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aro\Documents\Kennedy and Associates Projects\2023 KY Power Crypto Case\Baron Testimony\Workpapers\Final\"/>
    </mc:Choice>
  </mc:AlternateContent>
  <xr:revisionPtr revIDLastSave="0" documentId="13_ncr:1_{AC1E9EA4-038D-43F0-90FB-AB3034D2B396}" xr6:coauthVersionLast="47" xr6:coauthVersionMax="47" xr10:uidLastSave="{00000000-0000-0000-0000-000000000000}"/>
  <bookViews>
    <workbookView xWindow="-110" yWindow="-110" windowWidth="19420" windowHeight="10300" xr2:uid="{89A6D669-9B58-4FC0-90C9-2C7A202616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 l="1"/>
  <c r="D4" i="1" l="1"/>
  <c r="F8" i="1"/>
  <c r="F9" i="1"/>
  <c r="F10" i="1"/>
  <c r="F11" i="1"/>
  <c r="F12" i="1"/>
  <c r="F13" i="1"/>
  <c r="E7" i="1"/>
  <c r="F7" i="1" s="1"/>
  <c r="E6" i="1"/>
  <c r="E5" i="1"/>
  <c r="E4" i="1"/>
  <c r="D6" i="1"/>
  <c r="D5" i="1"/>
  <c r="F5" i="1" l="1"/>
  <c r="F6" i="1"/>
  <c r="F4" i="1"/>
</calcChain>
</file>

<file path=xl/sharedStrings.xml><?xml version="1.0" encoding="utf-8"?>
<sst xmlns="http://schemas.openxmlformats.org/spreadsheetml/2006/main" count="82" uniqueCount="75">
  <si>
    <t>7/20/2022
HE 18</t>
  </si>
  <si>
    <t>7/21/2022
HE 17</t>
  </si>
  <si>
    <t>7/22/2022
HE 18</t>
  </si>
  <si>
    <t>8/3/2022
HE 18</t>
  </si>
  <si>
    <t>8/8/2022
HE 16</t>
  </si>
  <si>
    <t>6/29/2021
HE 17</t>
  </si>
  <si>
    <t>7/6/2021
HE 17</t>
  </si>
  <si>
    <t>8/12/2021 
HE 17</t>
  </si>
  <si>
    <t>8/24/2021 
HE 18</t>
  </si>
  <si>
    <t>8/26/2021
HE 16</t>
  </si>
  <si>
    <t>8/24/2021
HE 17</t>
  </si>
  <si>
    <t>7/9/2020 
HE 18</t>
  </si>
  <si>
    <t>7/6/2020 
HE 15</t>
  </si>
  <si>
    <t>7/20/2020 
HE 17</t>
  </si>
  <si>
    <t>7/27/2020 
HE 17</t>
  </si>
  <si>
    <t>7/29/2020 
HE 18</t>
  </si>
  <si>
    <t>7/9/2020 
HE 17</t>
  </si>
  <si>
    <t>7/10/2019 HE 18</t>
  </si>
  <si>
    <t>7/17/2019 HE 17</t>
  </si>
  <si>
    <t>7/19/2019 HE 18</t>
  </si>
  <si>
    <t>7/29/2019 HE 17</t>
  </si>
  <si>
    <t>8/19/2019 HE 17</t>
  </si>
  <si>
    <t>08/17/15 1500</t>
  </si>
  <si>
    <t>Kentucky Power</t>
  </si>
  <si>
    <t>AEP NSPL Date/Hour</t>
  </si>
  <si>
    <t>AEP NSPL</t>
  </si>
  <si>
    <t>(a)</t>
  </si>
  <si>
    <t>(b)</t>
  </si>
  <si>
    <t>(c)</t>
  </si>
  <si>
    <t>(d)</t>
  </si>
  <si>
    <t>(e)
= (c)+(d)</t>
  </si>
  <si>
    <t>Firm Sales
 (Vanceburg and Olive Hill)</t>
  </si>
  <si>
    <t>1/31/2019 
HE 08</t>
  </si>
  <si>
    <t>01/03/18 
HE 08</t>
  </si>
  <si>
    <t>07/19/17 
HE 17</t>
  </si>
  <si>
    <t>8/11/2016 
HE 15</t>
  </si>
  <si>
    <t>2/20/2015 
HE 08</t>
  </si>
  <si>
    <t>01/30/14 
HE 08</t>
  </si>
  <si>
    <t>7/18/2013 
HE 15</t>
  </si>
  <si>
    <t>08/28/18 
HE 17</t>
  </si>
  <si>
    <t>09/04/18 
HE 17</t>
  </si>
  <si>
    <t>6/18/18 
HE 17</t>
  </si>
  <si>
    <t>09/5/18 
HE 17</t>
  </si>
  <si>
    <t>08/27/18 
HE 17</t>
  </si>
  <si>
    <t>7/19/2017  
HE 18</t>
  </si>
  <si>
    <t>7/20/2017 
HE 17</t>
  </si>
  <si>
    <t>7/21/2017 
HE 17</t>
  </si>
  <si>
    <t>6/12/2017 
HE 18</t>
  </si>
  <si>
    <t>6/13/2017 
HE 17</t>
  </si>
  <si>
    <t>8/11/2016  
HE 16</t>
  </si>
  <si>
    <t>7/25/2016  
HE 16</t>
  </si>
  <si>
    <t>8/12/2016  
HE 16</t>
  </si>
  <si>
    <t>7/27/2016 
HE 17</t>
  </si>
  <si>
    <t>8/10/2016
HE 17</t>
  </si>
  <si>
    <t>07/28/15
HE 17</t>
  </si>
  <si>
    <t>07/20/15 
HE 17</t>
  </si>
  <si>
    <t>07/29/15 
HE 17</t>
  </si>
  <si>
    <t>09/03/15 
HE 17</t>
  </si>
  <si>
    <t>(e)</t>
  </si>
  <si>
    <t>PJM PLC Date/Hour*</t>
  </si>
  <si>
    <t>* Highest PJM Peaks are published each year and utilized in the Peak Load Contribution (PLC). PJM only considers summer peaks for this and only allow one peak per day.</t>
  </si>
  <si>
    <t>6/17/2014  
HE 18</t>
  </si>
  <si>
    <t>06/18/14 
HE 17</t>
  </si>
  <si>
    <t>07/1/14 
HE 18</t>
  </si>
  <si>
    <t>09/05/14 
HE 16</t>
  </si>
  <si>
    <t>07/22/14 
HE 18</t>
  </si>
  <si>
    <t>7/18/2013 
HE 17</t>
  </si>
  <si>
    <t>7/19/2013 
HE 15</t>
  </si>
  <si>
    <t>7/17/2013 
HE 17</t>
  </si>
  <si>
    <t>7/16/2013 
HE 17</t>
  </si>
  <si>
    <t>7/15/2013 
HE 18</t>
  </si>
  <si>
    <t xml:space="preserve">Kentucky Power and Firm </t>
  </si>
  <si>
    <t>AG-KIUC 2-1</t>
  </si>
  <si>
    <t>AG-KIUC 2-2</t>
  </si>
  <si>
    <t>AG-KIUC 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</si>
</sst>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5854-8B7C-4D5B-AC7F-C0B26A4FD4CE}">
  <sheetPr>
    <pageSetUpPr fitToPage="1"/>
  </sheetPr>
  <dimension ref="A1:L16"/>
  <sheetViews>
    <sheetView tabSelected="1" topLeftCell="A2" zoomScale="90" workbookViewId="0">
      <selection activeCell="J4" sqref="J4"/>
    </sheetView>
  </sheetViews>
  <sheetFormatPr defaultRowHeight="14.5" x14ac:dyDescent="0.35"/>
  <cols>
    <col min="1" max="1" width="9.1796875" style="7"/>
    <col min="2" max="6" width="14.453125" customWidth="1"/>
    <col min="7" max="7" width="4.81640625" customWidth="1"/>
    <col min="8" max="12" width="10.7265625" customWidth="1"/>
  </cols>
  <sheetData>
    <row r="1" spans="1:12" s="13" customFormat="1" x14ac:dyDescent="0.35">
      <c r="A1" s="12"/>
      <c r="B1" s="12" t="s">
        <v>72</v>
      </c>
      <c r="C1" s="12" t="s">
        <v>72</v>
      </c>
      <c r="D1" s="13" t="s">
        <v>73</v>
      </c>
      <c r="F1" s="13" t="s">
        <v>73</v>
      </c>
      <c r="H1" s="16" t="s">
        <v>74</v>
      </c>
      <c r="I1" s="16"/>
      <c r="J1" s="16"/>
      <c r="K1" s="16"/>
      <c r="L1" s="16"/>
    </row>
    <row r="2" spans="1:12" s="2" customFormat="1" ht="43.5" x14ac:dyDescent="0.35">
      <c r="B2" s="6" t="s">
        <v>24</v>
      </c>
      <c r="C2" s="6" t="s">
        <v>25</v>
      </c>
      <c r="D2" s="6" t="s">
        <v>23</v>
      </c>
      <c r="E2" s="6" t="s">
        <v>31</v>
      </c>
      <c r="F2" s="6" t="s">
        <v>71</v>
      </c>
      <c r="H2" s="15" t="s">
        <v>59</v>
      </c>
      <c r="I2" s="15"/>
      <c r="J2" s="15"/>
      <c r="K2" s="15"/>
      <c r="L2" s="15"/>
    </row>
    <row r="3" spans="1:12" s="2" customFormat="1" ht="29" x14ac:dyDescent="0.35">
      <c r="B3" s="4" t="s">
        <v>26</v>
      </c>
      <c r="C3" s="4" t="s">
        <v>27</v>
      </c>
      <c r="D3" s="4" t="s">
        <v>28</v>
      </c>
      <c r="E3" s="4" t="s">
        <v>29</v>
      </c>
      <c r="F3" s="5" t="s">
        <v>30</v>
      </c>
      <c r="H3" s="4" t="s">
        <v>26</v>
      </c>
      <c r="I3" s="4" t="s">
        <v>27</v>
      </c>
      <c r="J3" s="4" t="s">
        <v>28</v>
      </c>
      <c r="K3" s="4" t="s">
        <v>29</v>
      </c>
      <c r="L3" s="5" t="s">
        <v>58</v>
      </c>
    </row>
    <row r="4" spans="1:12" ht="33" customHeight="1" x14ac:dyDescent="0.35">
      <c r="A4" s="8">
        <v>2023</v>
      </c>
      <c r="B4" s="1" t="s">
        <v>2</v>
      </c>
      <c r="C4" s="10">
        <v>21717.1</v>
      </c>
      <c r="D4" s="11">
        <f>893.5+5.3</f>
        <v>898.8</v>
      </c>
      <c r="E4" s="10">
        <f>4.5+9.8</f>
        <v>14.3</v>
      </c>
      <c r="F4" s="10">
        <f>SUM(D4:E4)</f>
        <v>913.09999999999991</v>
      </c>
      <c r="G4" s="3"/>
      <c r="H4" s="14" t="s">
        <v>0</v>
      </c>
      <c r="I4" s="14" t="s">
        <v>1</v>
      </c>
      <c r="J4" s="17" t="s">
        <v>2</v>
      </c>
      <c r="K4" s="14" t="s">
        <v>3</v>
      </c>
      <c r="L4" s="14" t="s">
        <v>4</v>
      </c>
    </row>
    <row r="5" spans="1:12" ht="33" customHeight="1" x14ac:dyDescent="0.35">
      <c r="A5" s="8">
        <v>2022</v>
      </c>
      <c r="B5" s="1" t="s">
        <v>10</v>
      </c>
      <c r="C5" s="10">
        <v>21925.3</v>
      </c>
      <c r="D5" s="11">
        <f>918.7+8.1+2.6</f>
        <v>929.40000000000009</v>
      </c>
      <c r="E5" s="10">
        <f>4.7+11.2</f>
        <v>15.899999999999999</v>
      </c>
      <c r="F5" s="10">
        <f t="shared" ref="F5:F13" si="0">SUM(D5:E5)</f>
        <v>945.30000000000007</v>
      </c>
      <c r="G5" s="3"/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</row>
    <row r="6" spans="1:12" ht="33" customHeight="1" x14ac:dyDescent="0.35">
      <c r="A6" s="8">
        <v>2021</v>
      </c>
      <c r="B6" s="1" t="s">
        <v>16</v>
      </c>
      <c r="C6" s="10">
        <v>21614.9</v>
      </c>
      <c r="D6" s="11">
        <f>906.3+3.3</f>
        <v>909.59999999999991</v>
      </c>
      <c r="E6" s="10">
        <f>4.8+11</f>
        <v>15.8</v>
      </c>
      <c r="F6" s="10">
        <f t="shared" si="0"/>
        <v>925.39999999999986</v>
      </c>
      <c r="G6" s="3"/>
      <c r="H6" s="14" t="s">
        <v>11</v>
      </c>
      <c r="I6" s="14" t="s">
        <v>12</v>
      </c>
      <c r="J6" s="14" t="s">
        <v>13</v>
      </c>
      <c r="K6" s="14" t="s">
        <v>14</v>
      </c>
      <c r="L6" s="14" t="s">
        <v>15</v>
      </c>
    </row>
    <row r="7" spans="1:12" ht="33" customHeight="1" x14ac:dyDescent="0.35">
      <c r="A7" s="8">
        <v>2020</v>
      </c>
      <c r="B7" s="1" t="s">
        <v>32</v>
      </c>
      <c r="C7" s="10">
        <v>22497.9</v>
      </c>
      <c r="D7" s="10">
        <v>1273.0999999999999</v>
      </c>
      <c r="E7" s="10">
        <f>14.4+6.5</f>
        <v>20.9</v>
      </c>
      <c r="F7" s="10">
        <f t="shared" si="0"/>
        <v>1294</v>
      </c>
      <c r="G7" s="3"/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</row>
    <row r="8" spans="1:12" ht="33" customHeight="1" x14ac:dyDescent="0.35">
      <c r="A8" s="8">
        <v>2019</v>
      </c>
      <c r="B8" s="1" t="s">
        <v>33</v>
      </c>
      <c r="C8" s="10">
        <v>22739</v>
      </c>
      <c r="D8" s="10">
        <v>1353.3</v>
      </c>
      <c r="E8" s="10">
        <v>21.5</v>
      </c>
      <c r="F8" s="10">
        <f t="shared" si="0"/>
        <v>1374.8</v>
      </c>
      <c r="G8" s="3"/>
      <c r="H8" s="14" t="s">
        <v>39</v>
      </c>
      <c r="I8" s="14" t="s">
        <v>40</v>
      </c>
      <c r="J8" s="14" t="s">
        <v>41</v>
      </c>
      <c r="K8" s="14" t="s">
        <v>42</v>
      </c>
      <c r="L8" s="14" t="s">
        <v>43</v>
      </c>
    </row>
    <row r="9" spans="1:12" ht="33" customHeight="1" x14ac:dyDescent="0.35">
      <c r="A9" s="8">
        <v>2018</v>
      </c>
      <c r="B9" s="1" t="s">
        <v>34</v>
      </c>
      <c r="C9" s="10">
        <f>21660-12.8</f>
        <v>21647.200000000001</v>
      </c>
      <c r="D9" s="10">
        <v>989.9</v>
      </c>
      <c r="E9" s="10">
        <v>15.5</v>
      </c>
      <c r="F9" s="10">
        <f t="shared" si="0"/>
        <v>1005.4</v>
      </c>
      <c r="G9" s="3"/>
      <c r="H9" s="14" t="s">
        <v>44</v>
      </c>
      <c r="I9" s="14" t="s">
        <v>45</v>
      </c>
      <c r="J9" s="14" t="s">
        <v>46</v>
      </c>
      <c r="K9" s="14" t="s">
        <v>47</v>
      </c>
      <c r="L9" s="14" t="s">
        <v>48</v>
      </c>
    </row>
    <row r="10" spans="1:12" ht="33" customHeight="1" x14ac:dyDescent="0.35">
      <c r="A10" s="8">
        <v>2017</v>
      </c>
      <c r="B10" s="1" t="s">
        <v>35</v>
      </c>
      <c r="C10" s="10">
        <f>22488.1-12.4</f>
        <v>22475.699999999997</v>
      </c>
      <c r="D10" s="10">
        <v>994.4</v>
      </c>
      <c r="E10" s="10">
        <v>16</v>
      </c>
      <c r="F10" s="10">
        <f t="shared" si="0"/>
        <v>1010.4</v>
      </c>
      <c r="G10" s="3"/>
      <c r="H10" s="14" t="s">
        <v>49</v>
      </c>
      <c r="I10" s="14" t="s">
        <v>50</v>
      </c>
      <c r="J10" s="14" t="s">
        <v>51</v>
      </c>
      <c r="K10" s="14" t="s">
        <v>52</v>
      </c>
      <c r="L10" s="14" t="s">
        <v>53</v>
      </c>
    </row>
    <row r="11" spans="1:12" ht="33" customHeight="1" x14ac:dyDescent="0.35">
      <c r="A11" s="8">
        <v>2016</v>
      </c>
      <c r="B11" s="1" t="s">
        <v>36</v>
      </c>
      <c r="C11" s="10">
        <v>24725.1</v>
      </c>
      <c r="D11" s="10">
        <v>1640.2</v>
      </c>
      <c r="E11" s="10">
        <v>24.200000000000003</v>
      </c>
      <c r="F11" s="10">
        <f t="shared" si="0"/>
        <v>1664.4</v>
      </c>
      <c r="G11" s="3"/>
      <c r="H11" s="14" t="s">
        <v>54</v>
      </c>
      <c r="I11" s="14" t="s">
        <v>55</v>
      </c>
      <c r="J11" s="14" t="s">
        <v>56</v>
      </c>
      <c r="K11" s="14" t="s">
        <v>57</v>
      </c>
      <c r="L11" s="14" t="s">
        <v>22</v>
      </c>
    </row>
    <row r="12" spans="1:12" ht="33" customHeight="1" x14ac:dyDescent="0.35">
      <c r="A12" s="8">
        <v>2015</v>
      </c>
      <c r="B12" s="1" t="s">
        <v>37</v>
      </c>
      <c r="C12" s="10">
        <v>24408.1</v>
      </c>
      <c r="D12" s="10">
        <v>1588.7</v>
      </c>
      <c r="E12" s="10">
        <v>23.3</v>
      </c>
      <c r="F12" s="10">
        <f t="shared" si="0"/>
        <v>1612</v>
      </c>
      <c r="G12" s="3"/>
      <c r="H12" s="14" t="s">
        <v>61</v>
      </c>
      <c r="I12" s="14" t="s">
        <v>62</v>
      </c>
      <c r="J12" s="14" t="s">
        <v>63</v>
      </c>
      <c r="K12" s="14" t="s">
        <v>64</v>
      </c>
      <c r="L12" s="14" t="s">
        <v>65</v>
      </c>
    </row>
    <row r="13" spans="1:12" ht="33" customHeight="1" x14ac:dyDescent="0.35">
      <c r="A13" s="8">
        <v>2014</v>
      </c>
      <c r="B13" s="1" t="s">
        <v>38</v>
      </c>
      <c r="C13" s="10">
        <v>22846.3</v>
      </c>
      <c r="D13" s="10">
        <v>1098.5</v>
      </c>
      <c r="E13" s="10">
        <v>18.5</v>
      </c>
      <c r="F13" s="10">
        <f t="shared" si="0"/>
        <v>1117</v>
      </c>
      <c r="G13" s="3"/>
      <c r="H13" s="14" t="s">
        <v>66</v>
      </c>
      <c r="I13" s="14" t="s">
        <v>67</v>
      </c>
      <c r="J13" s="14" t="s">
        <v>68</v>
      </c>
      <c r="K13" s="14" t="s">
        <v>69</v>
      </c>
      <c r="L13" s="14" t="s">
        <v>70</v>
      </c>
    </row>
    <row r="16" spans="1:12" x14ac:dyDescent="0.35">
      <c r="A16" s="9" t="s">
        <v>60</v>
      </c>
    </row>
  </sheetData>
  <mergeCells count="2">
    <mergeCell ref="H2:L2"/>
    <mergeCell ref="H1:L1"/>
  </mergeCells>
  <pageMargins left="0.7" right="0.7" top="0.75" bottom="0.75" header="0.3" footer="0.3"/>
  <pageSetup scale="87" orientation="landscape" r:id="rId1"/>
  <ignoredErrors>
    <ignoredError sqref="F8:F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2ZTA5MTk2LWYxNTUtNGMyYy05MDY0LTk5YzI4MjRkNmMyNSIgdmFsdWU9IiIgeG1sbnM9Imh0dHA6Ly93d3cuYm9sZG9uamFtZXMuY29tLzIwMDgvMDEvc2llL2ludGVybmFsL2xhYmVsIiAvPjxlbGVtZW50IHVpZD0iNTBjMzE4MjQtMDc4MC00OTEwLTg3ZDEtZWFhZmZkMTgyZDQy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E4MTE1NDwvVXNlck5hbWU+PERhdGVUaW1lPjEvMTgvMjAyMyA5OjQxOjU3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6e09196-f155-4c2c-9064-99c2824d6c25" value=""/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26FF359B-E872-45FA-BF47-FA7D4F07363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ABBAEBC-FACF-4B32-A7C2-8B8CD42D4E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s181154</dc:creator>
  <cp:lastModifiedBy>Stephen Baron</cp:lastModifiedBy>
  <cp:lastPrinted>2023-01-30T20:56:37Z</cp:lastPrinted>
  <dcterms:created xsi:type="dcterms:W3CDTF">2023-01-18T20:55:44Z</dcterms:created>
  <dcterms:modified xsi:type="dcterms:W3CDTF">2023-01-30T20:56:42Z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dba2b2c3-eea3-4364-b8f9-67287470b494</vt:lpwstr>
  </property>
  <property fmtid="{D5CDD505-2E9C-101B-9397-08002B2CF9AE}" pid="3" name="bjClsUserRVM">
    <vt:lpwstr>[]</vt:lpwstr>
  </property>
  <property fmtid="{D5CDD505-2E9C-101B-9397-08002B2CF9AE}" pid="4" name="bjSaver">
    <vt:lpwstr>bHf609ZcihHV+5XYZToRLXAnASFmfbwr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uid="56e09196-f155-4c2c-9064-99c2824d6c25" value="" /&gt;&lt;element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{26FF359B-E872-45FA-BF47-FA7D4F073633}</vt:lpwstr>
  </property>
</Properties>
</file>