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rthjustice-my.sharepoint.com/personal/hlochan_earthjustice_org/Documents/Desktop/"/>
    </mc:Choice>
  </mc:AlternateContent>
  <xr:revisionPtr revIDLastSave="0" documentId="8_{3B5281FF-8BC5-4DAF-BFA9-192C46B2C169}" xr6:coauthVersionLast="47" xr6:coauthVersionMax="47" xr10:uidLastSave="{00000000-0000-0000-0000-000000000000}"/>
  <bookViews>
    <workbookView xWindow="1480" yWindow="1480" windowWidth="14400" windowHeight="7360" activeTab="1" xr2:uid="{3D56DDAA-DB42-4BD9-9AF3-48B94E8F461D}"/>
  </bookViews>
  <sheets>
    <sheet name="Sources" sheetId="2" r:id="rId1"/>
    <sheet name="Table 2" sheetId="7" r:id="rId2"/>
    <sheet name="Forecast Peak" sheetId="1" r:id="rId3"/>
    <sheet name="Forecast Capacity" sheetId="4" r:id="rId4"/>
    <sheet name="Latest" sheetId="5" r:id="rId5"/>
    <sheet name="KPCo" sheetId="6" r:id="rId6"/>
  </sheets>
  <definedNames>
    <definedName name="_xlnm.Print_Area" localSheetId="5">KPCo!$A$1:$M$31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7" l="1"/>
  <c r="F9" i="7"/>
  <c r="F8" i="7"/>
  <c r="F7" i="7"/>
  <c r="F6" i="7"/>
  <c r="E7" i="7"/>
  <c r="E8" i="7"/>
  <c r="E9" i="7"/>
  <c r="E10" i="7"/>
  <c r="E11" i="7"/>
  <c r="E6" i="7"/>
  <c r="E34" i="4" l="1"/>
  <c r="F34" i="4"/>
  <c r="G34" i="4"/>
  <c r="H34" i="4"/>
  <c r="I34" i="4"/>
  <c r="J34" i="4"/>
  <c r="K34" i="4"/>
  <c r="L34" i="4"/>
  <c r="M34" i="4"/>
  <c r="D34" i="4"/>
  <c r="D7" i="7"/>
  <c r="D8" i="7"/>
  <c r="D9" i="7"/>
  <c r="D10" i="7"/>
  <c r="D11" i="7"/>
  <c r="D6" i="7"/>
  <c r="C7" i="7"/>
  <c r="C8" i="7"/>
  <c r="C9" i="7"/>
  <c r="C10" i="7"/>
  <c r="C11" i="7"/>
  <c r="C6" i="7"/>
  <c r="B7" i="7"/>
  <c r="B8" i="7"/>
  <c r="B9" i="7"/>
  <c r="B10" i="7"/>
  <c r="B11" i="7"/>
  <c r="B6" i="7"/>
  <c r="A7" i="7"/>
  <c r="A8" i="7" s="1"/>
  <c r="A9" i="7" s="1"/>
  <c r="A10" i="7" s="1"/>
  <c r="A11" i="7" s="1"/>
  <c r="F16" i="4" l="1"/>
  <c r="E16" i="4"/>
  <c r="M12" i="4"/>
  <c r="M16" i="4" s="1"/>
  <c r="L12" i="4"/>
  <c r="L16" i="4" s="1"/>
  <c r="K12" i="4"/>
  <c r="K16" i="4" s="1"/>
  <c r="J12" i="4"/>
  <c r="J16" i="4" s="1"/>
  <c r="I12" i="4"/>
  <c r="I16" i="4" s="1"/>
  <c r="H12" i="4"/>
  <c r="H16" i="4" s="1"/>
  <c r="G12" i="4"/>
  <c r="G16" i="4" s="1"/>
  <c r="F12" i="4"/>
  <c r="E12" i="4"/>
  <c r="D12" i="4"/>
  <c r="D16" i="4" s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B26" i="1"/>
</calcChain>
</file>

<file path=xl/sharedStrings.xml><?xml version="1.0" encoding="utf-8"?>
<sst xmlns="http://schemas.openxmlformats.org/spreadsheetml/2006/main" count="95" uniqueCount="85">
  <si>
    <t>Forecast Peak</t>
  </si>
  <si>
    <t>KPCO_R_KPSC_1_4_PublicAttachment1</t>
  </si>
  <si>
    <t>Summer</t>
  </si>
  <si>
    <t>Winter</t>
  </si>
  <si>
    <t>Peak</t>
  </si>
  <si>
    <t>Year</t>
  </si>
  <si>
    <t>Demand</t>
  </si>
  <si>
    <t>Summer Peak</t>
  </si>
  <si>
    <t>Kentucky Power Company</t>
  </si>
  <si>
    <t>Forecasted Capacity Position (MWs)</t>
  </si>
  <si>
    <t>Post 12/7/22</t>
  </si>
  <si>
    <t>Description</t>
  </si>
  <si>
    <t>Installed Capacity</t>
  </si>
  <si>
    <t>Retirement Assumption</t>
  </si>
  <si>
    <t>DY 22/23</t>
  </si>
  <si>
    <t>DY 23/24</t>
  </si>
  <si>
    <t>DY 24/25</t>
  </si>
  <si>
    <t>DY 25/26</t>
  </si>
  <si>
    <t>DY 26/27</t>
  </si>
  <si>
    <t>DY 27/28</t>
  </si>
  <si>
    <t>DY 28/29</t>
  </si>
  <si>
    <t>DY 29/30</t>
  </si>
  <si>
    <t>DY 30/31</t>
  </si>
  <si>
    <t>DY 31/32</t>
  </si>
  <si>
    <t>Big Sandy 1</t>
  </si>
  <si>
    <t>2031*</t>
  </si>
  <si>
    <t>Mitchell 1</t>
  </si>
  <si>
    <t>2028**</t>
  </si>
  <si>
    <t>Mitchell 2</t>
  </si>
  <si>
    <t>Short Term Market Purchase</t>
  </si>
  <si>
    <t>N/A</t>
  </si>
  <si>
    <t>TBD IRP Update Driven Solution</t>
  </si>
  <si>
    <t>TBD</t>
  </si>
  <si>
    <t>Demand Response</t>
  </si>
  <si>
    <t>Estimated Available Capacity</t>
  </si>
  <si>
    <t>Estimated Load Obligation</t>
  </si>
  <si>
    <t>Estimated Position</t>
  </si>
  <si>
    <t>*assumes life extension thru 2032</t>
  </si>
  <si>
    <t>** assumes availability through 5/31/2028</t>
  </si>
  <si>
    <t>KPCO_R_KPSC_1_4_Attachment3</t>
  </si>
  <si>
    <t>KPSC Case No. 2022-00387</t>
  </si>
  <si>
    <t>Annual Internal Load</t>
  </si>
  <si>
    <t>Commisson Staff's Second Set of Data Requests</t>
  </si>
  <si>
    <t>2023-2034</t>
  </si>
  <si>
    <t>Dated January 17, 2023</t>
  </si>
  <si>
    <t>Item No,. 2</t>
  </si>
  <si>
    <t>Attachment 1</t>
  </si>
  <si>
    <t>Page 2 of 2</t>
  </si>
  <si>
    <t>Internal Energy (GWH)</t>
  </si>
  <si>
    <t xml:space="preserve">   Residential</t>
  </si>
  <si>
    <t xml:space="preserve">   Commercial</t>
  </si>
  <si>
    <t xml:space="preserve">   Total Industrial</t>
  </si>
  <si>
    <t xml:space="preserve">   Total Other Ultimate</t>
  </si>
  <si>
    <t xml:space="preserve">   Total Ultimate Sales</t>
  </si>
  <si>
    <t>Other Sales-for-Resale</t>
  </si>
  <si>
    <t xml:space="preserve">   Total Sales-for-Resale</t>
  </si>
  <si>
    <t xml:space="preserve">   Total Internal Sales</t>
  </si>
  <si>
    <t xml:space="preserve">   Total Losses</t>
  </si>
  <si>
    <t xml:space="preserve">   Total Internal Energy</t>
  </si>
  <si>
    <t>Internal Peak Demand (MW)</t>
  </si>
  <si>
    <t xml:space="preserve">   Summer</t>
  </si>
  <si>
    <t xml:space="preserve">   Preceding Winter</t>
  </si>
  <si>
    <t>KPCO</t>
  </si>
  <si>
    <t>Forecast used to determine capacity obligation</t>
  </si>
  <si>
    <t>Attachment 2 - latest forecast</t>
  </si>
  <si>
    <t>KPCO_R_PSC_1_4_Attachment2</t>
  </si>
  <si>
    <t>Most recently provided update from PJM</t>
  </si>
  <si>
    <t>Forecast Capacity</t>
  </si>
  <si>
    <t>Peak Demand Forecasts (MW)</t>
  </si>
  <si>
    <t>Determining Capacity Obligation</t>
  </si>
  <si>
    <t>Kentucky Power's Latest Forecast</t>
  </si>
  <si>
    <t>Most Recent Update from PJM</t>
  </si>
  <si>
    <t>(a)</t>
  </si>
  <si>
    <t>(b)</t>
  </si>
  <si>
    <t>(d)</t>
  </si>
  <si>
    <t>Generation (MW)</t>
  </si>
  <si>
    <t>(f)</t>
  </si>
  <si>
    <t>(e)</t>
  </si>
  <si>
    <t>(c)</t>
  </si>
  <si>
    <t>Existing Capacity</t>
  </si>
  <si>
    <t>Market Purchases</t>
  </si>
  <si>
    <t>-</t>
  </si>
  <si>
    <t>Available Generation Capacity Before Purchases</t>
  </si>
  <si>
    <t xml:space="preserve">Worksheet </t>
  </si>
  <si>
    <t>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</si>
</sst>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1"/>
      <name val="Calibri"/>
      <family val="2"/>
      <scheme val="minor"/>
    </font>
    <font>
      <sz val="10"/>
      <name val="MS Sans Serif"/>
    </font>
    <font>
      <b/>
      <sz val="10"/>
      <name val="MS Sans Serif"/>
      <family val="2"/>
    </font>
    <font>
      <b/>
      <u/>
      <sz val="10"/>
      <name val="MS Sans Serif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165" fontId="0" fillId="0" borderId="0" xfId="1" applyNumberFormat="1" applyFont="1"/>
    <xf numFmtId="165" fontId="1" fillId="0" borderId="0" xfId="1" applyNumberFormat="1" applyFont="1"/>
    <xf numFmtId="165" fontId="4" fillId="0" borderId="0" xfId="1" applyNumberFormat="1" applyFont="1"/>
    <xf numFmtId="0" fontId="2" fillId="0" borderId="0" xfId="0" applyFont="1"/>
    <xf numFmtId="165" fontId="2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6" fillId="0" borderId="0" xfId="2" applyFont="1" applyAlignment="1">
      <alignment horizontal="centerContinuous"/>
    </xf>
    <xf numFmtId="0" fontId="5" fillId="0" borderId="0" xfId="2" applyAlignment="1">
      <alignment horizontal="centerContinuous"/>
    </xf>
    <xf numFmtId="0" fontId="5" fillId="0" borderId="0" xfId="2"/>
    <xf numFmtId="0" fontId="7" fillId="0" borderId="0" xfId="2" applyFont="1" applyAlignment="1">
      <alignment horizontal="centerContinuous"/>
    </xf>
    <xf numFmtId="0" fontId="6" fillId="0" borderId="0" xfId="2" applyFont="1"/>
    <xf numFmtId="0" fontId="7" fillId="0" borderId="0" xfId="2" applyFont="1"/>
    <xf numFmtId="3" fontId="5" fillId="0" borderId="0" xfId="2" applyNumberFormat="1"/>
    <xf numFmtId="3" fontId="0" fillId="0" borderId="0" xfId="0" applyNumberFormat="1"/>
    <xf numFmtId="1" fontId="5" fillId="0" borderId="0" xfId="2" applyNumberForma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" fontId="2" fillId="0" borderId="0" xfId="0" applyNumberFormat="1" applyFont="1" applyAlignment="1">
      <alignment horizontal="center"/>
    </xf>
    <xf numFmtId="1" fontId="8" fillId="0" borderId="0" xfId="2" applyNumberFormat="1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C79ACE57-19BF-45B4-B24A-A39CE7DA0D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60098</xdr:rowOff>
    </xdr:from>
    <xdr:to>
      <xdr:col>15</xdr:col>
      <xdr:colOff>341600</xdr:colOff>
      <xdr:row>25</xdr:row>
      <xdr:rowOff>161262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F93605-DAB6-43BB-047F-B6537ACE3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250598"/>
          <a:ext cx="9161750" cy="46731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90789-1816-46F2-BE36-BA0E6F720B13}">
  <sheetPr>
    <tabColor rgb="FFC00000"/>
  </sheetPr>
  <dimension ref="A1:D4"/>
  <sheetViews>
    <sheetView workbookViewId="0">
      <selection sqref="A1:XFD1"/>
    </sheetView>
  </sheetViews>
  <sheetFormatPr defaultRowHeight="14.5" x14ac:dyDescent="0.35"/>
  <cols>
    <col min="1" max="1" width="16.453125" bestFit="1" customWidth="1"/>
    <col min="2" max="2" width="36.1796875" bestFit="1" customWidth="1"/>
    <col min="4" max="4" width="42.54296875" customWidth="1"/>
  </cols>
  <sheetData>
    <row r="1" spans="1:4" s="11" customFormat="1" x14ac:dyDescent="0.35">
      <c r="A1" s="11" t="s">
        <v>83</v>
      </c>
      <c r="B1" s="11" t="s">
        <v>84</v>
      </c>
    </row>
    <row r="2" spans="1:4" x14ac:dyDescent="0.35">
      <c r="A2" t="s">
        <v>0</v>
      </c>
      <c r="B2" t="s">
        <v>1</v>
      </c>
      <c r="D2" t="s">
        <v>63</v>
      </c>
    </row>
    <row r="3" spans="1:4" x14ac:dyDescent="0.35">
      <c r="A3" t="s">
        <v>67</v>
      </c>
      <c r="B3" t="s">
        <v>39</v>
      </c>
      <c r="D3" t="s">
        <v>66</v>
      </c>
    </row>
    <row r="4" spans="1:4" x14ac:dyDescent="0.35">
      <c r="A4" t="s">
        <v>62</v>
      </c>
      <c r="B4" t="s">
        <v>65</v>
      </c>
      <c r="D4" t="s">
        <v>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7FAE1-3E41-4518-8D3A-41CF90D0BA39}">
  <sheetPr>
    <tabColor theme="5"/>
  </sheetPr>
  <dimension ref="A3:F15"/>
  <sheetViews>
    <sheetView tabSelected="1" workbookViewId="0">
      <selection activeCell="F10" sqref="F10"/>
    </sheetView>
  </sheetViews>
  <sheetFormatPr defaultRowHeight="14.5" x14ac:dyDescent="0.35"/>
  <cols>
    <col min="1" max="1" width="9.1796875" style="2"/>
    <col min="2" max="2" width="18.453125" style="2" bestFit="1" customWidth="1"/>
    <col min="3" max="3" width="16.26953125" style="2" bestFit="1" customWidth="1"/>
    <col min="4" max="4" width="18" style="2" customWidth="1"/>
    <col min="5" max="5" width="15.453125" style="2" bestFit="1" customWidth="1"/>
    <col min="6" max="6" width="12.54296875" customWidth="1"/>
  </cols>
  <sheetData>
    <row r="3" spans="1:6" x14ac:dyDescent="0.35">
      <c r="A3" s="24"/>
      <c r="B3" s="33" t="s">
        <v>68</v>
      </c>
      <c r="C3" s="33"/>
      <c r="D3" s="33"/>
      <c r="E3" s="33" t="s">
        <v>75</v>
      </c>
      <c r="F3" s="33"/>
    </row>
    <row r="4" spans="1:6" x14ac:dyDescent="0.35">
      <c r="A4" s="25" t="s">
        <v>72</v>
      </c>
      <c r="B4" s="25" t="s">
        <v>73</v>
      </c>
      <c r="C4" s="25" t="s">
        <v>78</v>
      </c>
      <c r="D4" s="25" t="s">
        <v>74</v>
      </c>
      <c r="E4" s="25" t="s">
        <v>77</v>
      </c>
      <c r="F4" s="25" t="s">
        <v>76</v>
      </c>
    </row>
    <row r="5" spans="1:6" ht="36" customHeight="1" x14ac:dyDescent="0.35">
      <c r="A5" s="25" t="s">
        <v>5</v>
      </c>
      <c r="B5" s="28" t="s">
        <v>69</v>
      </c>
      <c r="C5" s="28" t="s">
        <v>71</v>
      </c>
      <c r="D5" s="28" t="s">
        <v>70</v>
      </c>
      <c r="E5" s="29" t="s">
        <v>79</v>
      </c>
      <c r="F5" s="30" t="s">
        <v>80</v>
      </c>
    </row>
    <row r="6" spans="1:6" x14ac:dyDescent="0.35">
      <c r="A6" s="24">
        <v>2023</v>
      </c>
      <c r="B6" s="26">
        <f>'Forecast Peak'!C7</f>
        <v>952.47549320596499</v>
      </c>
      <c r="C6" s="26">
        <f>'Forecast Capacity'!C22</f>
        <v>1014.4</v>
      </c>
      <c r="D6" s="26">
        <f>KPCo!C35</f>
        <v>1010.9429502133301</v>
      </c>
      <c r="E6" s="27">
        <f>HLOOKUP(A6,'Forecast Capacity'!$D$33:$M$34,2,FALSE)</f>
        <v>935.30000000000007</v>
      </c>
      <c r="F6" s="27">
        <f>'Forecast Capacity'!E9</f>
        <v>70.2</v>
      </c>
    </row>
    <row r="7" spans="1:6" x14ac:dyDescent="0.35">
      <c r="A7" s="24">
        <f>A6+1</f>
        <v>2024</v>
      </c>
      <c r="B7" s="26">
        <f>'Forecast Peak'!C8</f>
        <v>1033.2335409432601</v>
      </c>
      <c r="C7" s="26">
        <f>'Forecast Capacity'!C23</f>
        <v>1014.8</v>
      </c>
      <c r="D7" s="26">
        <f>KPCo!C36</f>
        <v>1091.56012939014</v>
      </c>
      <c r="E7" s="27">
        <f>HLOOKUP(A7,'Forecast Capacity'!$D$33:$M$34,2,FALSE)</f>
        <v>937.6</v>
      </c>
      <c r="F7" s="24">
        <f>'Forecast Capacity'!F9</f>
        <v>80</v>
      </c>
    </row>
    <row r="8" spans="1:6" x14ac:dyDescent="0.35">
      <c r="A8" s="24">
        <f t="shared" ref="A8:A11" si="0">A7+1</f>
        <v>2025</v>
      </c>
      <c r="B8" s="26">
        <f>'Forecast Peak'!C9</f>
        <v>1030.0989840319601</v>
      </c>
      <c r="C8" s="26">
        <f>'Forecast Capacity'!C24</f>
        <v>1019.6</v>
      </c>
      <c r="D8" s="26">
        <f>KPCo!C37</f>
        <v>1088.6142733757399</v>
      </c>
      <c r="E8" s="27">
        <f>HLOOKUP(A8,'Forecast Capacity'!$D$33:$M$34,2,FALSE)</f>
        <v>937.6</v>
      </c>
      <c r="F8" s="27">
        <f>'Forecast Capacity'!G9</f>
        <v>57.6</v>
      </c>
    </row>
    <row r="9" spans="1:6" x14ac:dyDescent="0.35">
      <c r="A9" s="24">
        <f t="shared" si="0"/>
        <v>2026</v>
      </c>
      <c r="B9" s="26">
        <f>'Forecast Peak'!C10</f>
        <v>1010.42247762921</v>
      </c>
      <c r="C9" s="26">
        <f>'Forecast Capacity'!C25</f>
        <v>1002.3</v>
      </c>
      <c r="D9" s="26">
        <f>KPCo!C38</f>
        <v>1068.95034381197</v>
      </c>
      <c r="E9" s="27">
        <f>HLOOKUP(A9,'Forecast Capacity'!$D$33:$M$34,2,FALSE)</f>
        <v>937.6</v>
      </c>
      <c r="F9" s="24">
        <f>'Forecast Capacity'!H9</f>
        <v>59</v>
      </c>
    </row>
    <row r="10" spans="1:6" x14ac:dyDescent="0.35">
      <c r="A10" s="24">
        <f t="shared" si="0"/>
        <v>2027</v>
      </c>
      <c r="B10" s="26">
        <f>'Forecast Peak'!C11</f>
        <v>1006.25557235408</v>
      </c>
      <c r="C10" s="26">
        <f>'Forecast Capacity'!C26</f>
        <v>1003.7</v>
      </c>
      <c r="D10" s="26">
        <f>KPCo!C39</f>
        <v>1064.79026748871</v>
      </c>
      <c r="E10" s="27">
        <f>HLOOKUP(A10,'Forecast Capacity'!$D$33:$M$34,2,FALSE)</f>
        <v>937.6</v>
      </c>
      <c r="F10" s="27">
        <f>'Forecast Capacity'!I9</f>
        <v>101.2</v>
      </c>
    </row>
    <row r="11" spans="1:6" x14ac:dyDescent="0.35">
      <c r="A11" s="24">
        <f t="shared" si="0"/>
        <v>2028</v>
      </c>
      <c r="B11" s="26">
        <f>'Forecast Peak'!C12</f>
        <v>1000.28563561393</v>
      </c>
      <c r="C11" s="26">
        <f>'Forecast Capacity'!C27</f>
        <v>1045.9000000000001</v>
      </c>
      <c r="D11" s="26">
        <f>KPCo!C40</f>
        <v>1058.69768085892</v>
      </c>
      <c r="E11" s="27">
        <f>HLOOKUP(A11,'Forecast Capacity'!$D$33:$M$34,2,FALSE)</f>
        <v>285.8</v>
      </c>
      <c r="F11" s="24" t="s">
        <v>81</v>
      </c>
    </row>
    <row r="12" spans="1:6" x14ac:dyDescent="0.35">
      <c r="B12" s="3"/>
      <c r="C12" s="3"/>
      <c r="D12" s="3"/>
      <c r="E12" s="4"/>
    </row>
    <row r="13" spans="1:6" x14ac:dyDescent="0.35">
      <c r="B13" s="3"/>
      <c r="C13" s="3"/>
      <c r="D13" s="3"/>
      <c r="E13" s="4"/>
    </row>
    <row r="14" spans="1:6" x14ac:dyDescent="0.35">
      <c r="B14" s="3"/>
      <c r="C14" s="3"/>
      <c r="D14" s="3"/>
      <c r="E14" s="4"/>
    </row>
    <row r="15" spans="1:6" x14ac:dyDescent="0.35">
      <c r="B15" s="3"/>
      <c r="C15" s="3"/>
      <c r="D15" s="3"/>
      <c r="E15" s="4"/>
    </row>
  </sheetData>
  <mergeCells count="2">
    <mergeCell ref="B3:D3"/>
    <mergeCell ref="E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A7AA3-2ACD-4564-B6BD-50C303A3B902}">
  <sheetPr>
    <tabColor theme="9"/>
  </sheetPr>
  <dimension ref="A3:P26"/>
  <sheetViews>
    <sheetView workbookViewId="0">
      <selection activeCell="F7" sqref="F7"/>
    </sheetView>
  </sheetViews>
  <sheetFormatPr defaultRowHeight="14.5" x14ac:dyDescent="0.35"/>
  <cols>
    <col min="1" max="1" width="13.26953125" bestFit="1" customWidth="1"/>
  </cols>
  <sheetData>
    <row r="3" spans="2:6" x14ac:dyDescent="0.35">
      <c r="B3" s="1"/>
      <c r="C3" s="1" t="s">
        <v>2</v>
      </c>
      <c r="D3" s="1" t="s">
        <v>3</v>
      </c>
    </row>
    <row r="4" spans="2:6" x14ac:dyDescent="0.35">
      <c r="B4" s="1"/>
      <c r="C4" s="1" t="s">
        <v>4</v>
      </c>
      <c r="D4" s="1" t="s">
        <v>4</v>
      </c>
    </row>
    <row r="5" spans="2:6" x14ac:dyDescent="0.35">
      <c r="B5" s="1" t="s">
        <v>5</v>
      </c>
      <c r="C5" s="1" t="s">
        <v>6</v>
      </c>
      <c r="D5" s="1" t="s">
        <v>6</v>
      </c>
    </row>
    <row r="7" spans="2:6" x14ac:dyDescent="0.35">
      <c r="B7" s="2">
        <v>2023</v>
      </c>
      <c r="C7" s="3">
        <v>952.47549320596499</v>
      </c>
      <c r="D7" s="3">
        <v>1289.34413977806</v>
      </c>
    </row>
    <row r="8" spans="2:6" x14ac:dyDescent="0.35">
      <c r="B8" s="2">
        <v>2024</v>
      </c>
      <c r="C8" s="3">
        <v>1033.2335409432601</v>
      </c>
      <c r="D8" s="3">
        <v>1283.3616281471</v>
      </c>
      <c r="F8" s="22"/>
    </row>
    <row r="9" spans="2:6" x14ac:dyDescent="0.35">
      <c r="B9" s="2">
        <v>2025</v>
      </c>
      <c r="C9" s="3">
        <v>1030.0989840319601</v>
      </c>
      <c r="D9" s="3">
        <v>1255.73832454028</v>
      </c>
      <c r="F9" s="22"/>
    </row>
    <row r="10" spans="2:6" x14ac:dyDescent="0.35">
      <c r="B10" s="2">
        <v>2026</v>
      </c>
      <c r="C10" s="3">
        <v>1010.42247762921</v>
      </c>
      <c r="D10" s="3">
        <v>1247.0970611124501</v>
      </c>
      <c r="F10" s="22"/>
    </row>
    <row r="11" spans="2:6" x14ac:dyDescent="0.35">
      <c r="B11" s="2">
        <v>2027</v>
      </c>
      <c r="C11" s="3">
        <v>1006.25557235408</v>
      </c>
      <c r="D11" s="3">
        <v>1234.74352597293</v>
      </c>
      <c r="F11" s="22"/>
    </row>
    <row r="12" spans="2:6" x14ac:dyDescent="0.35">
      <c r="B12" s="2">
        <v>2028</v>
      </c>
      <c r="C12" s="3">
        <v>1000.28563561393</v>
      </c>
      <c r="D12" s="3">
        <v>1231.4415486202799</v>
      </c>
      <c r="F12" s="22"/>
    </row>
    <row r="13" spans="2:6" x14ac:dyDescent="0.35">
      <c r="B13" s="2">
        <v>2029</v>
      </c>
      <c r="C13" s="3">
        <v>997.38338088733406</v>
      </c>
      <c r="D13" s="3">
        <v>1223.32493725475</v>
      </c>
      <c r="F13" s="22"/>
    </row>
    <row r="14" spans="2:6" x14ac:dyDescent="0.35">
      <c r="B14" s="2">
        <v>2030</v>
      </c>
      <c r="C14" s="3">
        <v>994.08843934693402</v>
      </c>
      <c r="D14" s="3">
        <v>1216.8596183735301</v>
      </c>
      <c r="F14" s="22"/>
    </row>
    <row r="15" spans="2:6" x14ac:dyDescent="0.35">
      <c r="B15" s="2">
        <v>2031</v>
      </c>
      <c r="C15" s="3">
        <v>991.78390078652399</v>
      </c>
      <c r="D15" s="3">
        <v>1206.44847732383</v>
      </c>
      <c r="F15" s="22"/>
    </row>
    <row r="16" spans="2:6" x14ac:dyDescent="0.35">
      <c r="B16" s="2">
        <v>2032</v>
      </c>
      <c r="C16" s="3">
        <v>987.19816804286995</v>
      </c>
      <c r="D16" s="3">
        <v>1204.9461572129001</v>
      </c>
      <c r="F16" s="22"/>
    </row>
    <row r="17" spans="1:16" x14ac:dyDescent="0.35">
      <c r="B17" s="2">
        <v>2033</v>
      </c>
      <c r="C17" s="3">
        <v>987.55919561699704</v>
      </c>
      <c r="D17" s="3">
        <v>1198.3558521427601</v>
      </c>
      <c r="F17" s="22"/>
    </row>
    <row r="18" spans="1:16" x14ac:dyDescent="0.35">
      <c r="B18" s="2">
        <v>2034</v>
      </c>
      <c r="C18" s="3">
        <v>983.23666667792804</v>
      </c>
      <c r="D18" s="3">
        <v>1193.4247351660899</v>
      </c>
      <c r="F18" s="22"/>
    </row>
    <row r="19" spans="1:16" x14ac:dyDescent="0.35">
      <c r="B19" s="2">
        <v>2035</v>
      </c>
      <c r="C19" s="3">
        <v>981.84689264482597</v>
      </c>
      <c r="D19" s="3">
        <v>1185.1707020505801</v>
      </c>
      <c r="F19" s="22"/>
    </row>
    <row r="20" spans="1:16" x14ac:dyDescent="0.35">
      <c r="B20" s="2">
        <v>2036</v>
      </c>
      <c r="C20" s="3">
        <v>978.42622597306104</v>
      </c>
      <c r="D20" s="3">
        <v>1182.9288317559001</v>
      </c>
      <c r="F20" s="22"/>
    </row>
    <row r="21" spans="1:16" x14ac:dyDescent="0.35">
      <c r="B21" s="2">
        <v>2037</v>
      </c>
      <c r="C21" s="3">
        <v>979.00097211279501</v>
      </c>
      <c r="D21" s="3">
        <v>1178.06118518721</v>
      </c>
      <c r="F21" s="22"/>
    </row>
    <row r="25" spans="1:16" x14ac:dyDescent="0.35">
      <c r="B25" s="1">
        <v>2023</v>
      </c>
      <c r="C25" s="1">
        <v>2024</v>
      </c>
      <c r="D25" s="1">
        <v>2025</v>
      </c>
      <c r="E25" s="1">
        <v>2026</v>
      </c>
      <c r="F25" s="1">
        <v>2027</v>
      </c>
      <c r="G25" s="1">
        <v>2028</v>
      </c>
      <c r="H25" s="1">
        <v>2029</v>
      </c>
      <c r="I25" s="1">
        <v>2030</v>
      </c>
      <c r="J25" s="1">
        <v>2031</v>
      </c>
      <c r="K25" s="1">
        <v>2032</v>
      </c>
      <c r="L25" s="1">
        <v>2033</v>
      </c>
      <c r="M25" s="1">
        <v>2034</v>
      </c>
      <c r="N25" s="1">
        <v>2035</v>
      </c>
      <c r="O25" s="1">
        <v>2036</v>
      </c>
      <c r="P25" s="1">
        <v>2037</v>
      </c>
    </row>
    <row r="26" spans="1:16" x14ac:dyDescent="0.35">
      <c r="A26" t="s">
        <v>7</v>
      </c>
      <c r="B26" s="4">
        <f>VLOOKUP(B$25,$B$7:$C$21,2,FALSE)</f>
        <v>952.47549320596499</v>
      </c>
      <c r="C26" s="4">
        <f t="shared" ref="C26:P26" si="0">VLOOKUP(C$25,$B$7:$C$21,2,FALSE)</f>
        <v>1033.2335409432601</v>
      </c>
      <c r="D26" s="4">
        <f t="shared" si="0"/>
        <v>1030.0989840319601</v>
      </c>
      <c r="E26" s="4">
        <f t="shared" si="0"/>
        <v>1010.42247762921</v>
      </c>
      <c r="F26" s="4">
        <f t="shared" si="0"/>
        <v>1006.25557235408</v>
      </c>
      <c r="G26" s="4">
        <f t="shared" si="0"/>
        <v>1000.28563561393</v>
      </c>
      <c r="H26" s="4">
        <f t="shared" si="0"/>
        <v>997.38338088733406</v>
      </c>
      <c r="I26" s="4">
        <f t="shared" si="0"/>
        <v>994.08843934693402</v>
      </c>
      <c r="J26" s="4">
        <f t="shared" si="0"/>
        <v>991.78390078652399</v>
      </c>
      <c r="K26" s="4">
        <f t="shared" si="0"/>
        <v>987.19816804286995</v>
      </c>
      <c r="L26" s="4">
        <f t="shared" si="0"/>
        <v>987.55919561699704</v>
      </c>
      <c r="M26" s="4">
        <f t="shared" si="0"/>
        <v>983.23666667792804</v>
      </c>
      <c r="N26" s="4">
        <f t="shared" si="0"/>
        <v>981.84689264482597</v>
      </c>
      <c r="O26" s="4">
        <f t="shared" si="0"/>
        <v>978.42622597306104</v>
      </c>
      <c r="P26" s="4">
        <f t="shared" si="0"/>
        <v>979.00097211279501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E4E05-EB16-42ED-BDC6-006B25603505}">
  <sheetPr>
    <tabColor theme="8"/>
    <pageSetUpPr autoPageBreaks="0"/>
  </sheetPr>
  <dimension ref="A1:N35"/>
  <sheetViews>
    <sheetView topLeftCell="A2" zoomScale="80" zoomScaleNormal="80" workbookViewId="0">
      <selection activeCell="E23" sqref="E23"/>
    </sheetView>
  </sheetViews>
  <sheetFormatPr defaultRowHeight="14.5" x14ac:dyDescent="0.35"/>
  <cols>
    <col min="1" max="1" width="49.453125" bestFit="1" customWidth="1"/>
    <col min="2" max="2" width="15.26953125" customWidth="1"/>
    <col min="3" max="3" width="12.81640625" customWidth="1"/>
    <col min="4" max="4" width="12.1796875" bestFit="1" customWidth="1"/>
    <col min="5" max="8" width="9.54296875" bestFit="1" customWidth="1"/>
    <col min="11" max="11" width="9.54296875" bestFit="1" customWidth="1"/>
  </cols>
  <sheetData>
    <row r="1" spans="1:14" x14ac:dyDescent="0.35">
      <c r="A1" s="5" t="s">
        <v>8</v>
      </c>
    </row>
    <row r="2" spans="1:14" x14ac:dyDescent="0.35">
      <c r="A2" s="1" t="s">
        <v>9</v>
      </c>
      <c r="B2" s="1"/>
      <c r="C2" s="1"/>
    </row>
    <row r="3" spans="1:14" x14ac:dyDescent="0.35">
      <c r="D3" s="1" t="s">
        <v>10</v>
      </c>
      <c r="E3" s="1"/>
      <c r="F3" s="1"/>
      <c r="G3" s="1"/>
      <c r="H3" s="1"/>
      <c r="I3" s="1"/>
      <c r="J3" s="1"/>
      <c r="K3" s="1"/>
      <c r="L3" s="1"/>
      <c r="M3" s="1"/>
    </row>
    <row r="4" spans="1:14" ht="29" x14ac:dyDescent="0.35">
      <c r="A4" s="1" t="s">
        <v>11</v>
      </c>
      <c r="B4" s="6" t="s">
        <v>12</v>
      </c>
      <c r="C4" s="6" t="s">
        <v>13</v>
      </c>
      <c r="D4" s="1" t="s">
        <v>14</v>
      </c>
      <c r="E4" s="1" t="s">
        <v>15</v>
      </c>
      <c r="F4" s="1" t="s">
        <v>16</v>
      </c>
      <c r="G4" s="1" t="s">
        <v>17</v>
      </c>
      <c r="H4" s="1" t="s">
        <v>18</v>
      </c>
      <c r="I4" s="1" t="s">
        <v>19</v>
      </c>
      <c r="J4" s="1" t="s">
        <v>20</v>
      </c>
      <c r="K4" s="1" t="s">
        <v>21</v>
      </c>
      <c r="L4" s="1" t="s">
        <v>22</v>
      </c>
      <c r="M4" s="1" t="s">
        <v>23</v>
      </c>
    </row>
    <row r="6" spans="1:14" x14ac:dyDescent="0.35">
      <c r="A6" s="2" t="s">
        <v>24</v>
      </c>
      <c r="B6" s="7">
        <v>295.39999999999998</v>
      </c>
      <c r="C6" s="2" t="s">
        <v>25</v>
      </c>
      <c r="D6" s="8">
        <v>284.5</v>
      </c>
      <c r="E6" s="8">
        <v>286.8</v>
      </c>
      <c r="F6" s="8">
        <v>285.8</v>
      </c>
      <c r="G6" s="8">
        <v>285.8</v>
      </c>
      <c r="H6" s="8">
        <v>285.8</v>
      </c>
      <c r="I6" s="8">
        <v>285.8</v>
      </c>
      <c r="J6" s="8">
        <v>285.8</v>
      </c>
      <c r="K6" s="8">
        <v>285.8</v>
      </c>
      <c r="L6" s="9">
        <v>285.8</v>
      </c>
      <c r="M6" s="9">
        <v>285.8</v>
      </c>
    </row>
    <row r="7" spans="1:14" x14ac:dyDescent="0.35">
      <c r="A7" s="2" t="s">
        <v>26</v>
      </c>
      <c r="B7" s="7">
        <v>385</v>
      </c>
      <c r="C7" s="2" t="s">
        <v>27</v>
      </c>
      <c r="D7" s="8">
        <v>214.5</v>
      </c>
      <c r="E7" s="8">
        <v>291.89999999999998</v>
      </c>
      <c r="F7" s="8">
        <v>301.7</v>
      </c>
      <c r="G7" s="8">
        <v>301.7</v>
      </c>
      <c r="H7" s="8">
        <v>301.7</v>
      </c>
      <c r="I7" s="8">
        <v>301.7</v>
      </c>
      <c r="J7" s="8">
        <v>0</v>
      </c>
      <c r="K7" s="8">
        <v>0</v>
      </c>
      <c r="L7" s="8">
        <v>0</v>
      </c>
      <c r="M7" s="8">
        <v>0</v>
      </c>
    </row>
    <row r="8" spans="1:14" x14ac:dyDescent="0.35">
      <c r="A8" s="2" t="s">
        <v>28</v>
      </c>
      <c r="B8" s="7">
        <v>395.1</v>
      </c>
      <c r="C8" s="2" t="s">
        <v>27</v>
      </c>
      <c r="D8" s="8">
        <v>354.6</v>
      </c>
      <c r="E8" s="8">
        <v>356.6</v>
      </c>
      <c r="F8" s="8">
        <v>350.1</v>
      </c>
      <c r="G8" s="8">
        <v>350.1</v>
      </c>
      <c r="H8" s="8">
        <v>350.1</v>
      </c>
      <c r="I8" s="8">
        <v>350.1</v>
      </c>
      <c r="J8" s="8">
        <v>0</v>
      </c>
      <c r="K8" s="8">
        <v>0</v>
      </c>
      <c r="L8" s="8">
        <v>0</v>
      </c>
      <c r="M8" s="8">
        <v>0</v>
      </c>
    </row>
    <row r="9" spans="1:14" x14ac:dyDescent="0.35">
      <c r="A9" s="2" t="s">
        <v>29</v>
      </c>
      <c r="B9" s="2" t="s">
        <v>30</v>
      </c>
      <c r="C9" s="2" t="s">
        <v>30</v>
      </c>
      <c r="D9" s="10">
        <v>152.4</v>
      </c>
      <c r="E9" s="10">
        <v>70.2</v>
      </c>
      <c r="F9" s="10">
        <v>80</v>
      </c>
      <c r="G9" s="10">
        <v>57.6</v>
      </c>
      <c r="H9" s="10">
        <v>59</v>
      </c>
      <c r="I9" s="10">
        <v>101.2</v>
      </c>
      <c r="J9" s="10">
        <v>0</v>
      </c>
      <c r="K9" s="10">
        <v>0</v>
      </c>
      <c r="L9" s="10">
        <v>0</v>
      </c>
      <c r="M9" s="10">
        <v>0</v>
      </c>
    </row>
    <row r="10" spans="1:14" x14ac:dyDescent="0.35">
      <c r="A10" s="2" t="s">
        <v>31</v>
      </c>
      <c r="B10" s="2" t="s">
        <v>32</v>
      </c>
      <c r="C10" s="2" t="s">
        <v>32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746.7</v>
      </c>
      <c r="K10" s="10">
        <v>744.3</v>
      </c>
      <c r="L10" s="10">
        <v>740.8</v>
      </c>
      <c r="M10" s="10">
        <v>737.9</v>
      </c>
    </row>
    <row r="11" spans="1:14" x14ac:dyDescent="0.35">
      <c r="A11" s="2" t="s">
        <v>33</v>
      </c>
      <c r="B11" s="2" t="s">
        <v>30</v>
      </c>
      <c r="C11" s="2" t="s">
        <v>30</v>
      </c>
      <c r="D11" s="8">
        <v>8.4</v>
      </c>
      <c r="E11" s="8">
        <v>9.3000000000000007</v>
      </c>
      <c r="F11" s="8">
        <v>9.3000000000000007</v>
      </c>
      <c r="G11" s="8">
        <v>7.1</v>
      </c>
      <c r="H11" s="8">
        <v>7.1</v>
      </c>
      <c r="I11" s="8">
        <v>7.1</v>
      </c>
      <c r="J11" s="8">
        <v>7.1</v>
      </c>
      <c r="K11" s="8">
        <v>7.1</v>
      </c>
      <c r="L11" s="8">
        <v>7.1</v>
      </c>
      <c r="M11" s="8">
        <v>7.1</v>
      </c>
    </row>
    <row r="12" spans="1:14" x14ac:dyDescent="0.35">
      <c r="A12" s="1" t="s">
        <v>34</v>
      </c>
      <c r="B12" s="11"/>
      <c r="C12" s="11"/>
      <c r="D12" s="12">
        <f>SUM(D6:D11)</f>
        <v>1014.4</v>
      </c>
      <c r="E12" s="12">
        <f t="shared" ref="E12:M12" si="0">SUM(E6:E11)</f>
        <v>1014.8000000000001</v>
      </c>
      <c r="F12" s="12">
        <f t="shared" si="0"/>
        <v>1026.9000000000001</v>
      </c>
      <c r="G12" s="12">
        <f t="shared" si="0"/>
        <v>1002.3000000000001</v>
      </c>
      <c r="H12" s="12">
        <f t="shared" si="0"/>
        <v>1003.7</v>
      </c>
      <c r="I12" s="12">
        <f t="shared" si="0"/>
        <v>1045.8999999999999</v>
      </c>
      <c r="J12" s="12">
        <f t="shared" si="0"/>
        <v>1039.5999999999999</v>
      </c>
      <c r="K12" s="12">
        <f t="shared" si="0"/>
        <v>1037.1999999999998</v>
      </c>
      <c r="L12" s="12">
        <f t="shared" si="0"/>
        <v>1033.6999999999998</v>
      </c>
      <c r="M12" s="12">
        <f t="shared" si="0"/>
        <v>1030.8</v>
      </c>
    </row>
    <row r="13" spans="1:14" x14ac:dyDescent="0.35">
      <c r="A13" s="2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4" x14ac:dyDescent="0.35">
      <c r="A14" s="1" t="s">
        <v>35</v>
      </c>
      <c r="B14" s="11"/>
      <c r="C14" s="11"/>
      <c r="D14" s="12">
        <v>1014.4</v>
      </c>
      <c r="E14" s="12">
        <v>1014.8</v>
      </c>
      <c r="F14" s="12">
        <v>1019.6</v>
      </c>
      <c r="G14" s="12">
        <v>1002.3</v>
      </c>
      <c r="H14" s="12">
        <v>1003.7</v>
      </c>
      <c r="I14" s="12">
        <v>1045.9000000000001</v>
      </c>
      <c r="J14" s="12">
        <v>1039.5999999999999</v>
      </c>
      <c r="K14" s="12">
        <v>1037.2</v>
      </c>
      <c r="L14" s="12">
        <v>1033.7</v>
      </c>
      <c r="M14" s="12">
        <v>1030.8</v>
      </c>
      <c r="N14" s="13"/>
    </row>
    <row r="15" spans="1:14" x14ac:dyDescent="0.35">
      <c r="A15" s="2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4" x14ac:dyDescent="0.35">
      <c r="A16" s="1" t="s">
        <v>36</v>
      </c>
      <c r="B16" s="11"/>
      <c r="C16" s="11"/>
      <c r="D16" s="12">
        <f>+D12-D14</f>
        <v>0</v>
      </c>
      <c r="E16" s="12">
        <f t="shared" ref="E16:M16" si="1">+E12-E14</f>
        <v>0</v>
      </c>
      <c r="F16" s="12">
        <f t="shared" si="1"/>
        <v>7.3000000000000682</v>
      </c>
      <c r="G16" s="12">
        <f t="shared" si="1"/>
        <v>0</v>
      </c>
      <c r="H16" s="12">
        <f t="shared" si="1"/>
        <v>0</v>
      </c>
      <c r="I16" s="12">
        <f t="shared" si="1"/>
        <v>0</v>
      </c>
      <c r="J16" s="12">
        <f t="shared" si="1"/>
        <v>0</v>
      </c>
      <c r="K16" s="12">
        <f t="shared" si="1"/>
        <v>0</v>
      </c>
      <c r="L16" s="12">
        <f t="shared" si="1"/>
        <v>0</v>
      </c>
      <c r="M16" s="12">
        <f t="shared" si="1"/>
        <v>0</v>
      </c>
    </row>
    <row r="17" spans="1:9" x14ac:dyDescent="0.35">
      <c r="A17" s="2"/>
      <c r="I17" s="14"/>
    </row>
    <row r="18" spans="1:9" x14ac:dyDescent="0.35">
      <c r="A18" s="2" t="s">
        <v>37</v>
      </c>
    </row>
    <row r="19" spans="1:9" x14ac:dyDescent="0.35">
      <c r="A19" s="2" t="s">
        <v>38</v>
      </c>
    </row>
    <row r="20" spans="1:9" x14ac:dyDescent="0.35">
      <c r="D20" s="2"/>
      <c r="E20" s="2"/>
      <c r="F20" s="14"/>
    </row>
    <row r="21" spans="1:9" x14ac:dyDescent="0.35">
      <c r="D21" s="2"/>
      <c r="E21" s="2"/>
    </row>
    <row r="22" spans="1:9" x14ac:dyDescent="0.35">
      <c r="C22" s="12">
        <v>1014.4</v>
      </c>
      <c r="D22" s="2"/>
      <c r="E22" s="2"/>
    </row>
    <row r="23" spans="1:9" x14ac:dyDescent="0.35">
      <c r="C23" s="12">
        <v>1014.8</v>
      </c>
      <c r="D23" s="2"/>
      <c r="E23" s="2"/>
    </row>
    <row r="24" spans="1:9" x14ac:dyDescent="0.35">
      <c r="C24" s="12">
        <v>1019.6</v>
      </c>
      <c r="D24" s="2"/>
      <c r="E24" s="2"/>
    </row>
    <row r="25" spans="1:9" x14ac:dyDescent="0.35">
      <c r="C25" s="12">
        <v>1002.3</v>
      </c>
      <c r="D25" s="2"/>
      <c r="E25" s="2"/>
    </row>
    <row r="26" spans="1:9" x14ac:dyDescent="0.35">
      <c r="C26" s="12">
        <v>1003.7</v>
      </c>
      <c r="D26" s="2"/>
      <c r="E26" s="2"/>
    </row>
    <row r="27" spans="1:9" x14ac:dyDescent="0.35">
      <c r="C27" s="12">
        <v>1045.9000000000001</v>
      </c>
      <c r="D27" s="2"/>
      <c r="E27" s="2"/>
    </row>
    <row r="28" spans="1:9" x14ac:dyDescent="0.35">
      <c r="C28" s="12">
        <v>1039.5999999999999</v>
      </c>
      <c r="D28" s="2"/>
      <c r="E28" s="2"/>
    </row>
    <row r="29" spans="1:9" x14ac:dyDescent="0.35">
      <c r="C29" s="12">
        <v>1037.2</v>
      </c>
      <c r="D29" s="2"/>
      <c r="E29" s="2"/>
    </row>
    <row r="30" spans="1:9" x14ac:dyDescent="0.35">
      <c r="C30" s="12">
        <v>1033.7</v>
      </c>
      <c r="D30" s="2"/>
      <c r="E30" s="2"/>
    </row>
    <row r="31" spans="1:9" x14ac:dyDescent="0.35">
      <c r="C31" s="12">
        <v>1030.8</v>
      </c>
      <c r="D31" s="2"/>
      <c r="E31" s="2"/>
    </row>
    <row r="33" spans="1:13" x14ac:dyDescent="0.35">
      <c r="D33" s="1">
        <v>2022</v>
      </c>
      <c r="E33" s="1">
        <v>2023</v>
      </c>
      <c r="F33" s="1">
        <v>2024</v>
      </c>
      <c r="G33" s="1">
        <v>2025</v>
      </c>
      <c r="H33" s="1">
        <v>2026</v>
      </c>
      <c r="I33" s="1">
        <v>2027</v>
      </c>
      <c r="J33" s="1">
        <v>2028</v>
      </c>
      <c r="K33" s="1">
        <v>2029</v>
      </c>
      <c r="L33" s="1">
        <v>2030</v>
      </c>
      <c r="M33" s="1">
        <v>2031</v>
      </c>
    </row>
    <row r="34" spans="1:13" x14ac:dyDescent="0.35">
      <c r="A34" t="s">
        <v>82</v>
      </c>
      <c r="D34" s="4">
        <f>SUM(D6:D8)</f>
        <v>853.6</v>
      </c>
      <c r="E34" s="4">
        <f t="shared" ref="E34:M34" si="2">SUM(E6:E8)</f>
        <v>935.30000000000007</v>
      </c>
      <c r="F34" s="4">
        <f t="shared" si="2"/>
        <v>937.6</v>
      </c>
      <c r="G34" s="4">
        <f t="shared" si="2"/>
        <v>937.6</v>
      </c>
      <c r="H34" s="4">
        <f t="shared" si="2"/>
        <v>937.6</v>
      </c>
      <c r="I34" s="4">
        <f t="shared" si="2"/>
        <v>937.6</v>
      </c>
      <c r="J34" s="4">
        <f t="shared" si="2"/>
        <v>285.8</v>
      </c>
      <c r="K34" s="4">
        <f t="shared" si="2"/>
        <v>285.8</v>
      </c>
      <c r="L34" s="4">
        <f t="shared" si="2"/>
        <v>285.8</v>
      </c>
      <c r="M34" s="4">
        <f t="shared" si="2"/>
        <v>285.8</v>
      </c>
    </row>
    <row r="35" spans="1:13" x14ac:dyDescent="0.35">
      <c r="D35" s="4"/>
      <c r="E35" s="4"/>
      <c r="F35" s="4"/>
      <c r="G35" s="4"/>
      <c r="H35" s="4"/>
      <c r="I35" s="4"/>
      <c r="J35" s="4"/>
      <c r="K35" s="4"/>
      <c r="L35" s="4"/>
      <c r="M35" s="4"/>
    </row>
  </sheetData>
  <pageMargins left="0.7" right="0.7" top="0.75" bottom="0.75" header="0.3" footer="0.3"/>
  <pageSetup orientation="portrait" horizontalDpi="90" verticalDpi="90" r:id="rId1"/>
  <headerFooter>
    <oddFooter>&amp;C&amp;"Calibri,Regular"&amp;11&amp;B&amp;K000000AEP CONFIDENTIAL</oddFooter>
    <evenFooter>&amp;C&amp;"Calibri,Regular"&amp;11&amp;B&amp;K000000AEP CONFIDENTIAL</evenFooter>
    <firstFooter>&amp;C&amp;"Calibri,Regular"&amp;11&amp;B&amp;K000000AEP CONFIDENTIAL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A6091-E3D1-41E7-A0AF-B96A6B002C0E}">
  <sheetPr>
    <tabColor theme="9"/>
  </sheetPr>
  <dimension ref="A28:M28"/>
  <sheetViews>
    <sheetView workbookViewId="0">
      <selection activeCell="C30" sqref="C30"/>
    </sheetView>
  </sheetViews>
  <sheetFormatPr defaultRowHeight="14.5" x14ac:dyDescent="0.35"/>
  <cols>
    <col min="1" max="1" width="9.7265625" bestFit="1" customWidth="1"/>
  </cols>
  <sheetData>
    <row r="28" spans="1:13" x14ac:dyDescent="0.35">
      <c r="A28" t="s">
        <v>60</v>
      </c>
      <c r="B28" s="4">
        <v>1010.9429502133301</v>
      </c>
      <c r="C28" s="4">
        <v>1091.56012939014</v>
      </c>
      <c r="D28" s="4">
        <v>1088.6142733757399</v>
      </c>
      <c r="E28" s="4">
        <v>1068.95034381197</v>
      </c>
      <c r="F28" s="4">
        <v>1064.79026748871</v>
      </c>
      <c r="G28" s="4">
        <v>1058.69768085892</v>
      </c>
      <c r="H28" s="4">
        <v>1055.8601826581501</v>
      </c>
      <c r="I28" s="4">
        <v>1052.5832400117799</v>
      </c>
      <c r="J28" s="4">
        <v>1050.2992226153001</v>
      </c>
      <c r="K28" s="4">
        <v>1045.55767429348</v>
      </c>
      <c r="L28" s="4">
        <v>1046.1074543310101</v>
      </c>
      <c r="M28" s="4">
        <v>1041.6973484139901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0DC0A-607D-4F66-B31C-50DDD065569B}">
  <sheetPr>
    <tabColor theme="9"/>
    <pageSetUpPr fitToPage="1"/>
  </sheetPr>
  <dimension ref="A1:N46"/>
  <sheetViews>
    <sheetView workbookViewId="0">
      <selection activeCell="A5" sqref="A5"/>
    </sheetView>
  </sheetViews>
  <sheetFormatPr defaultColWidth="9.1796875" defaultRowHeight="13" x14ac:dyDescent="0.3"/>
  <cols>
    <col min="1" max="1" width="30.7265625" style="19" customWidth="1"/>
    <col min="2" max="16384" width="9.1796875" style="17"/>
  </cols>
  <sheetData>
    <row r="1" spans="1:14" x14ac:dyDescent="0.3">
      <c r="A1" s="15" t="s">
        <v>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7" t="s">
        <v>40</v>
      </c>
    </row>
    <row r="2" spans="1:14" x14ac:dyDescent="0.3">
      <c r="A2" s="18" t="s">
        <v>41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 t="s">
        <v>42</v>
      </c>
    </row>
    <row r="3" spans="1:14" x14ac:dyDescent="0.3">
      <c r="A3" s="15" t="s">
        <v>43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 t="s">
        <v>44</v>
      </c>
    </row>
    <row r="4" spans="1:14" x14ac:dyDescent="0.3">
      <c r="N4" s="17" t="s">
        <v>45</v>
      </c>
    </row>
    <row r="5" spans="1:14" x14ac:dyDescent="0.3">
      <c r="N5" s="17" t="s">
        <v>46</v>
      </c>
    </row>
    <row r="6" spans="1:14" x14ac:dyDescent="0.3">
      <c r="B6" s="20">
        <v>2023</v>
      </c>
      <c r="C6" s="20">
        <v>2024</v>
      </c>
      <c r="D6" s="20">
        <v>2025</v>
      </c>
      <c r="E6" s="20">
        <v>2026</v>
      </c>
      <c r="F6" s="20">
        <v>2027</v>
      </c>
      <c r="G6" s="20">
        <v>2028</v>
      </c>
      <c r="H6" s="20">
        <v>2029</v>
      </c>
      <c r="I6" s="20">
        <v>2030</v>
      </c>
      <c r="J6" s="20">
        <v>2031</v>
      </c>
      <c r="K6" s="20">
        <v>2032</v>
      </c>
      <c r="L6" s="20">
        <v>2033</v>
      </c>
      <c r="M6" s="20">
        <v>2034</v>
      </c>
      <c r="N6" s="17" t="s">
        <v>47</v>
      </c>
    </row>
    <row r="7" spans="1:14" x14ac:dyDescent="0.3">
      <c r="A7" s="20" t="s">
        <v>48</v>
      </c>
    </row>
    <row r="9" spans="1:14" x14ac:dyDescent="0.3">
      <c r="A9" s="19" t="s">
        <v>49</v>
      </c>
      <c r="B9" s="21">
        <v>1958.6373344876299</v>
      </c>
      <c r="C9" s="21">
        <v>1928.71915076237</v>
      </c>
      <c r="D9" s="21">
        <v>1908.55303014233</v>
      </c>
      <c r="E9" s="21">
        <v>1890.3446787220901</v>
      </c>
      <c r="F9" s="21">
        <v>1872.99084737411</v>
      </c>
      <c r="G9" s="21">
        <v>1861.62952319632</v>
      </c>
      <c r="H9" s="21">
        <v>1847.7872100079101</v>
      </c>
      <c r="I9" s="21">
        <v>1832.23422821555</v>
      </c>
      <c r="J9" s="21">
        <v>1820.88940017863</v>
      </c>
      <c r="K9" s="21">
        <v>1809.9853223697301</v>
      </c>
      <c r="L9" s="21">
        <v>1799.5572176805199</v>
      </c>
      <c r="M9" s="21">
        <v>1790.6305049002999</v>
      </c>
    </row>
    <row r="10" spans="1:14" x14ac:dyDescent="0.3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4" x14ac:dyDescent="0.3">
      <c r="A11" s="19" t="s">
        <v>50</v>
      </c>
      <c r="B11" s="21">
        <v>1460.1134340578201</v>
      </c>
      <c r="C11" s="21">
        <v>1897.1778051563599</v>
      </c>
      <c r="D11" s="21">
        <v>1894.3716410603299</v>
      </c>
      <c r="E11" s="21">
        <v>1889.5076203139899</v>
      </c>
      <c r="F11" s="21">
        <v>1884.1576607023201</v>
      </c>
      <c r="G11" s="21">
        <v>1881.4651224906399</v>
      </c>
      <c r="H11" s="21">
        <v>1877.40670214491</v>
      </c>
      <c r="I11" s="21">
        <v>1872.6298855336099</v>
      </c>
      <c r="J11" s="21">
        <v>1868.6679108379201</v>
      </c>
      <c r="K11" s="21">
        <v>1865.1901731562</v>
      </c>
      <c r="L11" s="21">
        <v>1861.91192354393</v>
      </c>
      <c r="M11" s="21">
        <v>1859.13096756507</v>
      </c>
    </row>
    <row r="12" spans="1:14" x14ac:dyDescent="0.3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spans="1:14" x14ac:dyDescent="0.3">
      <c r="A13" s="19" t="s">
        <v>51</v>
      </c>
      <c r="B13" s="21">
        <v>2075.6266627999698</v>
      </c>
      <c r="C13" s="21">
        <v>2072.3649655771201</v>
      </c>
      <c r="D13" s="21">
        <v>2062.3491163782401</v>
      </c>
      <c r="E13" s="21">
        <v>2052.47874027321</v>
      </c>
      <c r="F13" s="21">
        <v>2042.31089588686</v>
      </c>
      <c r="G13" s="21">
        <v>2037.30125402882</v>
      </c>
      <c r="H13" s="21">
        <v>2035.23009366816</v>
      </c>
      <c r="I13" s="21">
        <v>2034.4115234691899</v>
      </c>
      <c r="J13" s="21">
        <v>2033.8499197595099</v>
      </c>
      <c r="K13" s="21">
        <v>2031.0120043882901</v>
      </c>
      <c r="L13" s="21">
        <v>2028.0201119661999</v>
      </c>
      <c r="M13" s="21">
        <v>2026.0265868734</v>
      </c>
    </row>
    <row r="14" spans="1:14" x14ac:dyDescent="0.3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4" x14ac:dyDescent="0.3">
      <c r="A15" s="19" t="s">
        <v>52</v>
      </c>
      <c r="B15" s="21">
        <v>9.4143960583139297</v>
      </c>
      <c r="C15" s="21">
        <v>9.4081439701452592</v>
      </c>
      <c r="D15" s="21">
        <v>9.4082183677816893</v>
      </c>
      <c r="E15" s="21">
        <v>9.4058553640010096</v>
      </c>
      <c r="F15" s="21">
        <v>9.4022411623930395</v>
      </c>
      <c r="G15" s="21">
        <v>9.4030094622072102</v>
      </c>
      <c r="H15" s="21">
        <v>9.4010273912672595</v>
      </c>
      <c r="I15" s="21">
        <v>9.3991942156741608</v>
      </c>
      <c r="J15" s="21">
        <v>9.3980423349553099</v>
      </c>
      <c r="K15" s="21">
        <v>9.3961776345151993</v>
      </c>
      <c r="L15" s="21">
        <v>9.3947107569427999</v>
      </c>
      <c r="M15" s="21">
        <v>9.3934330295615194</v>
      </c>
    </row>
    <row r="16" spans="1:14" x14ac:dyDescent="0.3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</row>
    <row r="17" spans="1:13" x14ac:dyDescent="0.3">
      <c r="A17" s="19" t="s">
        <v>53</v>
      </c>
      <c r="B17" s="21">
        <v>5503.7918274037338</v>
      </c>
      <c r="C17" s="21">
        <v>5907.6700654659953</v>
      </c>
      <c r="D17" s="21">
        <v>5874.6820059486818</v>
      </c>
      <c r="E17" s="21">
        <v>5841.7368946732904</v>
      </c>
      <c r="F17" s="21">
        <v>5808.861645125683</v>
      </c>
      <c r="G17" s="21">
        <v>5789.7989091779873</v>
      </c>
      <c r="H17" s="21">
        <v>5769.825033212247</v>
      </c>
      <c r="I17" s="21">
        <v>5748.6748314340248</v>
      </c>
      <c r="J17" s="21">
        <v>5732.8052731110147</v>
      </c>
      <c r="K17" s="21">
        <v>5715.5836775487351</v>
      </c>
      <c r="L17" s="21">
        <v>5698.8839639475927</v>
      </c>
      <c r="M17" s="21">
        <v>5685.1814923683314</v>
      </c>
    </row>
    <row r="18" spans="1:13" x14ac:dyDescent="0.3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x14ac:dyDescent="0.3">
      <c r="A19" s="19" t="s">
        <v>54</v>
      </c>
      <c r="B19" s="21">
        <v>77.609029252265103</v>
      </c>
      <c r="C19" s="21">
        <v>77.116647489562396</v>
      </c>
      <c r="D19" s="21">
        <v>32.748058014869798</v>
      </c>
      <c r="E19" s="21">
        <v>3.9841704820560301E-8</v>
      </c>
      <c r="F19" s="21">
        <v>-2.2757736023381501E-7</v>
      </c>
      <c r="G19" s="21">
        <v>2.6329728954379898E-8</v>
      </c>
      <c r="H19" s="21">
        <v>-5.2425321338898697E-8</v>
      </c>
      <c r="I19" s="21">
        <v>-8.86074209149943E-8</v>
      </c>
      <c r="J19" s="21">
        <v>-2.9969166948199897E-8</v>
      </c>
      <c r="K19" s="21">
        <v>-4.7952065147345903E-8</v>
      </c>
      <c r="L19" s="21">
        <v>-5.1992680757319702E-8</v>
      </c>
      <c r="M19" s="21">
        <v>-3.5614285485445797E-8</v>
      </c>
    </row>
    <row r="20" spans="1:13" x14ac:dyDescent="0.3">
      <c r="A20" s="19" t="s">
        <v>55</v>
      </c>
      <c r="B20" s="21">
        <v>77.609029252265103</v>
      </c>
      <c r="C20" s="21">
        <v>77.116647489562396</v>
      </c>
      <c r="D20" s="21">
        <v>32.748058014869798</v>
      </c>
      <c r="E20" s="21">
        <v>3.9841704820560301E-8</v>
      </c>
      <c r="F20" s="21">
        <v>-2.2757736023381501E-7</v>
      </c>
      <c r="G20" s="21">
        <v>2.6329728954379898E-8</v>
      </c>
      <c r="H20" s="21">
        <v>-5.2425321338898697E-8</v>
      </c>
      <c r="I20" s="21">
        <v>-8.86074209149943E-8</v>
      </c>
      <c r="J20" s="21">
        <v>-2.9969166948199897E-8</v>
      </c>
      <c r="K20" s="21">
        <v>-4.7952065147345903E-8</v>
      </c>
      <c r="L20" s="21">
        <v>-5.1992680757319702E-8</v>
      </c>
      <c r="M20" s="21">
        <v>-3.5614285485445797E-8</v>
      </c>
    </row>
    <row r="21" spans="1:13" x14ac:dyDescent="0.3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13" x14ac:dyDescent="0.3">
      <c r="A22" s="19" t="s">
        <v>56</v>
      </c>
      <c r="B22" s="21">
        <v>5581.4008566559987</v>
      </c>
      <c r="C22" s="21">
        <v>5984.786712955558</v>
      </c>
      <c r="D22" s="21">
        <v>5907.4300639635512</v>
      </c>
      <c r="E22" s="21">
        <v>5841.7368947131317</v>
      </c>
      <c r="F22" s="21">
        <v>5808.8616448981056</v>
      </c>
      <c r="G22" s="21">
        <v>5789.7989092043172</v>
      </c>
      <c r="H22" s="21">
        <v>5769.8250331598219</v>
      </c>
      <c r="I22" s="21">
        <v>5748.6748313454173</v>
      </c>
      <c r="J22" s="21">
        <v>5732.8052730810459</v>
      </c>
      <c r="K22" s="21">
        <v>5715.5836775007829</v>
      </c>
      <c r="L22" s="21">
        <v>5698.8839638955997</v>
      </c>
      <c r="M22" s="21">
        <v>5685.1814923327174</v>
      </c>
    </row>
    <row r="23" spans="1:13" x14ac:dyDescent="0.3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1:13" x14ac:dyDescent="0.3">
      <c r="A24" s="19" t="s">
        <v>57</v>
      </c>
      <c r="B24" s="21">
        <v>412.31557916124899</v>
      </c>
      <c r="C24" s="21">
        <v>463.31233473911101</v>
      </c>
      <c r="D24" s="21">
        <v>502.50320666632302</v>
      </c>
      <c r="E24" s="21">
        <v>456.743577068479</v>
      </c>
      <c r="F24" s="21">
        <v>459.37125485377402</v>
      </c>
      <c r="G24" s="21">
        <v>452.499212358036</v>
      </c>
      <c r="H24" s="21">
        <v>452.81138160410597</v>
      </c>
      <c r="I24" s="21">
        <v>451.143653205026</v>
      </c>
      <c r="J24" s="21">
        <v>448.97650732490501</v>
      </c>
      <c r="K24" s="21">
        <v>448.42391584233798</v>
      </c>
      <c r="L24" s="21">
        <v>446.26941043528001</v>
      </c>
      <c r="M24" s="21">
        <v>445.07969275900899</v>
      </c>
    </row>
    <row r="25" spans="1:13" x14ac:dyDescent="0.3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</row>
    <row r="26" spans="1:13" x14ac:dyDescent="0.3">
      <c r="A26" s="19" t="s">
        <v>58</v>
      </c>
      <c r="B26" s="21">
        <v>5993.7164358172477</v>
      </c>
      <c r="C26" s="21">
        <v>6448.099047694669</v>
      </c>
      <c r="D26" s="21">
        <v>6409.9332706298746</v>
      </c>
      <c r="E26" s="21">
        <v>6298.4804717816105</v>
      </c>
      <c r="F26" s="21">
        <v>6268.2328997518798</v>
      </c>
      <c r="G26" s="21">
        <v>6242.2981215623531</v>
      </c>
      <c r="H26" s="21">
        <v>6222.6364147639279</v>
      </c>
      <c r="I26" s="21">
        <v>6199.8184845504429</v>
      </c>
      <c r="J26" s="21">
        <v>6181.7817804059505</v>
      </c>
      <c r="K26" s="21">
        <v>6164.0075933431208</v>
      </c>
      <c r="L26" s="21">
        <v>6145.1533743308801</v>
      </c>
      <c r="M26" s="21">
        <v>6130.2611850917265</v>
      </c>
    </row>
    <row r="27" spans="1:13" x14ac:dyDescent="0.3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</row>
    <row r="28" spans="1:13" x14ac:dyDescent="0.3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</row>
    <row r="29" spans="1:13" x14ac:dyDescent="0.3">
      <c r="A29" s="20" t="s">
        <v>59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</row>
    <row r="30" spans="1:13" x14ac:dyDescent="0.3">
      <c r="A30" s="19" t="s">
        <v>60</v>
      </c>
      <c r="B30" s="21">
        <v>1010.9429502133301</v>
      </c>
      <c r="C30" s="21">
        <v>1091.56012939014</v>
      </c>
      <c r="D30" s="21">
        <v>1088.6142733757399</v>
      </c>
      <c r="E30" s="21">
        <v>1068.95034381197</v>
      </c>
      <c r="F30" s="21">
        <v>1064.79026748871</v>
      </c>
      <c r="G30" s="21">
        <v>1058.69768085892</v>
      </c>
      <c r="H30" s="21">
        <v>1055.8601826581501</v>
      </c>
      <c r="I30" s="21">
        <v>1052.5832400117799</v>
      </c>
      <c r="J30" s="21">
        <v>1050.2992226153001</v>
      </c>
      <c r="K30" s="21">
        <v>1045.55767429348</v>
      </c>
      <c r="L30" s="21">
        <v>1046.1074543310101</v>
      </c>
      <c r="M30" s="21">
        <v>1041.6973484139901</v>
      </c>
    </row>
    <row r="31" spans="1:13" x14ac:dyDescent="0.3">
      <c r="A31" s="19" t="s">
        <v>61</v>
      </c>
      <c r="B31" s="21">
        <v>1282.2985081317399</v>
      </c>
      <c r="C31" s="21">
        <v>1341.73485462597</v>
      </c>
      <c r="D31" s="21">
        <v>1336.06375121888</v>
      </c>
      <c r="E31" s="21">
        <v>1308.91341114588</v>
      </c>
      <c r="F31" s="21">
        <v>1300.6619167410699</v>
      </c>
      <c r="G31" s="21">
        <v>1288.60029635361</v>
      </c>
      <c r="H31" s="21">
        <v>1285.0441233008701</v>
      </c>
      <c r="I31" s="21">
        <v>1277.38982489052</v>
      </c>
      <c r="J31" s="21">
        <v>1271.2253209902501</v>
      </c>
      <c r="K31" s="21">
        <v>1261.03566952501</v>
      </c>
      <c r="L31" s="21">
        <v>1259.9123862071399</v>
      </c>
      <c r="M31" s="21">
        <v>1253.07039055935</v>
      </c>
    </row>
    <row r="33" spans="2:13" x14ac:dyDescent="0.3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</row>
    <row r="35" spans="2:13" ht="14.5" x14ac:dyDescent="0.35">
      <c r="B35" s="32">
        <v>2023</v>
      </c>
      <c r="C35" s="31">
        <v>1010.9429502133301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</row>
    <row r="36" spans="2:13" ht="14.5" x14ac:dyDescent="0.35">
      <c r="B36" s="32">
        <v>2024</v>
      </c>
      <c r="C36" s="31">
        <v>1091.56012939014</v>
      </c>
    </row>
    <row r="37" spans="2:13" ht="14.5" x14ac:dyDescent="0.35">
      <c r="B37" s="32">
        <v>2025</v>
      </c>
      <c r="C37" s="31">
        <v>1088.6142733757399</v>
      </c>
    </row>
    <row r="38" spans="2:13" ht="14.5" x14ac:dyDescent="0.35">
      <c r="B38" s="32">
        <v>2026</v>
      </c>
      <c r="C38" s="31">
        <v>1068.95034381197</v>
      </c>
    </row>
    <row r="39" spans="2:13" ht="14.5" x14ac:dyDescent="0.35">
      <c r="B39" s="32">
        <v>2027</v>
      </c>
      <c r="C39" s="31">
        <v>1064.79026748871</v>
      </c>
    </row>
    <row r="40" spans="2:13" ht="14.5" x14ac:dyDescent="0.35">
      <c r="B40" s="32">
        <v>2028</v>
      </c>
      <c r="C40" s="31">
        <v>1058.69768085892</v>
      </c>
    </row>
    <row r="41" spans="2:13" ht="14.5" x14ac:dyDescent="0.35">
      <c r="B41" s="32">
        <v>2029</v>
      </c>
      <c r="C41" s="31">
        <v>1055.8601826581501</v>
      </c>
    </row>
    <row r="42" spans="2:13" ht="14.5" x14ac:dyDescent="0.35">
      <c r="B42" s="32">
        <v>2030</v>
      </c>
      <c r="C42" s="31">
        <v>1052.5832400117799</v>
      </c>
    </row>
    <row r="43" spans="2:13" ht="14.5" x14ac:dyDescent="0.35">
      <c r="B43" s="32">
        <v>2031</v>
      </c>
      <c r="C43" s="31">
        <v>1050.2992226153001</v>
      </c>
    </row>
    <row r="44" spans="2:13" ht="14.5" x14ac:dyDescent="0.35">
      <c r="B44" s="32">
        <v>2032</v>
      </c>
      <c r="C44" s="31">
        <v>1045.55767429348</v>
      </c>
    </row>
    <row r="45" spans="2:13" ht="14.5" x14ac:dyDescent="0.35">
      <c r="C45"/>
    </row>
    <row r="46" spans="2:13" ht="14.5" x14ac:dyDescent="0.35">
      <c r="C46"/>
    </row>
  </sheetData>
  <printOptions horizontalCentered="1"/>
  <pageMargins left="0.75" right="0.75" top="1" bottom="1" header="0.5" footer="0.5"/>
  <pageSetup scale="88" orientation="landscape" horizont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Sources</vt:lpstr>
      <vt:lpstr>Table 2</vt:lpstr>
      <vt:lpstr>Forecast Peak</vt:lpstr>
      <vt:lpstr>Forecast Capacity</vt:lpstr>
      <vt:lpstr>Latest</vt:lpstr>
      <vt:lpstr>KPCo</vt:lpstr>
      <vt:lpstr>KPCo!Print_Area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Chelsea</dc:creator>
  <cp:lastModifiedBy>Hema Lochan</cp:lastModifiedBy>
  <dcterms:created xsi:type="dcterms:W3CDTF">2023-02-01T20:47:47Z</dcterms:created>
  <dcterms:modified xsi:type="dcterms:W3CDTF">2023-03-08T20:26:40Z</dcterms:modified>
</cp:coreProperties>
</file>