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SOFFICE\dld\BPWD\Rate Increase (2022)\PSC Requests\"/>
    </mc:Choice>
  </mc:AlternateContent>
  <xr:revisionPtr revIDLastSave="0" documentId="13_ncr:1_{70189DB6-15EC-4E2E-8E5C-D75A0D4CA5A9}" xr6:coauthVersionLast="47" xr6:coauthVersionMax="47" xr10:uidLastSave="{00000000-0000-0000-0000-000000000000}"/>
  <bookViews>
    <workbookView xWindow="23880" yWindow="-120" windowWidth="24240" windowHeight="13140" xr2:uid="{9D120960-EA31-467A-8ABA-A37491B5B07E}"/>
  </bookViews>
  <sheets>
    <sheet name="Purchased Pow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2" i="1" l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G9" i="1"/>
  <c r="E11" i="1"/>
  <c r="E9" i="1"/>
  <c r="Q48" i="1" l="1"/>
  <c r="P48" i="1"/>
  <c r="N48" i="1"/>
  <c r="K48" i="1"/>
  <c r="J48" i="1"/>
  <c r="I48" i="1"/>
  <c r="H48" i="1"/>
  <c r="F48" i="1"/>
  <c r="D48" i="1"/>
  <c r="B48" i="1"/>
  <c r="S38" i="1"/>
  <c r="S36" i="1"/>
  <c r="S32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S42" i="1"/>
  <c r="S40" i="1"/>
  <c r="S34" i="1"/>
  <c r="S19" i="1"/>
  <c r="Q21" i="1"/>
  <c r="P21" i="1"/>
  <c r="O21" i="1"/>
  <c r="O48" i="1" s="1"/>
  <c r="N21" i="1"/>
  <c r="M21" i="1"/>
  <c r="M48" i="1" s="1"/>
  <c r="L21" i="1"/>
  <c r="L48" i="1" s="1"/>
  <c r="K21" i="1"/>
  <c r="J21" i="1"/>
  <c r="I21" i="1"/>
  <c r="H21" i="1"/>
  <c r="G21" i="1"/>
  <c r="G48" i="1" s="1"/>
  <c r="F21" i="1"/>
  <c r="E21" i="1"/>
  <c r="D21" i="1"/>
  <c r="C21" i="1"/>
  <c r="C48" i="1" s="1"/>
  <c r="B21" i="1"/>
  <c r="S17" i="1"/>
  <c r="S15" i="1"/>
  <c r="S13" i="1"/>
  <c r="S11" i="1"/>
  <c r="S9" i="1"/>
  <c r="E48" i="1" l="1"/>
  <c r="S45" i="1"/>
  <c r="S44" i="1"/>
  <c r="S21" i="1"/>
  <c r="S48" i="1" l="1"/>
</calcChain>
</file>

<file path=xl/sharedStrings.xml><?xml version="1.0" encoding="utf-8"?>
<sst xmlns="http://schemas.openxmlformats.org/spreadsheetml/2006/main" count="115" uniqueCount="41">
  <si>
    <t>Bullock Pen Water District</t>
  </si>
  <si>
    <t>Purchased Power</t>
  </si>
  <si>
    <t>Owen</t>
  </si>
  <si>
    <t>Duke</t>
  </si>
  <si>
    <t>Heekin Rd</t>
  </si>
  <si>
    <t>Hwy 14 - 16</t>
  </si>
  <si>
    <t>Rich</t>
  </si>
  <si>
    <t>Porter</t>
  </si>
  <si>
    <t>Dixie</t>
  </si>
  <si>
    <t>Baton</t>
  </si>
  <si>
    <t>Highway</t>
  </si>
  <si>
    <t>Farrell</t>
  </si>
  <si>
    <t>Farrell Dr.</t>
  </si>
  <si>
    <t>Sherman</t>
  </si>
  <si>
    <t>E-Z</t>
  </si>
  <si>
    <t>Elliston</t>
  </si>
  <si>
    <t>Lebanon</t>
  </si>
  <si>
    <t>Hwy</t>
  </si>
  <si>
    <t>Catlett</t>
  </si>
  <si>
    <t>Oakwood</t>
  </si>
  <si>
    <t>Salem Crk</t>
  </si>
  <si>
    <t>Road</t>
  </si>
  <si>
    <t>Rouge Rd.</t>
  </si>
  <si>
    <t>Drive</t>
  </si>
  <si>
    <t>Sign</t>
  </si>
  <si>
    <t>Mt. Zion</t>
  </si>
  <si>
    <t>Street</t>
  </si>
  <si>
    <t>January</t>
  </si>
  <si>
    <t>February</t>
  </si>
  <si>
    <t>March</t>
  </si>
  <si>
    <t>April</t>
  </si>
  <si>
    <t>May</t>
  </si>
  <si>
    <t>June</t>
  </si>
  <si>
    <t>Total for six months</t>
  </si>
  <si>
    <t>Actual 2021</t>
  </si>
  <si>
    <t>Actual 2022</t>
  </si>
  <si>
    <t>Increase for six mos.</t>
  </si>
  <si>
    <t>Total Projected</t>
  </si>
  <si>
    <t>Increase for year</t>
  </si>
  <si>
    <t>EXHIBIT B</t>
  </si>
  <si>
    <t>NOTE:  All figures were pulled from the general ledger accounts for the respective month /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</si>
</sst>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14154-56B4-417D-B891-453CF5AB3D5F}">
  <sheetPr>
    <pageSetUpPr fitToPage="1"/>
  </sheetPr>
  <dimension ref="A1:S61"/>
  <sheetViews>
    <sheetView tabSelected="1" workbookViewId="0">
      <selection activeCell="A59" sqref="A59"/>
    </sheetView>
  </sheetViews>
  <sheetFormatPr defaultRowHeight="12.75" x14ac:dyDescent="0.2"/>
  <cols>
    <col min="1" max="1" width="19.42578125" customWidth="1"/>
    <col min="2" max="2" width="10.85546875" bestFit="1" customWidth="1"/>
    <col min="3" max="3" width="11.140625" bestFit="1" customWidth="1"/>
    <col min="7" max="7" width="10.42578125" bestFit="1" customWidth="1"/>
    <col min="15" max="15" width="10.140625" bestFit="1" customWidth="1"/>
  </cols>
  <sheetData>
    <row r="1" spans="1:19" ht="15" x14ac:dyDescent="0.25">
      <c r="A1" s="1" t="s">
        <v>0</v>
      </c>
      <c r="P1" s="5" t="s">
        <v>39</v>
      </c>
    </row>
    <row r="2" spans="1:19" ht="15" x14ac:dyDescent="0.25">
      <c r="A2" s="1" t="s">
        <v>1</v>
      </c>
      <c r="O2" s="5"/>
    </row>
    <row r="4" spans="1:19" x14ac:dyDescent="0.2">
      <c r="B4" s="2"/>
    </row>
    <row r="5" spans="1:19" x14ac:dyDescent="0.2">
      <c r="B5" s="2" t="s">
        <v>2</v>
      </c>
      <c r="C5" s="2" t="s">
        <v>2</v>
      </c>
      <c r="D5" s="2" t="s">
        <v>3</v>
      </c>
      <c r="E5" s="2" t="s">
        <v>2</v>
      </c>
      <c r="F5" s="2" t="s">
        <v>3</v>
      </c>
      <c r="G5" s="2" t="s">
        <v>2</v>
      </c>
      <c r="H5" s="2" t="s">
        <v>2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2</v>
      </c>
      <c r="O5" s="2" t="s">
        <v>3</v>
      </c>
      <c r="P5" s="2" t="s">
        <v>3</v>
      </c>
      <c r="Q5" s="2" t="s">
        <v>2</v>
      </c>
    </row>
    <row r="6" spans="1:19" x14ac:dyDescent="0.2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11</v>
      </c>
      <c r="L6" s="2" t="s">
        <v>13</v>
      </c>
      <c r="M6" s="2" t="s">
        <v>14</v>
      </c>
      <c r="N6" s="2" t="s">
        <v>15</v>
      </c>
      <c r="O6" s="2" t="s">
        <v>16</v>
      </c>
      <c r="P6" s="2" t="s">
        <v>17</v>
      </c>
      <c r="Q6" s="2" t="s">
        <v>18</v>
      </c>
    </row>
    <row r="7" spans="1:19" x14ac:dyDescent="0.2">
      <c r="A7" s="5" t="s">
        <v>34</v>
      </c>
      <c r="B7" s="2" t="s">
        <v>19</v>
      </c>
      <c r="C7" s="2" t="s">
        <v>20</v>
      </c>
      <c r="D7" s="2" t="s">
        <v>21</v>
      </c>
      <c r="E7" s="2" t="s">
        <v>21</v>
      </c>
      <c r="F7" s="2" t="s">
        <v>10</v>
      </c>
      <c r="G7" s="2" t="s">
        <v>22</v>
      </c>
      <c r="H7" s="2">
        <v>36</v>
      </c>
      <c r="I7" s="2" t="s">
        <v>23</v>
      </c>
      <c r="J7" s="2" t="s">
        <v>24</v>
      </c>
      <c r="K7" s="2" t="s">
        <v>23</v>
      </c>
      <c r="L7" s="2" t="s">
        <v>25</v>
      </c>
      <c r="M7" s="2" t="s">
        <v>26</v>
      </c>
      <c r="N7" s="2" t="s">
        <v>25</v>
      </c>
      <c r="O7" s="2" t="s">
        <v>21</v>
      </c>
      <c r="P7" s="2">
        <v>491</v>
      </c>
      <c r="Q7" s="2" t="s">
        <v>23</v>
      </c>
    </row>
    <row r="8" spans="1:19" x14ac:dyDescent="0.2">
      <c r="B8" s="2"/>
    </row>
    <row r="9" spans="1:19" x14ac:dyDescent="0.2">
      <c r="A9" s="3" t="s">
        <v>27</v>
      </c>
      <c r="B9" s="4">
        <v>44.33</v>
      </c>
      <c r="C9" s="4">
        <v>37.57</v>
      </c>
      <c r="D9" s="4">
        <v>142.07</v>
      </c>
      <c r="E9" s="4">
        <f>123.81</f>
        <v>123.81</v>
      </c>
      <c r="F9" s="4">
        <v>195.96</v>
      </c>
      <c r="G9" s="4">
        <f>75.19</f>
        <v>75.19</v>
      </c>
      <c r="H9" s="4">
        <v>30.43</v>
      </c>
      <c r="I9" s="4">
        <v>1262.57</v>
      </c>
      <c r="J9" s="4">
        <v>18.96</v>
      </c>
      <c r="K9" s="4">
        <v>1093.46</v>
      </c>
      <c r="L9" s="4">
        <v>125.02</v>
      </c>
      <c r="M9" s="4">
        <v>117.6</v>
      </c>
      <c r="N9" s="4">
        <v>136.78</v>
      </c>
      <c r="O9" s="4">
        <v>1379.2</v>
      </c>
      <c r="P9" s="4">
        <v>18.739999999999998</v>
      </c>
      <c r="Q9" s="4">
        <v>3766.91</v>
      </c>
      <c r="R9" s="4"/>
      <c r="S9" s="4">
        <f>SUM(B9:Q9)+F10</f>
        <v>9323.7099999999991</v>
      </c>
    </row>
    <row r="10" spans="1:19" x14ac:dyDescent="0.2">
      <c r="B10" s="4"/>
      <c r="C10" s="4"/>
      <c r="D10" s="4"/>
      <c r="E10" s="4"/>
      <c r="F10" s="4">
        <v>755.11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9" x14ac:dyDescent="0.2">
      <c r="A11" s="3" t="s">
        <v>28</v>
      </c>
      <c r="B11" s="4">
        <v>42.42</v>
      </c>
      <c r="C11" s="4">
        <v>38.659999999999997</v>
      </c>
      <c r="D11" s="4">
        <v>123.17</v>
      </c>
      <c r="E11" s="4">
        <f>112.09</f>
        <v>112.09</v>
      </c>
      <c r="F11" s="4">
        <v>200.79</v>
      </c>
      <c r="G11" s="4">
        <v>35.58</v>
      </c>
      <c r="H11" s="4">
        <v>29.14</v>
      </c>
      <c r="I11" s="4">
        <v>1263.54</v>
      </c>
      <c r="J11" s="4">
        <v>20.23</v>
      </c>
      <c r="K11" s="4">
        <v>1353.97</v>
      </c>
      <c r="L11" s="4">
        <v>132.57</v>
      </c>
      <c r="M11" s="4">
        <v>113.75</v>
      </c>
      <c r="N11" s="4">
        <v>114.82</v>
      </c>
      <c r="O11" s="4">
        <v>1287.8599999999999</v>
      </c>
      <c r="P11" s="4">
        <v>19.940000000000001</v>
      </c>
      <c r="Q11" s="4">
        <v>3821.55</v>
      </c>
      <c r="R11" s="4"/>
      <c r="S11" s="4">
        <f>SUM(B11:Q11)+F12+C12</f>
        <v>9485.2999999999993</v>
      </c>
    </row>
    <row r="12" spans="1:19" x14ac:dyDescent="0.2">
      <c r="B12" s="4"/>
      <c r="C12" s="4"/>
      <c r="D12" s="4"/>
      <c r="E12" s="4"/>
      <c r="F12" s="4">
        <v>775.22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x14ac:dyDescent="0.2">
      <c r="A13" s="3" t="s">
        <v>29</v>
      </c>
      <c r="B13" s="4">
        <v>39.71</v>
      </c>
      <c r="C13" s="4">
        <v>30.94</v>
      </c>
      <c r="D13" s="4">
        <v>82</v>
      </c>
      <c r="E13" s="4">
        <v>99.45</v>
      </c>
      <c r="F13" s="4">
        <v>179.79</v>
      </c>
      <c r="G13" s="4">
        <v>32.130000000000003</v>
      </c>
      <c r="H13" s="4">
        <v>27.71</v>
      </c>
      <c r="I13" s="4">
        <v>1256.21</v>
      </c>
      <c r="J13" s="4">
        <v>19.22</v>
      </c>
      <c r="K13" s="4">
        <v>728.42</v>
      </c>
      <c r="L13" s="4">
        <v>120.25</v>
      </c>
      <c r="M13" s="4">
        <v>110.39</v>
      </c>
      <c r="N13" s="4">
        <v>91.37</v>
      </c>
      <c r="O13" s="4">
        <v>1140.27</v>
      </c>
      <c r="P13" s="4">
        <v>18.61</v>
      </c>
      <c r="Q13" s="4">
        <v>3753.31</v>
      </c>
      <c r="R13" s="4"/>
      <c r="S13" s="4">
        <f>SUM(B13:Q13)+F14+L14+M14+O14</f>
        <v>8515.6999999999989</v>
      </c>
    </row>
    <row r="14" spans="1:19" x14ac:dyDescent="0.2">
      <c r="B14" s="4"/>
      <c r="C14" s="4"/>
      <c r="D14" s="4"/>
      <c r="E14" s="4"/>
      <c r="F14" s="4">
        <v>785.92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x14ac:dyDescent="0.2">
      <c r="A15" s="3" t="s">
        <v>30</v>
      </c>
      <c r="B15" s="4">
        <v>41.42</v>
      </c>
      <c r="C15" s="4">
        <v>29.34</v>
      </c>
      <c r="D15" s="4">
        <v>38.57</v>
      </c>
      <c r="E15" s="4">
        <v>90.07</v>
      </c>
      <c r="F15" s="4">
        <v>178.07</v>
      </c>
      <c r="G15" s="4">
        <v>31.48</v>
      </c>
      <c r="H15" s="4">
        <v>28.75</v>
      </c>
      <c r="I15" s="4">
        <v>1101.99</v>
      </c>
      <c r="J15" s="4">
        <v>19.440000000000001</v>
      </c>
      <c r="K15" s="4">
        <v>510.64</v>
      </c>
      <c r="L15" s="4">
        <v>57.86</v>
      </c>
      <c r="M15" s="4">
        <v>49.96</v>
      </c>
      <c r="N15" s="4">
        <v>51.31</v>
      </c>
      <c r="O15" s="4">
        <v>1188.29</v>
      </c>
      <c r="P15" s="4">
        <v>18.809999999999999</v>
      </c>
      <c r="Q15" s="4">
        <v>2966.7</v>
      </c>
      <c r="R15" s="4"/>
      <c r="S15" s="4">
        <f>SUM(B15:Q15)+F16</f>
        <v>7092.36</v>
      </c>
    </row>
    <row r="16" spans="1:19" x14ac:dyDescent="0.2">
      <c r="B16" s="4"/>
      <c r="C16" s="4"/>
      <c r="D16" s="4"/>
      <c r="E16" s="4"/>
      <c r="F16" s="4">
        <v>689.66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9" x14ac:dyDescent="0.2">
      <c r="A17" s="3" t="s">
        <v>31</v>
      </c>
      <c r="B17" s="4">
        <v>42.28</v>
      </c>
      <c r="C17" s="4">
        <v>29.58</v>
      </c>
      <c r="D17" s="4">
        <v>20.440000000000001</v>
      </c>
      <c r="E17" s="4">
        <v>84.58</v>
      </c>
      <c r="F17" s="4">
        <v>176.12</v>
      </c>
      <c r="G17" s="4">
        <v>29.2</v>
      </c>
      <c r="H17" s="4">
        <v>29.11</v>
      </c>
      <c r="I17" s="4">
        <v>1160.8499999999999</v>
      </c>
      <c r="J17" s="4">
        <v>0</v>
      </c>
      <c r="K17" s="4">
        <v>376.08</v>
      </c>
      <c r="L17" s="4">
        <v>20.61</v>
      </c>
      <c r="M17" s="4">
        <v>0</v>
      </c>
      <c r="N17" s="4">
        <v>30.23</v>
      </c>
      <c r="O17" s="4">
        <v>0</v>
      </c>
      <c r="P17" s="4">
        <v>18.690000000000001</v>
      </c>
      <c r="Q17" s="4">
        <v>2677.53</v>
      </c>
      <c r="R17" s="4"/>
      <c r="S17" s="4">
        <f>SUM(B17:Q17)+F18</f>
        <v>5458.16</v>
      </c>
    </row>
    <row r="18" spans="1:19" x14ac:dyDescent="0.2">
      <c r="B18" s="4"/>
      <c r="C18" s="4"/>
      <c r="D18" s="4"/>
      <c r="E18" s="4"/>
      <c r="F18" s="4">
        <v>762.86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9" x14ac:dyDescent="0.2">
      <c r="A19" s="3" t="s">
        <v>32</v>
      </c>
      <c r="B19" s="4">
        <v>42.59</v>
      </c>
      <c r="C19" s="4">
        <v>30.33</v>
      </c>
      <c r="D19" s="4">
        <v>19.86</v>
      </c>
      <c r="E19" s="4">
        <v>50.65</v>
      </c>
      <c r="F19" s="4">
        <v>136.5</v>
      </c>
      <c r="G19" s="4">
        <v>29.72</v>
      </c>
      <c r="H19" s="4">
        <v>29.79</v>
      </c>
      <c r="I19" s="4">
        <v>1307.48</v>
      </c>
      <c r="J19" s="4">
        <v>19.61</v>
      </c>
      <c r="K19" s="4">
        <v>390.58</v>
      </c>
      <c r="L19" s="4">
        <v>20.73</v>
      </c>
      <c r="M19" s="4">
        <v>19.34</v>
      </c>
      <c r="N19" s="4">
        <v>30.77</v>
      </c>
      <c r="O19" s="4">
        <v>1258.77</v>
      </c>
      <c r="P19" s="4">
        <v>18.13</v>
      </c>
      <c r="Q19" s="4">
        <v>2360.67</v>
      </c>
      <c r="R19" s="4"/>
      <c r="S19" s="4">
        <f>SUM(B19:Q19)</f>
        <v>5765.52</v>
      </c>
    </row>
    <row r="20" spans="1:19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5" t="s">
        <v>33</v>
      </c>
      <c r="B21" s="4">
        <f>SUM(B9:B19)</f>
        <v>252.75</v>
      </c>
      <c r="C21" s="4">
        <f t="shared" ref="C21:S21" si="0">SUM(C9:C19)</f>
        <v>196.41999999999996</v>
      </c>
      <c r="D21" s="4">
        <f t="shared" si="0"/>
        <v>426.11</v>
      </c>
      <c r="E21" s="4">
        <f t="shared" si="0"/>
        <v>560.65</v>
      </c>
      <c r="F21" s="4">
        <f t="shared" si="0"/>
        <v>4836</v>
      </c>
      <c r="G21" s="4">
        <f t="shared" si="0"/>
        <v>233.29999999999998</v>
      </c>
      <c r="H21" s="4">
        <f t="shared" si="0"/>
        <v>174.92999999999998</v>
      </c>
      <c r="I21" s="4">
        <f t="shared" si="0"/>
        <v>7352.6399999999994</v>
      </c>
      <c r="J21" s="4">
        <f t="shared" si="0"/>
        <v>97.46</v>
      </c>
      <c r="K21" s="4">
        <f t="shared" si="0"/>
        <v>4453.1500000000005</v>
      </c>
      <c r="L21" s="4">
        <f t="shared" si="0"/>
        <v>477.04</v>
      </c>
      <c r="M21" s="4">
        <f t="shared" si="0"/>
        <v>411.03999999999996</v>
      </c>
      <c r="N21" s="4">
        <f t="shared" si="0"/>
        <v>455.28000000000003</v>
      </c>
      <c r="O21" s="4">
        <f t="shared" si="0"/>
        <v>6254.3899999999994</v>
      </c>
      <c r="P21" s="4">
        <f t="shared" si="0"/>
        <v>112.91999999999999</v>
      </c>
      <c r="Q21" s="4">
        <f t="shared" si="0"/>
        <v>19346.669999999998</v>
      </c>
      <c r="R21" s="4"/>
      <c r="S21" s="4">
        <f t="shared" si="0"/>
        <v>45640.75</v>
      </c>
    </row>
    <row r="22" spans="1:19" x14ac:dyDescent="0.2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">
      <c r="B28" s="2" t="s">
        <v>2</v>
      </c>
      <c r="C28" s="2" t="s">
        <v>2</v>
      </c>
      <c r="D28" s="2" t="s">
        <v>3</v>
      </c>
      <c r="E28" s="2" t="s">
        <v>2</v>
      </c>
      <c r="F28" s="2" t="s">
        <v>3</v>
      </c>
      <c r="G28" s="2" t="s">
        <v>2</v>
      </c>
      <c r="H28" s="2" t="s">
        <v>2</v>
      </c>
      <c r="I28" s="2" t="s">
        <v>3</v>
      </c>
      <c r="J28" s="2" t="s">
        <v>3</v>
      </c>
      <c r="K28" s="2" t="s">
        <v>3</v>
      </c>
      <c r="L28" s="2" t="s">
        <v>3</v>
      </c>
      <c r="M28" s="2" t="s">
        <v>3</v>
      </c>
      <c r="N28" s="2" t="s">
        <v>2</v>
      </c>
      <c r="O28" s="2" t="s">
        <v>3</v>
      </c>
      <c r="P28" s="2" t="s">
        <v>3</v>
      </c>
      <c r="Q28" s="2" t="s">
        <v>2</v>
      </c>
    </row>
    <row r="29" spans="1:19" x14ac:dyDescent="0.2">
      <c r="B29" s="2" t="s">
        <v>4</v>
      </c>
      <c r="C29" s="2" t="s">
        <v>5</v>
      </c>
      <c r="D29" s="2" t="s">
        <v>6</v>
      </c>
      <c r="E29" s="2" t="s">
        <v>7</v>
      </c>
      <c r="F29" s="2" t="s">
        <v>8</v>
      </c>
      <c r="G29" s="2" t="s">
        <v>9</v>
      </c>
      <c r="H29" s="2" t="s">
        <v>10</v>
      </c>
      <c r="I29" s="2" t="s">
        <v>11</v>
      </c>
      <c r="J29" s="2" t="s">
        <v>12</v>
      </c>
      <c r="K29" s="2" t="s">
        <v>11</v>
      </c>
      <c r="L29" s="2" t="s">
        <v>13</v>
      </c>
      <c r="M29" s="2" t="s">
        <v>14</v>
      </c>
      <c r="N29" s="2" t="s">
        <v>15</v>
      </c>
      <c r="O29" s="2" t="s">
        <v>16</v>
      </c>
      <c r="P29" s="2" t="s">
        <v>17</v>
      </c>
      <c r="Q29" s="2" t="s">
        <v>18</v>
      </c>
    </row>
    <row r="30" spans="1:19" x14ac:dyDescent="0.2">
      <c r="A30" s="5" t="s">
        <v>35</v>
      </c>
      <c r="B30" s="2" t="s">
        <v>19</v>
      </c>
      <c r="C30" s="2" t="s">
        <v>20</v>
      </c>
      <c r="D30" s="2" t="s">
        <v>21</v>
      </c>
      <c r="E30" s="2" t="s">
        <v>21</v>
      </c>
      <c r="F30" s="2" t="s">
        <v>10</v>
      </c>
      <c r="G30" s="2" t="s">
        <v>22</v>
      </c>
      <c r="H30" s="2">
        <v>36</v>
      </c>
      <c r="I30" s="2" t="s">
        <v>23</v>
      </c>
      <c r="J30" s="2" t="s">
        <v>24</v>
      </c>
      <c r="K30" s="2" t="s">
        <v>23</v>
      </c>
      <c r="L30" s="2" t="s">
        <v>25</v>
      </c>
      <c r="M30" s="2" t="s">
        <v>26</v>
      </c>
      <c r="N30" s="2" t="s">
        <v>25</v>
      </c>
      <c r="O30" s="2" t="s">
        <v>21</v>
      </c>
      <c r="P30" s="2">
        <v>491</v>
      </c>
      <c r="Q30" s="2" t="s">
        <v>23</v>
      </c>
    </row>
    <row r="31" spans="1:19" x14ac:dyDescent="0.2">
      <c r="B31" s="2"/>
    </row>
    <row r="32" spans="1:19" x14ac:dyDescent="0.2">
      <c r="A32" s="3" t="s">
        <v>27</v>
      </c>
      <c r="B32" s="4">
        <v>174.46</v>
      </c>
      <c r="C32" s="4">
        <v>32.06</v>
      </c>
      <c r="D32" s="4">
        <v>169.75</v>
      </c>
      <c r="E32" s="4">
        <v>67.2</v>
      </c>
      <c r="F32" s="4">
        <v>205.67</v>
      </c>
      <c r="G32" s="4">
        <v>31.29</v>
      </c>
      <c r="H32" s="4">
        <v>31.06</v>
      </c>
      <c r="I32" s="4">
        <v>1657.58</v>
      </c>
      <c r="J32" s="4">
        <v>18.84</v>
      </c>
      <c r="K32" s="4">
        <v>1686.14</v>
      </c>
      <c r="L32" s="4">
        <v>167.61</v>
      </c>
      <c r="M32" s="4">
        <v>92.13</v>
      </c>
      <c r="N32" s="4">
        <v>160.09</v>
      </c>
      <c r="O32" s="4">
        <v>1803.22</v>
      </c>
      <c r="P32" s="4">
        <v>19.21</v>
      </c>
      <c r="Q32" s="4">
        <v>4565.12</v>
      </c>
      <c r="R32" s="4"/>
      <c r="S32" s="4">
        <f>SUM(B32:Q32)+F33+I33</f>
        <v>11916.66</v>
      </c>
    </row>
    <row r="33" spans="1:19" x14ac:dyDescent="0.2">
      <c r="B33" s="4"/>
      <c r="C33" s="4"/>
      <c r="D33" s="4"/>
      <c r="E33" s="4"/>
      <c r="F33" s="4">
        <v>1035.23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9" x14ac:dyDescent="0.2">
      <c r="A34" s="3" t="s">
        <v>28</v>
      </c>
      <c r="B34" s="4">
        <v>166.25</v>
      </c>
      <c r="C34" s="4">
        <v>31.66</v>
      </c>
      <c r="D34" s="4">
        <v>136.34</v>
      </c>
      <c r="E34" s="4">
        <v>70.650000000000006</v>
      </c>
      <c r="F34" s="4">
        <v>181.66</v>
      </c>
      <c r="G34" s="4">
        <v>31.42</v>
      </c>
      <c r="H34" s="4">
        <v>30.83</v>
      </c>
      <c r="I34" s="4">
        <v>1560.81</v>
      </c>
      <c r="J34" s="4">
        <v>18.73</v>
      </c>
      <c r="K34" s="4">
        <v>1570.91</v>
      </c>
      <c r="L34" s="4">
        <v>142.22999999999999</v>
      </c>
      <c r="M34" s="4">
        <v>80.45</v>
      </c>
      <c r="N34" s="4">
        <v>151.59</v>
      </c>
      <c r="O34" s="4">
        <v>1529.31</v>
      </c>
      <c r="P34" s="4">
        <v>19.149999999999999</v>
      </c>
      <c r="Q34" s="4">
        <v>5498.05</v>
      </c>
      <c r="R34" s="4"/>
      <c r="S34" s="4">
        <f>SUM(B34:Q34)+F35+C35</f>
        <v>12228.800000000001</v>
      </c>
    </row>
    <row r="35" spans="1:19" x14ac:dyDescent="0.2">
      <c r="B35" s="4"/>
      <c r="C35" s="4"/>
      <c r="D35" s="4"/>
      <c r="E35" s="4"/>
      <c r="F35" s="4">
        <v>1008.76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9" x14ac:dyDescent="0.2">
      <c r="A36" s="3" t="s">
        <v>29</v>
      </c>
      <c r="B36" s="4">
        <v>148.47999999999999</v>
      </c>
      <c r="C36" s="4">
        <v>85.5</v>
      </c>
      <c r="D36" s="4">
        <v>102.58</v>
      </c>
      <c r="E36" s="4">
        <v>62.74</v>
      </c>
      <c r="F36" s="4">
        <v>118.41</v>
      </c>
      <c r="G36" s="4">
        <v>30.68</v>
      </c>
      <c r="H36" s="4">
        <v>30.57</v>
      </c>
      <c r="I36" s="4">
        <v>1103.18</v>
      </c>
      <c r="J36" s="4">
        <v>18.43</v>
      </c>
      <c r="K36" s="4">
        <v>735.5</v>
      </c>
      <c r="L36" s="4">
        <v>38.17</v>
      </c>
      <c r="M36" s="4">
        <v>42.35</v>
      </c>
      <c r="N36" s="4">
        <v>83.62</v>
      </c>
      <c r="O36" s="4">
        <v>1028.77</v>
      </c>
      <c r="P36" s="4">
        <v>18.29</v>
      </c>
      <c r="Q36" s="4">
        <v>4298.25</v>
      </c>
      <c r="R36" s="4"/>
      <c r="S36" s="4">
        <f>SUM(B36:Q36)+F37+L37+M37+O37+E37</f>
        <v>8612.33</v>
      </c>
    </row>
    <row r="37" spans="1:19" x14ac:dyDescent="0.2">
      <c r="B37" s="4"/>
      <c r="C37" s="4"/>
      <c r="D37" s="4"/>
      <c r="E37" s="4"/>
      <c r="F37" s="4">
        <v>666.81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9" x14ac:dyDescent="0.2">
      <c r="A38" s="3" t="s">
        <v>30</v>
      </c>
      <c r="B38" s="4">
        <v>89.69</v>
      </c>
      <c r="C38" s="4">
        <v>33.479999999999997</v>
      </c>
      <c r="D38" s="4">
        <v>52.58</v>
      </c>
      <c r="E38" s="4">
        <v>48.84</v>
      </c>
      <c r="F38" s="4">
        <v>88.38</v>
      </c>
      <c r="G38" s="4">
        <v>28.74</v>
      </c>
      <c r="H38" s="4">
        <v>29.04</v>
      </c>
      <c r="I38" s="4">
        <v>1405.14</v>
      </c>
      <c r="J38" s="4">
        <v>20.239999999999998</v>
      </c>
      <c r="K38" s="4">
        <v>869.04</v>
      </c>
      <c r="L38" s="4">
        <v>20.11</v>
      </c>
      <c r="M38" s="4">
        <v>20.07</v>
      </c>
      <c r="N38" s="4">
        <v>33.18</v>
      </c>
      <c r="O38" s="4">
        <v>1302.49</v>
      </c>
      <c r="P38" s="4">
        <v>20.13</v>
      </c>
      <c r="Q38" s="4">
        <v>3652.69</v>
      </c>
      <c r="R38" s="4"/>
      <c r="S38" s="4">
        <f>SUM(B38:Q38)+F39+G39+H39</f>
        <v>8563.67</v>
      </c>
    </row>
    <row r="39" spans="1:19" x14ac:dyDescent="0.2">
      <c r="B39" s="4"/>
      <c r="C39" s="4"/>
      <c r="D39" s="4"/>
      <c r="E39" s="4"/>
      <c r="F39" s="4">
        <v>849.83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9" x14ac:dyDescent="0.2">
      <c r="A40" s="3" t="s">
        <v>31</v>
      </c>
      <c r="B40" s="4">
        <v>45.21</v>
      </c>
      <c r="C40" s="4">
        <v>35.270000000000003</v>
      </c>
      <c r="D40" s="4">
        <v>20.27</v>
      </c>
      <c r="E40" s="4">
        <v>32.71</v>
      </c>
      <c r="F40" s="4">
        <v>48.22</v>
      </c>
      <c r="G40" s="4">
        <v>30.6</v>
      </c>
      <c r="H40" s="4">
        <v>30.94</v>
      </c>
      <c r="I40" s="4">
        <v>1256.76</v>
      </c>
      <c r="J40" s="4">
        <v>19.850000000000001</v>
      </c>
      <c r="K40" s="4">
        <v>388.74</v>
      </c>
      <c r="L40" s="4">
        <v>19.62</v>
      </c>
      <c r="M40" s="4">
        <v>19.649999999999999</v>
      </c>
      <c r="N40" s="4">
        <v>31.49</v>
      </c>
      <c r="O40" s="4">
        <v>1183.5999999999999</v>
      </c>
      <c r="P40" s="4">
        <v>19.510000000000002</v>
      </c>
      <c r="Q40" s="4">
        <v>3406.48</v>
      </c>
      <c r="R40" s="4"/>
      <c r="S40" s="4">
        <f>SUM(B40:Q40)+F41</f>
        <v>7320.4400000000005</v>
      </c>
    </row>
    <row r="41" spans="1:19" x14ac:dyDescent="0.2">
      <c r="B41" s="4"/>
      <c r="C41" s="4"/>
      <c r="D41" s="4"/>
      <c r="E41" s="4"/>
      <c r="F41" s="4">
        <v>731.52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9" x14ac:dyDescent="0.2">
      <c r="A42" s="3" t="s">
        <v>32</v>
      </c>
      <c r="B42" s="4">
        <v>44.83</v>
      </c>
      <c r="C42" s="4">
        <v>34.479999999999997</v>
      </c>
      <c r="D42" s="4">
        <v>21.63</v>
      </c>
      <c r="E42" s="4">
        <v>32.58</v>
      </c>
      <c r="F42" s="4">
        <v>1085.3399999999999</v>
      </c>
      <c r="G42" s="4">
        <v>30.56</v>
      </c>
      <c r="H42" s="4">
        <v>30.67</v>
      </c>
      <c r="I42" s="4">
        <v>1646.11</v>
      </c>
      <c r="J42" s="4">
        <v>20.79</v>
      </c>
      <c r="K42" s="4">
        <v>539.25</v>
      </c>
      <c r="L42" s="4">
        <v>20.61</v>
      </c>
      <c r="M42" s="4">
        <v>20.71</v>
      </c>
      <c r="N42" s="4">
        <v>31.53</v>
      </c>
      <c r="O42" s="4">
        <v>0</v>
      </c>
      <c r="P42" s="4">
        <v>20.21</v>
      </c>
      <c r="Q42" s="4">
        <v>3084.58</v>
      </c>
      <c r="R42" s="4"/>
      <c r="S42" s="4">
        <f>SUM(B42:Q42)</f>
        <v>6663.88</v>
      </c>
    </row>
    <row r="43" spans="1:19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5" t="s">
        <v>33</v>
      </c>
      <c r="B44" s="4">
        <f>SUM(B32:B42)</f>
        <v>668.92000000000019</v>
      </c>
      <c r="C44" s="4">
        <f t="shared" ref="C44:Q44" si="1">SUM(C32:C42)</f>
        <v>252.45</v>
      </c>
      <c r="D44" s="4">
        <f t="shared" si="1"/>
        <v>503.15</v>
      </c>
      <c r="E44" s="4">
        <f t="shared" si="1"/>
        <v>314.72000000000003</v>
      </c>
      <c r="F44" s="4">
        <f t="shared" si="1"/>
        <v>6019.83</v>
      </c>
      <c r="G44" s="4">
        <f t="shared" si="1"/>
        <v>183.29</v>
      </c>
      <c r="H44" s="4">
        <f t="shared" si="1"/>
        <v>183.11</v>
      </c>
      <c r="I44" s="4">
        <f t="shared" si="1"/>
        <v>8629.58</v>
      </c>
      <c r="J44" s="4">
        <f t="shared" si="1"/>
        <v>116.88</v>
      </c>
      <c r="K44" s="4">
        <f t="shared" si="1"/>
        <v>5789.58</v>
      </c>
      <c r="L44" s="4">
        <f t="shared" si="1"/>
        <v>408.35000000000008</v>
      </c>
      <c r="M44" s="4">
        <f t="shared" si="1"/>
        <v>275.35999999999996</v>
      </c>
      <c r="N44" s="4">
        <f t="shared" si="1"/>
        <v>491.5</v>
      </c>
      <c r="O44" s="4">
        <f t="shared" si="1"/>
        <v>6847.3899999999994</v>
      </c>
      <c r="P44" s="4">
        <f t="shared" si="1"/>
        <v>116.5</v>
      </c>
      <c r="Q44" s="4">
        <f t="shared" si="1"/>
        <v>24505.17</v>
      </c>
      <c r="R44" s="4"/>
      <c r="S44" s="4">
        <f t="shared" ref="S44" si="2">SUM(S32:S42)</f>
        <v>55305.78</v>
      </c>
    </row>
    <row r="45" spans="1:19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>
        <f>SUM(B44:Q44)</f>
        <v>55305.78</v>
      </c>
    </row>
    <row r="46" spans="1:19" x14ac:dyDescent="0.2">
      <c r="B46" s="4"/>
      <c r="C46" s="4"/>
      <c r="D46" s="4"/>
      <c r="E46" s="4"/>
      <c r="F46" s="4"/>
      <c r="G46" s="4"/>
      <c r="H46" s="4"/>
    </row>
    <row r="47" spans="1:19" x14ac:dyDescent="0.2">
      <c r="B47" s="4"/>
      <c r="C47" s="4"/>
      <c r="D47" s="4"/>
      <c r="E47" s="4"/>
      <c r="F47" s="4"/>
      <c r="G47" s="4"/>
      <c r="H47" s="4"/>
    </row>
    <row r="48" spans="1:19" x14ac:dyDescent="0.2">
      <c r="A48" s="5" t="s">
        <v>36</v>
      </c>
      <c r="B48" s="4">
        <f>B44-B21</f>
        <v>416.17000000000019</v>
      </c>
      <c r="C48" s="4">
        <f t="shared" ref="C48:Q48" si="3">C44-C21</f>
        <v>56.03000000000003</v>
      </c>
      <c r="D48" s="4">
        <f t="shared" si="3"/>
        <v>77.039999999999964</v>
      </c>
      <c r="E48" s="4">
        <f t="shared" si="3"/>
        <v>-245.92999999999995</v>
      </c>
      <c r="F48" s="4">
        <f t="shared" si="3"/>
        <v>1183.83</v>
      </c>
      <c r="G48" s="4">
        <f t="shared" si="3"/>
        <v>-50.009999999999991</v>
      </c>
      <c r="H48" s="4">
        <f t="shared" si="3"/>
        <v>8.1800000000000352</v>
      </c>
      <c r="I48" s="4">
        <f t="shared" si="3"/>
        <v>1276.9400000000005</v>
      </c>
      <c r="J48" s="4">
        <f t="shared" si="3"/>
        <v>19.420000000000002</v>
      </c>
      <c r="K48" s="4">
        <f t="shared" si="3"/>
        <v>1336.4299999999994</v>
      </c>
      <c r="L48" s="4">
        <f t="shared" si="3"/>
        <v>-68.689999999999941</v>
      </c>
      <c r="M48" s="4">
        <f t="shared" si="3"/>
        <v>-135.68</v>
      </c>
      <c r="N48" s="4">
        <f t="shared" si="3"/>
        <v>36.21999999999997</v>
      </c>
      <c r="O48" s="4">
        <f t="shared" si="3"/>
        <v>593</v>
      </c>
      <c r="P48" s="4">
        <f t="shared" si="3"/>
        <v>3.5800000000000125</v>
      </c>
      <c r="Q48" s="4">
        <f t="shared" si="3"/>
        <v>5158.5</v>
      </c>
      <c r="S48" s="4">
        <f>S44-S21</f>
        <v>9665.0299999999988</v>
      </c>
    </row>
    <row r="49" spans="1:19" x14ac:dyDescent="0.2">
      <c r="B49" s="4"/>
      <c r="C49" s="4"/>
      <c r="D49" s="4"/>
      <c r="E49" s="4"/>
      <c r="F49" s="4"/>
      <c r="G49" s="4"/>
      <c r="H49" s="4"/>
      <c r="S49" s="4"/>
    </row>
    <row r="50" spans="1:19" x14ac:dyDescent="0.2">
      <c r="B50" s="4"/>
      <c r="C50" s="4"/>
      <c r="D50" s="4"/>
      <c r="E50" s="4"/>
      <c r="F50" s="4"/>
      <c r="G50" s="4"/>
      <c r="H50" s="4"/>
    </row>
    <row r="51" spans="1:19" x14ac:dyDescent="0.2">
      <c r="A51" s="5" t="s">
        <v>37</v>
      </c>
      <c r="B51" s="4"/>
      <c r="C51" s="4"/>
      <c r="D51" s="4"/>
      <c r="E51" s="4"/>
      <c r="F51" s="4"/>
      <c r="G51" s="4"/>
      <c r="H51" s="4"/>
    </row>
    <row r="52" spans="1:19" x14ac:dyDescent="0.2">
      <c r="A52" s="5" t="s">
        <v>38</v>
      </c>
      <c r="B52" s="4">
        <f>B48*2</f>
        <v>832.34000000000037</v>
      </c>
      <c r="C52" s="4">
        <f t="shared" ref="C52:Q52" si="4">C48*2</f>
        <v>112.06000000000006</v>
      </c>
      <c r="D52" s="4">
        <f t="shared" si="4"/>
        <v>154.07999999999993</v>
      </c>
      <c r="E52" s="4">
        <f t="shared" si="4"/>
        <v>-491.8599999999999</v>
      </c>
      <c r="F52" s="4">
        <f t="shared" si="4"/>
        <v>2367.66</v>
      </c>
      <c r="G52" s="4">
        <f t="shared" si="4"/>
        <v>-100.01999999999998</v>
      </c>
      <c r="H52" s="4">
        <f t="shared" si="4"/>
        <v>16.36000000000007</v>
      </c>
      <c r="I52" s="4">
        <f t="shared" si="4"/>
        <v>2553.880000000001</v>
      </c>
      <c r="J52" s="4">
        <f t="shared" si="4"/>
        <v>38.840000000000003</v>
      </c>
      <c r="K52" s="4">
        <f t="shared" si="4"/>
        <v>2672.8599999999988</v>
      </c>
      <c r="L52" s="4">
        <f t="shared" si="4"/>
        <v>-137.37999999999988</v>
      </c>
      <c r="M52" s="4">
        <f t="shared" si="4"/>
        <v>-271.36</v>
      </c>
      <c r="N52" s="4">
        <f t="shared" si="4"/>
        <v>72.439999999999941</v>
      </c>
      <c r="O52" s="4">
        <f t="shared" si="4"/>
        <v>1186</v>
      </c>
      <c r="P52" s="4">
        <f t="shared" si="4"/>
        <v>7.160000000000025</v>
      </c>
      <c r="Q52" s="4">
        <f t="shared" si="4"/>
        <v>10317</v>
      </c>
      <c r="S52" s="4">
        <f>S48*2</f>
        <v>19330.059999999998</v>
      </c>
    </row>
    <row r="53" spans="1:19" x14ac:dyDescent="0.2">
      <c r="B53" s="4"/>
      <c r="C53" s="4"/>
      <c r="D53" s="4"/>
      <c r="E53" s="4"/>
      <c r="F53" s="4"/>
      <c r="G53" s="4"/>
      <c r="H53" s="4"/>
      <c r="S53" s="4"/>
    </row>
    <row r="54" spans="1:19" x14ac:dyDescent="0.2">
      <c r="B54" s="4"/>
      <c r="C54" s="4"/>
      <c r="D54" s="4"/>
      <c r="E54" s="4"/>
      <c r="F54" s="4"/>
      <c r="G54" s="4"/>
      <c r="H54" s="4"/>
    </row>
    <row r="55" spans="1:19" x14ac:dyDescent="0.2">
      <c r="B55" s="4"/>
      <c r="C55" s="4"/>
      <c r="D55" s="4"/>
      <c r="E55" s="4"/>
      <c r="F55" s="4"/>
      <c r="G55" s="4"/>
      <c r="H55" s="4"/>
    </row>
    <row r="56" spans="1:19" x14ac:dyDescent="0.2">
      <c r="B56" s="4"/>
      <c r="C56" s="4"/>
      <c r="D56" s="4"/>
      <c r="E56" s="4"/>
      <c r="F56" s="4"/>
      <c r="G56" s="4"/>
      <c r="H56" s="4"/>
    </row>
    <row r="57" spans="1:19" x14ac:dyDescent="0.2">
      <c r="B57" s="4"/>
      <c r="C57" s="4"/>
      <c r="D57" s="4"/>
      <c r="E57" s="4"/>
      <c r="F57" s="4"/>
      <c r="G57" s="4"/>
      <c r="H57" s="4"/>
    </row>
    <row r="58" spans="1:19" x14ac:dyDescent="0.2">
      <c r="A58" s="3" t="s">
        <v>40</v>
      </c>
      <c r="B58" s="4"/>
      <c r="C58" s="4"/>
      <c r="D58" s="4"/>
      <c r="E58" s="4"/>
      <c r="F58" s="4"/>
      <c r="G58" s="4"/>
      <c r="H58" s="4"/>
    </row>
    <row r="59" spans="1:19" x14ac:dyDescent="0.2">
      <c r="B59" s="4"/>
      <c r="C59" s="4"/>
      <c r="D59" s="4"/>
      <c r="E59" s="4"/>
      <c r="F59" s="4"/>
      <c r="G59" s="4"/>
      <c r="H59" s="4"/>
    </row>
    <row r="60" spans="1:19" x14ac:dyDescent="0.2">
      <c r="B60" s="4"/>
      <c r="C60" s="4"/>
      <c r="D60" s="4"/>
      <c r="E60" s="4"/>
      <c r="F60" s="4"/>
      <c r="G60" s="4"/>
      <c r="H60" s="4"/>
    </row>
    <row r="61" spans="1:19" x14ac:dyDescent="0.2">
      <c r="B61" s="4"/>
      <c r="C61" s="4"/>
      <c r="D61" s="4"/>
      <c r="E61" s="4"/>
      <c r="F61" s="4"/>
      <c r="G61" s="4"/>
      <c r="H61" s="4"/>
    </row>
  </sheetData>
  <printOptions gridLines="1"/>
  <pageMargins left="0.7" right="0.7" top="0.75" bottom="0.75" header="0.3" footer="0.3"/>
  <pageSetup scale="65" fitToHeight="0" orientation="landscape" horizontalDpi="4294967295" verticalDpi="4294967295" r:id="rId1"/>
  <headerFooter>
    <oddHeader>&amp;R&amp;"Arial,Bold"Response to 1.j.
Witness - Debbra Dedden, CPA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Purchased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Debbra Dedden</cp:lastModifiedBy>
  <cp:lastPrinted>2023-01-20T19:59:18Z</cp:lastPrinted>
  <dcterms:created xsi:type="dcterms:W3CDTF">2022-09-08T12:23:48Z</dcterms:created>
  <dcterms:modified xsi:type="dcterms:W3CDTF">2023-01-20T19:59:58Z</dcterms:modified>
</cp:coreProperties>
</file>