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angela.goad\Documents\Electric Rate Cases\Investor Owned Cases\Duke Kentucky Case No. 2022-00372\Direct Testimony Filings\"/>
    </mc:Choice>
  </mc:AlternateContent>
  <xr:revisionPtr revIDLastSave="0" documentId="8_{CF94C282-4442-45B5-B1A9-EB37BA562001}" xr6:coauthVersionLast="47" xr6:coauthVersionMax="47" xr10:uidLastSave="{00000000-0000-0000-0000-000000000000}"/>
  <bookViews>
    <workbookView xWindow="-28920" yWindow="-120" windowWidth="29040" windowHeight="15840" xr2:uid="{00000000-000D-0000-FFFF-FFFF00000000}"/>
  </bookViews>
  <sheets>
    <sheet name="Summary Rev Req" sheetId="1" r:id="rId1"/>
    <sheet name="Rate Base" sheetId="2" r:id="rId2"/>
    <sheet name="COC" sheetId="3" r:id="rId3"/>
    <sheet name="COC Table for Testimony" sheetId="6" r:id="rId4"/>
    <sheet name="GCRF" sheetId="5" r:id="rId5"/>
    <sheet name="Table 2 - Errors" sheetId="27" r:id="rId6"/>
    <sheet name="CWC-AG 1-96 LeadLag Error" sheetId="10" r:id="rId7"/>
    <sheet name="CWC-Collection Lag" sheetId="28" r:id="rId8"/>
    <sheet name="AP Fuel &amp; Lime Inventories" sheetId="4" r:id="rId9"/>
    <sheet name="2019-00271 Rate Case Exp" sheetId="7" r:id="rId10"/>
    <sheet name="East Bend O&amp;M Deferral Summary" sheetId="31" r:id="rId11"/>
    <sheet name="ESM-Ash Pond" sheetId="32" r:id="rId12"/>
    <sheet name="Property Tax" sheetId="30" r:id="rId13"/>
    <sheet name="Property Tax Table" sheetId="33" r:id="rId14"/>
    <sheet name="Amort Decommissioning" sheetId="9" r:id="rId15"/>
    <sheet name="As Filed SCH B-3.2 - Proposed" sheetId="11" r:id="rId16"/>
    <sheet name="AG Recomm #1-Rem ESM Acct 311" sheetId="12" r:id="rId17"/>
    <sheet name="AG Recomm #2 Sch B-3.2-2041 EB" sheetId="14" r:id="rId18"/>
    <sheet name="AG Recomm #3 Sch B-3.2-No TNS" sheetId="13" r:id="rId19"/>
    <sheet name="As Filed DEK Depr Study" sheetId="15" r:id="rId20"/>
    <sheet name="As Filed Study With Formulas" sheetId="16" r:id="rId21"/>
    <sheet name="Adj #1 East Bend 2041 Retire" sheetId="19" r:id="rId22"/>
    <sheet name="Adj #2 Study-No TNS" sheetId="18" r:id="rId23"/>
    <sheet name="As Filed Net Salvage Table 1" sheetId="20" r:id="rId24"/>
    <sheet name="As Filed Net Salvage Table 2" sheetId="21" r:id="rId25"/>
    <sheet name="As Filed Net Salvage Table 3" sheetId="22" r:id="rId26"/>
    <sheet name="Table 2 (Adj No TNS)" sheetId="24" r:id="rId27"/>
    <sheet name="Table 3-Adj No TNS in Rates" sheetId="26" r:id="rId28"/>
  </sheets>
  <externalReferences>
    <externalReference r:id="rId29"/>
    <externalReference r:id="rId30"/>
    <externalReference r:id="rId31"/>
  </externalReferences>
  <definedNames>
    <definedName name="\\" localSheetId="7" hidden="1">#REF!</definedName>
    <definedName name="\\" localSheetId="10" hidden="1">#REF!</definedName>
    <definedName name="\\" localSheetId="11" hidden="1">#REF!</definedName>
    <definedName name="\\" localSheetId="12" hidden="1">#REF!</definedName>
    <definedName name="\\" localSheetId="13" hidden="1">#REF!</definedName>
    <definedName name="\\" localSheetId="5" hidden="1">#REF!</definedName>
    <definedName name="\\" hidden="1">#REF!</definedName>
    <definedName name="\\\" localSheetId="7" hidden="1">#REF!</definedName>
    <definedName name="\\\" localSheetId="10" hidden="1">#REF!</definedName>
    <definedName name="\\\" localSheetId="11" hidden="1">#REF!</definedName>
    <definedName name="\\\" localSheetId="12" hidden="1">#REF!</definedName>
    <definedName name="\\\" localSheetId="13" hidden="1">#REF!</definedName>
    <definedName name="\\\" localSheetId="5" hidden="1">#REF!</definedName>
    <definedName name="\\\" hidden="1">#REF!</definedName>
    <definedName name="\\\\" localSheetId="7" hidden="1">#REF!</definedName>
    <definedName name="\\\\" localSheetId="10" hidden="1">#REF!</definedName>
    <definedName name="\\\\" localSheetId="11" hidden="1">#REF!</definedName>
    <definedName name="\\\\" localSheetId="12" hidden="1">#REF!</definedName>
    <definedName name="\\\\" localSheetId="13" hidden="1">#REF!</definedName>
    <definedName name="\\\\" localSheetId="5" hidden="1">#REF!</definedName>
    <definedName name="\\\\" hidden="1">#REF!</definedName>
    <definedName name="__123Graph_A" localSheetId="7" hidden="1">#REF!</definedName>
    <definedName name="__123Graph_A" localSheetId="10" hidden="1">#REF!</definedName>
    <definedName name="__123Graph_A" localSheetId="11" hidden="1">#REF!</definedName>
    <definedName name="__123Graph_A" localSheetId="12" hidden="1">#REF!</definedName>
    <definedName name="__123Graph_A" localSheetId="13" hidden="1">#REF!</definedName>
    <definedName name="__123Graph_A" localSheetId="5" hidden="1">#REF!</definedName>
    <definedName name="__123Graph_A" hidden="1">#REF!</definedName>
    <definedName name="__123Graph_AGraph1" hidden="1">'[1]MLR Est'!$B$6:$B$23</definedName>
    <definedName name="__123Graph_AScreenCrv" hidden="1">[2]screeningcurves!$F$16:$F$23</definedName>
    <definedName name="__123Graph_B" localSheetId="7" hidden="1">#REF!</definedName>
    <definedName name="__123Graph_B" localSheetId="10" hidden="1">#REF!</definedName>
    <definedName name="__123Graph_B" localSheetId="11" hidden="1">#REF!</definedName>
    <definedName name="__123Graph_B" localSheetId="12" hidden="1">#REF!</definedName>
    <definedName name="__123Graph_B" localSheetId="13" hidden="1">#REF!</definedName>
    <definedName name="__123Graph_B" localSheetId="5" hidden="1">#REF!</definedName>
    <definedName name="__123Graph_B" hidden="1">#REF!</definedName>
    <definedName name="__123Graph_BGraph1" hidden="1">'[1]MLR Est'!$C$6:$C$23</definedName>
    <definedName name="__123Graph_BScreenCrv" hidden="1">[2]screeningcurves!$G$16:$G$23</definedName>
    <definedName name="__123Graph_C" localSheetId="7" hidden="1">#REF!</definedName>
    <definedName name="__123Graph_C" localSheetId="10" hidden="1">#REF!</definedName>
    <definedName name="__123Graph_C" localSheetId="11" hidden="1">#REF!</definedName>
    <definedName name="__123Graph_C" localSheetId="12" hidden="1">#REF!</definedName>
    <definedName name="__123Graph_C" localSheetId="13" hidden="1">#REF!</definedName>
    <definedName name="__123Graph_C" localSheetId="5" hidden="1">#REF!</definedName>
    <definedName name="__123Graph_C" hidden="1">#REF!</definedName>
    <definedName name="__123Graph_CGraph1" hidden="1">'[1]MLR Est'!$D$6:$D$23</definedName>
    <definedName name="__123Graph_CScreenCrv" hidden="1">[2]screeningcurves!$K$19:$K$23</definedName>
    <definedName name="__123Graph_D" localSheetId="7" hidden="1">#REF!</definedName>
    <definedName name="__123Graph_D" localSheetId="10" hidden="1">#REF!</definedName>
    <definedName name="__123Graph_D" localSheetId="11" hidden="1">#REF!</definedName>
    <definedName name="__123Graph_D" localSheetId="12" hidden="1">#REF!</definedName>
    <definedName name="__123Graph_D" localSheetId="13" hidden="1">#REF!</definedName>
    <definedName name="__123Graph_D" localSheetId="5" hidden="1">#REF!</definedName>
    <definedName name="__123Graph_D" hidden="1">#REF!</definedName>
    <definedName name="__123Graph_DGraph1" hidden="1">'[1]MLR Est'!$E$6:$E$23</definedName>
    <definedName name="__123Graph_E" localSheetId="7" hidden="1">#REF!</definedName>
    <definedName name="__123Graph_E" localSheetId="10" hidden="1">#REF!</definedName>
    <definedName name="__123Graph_E" localSheetId="11" hidden="1">#REF!</definedName>
    <definedName name="__123Graph_E" localSheetId="12" hidden="1">#REF!</definedName>
    <definedName name="__123Graph_E" localSheetId="13" hidden="1">#REF!</definedName>
    <definedName name="__123Graph_E" localSheetId="5" hidden="1">#REF!</definedName>
    <definedName name="__123Graph_E" hidden="1">#REF!</definedName>
    <definedName name="__123Graph_EGraph1" hidden="1">'[1]MLR Est'!$F$6:$F$23</definedName>
    <definedName name="__123Graph_F" localSheetId="7" hidden="1">#REF!</definedName>
    <definedName name="__123Graph_F" localSheetId="10" hidden="1">#REF!</definedName>
    <definedName name="__123Graph_F" localSheetId="11" hidden="1">#REF!</definedName>
    <definedName name="__123Graph_F" localSheetId="12" hidden="1">#REF!</definedName>
    <definedName name="__123Graph_F" localSheetId="13" hidden="1">#REF!</definedName>
    <definedName name="__123Graph_F" localSheetId="5" hidden="1">#REF!</definedName>
    <definedName name="__123Graph_F" hidden="1">#REF!</definedName>
    <definedName name="__123Graph_FGraph1" hidden="1">'[1]MLR Est'!$G$6:$G$23</definedName>
    <definedName name="__123Graph_X" localSheetId="7" hidden="1">#REF!</definedName>
    <definedName name="__123Graph_X" localSheetId="10" hidden="1">#REF!</definedName>
    <definedName name="__123Graph_X" localSheetId="11" hidden="1">#REF!</definedName>
    <definedName name="__123Graph_X" localSheetId="12" hidden="1">#REF!</definedName>
    <definedName name="__123Graph_X" localSheetId="13" hidden="1">#REF!</definedName>
    <definedName name="__123Graph_X" localSheetId="5" hidden="1">#REF!</definedName>
    <definedName name="__123Graph_X" hidden="1">#REF!</definedName>
    <definedName name="_Dist_Bin" localSheetId="21" hidden="1">#REF!</definedName>
    <definedName name="_Dist_Bin" localSheetId="22" hidden="1">#REF!</definedName>
    <definedName name="_Dist_Bin" localSheetId="16" hidden="1">#REF!</definedName>
    <definedName name="_Dist_Bin" localSheetId="17" hidden="1">#REF!</definedName>
    <definedName name="_Dist_Bin" localSheetId="18" hidden="1">#REF!</definedName>
    <definedName name="_Dist_Bin" localSheetId="20" hidden="1">#REF!</definedName>
    <definedName name="_Dist_Bin" localSheetId="7" hidden="1">#REF!</definedName>
    <definedName name="_Dist_Bin" localSheetId="10" hidden="1">#REF!</definedName>
    <definedName name="_Dist_Bin" localSheetId="11" hidden="1">#REF!</definedName>
    <definedName name="_Dist_Bin" localSheetId="12" hidden="1">#REF!</definedName>
    <definedName name="_Dist_Bin" localSheetId="13" hidden="1">#REF!</definedName>
    <definedName name="_Dist_Bin" localSheetId="26" hidden="1">#REF!</definedName>
    <definedName name="_Dist_Bin" localSheetId="27" hidden="1">#REF!</definedName>
    <definedName name="_Dist_Bin" hidden="1">#REF!</definedName>
    <definedName name="_Dist_Values" localSheetId="21" hidden="1">#REF!</definedName>
    <definedName name="_Dist_Values" localSheetId="22" hidden="1">#REF!</definedName>
    <definedName name="_Dist_Values" localSheetId="16" hidden="1">#REF!</definedName>
    <definedName name="_Dist_Values" localSheetId="17" hidden="1">#REF!</definedName>
    <definedName name="_Dist_Values" localSheetId="18" hidden="1">#REF!</definedName>
    <definedName name="_Dist_Values" localSheetId="20" hidden="1">#REF!</definedName>
    <definedName name="_Dist_Values" localSheetId="7" hidden="1">#REF!</definedName>
    <definedName name="_Dist_Values" localSheetId="10" hidden="1">#REF!</definedName>
    <definedName name="_Dist_Values" localSheetId="11" hidden="1">#REF!</definedName>
    <definedName name="_Dist_Values" localSheetId="12" hidden="1">#REF!</definedName>
    <definedName name="_Dist_Values" localSheetId="13" hidden="1">#REF!</definedName>
    <definedName name="_Dist_Values" localSheetId="26" hidden="1">#REF!</definedName>
    <definedName name="_Dist_Values" localSheetId="27" hidden="1">#REF!</definedName>
    <definedName name="_Dist_Values" hidden="1">#REF!</definedName>
    <definedName name="_Fill" localSheetId="7" hidden="1">#REF!</definedName>
    <definedName name="_Fill" localSheetId="11" hidden="1">#REF!</definedName>
    <definedName name="_Fill" localSheetId="12" hidden="1">#REF!</definedName>
    <definedName name="_Fill" localSheetId="13" hidden="1">#REF!</definedName>
    <definedName name="_Fill" hidden="1">#REF!</definedName>
    <definedName name="_Key1" localSheetId="7"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5" hidden="1">#REF!</definedName>
    <definedName name="_Key1" hidden="1">#REF!</definedName>
    <definedName name="_Order1" hidden="1">255</definedName>
    <definedName name="_Order2" hidden="1">0</definedName>
    <definedName name="_Sort" localSheetId="7"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5" hidden="1">#REF!</definedName>
    <definedName name="_Sort" hidden="1">#REF!</definedName>
    <definedName name="aa" hidden="1">{"FAC_SUMMARY",#N/A,FALSE,"Summaries"}</definedName>
    <definedName name="anscount" hidden="1">3</definedName>
    <definedName name="AS2DocOpenMode" hidden="1">"AS2DocumentEdit"</definedName>
    <definedName name="AS2ReportLS" hidden="1">1</definedName>
    <definedName name="AS2StaticLS" localSheetId="7" hidden="1">#REF!</definedName>
    <definedName name="AS2StaticLS" localSheetId="11" hidden="1">#REF!</definedName>
    <definedName name="AS2StaticLS" localSheetId="12" hidden="1">#REF!</definedName>
    <definedName name="AS2StaticLS" localSheetId="13" hidden="1">#REF!</definedName>
    <definedName name="AS2StaticLS" hidden="1">#REF!</definedName>
    <definedName name="AS2SyncStepLS" hidden="1">0</definedName>
    <definedName name="AS2TickmarkLS" localSheetId="7" hidden="1">#REF!</definedName>
    <definedName name="AS2TickmarkLS" localSheetId="11" hidden="1">#REF!</definedName>
    <definedName name="AS2TickmarkLS" localSheetId="12" hidden="1">#REF!</definedName>
    <definedName name="AS2TickmarkLS" localSheetId="13" hidden="1">#REF!</definedName>
    <definedName name="AS2TickmarkLS" hidden="1">#REF!</definedName>
    <definedName name="AS2VersionLS" hidden="1">300</definedName>
    <definedName name="BG_Del" hidden="1">15</definedName>
    <definedName name="BG_Ins" hidden="1">4</definedName>
    <definedName name="BG_Mod" hidden="1">6</definedName>
    <definedName name="Blank" hidden="1">{"ARK_JURIS_FUEL",#N/A,FALSE,"Ark_Fuel&amp;Rev"}</definedName>
    <definedName name="crap" hidden="1">{#N/A,#N/A,TRUE,"Facility-Input";#N/A,#N/A,TRUE,"Graphs";#N/A,#N/A,TRUE,"TOTAL"}</definedName>
    <definedName name="CWIP" hidden="1">{#N/A,#N/A,FALSE,"WP_B5";#N/A,#N/A,FALSE,"WP_B6";#N/A,#N/A,FALSE,"WP_B6.1";#N/A,#N/A,FALSE,"WP_B6.2";#N/A,#N/A,FALSE,"WP_B7";#N/A,#N/A,FALSE,"WP_B8";#N/A,#N/A,FALSE,"WP_B9";#N/A,#N/A,FALSE,"WP_C1";#N/A,#N/A,FALSE,"WP_C1.1";"WP_C1.2.1",#N/A,FALSE,"WP_C1.2";"WP_C1.2.2",#N/A,FALSE,"WP_C1.2";"WP_C1.2.3",#N/A,FALSE,"WP_C1.2";"WP_C1.2.4",#N/A,FALSE,"WP_C1.2";"WP_C1.2.5",#N/A,FALSE,"WP_C1.2";#N/A,#N/A,FALSE,"WP_C2";#N/A,#N/A,FALSE,"WP_C4";#N/A,#N/A,FALSE,"WP_C4a";#N/A,#N/A,FALSE,"WP_C4.1";#N/A,#N/A,FALSE,"WP_C4.2";#N/A,#N/A,FALSE,"WP_C4.3";#N/A,#N/A,FALSE,"WP_C5";#N/A,#N/A,FALSE,"WP_C6";#N/A,#N/A,FALSE,"WP_C7";#N/A,#N/A,FALSE,"WP_C8";#N/A,#N/A,FALSE,"WP_C9";#N/A,#N/A,FALSE,"WP_C10";#N/A,#N/A,FALSE,"WP_C11";#N/A,#N/A,FALSE,"WP_C12";#N/A,#N/A,FALSE,"WP_C13";#N/A,#N/A,FALSE,"WP_C14";"WP_D1.1",#N/A,FALSE,"WP_D1";"WP_D1.2",#N/A,FALSE,"WP_D1";"WP_D1.3",#N/A,FALSE,"WP_D1";"WP_D1.4",#N/A,FALSE,"WP_D1";"WP_D1.5",#N/A,FALSE,"WP_D1";#N/A,#N/A,FALSE,"WP_D2";#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CWI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distr" hidden="1">{"wp_h4.2",#N/A,FALSE,"WP_H4.2";"wp_h4.3",#N/A,FALSE,"WP_H4.3"}</definedName>
    <definedName name="EEEE"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EV__CVPARAMS__" hidden="1">"% and $!$B$17:$C$38;"</definedName>
    <definedName name="EV__LASTREFTIME__" hidden="1">38727.409537037</definedName>
    <definedName name="EV__LOCKEDCVW__FINANCE" hidden="1">"TOT_EXP,ACTUAL,8,TOTFUNC,TOT_PROJ,2005.TOTAL,TOT_ACT,YTD,"</definedName>
    <definedName name="EV__LOCKSTATUS__" hidden="1">2</definedName>
    <definedName name="EV__MAXEXPCOLS__" hidden="1">100</definedName>
    <definedName name="EV__MAXEXPROWS__" hidden="1">1000</definedName>
    <definedName name="EV__WBEVMODE__" hidden="1">0</definedName>
    <definedName name="EV__WBREFOPTIONS__" hidden="1">134217783</definedName>
    <definedName name="Gas.calc" hidden="1">{"ARK_JURIS_FAC",#N/A,FALSE,"Ark_Fuel&amp;Rev"}</definedName>
    <definedName name="GOD" hidden="1">{#N/A,#N/A,TRUE,"Facility-Input";#N/A,#N/A,TRUE,"Graphs";#N/A,#N/A,TRUE,"TOTAL"}</definedName>
    <definedName name="golly" hidden="1">{#N/A,#N/A,TRUE,"Facility-Input";#N/A,#N/A,TRUE,"Graphs";#N/A,#N/A,TRUE,"TOTAL"}</definedName>
    <definedName name="GOODBYE" hidden="1">{#N/A,#N/A,TRUE,"Facility-Input";#N/A,#N/A,TRUE,"Graphs";#N/A,#N/A,TRUE,"TOTAL"}</definedName>
    <definedName name="haha" hidden="1">{"OMPA_FAC",#N/A,FALSE,"OMPA FAC"}</definedName>
    <definedName name="hello" hidden="1">{#N/A,#N/A,TRUE,"Facility-Input";#N/A,#N/A,TRUE,"Graphs";#N/A,#N/A,TRUE,"TOTAL"}</definedName>
    <definedName name="HMMM" hidden="1">{#N/A,#N/A,FALSE,"SCH_B1";#N/A,#N/A,FALSE,"SCH_B2";#N/A,#N/A,FALSE,"SCH_B2.1";#N/A,#N/A,FALSE,"SCH_B2.2";#N/A,#N/A,FALSE,"SCH_B2.3";#N/A,#N/A,FALSE,"SCH_B3";#N/A,#N/A,FALSE,"SCH_B3.1";#N/A,#N/A,FALSE,"SCH_C1-a";#N/A,#N/A,FALSE,"SCH_C2";#N/A,#N/A,FALSE,"SCH_C2.1";#N/A,#N/A,FALSE,"SCH_D1A";#N/A,#N/A,FALSE,"SCH_D2";#N/A,#N/A,FALSE,"SCH_D2.1";#N/A,#N/A,FALSE,"SCH_E1";#N/A,#N/A,FALSE,"SCH_E1.1";#N/A,#N/A,FALSE,"SCH_F1";#N/A,#N/A,FALSE,"SCH_H1";#N/A,#N/A,FALSE,"SCH_H2";#N/A,#N/A,FALSE,"SCH_H2.1";#N/A,#N/A,FALSE,"SCH_I1";#N/A,#N/A,FALSE,"SCH_I1a";#N/A,#N/A,FALSE,"SCH_J1"}</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43046.5300925926</definedName>
    <definedName name="IQ_QTD" hidden="1">750000</definedName>
    <definedName name="IQ_TODAY" hidden="1">0</definedName>
    <definedName name="IQ_YTDMONTH" hidden="1">130000</definedName>
    <definedName name="JESUS" hidden="1">{#N/A,#N/A,TRUE,"Facility-Input";#N/A,#N/A,TRUE,"Graphs";#N/A,#N/A,TRUE,"TOTAL"}</definedName>
    <definedName name="K2_WBEVMODE" hidden="1">0</definedName>
    <definedName name="Nicknames" hidden="1">[3]Weekly!$A:$A</definedName>
    <definedName name="_xlnm.Print_Area" localSheetId="9">'2019-00271 Rate Case Exp'!$A$1:$G$19</definedName>
    <definedName name="_xlnm.Print_Area" localSheetId="14">'Amort Decommissioning'!$A$1:$Q$165</definedName>
    <definedName name="_xlnm.Print_Area" localSheetId="8">'AP Fuel &amp; Lime Inventories'!$A$1:$G$42</definedName>
    <definedName name="_xlnm.Print_Area" localSheetId="3">'COC Table for Testimony'!$A$1:$H$30</definedName>
    <definedName name="_xlnm.Print_Area" localSheetId="10">'East Bend O&amp;M Deferral Summary'!$A$1:$C$49</definedName>
    <definedName name="_xlnm.Print_Area" localSheetId="11">'ESM-Ash Pond'!$A$1:$C$46</definedName>
    <definedName name="_xlnm.Print_Area" localSheetId="4">GCRF!$A$1:$G$34</definedName>
    <definedName name="_xlnm.Print_Area" localSheetId="12">'Property Tax'!$A$1:$E$53</definedName>
    <definedName name="_xlnm.Print_Area" localSheetId="13">'Property Tax Table'!$B$3:$E$32</definedName>
    <definedName name="_xlnm.Print_Area" localSheetId="1">'Rate Base'!$A$1:$D$28</definedName>
    <definedName name="_xlnm.Print_Area" localSheetId="0">'Summary Rev Req'!$A$1:$L$53</definedName>
    <definedName name="_xlnm.Print_Area" localSheetId="5">'Table 2 - Errors'!$A$1:$K$18</definedName>
    <definedName name="srg" hidden="1">{#N/A,#N/A,FALSE,"WP_B5";#N/A,#N/A,FALSE,"WP_B6";#N/A,#N/A,FALSE,"WP_B6.1";#N/A,#N/A,FALSE,"WP_B6.2";#N/A,#N/A,FALSE,"WP_B7";#N/A,#N/A,FALSE,"WP_B8";#N/A,#N/A,FALSE,"WP_B9";#N/A,#N/A,FALSE,"WP_C1";#N/A,#N/A,FALSE,"WP_C1.1";"WP_C1.2.1",#N/A,FALSE,"WP_C1.2";"WP_C1.2.2",#N/A,FALSE,"WP_C1.2";"WP_C1.2.3",#N/A,FALSE,"WP_C1.2";"WP_C1.2.4",#N/A,FALSE,"WP_C1.2";"WP_C1.2.5",#N/A,FALSE,"WP_C1.2";#N/A,#N/A,FALSE,"WP_C2";#N/A,#N/A,FALSE,"WP_C4";#N/A,#N/A,FALSE,"WP_C4a";#N/A,#N/A,FALSE,"WP_C4.1";#N/A,#N/A,FALSE,"WP_C4.2";#N/A,#N/A,FALSE,"WP_C4.3";#N/A,#N/A,FALSE,"WP_C5";#N/A,#N/A,FALSE,"WP_C6";#N/A,#N/A,FALSE,"WP_C7";#N/A,#N/A,FALSE,"WP_C8";#N/A,#N/A,FALSE,"WP_C9";#N/A,#N/A,FALSE,"WP_C10";#N/A,#N/A,FALSE,"WP_C11";#N/A,#N/A,FALSE,"WP_C12";#N/A,#N/A,FALSE,"WP_C13";#N/A,#N/A,FALSE,"WP_C14";"WP_D1.1",#N/A,FALSE,"WP_D1";"WP_D1.2",#N/A,FALSE,"WP_D1";"WP_D1.3",#N/A,FALSE,"WP_D1";"WP_D1.4",#N/A,FALSE,"WP_D1";"WP_D1.5",#N/A,FALSE,"WP_D1";#N/A,#N/A,FALSE,"WP_D2";#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Temp" hidden="1">{"ARK_JURIS_FUEL",#N/A,FALSE,"Ark_Fuel&amp;Rev"}</definedName>
    <definedName name="test" hidden="1">{"ARK_JURIS_FUEL",#N/A,FALSE,"Ark_Fuel&amp;Rev"}</definedName>
    <definedName name="TextRefCopyRangeCount" hidden="1">8</definedName>
    <definedName name="tran" hidden="1">{#N/A,#N/A,FALSE,"SCH_B1";#N/A,#N/A,FALSE,"SCH_B2";#N/A,#N/A,FALSE,"SCH_B2.1";#N/A,#N/A,FALSE,"SCH_B2.2";#N/A,#N/A,FALSE,"SCH_B2.3";#N/A,#N/A,FALSE,"SCH_B3";#N/A,#N/A,FALSE,"SCH_B3.1";#N/A,#N/A,FALSE,"SCH_C1-a";#N/A,#N/A,FALSE,"SCH_C2";#N/A,#N/A,FALSE,"SCH_C2.1";#N/A,#N/A,FALSE,"SCH_D1A";#N/A,#N/A,FALSE,"SCH_D2";#N/A,#N/A,FALSE,"SCH_D2.1";#N/A,#N/A,FALSE,"SCH_E1";#N/A,#N/A,FALSE,"SCH_E1.1";#N/A,#N/A,FALSE,"SCH_F1";#N/A,#N/A,FALSE,"SCH_H1";#N/A,#N/A,FALSE,"SCH_H2";#N/A,#N/A,FALSE,"SCH_H2.1";#N/A,#N/A,FALSE,"SCH_I1";#N/A,#N/A,FALSE,"SCH_I1a";#N/A,#N/A,FALSE,"SCH_J1"}</definedName>
    <definedName name="wrn.All." hidden="1">{#N/A,#N/A,TRUE,"Facility-Input";#N/A,#N/A,TRUE,"Graphs";#N/A,#N/A,TRUE,"TOTAL";#N/A,#N/A,TRUE,"Total Pipes";#N/A,#N/A,TRUE,"Segment 1";#N/A,#N/A,TRUE,"Segment 2";#N/A,#N/A,TRUE,"Segment 3";#N/A,#N/A,TRUE,"Segment 4";#N/A,#N/A,TRUE,"Segment 5";#N/A,#N/A,TRUE,"NGL-Input";#N/A,#N/A,TRUE,"Assums."}</definedName>
    <definedName name="wrn.ARK._.JURIS._.FAC._.CALC." hidden="1">{"ARK_JURIS_FAC",#N/A,FALSE,"Ark_Fuel&amp;Rev"}</definedName>
    <definedName name="wrn.ARK._.JURIS._.FUEL._.COST." hidden="1">{"ARK_JURIS_FUEL",#N/A,FALSE,"Ark_Fuel&amp;Rev"}</definedName>
    <definedName name="wrn.ATOKA._.FAC._.CALC." hidden="1">{"ATOKA_FAC",#N/A,FALSE,"Atoka"}</definedName>
    <definedName name="wrn.CONOCO._.FAC." hidden="1">{"CONOCO_FAC",#N/A,FALSE,"Conoco FAC"}</definedName>
    <definedName name="wrn.FAC._.SUMMARY." hidden="1">{"FAC_SUMMARY",#N/A,FALSE,"Summaries"}</definedName>
    <definedName name="wrn.FERC._.FAC._.CALC." hidden="1">{"FERC_FAC",#N/A,FALSE,"FERC_Fuel&amp;Rev"}</definedName>
    <definedName name="wrn.FERC._.WEATHER._.and._.JURIS._.FUEL." hidden="1">{"FERC_WEATHER_AND_FUEL",#N/A,FALSE,"FERC_Fuel&amp;Rev"}</definedName>
    <definedName name="wrn.go." hidden="1">{"wp_h4.2",#N/A,FALSE,"WP_H4.2";"wp_h4.3",#N/A,FALSE,"WP_H4.3"}</definedName>
    <definedName name="wrn.MFR." hidden="1">{#N/A,#N/A,FALSE,"Index";#N/A,#N/A,FALSE,"SCH_B1";#N/A,#N/A,FALSE,"SCH_B2";#N/A,#N/A,FALSE,"SCH_B2.1";#N/A,#N/A,FALSE,"SCH_B2.2";#N/A,#N/A,FALSE,"SCH_B2.3";#N/A,#N/A,FALSE,"SCH_B2.4";#N/A,#N/A,FALSE,"SCH_B3";#N/A,#N/A,FALSE,"SCH_B3.1";#N/A,#N/A,FALSE,"SCH_C1-a";#N/A,#N/A,FALSE,"SCH_C2";#N/A,#N/A,FALSE,"SCH_C2.1";#N/A,#N/A,FALSE,"SCH_D1A";#N/A,#N/A,FALSE,"SCH_D2";#N/A,#N/A,FALSE,"SCH_D2.1";#N/A,#N/A,FALSE,"SCH_E1";#N/A,#N/A,FALSE,"SCH_F1";#N/A,#N/A,FALSE,"SCH_F-2";#N/A,#N/A,FALSE,"SCH_F-3";#N/A,#N/A,FALSE,"SCH_H1";#N/A,#N/A,FALSE,"SCH_H2";#N/A,#N/A,FALSE,"SCH_H2.1";#N/A,#N/A,FALSE,"SCH_I1";#N/A,#N/A,FALSE,"SCH_I1a";#N/A,#N/A,FALSE,"SCH_J1";#N/A,#N/A,FALSE,"SCH_J3";#N/A,#N/A,FALSE,"SCH_J4"}</definedName>
    <definedName name="wrn.MiniSum." hidden="1">{#N/A,#N/A,TRUE,"Facility-Input";#N/A,#N/A,TRUE,"Graphs";#N/A,#N/A,TRUE,"TOTAL"}</definedName>
    <definedName name="wrn.OK._.FUEL._.COMPARISON." hidden="1">{"OK_FUEL_COMPARISON",#N/A,FALSE,"Ok_Fuel&amp;Rev"}</definedName>
    <definedName name="wrn.OK._.JURIS._.FAC._.CALCULATION." hidden="1">{"OK_JURIS_FAC",#N/A,FALSE,"Ok_Fuel&amp;Rev"}</definedName>
    <definedName name="wrn.OK._.JURIS._.FUEL._.COST." hidden="1">{"OK_JURIS_FUEL",#N/A,FALSE,"Ok_Fuel&amp;Rev"}</definedName>
    <definedName name="wrn.OKLA._.PRO._.FORMA._.FUEL." hidden="1">{"OK_PRO_FORMA_FUEL",#N/A,FALSE,"Ok_Fuel&amp;Rev"}</definedName>
    <definedName name="wrn.OMPA._.FAC." hidden="1">{"OMPA_FAC",#N/A,FALSE,"OMPA FAC"}</definedName>
    <definedName name="wrn.OTHER._.DATA." hidden="1">{"OTHER_DATA",#N/A,FALSE,"Ok_Fuel&amp;Rev"}</definedName>
    <definedName name="wrn.print." hidden="1">{#N/A,#N/A,FALSE,"WP_B3.1";#N/A,#N/A,FALSE,"WP_B3.2";#N/A,#N/A,FALSE,"WP_B3.3";#N/A,#N/A,FALSE,"WP_B3.4";#N/A,#N/A,FALSE,"WP_B3.5";#N/A,#N/A,FALSE,"WP_B3.6";#N/A,#N/A,FALSE,"WP_B3.7";#N/A,#N/A,FALSE,"WP_B3.8";#N/A,#N/A,FALSE,"WPB3.9";#N/A,#N/A,FALSE,"WP_B3.10";#N/A,#N/A,FALSE,"WP_B3.11";#N/A,#N/A,FALSE,"WP_B3.12";#N/A,#N/A,FALSE,"WP_H2.12";#N/A,#N/A,FALSE,"WP_H2.13";#N/A,#N/A,FALSE,"WP_H2.14";#N/A,#N/A,FALSE,"WP_H2.15";#N/A,#N/A,FALSE,"WP_H2.16.1";#N/A,#N/A,FALSE,"WP_H2.16.2";#N/A,#N/A,FALSE,"WP_H2.16.3";#N/A,#N/A,FALSE,"WP_H2.17";#N/A,#N/A,FALSE,"WP_H2.18";#N/A,#N/A,FALSE,"WP_H2.19";#N/A,#N/A,FALSE,"WP_H2.20";#N/A,#N/A,FALSE,"WP_H2.21";#N/A,#N/A,FALSE,"WP_H2.22";#N/A,#N/A,FALSE,"WP-H2.23";#N/A,#N/A,FALSE,"WP_H2.24"}</definedName>
    <definedName name="wrn.Print._.All." hidden="1">{#N/A,#N/A,FALSE,"Summary";#N/A,#N/A,FALSE,"City Gate";#N/A,#N/A,FALSE,"Ind Trans";#N/A,#N/A,FALSE,"Electric Gen"}</definedName>
    <definedName name="wrn.Project._.A." hidden="1">{"Proj Econ Summary",#N/A,FALSE,"Project A";"Income Statement",#N/A,FALSE,"Project A";"Cash Flow Statement",#N/A,FALSE,"Project A";"Balance Sheet",#N/A,FALSE,"Project A";"Scenario Summary (Proj A)",#N/A,FALSE,"Scenario Summary"}</definedName>
    <definedName name="wrn.Risk._.Reserves." hidden="1">{#N/A,#N/A,TRUE,"Reserves";#N/A,#N/A,TRUE,"Graphs"}</definedName>
    <definedName name="wrn.Schedule._.J." hidden="1">{"Schedule J-1",#N/A,FALSE,"Schedule J-1";"WP/J-1.1",#N/A,FALSE,"Schedule J-1";"Schedule J-2",#N/A,FALSE,"Schedule J-1";"WP/J-2.1",#N/A,FALSE,"Schedule J-1";"Schedule J-3",#N/A,FALSE,"Schedule J-1";"Schedule J-4",#N/A,FALSE,"Schedule J-1";"Schedule J-5",#N/A,FALSE,"Schedule J-1";"Schedule J-6",#N/A,FALSE,"Schedule J-1"}</definedName>
    <definedName name="wrn.Segment._.1." hidden="1">{#N/A,#N/A,TRUE,"Segment 1"}</definedName>
    <definedName name="wrn.Segment._.2." hidden="1">{#N/A,#N/A,TRUE,"Segment 2"}</definedName>
    <definedName name="wrn.Segment._.3." hidden="1">{#N/A,#N/A,TRUE,"Segment 3"}</definedName>
    <definedName name="wrn.Segment._.4." hidden="1">{#N/A,#N/A,TRUE,"Segment 4"}</definedName>
    <definedName name="wrn.Segment._.5." hidden="1">{#N/A,#N/A,TRUE,"Segment 5"}</definedName>
    <definedName name="wrn.Snapshot." hidden="1">{#N/A,#N/A,TRUE,"Facility-Input";#N/A,#N/A,TRUE,"Graphs"}</definedName>
    <definedName name="wrn.SPA._.FAC." hidden="1">{"SPA_FAC",#N/A,FALSE,"OMPA SPA FAC"}</definedName>
    <definedName name="wrn.SUP." hidden="1">{#N/A,#N/A,FALSE,"WP_B5";#N/A,#N/A,FALSE,"WP_B6";#N/A,#N/A,FALSE,"WP_B6.1";#N/A,#N/A,FALSE,"WP_B6.2";#N/A,#N/A,FALSE,"WP_B7";#N/A,#N/A,FALSE,"WP_B8";#N/A,#N/A,FALSE,"WP_B9";#N/A,#N/A,FALSE,"WP_C1";#N/A,#N/A,FALSE,"WP_C1.1";"WP_C1.2.1",#N/A,FALSE,"WP_C1.2";"WP_C1.2.2",#N/A,FALSE,"WP_C1.2";"WP_C1.2.3",#N/A,FALSE,"WP_C1.2";"WP_C1.2.4",#N/A,FALSE,"WP_C1.2";"WP_C1.2.5",#N/A,FALSE,"WP_C1.2";#N/A,#N/A,FALSE,"WP_C4";#N/A,#N/A,FALSE,"WP_C4a";#N/A,#N/A,FALSE,"WP_C4.1";#N/A,#N/A,FALSE,"WP_C4.2";#N/A,#N/A,FALSE,"WP_C4.3";#N/A,#N/A,FALSE,"WP_C5";#N/A,#N/A,FALSE,"WP_C7";#N/A,#N/A,FALSE,"WP_C8";#N/A,#N/A,FALSE,"WP_C9";#N/A,#N/A,FALSE,"WP_C10";#N/A,#N/A,FALSE,"WP_C11";#N/A,#N/A,FALSE,"WP_C12";#N/A,#N/A,FALSE,"WP_C13";#N/A,#N/A,FALSE,"WP_C14";"WP_D1.1",#N/A,FALSE,"WP_D1";"WP_D1.2",#N/A,FALSE,"WP_D1";"WP_D1.3",#N/A,FALSE,"WP_D1";"WP_D1.4",#N/A,FALSE,"WP_D1";"WP_D1.5",#N/A,FALSE,"WP_D1";#N/A,#N/A,FALSE,"WP_E1 ";#N/A,#N/A,FALSE,"WP_E1.1";#N/A,#N/A,FALSE,"WP_E2";#N/A,#N/A,FALSE,"WP_E3";#N/A,#N/A,FALSE,"WP_E4";#N/A,#N/A,FALSE,"WP_F1";#N/A,#N/A,FALSE,"WP_F-2";#N/A,#N/A,FALSE,"WP_F-2-1";#N/A,#N/A,FALSE,"WP_F-2-2";#N/A,#N/A,FALSE,"WP_F-3";#N/A,#N/A,FALSE,"WP_F-3-1";#N/A,#N/A,FALSE,"WP_F-3-2";#N/A,#N/A,FALSE,"WP_F-4";#N/A,#N/A,FALSE,"WP_F-4.1";#N/A,#N/A,FALSE,"WP_F-4.2";#N/A,#N/A,FALSE,"WP_F-5";#N/A,#N/A,FALSE,"WP_F-6";#N/A,#N/A,FALSE,"WP_F-7"}</definedName>
    <definedName name="wrn.SUP2." hidden="1">{#N/A,#N/A,FALSE,"SECT_G";#N/A,#N/A,FALSE,"WP_G6";#N/A,#N/A,FALSE,"WP_G14";#N/A,#N/A,FALSE,"WP_G15";#N/A,#N/A,FALSE,"WP_G-16";#N/A,#N/A,FALSE,"WP_G-17";#N/A,#N/A,FALSE,"WP_G-18a";#N/A,#N/A,FALSE,"WP_G-18b";#N/A,#N/A,FALSE,"WP_H1";#N/A,#N/A,FALSE,"WP_H1.1";#N/A,#N/A,FALSE,"WP_H1.2";#N/A,#N/A,FALSE,"WP_H3";#N/A,#N/A,FALSE,"WP_H3.1";#N/A,#N/A,FALSE,"WP_H4";#N/A,#N/A,FALSE,"WP_H4.1";#N/A,#N/A,FALSE,"WP_H4.2";#N/A,#N/A,FALSE,"WP_H4.3";#N/A,#N/A,FALSE,"WP_H4.4";#N/A,#N/A,FALSE,"WP_H4.5";#N/A,#N/A,FALSE,"WP_H4.6";#N/A,#N/A,FALSE,"WP_H5";#N/A,#N/A,FALSE,"WP_H6";#N/A,#N/A,FALSE,"WP_H7";#N/A,#N/A,FALSE,"WP_H8";#N/A,#N/A,FALSE,"WP_H8.1";#N/A,#N/A,FALSE,"WP_H8.2";#N/A,#N/A,FALSE,"WP_H9";#N/A,#N/A,FALSE,"WP_H9.1";#N/A,#N/A,FALSE,"WP_H9.2";#N/A,#N/A,FALSE,"WP_H10";#N/A,#N/A,FALSE,"WP_H10.1";#N/A,#N/A,FALSE,"WP_H10.2";#N/A,#N/A,FALSE,"WP_H11";#N/A,#N/A,FALSE,"WP_H12";#N/A,#N/A,FALSE,"WP_H13";#N/A,#N/A,FALSE,"WP_H14";#N/A,#N/A,FALSE,"WP_H15";#N/A,#N/A,FALSE,"WP_H16";#N/A,#N/A,FALSE,"WP_H17";#N/A,#N/A,FALSE,"WP_H18";#N/A,#N/A,FALSE,"WP_H19";#N/A,#N/A,FALSE,"WP_H20";#N/A,#N/A,FALSE,"WP_H21";#N/A,#N/A,FALSE,"WP_H22";#N/A,#N/A,FALSE,"WP_I1";#N/A,#N/A,FALSE,"WP_I2";#N/A,#N/A,FALSE,"WP_I3";#N/A,#N/A,FALSE,"WP_J1";#N/A,#N/A,FALSE,"WP_J2";#N/A,#N/A,FALSE,"WP_J3";#N/A,#N/A,FALSE,"WP_J4";#N/A,#N/A,FALSE,"WP_J5";#N/A,#N/A,FALSE,"WP_J6";#N/A,#N/A,FALSE,"SECT_K";#N/A,#N/A,FALSE,"SECT_L"}</definedName>
    <definedName name="wrn.Total._.Report." hidden="1">{"Fuel by Type",#N/A,FALSE,"00whfuel";"Fuel by Account",#N/A,FALSE,"00whfuel";"NTEC",#N/A,FALSE,"00whfuel";"Hope",#N/A,FALSE,"00whfuel";"Net Energy Load",#N/A,FALSE,"00whfuel";"Purchased Power",#N/A,FALSE,"00whfuel"}</definedName>
    <definedName name="wrn.Totals." hidden="1">{#N/A,#N/A,TRUE,"TOTAL";#N/A,#N/A,TRUE,"Total Pipes"}</definedName>
    <definedName name="wrn.WEATHER._.AND._.YR._.END._.CUST._.ADJ." hidden="1">{"WEATHER_CUSTOMERS",#N/A,FALSE,"Ok_Fuel&amp;Rev"}</definedName>
    <definedName name="XREF_COLUMN_1" localSheetId="7" hidden="1">#REF!</definedName>
    <definedName name="XREF_COLUMN_1" localSheetId="11" hidden="1">#REF!</definedName>
    <definedName name="XREF_COLUMN_1" localSheetId="12" hidden="1">#REF!</definedName>
    <definedName name="XREF_COLUMN_1" localSheetId="13" hidden="1">#REF!</definedName>
    <definedName name="XREF_COLUMN_1" hidden="1">#REF!</definedName>
    <definedName name="XREF_COLUMN_10" localSheetId="7" hidden="1">#REF!</definedName>
    <definedName name="XREF_COLUMN_10" localSheetId="11" hidden="1">#REF!</definedName>
    <definedName name="XREF_COLUMN_10" localSheetId="12" hidden="1">#REF!</definedName>
    <definedName name="XREF_COLUMN_10" localSheetId="13" hidden="1">#REF!</definedName>
    <definedName name="XREF_COLUMN_10" hidden="1">#REF!</definedName>
    <definedName name="XREF_COLUMN_11" localSheetId="7" hidden="1">#REF!</definedName>
    <definedName name="XREF_COLUMN_11" localSheetId="11" hidden="1">#REF!</definedName>
    <definedName name="XREF_COLUMN_11" localSheetId="12" hidden="1">#REF!</definedName>
    <definedName name="XREF_COLUMN_11" localSheetId="13" hidden="1">#REF!</definedName>
    <definedName name="XREF_COLUMN_11" hidden="1">#REF!</definedName>
    <definedName name="XREF_COLUMN_12" localSheetId="7" hidden="1">#REF!</definedName>
    <definedName name="XREF_COLUMN_12" localSheetId="11" hidden="1">#REF!</definedName>
    <definedName name="XREF_COLUMN_12" localSheetId="12" hidden="1">#REF!</definedName>
    <definedName name="XREF_COLUMN_12" localSheetId="13" hidden="1">#REF!</definedName>
    <definedName name="XREF_COLUMN_12" hidden="1">#REF!</definedName>
    <definedName name="XREF_COLUMN_13" localSheetId="7" hidden="1">#REF!</definedName>
    <definedName name="XREF_COLUMN_13" localSheetId="11" hidden="1">#REF!</definedName>
    <definedName name="XREF_COLUMN_13" localSheetId="12" hidden="1">#REF!</definedName>
    <definedName name="XREF_COLUMN_13" localSheetId="13" hidden="1">#REF!</definedName>
    <definedName name="XREF_COLUMN_13" hidden="1">#REF!</definedName>
    <definedName name="XREF_COLUMN_2" localSheetId="7" hidden="1">#REF!</definedName>
    <definedName name="XREF_COLUMN_2" localSheetId="11" hidden="1">#REF!</definedName>
    <definedName name="XREF_COLUMN_2" localSheetId="12" hidden="1">#REF!</definedName>
    <definedName name="XREF_COLUMN_2" localSheetId="13" hidden="1">#REF!</definedName>
    <definedName name="XREF_COLUMN_2" hidden="1">#REF!</definedName>
    <definedName name="XREF_COLUMN_3" localSheetId="7" hidden="1">#REF!</definedName>
    <definedName name="XREF_COLUMN_3" localSheetId="11" hidden="1">#REF!</definedName>
    <definedName name="XREF_COLUMN_3" localSheetId="12" hidden="1">#REF!</definedName>
    <definedName name="XREF_COLUMN_3" localSheetId="13" hidden="1">#REF!</definedName>
    <definedName name="XREF_COLUMN_3" hidden="1">#REF!</definedName>
    <definedName name="XREF_COLUMN_4" localSheetId="7" hidden="1">#REF!</definedName>
    <definedName name="XREF_COLUMN_4" localSheetId="11" hidden="1">#REF!</definedName>
    <definedName name="XREF_COLUMN_4" localSheetId="12" hidden="1">#REF!</definedName>
    <definedName name="XREF_COLUMN_4" localSheetId="13" hidden="1">#REF!</definedName>
    <definedName name="XREF_COLUMN_4" hidden="1">#REF!</definedName>
    <definedName name="XREF_COLUMN_5" localSheetId="7" hidden="1">#REF!</definedName>
    <definedName name="XREF_COLUMN_5" localSheetId="11" hidden="1">#REF!</definedName>
    <definedName name="XREF_COLUMN_5" localSheetId="12" hidden="1">#REF!</definedName>
    <definedName name="XREF_COLUMN_5" localSheetId="13" hidden="1">#REF!</definedName>
    <definedName name="XREF_COLUMN_5" hidden="1">#REF!</definedName>
    <definedName name="XREF_COLUMN_6" localSheetId="7" hidden="1">#REF!</definedName>
    <definedName name="XREF_COLUMN_6" localSheetId="11" hidden="1">#REF!</definedName>
    <definedName name="XREF_COLUMN_6" localSheetId="12" hidden="1">#REF!</definedName>
    <definedName name="XREF_COLUMN_6" localSheetId="13" hidden="1">#REF!</definedName>
    <definedName name="XREF_COLUMN_6" hidden="1">#REF!</definedName>
    <definedName name="XREF_COLUMN_7" localSheetId="7" hidden="1">#REF!</definedName>
    <definedName name="XREF_COLUMN_7" localSheetId="11" hidden="1">#REF!</definedName>
    <definedName name="XREF_COLUMN_7" localSheetId="12" hidden="1">#REF!</definedName>
    <definedName name="XREF_COLUMN_7" localSheetId="13" hidden="1">#REF!</definedName>
    <definedName name="XREF_COLUMN_7" hidden="1">#REF!</definedName>
    <definedName name="XREF_COLUMN_8" localSheetId="7" hidden="1">#REF!</definedName>
    <definedName name="XREF_COLUMN_8" localSheetId="11" hidden="1">#REF!</definedName>
    <definedName name="XREF_COLUMN_8" localSheetId="12" hidden="1">#REF!</definedName>
    <definedName name="XREF_COLUMN_8" localSheetId="13" hidden="1">#REF!</definedName>
    <definedName name="XREF_COLUMN_8" hidden="1">#REF!</definedName>
    <definedName name="XREF_COLUMN_9" localSheetId="7" hidden="1">#REF!</definedName>
    <definedName name="XREF_COLUMN_9" localSheetId="11" hidden="1">#REF!</definedName>
    <definedName name="XREF_COLUMN_9" localSheetId="12" hidden="1">#REF!</definedName>
    <definedName name="XREF_COLUMN_9" localSheetId="13" hidden="1">#REF!</definedName>
    <definedName name="XREF_COLUMN_9" hidden="1">#REF!</definedName>
    <definedName name="XRefActiveRow" localSheetId="7" hidden="1">#REF!</definedName>
    <definedName name="XRefActiveRow" localSheetId="11" hidden="1">#REF!</definedName>
    <definedName name="XRefActiveRow" localSheetId="12" hidden="1">#REF!</definedName>
    <definedName name="XRefActiveRow" localSheetId="13" hidden="1">#REF!</definedName>
    <definedName name="XRefActiveRow" hidden="1">#REF!</definedName>
    <definedName name="XRefColumnsCount" hidden="1">8</definedName>
    <definedName name="XRefCopy13" localSheetId="7" hidden="1">#REF!</definedName>
    <definedName name="XRefCopy13" localSheetId="11" hidden="1">#REF!</definedName>
    <definedName name="XRefCopy13" localSheetId="12" hidden="1">#REF!</definedName>
    <definedName name="XRefCopy13" localSheetId="13" hidden="1">#REF!</definedName>
    <definedName name="XRefCopy13" hidden="1">#REF!</definedName>
    <definedName name="XRefCopy13Row" localSheetId="7" hidden="1">#REF!</definedName>
    <definedName name="XRefCopy13Row" localSheetId="11" hidden="1">#REF!</definedName>
    <definedName name="XRefCopy13Row" localSheetId="12" hidden="1">#REF!</definedName>
    <definedName name="XRefCopy13Row" localSheetId="13" hidden="1">#REF!</definedName>
    <definedName name="XRefCopy13Row" hidden="1">#REF!</definedName>
    <definedName name="XRefCopy19" localSheetId="7" hidden="1">#REF!</definedName>
    <definedName name="XRefCopy19" localSheetId="11" hidden="1">#REF!</definedName>
    <definedName name="XRefCopy19" localSheetId="12" hidden="1">#REF!</definedName>
    <definedName name="XRefCopy19" localSheetId="13" hidden="1">#REF!</definedName>
    <definedName name="XRefCopy19" hidden="1">#REF!</definedName>
    <definedName name="XRefCopy19Row" localSheetId="7" hidden="1">#REF!</definedName>
    <definedName name="XRefCopy19Row" localSheetId="11" hidden="1">#REF!</definedName>
    <definedName name="XRefCopy19Row" localSheetId="12" hidden="1">#REF!</definedName>
    <definedName name="XRefCopy19Row" localSheetId="13" hidden="1">#REF!</definedName>
    <definedName name="XRefCopy19Row" hidden="1">#REF!</definedName>
    <definedName name="XRefCopy20" localSheetId="7" hidden="1">#REF!</definedName>
    <definedName name="XRefCopy20" localSheetId="11" hidden="1">#REF!</definedName>
    <definedName name="XRefCopy20" localSheetId="12" hidden="1">#REF!</definedName>
    <definedName name="XRefCopy20" localSheetId="13" hidden="1">#REF!</definedName>
    <definedName name="XRefCopy20" hidden="1">#REF!</definedName>
    <definedName name="XRefCopy20Row" localSheetId="7" hidden="1">#REF!</definedName>
    <definedName name="XRefCopy20Row" localSheetId="11" hidden="1">#REF!</definedName>
    <definedName name="XRefCopy20Row" localSheetId="12" hidden="1">#REF!</definedName>
    <definedName name="XRefCopy20Row" localSheetId="13" hidden="1">#REF!</definedName>
    <definedName name="XRefCopy20Row" hidden="1">#REF!</definedName>
    <definedName name="XRefCopy21" localSheetId="7" hidden="1">#REF!</definedName>
    <definedName name="XRefCopy21" localSheetId="11" hidden="1">#REF!</definedName>
    <definedName name="XRefCopy21" localSheetId="12" hidden="1">#REF!</definedName>
    <definedName name="XRefCopy21" localSheetId="13" hidden="1">#REF!</definedName>
    <definedName name="XRefCopy21" hidden="1">#REF!</definedName>
    <definedName name="XRefCopy21Row" localSheetId="7" hidden="1">#REF!</definedName>
    <definedName name="XRefCopy21Row" localSheetId="11" hidden="1">#REF!</definedName>
    <definedName name="XRefCopy21Row" localSheetId="12" hidden="1">#REF!</definedName>
    <definedName name="XRefCopy21Row" localSheetId="13" hidden="1">#REF!</definedName>
    <definedName name="XRefCopy21Row" hidden="1">#REF!</definedName>
    <definedName name="XRefCopy22" localSheetId="7" hidden="1">#REF!</definedName>
    <definedName name="XRefCopy22" localSheetId="11" hidden="1">#REF!</definedName>
    <definedName name="XRefCopy22" localSheetId="12" hidden="1">#REF!</definedName>
    <definedName name="XRefCopy22" localSheetId="13" hidden="1">#REF!</definedName>
    <definedName name="XRefCopy22" hidden="1">#REF!</definedName>
    <definedName name="XRefCopy22Row" localSheetId="7" hidden="1">#REF!</definedName>
    <definedName name="XRefCopy22Row" localSheetId="11" hidden="1">#REF!</definedName>
    <definedName name="XRefCopy22Row" localSheetId="12" hidden="1">#REF!</definedName>
    <definedName name="XRefCopy22Row" localSheetId="13" hidden="1">#REF!</definedName>
    <definedName name="XRefCopy22Row" hidden="1">#REF!</definedName>
    <definedName name="XRefCopy3" localSheetId="7" hidden="1">#REF!</definedName>
    <definedName name="XRefCopy3" localSheetId="11" hidden="1">#REF!</definedName>
    <definedName name="XRefCopy3" localSheetId="12" hidden="1">#REF!</definedName>
    <definedName name="XRefCopy3" localSheetId="13" hidden="1">#REF!</definedName>
    <definedName name="XRefCopy3" hidden="1">#REF!</definedName>
    <definedName name="XRefCopy3Row" localSheetId="7" hidden="1">#REF!</definedName>
    <definedName name="XRefCopy3Row" localSheetId="11" hidden="1">#REF!</definedName>
    <definedName name="XRefCopy3Row" localSheetId="12" hidden="1">#REF!</definedName>
    <definedName name="XRefCopy3Row" localSheetId="13" hidden="1">#REF!</definedName>
    <definedName name="XRefCopy3Row" hidden="1">#REF!</definedName>
    <definedName name="XRefCopy4" localSheetId="7" hidden="1">#REF!</definedName>
    <definedName name="XRefCopy4" localSheetId="11" hidden="1">#REF!</definedName>
    <definedName name="XRefCopy4" localSheetId="12" hidden="1">#REF!</definedName>
    <definedName name="XRefCopy4" localSheetId="13" hidden="1">#REF!</definedName>
    <definedName name="XRefCopy4" hidden="1">#REF!</definedName>
    <definedName name="XRefCopy5" localSheetId="7" hidden="1">#REF!</definedName>
    <definedName name="XRefCopy5" localSheetId="11" hidden="1">#REF!</definedName>
    <definedName name="XRefCopy5" localSheetId="12" hidden="1">#REF!</definedName>
    <definedName name="XRefCopy5" localSheetId="13" hidden="1">#REF!</definedName>
    <definedName name="XRefCopy5" hidden="1">#REF!</definedName>
    <definedName name="XRefCopy7" localSheetId="7" hidden="1">#REF!</definedName>
    <definedName name="XRefCopy7" localSheetId="11" hidden="1">#REF!</definedName>
    <definedName name="XRefCopy7" localSheetId="12" hidden="1">#REF!</definedName>
    <definedName name="XRefCopy7" localSheetId="13" hidden="1">#REF!</definedName>
    <definedName name="XRefCopy7" hidden="1">#REF!</definedName>
    <definedName name="XRefCopy7Row" localSheetId="7" hidden="1">#REF!</definedName>
    <definedName name="XRefCopy7Row" localSheetId="11" hidden="1">#REF!</definedName>
    <definedName name="XRefCopy7Row" localSheetId="12" hidden="1">#REF!</definedName>
    <definedName name="XRefCopy7Row" localSheetId="13" hidden="1">#REF!</definedName>
    <definedName name="XRefCopy7Row" hidden="1">#REF!</definedName>
    <definedName name="XRefCopyRangeCount" hidden="1">5</definedName>
    <definedName name="XRefPaste1" localSheetId="7" hidden="1">#REF!</definedName>
    <definedName name="XRefPaste1" localSheetId="11" hidden="1">#REF!</definedName>
    <definedName name="XRefPaste1" localSheetId="12" hidden="1">#REF!</definedName>
    <definedName name="XRefPaste1" localSheetId="13" hidden="1">#REF!</definedName>
    <definedName name="XRefPaste1" hidden="1">#REF!</definedName>
    <definedName name="XRefPaste10" localSheetId="7" hidden="1">#REF!</definedName>
    <definedName name="XRefPaste10" localSheetId="11" hidden="1">#REF!</definedName>
    <definedName name="XRefPaste10" localSheetId="12" hidden="1">#REF!</definedName>
    <definedName name="XRefPaste10" localSheetId="13" hidden="1">#REF!</definedName>
    <definedName name="XRefPaste10" hidden="1">#REF!</definedName>
    <definedName name="XRefPaste10Row" localSheetId="7" hidden="1">#REF!</definedName>
    <definedName name="XRefPaste10Row" localSheetId="11" hidden="1">#REF!</definedName>
    <definedName name="XRefPaste10Row" localSheetId="12" hidden="1">#REF!</definedName>
    <definedName name="XRefPaste10Row" localSheetId="13" hidden="1">#REF!</definedName>
    <definedName name="XRefPaste10Row" hidden="1">#REF!</definedName>
    <definedName name="XRefPaste11" localSheetId="7" hidden="1">#REF!</definedName>
    <definedName name="XRefPaste11" localSheetId="11" hidden="1">#REF!</definedName>
    <definedName name="XRefPaste11" localSheetId="12" hidden="1">#REF!</definedName>
    <definedName name="XRefPaste11" localSheetId="13" hidden="1">#REF!</definedName>
    <definedName name="XRefPaste11" hidden="1">#REF!</definedName>
    <definedName name="XRefPaste11Row" localSheetId="7" hidden="1">#REF!</definedName>
    <definedName name="XRefPaste11Row" localSheetId="11" hidden="1">#REF!</definedName>
    <definedName name="XRefPaste11Row" localSheetId="12" hidden="1">#REF!</definedName>
    <definedName name="XRefPaste11Row" localSheetId="13" hidden="1">#REF!</definedName>
    <definedName name="XRefPaste11Row" hidden="1">#REF!</definedName>
    <definedName name="XRefPaste12" localSheetId="7" hidden="1">#REF!</definedName>
    <definedName name="XRefPaste12" localSheetId="11" hidden="1">#REF!</definedName>
    <definedName name="XRefPaste12" localSheetId="12" hidden="1">#REF!</definedName>
    <definedName name="XRefPaste12" localSheetId="13" hidden="1">#REF!</definedName>
    <definedName name="XRefPaste12" hidden="1">#REF!</definedName>
    <definedName name="XRefPaste12Row" localSheetId="7" hidden="1">#REF!</definedName>
    <definedName name="XRefPaste12Row" localSheetId="11" hidden="1">#REF!</definedName>
    <definedName name="XRefPaste12Row" localSheetId="12" hidden="1">#REF!</definedName>
    <definedName name="XRefPaste12Row" localSheetId="13" hidden="1">#REF!</definedName>
    <definedName name="XRefPaste12Row" hidden="1">#REF!</definedName>
    <definedName name="XRefPaste13" localSheetId="7" hidden="1">#REF!</definedName>
    <definedName name="XRefPaste13" localSheetId="11" hidden="1">#REF!</definedName>
    <definedName name="XRefPaste13" localSheetId="12" hidden="1">#REF!</definedName>
    <definedName name="XRefPaste13" localSheetId="13" hidden="1">#REF!</definedName>
    <definedName name="XRefPaste13" hidden="1">#REF!</definedName>
    <definedName name="XRefPaste13Row" localSheetId="7" hidden="1">#REF!</definedName>
    <definedName name="XRefPaste13Row" localSheetId="11" hidden="1">#REF!</definedName>
    <definedName name="XRefPaste13Row" localSheetId="12" hidden="1">#REF!</definedName>
    <definedName name="XRefPaste13Row" localSheetId="13" hidden="1">#REF!</definedName>
    <definedName name="XRefPaste13Row" hidden="1">#REF!</definedName>
    <definedName name="XRefPaste14" localSheetId="7" hidden="1">#REF!</definedName>
    <definedName name="XRefPaste14" localSheetId="11" hidden="1">#REF!</definedName>
    <definedName name="XRefPaste14" localSheetId="12" hidden="1">#REF!</definedName>
    <definedName name="XRefPaste14" localSheetId="13" hidden="1">#REF!</definedName>
    <definedName name="XRefPaste14" hidden="1">#REF!</definedName>
    <definedName name="XRefPaste14Row" localSheetId="7" hidden="1">#REF!</definedName>
    <definedName name="XRefPaste14Row" localSheetId="11" hidden="1">#REF!</definedName>
    <definedName name="XRefPaste14Row" localSheetId="12" hidden="1">#REF!</definedName>
    <definedName name="XRefPaste14Row" localSheetId="13" hidden="1">#REF!</definedName>
    <definedName name="XRefPaste14Row" hidden="1">#REF!</definedName>
    <definedName name="XRefPaste1Row" localSheetId="7" hidden="1">#REF!</definedName>
    <definedName name="XRefPaste1Row" localSheetId="11" hidden="1">#REF!</definedName>
    <definedName name="XRefPaste1Row" localSheetId="12" hidden="1">#REF!</definedName>
    <definedName name="XRefPaste1Row" localSheetId="13" hidden="1">#REF!</definedName>
    <definedName name="XRefPaste1Row" hidden="1">#REF!</definedName>
    <definedName name="XRefPaste2" localSheetId="7" hidden="1">#REF!</definedName>
    <definedName name="XRefPaste2" localSheetId="11" hidden="1">#REF!</definedName>
    <definedName name="XRefPaste2" localSheetId="12" hidden="1">#REF!</definedName>
    <definedName name="XRefPaste2" localSheetId="13" hidden="1">#REF!</definedName>
    <definedName name="XRefPaste2" hidden="1">#REF!</definedName>
    <definedName name="XRefPaste2Row" localSheetId="7" hidden="1">#REF!</definedName>
    <definedName name="XRefPaste2Row" localSheetId="11" hidden="1">#REF!</definedName>
    <definedName name="XRefPaste2Row" localSheetId="12" hidden="1">#REF!</definedName>
    <definedName name="XRefPaste2Row" localSheetId="13" hidden="1">#REF!</definedName>
    <definedName name="XRefPaste2Row" hidden="1">#REF!</definedName>
    <definedName name="XRefPaste3" localSheetId="7" hidden="1">#REF!</definedName>
    <definedName name="XRefPaste3" localSheetId="11" hidden="1">#REF!</definedName>
    <definedName name="XRefPaste3" localSheetId="12" hidden="1">#REF!</definedName>
    <definedName name="XRefPaste3" localSheetId="13" hidden="1">#REF!</definedName>
    <definedName name="XRefPaste3" hidden="1">#REF!</definedName>
    <definedName name="XRefPaste3Row" localSheetId="7" hidden="1">#REF!</definedName>
    <definedName name="XRefPaste3Row" localSheetId="11" hidden="1">#REF!</definedName>
    <definedName name="XRefPaste3Row" localSheetId="12" hidden="1">#REF!</definedName>
    <definedName name="XRefPaste3Row" localSheetId="13" hidden="1">#REF!</definedName>
    <definedName name="XRefPaste3Row" hidden="1">#REF!</definedName>
    <definedName name="XRefPaste4" localSheetId="7" hidden="1">#REF!</definedName>
    <definedName name="XRefPaste4" localSheetId="11" hidden="1">#REF!</definedName>
    <definedName name="XRefPaste4" localSheetId="12" hidden="1">#REF!</definedName>
    <definedName name="XRefPaste4" localSheetId="13" hidden="1">#REF!</definedName>
    <definedName name="XRefPaste4" hidden="1">#REF!</definedName>
    <definedName name="XRefPaste9" localSheetId="7" hidden="1">#REF!</definedName>
    <definedName name="XRefPaste9" localSheetId="11" hidden="1">#REF!</definedName>
    <definedName name="XRefPaste9" localSheetId="12" hidden="1">#REF!</definedName>
    <definedName name="XRefPaste9" localSheetId="13" hidden="1">#REF!</definedName>
    <definedName name="XRefPaste9" hidden="1">#REF!</definedName>
    <definedName name="XRefPaste9Row" localSheetId="7" hidden="1">#REF!</definedName>
    <definedName name="XRefPaste9Row" localSheetId="11" hidden="1">#REF!</definedName>
    <definedName name="XRefPaste9Row" localSheetId="12" hidden="1">#REF!</definedName>
    <definedName name="XRefPaste9Row" localSheetId="13" hidden="1">#REF!</definedName>
    <definedName name="XRefPaste9Row" hidden="1">#REF!</definedName>
    <definedName name="XRefPasteRangeCount" hidden="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32" l="1"/>
  <c r="C35" i="32"/>
  <c r="C38" i="31"/>
  <c r="E25" i="33" l="1"/>
  <c r="E24" i="33"/>
  <c r="E23" i="33"/>
  <c r="E22" i="33"/>
  <c r="D14" i="33"/>
  <c r="D18" i="33" s="1"/>
  <c r="E12" i="33"/>
  <c r="E11" i="33"/>
  <c r="E14" i="33" l="1"/>
  <c r="C15" i="30"/>
  <c r="C47" i="30" s="1"/>
  <c r="C49" i="30" s="1"/>
  <c r="C50" i="30" s="1"/>
  <c r="E44" i="30" s="1"/>
  <c r="C39" i="30" l="1"/>
  <c r="C35" i="30"/>
  <c r="C33" i="30"/>
  <c r="D26" i="30"/>
  <c r="D25" i="30"/>
  <c r="C38" i="30" s="1"/>
  <c r="D24" i="30"/>
  <c r="C34" i="30" s="1"/>
  <c r="D23" i="30"/>
  <c r="C19" i="30"/>
  <c r="D15" i="30"/>
  <c r="D13" i="30"/>
  <c r="D12" i="30"/>
  <c r="C37" i="30" l="1"/>
  <c r="C41" i="30" s="1"/>
  <c r="C43" i="30" s="1"/>
  <c r="C44" i="30" l="1"/>
  <c r="C45" i="30" s="1"/>
  <c r="C52" i="30" s="1"/>
  <c r="E33" i="1" s="1"/>
  <c r="D13" i="2" l="1"/>
  <c r="I17" i="1"/>
  <c r="S22" i="12" l="1"/>
  <c r="S27" i="12" s="1"/>
  <c r="F26" i="13" l="1"/>
  <c r="F26" i="14"/>
  <c r="F26" i="12"/>
  <c r="C28" i="1"/>
  <c r="C27" i="1"/>
  <c r="C26" i="1"/>
  <c r="C25" i="1"/>
  <c r="K89" i="9" l="1"/>
  <c r="I89" i="9"/>
  <c r="M89" i="9" s="1"/>
  <c r="K55" i="9"/>
  <c r="I55" i="9"/>
  <c r="M55" i="9" s="1"/>
  <c r="I20" i="9"/>
  <c r="K20" i="9" s="1"/>
  <c r="F27" i="3"/>
  <c r="K25" i="3"/>
  <c r="K157" i="9" l="1"/>
  <c r="K164" i="9" l="1"/>
  <c r="O93" i="9"/>
  <c r="I93" i="9"/>
  <c r="I163" i="9" s="1"/>
  <c r="I164" i="9" s="1"/>
  <c r="M93" i="9" s="1"/>
  <c r="Q93" i="9" s="1"/>
  <c r="O92" i="9"/>
  <c r="I92" i="9"/>
  <c r="G163" i="9" s="1"/>
  <c r="G164" i="9" s="1"/>
  <c r="M92" i="9" s="1"/>
  <c r="Q92" i="9" s="1"/>
  <c r="O91" i="9"/>
  <c r="G91" i="9"/>
  <c r="I91" i="9" s="1"/>
  <c r="E163" i="9" s="1"/>
  <c r="E164" i="9" s="1"/>
  <c r="M91" i="9" s="1"/>
  <c r="Q91" i="9" s="1"/>
  <c r="O88" i="9"/>
  <c r="G88" i="9"/>
  <c r="I88" i="9" s="1"/>
  <c r="C163" i="9" s="1"/>
  <c r="C164" i="9" s="1"/>
  <c r="M88" i="9" s="1"/>
  <c r="K120" i="9"/>
  <c r="K121" i="9" s="1"/>
  <c r="K122" i="9" s="1"/>
  <c r="K123" i="9" s="1"/>
  <c r="K124" i="9" s="1"/>
  <c r="K125" i="9" s="1"/>
  <c r="O59" i="9"/>
  <c r="I59" i="9"/>
  <c r="O58" i="9"/>
  <c r="I58" i="9"/>
  <c r="O57" i="9"/>
  <c r="I57" i="9"/>
  <c r="O54" i="9"/>
  <c r="I54" i="9"/>
  <c r="I119" i="9"/>
  <c r="I120" i="9" s="1"/>
  <c r="I121" i="9" s="1"/>
  <c r="I122" i="9" s="1"/>
  <c r="I123" i="9" s="1"/>
  <c r="I124" i="9" s="1"/>
  <c r="I125" i="9" s="1"/>
  <c r="I126" i="9" s="1"/>
  <c r="I127" i="9" s="1"/>
  <c r="I128" i="9" s="1"/>
  <c r="I129" i="9" s="1"/>
  <c r="I130" i="9" s="1"/>
  <c r="I131" i="9" s="1"/>
  <c r="I132" i="9" s="1"/>
  <c r="I133" i="9" s="1"/>
  <c r="I134" i="9" s="1"/>
  <c r="I135" i="9" s="1"/>
  <c r="I136" i="9" s="1"/>
  <c r="I137" i="9" s="1"/>
  <c r="I138" i="9" s="1"/>
  <c r="I139" i="9" s="1"/>
  <c r="I140" i="9" s="1"/>
  <c r="I141" i="9" s="1"/>
  <c r="I142" i="9" s="1"/>
  <c r="I143" i="9" s="1"/>
  <c r="G119" i="9"/>
  <c r="G120" i="9" s="1"/>
  <c r="G121" i="9" s="1"/>
  <c r="G122" i="9" s="1"/>
  <c r="G123" i="9" s="1"/>
  <c r="G124" i="9" s="1"/>
  <c r="G125" i="9" s="1"/>
  <c r="G126" i="9" s="1"/>
  <c r="G127" i="9" s="1"/>
  <c r="G128" i="9" s="1"/>
  <c r="G129" i="9" s="1"/>
  <c r="G130" i="9" s="1"/>
  <c r="G131" i="9" s="1"/>
  <c r="G132" i="9" s="1"/>
  <c r="G133" i="9" s="1"/>
  <c r="G134" i="9" s="1"/>
  <c r="G135" i="9" s="1"/>
  <c r="G136" i="9" s="1"/>
  <c r="G137" i="9" s="1"/>
  <c r="G138" i="9" s="1"/>
  <c r="G139" i="9" s="1"/>
  <c r="G140" i="9" s="1"/>
  <c r="G141" i="9" s="1"/>
  <c r="G142" i="9" s="1"/>
  <c r="G143" i="9" s="1"/>
  <c r="G144" i="9" s="1"/>
  <c r="G145" i="9" s="1"/>
  <c r="E119" i="9"/>
  <c r="E120" i="9" s="1"/>
  <c r="E121" i="9" s="1"/>
  <c r="E122" i="9" s="1"/>
  <c r="E123" i="9" s="1"/>
  <c r="E124" i="9" s="1"/>
  <c r="E125" i="9" s="1"/>
  <c r="E126" i="9" s="1"/>
  <c r="E127" i="9" s="1"/>
  <c r="E128" i="9" s="1"/>
  <c r="E129" i="9" s="1"/>
  <c r="E130" i="9" s="1"/>
  <c r="C119" i="9"/>
  <c r="C120" i="9" s="1"/>
  <c r="C121" i="9" s="1"/>
  <c r="C122" i="9" s="1"/>
  <c r="C123" i="9" s="1"/>
  <c r="C124" i="9" s="1"/>
  <c r="C125" i="9" s="1"/>
  <c r="C126" i="9" s="1"/>
  <c r="C127" i="9" s="1"/>
  <c r="C128" i="9" s="1"/>
  <c r="C129" i="9" s="1"/>
  <c r="C130" i="9" s="1"/>
  <c r="C131" i="9" s="1"/>
  <c r="Q88" i="9" l="1"/>
  <c r="C132" i="9"/>
  <c r="C133" i="9" s="1"/>
  <c r="C134" i="9" s="1"/>
  <c r="C135" i="9" s="1"/>
  <c r="C136" i="9" s="1"/>
  <c r="C137" i="9" s="1"/>
  <c r="C138" i="9" s="1"/>
  <c r="C139" i="9" s="1"/>
  <c r="C140" i="9" s="1"/>
  <c r="C141" i="9" s="1"/>
  <c r="C142" i="9" s="1"/>
  <c r="C143" i="9" s="1"/>
  <c r="C144" i="9" s="1"/>
  <c r="C145" i="9" s="1"/>
  <c r="E131" i="9"/>
  <c r="I144" i="9"/>
  <c r="I145" i="9" s="1"/>
  <c r="G148" i="9"/>
  <c r="C11" i="32"/>
  <c r="C20" i="32"/>
  <c r="C28" i="32"/>
  <c r="P35" i="1"/>
  <c r="P34" i="1"/>
  <c r="C23" i="31"/>
  <c r="C25" i="31"/>
  <c r="C27" i="31" l="1"/>
  <c r="C40" i="31"/>
  <c r="C42" i="31" s="1"/>
  <c r="Q95" i="9"/>
  <c r="K23" i="9"/>
  <c r="I148" i="9"/>
  <c r="C148" i="9"/>
  <c r="K19" i="9" s="1"/>
  <c r="E132" i="9"/>
  <c r="C16" i="32"/>
  <c r="K24" i="9" l="1"/>
  <c r="E133" i="9"/>
  <c r="E134" i="9" l="1"/>
  <c r="E135" i="9" s="1"/>
  <c r="E136" i="9" s="1"/>
  <c r="E137" i="9" l="1"/>
  <c r="E138" i="9" s="1"/>
  <c r="E139" i="9" s="1"/>
  <c r="E140" i="9" s="1"/>
  <c r="E141" i="9" s="1"/>
  <c r="E142" i="9" s="1"/>
  <c r="E143" i="9" s="1"/>
  <c r="E144" i="9" s="1"/>
  <c r="E145" i="9" s="1"/>
  <c r="E148" i="9" l="1"/>
  <c r="K22" i="9" l="1"/>
  <c r="C10" i="31"/>
  <c r="C29" i="31" l="1"/>
  <c r="C44" i="31"/>
  <c r="E36" i="1"/>
  <c r="C24" i="1" l="1"/>
  <c r="C23" i="1"/>
  <c r="C22" i="1"/>
  <c r="C21" i="1"/>
  <c r="N24" i="28"/>
  <c r="P24" i="28"/>
  <c r="R24" i="28" s="1"/>
  <c r="G11" i="28" s="1"/>
  <c r="P14" i="28"/>
  <c r="R14" i="28" s="1"/>
  <c r="C20" i="1"/>
  <c r="C48" i="28" l="1"/>
  <c r="G47" i="28"/>
  <c r="G46" i="28"/>
  <c r="G48" i="28" s="1"/>
  <c r="C43" i="28"/>
  <c r="G42" i="28"/>
  <c r="G41" i="28"/>
  <c r="G40" i="28"/>
  <c r="G39" i="28"/>
  <c r="G38" i="28"/>
  <c r="G37" i="28"/>
  <c r="C34" i="28"/>
  <c r="G33" i="28"/>
  <c r="G32" i="28"/>
  <c r="G31" i="28"/>
  <c r="G30" i="28"/>
  <c r="G29" i="28"/>
  <c r="G28" i="28"/>
  <c r="G26" i="28"/>
  <c r="G25" i="28"/>
  <c r="G24" i="28"/>
  <c r="G23" i="28"/>
  <c r="G22" i="28"/>
  <c r="G21" i="28"/>
  <c r="G20" i="28"/>
  <c r="G19" i="28"/>
  <c r="G18" i="28"/>
  <c r="G17" i="28"/>
  <c r="G16" i="28"/>
  <c r="C13" i="28"/>
  <c r="E11" i="28"/>
  <c r="G12" i="28" s="1"/>
  <c r="E12" i="28" s="1"/>
  <c r="C10" i="28"/>
  <c r="E10" i="28" s="1"/>
  <c r="G10" i="28" s="1"/>
  <c r="I10" i="28" s="1"/>
  <c r="G13" i="28" l="1"/>
  <c r="E13" i="28" s="1"/>
  <c r="E54" i="28" s="1"/>
  <c r="G34" i="28"/>
  <c r="E34" i="28" s="1"/>
  <c r="C50" i="28"/>
  <c r="C52" i="28" s="1"/>
  <c r="G58" i="28" s="1"/>
  <c r="G43" i="28"/>
  <c r="E43" i="28" s="1"/>
  <c r="G50" i="28"/>
  <c r="E48" i="28"/>
  <c r="G52" i="28" l="1"/>
  <c r="E52" i="28" s="1"/>
  <c r="E55" i="28" s="1"/>
  <c r="E56" i="28" s="1"/>
  <c r="G60" i="28" s="1"/>
  <c r="E50" i="28"/>
  <c r="S69" i="27" l="1"/>
  <c r="O24" i="9" l="1"/>
  <c r="O23" i="9"/>
  <c r="O22" i="9"/>
  <c r="O19" i="9"/>
  <c r="Q19" i="9" s="1"/>
  <c r="I24" i="9"/>
  <c r="I23" i="9"/>
  <c r="I22" i="9"/>
  <c r="I19" i="9"/>
  <c r="C156" i="9" s="1"/>
  <c r="C157" i="9" s="1"/>
  <c r="M54" i="9" l="1"/>
  <c r="Q54" i="9" s="1"/>
  <c r="Q23" i="9"/>
  <c r="G156" i="9"/>
  <c r="G157" i="9" s="1"/>
  <c r="Q24" i="9"/>
  <c r="I156" i="9"/>
  <c r="I157" i="9" s="1"/>
  <c r="Q22" i="9"/>
  <c r="E156" i="9"/>
  <c r="E157" i="9" s="1"/>
  <c r="Q26" i="9" l="1"/>
  <c r="M57" i="9"/>
  <c r="M58" i="9"/>
  <c r="M59" i="9"/>
  <c r="Q59" i="9" s="1"/>
  <c r="Q58" i="9" l="1"/>
  <c r="Q61" i="9" s="1"/>
  <c r="Q57" i="9"/>
  <c r="I31" i="9"/>
  <c r="I32" i="9" s="1"/>
  <c r="E39" i="1"/>
  <c r="O31" i="9"/>
  <c r="D27" i="3"/>
  <c r="D43" i="3" s="1"/>
  <c r="L26" i="3"/>
  <c r="D26" i="3" s="1"/>
  <c r="D42" i="3" s="1"/>
  <c r="L27" i="3"/>
  <c r="L25" i="3"/>
  <c r="D25" i="3" s="1"/>
  <c r="D41" i="3" s="1"/>
  <c r="J29" i="3"/>
  <c r="F26" i="3"/>
  <c r="F42" i="3" s="1"/>
  <c r="F25" i="3"/>
  <c r="F41" i="3" s="1"/>
  <c r="Q63" i="9" l="1"/>
  <c r="E40" i="1" s="1"/>
  <c r="Q97" i="9"/>
  <c r="E41" i="1" s="1"/>
  <c r="D29" i="3"/>
  <c r="E27" i="3" s="1"/>
  <c r="G27" i="3" s="1"/>
  <c r="K29" i="3"/>
  <c r="L29" i="3"/>
  <c r="M26" i="3" s="1"/>
  <c r="E26" i="3" l="1"/>
  <c r="G26" i="3" s="1"/>
  <c r="I102" i="9"/>
  <c r="I68" i="9"/>
  <c r="E25" i="3"/>
  <c r="M27" i="3"/>
  <c r="M25" i="3"/>
  <c r="E29" i="3" l="1"/>
  <c r="G25" i="3"/>
  <c r="I69" i="9"/>
  <c r="O68" i="9"/>
  <c r="I103" i="9"/>
  <c r="O102" i="9"/>
  <c r="M29" i="3"/>
  <c r="G29" i="3" l="1"/>
  <c r="G14" i="7"/>
  <c r="G18" i="7" s="1"/>
  <c r="E32" i="1" s="1"/>
  <c r="L23" i="26" l="1"/>
  <c r="E21" i="24" s="1"/>
  <c r="K21" i="24" s="1"/>
  <c r="O52" i="19" s="1"/>
  <c r="Q52" i="19" s="1"/>
  <c r="S52" i="19" s="1"/>
  <c r="L22" i="26"/>
  <c r="E20" i="24" s="1"/>
  <c r="K20" i="24" s="1"/>
  <c r="O45" i="19" s="1"/>
  <c r="L18" i="26"/>
  <c r="E17" i="24" s="1"/>
  <c r="K17" i="24" s="1"/>
  <c r="L14" i="26"/>
  <c r="E13" i="24" s="1"/>
  <c r="K13" i="24" s="1"/>
  <c r="I33" i="18" s="1"/>
  <c r="O33" i="18" s="1"/>
  <c r="K21" i="21"/>
  <c r="K20" i="21"/>
  <c r="K17" i="21"/>
  <c r="K13" i="21"/>
  <c r="K20" i="20"/>
  <c r="I20" i="20"/>
  <c r="G20" i="20"/>
  <c r="G19" i="20"/>
  <c r="K19" i="20" s="1"/>
  <c r="G16" i="20"/>
  <c r="I16" i="20" s="1"/>
  <c r="G12" i="20"/>
  <c r="I12" i="20" s="1"/>
  <c r="M155" i="19"/>
  <c r="K155" i="19"/>
  <c r="M146" i="19"/>
  <c r="K146" i="19"/>
  <c r="M129" i="19"/>
  <c r="Q127" i="19"/>
  <c r="Q126" i="19"/>
  <c r="Q125" i="19"/>
  <c r="Q124" i="19"/>
  <c r="Q129" i="19" s="1"/>
  <c r="M121" i="19"/>
  <c r="M131" i="19" s="1"/>
  <c r="Q119" i="19"/>
  <c r="Q118" i="19"/>
  <c r="Q117" i="19"/>
  <c r="Q116" i="19"/>
  <c r="Q115" i="19"/>
  <c r="M109" i="19"/>
  <c r="K109" i="19"/>
  <c r="O107" i="19"/>
  <c r="Q107" i="19" s="1"/>
  <c r="S107" i="19" s="1"/>
  <c r="O106" i="19"/>
  <c r="Q106" i="19" s="1"/>
  <c r="S106" i="19" s="1"/>
  <c r="O105" i="19"/>
  <c r="Q105" i="19" s="1"/>
  <c r="S105" i="19" s="1"/>
  <c r="O104" i="19"/>
  <c r="Q104" i="19" s="1"/>
  <c r="S104" i="19" s="1"/>
  <c r="O103" i="19"/>
  <c r="Q103" i="19" s="1"/>
  <c r="S103" i="19" s="1"/>
  <c r="O102" i="19"/>
  <c r="Q102" i="19" s="1"/>
  <c r="S102" i="19" s="1"/>
  <c r="O101" i="19"/>
  <c r="Q101" i="19" s="1"/>
  <c r="S101" i="19" s="1"/>
  <c r="O100" i="19"/>
  <c r="Q100" i="19" s="1"/>
  <c r="M96" i="19"/>
  <c r="K96" i="19"/>
  <c r="O94" i="19"/>
  <c r="Q94" i="19" s="1"/>
  <c r="S94" i="19" s="1"/>
  <c r="O93" i="19"/>
  <c r="Q93" i="19" s="1"/>
  <c r="S93" i="19" s="1"/>
  <c r="O92" i="19"/>
  <c r="Q92" i="19" s="1"/>
  <c r="S92" i="19" s="1"/>
  <c r="S91" i="19"/>
  <c r="O91" i="19"/>
  <c r="O90" i="19"/>
  <c r="Q90" i="19" s="1"/>
  <c r="S90" i="19" s="1"/>
  <c r="Q89" i="19"/>
  <c r="S89" i="19" s="1"/>
  <c r="O89" i="19"/>
  <c r="O88" i="19"/>
  <c r="Q88" i="19" s="1"/>
  <c r="S88" i="19" s="1"/>
  <c r="O87" i="19"/>
  <c r="Q87" i="19" s="1"/>
  <c r="S87" i="19" s="1"/>
  <c r="O86" i="19"/>
  <c r="Q86" i="19" s="1"/>
  <c r="S86" i="19" s="1"/>
  <c r="Q85" i="19"/>
  <c r="S85" i="19" s="1"/>
  <c r="O85" i="19"/>
  <c r="O84" i="19"/>
  <c r="Q84" i="19" s="1"/>
  <c r="S84" i="19" s="1"/>
  <c r="O83" i="19"/>
  <c r="Q83" i="19" s="1"/>
  <c r="S83" i="19" s="1"/>
  <c r="O82" i="19"/>
  <c r="Q82" i="19" s="1"/>
  <c r="S82" i="19" s="1"/>
  <c r="O81" i="19"/>
  <c r="Q81" i="19" s="1"/>
  <c r="S81" i="19" s="1"/>
  <c r="O80" i="19"/>
  <c r="Q80" i="19" s="1"/>
  <c r="S80" i="19" s="1"/>
  <c r="O79" i="19"/>
  <c r="Q79" i="19" s="1"/>
  <c r="S79" i="19" s="1"/>
  <c r="O78" i="19"/>
  <c r="Q78" i="19" s="1"/>
  <c r="S78" i="19" s="1"/>
  <c r="Q77" i="19"/>
  <c r="S77" i="19" s="1"/>
  <c r="O77" i="19"/>
  <c r="O76" i="19"/>
  <c r="Q76" i="19" s="1"/>
  <c r="S76" i="19" s="1"/>
  <c r="O75" i="19"/>
  <c r="Q75" i="19" s="1"/>
  <c r="S75" i="19" s="1"/>
  <c r="O74" i="19"/>
  <c r="M70" i="19"/>
  <c r="K70" i="19"/>
  <c r="O68" i="19"/>
  <c r="Q68" i="19" s="1"/>
  <c r="S68" i="19" s="1"/>
  <c r="Q67" i="19"/>
  <c r="S67" i="19" s="1"/>
  <c r="O67" i="19"/>
  <c r="O66" i="19"/>
  <c r="Q66" i="19" s="1"/>
  <c r="S66" i="19" s="1"/>
  <c r="O65" i="19"/>
  <c r="Q65" i="19" s="1"/>
  <c r="S65" i="19" s="1"/>
  <c r="O64" i="19"/>
  <c r="Q64" i="19" s="1"/>
  <c r="S64" i="19" s="1"/>
  <c r="O63" i="19"/>
  <c r="Q63" i="19" s="1"/>
  <c r="S63" i="19" s="1"/>
  <c r="O62" i="19"/>
  <c r="Q62" i="19" s="1"/>
  <c r="S62" i="19" s="1"/>
  <c r="O61" i="19"/>
  <c r="Q61" i="19" s="1"/>
  <c r="S61" i="19" s="1"/>
  <c r="O60" i="19"/>
  <c r="O55" i="19"/>
  <c r="Q55" i="19" s="1"/>
  <c r="S55" i="19" s="1"/>
  <c r="M53" i="19"/>
  <c r="K53" i="19"/>
  <c r="M47" i="19"/>
  <c r="M57" i="19" s="1"/>
  <c r="K47" i="19"/>
  <c r="K57" i="19" s="1"/>
  <c r="O43" i="19"/>
  <c r="Q43" i="19" s="1"/>
  <c r="S43" i="19" s="1"/>
  <c r="O42" i="19"/>
  <c r="Q42" i="19" s="1"/>
  <c r="S42" i="19" s="1"/>
  <c r="O41" i="19"/>
  <c r="Q41" i="19" s="1"/>
  <c r="S41" i="19" s="1"/>
  <c r="M36" i="19"/>
  <c r="K36" i="19"/>
  <c r="AC34" i="19"/>
  <c r="AA34" i="19"/>
  <c r="AB34" i="19" s="1"/>
  <c r="U34" i="19"/>
  <c r="U34" i="18" s="1"/>
  <c r="AC33" i="19"/>
  <c r="AA33" i="19"/>
  <c r="AB33" i="19" s="1"/>
  <c r="U33" i="19"/>
  <c r="U33" i="18" s="1"/>
  <c r="AC32" i="19"/>
  <c r="AA32" i="19"/>
  <c r="AB32" i="19" s="1"/>
  <c r="U32" i="19"/>
  <c r="U32" i="18" s="1"/>
  <c r="AC31" i="19"/>
  <c r="U31" i="19" s="1"/>
  <c r="U31" i="18" s="1"/>
  <c r="AA31" i="19"/>
  <c r="AB31" i="19" s="1"/>
  <c r="O31" i="19"/>
  <c r="AC30" i="19"/>
  <c r="U30" i="19" s="1"/>
  <c r="U30" i="18" s="1"/>
  <c r="AA30" i="19"/>
  <c r="AB30" i="19" s="1"/>
  <c r="AC29" i="19"/>
  <c r="AA29" i="19"/>
  <c r="AB29" i="19" s="1"/>
  <c r="U29" i="19"/>
  <c r="U29" i="18" s="1"/>
  <c r="O23" i="19"/>
  <c r="Q23" i="19" s="1"/>
  <c r="S23" i="19" s="1"/>
  <c r="O22" i="19"/>
  <c r="Q22" i="19" s="1"/>
  <c r="S22" i="19" s="1"/>
  <c r="Q21" i="19"/>
  <c r="S21" i="19" s="1"/>
  <c r="O21" i="19"/>
  <c r="O20" i="19"/>
  <c r="Q20" i="19" s="1"/>
  <c r="S20" i="19" s="1"/>
  <c r="O19" i="19"/>
  <c r="Q19" i="19" s="1"/>
  <c r="S19" i="19" s="1"/>
  <c r="M17" i="19"/>
  <c r="K17" i="19"/>
  <c r="O16" i="19"/>
  <c r="Q16" i="19" s="1"/>
  <c r="S16" i="19" s="1"/>
  <c r="O15" i="19"/>
  <c r="Q14" i="19"/>
  <c r="S14" i="19" s="1"/>
  <c r="O14" i="19"/>
  <c r="M155" i="18"/>
  <c r="K155" i="18"/>
  <c r="M146" i="18"/>
  <c r="K146" i="18"/>
  <c r="M129" i="18"/>
  <c r="Q127" i="18"/>
  <c r="Q126" i="18"/>
  <c r="Q125" i="18"/>
  <c r="Q124" i="18"/>
  <c r="M121" i="18"/>
  <c r="Q119" i="18"/>
  <c r="Q118" i="18"/>
  <c r="Q117" i="18"/>
  <c r="Q116" i="18"/>
  <c r="Q115" i="18"/>
  <c r="M109" i="18"/>
  <c r="K109" i="18"/>
  <c r="O107" i="18"/>
  <c r="Q107" i="18" s="1"/>
  <c r="S107" i="18" s="1"/>
  <c r="O106" i="18"/>
  <c r="Q106" i="18" s="1"/>
  <c r="S106" i="18" s="1"/>
  <c r="O105" i="18"/>
  <c r="Q105" i="18" s="1"/>
  <c r="S105" i="18" s="1"/>
  <c r="S104" i="18"/>
  <c r="O104" i="18"/>
  <c r="Q104" i="18" s="1"/>
  <c r="O103" i="18"/>
  <c r="Q103" i="18" s="1"/>
  <c r="S103" i="18" s="1"/>
  <c r="O102" i="18"/>
  <c r="Q102" i="18" s="1"/>
  <c r="S102" i="18" s="1"/>
  <c r="O101" i="18"/>
  <c r="Q101" i="18" s="1"/>
  <c r="S101" i="18" s="1"/>
  <c r="O100" i="18"/>
  <c r="Q100" i="18" s="1"/>
  <c r="S100" i="18" s="1"/>
  <c r="M96" i="18"/>
  <c r="K96" i="18"/>
  <c r="O94" i="18"/>
  <c r="Q94" i="18" s="1"/>
  <c r="S94" i="18" s="1"/>
  <c r="O93" i="18"/>
  <c r="Q93" i="18" s="1"/>
  <c r="S93" i="18" s="1"/>
  <c r="O92" i="18"/>
  <c r="Q92" i="18" s="1"/>
  <c r="S92" i="18" s="1"/>
  <c r="S91" i="18"/>
  <c r="O91" i="18"/>
  <c r="O90" i="18"/>
  <c r="Q90" i="18" s="1"/>
  <c r="S90" i="18" s="1"/>
  <c r="Q89" i="18"/>
  <c r="S89" i="18" s="1"/>
  <c r="O89" i="18"/>
  <c r="O88" i="18"/>
  <c r="Q88" i="18" s="1"/>
  <c r="S88" i="18" s="1"/>
  <c r="S87" i="18"/>
  <c r="O87" i="18"/>
  <c r="Q87" i="18" s="1"/>
  <c r="O86" i="18"/>
  <c r="Q86" i="18" s="1"/>
  <c r="S86" i="18" s="1"/>
  <c r="O85" i="18"/>
  <c r="Q85" i="18" s="1"/>
  <c r="S85" i="18" s="1"/>
  <c r="Q84" i="18"/>
  <c r="S84" i="18" s="1"/>
  <c r="O84" i="18"/>
  <c r="O83" i="18"/>
  <c r="Q83" i="18" s="1"/>
  <c r="S83" i="18" s="1"/>
  <c r="S82" i="18"/>
  <c r="Q82" i="18"/>
  <c r="O82" i="18"/>
  <c r="O81" i="18"/>
  <c r="Q81" i="18" s="1"/>
  <c r="S81" i="18" s="1"/>
  <c r="O80" i="18"/>
  <c r="Q80" i="18" s="1"/>
  <c r="S80" i="18" s="1"/>
  <c r="O79" i="18"/>
  <c r="Q79" i="18" s="1"/>
  <c r="S79" i="18" s="1"/>
  <c r="Q78" i="18"/>
  <c r="S78" i="18" s="1"/>
  <c r="O78" i="18"/>
  <c r="O77" i="18"/>
  <c r="Q77" i="18" s="1"/>
  <c r="S77" i="18" s="1"/>
  <c r="O76" i="18"/>
  <c r="Q76" i="18" s="1"/>
  <c r="S76" i="18" s="1"/>
  <c r="O75" i="18"/>
  <c r="Q75" i="18" s="1"/>
  <c r="S75" i="18" s="1"/>
  <c r="Q74" i="18"/>
  <c r="S74" i="18" s="1"/>
  <c r="O74" i="18"/>
  <c r="M70" i="18"/>
  <c r="K70" i="18"/>
  <c r="O68" i="18"/>
  <c r="Q68" i="18" s="1"/>
  <c r="S68" i="18" s="1"/>
  <c r="O67" i="18"/>
  <c r="Q67" i="18" s="1"/>
  <c r="S67" i="18" s="1"/>
  <c r="O66" i="18"/>
  <c r="Q66" i="18" s="1"/>
  <c r="S66" i="18" s="1"/>
  <c r="O65" i="18"/>
  <c r="Q65" i="18" s="1"/>
  <c r="S65" i="18" s="1"/>
  <c r="O64" i="18"/>
  <c r="Q64" i="18" s="1"/>
  <c r="S64" i="18" s="1"/>
  <c r="O63" i="18"/>
  <c r="Q63" i="18" s="1"/>
  <c r="S63" i="18" s="1"/>
  <c r="O62" i="18"/>
  <c r="Q62" i="18" s="1"/>
  <c r="S62" i="18" s="1"/>
  <c r="O61" i="18"/>
  <c r="Q61" i="18" s="1"/>
  <c r="S61" i="18" s="1"/>
  <c r="O60" i="18"/>
  <c r="Q60" i="18" s="1"/>
  <c r="S60" i="18" s="1"/>
  <c r="M53" i="18"/>
  <c r="K53" i="18"/>
  <c r="M47" i="18"/>
  <c r="M57" i="18" s="1"/>
  <c r="K47" i="18"/>
  <c r="M36" i="18"/>
  <c r="K36" i="18"/>
  <c r="O31" i="18"/>
  <c r="O23" i="18"/>
  <c r="Q23" i="18" s="1"/>
  <c r="S23" i="18" s="1"/>
  <c r="O22" i="18"/>
  <c r="Q22" i="18" s="1"/>
  <c r="S22" i="18" s="1"/>
  <c r="O21" i="18"/>
  <c r="Q21" i="18" s="1"/>
  <c r="S21" i="18" s="1"/>
  <c r="O20" i="18"/>
  <c r="Q20" i="18" s="1"/>
  <c r="S20" i="18" s="1"/>
  <c r="O19" i="18"/>
  <c r="Q19" i="18" s="1"/>
  <c r="S19" i="18" s="1"/>
  <c r="M17" i="18"/>
  <c r="K17" i="18"/>
  <c r="O16" i="18"/>
  <c r="Q16" i="18" s="1"/>
  <c r="S16" i="18" s="1"/>
  <c r="O15" i="18"/>
  <c r="Q15" i="18" s="1"/>
  <c r="S15" i="18" s="1"/>
  <c r="O14" i="18"/>
  <c r="M155" i="16"/>
  <c r="K155" i="16"/>
  <c r="M146" i="16"/>
  <c r="K146" i="16"/>
  <c r="M129" i="16"/>
  <c r="Q127" i="16"/>
  <c r="Q126" i="16"/>
  <c r="Q125" i="16"/>
  <c r="Q124" i="16"/>
  <c r="M121" i="16"/>
  <c r="M131" i="16" s="1"/>
  <c r="Q119" i="16"/>
  <c r="Q118" i="16"/>
  <c r="Q117" i="16"/>
  <c r="Q116" i="16"/>
  <c r="Q115" i="16"/>
  <c r="M109" i="16"/>
  <c r="K109" i="16"/>
  <c r="Q107" i="16"/>
  <c r="S107" i="16" s="1"/>
  <c r="O107" i="16"/>
  <c r="O106" i="16"/>
  <c r="Q106" i="16" s="1"/>
  <c r="S106" i="16" s="1"/>
  <c r="O105" i="16"/>
  <c r="Q105" i="16" s="1"/>
  <c r="S105" i="16" s="1"/>
  <c r="O104" i="16"/>
  <c r="Q104" i="16" s="1"/>
  <c r="S104" i="16" s="1"/>
  <c r="O103" i="16"/>
  <c r="Q103" i="16" s="1"/>
  <c r="S103" i="16" s="1"/>
  <c r="O102" i="16"/>
  <c r="Q102" i="16" s="1"/>
  <c r="S102" i="16" s="1"/>
  <c r="O101" i="16"/>
  <c r="Q101" i="16" s="1"/>
  <c r="O100" i="16"/>
  <c r="Q100" i="16" s="1"/>
  <c r="S100" i="16" s="1"/>
  <c r="M96" i="16"/>
  <c r="K96" i="16"/>
  <c r="O94" i="16"/>
  <c r="Q94" i="16" s="1"/>
  <c r="S94" i="16" s="1"/>
  <c r="Q93" i="16"/>
  <c r="S93" i="16" s="1"/>
  <c r="O93" i="16"/>
  <c r="O92" i="16"/>
  <c r="Q92" i="16" s="1"/>
  <c r="S92" i="16" s="1"/>
  <c r="S91" i="16"/>
  <c r="O91" i="16"/>
  <c r="O90" i="16"/>
  <c r="Q90" i="16" s="1"/>
  <c r="S90" i="16" s="1"/>
  <c r="O89" i="16"/>
  <c r="Q89" i="16" s="1"/>
  <c r="S89" i="16" s="1"/>
  <c r="O88" i="16"/>
  <c r="Q88" i="16" s="1"/>
  <c r="S88" i="16" s="1"/>
  <c r="S87" i="16"/>
  <c r="O87" i="16"/>
  <c r="Q87" i="16" s="1"/>
  <c r="Q86" i="16"/>
  <c r="S86" i="16" s="1"/>
  <c r="O86" i="16"/>
  <c r="O85" i="16"/>
  <c r="Q85" i="16" s="1"/>
  <c r="S85" i="16" s="1"/>
  <c r="O84" i="16"/>
  <c r="Q84" i="16" s="1"/>
  <c r="S84" i="16" s="1"/>
  <c r="O83" i="16"/>
  <c r="Q83" i="16" s="1"/>
  <c r="S83" i="16" s="1"/>
  <c r="O82" i="16"/>
  <c r="Q82" i="16" s="1"/>
  <c r="S82" i="16" s="1"/>
  <c r="O81" i="16"/>
  <c r="Q81" i="16" s="1"/>
  <c r="S81" i="16" s="1"/>
  <c r="O80" i="16"/>
  <c r="Q80" i="16" s="1"/>
  <c r="S80" i="16" s="1"/>
  <c r="O79" i="16"/>
  <c r="Q79" i="16" s="1"/>
  <c r="S79" i="16" s="1"/>
  <c r="Q78" i="16"/>
  <c r="S78" i="16" s="1"/>
  <c r="O78" i="16"/>
  <c r="O77" i="16"/>
  <c r="Q77" i="16" s="1"/>
  <c r="S77" i="16" s="1"/>
  <c r="O76" i="16"/>
  <c r="Q76" i="16" s="1"/>
  <c r="S76" i="16" s="1"/>
  <c r="O75" i="16"/>
  <c r="Q75" i="16" s="1"/>
  <c r="S75" i="16" s="1"/>
  <c r="Q74" i="16"/>
  <c r="O74" i="16"/>
  <c r="M70" i="16"/>
  <c r="K70" i="16"/>
  <c r="Q68" i="16"/>
  <c r="S68" i="16" s="1"/>
  <c r="O68" i="16"/>
  <c r="O67" i="16"/>
  <c r="Q67" i="16" s="1"/>
  <c r="S67" i="16" s="1"/>
  <c r="O66" i="16"/>
  <c r="Q66" i="16" s="1"/>
  <c r="S66" i="16" s="1"/>
  <c r="O65" i="16"/>
  <c r="Q65" i="16" s="1"/>
  <c r="S65" i="16" s="1"/>
  <c r="O64" i="16"/>
  <c r="Q64" i="16" s="1"/>
  <c r="S64" i="16" s="1"/>
  <c r="O63" i="16"/>
  <c r="Q63" i="16" s="1"/>
  <c r="S63" i="16" s="1"/>
  <c r="O62" i="16"/>
  <c r="Q62" i="16" s="1"/>
  <c r="S62" i="16" s="1"/>
  <c r="O61" i="16"/>
  <c r="Q61" i="16" s="1"/>
  <c r="S61" i="16" s="1"/>
  <c r="Q60" i="16"/>
  <c r="O60" i="16"/>
  <c r="Q55" i="16"/>
  <c r="S55" i="16" s="1"/>
  <c r="O55" i="16"/>
  <c r="M53" i="16"/>
  <c r="K53" i="16"/>
  <c r="O52" i="16"/>
  <c r="Q52" i="16" s="1"/>
  <c r="S52" i="16" s="1"/>
  <c r="O51" i="16"/>
  <c r="Q51" i="16" s="1"/>
  <c r="O49" i="16"/>
  <c r="Q49" i="16" s="1"/>
  <c r="S49" i="16" s="1"/>
  <c r="M47" i="16"/>
  <c r="M57" i="16" s="1"/>
  <c r="K47" i="16"/>
  <c r="K57" i="16" s="1"/>
  <c r="O46" i="16"/>
  <c r="Q46" i="16" s="1"/>
  <c r="S46" i="16" s="1"/>
  <c r="O45" i="16"/>
  <c r="Q45" i="16" s="1"/>
  <c r="O43" i="16"/>
  <c r="Q43" i="16" s="1"/>
  <c r="S43" i="16" s="1"/>
  <c r="O42" i="16"/>
  <c r="Q42" i="16" s="1"/>
  <c r="S42" i="16" s="1"/>
  <c r="Q41" i="16"/>
  <c r="S41" i="16" s="1"/>
  <c r="O41" i="16"/>
  <c r="O40" i="16"/>
  <c r="Q40" i="16" s="1"/>
  <c r="M36" i="16"/>
  <c r="K36" i="16"/>
  <c r="O34" i="16"/>
  <c r="Q34" i="16" s="1"/>
  <c r="S34" i="16" s="1"/>
  <c r="O33" i="16"/>
  <c r="Q33" i="16" s="1"/>
  <c r="S33" i="16" s="1"/>
  <c r="O32" i="16"/>
  <c r="Q32" i="16" s="1"/>
  <c r="S32" i="16" s="1"/>
  <c r="Q31" i="16"/>
  <c r="S31" i="16" s="1"/>
  <c r="O31" i="16"/>
  <c r="O30" i="16"/>
  <c r="Q30" i="16" s="1"/>
  <c r="S30" i="16" s="1"/>
  <c r="O29" i="16"/>
  <c r="Q29" i="16" s="1"/>
  <c r="O23" i="16"/>
  <c r="Q23" i="16" s="1"/>
  <c r="S23" i="16" s="1"/>
  <c r="O22" i="16"/>
  <c r="Q22" i="16" s="1"/>
  <c r="S22" i="16" s="1"/>
  <c r="Q21" i="16"/>
  <c r="S21" i="16" s="1"/>
  <c r="O21" i="16"/>
  <c r="O20" i="16"/>
  <c r="Q20" i="16" s="1"/>
  <c r="S20" i="16" s="1"/>
  <c r="O19" i="16"/>
  <c r="Q19" i="16" s="1"/>
  <c r="S19" i="16" s="1"/>
  <c r="M17" i="16"/>
  <c r="K17" i="16"/>
  <c r="O16" i="16"/>
  <c r="Q16" i="16" s="1"/>
  <c r="S16" i="16" s="1"/>
  <c r="O15" i="16"/>
  <c r="Q14" i="16"/>
  <c r="O14" i="16"/>
  <c r="M155" i="15"/>
  <c r="K155" i="15"/>
  <c r="M146" i="15"/>
  <c r="K146" i="15"/>
  <c r="M129" i="15"/>
  <c r="Q127" i="15"/>
  <c r="Q126" i="15"/>
  <c r="Q125" i="15"/>
  <c r="Q124" i="15"/>
  <c r="Q129" i="15" s="1"/>
  <c r="M121" i="15"/>
  <c r="M131" i="15" s="1"/>
  <c r="Q119" i="15"/>
  <c r="Q118" i="15"/>
  <c r="Q117" i="15"/>
  <c r="Q116" i="15"/>
  <c r="Q115" i="15"/>
  <c r="Q109" i="15"/>
  <c r="O109" i="15"/>
  <c r="U109" i="15" s="1"/>
  <c r="M109" i="15"/>
  <c r="K109" i="15"/>
  <c r="W107" i="15"/>
  <c r="W106" i="15"/>
  <c r="W105" i="15"/>
  <c r="W104" i="15"/>
  <c r="W103" i="15"/>
  <c r="W102" i="15"/>
  <c r="W101" i="15"/>
  <c r="W100" i="15"/>
  <c r="Q96" i="15"/>
  <c r="O96" i="15"/>
  <c r="W96" i="15" s="1"/>
  <c r="M96" i="15"/>
  <c r="K96" i="15"/>
  <c r="W94" i="15"/>
  <c r="W93" i="15"/>
  <c r="W92" i="15"/>
  <c r="W90" i="15"/>
  <c r="W89" i="15"/>
  <c r="W88" i="15"/>
  <c r="W87" i="15"/>
  <c r="W86" i="15"/>
  <c r="W85" i="15"/>
  <c r="W84" i="15"/>
  <c r="W83" i="15"/>
  <c r="W82" i="15"/>
  <c r="W81" i="15"/>
  <c r="W80" i="15"/>
  <c r="W79" i="15"/>
  <c r="W78" i="15"/>
  <c r="W77" i="15"/>
  <c r="W76" i="15"/>
  <c r="W75" i="15"/>
  <c r="W74" i="15"/>
  <c r="Q70" i="15"/>
  <c r="O70" i="15"/>
  <c r="W70" i="15" s="1"/>
  <c r="M70" i="15"/>
  <c r="K70" i="15"/>
  <c r="W68" i="15"/>
  <c r="W67" i="15"/>
  <c r="W66" i="15"/>
  <c r="W65" i="15"/>
  <c r="W64" i="15"/>
  <c r="W63" i="15"/>
  <c r="W62" i="15"/>
  <c r="W61" i="15"/>
  <c r="W60" i="15"/>
  <c r="O57" i="15"/>
  <c r="W55" i="15"/>
  <c r="Q53" i="15"/>
  <c r="O53" i="15"/>
  <c r="W53" i="15" s="1"/>
  <c r="M53" i="15"/>
  <c r="K53" i="15"/>
  <c r="W52" i="15"/>
  <c r="W51" i="15"/>
  <c r="W49" i="15"/>
  <c r="Q47" i="15"/>
  <c r="Q57" i="15" s="1"/>
  <c r="O47" i="15"/>
  <c r="W47" i="15" s="1"/>
  <c r="M47" i="15"/>
  <c r="M57" i="15" s="1"/>
  <c r="K47" i="15"/>
  <c r="K57" i="15" s="1"/>
  <c r="W46" i="15"/>
  <c r="W45" i="15"/>
  <c r="W43" i="15"/>
  <c r="W42" i="15"/>
  <c r="W41" i="15"/>
  <c r="W40" i="15"/>
  <c r="Q36" i="15"/>
  <c r="S36" i="15" s="1"/>
  <c r="O36" i="15"/>
  <c r="U36" i="15" s="1"/>
  <c r="M36" i="15"/>
  <c r="K36" i="15"/>
  <c r="W34" i="15"/>
  <c r="W33" i="15"/>
  <c r="W32" i="15"/>
  <c r="W31" i="15"/>
  <c r="W30" i="15"/>
  <c r="W29" i="15"/>
  <c r="W23" i="15"/>
  <c r="W22" i="15"/>
  <c r="W21" i="15"/>
  <c r="W20" i="15"/>
  <c r="W19" i="15"/>
  <c r="Q17" i="15"/>
  <c r="O17" i="15"/>
  <c r="W17" i="15" s="1"/>
  <c r="M17" i="15"/>
  <c r="K17" i="15"/>
  <c r="W16" i="15"/>
  <c r="W15" i="15"/>
  <c r="W14" i="15"/>
  <c r="H290" i="14"/>
  <c r="H295" i="14" s="1"/>
  <c r="F290" i="14"/>
  <c r="F294" i="14" s="1"/>
  <c r="L285" i="14"/>
  <c r="L282" i="14"/>
  <c r="L280" i="14"/>
  <c r="L278" i="14"/>
  <c r="L276" i="14"/>
  <c r="L274" i="14"/>
  <c r="L272" i="14"/>
  <c r="M260" i="14"/>
  <c r="M259" i="14"/>
  <c r="A259" i="14"/>
  <c r="A258" i="14"/>
  <c r="M257" i="14"/>
  <c r="A257" i="14"/>
  <c r="A252" i="14"/>
  <c r="A251" i="14"/>
  <c r="A250" i="14"/>
  <c r="A249" i="14"/>
  <c r="A248" i="14"/>
  <c r="A247" i="14"/>
  <c r="H237" i="14"/>
  <c r="F237" i="14"/>
  <c r="A237" i="14"/>
  <c r="L232" i="14"/>
  <c r="L230" i="14"/>
  <c r="L227" i="14"/>
  <c r="L223" i="14"/>
  <c r="L221" i="14"/>
  <c r="L220" i="14"/>
  <c r="M208" i="14"/>
  <c r="M207" i="14"/>
  <c r="A207" i="14"/>
  <c r="A206" i="14"/>
  <c r="M205" i="14"/>
  <c r="A205" i="14"/>
  <c r="A200" i="14"/>
  <c r="A199" i="14"/>
  <c r="A198" i="14"/>
  <c r="A197" i="14"/>
  <c r="A196" i="14"/>
  <c r="A195" i="14"/>
  <c r="H188" i="14"/>
  <c r="F188" i="14"/>
  <c r="L183" i="14"/>
  <c r="L182" i="14"/>
  <c r="L181" i="14"/>
  <c r="L180" i="14"/>
  <c r="L179" i="14"/>
  <c r="L178" i="14"/>
  <c r="L176" i="14"/>
  <c r="L175" i="14"/>
  <c r="L174" i="14"/>
  <c r="L173" i="14"/>
  <c r="L172" i="14"/>
  <c r="L171" i="14"/>
  <c r="L170" i="14"/>
  <c r="L169" i="14"/>
  <c r="L168" i="14"/>
  <c r="L167" i="14"/>
  <c r="L166" i="14"/>
  <c r="L165" i="14"/>
  <c r="L164" i="14"/>
  <c r="L163" i="14"/>
  <c r="L162" i="14"/>
  <c r="L161" i="14"/>
  <c r="L160" i="14"/>
  <c r="A159" i="14"/>
  <c r="A160" i="14" s="1"/>
  <c r="A161" i="14" s="1"/>
  <c r="A162" i="14" s="1"/>
  <c r="A163" i="14" s="1"/>
  <c r="A164" i="14" s="1"/>
  <c r="A165" i="14" s="1"/>
  <c r="A166" i="14" s="1"/>
  <c r="A167" i="14" s="1"/>
  <c r="A168" i="14" s="1"/>
  <c r="A169" i="14" s="1"/>
  <c r="A170" i="14" s="1"/>
  <c r="A171" i="14" s="1"/>
  <c r="A172" i="14" s="1"/>
  <c r="A173" i="14" s="1"/>
  <c r="A174" i="14" s="1"/>
  <c r="A175" i="14" s="1"/>
  <c r="A176" i="14" s="1"/>
  <c r="A177" i="14" s="1"/>
  <c r="A178" i="14" s="1"/>
  <c r="A179" i="14" s="1"/>
  <c r="A180" i="14" s="1"/>
  <c r="A181" i="14" s="1"/>
  <c r="A182" i="14" s="1"/>
  <c r="A183" i="14" s="1"/>
  <c r="A188" i="14" s="1"/>
  <c r="M149" i="14"/>
  <c r="M148" i="14"/>
  <c r="A148" i="14"/>
  <c r="A147" i="14"/>
  <c r="M146" i="14"/>
  <c r="A146" i="14"/>
  <c r="A140" i="14"/>
  <c r="A139" i="14"/>
  <c r="A138" i="14"/>
  <c r="A137" i="14"/>
  <c r="A136" i="14"/>
  <c r="A135" i="14"/>
  <c r="H130" i="14"/>
  <c r="F130" i="14"/>
  <c r="A130" i="14"/>
  <c r="L125" i="14"/>
  <c r="L124" i="14"/>
  <c r="L123" i="14"/>
  <c r="L122" i="14"/>
  <c r="L121" i="14"/>
  <c r="L120" i="14"/>
  <c r="L119" i="14"/>
  <c r="L118" i="14"/>
  <c r="L117" i="14"/>
  <c r="L116" i="14"/>
  <c r="L115" i="14"/>
  <c r="M103" i="14"/>
  <c r="H83" i="14"/>
  <c r="F83" i="14"/>
  <c r="L78" i="14"/>
  <c r="L72" i="14"/>
  <c r="L71" i="14"/>
  <c r="L69" i="14"/>
  <c r="L68" i="14"/>
  <c r="M57" i="14"/>
  <c r="H38" i="14"/>
  <c r="F38" i="14"/>
  <c r="L35" i="14"/>
  <c r="L34" i="14"/>
  <c r="L25" i="14"/>
  <c r="A25" i="14"/>
  <c r="A26" i="14" s="1"/>
  <c r="A27" i="14" s="1"/>
  <c r="A28" i="14" s="1"/>
  <c r="A29" i="14" s="1"/>
  <c r="A30" i="14" s="1"/>
  <c r="A31" i="14" s="1"/>
  <c r="A32" i="14" s="1"/>
  <c r="A33" i="14" s="1"/>
  <c r="A34" i="14" s="1"/>
  <c r="A35" i="14" s="1"/>
  <c r="A38" i="14" s="1"/>
  <c r="H290" i="13"/>
  <c r="H295" i="13" s="1"/>
  <c r="F290" i="13"/>
  <c r="F294" i="13" s="1"/>
  <c r="L285" i="13"/>
  <c r="L282" i="13"/>
  <c r="L280" i="13"/>
  <c r="L278" i="13"/>
  <c r="L276" i="13"/>
  <c r="L274" i="13"/>
  <c r="L272" i="13"/>
  <c r="M260" i="13"/>
  <c r="M259" i="13"/>
  <c r="A259" i="13"/>
  <c r="A258" i="13"/>
  <c r="M257" i="13"/>
  <c r="A257" i="13"/>
  <c r="A252" i="13"/>
  <c r="A251" i="13"/>
  <c r="A250" i="13"/>
  <c r="A249" i="13"/>
  <c r="A248" i="13"/>
  <c r="A247" i="13"/>
  <c r="H237" i="13"/>
  <c r="F237" i="13"/>
  <c r="A237" i="13"/>
  <c r="L232" i="13"/>
  <c r="L230" i="13"/>
  <c r="L227" i="13"/>
  <c r="L223" i="13"/>
  <c r="L221" i="13"/>
  <c r="L220" i="13"/>
  <c r="M208" i="13"/>
  <c r="M207" i="13"/>
  <c r="A207" i="13"/>
  <c r="A206" i="13"/>
  <c r="M205" i="13"/>
  <c r="A205" i="13"/>
  <c r="A200" i="13"/>
  <c r="A199" i="13"/>
  <c r="A198" i="13"/>
  <c r="A197" i="13"/>
  <c r="A196" i="13"/>
  <c r="A195" i="13"/>
  <c r="H188" i="13"/>
  <c r="F188" i="13"/>
  <c r="L183" i="13"/>
  <c r="L182" i="13"/>
  <c r="L181" i="13"/>
  <c r="L180" i="13"/>
  <c r="L179" i="13"/>
  <c r="L178" i="13"/>
  <c r="L176" i="13"/>
  <c r="L175" i="13"/>
  <c r="L174" i="13"/>
  <c r="L173" i="13"/>
  <c r="L172" i="13"/>
  <c r="L171" i="13"/>
  <c r="L170" i="13"/>
  <c r="L169" i="13"/>
  <c r="L168" i="13"/>
  <c r="L167" i="13"/>
  <c r="L166" i="13"/>
  <c r="L165" i="13"/>
  <c r="L164" i="13"/>
  <c r="L163" i="13"/>
  <c r="L162" i="13"/>
  <c r="L161" i="13"/>
  <c r="L160" i="13"/>
  <c r="A159" i="13"/>
  <c r="A160" i="13" s="1"/>
  <c r="A161" i="13" s="1"/>
  <c r="A162" i="13" s="1"/>
  <c r="A163" i="13" s="1"/>
  <c r="A164" i="13" s="1"/>
  <c r="A165" i="13" s="1"/>
  <c r="A166" i="13" s="1"/>
  <c r="A167" i="13" s="1"/>
  <c r="A168" i="13" s="1"/>
  <c r="A169" i="13" s="1"/>
  <c r="A170" i="13" s="1"/>
  <c r="A171" i="13" s="1"/>
  <c r="A172" i="13" s="1"/>
  <c r="A173" i="13" s="1"/>
  <c r="A174" i="13" s="1"/>
  <c r="A175" i="13" s="1"/>
  <c r="A176" i="13" s="1"/>
  <c r="A177" i="13" s="1"/>
  <c r="A178" i="13" s="1"/>
  <c r="A179" i="13" s="1"/>
  <c r="A180" i="13" s="1"/>
  <c r="A181" i="13" s="1"/>
  <c r="A182" i="13" s="1"/>
  <c r="A183" i="13" s="1"/>
  <c r="A188" i="13" s="1"/>
  <c r="M149" i="13"/>
  <c r="M148" i="13"/>
  <c r="A148" i="13"/>
  <c r="A147" i="13"/>
  <c r="M146" i="13"/>
  <c r="A146" i="13"/>
  <c r="A140" i="13"/>
  <c r="A139" i="13"/>
  <c r="A138" i="13"/>
  <c r="A137" i="13"/>
  <c r="A136" i="13"/>
  <c r="A135" i="13"/>
  <c r="H130" i="13"/>
  <c r="F130" i="13"/>
  <c r="A130" i="13"/>
  <c r="L125" i="13"/>
  <c r="L124" i="13"/>
  <c r="L123" i="13"/>
  <c r="L122" i="13"/>
  <c r="L121" i="13"/>
  <c r="L120" i="13"/>
  <c r="L119" i="13"/>
  <c r="L118" i="13"/>
  <c r="L117" i="13"/>
  <c r="L116" i="13"/>
  <c r="L115" i="13"/>
  <c r="M103" i="13"/>
  <c r="H83" i="13"/>
  <c r="F83" i="13"/>
  <c r="L78" i="13"/>
  <c r="L69" i="13"/>
  <c r="L68" i="13"/>
  <c r="M57" i="13"/>
  <c r="H38" i="13"/>
  <c r="F38" i="13"/>
  <c r="L35" i="13"/>
  <c r="L34" i="13"/>
  <c r="L28" i="13"/>
  <c r="L25" i="13"/>
  <c r="A25" i="13"/>
  <c r="A26" i="13" s="1"/>
  <c r="A27" i="13" s="1"/>
  <c r="A28" i="13" s="1"/>
  <c r="A29" i="13" s="1"/>
  <c r="A30" i="13" s="1"/>
  <c r="A31" i="13" s="1"/>
  <c r="A32" i="13" s="1"/>
  <c r="A33" i="13" s="1"/>
  <c r="A34" i="13" s="1"/>
  <c r="A35" i="13" s="1"/>
  <c r="A38" i="13" s="1"/>
  <c r="H290" i="12"/>
  <c r="H295" i="12" s="1"/>
  <c r="F290" i="12"/>
  <c r="F294" i="12" s="1"/>
  <c r="L285" i="12"/>
  <c r="L282" i="12"/>
  <c r="L280" i="12"/>
  <c r="L278" i="12"/>
  <c r="L276" i="12"/>
  <c r="L274" i="12"/>
  <c r="L272" i="12"/>
  <c r="M260" i="12"/>
  <c r="M259" i="12"/>
  <c r="A259" i="12"/>
  <c r="A258" i="12"/>
  <c r="M257" i="12"/>
  <c r="A257" i="12"/>
  <c r="A252" i="12"/>
  <c r="A251" i="12"/>
  <c r="A250" i="12"/>
  <c r="A249" i="12"/>
  <c r="A248" i="12"/>
  <c r="A247" i="12"/>
  <c r="H237" i="12"/>
  <c r="F237" i="12"/>
  <c r="A237" i="12"/>
  <c r="L232" i="12"/>
  <c r="L230" i="12"/>
  <c r="L227" i="12"/>
  <c r="L223" i="12"/>
  <c r="L221" i="12"/>
  <c r="L220" i="12"/>
  <c r="M208" i="12"/>
  <c r="M207" i="12"/>
  <c r="A207" i="12"/>
  <c r="A206" i="12"/>
  <c r="M205" i="12"/>
  <c r="A205" i="12"/>
  <c r="A200" i="12"/>
  <c r="A199" i="12"/>
  <c r="A198" i="12"/>
  <c r="A197" i="12"/>
  <c r="A196" i="12"/>
  <c r="A195" i="12"/>
  <c r="H188" i="12"/>
  <c r="F188" i="12"/>
  <c r="L183" i="12"/>
  <c r="L182" i="12"/>
  <c r="L181" i="12"/>
  <c r="L180" i="12"/>
  <c r="L179" i="12"/>
  <c r="L178" i="12"/>
  <c r="L176" i="12"/>
  <c r="L175" i="12"/>
  <c r="L174" i="12"/>
  <c r="L173" i="12"/>
  <c r="L172" i="12"/>
  <c r="L171" i="12"/>
  <c r="L170" i="12"/>
  <c r="L169" i="12"/>
  <c r="L168" i="12"/>
  <c r="L167" i="12"/>
  <c r="L166" i="12"/>
  <c r="L165" i="12"/>
  <c r="L164" i="12"/>
  <c r="L163" i="12"/>
  <c r="L162" i="12"/>
  <c r="L161" i="12"/>
  <c r="L188" i="12" s="1"/>
  <c r="L160" i="12"/>
  <c r="A160" i="12"/>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8" i="12" s="1"/>
  <c r="A159" i="12"/>
  <c r="M149" i="12"/>
  <c r="M148" i="12"/>
  <c r="A148" i="12"/>
  <c r="A147" i="12"/>
  <c r="M146" i="12"/>
  <c r="A146" i="12"/>
  <c r="A140" i="12"/>
  <c r="A139" i="12"/>
  <c r="A138" i="12"/>
  <c r="A137" i="12"/>
  <c r="A136" i="12"/>
  <c r="A135" i="12"/>
  <c r="H130" i="12"/>
  <c r="F130" i="12"/>
  <c r="A130" i="12"/>
  <c r="L125" i="12"/>
  <c r="L124" i="12"/>
  <c r="L123" i="12"/>
  <c r="L122" i="12"/>
  <c r="L121" i="12"/>
  <c r="L120" i="12"/>
  <c r="L119" i="12"/>
  <c r="L118" i="12"/>
  <c r="L117" i="12"/>
  <c r="L116" i="12"/>
  <c r="L115" i="12"/>
  <c r="M103" i="12"/>
  <c r="H83" i="12"/>
  <c r="F83" i="12"/>
  <c r="L78" i="12"/>
  <c r="L77" i="12"/>
  <c r="L76" i="12"/>
  <c r="L75" i="12"/>
  <c r="L74" i="12"/>
  <c r="L73" i="12"/>
  <c r="L72" i="12"/>
  <c r="L71" i="12"/>
  <c r="L70" i="12"/>
  <c r="L69" i="12"/>
  <c r="L68" i="12"/>
  <c r="M57" i="12"/>
  <c r="H38" i="12"/>
  <c r="F38" i="12"/>
  <c r="L35" i="12"/>
  <c r="L34" i="12"/>
  <c r="L31" i="12"/>
  <c r="L30" i="12"/>
  <c r="L29" i="12"/>
  <c r="L28" i="12"/>
  <c r="L27" i="12"/>
  <c r="L25" i="12"/>
  <c r="A25" i="12"/>
  <c r="A26" i="12" s="1"/>
  <c r="A27" i="12" s="1"/>
  <c r="A28" i="12" s="1"/>
  <c r="A29" i="12" s="1"/>
  <c r="A30" i="12" s="1"/>
  <c r="A31" i="12" s="1"/>
  <c r="A32" i="12" s="1"/>
  <c r="A33" i="12" s="1"/>
  <c r="A34" i="12" s="1"/>
  <c r="A35" i="12" s="1"/>
  <c r="A38" i="12" s="1"/>
  <c r="H295" i="11"/>
  <c r="H290" i="11"/>
  <c r="F290" i="11"/>
  <c r="F294" i="11" s="1"/>
  <c r="L285" i="11"/>
  <c r="L282" i="11"/>
  <c r="L280" i="11"/>
  <c r="L278" i="11"/>
  <c r="L276" i="11"/>
  <c r="L274" i="11"/>
  <c r="L272" i="11"/>
  <c r="M260" i="11"/>
  <c r="M259" i="11"/>
  <c r="A259" i="11"/>
  <c r="A258" i="11"/>
  <c r="M257" i="11"/>
  <c r="A257" i="11"/>
  <c r="A252" i="11"/>
  <c r="A251" i="11"/>
  <c r="A250" i="11"/>
  <c r="A249" i="11"/>
  <c r="A248" i="11"/>
  <c r="A247" i="11"/>
  <c r="H237" i="11"/>
  <c r="F237" i="11"/>
  <c r="A237" i="11"/>
  <c r="L232" i="11"/>
  <c r="L230" i="11"/>
  <c r="L227" i="11"/>
  <c r="L223" i="11"/>
  <c r="L221" i="11"/>
  <c r="L220" i="11"/>
  <c r="M208" i="11"/>
  <c r="M207" i="11"/>
  <c r="A207" i="11"/>
  <c r="A206" i="11"/>
  <c r="M205" i="11"/>
  <c r="A205" i="11"/>
  <c r="A200" i="11"/>
  <c r="A199" i="11"/>
  <c r="A198" i="11"/>
  <c r="A197" i="11"/>
  <c r="A196" i="11"/>
  <c r="A195" i="11"/>
  <c r="H188" i="11"/>
  <c r="F188" i="11"/>
  <c r="L183" i="11"/>
  <c r="L182" i="11"/>
  <c r="L181" i="11"/>
  <c r="L180" i="11"/>
  <c r="L179" i="11"/>
  <c r="L178" i="11"/>
  <c r="L176" i="11"/>
  <c r="L175" i="11"/>
  <c r="L174" i="11"/>
  <c r="L173" i="11"/>
  <c r="L172" i="11"/>
  <c r="L171" i="11"/>
  <c r="L170" i="11"/>
  <c r="L169" i="11"/>
  <c r="L168" i="11"/>
  <c r="L167" i="11"/>
  <c r="L166" i="11"/>
  <c r="L165" i="11"/>
  <c r="L164" i="11"/>
  <c r="L163" i="11"/>
  <c r="L162" i="11"/>
  <c r="L161" i="11"/>
  <c r="L160" i="11"/>
  <c r="A159" i="11"/>
  <c r="A160" i="11" s="1"/>
  <c r="A161" i="11" s="1"/>
  <c r="A162" i="11" s="1"/>
  <c r="A163" i="11" s="1"/>
  <c r="A164" i="11" s="1"/>
  <c r="A165" i="11" s="1"/>
  <c r="A166" i="11" s="1"/>
  <c r="A167" i="11" s="1"/>
  <c r="A168" i="11" s="1"/>
  <c r="A169" i="11" s="1"/>
  <c r="A170" i="11" s="1"/>
  <c r="A171" i="11" s="1"/>
  <c r="A172" i="11" s="1"/>
  <c r="A173" i="11" s="1"/>
  <c r="A174" i="11" s="1"/>
  <c r="A175" i="11" s="1"/>
  <c r="A176" i="11" s="1"/>
  <c r="A177" i="11" s="1"/>
  <c r="A178" i="11" s="1"/>
  <c r="A179" i="11" s="1"/>
  <c r="A180" i="11" s="1"/>
  <c r="A181" i="11" s="1"/>
  <c r="A182" i="11" s="1"/>
  <c r="A183" i="11" s="1"/>
  <c r="A188" i="11" s="1"/>
  <c r="M149" i="11"/>
  <c r="M148" i="11"/>
  <c r="A148" i="11"/>
  <c r="A147" i="11"/>
  <c r="M146" i="11"/>
  <c r="A146" i="11"/>
  <c r="A140" i="11"/>
  <c r="A139" i="11"/>
  <c r="A138" i="11"/>
  <c r="A137" i="11"/>
  <c r="A136" i="11"/>
  <c r="A135" i="11"/>
  <c r="H130" i="11"/>
  <c r="F130" i="11"/>
  <c r="A130" i="11"/>
  <c r="L125" i="11"/>
  <c r="L124" i="11"/>
  <c r="L123" i="11"/>
  <c r="L122" i="11"/>
  <c r="L121" i="11"/>
  <c r="L120" i="11"/>
  <c r="L119" i="11"/>
  <c r="L118" i="11"/>
  <c r="L117" i="11"/>
  <c r="L116" i="11"/>
  <c r="L115" i="11"/>
  <c r="M103" i="11"/>
  <c r="H83" i="11"/>
  <c r="F83" i="11"/>
  <c r="L78" i="11"/>
  <c r="L77" i="11"/>
  <c r="L76" i="11"/>
  <c r="L75" i="11"/>
  <c r="L74" i="11"/>
  <c r="L73" i="11"/>
  <c r="L72" i="11"/>
  <c r="L71" i="11"/>
  <c r="L70" i="11"/>
  <c r="L69" i="11"/>
  <c r="L68" i="11"/>
  <c r="M57" i="11"/>
  <c r="H38" i="11"/>
  <c r="F38" i="11"/>
  <c r="F240" i="11" s="1"/>
  <c r="L35" i="11"/>
  <c r="L34" i="11"/>
  <c r="L31" i="11"/>
  <c r="L30" i="11"/>
  <c r="L29" i="11"/>
  <c r="L28" i="11"/>
  <c r="L27" i="11"/>
  <c r="L26" i="11"/>
  <c r="L25" i="11"/>
  <c r="A25" i="11"/>
  <c r="A26" i="11" s="1"/>
  <c r="A27" i="11" s="1"/>
  <c r="A28" i="11" s="1"/>
  <c r="A29" i="11" s="1"/>
  <c r="A30" i="11" s="1"/>
  <c r="A31" i="11" s="1"/>
  <c r="A32" i="11" s="1"/>
  <c r="A33" i="11" s="1"/>
  <c r="A34" i="11" s="1"/>
  <c r="A35" i="11" s="1"/>
  <c r="A38" i="11" s="1"/>
  <c r="O49" i="19" l="1"/>
  <c r="Q49" i="19" s="1"/>
  <c r="S49" i="19" s="1"/>
  <c r="I49" i="18"/>
  <c r="O49" i="18" s="1"/>
  <c r="Q49" i="18" s="1"/>
  <c r="S49" i="18" s="1"/>
  <c r="L75" i="14" s="1"/>
  <c r="I43" i="18"/>
  <c r="O43" i="18" s="1"/>
  <c r="Q43" i="18" s="1"/>
  <c r="S43" i="18" s="1"/>
  <c r="L73" i="14" s="1"/>
  <c r="I42" i="18"/>
  <c r="O42" i="18" s="1"/>
  <c r="Q42" i="18" s="1"/>
  <c r="S42" i="18" s="1"/>
  <c r="J72" i="13" s="1"/>
  <c r="L72" i="13" s="1"/>
  <c r="I55" i="18"/>
  <c r="O55" i="18" s="1"/>
  <c r="Q55" i="18" s="1"/>
  <c r="S55" i="18" s="1"/>
  <c r="I41" i="18"/>
  <c r="O41" i="18" s="1"/>
  <c r="Q41" i="18" s="1"/>
  <c r="S41" i="18" s="1"/>
  <c r="J71" i="13" s="1"/>
  <c r="L71" i="13" s="1"/>
  <c r="I40" i="18"/>
  <c r="O40" i="18" s="1"/>
  <c r="L290" i="12"/>
  <c r="L296" i="12" s="1"/>
  <c r="Q33" i="18"/>
  <c r="S33" i="18" s="1"/>
  <c r="J30" i="13" s="1"/>
  <c r="L30" i="13" s="1"/>
  <c r="L188" i="11"/>
  <c r="H240" i="11"/>
  <c r="H299" i="11" s="1"/>
  <c r="L130" i="13"/>
  <c r="L237" i="13"/>
  <c r="L130" i="11"/>
  <c r="L130" i="12"/>
  <c r="L237" i="14"/>
  <c r="H240" i="14"/>
  <c r="H299" i="14" s="1"/>
  <c r="M131" i="18"/>
  <c r="L237" i="12"/>
  <c r="H240" i="12"/>
  <c r="S70" i="15"/>
  <c r="U96" i="15"/>
  <c r="Q121" i="16"/>
  <c r="O96" i="19"/>
  <c r="L83" i="11"/>
  <c r="L38" i="11"/>
  <c r="L290" i="11"/>
  <c r="L296" i="11" s="1"/>
  <c r="L83" i="12"/>
  <c r="L188" i="13"/>
  <c r="S109" i="15"/>
  <c r="K12" i="20"/>
  <c r="F299" i="11"/>
  <c r="L188" i="14"/>
  <c r="W57" i="15"/>
  <c r="Q96" i="16"/>
  <c r="S96" i="16" s="1"/>
  <c r="K57" i="18"/>
  <c r="L237" i="11"/>
  <c r="L290" i="13"/>
  <c r="L296" i="13" s="1"/>
  <c r="W36" i="15"/>
  <c r="W109" i="15"/>
  <c r="Q31" i="18"/>
  <c r="S31" i="18" s="1"/>
  <c r="Q121" i="18"/>
  <c r="O70" i="19"/>
  <c r="Q31" i="19"/>
  <c r="S31" i="19" s="1"/>
  <c r="J28" i="14" s="1"/>
  <c r="L28" i="14" s="1"/>
  <c r="F240" i="14"/>
  <c r="F299" i="14" s="1"/>
  <c r="I45" i="18"/>
  <c r="O45" i="18" s="1"/>
  <c r="I51" i="18"/>
  <c r="O51" i="18" s="1"/>
  <c r="Q51" i="18" s="1"/>
  <c r="O51" i="19"/>
  <c r="I46" i="18"/>
  <c r="O46" i="18" s="1"/>
  <c r="Q46" i="18" s="1"/>
  <c r="S46" i="18" s="1"/>
  <c r="O46" i="19"/>
  <c r="Q46" i="19" s="1"/>
  <c r="S46" i="19" s="1"/>
  <c r="I52" i="18"/>
  <c r="O52" i="18" s="1"/>
  <c r="Q52" i="18" s="1"/>
  <c r="S52" i="18" s="1"/>
  <c r="L77" i="14"/>
  <c r="J77" i="13"/>
  <c r="L77" i="13" s="1"/>
  <c r="J75" i="13"/>
  <c r="L75" i="13" s="1"/>
  <c r="J73" i="13"/>
  <c r="L73" i="13" s="1"/>
  <c r="O40" i="19"/>
  <c r="I30" i="18"/>
  <c r="O30" i="18" s="1"/>
  <c r="Q30" i="18" s="1"/>
  <c r="S30" i="18" s="1"/>
  <c r="J27" i="13" s="1"/>
  <c r="L27" i="13" s="1"/>
  <c r="O29" i="19"/>
  <c r="Q29" i="19" s="1"/>
  <c r="O32" i="19"/>
  <c r="Q32" i="19" s="1"/>
  <c r="S32" i="19" s="1"/>
  <c r="J29" i="14" s="1"/>
  <c r="L29" i="14" s="1"/>
  <c r="O34" i="19"/>
  <c r="Q34" i="19" s="1"/>
  <c r="S34" i="19" s="1"/>
  <c r="J31" i="14" s="1"/>
  <c r="L31" i="14" s="1"/>
  <c r="I32" i="18"/>
  <c r="O32" i="18" s="1"/>
  <c r="Q32" i="18" s="1"/>
  <c r="S32" i="18" s="1"/>
  <c r="J29" i="13" s="1"/>
  <c r="L29" i="13" s="1"/>
  <c r="I34" i="18"/>
  <c r="O34" i="18" s="1"/>
  <c r="Q34" i="18" s="1"/>
  <c r="S34" i="18" s="1"/>
  <c r="J31" i="13" s="1"/>
  <c r="L31" i="13" s="1"/>
  <c r="O30" i="19"/>
  <c r="Q30" i="19" s="1"/>
  <c r="S30" i="19" s="1"/>
  <c r="J27" i="14" s="1"/>
  <c r="L27" i="14" s="1"/>
  <c r="O33" i="19"/>
  <c r="Q33" i="19" s="1"/>
  <c r="S33" i="19" s="1"/>
  <c r="J30" i="14" s="1"/>
  <c r="L30" i="14" s="1"/>
  <c r="I29" i="18"/>
  <c r="O29" i="18" s="1"/>
  <c r="Q29" i="18" s="1"/>
  <c r="H299" i="12"/>
  <c r="L240" i="11"/>
  <c r="L299" i="11" s="1"/>
  <c r="L308" i="12" s="1"/>
  <c r="F240" i="12"/>
  <c r="F240" i="13"/>
  <c r="F299" i="13"/>
  <c r="L130" i="14"/>
  <c r="U17" i="15"/>
  <c r="O25" i="15"/>
  <c r="O134" i="15" s="1"/>
  <c r="O158" i="15" s="1"/>
  <c r="Q36" i="16"/>
  <c r="S36" i="16" s="1"/>
  <c r="S29" i="16"/>
  <c r="Q53" i="16"/>
  <c r="S51" i="16"/>
  <c r="S101" i="16"/>
  <c r="Q109" i="16"/>
  <c r="S109" i="16" s="1"/>
  <c r="S40" i="16"/>
  <c r="F299" i="12"/>
  <c r="H240" i="13"/>
  <c r="H299" i="13" s="1"/>
  <c r="L290" i="14"/>
  <c r="L296" i="14" s="1"/>
  <c r="S57" i="15"/>
  <c r="S45" i="16"/>
  <c r="Q47" i="16"/>
  <c r="Q57" i="16" s="1"/>
  <c r="S57" i="16" s="1"/>
  <c r="Q70" i="16"/>
  <c r="S70" i="16" s="1"/>
  <c r="M25" i="15"/>
  <c r="M134" i="15" s="1"/>
  <c r="U57" i="15"/>
  <c r="U70" i="15"/>
  <c r="Q15" i="16"/>
  <c r="S15" i="16" s="1"/>
  <c r="O96" i="16"/>
  <c r="Q129" i="16"/>
  <c r="Q14" i="18"/>
  <c r="O25" i="18"/>
  <c r="O17" i="18"/>
  <c r="Q40" i="18"/>
  <c r="Q45" i="18"/>
  <c r="K25" i="16"/>
  <c r="O47" i="16"/>
  <c r="O70" i="16"/>
  <c r="S51" i="18"/>
  <c r="Q25" i="15"/>
  <c r="S25" i="15" s="1"/>
  <c r="S96" i="15"/>
  <c r="Q121" i="15"/>
  <c r="Q131" i="15" s="1"/>
  <c r="S14" i="16"/>
  <c r="M25" i="16"/>
  <c r="M134" i="16" s="1"/>
  <c r="O36" i="16"/>
  <c r="O53" i="16"/>
  <c r="S60" i="16"/>
  <c r="S74" i="16"/>
  <c r="O109" i="16"/>
  <c r="Q131" i="16"/>
  <c r="S17" i="15"/>
  <c r="K25" i="15"/>
  <c r="K134" i="15" s="1"/>
  <c r="K158" i="15" s="1"/>
  <c r="O17" i="16"/>
  <c r="O25" i="16" s="1"/>
  <c r="O70" i="18"/>
  <c r="K25" i="19"/>
  <c r="K134" i="19" s="1"/>
  <c r="O53" i="19"/>
  <c r="Q51" i="19"/>
  <c r="Q70" i="18"/>
  <c r="S70" i="18" s="1"/>
  <c r="Q131" i="18"/>
  <c r="M25" i="19"/>
  <c r="K25" i="18"/>
  <c r="Q96" i="18"/>
  <c r="S96" i="18" s="1"/>
  <c r="O109" i="18"/>
  <c r="M25" i="18"/>
  <c r="O96" i="18"/>
  <c r="Q109" i="18"/>
  <c r="S109" i="18" s="1"/>
  <c r="Q129" i="18"/>
  <c r="Q40" i="19"/>
  <c r="O47" i="19"/>
  <c r="Q45" i="19"/>
  <c r="Q109" i="19"/>
  <c r="S109" i="19" s="1"/>
  <c r="S100" i="19"/>
  <c r="Q15" i="19"/>
  <c r="S15" i="19" s="1"/>
  <c r="Q60" i="19"/>
  <c r="Q74" i="19"/>
  <c r="O109" i="19"/>
  <c r="K16" i="20"/>
  <c r="Q121" i="19"/>
  <c r="Q131" i="19" s="1"/>
  <c r="I19" i="20"/>
  <c r="O17" i="19"/>
  <c r="O25" i="19" s="1"/>
  <c r="K134" i="18" l="1"/>
  <c r="K158" i="18" s="1"/>
  <c r="O57" i="16"/>
  <c r="Q17" i="16"/>
  <c r="S17" i="16" s="1"/>
  <c r="O47" i="18"/>
  <c r="O57" i="18" s="1"/>
  <c r="O36" i="19"/>
  <c r="O36" i="18"/>
  <c r="Q53" i="18"/>
  <c r="O53" i="18"/>
  <c r="O57" i="19"/>
  <c r="O134" i="19" s="1"/>
  <c r="O158" i="19" s="1"/>
  <c r="L26" i="12"/>
  <c r="L38" i="12" s="1"/>
  <c r="L240" i="12" s="1"/>
  <c r="L299" i="12" s="1"/>
  <c r="L308" i="14" s="1"/>
  <c r="Q17" i="19"/>
  <c r="S17" i="19" s="1"/>
  <c r="M134" i="18"/>
  <c r="M158" i="18" s="1"/>
  <c r="S74" i="19"/>
  <c r="Q96" i="19"/>
  <c r="S96" i="19" s="1"/>
  <c r="M134" i="19"/>
  <c r="M158" i="19" s="1"/>
  <c r="S14" i="18"/>
  <c r="Q17" i="18"/>
  <c r="S17" i="18" s="1"/>
  <c r="Q70" i="19"/>
  <c r="S70" i="19" s="1"/>
  <c r="S60" i="19"/>
  <c r="Q47" i="19"/>
  <c r="S45" i="19"/>
  <c r="Q36" i="19"/>
  <c r="S36" i="19" s="1"/>
  <c r="S29" i="19"/>
  <c r="J26" i="14" s="1"/>
  <c r="L26" i="14" s="1"/>
  <c r="L38" i="14" s="1"/>
  <c r="K158" i="19"/>
  <c r="K134" i="16"/>
  <c r="K158" i="16" s="1"/>
  <c r="M158" i="16"/>
  <c r="M158" i="15"/>
  <c r="S40" i="18"/>
  <c r="O134" i="16"/>
  <c r="O158" i="16" s="1"/>
  <c r="S40" i="19"/>
  <c r="Q134" i="15"/>
  <c r="S134" i="15" s="1"/>
  <c r="Q47" i="18"/>
  <c r="S45" i="18"/>
  <c r="U25" i="15"/>
  <c r="W25" i="15"/>
  <c r="L76" i="14"/>
  <c r="J76" i="13"/>
  <c r="L76" i="13" s="1"/>
  <c r="Q53" i="19"/>
  <c r="S51" i="19"/>
  <c r="S29" i="18"/>
  <c r="J26" i="13" s="1"/>
  <c r="L26" i="13" s="1"/>
  <c r="L38" i="13" s="1"/>
  <c r="Q36" i="18"/>
  <c r="S36" i="18" s="1"/>
  <c r="Q25" i="16"/>
  <c r="O134" i="18" l="1"/>
  <c r="O158" i="18" s="1"/>
  <c r="Q25" i="19"/>
  <c r="S25" i="19" s="1"/>
  <c r="Q57" i="18"/>
  <c r="S57" i="18" s="1"/>
  <c r="Q57" i="19"/>
  <c r="S57" i="19" s="1"/>
  <c r="J74" i="13"/>
  <c r="L74" i="13" s="1"/>
  <c r="L74" i="14"/>
  <c r="J70" i="13"/>
  <c r="L70" i="13" s="1"/>
  <c r="L70" i="14"/>
  <c r="Q25" i="18"/>
  <c r="S25" i="16"/>
  <c r="Q134" i="16"/>
  <c r="S134" i="16" s="1"/>
  <c r="Q158" i="15"/>
  <c r="L310" i="12"/>
  <c r="G24" i="4"/>
  <c r="B24" i="4"/>
  <c r="F28" i="4" l="1"/>
  <c r="F34" i="4" s="1"/>
  <c r="G36" i="4" s="1"/>
  <c r="G38" i="4"/>
  <c r="D14" i="2" s="1"/>
  <c r="L83" i="13"/>
  <c r="L240" i="13" s="1"/>
  <c r="L299" i="13" s="1"/>
  <c r="Q134" i="19"/>
  <c r="S134" i="19" s="1"/>
  <c r="Q158" i="16"/>
  <c r="L83" i="14"/>
  <c r="L240" i="14" s="1"/>
  <c r="L299" i="14" s="1"/>
  <c r="L308" i="13" s="1"/>
  <c r="L310" i="13" s="1"/>
  <c r="S25" i="18"/>
  <c r="Q134" i="18"/>
  <c r="G47" i="10"/>
  <c r="C48" i="10"/>
  <c r="G39" i="10"/>
  <c r="G31" i="10"/>
  <c r="G25" i="10"/>
  <c r="G21" i="10"/>
  <c r="G17" i="10"/>
  <c r="E11" i="10"/>
  <c r="C10" i="10"/>
  <c r="E10" i="10" s="1"/>
  <c r="G10" i="10" s="1"/>
  <c r="I10" i="10" s="1"/>
  <c r="E38" i="1" l="1"/>
  <c r="AB26" i="9"/>
  <c r="Q158" i="19"/>
  <c r="F315" i="13"/>
  <c r="L315" i="13" s="1"/>
  <c r="L310" i="14"/>
  <c r="E37" i="1" s="1"/>
  <c r="S134" i="18"/>
  <c r="Q158" i="18"/>
  <c r="F316" i="13"/>
  <c r="G37" i="10"/>
  <c r="G19" i="10"/>
  <c r="G23" i="10"/>
  <c r="G29" i="10"/>
  <c r="G41" i="10"/>
  <c r="C13" i="10"/>
  <c r="G16" i="10"/>
  <c r="G20" i="10"/>
  <c r="G24" i="10"/>
  <c r="G30" i="10"/>
  <c r="C43" i="10"/>
  <c r="G38" i="10"/>
  <c r="G42" i="10"/>
  <c r="G46" i="10"/>
  <c r="G48" i="10" s="1"/>
  <c r="G33" i="10"/>
  <c r="G13" i="10"/>
  <c r="C34" i="10"/>
  <c r="G18" i="10"/>
  <c r="G22" i="10"/>
  <c r="G26" i="10"/>
  <c r="G28" i="10"/>
  <c r="G32" i="10"/>
  <c r="G40" i="10"/>
  <c r="E12" i="10"/>
  <c r="C50" i="10" l="1"/>
  <c r="C52" i="10" s="1"/>
  <c r="G58" i="10" s="1"/>
  <c r="G34" i="10"/>
  <c r="E34" i="10" s="1"/>
  <c r="F315" i="14"/>
  <c r="L315" i="14" s="1"/>
  <c r="F316" i="14"/>
  <c r="E13" i="10"/>
  <c r="E54" i="10" s="1"/>
  <c r="G43" i="10"/>
  <c r="E43" i="10" s="1"/>
  <c r="E48" i="10"/>
  <c r="G39" i="1"/>
  <c r="I39" i="1" s="1"/>
  <c r="G16" i="5"/>
  <c r="G18" i="5" s="1"/>
  <c r="G20" i="5" s="1"/>
  <c r="E16" i="5"/>
  <c r="E18" i="5" s="1"/>
  <c r="E22" i="5" s="1"/>
  <c r="E26" i="5" s="1"/>
  <c r="E28" i="5" s="1"/>
  <c r="C16" i="5"/>
  <c r="C18" i="5" s="1"/>
  <c r="E27" i="6"/>
  <c r="E15" i="6"/>
  <c r="E14" i="6"/>
  <c r="E13" i="6"/>
  <c r="E25" i="6"/>
  <c r="E26" i="6"/>
  <c r="D17" i="3"/>
  <c r="E13" i="3" s="1"/>
  <c r="D13" i="6" s="1"/>
  <c r="C20" i="5" l="1"/>
  <c r="C22" i="5" s="1"/>
  <c r="G33" i="1"/>
  <c r="I33" i="1" s="1"/>
  <c r="G38" i="1"/>
  <c r="I38" i="1" s="1"/>
  <c r="G32" i="1"/>
  <c r="I32" i="1" s="1"/>
  <c r="G41" i="1"/>
  <c r="I41" i="1" s="1"/>
  <c r="G40" i="1"/>
  <c r="I40" i="1" s="1"/>
  <c r="R35" i="1"/>
  <c r="T35" i="1" s="1"/>
  <c r="R34" i="1"/>
  <c r="T34" i="1" s="1"/>
  <c r="G36" i="1"/>
  <c r="I36" i="1" s="1"/>
  <c r="C17" i="31"/>
  <c r="G37" i="1"/>
  <c r="I37" i="1" s="1"/>
  <c r="G35" i="1"/>
  <c r="I35" i="1" s="1"/>
  <c r="G34" i="1"/>
  <c r="I34" i="1" s="1"/>
  <c r="G31" i="1"/>
  <c r="I31" i="1" s="1"/>
  <c r="H15" i="27" s="1"/>
  <c r="J15" i="27" s="1"/>
  <c r="Q27" i="9"/>
  <c r="H26" i="3"/>
  <c r="H25" i="3"/>
  <c r="H312" i="14"/>
  <c r="L312" i="14" s="1"/>
  <c r="H312" i="13"/>
  <c r="L312" i="13" s="1"/>
  <c r="E15" i="3"/>
  <c r="G50" i="10"/>
  <c r="G52" i="10"/>
  <c r="E52" i="10" s="1"/>
  <c r="E55" i="10" s="1"/>
  <c r="E56" i="10" s="1"/>
  <c r="G60" i="10" s="1"/>
  <c r="E50" i="10"/>
  <c r="G22" i="5"/>
  <c r="G13" i="3"/>
  <c r="E14" i="3"/>
  <c r="C24" i="5" l="1"/>
  <c r="C26" i="5"/>
  <c r="C28" i="5" s="1"/>
  <c r="Q64" i="9"/>
  <c r="Q28" i="9"/>
  <c r="C46" i="31"/>
  <c r="C48" i="31" s="1"/>
  <c r="C19" i="31"/>
  <c r="C31" i="31"/>
  <c r="C33" i="31" s="1"/>
  <c r="G14" i="3"/>
  <c r="D14" i="6"/>
  <c r="G15" i="3"/>
  <c r="D15" i="6"/>
  <c r="F13" i="6"/>
  <c r="H13" i="3"/>
  <c r="G13" i="6" s="1"/>
  <c r="G64" i="10"/>
  <c r="D16" i="2" s="1"/>
  <c r="G62" i="28"/>
  <c r="G64" i="28" s="1"/>
  <c r="D17" i="2" s="1"/>
  <c r="G24" i="5"/>
  <c r="G32" i="5" s="1"/>
  <c r="G26" i="5"/>
  <c r="G28" i="5" s="1"/>
  <c r="E17" i="3"/>
  <c r="D45" i="3"/>
  <c r="E41" i="3" s="1"/>
  <c r="D25" i="6" s="1"/>
  <c r="Q98" i="9" l="1"/>
  <c r="Q99" i="9" s="1"/>
  <c r="Q65" i="9"/>
  <c r="H27" i="3"/>
  <c r="H29" i="3" s="1"/>
  <c r="J15" i="3"/>
  <c r="J43" i="3"/>
  <c r="M32" i="9"/>
  <c r="J316" i="14"/>
  <c r="L316" i="14" s="1"/>
  <c r="L318" i="14" s="1"/>
  <c r="D18" i="2" s="1"/>
  <c r="J316" i="13"/>
  <c r="L316" i="13" s="1"/>
  <c r="L318" i="13" s="1"/>
  <c r="F15" i="6"/>
  <c r="H15" i="3"/>
  <c r="G15" i="6" s="1"/>
  <c r="H14" i="3"/>
  <c r="F14" i="6"/>
  <c r="G17" i="3"/>
  <c r="G41" i="3"/>
  <c r="E42" i="3"/>
  <c r="E43" i="3"/>
  <c r="M69" i="9" l="1"/>
  <c r="O69" i="9" s="1"/>
  <c r="O71" i="9" s="1"/>
  <c r="D21" i="2" s="1"/>
  <c r="M103" i="9"/>
  <c r="O103" i="9" s="1"/>
  <c r="O105" i="9" s="1"/>
  <c r="D22" i="2" s="1"/>
  <c r="O32" i="9"/>
  <c r="O34" i="9" s="1"/>
  <c r="D20" i="2" s="1"/>
  <c r="H17" i="3"/>
  <c r="G14" i="6"/>
  <c r="G17" i="6" s="1"/>
  <c r="D19" i="2"/>
  <c r="I25" i="1" s="1"/>
  <c r="AB34" i="9"/>
  <c r="F17" i="6"/>
  <c r="I21" i="1"/>
  <c r="F12" i="27" s="1"/>
  <c r="J12" i="27" s="1"/>
  <c r="I20" i="1"/>
  <c r="H31" i="3"/>
  <c r="L319" i="13"/>
  <c r="L321" i="13" s="1"/>
  <c r="L323" i="13" s="1"/>
  <c r="F25" i="6"/>
  <c r="H41" i="3"/>
  <c r="G25" i="6" s="1"/>
  <c r="G43" i="3"/>
  <c r="D27" i="6"/>
  <c r="G42" i="3"/>
  <c r="D26" i="6"/>
  <c r="E45" i="3"/>
  <c r="G40" i="4" l="1"/>
  <c r="G42" i="4" s="1"/>
  <c r="L319" i="14"/>
  <c r="L321" i="14" s="1"/>
  <c r="L323" i="14" s="1"/>
  <c r="I26" i="1"/>
  <c r="I24" i="1"/>
  <c r="I23" i="1"/>
  <c r="I28" i="1"/>
  <c r="D25" i="2"/>
  <c r="D27" i="2" s="1"/>
  <c r="O35" i="9"/>
  <c r="I22" i="1"/>
  <c r="F14" i="27" s="1"/>
  <c r="J14" i="27" s="1"/>
  <c r="I27" i="1"/>
  <c r="O72" i="9"/>
  <c r="O37" i="9"/>
  <c r="O39" i="9" s="1"/>
  <c r="AB41" i="9" s="1"/>
  <c r="J17" i="27"/>
  <c r="F27" i="6"/>
  <c r="H43" i="3"/>
  <c r="G27" i="6" s="1"/>
  <c r="G45" i="3"/>
  <c r="C22" i="32" s="1"/>
  <c r="H42" i="3"/>
  <c r="G26" i="6" s="1"/>
  <c r="F26" i="6"/>
  <c r="G29" i="6" l="1"/>
  <c r="H32" i="3"/>
  <c r="H33" i="3" s="1"/>
  <c r="I44" i="1" s="1"/>
  <c r="H48" i="3"/>
  <c r="C24" i="32"/>
  <c r="C26" i="32" s="1"/>
  <c r="C30" i="32" s="1"/>
  <c r="C37" i="32"/>
  <c r="C39" i="32" s="1"/>
  <c r="H45" i="3"/>
  <c r="H47" i="3" s="1"/>
  <c r="H49" i="3" s="1"/>
  <c r="O41" i="9"/>
  <c r="O106" i="9"/>
  <c r="O108" i="9" s="1"/>
  <c r="O110" i="9" s="1"/>
  <c r="O74" i="9"/>
  <c r="O76" i="9" s="1"/>
  <c r="F29" i="6"/>
  <c r="C41" i="32" l="1"/>
  <c r="C45" i="32" s="1"/>
  <c r="H52" i="3"/>
  <c r="I45" i="1"/>
  <c r="I47" i="1" s="1"/>
  <c r="I49" i="1" s="1"/>
  <c r="H53" i="3"/>
</calcChain>
</file>

<file path=xl/sharedStrings.xml><?xml version="1.0" encoding="utf-8"?>
<sst xmlns="http://schemas.openxmlformats.org/spreadsheetml/2006/main" count="4313" uniqueCount="789">
  <si>
    <t>Duke Energy Kentucky, Inc.</t>
  </si>
  <si>
    <t>Case No.  2022-00372</t>
  </si>
  <si>
    <t>Base Revenue Requirement</t>
  </si>
  <si>
    <t>Summary of AG Recommendations</t>
  </si>
  <si>
    <t>For the Test Year Ended June 30, 2024</t>
  </si>
  <si>
    <t>($ Millions)</t>
  </si>
  <si>
    <t>Amount</t>
  </si>
  <si>
    <t>KPSC</t>
  </si>
  <si>
    <t>Before</t>
  </si>
  <si>
    <t>Maint. Fee</t>
  </si>
  <si>
    <t>After</t>
  </si>
  <si>
    <t>Gross-Up</t>
  </si>
  <si>
    <t>Gross-up</t>
  </si>
  <si>
    <t>Base Rate Increase Requested by Company</t>
  </si>
  <si>
    <t>Effects on Base Rate Increase of AG Rate Base Recommendations</t>
  </si>
  <si>
    <t>Effects on Base Rate Increase of AG Operating Income Recommendations</t>
  </si>
  <si>
    <t>Effects on Base Rate Increase of AG Rate of Return Recommendations</t>
  </si>
  <si>
    <t>Total AG Adjustments to DEK Request</t>
  </si>
  <si>
    <t>Maximum Base Rate Increase After AG Adjustments</t>
  </si>
  <si>
    <t>Summary of Attorney General Recommendations</t>
  </si>
  <si>
    <t>KPSC Case No. 2022-00372</t>
  </si>
  <si>
    <t>Forecasted Test Period:  Twelve Months Ended June 30, 2024</t>
  </si>
  <si>
    <t>$ Millions</t>
  </si>
  <si>
    <t>Rate Base per DEK</t>
  </si>
  <si>
    <t>Adjustments:</t>
  </si>
  <si>
    <t>Net Change in Rate Base AG Recommendation</t>
  </si>
  <si>
    <t>Adjusted Rate Base AG Recommendation</t>
  </si>
  <si>
    <t>Cost of Capital - With AG Recommended Adjustments</t>
  </si>
  <si>
    <t>I.  DEK Cost of Capital Per Filing</t>
  </si>
  <si>
    <t>Capital</t>
  </si>
  <si>
    <t>Component</t>
  </si>
  <si>
    <t>Weighted</t>
  </si>
  <si>
    <t>Grossed Up</t>
  </si>
  <si>
    <t>Pretax</t>
  </si>
  <si>
    <t>Ratio</t>
  </si>
  <si>
    <t>Costs</t>
  </si>
  <si>
    <t>Avg Cost</t>
  </si>
  <si>
    <t>Cost</t>
  </si>
  <si>
    <t>Short Term Debt</t>
  </si>
  <si>
    <t>Long Term Debt</t>
  </si>
  <si>
    <t>Common Equity</t>
  </si>
  <si>
    <t>Total Capital</t>
  </si>
  <si>
    <t>Change in Grossed Up Weighted Avg Cost of Capital</t>
  </si>
  <si>
    <t>Rate Base Recommended by AG</t>
  </si>
  <si>
    <t>Revenue Requirement Effect of Adjustment</t>
  </si>
  <si>
    <t>Every 1% ROE Change</t>
  </si>
  <si>
    <t>Every 0.1% ROE Change</t>
  </si>
  <si>
    <t>Cost of Capital</t>
  </si>
  <si>
    <t>DEK Cost of Capital Per Filing</t>
  </si>
  <si>
    <t>DEK Cost of Capital Recommended by AG</t>
  </si>
  <si>
    <t>Duke Energy Kentucky, Inc. Gross Revenue Conversion Factor</t>
  </si>
  <si>
    <t>As Filed and With AG Recommendations</t>
  </si>
  <si>
    <t>Source:  Schedule H Page 2 of 2</t>
  </si>
  <si>
    <t>KPSC Maint</t>
  </si>
  <si>
    <t>Income Tax</t>
  </si>
  <si>
    <t>As Filed</t>
  </si>
  <si>
    <t>Fee Only</t>
  </si>
  <si>
    <t>Only</t>
  </si>
  <si>
    <t>Duke Energy</t>
  </si>
  <si>
    <t>Additional Revenue</t>
  </si>
  <si>
    <t xml:space="preserve"> Less:  KPSC Maintenance Fee</t>
  </si>
  <si>
    <t xml:space="preserve">           Uncollectible Accounts Expense</t>
  </si>
  <si>
    <t xml:space="preserve">           Total KPSC Maintenance Fee and Uncollectible Expense</t>
  </si>
  <si>
    <t>Income Before Income Taxes</t>
  </si>
  <si>
    <t>Less: State Income Taxes  (5.0% * 99.37%)</t>
  </si>
  <si>
    <t>Taxable Income for Federal Income Tax</t>
  </si>
  <si>
    <t>Less: Federal Income Taxes   (21%)</t>
  </si>
  <si>
    <t>Operating Income Percentage</t>
  </si>
  <si>
    <t>Gross Revenue Conversion Factor</t>
  </si>
  <si>
    <t>Combined Effective Income Tax Rate</t>
  </si>
  <si>
    <t>Company's As Filed Grossed-Up COC</t>
  </si>
  <si>
    <t>Revenue Requirement of Removing Vendor Financed Fuel and Plant Materials and Supplies Inventories from Rate Base</t>
  </si>
  <si>
    <t>Source:</t>
  </si>
  <si>
    <t>Duke Kentucky Electric</t>
  </si>
  <si>
    <t>Cash Working Capital Requirements</t>
  </si>
  <si>
    <t>Forecasted Period 12 Months Ended June 30, 2024</t>
  </si>
  <si>
    <t>Lead Lag Summary</t>
  </si>
  <si>
    <t>Forecasted Period</t>
  </si>
  <si>
    <t>(Lead)</t>
  </si>
  <si>
    <t>Day</t>
  </si>
  <si>
    <t>Line</t>
  </si>
  <si>
    <t>Annual</t>
  </si>
  <si>
    <t>Lag</t>
  </si>
  <si>
    <t>No</t>
  </si>
  <si>
    <t>Expense</t>
  </si>
  <si>
    <t>Days</t>
  </si>
  <si>
    <t>Source</t>
  </si>
  <si>
    <t>Revenues</t>
  </si>
  <si>
    <t xml:space="preserve">     Sales and Transportation Revenue</t>
  </si>
  <si>
    <t>Revenues - Line 14</t>
  </si>
  <si>
    <t xml:space="preserve">     Other Revenues</t>
  </si>
  <si>
    <t>Revenues - Line 22</t>
  </si>
  <si>
    <t>Total Revenue Lag</t>
  </si>
  <si>
    <t>Operation &amp; Maintenance Expense</t>
  </si>
  <si>
    <t>Expenses - Line 2</t>
  </si>
  <si>
    <t>Expenses - Line 3</t>
  </si>
  <si>
    <t>Expenses - Line 4</t>
  </si>
  <si>
    <t>Expenses - Line 5</t>
  </si>
  <si>
    <t>Expenses - Line 6</t>
  </si>
  <si>
    <t>Expenses - Line 7</t>
  </si>
  <si>
    <t>Expenses - Line 8</t>
  </si>
  <si>
    <t>Expenses - Line 9</t>
  </si>
  <si>
    <t>Expenses - Line 10</t>
  </si>
  <si>
    <t>Expenses - Line 11</t>
  </si>
  <si>
    <t>Expenses - Line 12</t>
  </si>
  <si>
    <t>Expenses - Line 14</t>
  </si>
  <si>
    <t>Expenses - Line 15</t>
  </si>
  <si>
    <t>Expenses - Line 16</t>
  </si>
  <si>
    <t>Expenses - Line 17</t>
  </si>
  <si>
    <t>Expenses - Line 18</t>
  </si>
  <si>
    <t>Expenses - Line 19</t>
  </si>
  <si>
    <t>Other Taxes</t>
  </si>
  <si>
    <t>Expenses - Line 23</t>
  </si>
  <si>
    <t>Expenses - Line 24</t>
  </si>
  <si>
    <t>Expenses - Line 25</t>
  </si>
  <si>
    <t>Expenses - Line 26</t>
  </si>
  <si>
    <t>Expenses - Line 27</t>
  </si>
  <si>
    <t>Expenses - Line 28</t>
  </si>
  <si>
    <t>Income Taxes</t>
  </si>
  <si>
    <t>Expenses - Line 32</t>
  </si>
  <si>
    <t>Expenses - Line 33</t>
  </si>
  <si>
    <t>Total  Working Capital Expenses</t>
  </si>
  <si>
    <t>Revenue Lag Days</t>
  </si>
  <si>
    <t>Expense Lag Days</t>
  </si>
  <si>
    <t xml:space="preserve">     Net Lag Days</t>
  </si>
  <si>
    <t>Average Daily Expense</t>
  </si>
  <si>
    <t>Cash Working Capital Requirement</t>
  </si>
  <si>
    <t>Adjustment Due to Revenue Error (AG 1-96)</t>
  </si>
  <si>
    <t>Reduce Cash Working Capital to Correct Revenue Lag Error in Lead/Lag Study</t>
  </si>
  <si>
    <t>Response to AG 1-96 Attachment 3</t>
  </si>
  <si>
    <t>Accounts Payable Related to Fuel Inventory - Supplied by Company in AG-DR-01-146</t>
  </si>
  <si>
    <t>13 month Avg</t>
  </si>
  <si>
    <t>See AG 1-112, Suppl Set to get exact amount and determine if ADIT should change</t>
  </si>
  <si>
    <t>Correct Error in the Accumulated Depreciation Reserve Balance</t>
  </si>
  <si>
    <t>Correct Error to Reflect Amortization of DEBS EDIT</t>
  </si>
  <si>
    <t xml:space="preserve">     Natural Gas</t>
  </si>
  <si>
    <t xml:space="preserve">     Oil</t>
  </si>
  <si>
    <t xml:space="preserve">     Coal</t>
  </si>
  <si>
    <t xml:space="preserve">     Purchased Power</t>
  </si>
  <si>
    <t xml:space="preserve">     Lime</t>
  </si>
  <si>
    <t xml:space="preserve">     Emission Fee</t>
  </si>
  <si>
    <t xml:space="preserve">     Transm of Elec By Others</t>
  </si>
  <si>
    <t xml:space="preserve">     Labor</t>
  </si>
  <si>
    <t xml:space="preserve">     STIP</t>
  </si>
  <si>
    <t xml:space="preserve">     LTIP</t>
  </si>
  <si>
    <t xml:space="preserve">     Employee Pensions &amp; Benefits - Acct 926</t>
  </si>
  <si>
    <t xml:space="preserve">     Prepaid Expenses</t>
  </si>
  <si>
    <t xml:space="preserve">        KY PSC Assesment Acct 928006</t>
  </si>
  <si>
    <t xml:space="preserve">        Insurance - Property &amp; Liability</t>
  </si>
  <si>
    <t xml:space="preserve">     Credit Card Expense</t>
  </si>
  <si>
    <t xml:space="preserve">     Virtual Card Expense - Vendors</t>
  </si>
  <si>
    <t xml:space="preserve">     Duke Energy Business Services O&amp;M Charges</t>
  </si>
  <si>
    <t xml:space="preserve">     Other O&amp;M Expenses</t>
  </si>
  <si>
    <t xml:space="preserve">          Total Operating &amp; Maintenance Exp Excl Acc 904</t>
  </si>
  <si>
    <t xml:space="preserve">     Miscellaneous Taxes</t>
  </si>
  <si>
    <t xml:space="preserve">     Franchise Tax</t>
  </si>
  <si>
    <t xml:space="preserve">     Property Taxes</t>
  </si>
  <si>
    <t xml:space="preserve">     Payroll Taxes &amp; Unemployment Taxes</t>
  </si>
  <si>
    <t xml:space="preserve">     Unemployment Taxes</t>
  </si>
  <si>
    <t xml:space="preserve">     Sales &amp; Use Taxes</t>
  </si>
  <si>
    <t xml:space="preserve">          Total Other Taxes</t>
  </si>
  <si>
    <t xml:space="preserve">     Federal Income Taxes</t>
  </si>
  <si>
    <t xml:space="preserve">     State Income Taxes</t>
  </si>
  <si>
    <t xml:space="preserve">          Total Income Taxes</t>
  </si>
  <si>
    <t>Total Expenses</t>
  </si>
  <si>
    <t>Reduce Depreciation Expense to Reflect 2041 Retirement Date for East Bend</t>
  </si>
  <si>
    <t>Reflect Changes in A/D and ADIT Due to Lower Depr. Expense - 2041 East Bend Retirement</t>
  </si>
  <si>
    <t>DUKE ENERGY KENTUCKY, INC.</t>
  </si>
  <si>
    <t>CASE NO. 2022-00372</t>
  </si>
  <si>
    <t>DEPRECIATION AND AMORTIZATION ACCRUAL RATES AND</t>
  </si>
  <si>
    <t>JURISDICTIONAL ACCUMULATED BALANCES BY ACCOUNTS,</t>
  </si>
  <si>
    <t>FUNCTIONAL CLASS OR MAJOR PROPERTY GROUP</t>
  </si>
  <si>
    <t>THIRTEEN MONTH AVERAGE AS OF JUNE 30, 2024</t>
  </si>
  <si>
    <t>.</t>
  </si>
  <si>
    <t>STEAM PRODUCTION PLANT</t>
  </si>
  <si>
    <t/>
  </si>
  <si>
    <t>DATA:  BASE PERIOD  "X" FORECASTED PERIOD</t>
  </si>
  <si>
    <t>SCHEDULE B-3.2</t>
  </si>
  <si>
    <t xml:space="preserve">TYPE OF FILING:  "X" ORIGINAL   UPDATED    REVISED  </t>
  </si>
  <si>
    <t>PAGE  1  OF  6</t>
  </si>
  <si>
    <t>WORK PAPER REFERENCE NOS.: SCHEDULE B-2.1, SCHEDULE B-3</t>
  </si>
  <si>
    <t>WITNESS RESPONSIBLE:</t>
  </si>
  <si>
    <t>G. S. CARPENTER / H. C. DANG</t>
  </si>
  <si>
    <t>Adjusted Jurisdiction</t>
  </si>
  <si>
    <t>FERC</t>
  </si>
  <si>
    <t>Company</t>
  </si>
  <si>
    <t>Account Title</t>
  </si>
  <si>
    <t>13-Month Average</t>
  </si>
  <si>
    <t>Proposed</t>
  </si>
  <si>
    <t>Calculated</t>
  </si>
  <si>
    <t>Average</t>
  </si>
  <si>
    <t>Acct.</t>
  </si>
  <si>
    <t>or Major</t>
  </si>
  <si>
    <t>Plant</t>
  </si>
  <si>
    <t>Accumulated</t>
  </si>
  <si>
    <t>Accrual</t>
  </si>
  <si>
    <t>Depr/Amort</t>
  </si>
  <si>
    <t>% Net</t>
  </si>
  <si>
    <t>Service</t>
  </si>
  <si>
    <t>Curve</t>
  </si>
  <si>
    <t>No.</t>
  </si>
  <si>
    <t>Property Grouping</t>
  </si>
  <si>
    <t>Investment (1)</t>
  </si>
  <si>
    <t>Balance</t>
  </si>
  <si>
    <t>Rate</t>
  </si>
  <si>
    <t>Salvage</t>
  </si>
  <si>
    <t>Life</t>
  </si>
  <si>
    <t>Form</t>
  </si>
  <si>
    <t>(A)</t>
  </si>
  <si>
    <t>(B-1)</t>
  </si>
  <si>
    <t>(B-2)</t>
  </si>
  <si>
    <t>(C)</t>
  </si>
  <si>
    <t>(D)</t>
  </si>
  <si>
    <t>(E)</t>
  </si>
  <si>
    <t>(F)</t>
  </si>
  <si>
    <t>(G=DxF)</t>
  </si>
  <si>
    <t>(H)</t>
  </si>
  <si>
    <t>(I)</t>
  </si>
  <si>
    <t>(J)</t>
  </si>
  <si>
    <t>$</t>
  </si>
  <si>
    <t>Land and Land Rights</t>
  </si>
  <si>
    <t>Perpetual Life</t>
  </si>
  <si>
    <t>Structures &amp; Improvements</t>
  </si>
  <si>
    <t>S1</t>
  </si>
  <si>
    <t>Boiler Plant Equipment</t>
  </si>
  <si>
    <t>S0.5</t>
  </si>
  <si>
    <t>Boiler Plant Equip - SCR Catalyst</t>
  </si>
  <si>
    <t>S2.5</t>
  </si>
  <si>
    <t>Turbogenerator Equipment</t>
  </si>
  <si>
    <t>Accessory Electric Equipment</t>
  </si>
  <si>
    <t>R2.5</t>
  </si>
  <si>
    <t>Miscellaneous Powerplant Equipment</t>
  </si>
  <si>
    <t>S0</t>
  </si>
  <si>
    <t>AROs</t>
  </si>
  <si>
    <t>Various</t>
  </si>
  <si>
    <t>Depr charged to reg asset account</t>
  </si>
  <si>
    <t>Case 2015-120 Acq of DPL Share of East Bend</t>
  </si>
  <si>
    <t>-</t>
  </si>
  <si>
    <t>Amort. approved in Case No. 2017-00321</t>
  </si>
  <si>
    <t>Completed Construction Not Classified</t>
  </si>
  <si>
    <t>Retirement Work in Progress</t>
  </si>
  <si>
    <t xml:space="preserve">Total Steam Production Plant </t>
  </si>
  <si>
    <t>(1) Plant Investment includes Completed Construction Not Classified (Account 106).</t>
  </si>
  <si>
    <t>OTHER PRODUCTION PLANT</t>
  </si>
  <si>
    <t>PAGE  2  OF  6</t>
  </si>
  <si>
    <t>1</t>
  </si>
  <si>
    <t>Rights of Way</t>
  </si>
  <si>
    <t>R4</t>
  </si>
  <si>
    <t>Fuel Holders, Producers, Accessories</t>
  </si>
  <si>
    <t>S1.5</t>
  </si>
  <si>
    <t>Prime Movers</t>
  </si>
  <si>
    <t>Generators</t>
  </si>
  <si>
    <t>Solar Generators</t>
  </si>
  <si>
    <t>R2</t>
  </si>
  <si>
    <t>Solar Accessory Electric Equipment</t>
  </si>
  <si>
    <t>Miscellaneous Plant Equipment</t>
  </si>
  <si>
    <t>R1.5</t>
  </si>
  <si>
    <t xml:space="preserve">Total Other Production Plant </t>
  </si>
  <si>
    <t>TRANSMISSION PLANT</t>
  </si>
  <si>
    <t>PAGE  3  OF  6</t>
  </si>
  <si>
    <t xml:space="preserve"> </t>
  </si>
  <si>
    <t>Land</t>
  </si>
  <si>
    <t>Station Equipment</t>
  </si>
  <si>
    <t>R1</t>
  </si>
  <si>
    <t>Station Equipment - Step Up</t>
  </si>
  <si>
    <t>R3</t>
  </si>
  <si>
    <t>Station Equipment - Major</t>
  </si>
  <si>
    <t>Station Equipment - Step Up Equipment</t>
  </si>
  <si>
    <t>Poles &amp; Fixtures</t>
  </si>
  <si>
    <t>Overhead Conductors &amp; Devices</t>
  </si>
  <si>
    <t xml:space="preserve">R1 </t>
  </si>
  <si>
    <t>Overhead Conductors - Clear R/W</t>
  </si>
  <si>
    <t>Total Transmission Plant</t>
  </si>
  <si>
    <t>(1)  Plant Investment includes Completed Construction Not Classified (Account 106).</t>
  </si>
  <si>
    <t>DISTRIBUTION PLANT</t>
  </si>
  <si>
    <t>PAGE  4  OF  6</t>
  </si>
  <si>
    <t>R0.5</t>
  </si>
  <si>
    <t>Storage Battery Equipment</t>
  </si>
  <si>
    <t>Poles, Towers &amp; Fixtures</t>
  </si>
  <si>
    <t>O1</t>
  </si>
  <si>
    <t>Underground Conduit</t>
  </si>
  <si>
    <t>Underground Conductors &amp; Devices</t>
  </si>
  <si>
    <t>Line Transformers</t>
  </si>
  <si>
    <t>Customers Transformer Installation</t>
  </si>
  <si>
    <t>Services - Underground</t>
  </si>
  <si>
    <t>Services - Overhead</t>
  </si>
  <si>
    <t>Meters</t>
  </si>
  <si>
    <t xml:space="preserve">L1 </t>
  </si>
  <si>
    <t>AMI Meters</t>
  </si>
  <si>
    <t>3711, 3712</t>
  </si>
  <si>
    <t>Company Owned Outdoor Lighting</t>
  </si>
  <si>
    <t>Leased Property on Customers</t>
  </si>
  <si>
    <t>N/A</t>
  </si>
  <si>
    <t>(2)</t>
  </si>
  <si>
    <t>L3</t>
  </si>
  <si>
    <t xml:space="preserve">Street Lighting - Overhead  </t>
  </si>
  <si>
    <t>L0.5</t>
  </si>
  <si>
    <t>Street Lighting - Boulevard</t>
  </si>
  <si>
    <t>Street Lighting - Cust, Private Outdoor Lighting</t>
  </si>
  <si>
    <t>L0</t>
  </si>
  <si>
    <t>Light Choice OLE</t>
  </si>
  <si>
    <t>Total Distribution Plant</t>
  </si>
  <si>
    <t>(2)  This account is fully depreciated.</t>
  </si>
  <si>
    <t>GENERAL PLANT</t>
  </si>
  <si>
    <t>PAGE  5  OF  6</t>
  </si>
  <si>
    <t>Miscellaneous Intangible Plant</t>
  </si>
  <si>
    <t>Office Furniture &amp; Equipment</t>
  </si>
  <si>
    <t>SQ</t>
  </si>
  <si>
    <t>3910-URR</t>
  </si>
  <si>
    <t>NA</t>
  </si>
  <si>
    <t>Electronic Data Proc Equip</t>
  </si>
  <si>
    <t>3911-URR</t>
  </si>
  <si>
    <t>Transportation Equipment</t>
  </si>
  <si>
    <t>Transp Expense</t>
  </si>
  <si>
    <t>S3</t>
  </si>
  <si>
    <t>Trailers</t>
  </si>
  <si>
    <t>Tools, Shop &amp; Garage Equipment</t>
  </si>
  <si>
    <t>3940-URR</t>
  </si>
  <si>
    <t>Power Operated Equipment</t>
  </si>
  <si>
    <t>L2</t>
  </si>
  <si>
    <t>Communication Equipment</t>
  </si>
  <si>
    <t>397-URR</t>
  </si>
  <si>
    <t>Total General Plant</t>
  </si>
  <si>
    <t>Total Electric Plant</t>
  </si>
  <si>
    <t>(2)  5 year life for Unrecovered Reserve for Amortization</t>
  </si>
  <si>
    <t>COMMON PLANT</t>
  </si>
  <si>
    <t>PAGE  6  OF  6</t>
  </si>
  <si>
    <t>(4)</t>
  </si>
  <si>
    <t>Amortizes over 60 months</t>
  </si>
  <si>
    <t>1910-URR</t>
  </si>
  <si>
    <t>(3)</t>
  </si>
  <si>
    <t>Office Furniture &amp; Equipment - EDP Equipment</t>
  </si>
  <si>
    <t>1911-URR</t>
  </si>
  <si>
    <t>1940-URR</t>
  </si>
  <si>
    <t>1970-URR</t>
  </si>
  <si>
    <t>Miscellaneous Equipment</t>
  </si>
  <si>
    <t>1980-URR</t>
  </si>
  <si>
    <t>ARO - Common Plant</t>
  </si>
  <si>
    <t>Total Common Plant</t>
  </si>
  <si>
    <t>Common Plant Allocated to Electric</t>
  </si>
  <si>
    <t>Original Cost</t>
  </si>
  <si>
    <t>Reserve</t>
  </si>
  <si>
    <t>Annual Provision</t>
  </si>
  <si>
    <t>Total Electric Plant Including Allocated Common</t>
  </si>
  <si>
    <t>(2)  Composite of four groups in Structures &amp; Improvements account.</t>
  </si>
  <si>
    <t>(3)  5 year life for Unrecovered Reserve for Amortization</t>
  </si>
  <si>
    <t>(4)  Fully Amortized</t>
  </si>
  <si>
    <t>As-Filed Depreciation Expense</t>
  </si>
  <si>
    <t>Adjustment to Depreciation Expense with Expense Gross Up  for KPSC Maint Fees</t>
  </si>
  <si>
    <t>Depr Exp</t>
  </si>
  <si>
    <t>TY</t>
  </si>
  <si>
    <t>Tax Rate</t>
  </si>
  <si>
    <t>Change to A/D</t>
  </si>
  <si>
    <t>Change to ADIT</t>
  </si>
  <si>
    <t>Change in Rate Base</t>
  </si>
  <si>
    <t>Grossed Up Cost of Capital - As Filed</t>
  </si>
  <si>
    <t>Return on Changes to Rate Base</t>
  </si>
  <si>
    <t>DUKE ENERGY KENTUCKY</t>
  </si>
  <si>
    <t xml:space="preserve">TABLE 1.  SUMMARY OF ESTIMATED SURVIVOR CURVE, NET SALVAGE PERCENT, ORIGINAL COST,  BOOK DEPRECIATION RESERVE AND CALCULATED </t>
  </si>
  <si>
    <t>ANNUAL DEPRECIATION ACCRUALS RELATED TO ELECTRIC PLANT AS OF DECEMBER 31, 2021</t>
  </si>
  <si>
    <t>PROBABLE</t>
  </si>
  <si>
    <t>NET</t>
  </si>
  <si>
    <t>ORIGINAL COST</t>
  </si>
  <si>
    <t>BOOK</t>
  </si>
  <si>
    <t>CALCULATED</t>
  </si>
  <si>
    <t>COMPOSITE</t>
  </si>
  <si>
    <t>RETIREMENT</t>
  </si>
  <si>
    <t>SURVIVOR</t>
  </si>
  <si>
    <t>SALVAGE</t>
  </si>
  <si>
    <t xml:space="preserve">   </t>
  </si>
  <si>
    <t>AS OF</t>
  </si>
  <si>
    <t>DEPRECIATION</t>
  </si>
  <si>
    <t>FUTURE</t>
  </si>
  <si>
    <t>ANNUAL ACCRUAL</t>
  </si>
  <si>
    <t>REMAINING</t>
  </si>
  <si>
    <t>ACCOUNT</t>
  </si>
  <si>
    <t>DATE</t>
  </si>
  <si>
    <t>CURVE</t>
  </si>
  <si>
    <t>PERCENT</t>
  </si>
  <si>
    <t>DECEMBER 31, 2021</t>
  </si>
  <si>
    <t>RESERVE</t>
  </si>
  <si>
    <t>ACCRUALS</t>
  </si>
  <si>
    <t>AMOUNT</t>
  </si>
  <si>
    <t>RATE</t>
  </si>
  <si>
    <t>LIFE</t>
  </si>
  <si>
    <t>(1)</t>
  </si>
  <si>
    <t>(5)</t>
  </si>
  <si>
    <t>(6)</t>
  </si>
  <si>
    <t>(7)</t>
  </si>
  <si>
    <t>(8)</t>
  </si>
  <si>
    <t>(9)=(8)/(5)</t>
  </si>
  <si>
    <t>(10)=(7)/(8)</t>
  </si>
  <si>
    <t xml:space="preserve">    </t>
  </si>
  <si>
    <t>STRUCTURES AND IMPROVEMENTS</t>
  </si>
  <si>
    <t xml:space="preserve">       </t>
  </si>
  <si>
    <t>ERLANGER OPERATIONS CENTER</t>
  </si>
  <si>
    <t>75-R0.5</t>
  </si>
  <si>
    <t>*</t>
  </si>
  <si>
    <t>KENTUCKY SERVICE BUILDING - 19TH AND AUGUSTINE</t>
  </si>
  <si>
    <t>MINOR STRUCTURES</t>
  </si>
  <si>
    <t>45-R1.5</t>
  </si>
  <si>
    <t>TOTAL STRUCTURES AND IMPROVEMENTS</t>
  </si>
  <si>
    <t>OFFICE FURNITURE AND EQUIPMENT</t>
  </si>
  <si>
    <t>20-SQ</t>
  </si>
  <si>
    <t>ELECTRONIC DATA PROCESSING</t>
  </si>
  <si>
    <t>5-SQ</t>
  </si>
  <si>
    <t>TOOLS, SHOP AND GARAGE EQUIPMENT</t>
  </si>
  <si>
    <t>25-SQ</t>
  </si>
  <si>
    <t>COMMUNICATION EQUIPMENT</t>
  </si>
  <si>
    <t>15-SQ</t>
  </si>
  <si>
    <t>MISCELLANEOUS EQUIPMENT</t>
  </si>
  <si>
    <t>TOTAL COMMON PLANT</t>
  </si>
  <si>
    <t>85-S1</t>
  </si>
  <si>
    <t>BOILER PLANT EQUIPMENT</t>
  </si>
  <si>
    <t>45-S0.5</t>
  </si>
  <si>
    <t>BOILER PLANT EQUIPMENT - SCR CATALYST</t>
  </si>
  <si>
    <t>10-S2.5</t>
  </si>
  <si>
    <t>TURBOGENERATOR UNITS</t>
  </si>
  <si>
    <t>40-S0.5</t>
  </si>
  <si>
    <t>ACCESSORY ELECTRIC EQUIPMENT</t>
  </si>
  <si>
    <t>65-R2.5</t>
  </si>
  <si>
    <t>MISCELLANEOUS POWER PLANT EQUIPMENT</t>
  </si>
  <si>
    <t>55-S0</t>
  </si>
  <si>
    <t>TOTAL STEAM PRODUCTION PLANT</t>
  </si>
  <si>
    <t>60-R4</t>
  </si>
  <si>
    <t>FUEL HOLDERS, PRODUCERS AND ACCESSORIES</t>
  </si>
  <si>
    <t>45-S1.5</t>
  </si>
  <si>
    <t>PRIME MOVERS</t>
  </si>
  <si>
    <t>25-S0</t>
  </si>
  <si>
    <t>GENERATORS</t>
  </si>
  <si>
    <t>GENERATORS - SOLAR</t>
  </si>
  <si>
    <t>CRITTENDEN</t>
  </si>
  <si>
    <t>25-S2.5</t>
  </si>
  <si>
    <t>WALTON</t>
  </si>
  <si>
    <t>TOTAL GENERATORS - SOLAR</t>
  </si>
  <si>
    <t>35-S1</t>
  </si>
  <si>
    <t>ACCESSORY ELECTRIC EQUIPMENT - SOLAR</t>
  </si>
  <si>
    <t>TOTAL ACCESSORY ELECTRIC EQUIPMENT - SOLAR</t>
  </si>
  <si>
    <t>TOTAL OTHER PRODUCTION PLANT</t>
  </si>
  <si>
    <t>RIGHTS OF WAY</t>
  </si>
  <si>
    <t>75-R4</t>
  </si>
  <si>
    <t>70-R2.5</t>
  </si>
  <si>
    <t>STATION EQUIPMENT</t>
  </si>
  <si>
    <t>50-R1</t>
  </si>
  <si>
    <t>STATION EQUIPMENT - STEP UP</t>
  </si>
  <si>
    <t>50-R3</t>
  </si>
  <si>
    <t>STATION EQUIPMENT - MAJOR</t>
  </si>
  <si>
    <t>60-R2.5</t>
  </si>
  <si>
    <t>STATION EQUIPMENT - STEP UP EQUIPMENT</t>
  </si>
  <si>
    <t>40-R2.5</t>
  </si>
  <si>
    <t>POLES AND FIXTURES</t>
  </si>
  <si>
    <t>55-R1</t>
  </si>
  <si>
    <t>OVERHEAD CONDUCTORS AND DEVICES</t>
  </si>
  <si>
    <t>OVERHEAD CONDUCTORS AND DEVICES - CLEARING AND RIGHT OF WAY</t>
  </si>
  <si>
    <t>65-R3</t>
  </si>
  <si>
    <t>TOTAL TRANSMISSION PLANT</t>
  </si>
  <si>
    <t>32-R0.5</t>
  </si>
  <si>
    <t>POLES, TOWERS AND FIXTURES</t>
  </si>
  <si>
    <t>55-R0.5</t>
  </si>
  <si>
    <t>53-O1</t>
  </si>
  <si>
    <t>UNDERGROUND CONDUIT</t>
  </si>
  <si>
    <t>75-R3</t>
  </si>
  <si>
    <t>UNDERGROUND CONDUCTORS AND DEVICES</t>
  </si>
  <si>
    <t>56-R2</t>
  </si>
  <si>
    <t>LINE TRANSFORMERS</t>
  </si>
  <si>
    <t>48-R0.5</t>
  </si>
  <si>
    <t>LINE TRANSFORMERS - CUSTOMER</t>
  </si>
  <si>
    <t>55-R1.5</t>
  </si>
  <si>
    <t>SERVICES - UNDERGROUND</t>
  </si>
  <si>
    <t>SERVICES - OVERHEAD</t>
  </si>
  <si>
    <t>60-R1</t>
  </si>
  <si>
    <t>METERS AND METERING EQUIPMENT</t>
  </si>
  <si>
    <t>24-L1</t>
  </si>
  <si>
    <t>UoF METERS</t>
  </si>
  <si>
    <t>15-S2.5</t>
  </si>
  <si>
    <t>INSTALLATIONS ON CUSTOMERS' PREMISES - AREA LIGHTING</t>
  </si>
  <si>
    <t>20-S0.5</t>
  </si>
  <si>
    <t>COMPANY-OWNED OUTDOOR LIGHTING</t>
  </si>
  <si>
    <t>11-R2</t>
  </si>
  <si>
    <t>LEASED PROPERTY ON CUSTOMERS' PREMISES</t>
  </si>
  <si>
    <t>30-L3</t>
  </si>
  <si>
    <t>STREET LIGHTING - OVERHEAD</t>
  </si>
  <si>
    <t>34-L0.5</t>
  </si>
  <si>
    <t>STREET LIGHTING - BOULEVARD</t>
  </si>
  <si>
    <t>STREET LIGHTING - CUSTOMER POLES</t>
  </si>
  <si>
    <t>25-L0</t>
  </si>
  <si>
    <t>TOTAL DISTRIBUTION PLANT</t>
  </si>
  <si>
    <t>40-S1</t>
  </si>
  <si>
    <t>TRANSPORTATION EQUIPMENT</t>
  </si>
  <si>
    <t>12-S3</t>
  </si>
  <si>
    <t>TRANSPORTATION EQUIPMENT - TRAILERS</t>
  </si>
  <si>
    <t>20-R2.5</t>
  </si>
  <si>
    <t>POWER OPERATED EQUIPMENT</t>
  </si>
  <si>
    <t>15-L2</t>
  </si>
  <si>
    <t>TOTAL GENERAL PLANT</t>
  </si>
  <si>
    <t>UNRECOVERED RESERVE FOR AMORTIZATION</t>
  </si>
  <si>
    <t>ELECTRIC PLANT</t>
  </si>
  <si>
    <t xml:space="preserve">OFFICE FURNITURE AND EQUIPMENT                   </t>
  </si>
  <si>
    <t xml:space="preserve">TOOLS, SHOP AND GARAGE EQUIPMENT </t>
  </si>
  <si>
    <t xml:space="preserve">COMMUNICATION EQUIPMENT          </t>
  </si>
  <si>
    <t>TOTAL ELECTRIC PLANT</t>
  </si>
  <si>
    <t>TOTAL UNRECOVERED RESERVE FOR AMORTIZATION</t>
  </si>
  <si>
    <t>TOTAL DEPRECIABLE PLANT</t>
  </si>
  <si>
    <t>NONDEPRECIABLE PLANT</t>
  </si>
  <si>
    <t>LAND</t>
  </si>
  <si>
    <t>ARO</t>
  </si>
  <si>
    <t>TOTAL NONDEPRECIABLE PLANT</t>
  </si>
  <si>
    <t>ACCOUNTS NOT STUDIED</t>
  </si>
  <si>
    <t>MISCELLANEOUS INTANGIBLE PLANT</t>
  </si>
  <si>
    <t>MISCELLANEOUS INTANGIBLE PLANT - 3 YR</t>
  </si>
  <si>
    <t>MISCELLANEOUS INTANGIBLE PLANT - 10 YR</t>
  </si>
  <si>
    <t>TOTAL ACCOUNTS NOT STUDIED</t>
  </si>
  <si>
    <t>TOTAL COMMON AND ELECTRIC PLANT</t>
  </si>
  <si>
    <t>CURVE SHOWN IS INTERIM SURVIVOR CURVE.  EACH FACILITY IN THE ACCOUNT IS ASSIGNED AN INDIVIDUAL PROBABLE RETIREMENT YEAR.</t>
  </si>
  <si>
    <t xml:space="preserve">NOTE:  </t>
  </si>
  <si>
    <t xml:space="preserve">ACCRUAL RATES FOR NEW BATTERY STORAGE ASSETS BASED ON A 15-L3 </t>
  </si>
  <si>
    <t>SURVIVOR CURVE AND 0% NET SALVAGE WILL BE AS FOLLOWS:</t>
  </si>
  <si>
    <t xml:space="preserve">ACCRUAL RATES FOR NEW EV CHARGING ASSETS BASED ON A 10-S3 </t>
  </si>
  <si>
    <t>SURVIVOR CURVE AND NEGATIVE 2% NET SALVAGE WILL BE AS FOLLOWS:</t>
  </si>
  <si>
    <t xml:space="preserve">ACCRUAL RATES FOR NEW EV CHARGING LEVEL 2 ASSETS BASED ON A 10-S4 </t>
  </si>
  <si>
    <t>SURVIVOR CURVE AND NEGATIVE 1% NET SALVAGE WILL BE AS FOLLOWS:</t>
  </si>
  <si>
    <t>AS ADJUSTED</t>
  </si>
  <si>
    <t>AS FILED</t>
  </si>
  <si>
    <t>ADDITIONAL</t>
  </si>
  <si>
    <t>RESPONSE TO</t>
  </si>
  <si>
    <t>REMAINING LIFE</t>
  </si>
  <si>
    <t>RETIRE DATE</t>
  </si>
  <si>
    <t>YEARS</t>
  </si>
  <si>
    <t>KROGER 1-05</t>
  </si>
  <si>
    <t>TABLE 1. CALCULATION OF TERMINAL AND INTERIM RETIREMENTS AS A PERCENT OF TOTAL RETIREMENTS</t>
  </si>
  <si>
    <t>PROJECTED RETIREMENTS</t>
  </si>
  <si>
    <t>TOTAL OF ALL</t>
  </si>
  <si>
    <t>TERMINAL</t>
  </si>
  <si>
    <t>INTERIM</t>
  </si>
  <si>
    <t>LOCATION</t>
  </si>
  <si>
    <t>RETIREMENTS</t>
  </si>
  <si>
    <t>RETIREMENT %</t>
  </si>
  <si>
    <t>(4)=(2)+(3)</t>
  </si>
  <si>
    <t>(5)=(2)/(4)</t>
  </si>
  <si>
    <t>(6)=(3)/(4)</t>
  </si>
  <si>
    <t>STEAM PRODUCTION</t>
  </si>
  <si>
    <t>EAST BEND</t>
  </si>
  <si>
    <t>OTHER PRODUCTION</t>
  </si>
  <si>
    <t>WOODSDALE</t>
  </si>
  <si>
    <t>SOLAR PRODUCTION</t>
  </si>
  <si>
    <t>TABLE 2. CALCULATION OF WEIGHTED NET SALVAGE PERCENT</t>
  </si>
  <si>
    <t>TERMINAL RETIREMENTS</t>
  </si>
  <si>
    <t>INTERIM RETIREMENTS</t>
  </si>
  <si>
    <t>WEIGHTED</t>
  </si>
  <si>
    <t>NET SALVAGE</t>
  </si>
  <si>
    <t>AVERAGE NET</t>
  </si>
  <si>
    <t>(%)</t>
  </si>
  <si>
    <t>SALVAGE %</t>
  </si>
  <si>
    <t>(6)=(2)*(3)+(4)*(5)</t>
  </si>
  <si>
    <t>TABLE 3. CALCULATION OF TERMINAL NET SALVAGE PRECENT</t>
  </si>
  <si>
    <t>TOTAL</t>
  </si>
  <si>
    <t>ESTIMATED</t>
  </si>
  <si>
    <t>DECOMMISSIONING</t>
  </si>
  <si>
    <t xml:space="preserve">YEAR </t>
  </si>
  <si>
    <t>COSTS</t>
  </si>
  <si>
    <t>APPLICABLE TO</t>
  </si>
  <si>
    <t>UNIT</t>
  </si>
  <si>
    <t>YEAR</t>
  </si>
  <si>
    <t>(CURRENT $)</t>
  </si>
  <si>
    <t>(FUTURE $)</t>
  </si>
  <si>
    <t>SALVAGE (%)</t>
  </si>
  <si>
    <t>DECOMM $</t>
  </si>
  <si>
    <t>(6)=(4)/(5)</t>
  </si>
  <si>
    <t>IN DEPR</t>
  </si>
  <si>
    <t>RATES</t>
  </si>
  <si>
    <t>AG Recommended Adjustment to Amortize Remaining Unamortized Balance of 2019-00271 Rate Case Expenses Over 5 Years</t>
  </si>
  <si>
    <t>AG 1-101 Attachment Tab Amort 0186113</t>
  </si>
  <si>
    <t>Unamortized balance of 2019-00271 Rate Case Expenses as of 6/30/23</t>
  </si>
  <si>
    <t>5-Year Amortization Period</t>
  </si>
  <si>
    <t>Annual Amortization</t>
  </si>
  <si>
    <t>As-Filed Amortization Included in Test Year (Schedule F-6)</t>
  </si>
  <si>
    <t>AG Recommended Redcution in Prior Rate Case Amortization Expense</t>
  </si>
  <si>
    <t>Amortize Remaining Rate Case Expenses from Case No. 2019-00271 Over 5 Years</t>
  </si>
  <si>
    <t>See response to AG 1-140 Company suggests remaining balance over 5 years or $16.407.</t>
  </si>
  <si>
    <t>Modify Capital Structure</t>
  </si>
  <si>
    <t>Adj</t>
  </si>
  <si>
    <t>AG Recommended Adjustment to Include Amortization of Decommissioning Costs</t>
  </si>
  <si>
    <t>East Bend</t>
  </si>
  <si>
    <t>Woodsdale</t>
  </si>
  <si>
    <t>Crittenden</t>
  </si>
  <si>
    <t>Walton</t>
  </si>
  <si>
    <t xml:space="preserve">Company's </t>
  </si>
  <si>
    <t>Decommissioning</t>
  </si>
  <si>
    <t>Estimated</t>
  </si>
  <si>
    <t>Retirement</t>
  </si>
  <si>
    <t>Year</t>
  </si>
  <si>
    <t>Remove</t>
  </si>
  <si>
    <t xml:space="preserve">Estimated </t>
  </si>
  <si>
    <t>Inventory</t>
  </si>
  <si>
    <t>in 2022</t>
  </si>
  <si>
    <t>AG Recommended</t>
  </si>
  <si>
    <t>Mid Point</t>
  </si>
  <si>
    <t>of Test Year</t>
  </si>
  <si>
    <t xml:space="preserve">Years </t>
  </si>
  <si>
    <t>From End</t>
  </si>
  <si>
    <t xml:space="preserve">of 2023 </t>
  </si>
  <si>
    <t xml:space="preserve">Until </t>
  </si>
  <si>
    <t>Amortization</t>
  </si>
  <si>
    <t xml:space="preserve">of </t>
  </si>
  <si>
    <t>Expense Gross Up Factor</t>
  </si>
  <si>
    <t>Net Remaining</t>
  </si>
  <si>
    <t>Source:  Depreciation Study Table 3.  Mid Point of Test Year is End of 2023.  Estimated Retirement Month in Study is June for each year listed.</t>
  </si>
  <si>
    <t>AG</t>
  </si>
  <si>
    <t>Witness</t>
  </si>
  <si>
    <t>Futral</t>
  </si>
  <si>
    <t>Kollen</t>
  </si>
  <si>
    <t>Baudino</t>
  </si>
  <si>
    <t>Table 1</t>
  </si>
  <si>
    <t>Table 2</t>
  </si>
  <si>
    <t>Revenue</t>
  </si>
  <si>
    <t>Data</t>
  </si>
  <si>
    <t>Requirement</t>
  </si>
  <si>
    <t>Description</t>
  </si>
  <si>
    <t>Reduction</t>
  </si>
  <si>
    <t xml:space="preserve">         Total </t>
  </si>
  <si>
    <t>Accumulated Depreciation Reserve Balance</t>
  </si>
  <si>
    <t>Revenue Lag Error in Lead/Lag Study</t>
  </si>
  <si>
    <t>AG-DR-01-112</t>
  </si>
  <si>
    <t>Amortization of DEBS EDIT</t>
  </si>
  <si>
    <t xml:space="preserve">Return on </t>
  </si>
  <si>
    <t>Rate Base</t>
  </si>
  <si>
    <t>Total</t>
  </si>
  <si>
    <t>Grossed-Up</t>
  </si>
  <si>
    <t>Response(s)</t>
  </si>
  <si>
    <t>As Filed (Sch B-5)</t>
  </si>
  <si>
    <t>After Correction of Revenue Lag Error (AG 1-96)</t>
  </si>
  <si>
    <t>13-Month Average of Fuel Inventory - Schedule B-5</t>
  </si>
  <si>
    <t>Percentage of Fuel Inventory Financed by Vendors</t>
  </si>
  <si>
    <t>13-Month Average of Lime Inventory - Schedule WPB-5.1c (Incl with Materials and Supplies)</t>
  </si>
  <si>
    <t xml:space="preserve">Accounts Payable Related to Lime Inventory </t>
  </si>
  <si>
    <t>Ag Recommended Redcution to Rate Base for Vendor Financed Fuel and Lime Inventory</t>
  </si>
  <si>
    <t xml:space="preserve">Reduce Fuel and Lime Inventories For Amounts Financed By Vendors </t>
  </si>
  <si>
    <t>AG Recommended Adjustment to Remove Vendor Financed Fuel and Lime Inventories</t>
  </si>
  <si>
    <t xml:space="preserve">Adjustment 2 - Adjust Collection Lag Days </t>
  </si>
  <si>
    <t>Service Lag</t>
  </si>
  <si>
    <t>Billing Lag</t>
  </si>
  <si>
    <t xml:space="preserve">     Cycle Read Customers</t>
  </si>
  <si>
    <t>Collection Lag</t>
  </si>
  <si>
    <t xml:space="preserve">     Electric Sales</t>
  </si>
  <si>
    <t>Company AG 1-96</t>
  </si>
  <si>
    <t>Kollen Recommendation</t>
  </si>
  <si>
    <t>Reduce Cash Working Capital to Correct Revenue Collection Lag Days in Lead/Lag Study</t>
  </si>
  <si>
    <t>See WP-2.27a</t>
  </si>
  <si>
    <t>($)</t>
  </si>
  <si>
    <t>and authorized by the Commission.</t>
  </si>
  <si>
    <t xml:space="preserve">   (Return Rate Based on Forecast Period LTD Rate as Filed by the Company of 4.243% and </t>
  </si>
  <si>
    <t xml:space="preserve">     Total Deferred Costs of $36,540,465 as of March 31, 2018)</t>
  </si>
  <si>
    <t xml:space="preserve">This is the amount of expense included in the forecast period test year. </t>
  </si>
  <si>
    <t>AG Recommendation to Reset Levelized East Bend O&amp;M Deferral Amortization Through June 2041</t>
  </si>
  <si>
    <t>Months From July 1, 2023 through June 30, 2041</t>
  </si>
  <si>
    <t>Balance as of June 30, 2023 (Response to AG 1-101 Attachment at Tab 0182050)</t>
  </si>
  <si>
    <t>AG Recommended Reduction in Annuitized Payment</t>
  </si>
  <si>
    <t>As Filed Revenue Requirement Effect of Annuitized Pmt Grossed Up</t>
  </si>
  <si>
    <t>AG Recommended Revenue Requirement Effect of Annuitized Pmt Grossed Up</t>
  </si>
  <si>
    <t>As Filed - From Order in Case No. 2017-00321 at 25.</t>
  </si>
  <si>
    <t>Reduce East Bend 2 Deferred O&amp;M Amortization Expense by Extending Amortization Period</t>
  </si>
  <si>
    <t>Remove Amortization Expense for Planned Outage Expense Regulatory Asset</t>
  </si>
  <si>
    <t>Remove Amortization Expense for Forced Outage Expense Regulatory Asset</t>
  </si>
  <si>
    <t>AG Recommendation to Reset Levelized East Bend Ash Pond ARO Deferral Amortization Through June 2041</t>
  </si>
  <si>
    <t>As Filed - Monthly ESM Filings - See December 2022 Filing</t>
  </si>
  <si>
    <t>Balance as of June 30, 2023 (December 2022 ESM Filing)</t>
  </si>
  <si>
    <t>Recovery Included in ESM</t>
  </si>
  <si>
    <t xml:space="preserve">Matches Response to Kroger 1-5 </t>
  </si>
  <si>
    <t>Mid Year</t>
  </si>
  <si>
    <t>End of Year</t>
  </si>
  <si>
    <t>Miami Fort 6</t>
  </si>
  <si>
    <t xml:space="preserve">Adjusted </t>
  </si>
  <si>
    <t>Escalated Until</t>
  </si>
  <si>
    <t>Decomm Exp</t>
  </si>
  <si>
    <t>Change to Accum Decomm</t>
  </si>
  <si>
    <t>Change to ADIT (Incr Asset ADIT)</t>
  </si>
  <si>
    <t>Net Decrease - Lower Depr and Increased Decommissioning Expense</t>
  </si>
  <si>
    <t>As Filed Amounts with Escalations at 2.5% per Year - Spanos Amounts Highlighted in Purple Below - Not in Year of Retirement at Mid Year</t>
  </si>
  <si>
    <t>Percentage of Lime Inventory Financed by Vendors - Same as Fuel Inv Percentage</t>
  </si>
  <si>
    <t>As Filed Requested Cost of LTD by Company</t>
  </si>
  <si>
    <t>AG Recommended Annual Annuitized Pmt Amortization Expense for Deferred East Bend O&amp;M</t>
  </si>
  <si>
    <t>Annual Annuitized Pmt Amortization Expense of Deferred East Bend O&amp;M Calculated by DEK</t>
  </si>
  <si>
    <t>Annual Annuitized Pmt Amortization Expense of Deferred East Bend Ash Pond ARO in ESM</t>
  </si>
  <si>
    <t>AG Recommended Annuitized Pmt Amortization Expense for Deferred East Bend Ash Pond ARO</t>
  </si>
  <si>
    <t>Gross-Up for PSC assessment and bad debt</t>
  </si>
  <si>
    <t>Combined Depr and Decomm Effects</t>
  </si>
  <si>
    <t>Combined Depr and Decomm</t>
  </si>
  <si>
    <t>Change 1 - Separate Decommissioning Expense and Amortizing Over Remaining Life - Using 2041 Retirement for East Bend</t>
  </si>
  <si>
    <t xml:space="preserve">Change 2 - Escalate 2022 Dollars Until End of 2023 (Mid Test Year)  </t>
  </si>
  <si>
    <t xml:space="preserve">Change 3 - Remove Net Remaining Inventory Costs </t>
  </si>
  <si>
    <t>Effect of Change 2 AG Recommended Amortization of Decommissioning Costs Before Gross Up</t>
  </si>
  <si>
    <t>Effect of Change 1 AG Recommended Amortization of Decommissioning Costs Before Gross Up</t>
  </si>
  <si>
    <t>Effect of Change 1 AG Recommended Amortization of Decommissioning Costs After Gross Up</t>
  </si>
  <si>
    <t>AG Recommended Amortization of Decommissioning Costs Before Gross Up - After Change 2</t>
  </si>
  <si>
    <t>AG Recommended Amortization of Decommissioning Costs Before Gross Up - After Change 3</t>
  </si>
  <si>
    <t>Effect of Change 3 AG Recommended Amortization of Decommissioning Costs Before Gross Up</t>
  </si>
  <si>
    <t>Change 1 Increase in Revenue Requirement - AG Recommendation</t>
  </si>
  <si>
    <t>Change 2 Reduction in Decommissioning Revenue Requirement - AG Recommendation</t>
  </si>
  <si>
    <t>Change 3 Reduction in Decommissioning Revenue Requirement - AG Recommendation</t>
  </si>
  <si>
    <t>Change 1</t>
  </si>
  <si>
    <t>Change 2</t>
  </si>
  <si>
    <t>Change 3</t>
  </si>
  <si>
    <t>Reflect Changes in Accum Decomm Costs and ADIT Due to Removal of Inventory Costs</t>
  </si>
  <si>
    <t>Reflect Changes in Accum Decomm Costs and ADIT Due to Escalation Until Middle of Test Year</t>
  </si>
  <si>
    <t xml:space="preserve">II.  DEK Cost of Capital To Included AG Recommended Modified Capital Structure </t>
  </si>
  <si>
    <t>Reduce Return on Equity from 10.35% to 9.55%</t>
  </si>
  <si>
    <t>III.  DEK Cost of Capital Adjusted to Include AG Recommended ROE of 9.55%</t>
  </si>
  <si>
    <t xml:space="preserve">          are separately addressed in the Direct Testimonies of Mssrs Kollen and Futral</t>
  </si>
  <si>
    <t>Note:  This table does not reflect recovery recommendations related to the Environmental Surcharge Mechanism itself.</t>
  </si>
  <si>
    <t xml:space="preserve">        Those recommendations are addressed in the Direct Testimonies of Mssrs. Kollen and Futral.</t>
  </si>
  <si>
    <t>AG Recommendation (Through June 30, 2041)</t>
  </si>
  <si>
    <t>Note: ESM quantifications do not appear to include a Gross-Up for PSC assessment fees and bad debt expense</t>
  </si>
  <si>
    <t>AG Recommended Revenue Requirement Effect of Annuitized Pmt Grossed Up in ESM</t>
  </si>
  <si>
    <t>WACC</t>
  </si>
  <si>
    <t>Miami Fort</t>
  </si>
  <si>
    <t>Reduce Depreciation Expense to Remove Terminal Net Salvage Component of Depreciation Rates</t>
  </si>
  <si>
    <t>Reflect Accumulated Decommissioning Expense, Net of ADIT</t>
  </si>
  <si>
    <t>Reflect Changes in A/D and ADIT Due to Lower Depr. Expense - No Terminal Net Salvage</t>
  </si>
  <si>
    <t>Reverse Roll-in of Costs Currently Recovered Through Environmental Surcharge Mechanism</t>
  </si>
  <si>
    <t>As Filed Acct 311</t>
  </si>
  <si>
    <t>AG Recommendation #1 (Remove ESM Plant in Acct 311) - Change in Depreciation Expense</t>
  </si>
  <si>
    <t>Plant Rolled In Acct 312</t>
  </si>
  <si>
    <t>From ESM</t>
  </si>
  <si>
    <t>Acct 311 for Base Rates</t>
  </si>
  <si>
    <t>After Rollin Removed</t>
  </si>
  <si>
    <t>All Other Revenue Requirement Effects Computed by Company - See AG 2-40</t>
  </si>
  <si>
    <t>Depreciation Expense After Adjustment 1 (Remove Roll-in of ESM Plant to Base Rates)</t>
  </si>
  <si>
    <t>AG Recommendation #2 (Keep East Bend Retirement Date at 2041) - Change in Depreciation Expense</t>
  </si>
  <si>
    <t>Reduction in Revenue Requirement - AG Recommendation #2 (Keep East Bend Retirement Date at 2041)</t>
  </si>
  <si>
    <t>Depreciation Expense After AG Recommendation #2</t>
  </si>
  <si>
    <t>AG Recommendation #3 (No Terminal Net Salvage in Depr Rates) - Change in Depreciation Expense</t>
  </si>
  <si>
    <t>Reduction in Revenue Requirement - AG Recommendation #3 (No Terminal Net Salvage in Depr Rates)</t>
  </si>
  <si>
    <t>Base Rate Increase Requested by Company Without Roll-In of ESM</t>
  </si>
  <si>
    <t>Reverse Roll-In of Environmental Surcharge Mechanism ("ESM") Projects to Base Rates</t>
  </si>
  <si>
    <t>AG-DR-02-042</t>
  </si>
  <si>
    <t>AG-DR-01-140</t>
  </si>
  <si>
    <t>Company Acknowledged Errors and Effects on Revenue Requirement</t>
  </si>
  <si>
    <t>AG Recommended Weighted Avg Cost of Capital</t>
  </si>
  <si>
    <t>Source:Response to AG 2-47</t>
  </si>
  <si>
    <t>Property Tax Expense</t>
  </si>
  <si>
    <t>2021 Actual Recorded</t>
  </si>
  <si>
    <t>2022 Actual Recorded</t>
  </si>
  <si>
    <t>2021 YE Net Plant - Schedule K</t>
  </si>
  <si>
    <t>2020 YE Net Plant - Schedule K</t>
  </si>
  <si>
    <t>Net Plant (Electric)</t>
  </si>
  <si>
    <t>2022 YE Net Plant - FR (16)(7)(h) Attachment Page 11 of 13</t>
  </si>
  <si>
    <t>2023 YE Net Plant - FR (16)(7)(h) Attachment Page 11 of 13</t>
  </si>
  <si>
    <t>Projected Test Year  (July 1, 2023 through June 30, 2024)</t>
  </si>
  <si>
    <t>2024 YE Net Plant - FR (16)(7)(h) Attachment Page 11 of 13</t>
  </si>
  <si>
    <t>Effective</t>
  </si>
  <si>
    <t xml:space="preserve">Tax </t>
  </si>
  <si>
    <t>% Increase</t>
  </si>
  <si>
    <t>Annual Property Tax Rate Increase Percentages - AG 2-47 WP</t>
  </si>
  <si>
    <t>% Of Prior Year Net Plant</t>
  </si>
  <si>
    <t>2022 Actual Recorded Property Tax Expense</t>
  </si>
  <si>
    <t>Escalation - Annual Rate Increase</t>
  </si>
  <si>
    <t>Escalation - Net Plant Increase 2022 YE Net Over 2021 YE Net</t>
  </si>
  <si>
    <t>AG Projected 2023 Expense</t>
  </si>
  <si>
    <t>Escalation - Net Plant Increase 2023 YE Net Over 2022 YE Net</t>
  </si>
  <si>
    <t>AG Projected 2024 Expense</t>
  </si>
  <si>
    <t>Test Year (One Half 2023 and One Half 2024)</t>
  </si>
  <si>
    <t xml:space="preserve">  (Percentage Increase Proposed by Company)</t>
  </si>
  <si>
    <t>Projected Increase - Test Year Expense Over 2022 Actual</t>
  </si>
  <si>
    <t>AG Recommended Reduction In Property Tax Expense</t>
  </si>
  <si>
    <t>Total Before Rider Reductions</t>
  </si>
  <si>
    <t>As Filed Projected Test Year  (July 1, 2023 through June 30, 2024)</t>
  </si>
  <si>
    <t>Total After Rider Reductions</t>
  </si>
  <si>
    <t>AG Recommended Property Tax Expense</t>
  </si>
  <si>
    <t>Expense Removed from Base Rates</t>
  </si>
  <si>
    <t>Reduce Property Tax Expense</t>
  </si>
  <si>
    <t>Same as Amount Computed by Spanos AG 2-43</t>
  </si>
  <si>
    <t>Sum of Accounts 408040 and 408121</t>
  </si>
  <si>
    <t>AG 2-40 Attachment 3</t>
  </si>
  <si>
    <t>Less: Property Tax Expense for ESM (AG 2-4- Attach 3)</t>
  </si>
  <si>
    <t>Table 4</t>
  </si>
  <si>
    <t>AG Recommended Adjustment to Reduce Property Tax Expense</t>
  </si>
  <si>
    <t>Table 3</t>
  </si>
  <si>
    <t>Percentage Removed for ESM</t>
  </si>
  <si>
    <t>Amount Removed for ESM (% Computed Below)</t>
  </si>
  <si>
    <t>Before Removal of Expense Related to ESM</t>
  </si>
  <si>
    <t>Company Computed Rev Req Reduction.  This adjustment is not included in Effects of Rate Base Changes.  It is used only to reflect the redcution in rate base for rate of return calculations.</t>
  </si>
  <si>
    <t>Add Standalone Decommissioning Expense</t>
  </si>
  <si>
    <t>Reduce Decommissioning Expense to Limit Escalation to Test Year</t>
  </si>
  <si>
    <t>Reduce Decommissioning Expense to Remove Estimated End of Life Inventory Costs</t>
  </si>
  <si>
    <t>AG Alternative Recommendation (Through June 30, 2035)</t>
  </si>
  <si>
    <t>Months From July 1, 2023 through June 30, 2035</t>
  </si>
  <si>
    <t>Requested Cost of LTD by Company</t>
  </si>
  <si>
    <t>AG Recommended Annuitized Pmt Amortization Expense for Deferred East Bend O&amp;M</t>
  </si>
  <si>
    <t>Gross-Up fpr PSC assessment and bad debt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</si>
</sst>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8">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0.000_);\(#,##0.000\)"/>
    <numFmt numFmtId="166" formatCode="_(* #,##0_);_(* \(#,##0\);_(* &quot;-&quot;??_);_(@_)"/>
    <numFmt numFmtId="167" formatCode="0.000%"/>
    <numFmt numFmtId="168" formatCode="0.0000%"/>
    <numFmt numFmtId="169" formatCode="0.0%"/>
    <numFmt numFmtId="170" formatCode="_(* #,##0.0000000_);_(* \(#,##0.0000000\);_(* &quot;-&quot;??_);_(@_)"/>
    <numFmt numFmtId="171" formatCode="[$-F400]h:mm:ss\ AM/PM"/>
    <numFmt numFmtId="172" formatCode="0_);\(0\)"/>
    <numFmt numFmtId="173" formatCode="&quot;$&quot;#,##0"/>
    <numFmt numFmtId="174" formatCode="0.00000"/>
    <numFmt numFmtId="175" formatCode="0.0_);\(0.0\)"/>
    <numFmt numFmtId="176" formatCode="_(* #,##0.0_);_(* \(#,##0.0\);_(* &quot;-&quot;?_);_(@_)"/>
    <numFmt numFmtId="177" formatCode="mm\-yyyy"/>
    <numFmt numFmtId="178" formatCode="#,##0.0_);\(#,##0.0\)"/>
    <numFmt numFmtId="179" formatCode="[$-409]mmmm\ d\,\ yyyy;@"/>
    <numFmt numFmtId="180" formatCode="_(* #,##0.00_);_(* \(#,##0.00\);_(* &quot;-&quot;?_);_(@_)"/>
    <numFmt numFmtId="181" formatCode="0.000"/>
    <numFmt numFmtId="182" formatCode="_(* #,##0.00000_);_(* \(#,##0.00000\);_(* &quot;-&quot;??_);_(@_)"/>
    <numFmt numFmtId="183" formatCode="#,##0.00\ ;[Red]\(#,##0.00\)"/>
    <numFmt numFmtId="184" formatCode="_ * #,##0_ ;_ * \-#,##0_ ;_ * &quot;-&quot;_ ;_ @_ "/>
    <numFmt numFmtId="185" formatCode="#,##0.0\ \ \ _);\(#,##0.0\)"/>
    <numFmt numFmtId="186" formatCode="0.000_)"/>
    <numFmt numFmtId="187" formatCode="&quot;$&quot;#,##0\ ;\(&quot;$&quot;#,##0\)"/>
    <numFmt numFmtId="188" formatCode="#."/>
    <numFmt numFmtId="189" formatCode="mmmm\ yyyy"/>
    <numFmt numFmtId="190" formatCode="_ [$€-2]\ * #,##0.00_ ;_ [$€-2]\ * \-#,##0.00_ ;_ [$€-2]\ * &quot;-&quot;??_ "/>
    <numFmt numFmtId="191" formatCode="_([$€-2]* #,##0.00_);_([$€-2]* \(#,##0.00\);_([$€-2]* &quot;-&quot;??_)"/>
    <numFmt numFmtId="192" formatCode="_(&quot;$&quot;* #,##0_);_(&quot;$&quot;* \(#,##0\);_(&quot;$&quot;* &quot;-&quot;??_);_(@_)"/>
    <numFmt numFmtId="193" formatCode="_-* #,##0.0_-;\-* #,##0.0_-;_-* &quot;-&quot;??_-;_-@_-"/>
    <numFmt numFmtId="194" formatCode="#,##0.00&quot; $&quot;;\-#,##0.00&quot; $&quot;"/>
    <numFmt numFmtId="195" formatCode="0.000000_)"/>
    <numFmt numFmtId="196" formatCode="dd\-mmm\-yy_)"/>
    <numFmt numFmtId="197" formatCode="mm/dd/yy_)"/>
    <numFmt numFmtId="198" formatCode="_-* #,##0.00_-;\-* #,##0.00_-;_-* &quot;-&quot;??_-;_-@_-"/>
    <numFmt numFmtId="199" formatCode="_-&quot;$&quot;* #,##0.00_-;\-&quot;$&quot;* #,##0.00_-;_-&quot;$&quot;* &quot;-&quot;??_-;_-@_-"/>
    <numFmt numFmtId="200" formatCode="0.00_)"/>
    <numFmt numFmtId="201" formatCode="General_)"/>
    <numFmt numFmtId="202" formatCode="#,##0_ ;[Red]\(#,##0\)\ "/>
    <numFmt numFmtId="203" formatCode="_-#,##0&quot; years&quot;"/>
    <numFmt numFmtId="204" formatCode="_-* #,##0_-;\-* #,##0_-;_-* &quot;-&quot;_-;_-@_-"/>
    <numFmt numFmtId="205" formatCode="&quot;$&quot;#,##0.0_);[Red]\(&quot;$&quot;#,##0.0\)"/>
    <numFmt numFmtId="206" formatCode="&quot;$&quot;\ \ #,##0_);[Red]\(&quot;$&quot;\ \ #,##0\)"/>
    <numFmt numFmtId="207" formatCode="#,##0_);[Red]\(#,##0\);\-"/>
    <numFmt numFmtId="208" formatCode="#,##0.00000___;"/>
    <numFmt numFmtId="209" formatCode="&quot;$&quot;#,##0.00;\-&quot;$&quot;#,##0.00"/>
    <numFmt numFmtId="210" formatCode="0.0_%;\(0.0\)%;\ \-\ \ \ "/>
    <numFmt numFmtId="211" formatCode="#,###.000000_);\(#,##0.000000\);\ \-\ _ "/>
    <numFmt numFmtId="212" formatCode="&quot;$&quot;\ \ #,##0.0_);[Red]\(&quot;$&quot;\ \ #,##0.0\)"/>
    <numFmt numFmtId="213" formatCode="&quot;$&quot;\ \ #,##0.00_);[Red]\(&quot;$&quot;\ \ #,##0.00\)"/>
    <numFmt numFmtId="214" formatCode="#,##0_);\(#,##0\);_ \-\ \ "/>
    <numFmt numFmtId="215" formatCode="&quot;$&quot;#,##0;[Red]\-&quot;$&quot;#,##0"/>
    <numFmt numFmtId="216" formatCode="&quot;$&quot;#,##0.00;[Red]\-&quot;$&quot;#,##0.00"/>
    <numFmt numFmtId="217" formatCode="#,##0___);\(#,##0\);___-\ \ "/>
    <numFmt numFmtId="218" formatCode="0.000000"/>
    <numFmt numFmtId="219" formatCode="&quot;$&quot;#,##0.00"/>
    <numFmt numFmtId="220" formatCode="0.0000_)"/>
    <numFmt numFmtId="221" formatCode="_(* #,##0.0_);_(* \(#,##0.0\);&quot;&quot;;_(@_)"/>
    <numFmt numFmtId="222" formatCode="mmm\-d\-yyyy"/>
    <numFmt numFmtId="223" formatCode="#,##0.0_);[Red]\(#,##0.0\)"/>
    <numFmt numFmtId="224" formatCode="mmm\-yyyy"/>
    <numFmt numFmtId="225" formatCode="m/d"/>
    <numFmt numFmtId="226" formatCode="###0_);\(###0\)"/>
    <numFmt numFmtId="227" formatCode="d\ mmmm\ yyyy"/>
    <numFmt numFmtId="228" formatCode="#,##0.0\x_);\(#,##0.0\x\);#,##0.0\x_);@_)"/>
    <numFmt numFmtId="229" formatCode="#,##0.0_);[Red]\(#,##0.0\);&quot;N/A &quot;"/>
    <numFmt numFmtId="230" formatCode="#,##0.000_);[Red]\(#,##0.000\)"/>
    <numFmt numFmtId="231" formatCode="#,##0.0_)\ \ ;[Red]\(#,##0.0\)\ \ "/>
    <numFmt numFmtId="232" formatCode="0.0%&quot;NetPPE/sales&quot;"/>
    <numFmt numFmtId="233" formatCode="[Blue]#,##0,_);[Red]\(#,##0,\)"/>
    <numFmt numFmtId="234" formatCode="0.0%&quot;NWI/Sls&quot;"/>
    <numFmt numFmtId="235" formatCode="0%;[Red]\(0%\)"/>
    <numFmt numFmtId="236" formatCode="0.0%;[Red]\(0.0%\)"/>
    <numFmt numFmtId="237" formatCode="0.00%;[Red]\(0.00%\)"/>
    <numFmt numFmtId="238" formatCode="#,##0.0\%_);\(#,##0.0\%\);#,##0.0\%_);@_)"/>
    <numFmt numFmtId="239" formatCode="0.0%&quot;Sales&quot;"/>
    <numFmt numFmtId="240" formatCode="dd\ mmm\ yyyy"/>
    <numFmt numFmtId="241" formatCode="&quot;TFCF: &quot;#,##0_);[Red]&quot;No! &quot;\(#,##0\)"/>
    <numFmt numFmtId="242" formatCode="_(&quot;$&quot;* #,##0.00_);_(&quot;$&quot;* \(#,##0.00\);_(&quot;$&quot;* &quot;-&quot;????_);_(@_)"/>
    <numFmt numFmtId="243" formatCode="0.00000%"/>
    <numFmt numFmtId="244" formatCode="_(* #,##0.0000_);_(* \(#,##0.0000\);_(* &quot;-&quot;??_);_(@_)"/>
  </numFmts>
  <fonts count="224">
    <font>
      <sz val="10"/>
      <color theme="1"/>
      <name val="Arial"/>
      <family val="2"/>
    </font>
    <font>
      <sz val="10"/>
      <color theme="1"/>
      <name val="Arial"/>
      <family val="2"/>
    </font>
    <font>
      <sz val="12"/>
      <name val="Times New Roman"/>
      <family val="1"/>
    </font>
    <font>
      <b/>
      <sz val="12"/>
      <name val="Times New Roman"/>
      <family val="1"/>
    </font>
    <font>
      <b/>
      <sz val="10"/>
      <name val="Arial"/>
      <family val="2"/>
    </font>
    <font>
      <sz val="10"/>
      <name val="Arial"/>
      <family val="2"/>
    </font>
    <font>
      <sz val="10"/>
      <name val="Times New Roman"/>
      <family val="1"/>
    </font>
    <font>
      <b/>
      <sz val="10"/>
      <name val="Times New Roman"/>
      <family val="1"/>
    </font>
    <font>
      <sz val="12"/>
      <name val="Courier"/>
      <family val="3"/>
    </font>
    <font>
      <sz val="10"/>
      <name val="Courier"/>
      <family val="3"/>
    </font>
    <font>
      <sz val="10"/>
      <color indexed="12"/>
      <name val="Arial"/>
      <family val="2"/>
    </font>
    <font>
      <u/>
      <sz val="10"/>
      <name val="Arial"/>
      <family val="2"/>
    </font>
    <font>
      <b/>
      <u/>
      <sz val="10"/>
      <name val="Arial"/>
      <family val="2"/>
    </font>
    <font>
      <sz val="8"/>
      <name val="Arial"/>
      <family val="2"/>
    </font>
    <font>
      <u/>
      <sz val="10"/>
      <color theme="10"/>
      <name val="Arial"/>
      <family val="2"/>
    </font>
    <font>
      <u/>
      <sz val="10"/>
      <color theme="0"/>
      <name val="Arial"/>
      <family val="2"/>
    </font>
    <font>
      <sz val="10"/>
      <color indexed="8"/>
      <name val="Arial"/>
      <family val="2"/>
    </font>
    <font>
      <sz val="10"/>
      <color rgb="FF0000FF"/>
      <name val="Arial"/>
      <family val="2"/>
    </font>
    <font>
      <sz val="12"/>
      <name val="Arial"/>
      <family val="2"/>
    </font>
    <font>
      <b/>
      <sz val="12"/>
      <name val="Arial"/>
      <family val="2"/>
    </font>
    <font>
      <sz val="12"/>
      <color indexed="8"/>
      <name val="Arial"/>
      <family val="2"/>
    </font>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b/>
      <u/>
      <sz val="9"/>
      <name val="Arial"/>
      <family val="2"/>
    </font>
    <font>
      <b/>
      <sz val="9"/>
      <color indexed="8"/>
      <name val="Arial"/>
      <family val="2"/>
    </font>
    <font>
      <b/>
      <u/>
      <sz val="9"/>
      <color indexed="8"/>
      <name val="Arial"/>
      <family val="2"/>
    </font>
    <font>
      <u/>
      <sz val="9"/>
      <name val="Arial"/>
      <family val="2"/>
    </font>
    <font>
      <b/>
      <sz val="18"/>
      <name val="Arial"/>
      <family val="2"/>
    </font>
    <font>
      <sz val="10"/>
      <name val="LJ Helvetica"/>
    </font>
    <font>
      <sz val="11"/>
      <color indexed="8"/>
      <name val="Calibri"/>
      <family val="2"/>
    </font>
    <font>
      <sz val="11"/>
      <color theme="1"/>
      <name val="Cambria"/>
      <family val="2"/>
    </font>
    <font>
      <sz val="11"/>
      <color theme="0"/>
      <name val="Calibri"/>
      <family val="2"/>
      <scheme val="minor"/>
    </font>
    <font>
      <sz val="11"/>
      <color indexed="9"/>
      <name val="Calibri"/>
      <family val="2"/>
    </font>
    <font>
      <sz val="10"/>
      <color indexed="8"/>
      <name val="Book Antiqua"/>
      <family val="1"/>
    </font>
    <font>
      <sz val="8"/>
      <name val="Times New Roman"/>
      <family val="1"/>
    </font>
    <font>
      <sz val="11"/>
      <color indexed="8"/>
      <name val="Arial"/>
      <family val="2"/>
    </font>
    <font>
      <sz val="11"/>
      <color rgb="FF9C0006"/>
      <name val="Calibri"/>
      <family val="2"/>
      <scheme val="minor"/>
    </font>
    <font>
      <sz val="11"/>
      <color indexed="20"/>
      <name val="Calibri"/>
      <family val="2"/>
    </font>
    <font>
      <b/>
      <sz val="12"/>
      <color indexed="9"/>
      <name val="Times New Roman"/>
      <family val="1"/>
    </font>
    <font>
      <b/>
      <sz val="11"/>
      <color rgb="FFFA7D00"/>
      <name val="Calibri"/>
      <family val="2"/>
      <scheme val="minor"/>
    </font>
    <font>
      <b/>
      <sz val="11"/>
      <color indexed="52"/>
      <name val="Calibri"/>
      <family val="2"/>
    </font>
    <font>
      <b/>
      <sz val="11"/>
      <color theme="0"/>
      <name val="Calibri"/>
      <family val="2"/>
      <scheme val="minor"/>
    </font>
    <font>
      <b/>
      <sz val="11"/>
      <color indexed="9"/>
      <name val="Calibri"/>
      <family val="2"/>
    </font>
    <font>
      <b/>
      <sz val="10"/>
      <name val="MS Sans Serif"/>
      <family val="2"/>
    </font>
    <font>
      <sz val="11"/>
      <name val="Tms Rmn"/>
      <family val="1"/>
    </font>
    <font>
      <sz val="11"/>
      <color theme="1"/>
      <name val="Arial"/>
      <family val="2"/>
    </font>
    <font>
      <sz val="10"/>
      <color indexed="24"/>
      <name val="Times New Roman"/>
      <family val="1"/>
    </font>
    <font>
      <b/>
      <sz val="11"/>
      <color indexed="12"/>
      <name val="Arial"/>
      <family val="2"/>
    </font>
    <font>
      <sz val="11"/>
      <name val="??"/>
      <family val="3"/>
      <charset val="129"/>
    </font>
    <font>
      <sz val="1"/>
      <color indexed="16"/>
      <name val="Courier"/>
      <family val="3"/>
    </font>
    <font>
      <b/>
      <sz val="10"/>
      <color indexed="10"/>
      <name val="Arial"/>
      <family val="2"/>
    </font>
    <font>
      <i/>
      <sz val="11"/>
      <color rgb="FF7F7F7F"/>
      <name val="Calibri"/>
      <family val="2"/>
      <scheme val="minor"/>
    </font>
    <font>
      <i/>
      <sz val="11"/>
      <color indexed="23"/>
      <name val="Calibri"/>
      <family val="2"/>
    </font>
    <font>
      <sz val="12"/>
      <color indexed="12"/>
      <name val="SWISS"/>
      <family val="2"/>
    </font>
    <font>
      <sz val="11"/>
      <color rgb="FF006100"/>
      <name val="Calibri"/>
      <family val="2"/>
      <scheme val="minor"/>
    </font>
    <font>
      <sz val="11"/>
      <color indexed="17"/>
      <name val="Calibri"/>
      <family val="2"/>
    </font>
    <font>
      <b/>
      <u/>
      <sz val="11"/>
      <color indexed="37"/>
      <name val="Arial"/>
      <family val="2"/>
    </font>
    <font>
      <b/>
      <sz val="14"/>
      <name val="Times New Roman"/>
      <family val="1"/>
    </font>
    <font>
      <b/>
      <sz val="15"/>
      <color theme="3"/>
      <name val="Calibri"/>
      <family val="2"/>
      <scheme val="minor"/>
    </font>
    <font>
      <b/>
      <sz val="15"/>
      <color indexed="56"/>
      <name val="Calibri"/>
      <family val="2"/>
    </font>
    <font>
      <b/>
      <sz val="13"/>
      <color theme="3"/>
      <name val="Calibri"/>
      <family val="2"/>
      <scheme val="minor"/>
    </font>
    <font>
      <b/>
      <sz val="13"/>
      <color indexed="56"/>
      <name val="Calibri"/>
      <family val="2"/>
    </font>
    <font>
      <b/>
      <sz val="11"/>
      <color theme="3"/>
      <name val="Calibri"/>
      <family val="2"/>
      <scheme val="minor"/>
    </font>
    <font>
      <b/>
      <sz val="11"/>
      <color indexed="56"/>
      <name val="Calibri"/>
      <family val="2"/>
    </font>
    <font>
      <b/>
      <u/>
      <sz val="14"/>
      <name val="Arial Narrow"/>
      <family val="2"/>
    </font>
    <font>
      <b/>
      <i/>
      <sz val="12"/>
      <color indexed="57"/>
      <name val="Swiss"/>
      <family val="2"/>
    </font>
    <font>
      <sz val="11"/>
      <color rgb="FF3F3F76"/>
      <name val="Calibri"/>
      <family val="2"/>
      <scheme val="minor"/>
    </font>
    <font>
      <sz val="11"/>
      <color indexed="62"/>
      <name val="Calibri"/>
      <family val="2"/>
    </font>
    <font>
      <sz val="11"/>
      <color rgb="FF3F3F76"/>
      <name val="Cambria"/>
      <family val="2"/>
    </font>
    <font>
      <sz val="11"/>
      <color indexed="32"/>
      <name val="Arial"/>
      <family val="2"/>
    </font>
    <font>
      <b/>
      <sz val="12"/>
      <name val="Swiss"/>
      <family val="2"/>
    </font>
    <font>
      <sz val="12"/>
      <color indexed="37"/>
      <name val="swiss"/>
    </font>
    <font>
      <sz val="12"/>
      <color indexed="37"/>
      <name val="Swiss"/>
      <family val="2"/>
    </font>
    <font>
      <b/>
      <sz val="10"/>
      <color indexed="37"/>
      <name val="Arial MT"/>
    </font>
    <font>
      <sz val="11"/>
      <color rgb="FFFA7D00"/>
      <name val="Calibri"/>
      <family val="2"/>
      <scheme val="minor"/>
    </font>
    <font>
      <sz val="11"/>
      <color indexed="52"/>
      <name val="Calibri"/>
      <family val="2"/>
    </font>
    <font>
      <b/>
      <sz val="11"/>
      <color indexed="18"/>
      <name val="Arial"/>
      <family val="2"/>
    </font>
    <font>
      <sz val="10"/>
      <color indexed="56"/>
      <name val="Courier"/>
      <family val="3"/>
    </font>
    <font>
      <sz val="11"/>
      <color indexed="16"/>
      <name val="Arial"/>
      <family val="2"/>
    </font>
    <font>
      <i/>
      <sz val="12"/>
      <color indexed="38"/>
      <name val="Swiss"/>
      <family val="2"/>
    </font>
    <font>
      <sz val="11"/>
      <color rgb="FF9C6500"/>
      <name val="Calibri"/>
      <family val="2"/>
      <scheme val="minor"/>
    </font>
    <font>
      <sz val="11"/>
      <color indexed="60"/>
      <name val="Calibri"/>
      <family val="2"/>
    </font>
    <font>
      <sz val="7"/>
      <name val="Small Fonts"/>
      <family val="2"/>
    </font>
    <font>
      <b/>
      <i/>
      <sz val="16"/>
      <name val="Helv"/>
    </font>
    <font>
      <sz val="10"/>
      <color theme="1"/>
      <name val="Times New Roman"/>
      <family val="2"/>
    </font>
    <font>
      <sz val="10"/>
      <name val="MS Sans Serif"/>
      <family val="2"/>
    </font>
    <font>
      <sz val="10"/>
      <color theme="1"/>
      <name val="Calibri"/>
      <family val="2"/>
      <scheme val="minor"/>
    </font>
    <font>
      <sz val="11"/>
      <color rgb="FF000000"/>
      <name val="Calibri"/>
      <family val="2"/>
      <scheme val="minor"/>
    </font>
    <font>
      <sz val="10"/>
      <name val="Calibri"/>
      <family val="1"/>
      <scheme val="minor"/>
    </font>
    <font>
      <sz val="11"/>
      <color theme="1"/>
      <name val="Times New Roman"/>
      <family val="2"/>
    </font>
    <font>
      <b/>
      <sz val="11"/>
      <color rgb="FF3F3F3F"/>
      <name val="Calibri"/>
      <family val="2"/>
      <scheme val="minor"/>
    </font>
    <font>
      <b/>
      <sz val="11"/>
      <color indexed="63"/>
      <name val="Calibri"/>
      <family val="2"/>
    </font>
    <font>
      <sz val="10"/>
      <color indexed="55"/>
      <name val="Arial"/>
      <family val="2"/>
    </font>
    <font>
      <sz val="11"/>
      <name val="Times New Roman"/>
      <family val="1"/>
    </font>
    <font>
      <b/>
      <sz val="10"/>
      <name val="Book Antiqua"/>
      <family val="1"/>
    </font>
    <font>
      <sz val="14"/>
      <name val="Haettenschweiler"/>
      <family val="2"/>
    </font>
    <font>
      <sz val="10"/>
      <color indexed="18"/>
      <name val="Times New Roman"/>
      <family val="1"/>
    </font>
    <font>
      <b/>
      <i/>
      <sz val="10"/>
      <color indexed="38"/>
      <name val="Arial"/>
      <family val="2"/>
    </font>
    <font>
      <b/>
      <sz val="12"/>
      <color indexed="38"/>
      <name val="Swiss"/>
      <family val="2"/>
    </font>
    <font>
      <i/>
      <sz val="10"/>
      <name val="MS Sans Serif"/>
      <family val="2"/>
    </font>
    <font>
      <b/>
      <sz val="14"/>
      <color indexed="8"/>
      <name val="Helv"/>
    </font>
    <font>
      <b/>
      <sz val="12"/>
      <color indexed="18"/>
      <name val="Arial"/>
      <family val="2"/>
    </font>
    <font>
      <sz val="8"/>
      <name val="Arial Narrow"/>
      <family val="2"/>
    </font>
    <font>
      <b/>
      <u/>
      <sz val="12"/>
      <name val="Arial Narrow"/>
      <family val="2"/>
    </font>
    <font>
      <b/>
      <u/>
      <sz val="10"/>
      <name val="Arial Narrow"/>
      <family val="2"/>
    </font>
    <font>
      <b/>
      <sz val="18"/>
      <color indexed="56"/>
      <name val="Cambria"/>
      <family val="2"/>
    </font>
    <font>
      <b/>
      <sz val="11"/>
      <color theme="1"/>
      <name val="Calibri"/>
      <family val="2"/>
      <scheme val="minor"/>
    </font>
    <font>
      <b/>
      <sz val="11"/>
      <color indexed="8"/>
      <name val="Calibri"/>
      <family val="2"/>
    </font>
    <font>
      <i/>
      <sz val="12"/>
      <color indexed="50"/>
      <name val="Arial"/>
      <family val="2"/>
    </font>
    <font>
      <b/>
      <sz val="7"/>
      <color indexed="12"/>
      <name val="Arial"/>
      <family val="2"/>
    </font>
    <font>
      <sz val="12"/>
      <color indexed="8"/>
      <name val="Arial MT"/>
    </font>
    <font>
      <i/>
      <sz val="12"/>
      <color indexed="8"/>
      <name val="Arial MT"/>
    </font>
    <font>
      <sz val="8"/>
      <color indexed="12"/>
      <name val="Arial"/>
      <family val="2"/>
    </font>
    <font>
      <sz val="11"/>
      <color rgb="FFFF0000"/>
      <name val="Calibri"/>
      <family val="2"/>
      <scheme val="minor"/>
    </font>
    <font>
      <sz val="11"/>
      <color indexed="10"/>
      <name val="Calibri"/>
      <family val="2"/>
    </font>
    <font>
      <u/>
      <sz val="8.4"/>
      <color indexed="12"/>
      <name val="Arial"/>
      <family val="2"/>
    </font>
    <font>
      <sz val="10"/>
      <name val="Arial"/>
      <family val="2"/>
    </font>
    <font>
      <sz val="12"/>
      <color indexed="8"/>
      <name val="Times New Roman"/>
      <family val="1"/>
    </font>
    <font>
      <sz val="10"/>
      <name val="Helv"/>
      <family val="2"/>
    </font>
    <font>
      <sz val="12"/>
      <name val="___"/>
      <family val="1"/>
      <charset val="129"/>
    </font>
    <font>
      <sz val="12"/>
      <name val="___"/>
      <family val="3"/>
      <charset val="129"/>
    </font>
    <font>
      <sz val="11"/>
      <name val="__"/>
      <family val="3"/>
      <charset val="129"/>
    </font>
    <font>
      <sz val="10"/>
      <name val="___"/>
      <family val="3"/>
      <charset val="129"/>
    </font>
    <font>
      <sz val="11"/>
      <name val="___"/>
      <family val="1"/>
      <charset val="129"/>
    </font>
    <font>
      <sz val="11"/>
      <name val="___"/>
      <family val="3"/>
      <charset val="129"/>
    </font>
    <font>
      <sz val="10"/>
      <color indexed="9"/>
      <name val="Arial"/>
      <family val="2"/>
    </font>
    <font>
      <sz val="10"/>
      <color indexed="9"/>
      <name val="Tahoma"/>
      <family val="2"/>
    </font>
    <font>
      <sz val="10"/>
      <color indexed="20"/>
      <name val="Arial"/>
      <family val="2"/>
    </font>
    <font>
      <sz val="10"/>
      <color indexed="20"/>
      <name val="Tahoma"/>
      <family val="2"/>
    </font>
    <font>
      <sz val="9"/>
      <name val="Helv"/>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Arial"/>
      <family val="2"/>
    </font>
    <font>
      <b/>
      <sz val="10"/>
      <color indexed="52"/>
      <name val="Tahoma"/>
      <family val="2"/>
    </font>
    <font>
      <b/>
      <sz val="10"/>
      <color indexed="9"/>
      <name val="Arial"/>
      <family val="2"/>
    </font>
    <font>
      <b/>
      <sz val="10"/>
      <color indexed="9"/>
      <name val="Tahoma"/>
      <family val="2"/>
    </font>
    <font>
      <b/>
      <sz val="8"/>
      <color indexed="9"/>
      <name val="Arial"/>
      <family val="2"/>
    </font>
    <font>
      <b/>
      <sz val="8"/>
      <color indexed="8"/>
      <name val="Arial"/>
      <family val="2"/>
    </font>
    <font>
      <b/>
      <sz val="8"/>
      <color indexed="8"/>
      <name val="Courier New"/>
      <family val="3"/>
    </font>
    <font>
      <sz val="12"/>
      <name val="Arial MT"/>
    </font>
    <font>
      <b/>
      <i/>
      <sz val="10"/>
      <name val="Arial"/>
      <family val="2"/>
    </font>
    <font>
      <sz val="10"/>
      <color indexed="8"/>
      <name val="MS Sans Serif"/>
      <family val="2"/>
    </font>
    <font>
      <b/>
      <sz val="10"/>
      <color indexed="64"/>
      <name val="Arial"/>
      <family val="2"/>
    </font>
    <font>
      <sz val="12"/>
      <name val="Helv"/>
    </font>
    <font>
      <sz val="10"/>
      <name val="Helv"/>
    </font>
    <font>
      <sz val="10"/>
      <name val="Arial Unicode MS"/>
      <family val="2"/>
    </font>
    <font>
      <sz val="12"/>
      <name val="Tms Rmn"/>
    </font>
    <font>
      <b/>
      <sz val="12"/>
      <color indexed="9"/>
      <name val="Arial"/>
      <family val="2"/>
    </font>
    <font>
      <b/>
      <sz val="8"/>
      <name val="Arial"/>
      <family val="2"/>
    </font>
    <font>
      <b/>
      <sz val="11"/>
      <name val="Optimum"/>
    </font>
    <font>
      <b/>
      <sz val="12"/>
      <name val="MS Sans Serif"/>
      <family val="2"/>
    </font>
    <font>
      <b/>
      <sz val="9"/>
      <color indexed="12"/>
      <name val="Arial"/>
      <family val="2"/>
    </font>
    <font>
      <i/>
      <sz val="10"/>
      <color indexed="23"/>
      <name val="Arial"/>
      <family val="2"/>
    </font>
    <font>
      <i/>
      <sz val="10"/>
      <color indexed="23"/>
      <name val="Tahoma"/>
      <family val="2"/>
    </font>
    <font>
      <sz val="6"/>
      <name val="Arial"/>
      <family val="2"/>
    </font>
    <font>
      <sz val="10"/>
      <color indexed="17"/>
      <name val="Arial"/>
      <family val="2"/>
    </font>
    <font>
      <sz val="10"/>
      <color indexed="17"/>
      <name val="Tahoma"/>
      <family val="2"/>
    </font>
    <font>
      <b/>
      <sz val="15"/>
      <color indexed="62"/>
      <name val="Calibri"/>
      <family val="2"/>
    </font>
    <font>
      <b/>
      <sz val="15"/>
      <color indexed="62"/>
      <name val="Arial"/>
      <family val="2"/>
    </font>
    <font>
      <b/>
      <sz val="15"/>
      <color indexed="56"/>
      <name val="Tahoma"/>
      <family val="2"/>
    </font>
    <font>
      <b/>
      <sz val="15"/>
      <color indexed="56"/>
      <name val="Arial"/>
      <family val="2"/>
    </font>
    <font>
      <b/>
      <sz val="13"/>
      <color indexed="62"/>
      <name val="Calibri"/>
      <family val="2"/>
    </font>
    <font>
      <b/>
      <sz val="13"/>
      <color indexed="62"/>
      <name val="Arial"/>
      <family val="2"/>
    </font>
    <font>
      <b/>
      <sz val="13"/>
      <color indexed="56"/>
      <name val="Tahoma"/>
      <family val="2"/>
    </font>
    <font>
      <b/>
      <sz val="13"/>
      <color indexed="56"/>
      <name val="Arial"/>
      <family val="2"/>
    </font>
    <font>
      <b/>
      <sz val="11"/>
      <color indexed="62"/>
      <name val="Calibri"/>
      <family val="2"/>
    </font>
    <font>
      <b/>
      <sz val="11"/>
      <color indexed="62"/>
      <name val="Arial"/>
      <family val="2"/>
    </font>
    <font>
      <b/>
      <sz val="11"/>
      <color indexed="56"/>
      <name val="Tahoma"/>
      <family val="2"/>
    </font>
    <font>
      <b/>
      <sz val="11"/>
      <color indexed="56"/>
      <name val="Arial"/>
      <family val="2"/>
    </font>
    <font>
      <u/>
      <sz val="10"/>
      <color indexed="12"/>
      <name val="Arial"/>
      <family val="2"/>
    </font>
    <font>
      <b/>
      <sz val="12"/>
      <color indexed="12"/>
      <name val="Arial"/>
      <family val="2"/>
    </font>
    <font>
      <b/>
      <sz val="12"/>
      <name val="Tms Rmn"/>
    </font>
    <font>
      <b/>
      <sz val="10"/>
      <color indexed="8"/>
      <name val="Arial"/>
      <family val="2"/>
    </font>
    <font>
      <sz val="10"/>
      <color indexed="10"/>
      <name val="Arial"/>
      <family val="2"/>
    </font>
    <font>
      <sz val="10"/>
      <color indexed="52"/>
      <name val="Arial"/>
      <family val="2"/>
    </font>
    <font>
      <sz val="10"/>
      <color indexed="52"/>
      <name val="Tahoma"/>
      <family val="2"/>
    </font>
    <font>
      <sz val="8"/>
      <name val="Palatino"/>
      <family val="1"/>
    </font>
    <font>
      <sz val="10"/>
      <color indexed="19"/>
      <name val="Arial"/>
      <family val="2"/>
    </font>
    <font>
      <sz val="10"/>
      <color indexed="60"/>
      <name val="Arial"/>
      <family val="2"/>
    </font>
    <font>
      <sz val="10"/>
      <color indexed="60"/>
      <name val="Tahoma"/>
      <family val="2"/>
    </font>
    <font>
      <sz val="11"/>
      <color indexed="8"/>
      <name val="Calibri"/>
      <family val="2"/>
      <scheme val="minor"/>
    </font>
    <font>
      <sz val="10"/>
      <color indexed="64"/>
      <name val="Arial"/>
      <family val="2"/>
    </font>
    <font>
      <sz val="10"/>
      <color indexed="62"/>
      <name val="Arial"/>
      <family val="2"/>
    </font>
    <font>
      <sz val="8"/>
      <color indexed="48"/>
      <name val="Arial"/>
      <family val="2"/>
    </font>
    <font>
      <b/>
      <sz val="10"/>
      <color indexed="63"/>
      <name val="Arial"/>
      <family val="2"/>
    </font>
    <font>
      <b/>
      <sz val="10"/>
      <color indexed="63"/>
      <name val="Tahoma"/>
      <family val="2"/>
    </font>
    <font>
      <b/>
      <i/>
      <sz val="10"/>
      <color indexed="8"/>
      <name val="Arial"/>
      <family val="2"/>
    </font>
    <font>
      <b/>
      <i/>
      <sz val="22"/>
      <color indexed="8"/>
      <name val="Times New Roman"/>
      <family val="1"/>
    </font>
    <font>
      <b/>
      <sz val="26"/>
      <name val="Times New Roman"/>
      <family val="1"/>
    </font>
    <font>
      <b/>
      <sz val="18"/>
      <name val="Times New Roman"/>
      <family val="1"/>
    </font>
    <font>
      <sz val="8"/>
      <color indexed="38"/>
      <name val="Arial"/>
      <family val="2"/>
    </font>
    <font>
      <b/>
      <i/>
      <sz val="16"/>
      <name val="Arial"/>
      <family val="2"/>
    </font>
    <font>
      <b/>
      <sz val="12"/>
      <color indexed="32"/>
      <name val="Arial"/>
      <family val="2"/>
    </font>
    <font>
      <i/>
      <sz val="11"/>
      <name val="Arial"/>
      <family val="2"/>
    </font>
    <font>
      <sz val="11"/>
      <name val="Arial"/>
      <family val="2"/>
    </font>
    <font>
      <sz val="8"/>
      <color indexed="10"/>
      <name val="Arial"/>
      <family val="2"/>
    </font>
    <font>
      <b/>
      <sz val="12"/>
      <color indexed="8"/>
      <name val="Arial"/>
      <family val="2"/>
    </font>
    <font>
      <sz val="8"/>
      <color indexed="8"/>
      <name val="Arial"/>
      <family val="2"/>
    </font>
    <font>
      <sz val="8"/>
      <name val="Helvetica-Narrow"/>
      <family val="2"/>
    </font>
    <font>
      <b/>
      <sz val="11"/>
      <color indexed="8"/>
      <name val="Arial"/>
      <family val="2"/>
    </font>
    <font>
      <sz val="12"/>
      <color indexed="17"/>
      <name val="SWISS"/>
      <family val="2"/>
    </font>
    <font>
      <sz val="7"/>
      <name val="Times New Roman"/>
      <family val="1"/>
    </font>
    <font>
      <sz val="7"/>
      <name val="Arial"/>
      <family val="2"/>
    </font>
    <font>
      <sz val="12"/>
      <color indexed="13"/>
      <name val="Tms Rmn"/>
    </font>
    <font>
      <b/>
      <sz val="18"/>
      <color indexed="62"/>
      <name val="Cambria"/>
      <family val="2"/>
    </font>
    <font>
      <b/>
      <sz val="10"/>
      <color indexed="8"/>
      <name val="Tahoma"/>
      <family val="2"/>
    </font>
    <font>
      <sz val="8"/>
      <color indexed="8"/>
      <name val="Wingdings"/>
      <charset val="2"/>
    </font>
    <font>
      <sz val="10"/>
      <color indexed="10"/>
      <name val="Tahoma"/>
      <family val="2"/>
    </font>
    <font>
      <b/>
      <sz val="10"/>
      <color theme="1"/>
      <name val="Arial"/>
      <family val="2"/>
    </font>
    <font>
      <sz val="12"/>
      <color theme="1"/>
      <name val="Times New Roman"/>
      <family val="1"/>
    </font>
    <font>
      <b/>
      <sz val="12"/>
      <color theme="1"/>
      <name val="Times New Roman"/>
      <family val="1"/>
    </font>
  </fonts>
  <fills count="8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bgColor indexed="55"/>
      </patternFill>
    </fill>
    <fill>
      <patternFill patternType="solid">
        <fgColor indexed="56"/>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3"/>
        <bgColor indexed="13"/>
      </patternFill>
    </fill>
    <fill>
      <patternFill patternType="solid">
        <fgColor indexed="14"/>
        <bgColor indexed="14"/>
      </patternFill>
    </fill>
    <fill>
      <patternFill patternType="solid">
        <fgColor indexed="10"/>
        <bgColor indexed="10"/>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solid">
        <fgColor indexed="43"/>
        <bgColor indexed="8"/>
      </patternFill>
    </fill>
    <fill>
      <patternFill patternType="gray0625">
        <fgColor indexed="26"/>
        <bgColor indexed="43"/>
      </patternFill>
    </fill>
    <fill>
      <patternFill patternType="solid">
        <fgColor indexed="43"/>
      </patternFill>
    </fill>
    <fill>
      <patternFill patternType="solid">
        <fgColor indexed="26"/>
      </patternFill>
    </fill>
    <fill>
      <patternFill patternType="mediumGray">
        <fgColor indexed="22"/>
      </patternFill>
    </fill>
    <fill>
      <patternFill patternType="solid">
        <fgColor indexed="15"/>
      </patternFill>
    </fill>
    <fill>
      <patternFill patternType="gray0625"/>
    </fill>
    <fill>
      <patternFill patternType="solid">
        <fgColor indexed="42"/>
        <bgColor indexed="64"/>
      </patternFill>
    </fill>
    <fill>
      <patternFill patternType="solid">
        <fgColor indexed="43"/>
        <bgColor indexed="64"/>
      </patternFill>
    </fill>
    <fill>
      <patternFill patternType="solid">
        <fgColor indexed="15"/>
        <bgColor indexed="15"/>
      </patternFill>
    </fill>
    <fill>
      <patternFill patternType="solid">
        <fgColor indexed="23"/>
      </patternFill>
    </fill>
    <fill>
      <patternFill patternType="solid">
        <fgColor indexed="56"/>
      </patternFill>
    </fill>
    <fill>
      <patternFill patternType="solid">
        <fgColor indexed="54"/>
      </patternFill>
    </fill>
    <fill>
      <patternFill patternType="solid">
        <fgColor indexed="14"/>
      </patternFill>
    </fill>
    <fill>
      <patternFill patternType="solid">
        <fgColor indexed="9"/>
      </patternFill>
    </fill>
    <fill>
      <patternFill patternType="solid">
        <fgColor indexed="12"/>
      </patternFill>
    </fill>
    <fill>
      <patternFill patternType="solid">
        <fgColor indexed="13"/>
      </patternFill>
    </fill>
    <fill>
      <patternFill patternType="solid">
        <fgColor indexed="63"/>
        <bgColor indexed="64"/>
      </patternFill>
    </fill>
    <fill>
      <patternFill patternType="solid">
        <fgColor indexed="58"/>
        <bgColor indexed="64"/>
      </patternFill>
    </fill>
    <fill>
      <patternFill patternType="solid">
        <fgColor indexed="8"/>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diagonal/>
    </border>
    <border>
      <left/>
      <right/>
      <top style="thin">
        <color indexed="64"/>
      </top>
      <bottom style="thin">
        <color indexed="64"/>
      </bottom>
      <diagonal/>
    </border>
    <border>
      <left/>
      <right/>
      <top style="thin">
        <color auto="1"/>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dotted">
        <color indexed="23"/>
      </left>
      <right style="dotted">
        <color indexed="23"/>
      </right>
      <top style="dotted">
        <color indexed="23"/>
      </top>
      <bottom style="dotted">
        <color indexed="23"/>
      </bottom>
      <diagonal/>
    </border>
    <border>
      <left style="medium">
        <color indexed="8"/>
      </left>
      <right style="medium">
        <color indexed="8"/>
      </right>
      <top style="medium">
        <color indexed="8"/>
      </top>
      <bottom style="medium">
        <color indexed="8"/>
      </bottom>
      <diagonal/>
    </border>
    <border>
      <left/>
      <right/>
      <top style="thick">
        <color indexed="64"/>
      </top>
      <bottom style="thick">
        <color indexed="64"/>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dotted">
        <color indexed="10"/>
      </left>
      <right style="dotted">
        <color indexed="10"/>
      </right>
      <top style="dotted">
        <color indexed="10"/>
      </top>
      <bottom style="dotted">
        <color indexed="10"/>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0"/>
      </left>
      <right style="hair">
        <color indexed="10"/>
      </right>
      <top style="hair">
        <color indexed="10"/>
      </top>
      <bottom style="hair">
        <color indexed="10"/>
      </bottom>
      <diagonal/>
    </border>
    <border>
      <left style="thin">
        <color auto="1"/>
      </left>
      <right style="thin">
        <color auto="1"/>
      </right>
      <top style="thin">
        <color auto="1"/>
      </top>
      <bottom style="thin">
        <color auto="1"/>
      </bottom>
      <diagonal/>
    </border>
    <border>
      <left style="thin">
        <color indexed="32"/>
      </left>
      <right style="thin">
        <color indexed="32"/>
      </right>
      <top style="thin">
        <color indexed="32"/>
      </top>
      <bottom style="thin">
        <color indexed="32"/>
      </bottom>
      <diagonal/>
    </border>
    <border>
      <left style="dotted">
        <color indexed="50"/>
      </left>
      <right/>
      <top style="dotted">
        <color indexed="50"/>
      </top>
      <bottom/>
      <diagonal/>
    </border>
    <border>
      <left/>
      <right/>
      <top style="medium">
        <color indexed="8"/>
      </top>
      <bottom/>
      <diagonal/>
    </border>
    <border>
      <left/>
      <right/>
      <top/>
      <bottom style="double">
        <color indexed="52"/>
      </bottom>
      <diagonal/>
    </border>
    <border>
      <left style="thin">
        <color indexed="56"/>
      </left>
      <right style="thin">
        <color indexed="56"/>
      </right>
      <top style="thin">
        <color indexed="56"/>
      </top>
      <bottom style="thin">
        <color indexed="56"/>
      </bottom>
      <diagonal/>
    </border>
    <border>
      <left style="thin">
        <color indexed="8"/>
      </left>
      <right style="thin">
        <color indexed="8"/>
      </right>
      <top style="thin">
        <color indexed="8"/>
      </top>
      <bottom style="thin">
        <color indexed="8"/>
      </bottom>
      <diagonal/>
    </border>
    <border>
      <left style="dotted">
        <color indexed="16"/>
      </left>
      <right style="dotted">
        <color indexed="16"/>
      </right>
      <top style="dotted">
        <color indexed="16"/>
      </top>
      <bottom style="dotted">
        <color indexed="16"/>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44"/>
      </bottom>
      <diagonal/>
    </border>
    <border>
      <left style="thin">
        <color indexed="64"/>
      </left>
      <right style="thin">
        <color indexed="64"/>
      </right>
      <top/>
      <bottom style="thin">
        <color indexed="64"/>
      </bottom>
      <diagonal/>
    </border>
    <border>
      <left/>
      <right/>
      <top/>
      <bottom style="thick">
        <color indexed="49"/>
      </bottom>
      <diagonal/>
    </border>
    <border>
      <left/>
      <right/>
      <top/>
      <bottom style="thick">
        <color indexed="56"/>
      </bottom>
      <diagonal/>
    </border>
    <border>
      <left/>
      <right/>
      <top/>
      <bottom style="thick">
        <color indexed="27"/>
      </bottom>
      <diagonal/>
    </border>
    <border>
      <left/>
      <right/>
      <top/>
      <bottom style="thick">
        <color indexed="23"/>
      </bottom>
      <diagonal/>
    </border>
    <border>
      <left/>
      <right/>
      <top/>
      <bottom style="medium">
        <color indexed="49"/>
      </bottom>
      <diagonal/>
    </border>
    <border>
      <left/>
      <right/>
      <top/>
      <bottom style="medium">
        <color indexed="27"/>
      </bottom>
      <diagonal/>
    </border>
    <border>
      <left/>
      <right/>
      <top/>
      <bottom style="double">
        <color indexed="10"/>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top style="thin">
        <color indexed="49"/>
      </top>
      <bottom style="double">
        <color indexed="49"/>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right style="medium">
        <color indexed="9"/>
      </right>
      <top style="medium">
        <color indexed="64"/>
      </top>
      <bottom/>
      <diagonal/>
    </border>
  </borders>
  <cellStyleXfs count="49088">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8" fillId="0" borderId="0"/>
    <xf numFmtId="37" fontId="9" fillId="0" borderId="0"/>
    <xf numFmtId="41"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8" fillId="0" borderId="0"/>
    <xf numFmtId="0" fontId="8" fillId="0" borderId="0"/>
    <xf numFmtId="0" fontId="14" fillId="0" borderId="0" applyNumberFormat="0" applyFill="0" applyBorder="0" applyAlignment="0" applyProtection="0"/>
    <xf numFmtId="0" fontId="8" fillId="0" borderId="0"/>
    <xf numFmtId="0" fontId="5" fillId="0" borderId="0"/>
    <xf numFmtId="0" fontId="18" fillId="0" borderId="0"/>
    <xf numFmtId="0" fontId="16" fillId="0" borderId="0"/>
    <xf numFmtId="0" fontId="5" fillId="0" borderId="0"/>
    <xf numFmtId="0" fontId="5" fillId="0" borderId="0"/>
    <xf numFmtId="179" fontId="18" fillId="0" borderId="0"/>
    <xf numFmtId="0" fontId="18" fillId="0" borderId="0"/>
    <xf numFmtId="179" fontId="21" fillId="0" borderId="0"/>
    <xf numFmtId="43" fontId="21" fillId="0" borderId="0" applyFont="0" applyFill="0" applyBorder="0" applyAlignment="0" applyProtection="0"/>
    <xf numFmtId="179" fontId="18" fillId="0" borderId="0"/>
    <xf numFmtId="0" fontId="21" fillId="0" borderId="0"/>
    <xf numFmtId="179" fontId="18" fillId="0" borderId="0"/>
    <xf numFmtId="0" fontId="5" fillId="0" borderId="6">
      <alignment horizontal="center" wrapText="1"/>
    </xf>
    <xf numFmtId="43" fontId="10" fillId="0" borderId="0"/>
    <xf numFmtId="0" fontId="10" fillId="0" borderId="0"/>
    <xf numFmtId="43" fontId="5" fillId="0" borderId="24"/>
    <xf numFmtId="43" fontId="5" fillId="0" borderId="0"/>
    <xf numFmtId="0" fontId="5" fillId="0" borderId="0"/>
    <xf numFmtId="0" fontId="19" fillId="0" borderId="0"/>
    <xf numFmtId="0" fontId="30" fillId="0" borderId="0"/>
    <xf numFmtId="37" fontId="31" fillId="0" borderId="0"/>
    <xf numFmtId="178" fontId="31" fillId="0" borderId="0"/>
    <xf numFmtId="39" fontId="31" fillId="0" borderId="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2"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32" fillId="3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33"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33" fillId="11" borderId="0" applyNumberFormat="0" applyBorder="0" applyAlignment="0" applyProtection="0"/>
    <xf numFmtId="0" fontId="21" fillId="11" borderId="0" applyNumberFormat="0" applyBorder="0" applyAlignment="0" applyProtection="0"/>
    <xf numFmtId="0" fontId="33" fillId="11" borderId="0" applyNumberFormat="0" applyBorder="0" applyAlignment="0" applyProtection="0"/>
    <xf numFmtId="0" fontId="21" fillId="11" borderId="0" applyNumberFormat="0" applyBorder="0" applyAlignment="0" applyProtection="0"/>
    <xf numFmtId="0" fontId="33" fillId="11" borderId="0" applyNumberFormat="0" applyBorder="0" applyAlignment="0" applyProtection="0"/>
    <xf numFmtId="0" fontId="21" fillId="11" borderId="0" applyNumberFormat="0" applyBorder="0" applyAlignment="0" applyProtection="0"/>
    <xf numFmtId="0" fontId="1" fillId="11" borderId="0" applyNumberFormat="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2"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32"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33"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33" fillId="15" borderId="0" applyNumberFormat="0" applyBorder="0" applyAlignment="0" applyProtection="0"/>
    <xf numFmtId="0" fontId="21" fillId="15" borderId="0" applyNumberFormat="0" applyBorder="0" applyAlignment="0" applyProtection="0"/>
    <xf numFmtId="0" fontId="33" fillId="15" borderId="0" applyNumberFormat="0" applyBorder="0" applyAlignment="0" applyProtection="0"/>
    <xf numFmtId="0" fontId="21" fillId="15" borderId="0" applyNumberFormat="0" applyBorder="0" applyAlignment="0" applyProtection="0"/>
    <xf numFmtId="0" fontId="33" fillId="15" borderId="0" applyNumberFormat="0" applyBorder="0" applyAlignment="0" applyProtection="0"/>
    <xf numFmtId="0" fontId="21" fillId="15" borderId="0" applyNumberFormat="0" applyBorder="0" applyAlignment="0" applyProtection="0"/>
    <xf numFmtId="0" fontId="1" fillId="15"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2" fillId="3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32" fillId="37"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33"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3" fillId="19" borderId="0" applyNumberFormat="0" applyBorder="0" applyAlignment="0" applyProtection="0"/>
    <xf numFmtId="0" fontId="21" fillId="19" borderId="0" applyNumberFormat="0" applyBorder="0" applyAlignment="0" applyProtection="0"/>
    <xf numFmtId="0" fontId="33" fillId="19" borderId="0" applyNumberFormat="0" applyBorder="0" applyAlignment="0" applyProtection="0"/>
    <xf numFmtId="0" fontId="21" fillId="19" borderId="0" applyNumberFormat="0" applyBorder="0" applyAlignment="0" applyProtection="0"/>
    <xf numFmtId="0" fontId="33" fillId="19" borderId="0" applyNumberFormat="0" applyBorder="0" applyAlignment="0" applyProtection="0"/>
    <xf numFmtId="0" fontId="21" fillId="19" borderId="0" applyNumberFormat="0" applyBorder="0" applyAlignment="0" applyProtection="0"/>
    <xf numFmtId="0" fontId="1" fillId="19"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32"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33"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33" fillId="23" borderId="0" applyNumberFormat="0" applyBorder="0" applyAlignment="0" applyProtection="0"/>
    <xf numFmtId="0" fontId="21" fillId="23" borderId="0" applyNumberFormat="0" applyBorder="0" applyAlignment="0" applyProtection="0"/>
    <xf numFmtId="0" fontId="33" fillId="23" borderId="0" applyNumberFormat="0" applyBorder="0" applyAlignment="0" applyProtection="0"/>
    <xf numFmtId="0" fontId="21" fillId="23" borderId="0" applyNumberFormat="0" applyBorder="0" applyAlignment="0" applyProtection="0"/>
    <xf numFmtId="0" fontId="33" fillId="23" borderId="0" applyNumberFormat="0" applyBorder="0" applyAlignment="0" applyProtection="0"/>
    <xf numFmtId="0" fontId="21" fillId="23" borderId="0" applyNumberFormat="0" applyBorder="0" applyAlignment="0" applyProtection="0"/>
    <xf numFmtId="0" fontId="1" fillId="23"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32"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33"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33" fillId="27" borderId="0" applyNumberFormat="0" applyBorder="0" applyAlignment="0" applyProtection="0"/>
    <xf numFmtId="0" fontId="21" fillId="27" borderId="0" applyNumberFormat="0" applyBorder="0" applyAlignment="0" applyProtection="0"/>
    <xf numFmtId="0" fontId="33" fillId="27" borderId="0" applyNumberFormat="0" applyBorder="0" applyAlignment="0" applyProtection="0"/>
    <xf numFmtId="0" fontId="21" fillId="27" borderId="0" applyNumberFormat="0" applyBorder="0" applyAlignment="0" applyProtection="0"/>
    <xf numFmtId="0" fontId="33" fillId="27" borderId="0" applyNumberFormat="0" applyBorder="0" applyAlignment="0" applyProtection="0"/>
    <xf numFmtId="0" fontId="21" fillId="27" borderId="0" applyNumberFormat="0" applyBorder="0" applyAlignment="0" applyProtection="0"/>
    <xf numFmtId="0" fontId="1" fillId="27"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2"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32" fillId="4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33" fillId="31" borderId="0" applyNumberFormat="0" applyBorder="0" applyAlignment="0" applyProtection="0"/>
    <xf numFmtId="0" fontId="21" fillId="31" borderId="0" applyNumberFormat="0" applyBorder="0" applyAlignment="0" applyProtection="0"/>
    <xf numFmtId="0" fontId="21" fillId="31" borderId="0" applyNumberFormat="0" applyBorder="0" applyAlignment="0" applyProtection="0"/>
    <xf numFmtId="0" fontId="33" fillId="31" borderId="0" applyNumberFormat="0" applyBorder="0" applyAlignment="0" applyProtection="0"/>
    <xf numFmtId="0" fontId="21" fillId="31" borderId="0" applyNumberFormat="0" applyBorder="0" applyAlignment="0" applyProtection="0"/>
    <xf numFmtId="0" fontId="33" fillId="31" borderId="0" applyNumberFormat="0" applyBorder="0" applyAlignment="0" applyProtection="0"/>
    <xf numFmtId="0" fontId="21" fillId="31" borderId="0" applyNumberFormat="0" applyBorder="0" applyAlignment="0" applyProtection="0"/>
    <xf numFmtId="0" fontId="33" fillId="31" borderId="0" applyNumberFormat="0" applyBorder="0" applyAlignment="0" applyProtection="0"/>
    <xf numFmtId="0" fontId="21" fillId="31" borderId="0" applyNumberFormat="0" applyBorder="0" applyAlignment="0" applyProtection="0"/>
    <xf numFmtId="0" fontId="1" fillId="31" borderId="0" applyNumberFormat="0" applyBorder="0" applyAlignment="0" applyProtection="0"/>
    <xf numFmtId="0" fontId="21" fillId="3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2"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 fillId="12" borderId="0" applyNumberFormat="0" applyBorder="0" applyAlignment="0" applyProtection="0"/>
    <xf numFmtId="0" fontId="32"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 fillId="12" borderId="0" applyNumberFormat="0" applyBorder="0" applyAlignment="0" applyProtection="0"/>
    <xf numFmtId="0" fontId="21" fillId="12" borderId="0" applyNumberFormat="0" applyBorder="0" applyAlignment="0" applyProtection="0"/>
    <xf numFmtId="0" fontId="1" fillId="12" borderId="0" applyNumberFormat="0" applyBorder="0" applyAlignment="0" applyProtection="0"/>
    <xf numFmtId="0" fontId="33"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33" fillId="12" borderId="0" applyNumberFormat="0" applyBorder="0" applyAlignment="0" applyProtection="0"/>
    <xf numFmtId="0" fontId="21" fillId="12" borderId="0" applyNumberFormat="0" applyBorder="0" applyAlignment="0" applyProtection="0"/>
    <xf numFmtId="0" fontId="33" fillId="12" borderId="0" applyNumberFormat="0" applyBorder="0" applyAlignment="0" applyProtection="0"/>
    <xf numFmtId="0" fontId="21" fillId="12" borderId="0" applyNumberFormat="0" applyBorder="0" applyAlignment="0" applyProtection="0"/>
    <xf numFmtId="0" fontId="33" fillId="12" borderId="0" applyNumberFormat="0" applyBorder="0" applyAlignment="0" applyProtection="0"/>
    <xf numFmtId="0" fontId="21" fillId="12" borderId="0" applyNumberFormat="0" applyBorder="0" applyAlignment="0" applyProtection="0"/>
    <xf numFmtId="0" fontId="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2" fillId="4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 fillId="16" borderId="0" applyNumberFormat="0" applyBorder="0" applyAlignment="0" applyProtection="0"/>
    <xf numFmtId="0" fontId="32" fillId="4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1" fillId="16" borderId="0" applyNumberFormat="0" applyBorder="0" applyAlignment="0" applyProtection="0"/>
    <xf numFmtId="0" fontId="21" fillId="16" borderId="0" applyNumberFormat="0" applyBorder="0" applyAlignment="0" applyProtection="0"/>
    <xf numFmtId="0" fontId="1" fillId="16" borderId="0" applyNumberFormat="0" applyBorder="0" applyAlignment="0" applyProtection="0"/>
    <xf numFmtId="0" fontId="33"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33" fillId="16" borderId="0" applyNumberFormat="0" applyBorder="0" applyAlignment="0" applyProtection="0"/>
    <xf numFmtId="0" fontId="21" fillId="16" borderId="0" applyNumberFormat="0" applyBorder="0" applyAlignment="0" applyProtection="0"/>
    <xf numFmtId="0" fontId="33" fillId="16" borderId="0" applyNumberFormat="0" applyBorder="0" applyAlignment="0" applyProtection="0"/>
    <xf numFmtId="0" fontId="21" fillId="16" borderId="0" applyNumberFormat="0" applyBorder="0" applyAlignment="0" applyProtection="0"/>
    <xf numFmtId="0" fontId="33" fillId="16" borderId="0" applyNumberFormat="0" applyBorder="0" applyAlignment="0" applyProtection="0"/>
    <xf numFmtId="0" fontId="21" fillId="16" borderId="0" applyNumberFormat="0" applyBorder="0" applyAlignment="0" applyProtection="0"/>
    <xf numFmtId="0" fontId="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2"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 fillId="20" borderId="0" applyNumberFormat="0" applyBorder="0" applyAlignment="0" applyProtection="0"/>
    <xf numFmtId="0" fontId="32"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1" fillId="20" borderId="0" applyNumberFormat="0" applyBorder="0" applyAlignment="0" applyProtection="0"/>
    <xf numFmtId="0" fontId="21" fillId="20" borderId="0" applyNumberFormat="0" applyBorder="0" applyAlignment="0" applyProtection="0"/>
    <xf numFmtId="0" fontId="1" fillId="20" borderId="0" applyNumberFormat="0" applyBorder="0" applyAlignment="0" applyProtection="0"/>
    <xf numFmtId="0" fontId="33" fillId="20"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33" fillId="20" borderId="0" applyNumberFormat="0" applyBorder="0" applyAlignment="0" applyProtection="0"/>
    <xf numFmtId="0" fontId="21" fillId="20" borderId="0" applyNumberFormat="0" applyBorder="0" applyAlignment="0" applyProtection="0"/>
    <xf numFmtId="0" fontId="33" fillId="20" borderId="0" applyNumberFormat="0" applyBorder="0" applyAlignment="0" applyProtection="0"/>
    <xf numFmtId="0" fontId="21" fillId="20" borderId="0" applyNumberFormat="0" applyBorder="0" applyAlignment="0" applyProtection="0"/>
    <xf numFmtId="0" fontId="33" fillId="20" borderId="0" applyNumberFormat="0" applyBorder="0" applyAlignment="0" applyProtection="0"/>
    <xf numFmtId="0" fontId="21" fillId="20" borderId="0" applyNumberFormat="0" applyBorder="0" applyAlignment="0" applyProtection="0"/>
    <xf numFmtId="0" fontId="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32"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 fillId="24" borderId="0" applyNumberFormat="0" applyBorder="0" applyAlignment="0" applyProtection="0"/>
    <xf numFmtId="0" fontId="32"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1" fillId="24" borderId="0" applyNumberFormat="0" applyBorder="0" applyAlignment="0" applyProtection="0"/>
    <xf numFmtId="0" fontId="21" fillId="24" borderId="0" applyNumberFormat="0" applyBorder="0" applyAlignment="0" applyProtection="0"/>
    <xf numFmtId="0" fontId="1" fillId="24" borderId="0" applyNumberFormat="0" applyBorder="0" applyAlignment="0" applyProtection="0"/>
    <xf numFmtId="0" fontId="33" fillId="24"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33" fillId="24" borderId="0" applyNumberFormat="0" applyBorder="0" applyAlignment="0" applyProtection="0"/>
    <xf numFmtId="0" fontId="21" fillId="24" borderId="0" applyNumberFormat="0" applyBorder="0" applyAlignment="0" applyProtection="0"/>
    <xf numFmtId="0" fontId="33" fillId="24" borderId="0" applyNumberFormat="0" applyBorder="0" applyAlignment="0" applyProtection="0"/>
    <xf numFmtId="0" fontId="21" fillId="24" borderId="0" applyNumberFormat="0" applyBorder="0" applyAlignment="0" applyProtection="0"/>
    <xf numFmtId="0" fontId="33" fillId="24" borderId="0" applyNumberFormat="0" applyBorder="0" applyAlignment="0" applyProtection="0"/>
    <xf numFmtId="0" fontId="21" fillId="24" borderId="0" applyNumberFormat="0" applyBorder="0" applyAlignment="0" applyProtection="0"/>
    <xf numFmtId="0" fontId="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32"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 fillId="28" borderId="0" applyNumberFormat="0" applyBorder="0" applyAlignment="0" applyProtection="0"/>
    <xf numFmtId="0" fontId="32"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1" fillId="28" borderId="0" applyNumberFormat="0" applyBorder="0" applyAlignment="0" applyProtection="0"/>
    <xf numFmtId="0" fontId="21" fillId="28" borderId="0" applyNumberFormat="0" applyBorder="0" applyAlignment="0" applyProtection="0"/>
    <xf numFmtId="0" fontId="1" fillId="28" borderId="0" applyNumberFormat="0" applyBorder="0" applyAlignment="0" applyProtection="0"/>
    <xf numFmtId="0" fontId="33" fillId="28"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33" fillId="28" borderId="0" applyNumberFormat="0" applyBorder="0" applyAlignment="0" applyProtection="0"/>
    <xf numFmtId="0" fontId="21" fillId="28" borderId="0" applyNumberFormat="0" applyBorder="0" applyAlignment="0" applyProtection="0"/>
    <xf numFmtId="0" fontId="33" fillId="28" borderId="0" applyNumberFormat="0" applyBorder="0" applyAlignment="0" applyProtection="0"/>
    <xf numFmtId="0" fontId="21" fillId="28" borderId="0" applyNumberFormat="0" applyBorder="0" applyAlignment="0" applyProtection="0"/>
    <xf numFmtId="0" fontId="33" fillId="28" borderId="0" applyNumberFormat="0" applyBorder="0" applyAlignment="0" applyProtection="0"/>
    <xf numFmtId="0" fontId="21" fillId="28" borderId="0" applyNumberFormat="0" applyBorder="0" applyAlignment="0" applyProtection="0"/>
    <xf numFmtId="0" fontId="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32"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 fillId="32" borderId="0" applyNumberFormat="0" applyBorder="0" applyAlignment="0" applyProtection="0"/>
    <xf numFmtId="0" fontId="32"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1" fillId="32" borderId="0" applyNumberFormat="0" applyBorder="0" applyAlignment="0" applyProtection="0"/>
    <xf numFmtId="0" fontId="21" fillId="32" borderId="0" applyNumberFormat="0" applyBorder="0" applyAlignment="0" applyProtection="0"/>
    <xf numFmtId="0" fontId="1" fillId="32" borderId="0" applyNumberFormat="0" applyBorder="0" applyAlignment="0" applyProtection="0"/>
    <xf numFmtId="0" fontId="33" fillId="32"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33" fillId="32" borderId="0" applyNumberFormat="0" applyBorder="0" applyAlignment="0" applyProtection="0"/>
    <xf numFmtId="0" fontId="21" fillId="32" borderId="0" applyNumberFormat="0" applyBorder="0" applyAlignment="0" applyProtection="0"/>
    <xf numFmtId="0" fontId="33" fillId="32" borderId="0" applyNumberFormat="0" applyBorder="0" applyAlignment="0" applyProtection="0"/>
    <xf numFmtId="0" fontId="21" fillId="32" borderId="0" applyNumberFormat="0" applyBorder="0" applyAlignment="0" applyProtection="0"/>
    <xf numFmtId="0" fontId="33" fillId="32" borderId="0" applyNumberFormat="0" applyBorder="0" applyAlignment="0" applyProtection="0"/>
    <xf numFmtId="0" fontId="21" fillId="32" borderId="0" applyNumberFormat="0" applyBorder="0" applyAlignment="0" applyProtection="0"/>
    <xf numFmtId="0" fontId="1" fillId="32" borderId="0" applyNumberFormat="0" applyBorder="0" applyAlignment="0" applyProtection="0"/>
    <xf numFmtId="0" fontId="21" fillId="32" borderId="0" applyNumberFormat="0" applyBorder="0" applyAlignment="0" applyProtection="0"/>
    <xf numFmtId="0" fontId="34" fillId="13"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4" fillId="1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4" fillId="21"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4" fillId="2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2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4" fillId="33"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2" fontId="5" fillId="0" borderId="25" applyNumberFormat="0" applyFont="0" applyFill="0" applyAlignment="0"/>
    <xf numFmtId="2" fontId="5" fillId="0" borderId="25" applyNumberFormat="0" applyFont="0" applyFill="0" applyAlignment="0"/>
    <xf numFmtId="2" fontId="5" fillId="0" borderId="25" applyNumberFormat="0" applyFont="0" applyFill="0" applyAlignment="0"/>
    <xf numFmtId="2" fontId="5" fillId="0" borderId="25" applyNumberFormat="0" applyFont="0" applyFill="0" applyAlignment="0"/>
    <xf numFmtId="2" fontId="5" fillId="0" borderId="25" applyNumberFormat="0" applyFont="0" applyFill="0" applyAlignment="0"/>
    <xf numFmtId="2" fontId="5" fillId="0" borderId="25" applyNumberFormat="0" applyFont="0" applyFill="0" applyAlignment="0"/>
    <xf numFmtId="2" fontId="5" fillId="0" borderId="25" applyNumberFormat="0" applyFont="0" applyFill="0" applyAlignment="0"/>
    <xf numFmtId="2" fontId="5" fillId="0" borderId="25" applyNumberFormat="0" applyFont="0" applyFill="0" applyAlignment="0"/>
    <xf numFmtId="2" fontId="5" fillId="0" borderId="25" applyNumberFormat="0" applyFont="0" applyFill="0" applyAlignment="0"/>
    <xf numFmtId="0" fontId="34" fillId="10"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4" fillId="1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4" fillId="18"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4" fillId="22"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4" fillId="2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4" fillId="30"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6" fillId="0" borderId="25"/>
    <xf numFmtId="0" fontId="36" fillId="0" borderId="25"/>
    <xf numFmtId="0" fontId="36" fillId="0" borderId="25"/>
    <xf numFmtId="0" fontId="36" fillId="0" borderId="25"/>
    <xf numFmtId="0" fontId="36" fillId="0" borderId="25"/>
    <xf numFmtId="0" fontId="36" fillId="0" borderId="25"/>
    <xf numFmtId="0" fontId="36" fillId="0" borderId="25"/>
    <xf numFmtId="0" fontId="36" fillId="0" borderId="25"/>
    <xf numFmtId="0" fontId="36" fillId="0" borderId="25"/>
    <xf numFmtId="183" fontId="5" fillId="53" borderId="26">
      <alignment horizontal="center" vertical="center"/>
    </xf>
    <xf numFmtId="184" fontId="5" fillId="53" borderId="26">
      <alignment horizontal="center" vertical="center"/>
    </xf>
    <xf numFmtId="185" fontId="37" fillId="0" borderId="0"/>
    <xf numFmtId="167" fontId="38" fillId="54" borderId="27" applyNumberFormat="0"/>
    <xf numFmtId="0" fontId="39" fillId="4"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37" fontId="38" fillId="0" borderId="28">
      <protection locked="0"/>
    </xf>
    <xf numFmtId="0" fontId="41" fillId="55" borderId="29" applyNumberFormat="0" applyFont="0" applyFill="0" applyAlignment="0"/>
    <xf numFmtId="0" fontId="42" fillId="7" borderId="16" applyNumberFormat="0" applyAlignment="0" applyProtection="0"/>
    <xf numFmtId="0" fontId="43" fillId="56" borderId="30" applyNumberFormat="0" applyAlignment="0" applyProtection="0"/>
    <xf numFmtId="0" fontId="43" fillId="56" borderId="30" applyNumberFormat="0" applyAlignment="0" applyProtection="0"/>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9" fillId="0" borderId="31"/>
    <xf numFmtId="0" fontId="44" fillId="8" borderId="19" applyNumberFormat="0" applyAlignment="0" applyProtection="0"/>
    <xf numFmtId="0" fontId="45" fillId="57" borderId="32" applyNumberFormat="0" applyAlignment="0" applyProtection="0"/>
    <xf numFmtId="0" fontId="45" fillId="57" borderId="32" applyNumberFormat="0" applyAlignment="0" applyProtection="0"/>
    <xf numFmtId="0" fontId="46" fillId="0" borderId="0" applyNumberFormat="0" applyFill="0" applyBorder="0" applyAlignment="0" applyProtection="0"/>
    <xf numFmtId="0" fontId="13" fillId="0" borderId="0" applyBorder="0"/>
    <xf numFmtId="0" fontId="13" fillId="0" borderId="0" applyBorder="0"/>
    <xf numFmtId="0" fontId="13" fillId="0" borderId="0" applyBorder="0"/>
    <xf numFmtId="0" fontId="13" fillId="0" borderId="0" applyBorder="0"/>
    <xf numFmtId="0" fontId="13" fillId="0" borderId="0" applyBorder="0"/>
    <xf numFmtId="0" fontId="47" fillId="0" borderId="0"/>
    <xf numFmtId="186" fontId="47" fillId="0" borderId="0"/>
    <xf numFmtId="0" fontId="47" fillId="0" borderId="0"/>
    <xf numFmtId="186" fontId="47" fillId="0" borderId="0"/>
    <xf numFmtId="0" fontId="47" fillId="0" borderId="0"/>
    <xf numFmtId="186" fontId="47" fillId="0" borderId="0"/>
    <xf numFmtId="0" fontId="47" fillId="0" borderId="0"/>
    <xf numFmtId="186" fontId="47" fillId="0" borderId="0"/>
    <xf numFmtId="0" fontId="47" fillId="0" borderId="0"/>
    <xf numFmtId="186" fontId="47" fillId="0" borderId="0"/>
    <xf numFmtId="0" fontId="47" fillId="0" borderId="0"/>
    <xf numFmtId="186" fontId="47" fillId="0" borderId="0"/>
    <xf numFmtId="0" fontId="47" fillId="0" borderId="0"/>
    <xf numFmtId="186" fontId="47" fillId="0" borderId="0"/>
    <xf numFmtId="0" fontId="47" fillId="0" borderId="0"/>
    <xf numFmtId="186" fontId="47" fillId="0" borderId="0"/>
    <xf numFmtId="41" fontId="5" fillId="0" borderId="0" applyFont="0" applyFill="0" applyBorder="0" applyAlignment="0" applyProtection="0"/>
    <xf numFmtId="40" fontId="5" fillId="0" borderId="0" applyBorder="0" applyProtection="0"/>
    <xf numFmtId="40" fontId="5" fillId="0" borderId="0" applyBorder="0" applyProtection="0"/>
    <xf numFmtId="40" fontId="5" fillId="0" borderId="0" applyBorder="0" applyProtection="0"/>
    <xf numFmtId="40" fontId="5" fillId="0" borderId="0" applyBorder="0" applyProtection="0"/>
    <xf numFmtId="40" fontId="5" fillId="0" borderId="0" applyBorder="0" applyProtection="0"/>
    <xf numFmtId="37" fontId="16" fillId="0" borderId="0"/>
    <xf numFmtId="43" fontId="5" fillId="0" borderId="0" applyFont="0" applyFill="0" applyBorder="0" applyAlignment="0" applyProtection="0"/>
    <xf numFmtId="43" fontId="16" fillId="0" borderId="0" applyFont="0" applyFill="0" applyBorder="0" applyAlignment="0" applyProtection="0">
      <alignment vertical="top"/>
    </xf>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5"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43" fontId="16" fillId="0" borderId="0" applyFont="0" applyFill="0" applyBorder="0" applyAlignment="0" applyProtection="0">
      <alignment vertical="top"/>
    </xf>
    <xf numFmtId="43" fontId="48"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alignment vertical="top"/>
    </xf>
    <xf numFmtId="43" fontId="21" fillId="0" borderId="0" applyFont="0" applyFill="0" applyBorder="0" applyAlignment="0" applyProtection="0"/>
    <xf numFmtId="43" fontId="16" fillId="0" borderId="0" applyFont="0" applyFill="0" applyBorder="0" applyAlignment="0" applyProtection="0">
      <alignment vertical="top"/>
    </xf>
    <xf numFmtId="43" fontId="21" fillId="0" borderId="0" applyFont="0" applyFill="0" applyBorder="0" applyAlignment="0" applyProtection="0"/>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6"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alignment wrapText="1"/>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alignment vertical="top"/>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6"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6" fillId="0" borderId="0" applyFont="0" applyFill="0" applyBorder="0" applyAlignment="0" applyProtection="0"/>
    <xf numFmtId="43" fontId="4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wrapText="1"/>
    </xf>
    <xf numFmtId="43" fontId="21"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16" fillId="0" borderId="0" applyFont="0" applyFill="0" applyBorder="0" applyAlignment="0" applyProtection="0">
      <alignment vertical="top"/>
    </xf>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6" fillId="0" borderId="0" applyFont="0" applyFill="0" applyBorder="0" applyAlignment="0" applyProtection="0">
      <alignment vertical="top"/>
    </xf>
    <xf numFmtId="43" fontId="5"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3" fontId="5" fillId="0" borderId="0" applyFont="0" applyFill="0" applyBorder="0" applyAlignment="0" applyProtection="0"/>
    <xf numFmtId="175" fontId="5" fillId="0" borderId="0"/>
    <xf numFmtId="37" fontId="38" fillId="56" borderId="22"/>
    <xf numFmtId="37" fontId="38" fillId="56" borderId="22"/>
    <xf numFmtId="37" fontId="38" fillId="56" borderId="22"/>
    <xf numFmtId="37" fontId="38" fillId="56" borderId="22"/>
    <xf numFmtId="37" fontId="38" fillId="56" borderId="22"/>
    <xf numFmtId="37" fontId="38" fillId="56" borderId="22"/>
    <xf numFmtId="37" fontId="38" fillId="56" borderId="22"/>
    <xf numFmtId="37" fontId="38" fillId="56" borderId="22"/>
    <xf numFmtId="37" fontId="38" fillId="56" borderId="22"/>
    <xf numFmtId="37" fontId="38" fillId="56" borderId="22"/>
    <xf numFmtId="0" fontId="50" fillId="0" borderId="0">
      <alignment horizontal="left" vertical="center" indent="1"/>
    </xf>
    <xf numFmtId="44" fontId="21"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6"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44" fontId="21" fillId="0" borderId="0" applyFont="0" applyFill="0" applyBorder="0" applyAlignment="0" applyProtection="0"/>
    <xf numFmtId="187" fontId="49" fillId="0" borderId="0" applyFont="0" applyFill="0" applyBorder="0" applyAlignment="0" applyProtection="0"/>
    <xf numFmtId="41" fontId="5" fillId="0" borderId="0"/>
    <xf numFmtId="41" fontId="5" fillId="0" borderId="0"/>
    <xf numFmtId="41" fontId="5" fillId="0" borderId="0"/>
    <xf numFmtId="41" fontId="5" fillId="0" borderId="0"/>
    <xf numFmtId="41" fontId="5" fillId="0" borderId="0"/>
    <xf numFmtId="0" fontId="5" fillId="0" borderId="0" applyFont="0" applyFill="0" applyBorder="0" applyAlignment="0" applyProtection="0"/>
    <xf numFmtId="43" fontId="5" fillId="0" borderId="0" applyBorder="0"/>
    <xf numFmtId="0" fontId="49" fillId="0" borderId="0" applyFont="0" applyFill="0" applyBorder="0" applyAlignment="0" applyProtection="0"/>
    <xf numFmtId="6" fontId="51" fillId="0" borderId="0">
      <protection locked="0"/>
    </xf>
    <xf numFmtId="188" fontId="52" fillId="0" borderId="0">
      <protection locked="0"/>
    </xf>
    <xf numFmtId="189" fontId="3" fillId="0" borderId="0">
      <alignment horizontal="left"/>
    </xf>
    <xf numFmtId="0" fontId="53" fillId="58" borderId="0">
      <alignment horizontal="left"/>
    </xf>
    <xf numFmtId="37" fontId="38" fillId="0" borderId="0"/>
    <xf numFmtId="190" fontId="5" fillId="0" borderId="0" applyFont="0" applyFill="0" applyBorder="0" applyAlignment="0" applyProtection="0"/>
    <xf numFmtId="191" fontId="5"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92" fontId="5" fillId="0" borderId="0"/>
    <xf numFmtId="192" fontId="5" fillId="0" borderId="0"/>
    <xf numFmtId="3" fontId="9" fillId="58" borderId="33">
      <protection locked="0"/>
    </xf>
    <xf numFmtId="2" fontId="49" fillId="0" borderId="0" applyFont="0" applyFill="0" applyBorder="0" applyAlignment="0" applyProtection="0"/>
    <xf numFmtId="193" fontId="5" fillId="0" borderId="0">
      <protection locked="0"/>
    </xf>
    <xf numFmtId="188" fontId="52" fillId="0" borderId="0">
      <protection locked="0"/>
    </xf>
    <xf numFmtId="0" fontId="56" fillId="59" borderId="31"/>
    <xf numFmtId="0" fontId="56" fillId="59" borderId="31"/>
    <xf numFmtId="0" fontId="56" fillId="59" borderId="31"/>
    <xf numFmtId="0" fontId="56" fillId="59" borderId="31"/>
    <xf numFmtId="0" fontId="56" fillId="59" borderId="31"/>
    <xf numFmtId="0" fontId="56" fillId="59" borderId="31"/>
    <xf numFmtId="0" fontId="56" fillId="59" borderId="31"/>
    <xf numFmtId="0" fontId="56" fillId="59" borderId="31"/>
    <xf numFmtId="0" fontId="56" fillId="59" borderId="31"/>
    <xf numFmtId="0" fontId="57" fillId="3"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38" fontId="13" fillId="58" borderId="0" applyNumberFormat="0" applyBorder="0" applyAlignment="0" applyProtection="0"/>
    <xf numFmtId="0" fontId="59" fillId="0" borderId="0" applyNumberFormat="0" applyFill="0" applyBorder="0" applyAlignment="0" applyProtection="0"/>
    <xf numFmtId="0" fontId="19" fillId="0" borderId="34" applyNumberFormat="0" applyAlignment="0" applyProtection="0">
      <alignment horizontal="left" vertical="center"/>
    </xf>
    <xf numFmtId="0" fontId="19" fillId="0" borderId="23">
      <alignment horizontal="left" vertical="center"/>
    </xf>
    <xf numFmtId="0" fontId="19" fillId="0" borderId="23">
      <alignment horizontal="left" vertical="center"/>
    </xf>
    <xf numFmtId="0" fontId="19" fillId="0" borderId="23">
      <alignment horizontal="left" vertical="center"/>
    </xf>
    <xf numFmtId="0" fontId="19" fillId="0" borderId="23">
      <alignment horizontal="left" vertical="center"/>
    </xf>
    <xf numFmtId="0" fontId="19" fillId="0" borderId="23">
      <alignment horizontal="left" vertical="center"/>
    </xf>
    <xf numFmtId="0" fontId="19" fillId="0" borderId="23">
      <alignment horizontal="left" vertical="center"/>
    </xf>
    <xf numFmtId="0" fontId="19" fillId="0" borderId="23">
      <alignment horizontal="left" vertical="center"/>
    </xf>
    <xf numFmtId="0" fontId="19" fillId="0" borderId="23">
      <alignment horizontal="left" vertical="center"/>
    </xf>
    <xf numFmtId="0" fontId="19" fillId="0" borderId="23">
      <alignment horizontal="left" vertical="center"/>
    </xf>
    <xf numFmtId="0" fontId="60" fillId="0" borderId="0">
      <alignment horizontal="centerContinuous"/>
    </xf>
    <xf numFmtId="0" fontId="61" fillId="0" borderId="13" applyNumberFormat="0" applyFill="0" applyAlignment="0" applyProtection="0"/>
    <xf numFmtId="0" fontId="62" fillId="0" borderId="35" applyNumberFormat="0" applyFill="0" applyAlignment="0" applyProtection="0"/>
    <xf numFmtId="188" fontId="52" fillId="0" borderId="0">
      <protection locked="0"/>
    </xf>
    <xf numFmtId="188" fontId="52" fillId="0" borderId="0">
      <protection locked="0"/>
    </xf>
    <xf numFmtId="0" fontId="62" fillId="0" borderId="35" applyNumberFormat="0" applyFill="0" applyAlignment="0" applyProtection="0"/>
    <xf numFmtId="0" fontId="63" fillId="0" borderId="14" applyNumberFormat="0" applyFill="0" applyAlignment="0" applyProtection="0"/>
    <xf numFmtId="0" fontId="64" fillId="0" borderId="36" applyNumberFormat="0" applyFill="0" applyAlignment="0" applyProtection="0"/>
    <xf numFmtId="188" fontId="52" fillId="0" borderId="0">
      <protection locked="0"/>
    </xf>
    <xf numFmtId="188" fontId="52" fillId="0" borderId="0">
      <protection locked="0"/>
    </xf>
    <xf numFmtId="0" fontId="64" fillId="0" borderId="36" applyNumberFormat="0" applyFill="0" applyAlignment="0" applyProtection="0"/>
    <xf numFmtId="0" fontId="65" fillId="0" borderId="15"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94" fontId="5" fillId="0" borderId="0">
      <protection locked="0"/>
    </xf>
    <xf numFmtId="194" fontId="5" fillId="0" borderId="0">
      <protection locked="0"/>
    </xf>
    <xf numFmtId="0" fontId="67" fillId="0" borderId="0"/>
    <xf numFmtId="0" fontId="7" fillId="58" borderId="0"/>
    <xf numFmtId="0" fontId="10" fillId="0" borderId="38" applyNumberFormat="0" applyFill="0" applyAlignment="0" applyProtection="0"/>
    <xf numFmtId="0" fontId="9" fillId="60" borderId="28"/>
    <xf numFmtId="0" fontId="9" fillId="61" borderId="31"/>
    <xf numFmtId="0" fontId="9" fillId="61" borderId="31"/>
    <xf numFmtId="0" fontId="9" fillId="61" borderId="31"/>
    <xf numFmtId="0" fontId="9" fillId="61" borderId="31"/>
    <xf numFmtId="0" fontId="9" fillId="61" borderId="31"/>
    <xf numFmtId="0" fontId="9" fillId="61" borderId="31"/>
    <xf numFmtId="0" fontId="9" fillId="61" borderId="31"/>
    <xf numFmtId="0" fontId="9" fillId="61" borderId="31"/>
    <xf numFmtId="0" fontId="9" fillId="61" borderId="31"/>
    <xf numFmtId="0" fontId="9" fillId="59" borderId="31"/>
    <xf numFmtId="0" fontId="9" fillId="59" borderId="31"/>
    <xf numFmtId="0" fontId="9" fillId="59" borderId="31"/>
    <xf numFmtId="0" fontId="9" fillId="59" borderId="31"/>
    <xf numFmtId="0" fontId="9" fillId="59" borderId="31"/>
    <xf numFmtId="0" fontId="9" fillId="59" borderId="31"/>
    <xf numFmtId="0" fontId="9" fillId="59" borderId="31"/>
    <xf numFmtId="0" fontId="9" fillId="59" borderId="31"/>
    <xf numFmtId="0" fontId="9" fillId="59" borderId="31"/>
    <xf numFmtId="0" fontId="20" fillId="62" borderId="0"/>
    <xf numFmtId="195" fontId="68" fillId="63" borderId="39" applyAlignment="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10" fontId="13" fillId="64" borderId="40" applyNumberFormat="0" applyBorder="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70" fillId="40" borderId="30"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71" fillId="6" borderId="16" applyNumberFormat="0" applyAlignment="0" applyProtection="0"/>
    <xf numFmtId="0" fontId="70" fillId="40" borderId="30" applyNumberFormat="0" applyAlignment="0" applyProtection="0"/>
    <xf numFmtId="0" fontId="71" fillId="6" borderId="16" applyNumberFormat="0" applyAlignment="0" applyProtection="0"/>
    <xf numFmtId="0" fontId="69" fillId="6" borderId="16" applyNumberFormat="0" applyAlignment="0" applyProtection="0"/>
    <xf numFmtId="0" fontId="71" fillId="6" borderId="16" applyNumberFormat="0" applyAlignment="0" applyProtection="0"/>
    <xf numFmtId="0" fontId="69" fillId="6" borderId="16" applyNumberFormat="0" applyAlignment="0" applyProtection="0"/>
    <xf numFmtId="0" fontId="71"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0" fontId="69" fillId="6" borderId="16" applyNumberFormat="0" applyAlignment="0" applyProtection="0"/>
    <xf numFmtId="10" fontId="72" fillId="0" borderId="41" applyFont="0" applyAlignment="0">
      <protection locked="0"/>
    </xf>
    <xf numFmtId="10" fontId="72" fillId="0" borderId="41" applyFont="0" applyAlignment="0">
      <protection locked="0"/>
    </xf>
    <xf numFmtId="10" fontId="72" fillId="0" borderId="41" applyFont="0" applyAlignment="0">
      <protection locked="0"/>
    </xf>
    <xf numFmtId="10" fontId="72" fillId="0" borderId="41" applyFont="0" applyAlignment="0">
      <protection locked="0"/>
    </xf>
    <xf numFmtId="10" fontId="72" fillId="0" borderId="41" applyFont="0" applyAlignment="0">
      <protection locked="0"/>
    </xf>
    <xf numFmtId="10" fontId="72" fillId="0" borderId="41" applyFont="0" applyAlignment="0">
      <protection locked="0"/>
    </xf>
    <xf numFmtId="10" fontId="72" fillId="0" borderId="41" applyFont="0" applyAlignment="0">
      <protection locked="0"/>
    </xf>
    <xf numFmtId="10" fontId="72" fillId="0" borderId="41" applyFont="0" applyAlignment="0">
      <protection locked="0"/>
    </xf>
    <xf numFmtId="10" fontId="72" fillId="0" borderId="41" applyFont="0" applyAlignment="0">
      <protection locked="0"/>
    </xf>
    <xf numFmtId="38" fontId="73" fillId="63" borderId="42" applyNumberFormat="0" applyFont="0" applyBorder="0" applyAlignment="0" applyProtection="0"/>
    <xf numFmtId="196" fontId="74" fillId="65" borderId="43" applyNumberFormat="0" applyBorder="0" applyAlignment="0" applyProtection="0"/>
    <xf numFmtId="196" fontId="74" fillId="65" borderId="43" applyNumberFormat="0" applyBorder="0" applyAlignment="0" applyProtection="0"/>
    <xf numFmtId="196" fontId="75" fillId="65" borderId="43" applyNumberFormat="0" applyBorder="0" applyAlignment="0" applyProtection="0"/>
    <xf numFmtId="0" fontId="76" fillId="66" borderId="0" applyNumberFormat="0"/>
    <xf numFmtId="0" fontId="13" fillId="58" borderId="0"/>
    <xf numFmtId="0" fontId="77" fillId="0" borderId="18"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197" fontId="79" fillId="58" borderId="28" applyNumberFormat="0"/>
    <xf numFmtId="0" fontId="80" fillId="53" borderId="45"/>
    <xf numFmtId="0" fontId="80" fillId="53" borderId="45"/>
    <xf numFmtId="0" fontId="80" fillId="53" borderId="45"/>
    <xf numFmtId="0" fontId="80" fillId="53" borderId="45"/>
    <xf numFmtId="0" fontId="80" fillId="53" borderId="45"/>
    <xf numFmtId="0" fontId="80" fillId="53" borderId="45"/>
    <xf numFmtId="0" fontId="80" fillId="53" borderId="45"/>
    <xf numFmtId="0" fontId="80" fillId="53" borderId="45"/>
    <xf numFmtId="0" fontId="80" fillId="53" borderId="45"/>
    <xf numFmtId="0" fontId="73" fillId="0" borderId="46"/>
    <xf numFmtId="0" fontId="73" fillId="0" borderId="46"/>
    <xf numFmtId="0" fontId="73" fillId="0" borderId="46"/>
    <xf numFmtId="0" fontId="73" fillId="0" borderId="46"/>
    <xf numFmtId="0" fontId="73" fillId="0" borderId="46"/>
    <xf numFmtId="0" fontId="73" fillId="0" borderId="46"/>
    <xf numFmtId="0" fontId="73" fillId="0" borderId="46"/>
    <xf numFmtId="0" fontId="73" fillId="0" borderId="46"/>
    <xf numFmtId="0" fontId="73" fillId="0" borderId="46"/>
    <xf numFmtId="198" fontId="5" fillId="0" borderId="0" applyFont="0" applyFill="0" applyBorder="0" applyAlignment="0" applyProtection="0"/>
    <xf numFmtId="0" fontId="9" fillId="63" borderId="39"/>
    <xf numFmtId="37" fontId="81" fillId="0" borderId="47"/>
    <xf numFmtId="42" fontId="5" fillId="0" borderId="0" applyFont="0" applyFill="0" applyBorder="0" applyAlignment="0" applyProtection="0"/>
    <xf numFmtId="199" fontId="5" fillId="0" borderId="0" applyFont="0" applyFill="0" applyBorder="0" applyAlignment="0" applyProtection="0"/>
    <xf numFmtId="38" fontId="82" fillId="0" borderId="0"/>
    <xf numFmtId="0" fontId="83" fillId="5" borderId="0" applyNumberFormat="0" applyBorder="0" applyAlignment="0" applyProtection="0"/>
    <xf numFmtId="0" fontId="84" fillId="67" borderId="0" applyNumberFormat="0" applyBorder="0" applyAlignment="0" applyProtection="0"/>
    <xf numFmtId="0" fontId="84" fillId="67" borderId="0" applyNumberFormat="0" applyBorder="0" applyAlignment="0" applyProtection="0"/>
    <xf numFmtId="37" fontId="85" fillId="0" borderId="0"/>
    <xf numFmtId="200" fontId="86"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7" fillId="0" borderId="0"/>
    <xf numFmtId="0" fontId="21" fillId="0" borderId="0"/>
    <xf numFmtId="0" fontId="21" fillId="0" borderId="0"/>
    <xf numFmtId="0" fontId="5" fillId="0" borderId="0"/>
    <xf numFmtId="0" fontId="5" fillId="0" borderId="0"/>
    <xf numFmtId="0" fontId="5" fillId="0" borderId="0"/>
    <xf numFmtId="0" fontId="5" fillId="0" borderId="0"/>
    <xf numFmtId="0" fontId="21" fillId="0" borderId="0"/>
    <xf numFmtId="0" fontId="18"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21" fillId="0" borderId="0"/>
    <xf numFmtId="0" fontId="21" fillId="0" borderId="0"/>
    <xf numFmtId="0" fontId="21" fillId="0" borderId="0"/>
    <xf numFmtId="0" fontId="21"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8" fillId="0" borderId="0"/>
    <xf numFmtId="0" fontId="5" fillId="0" borderId="0"/>
    <xf numFmtId="37"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16" fillId="0" borderId="0">
      <alignment vertical="top"/>
    </xf>
    <xf numFmtId="0" fontId="1" fillId="0" borderId="0"/>
    <xf numFmtId="0" fontId="1" fillId="0" borderId="0"/>
    <xf numFmtId="0" fontId="21" fillId="0" borderId="0"/>
    <xf numFmtId="0" fontId="21" fillId="0" borderId="0"/>
    <xf numFmtId="0" fontId="21" fillId="0" borderId="0"/>
    <xf numFmtId="0" fontId="5" fillId="0" borderId="0"/>
    <xf numFmtId="0" fontId="21" fillId="0" borderId="0"/>
    <xf numFmtId="0" fontId="1" fillId="0" borderId="0"/>
    <xf numFmtId="0" fontId="1" fillId="0" borderId="0"/>
    <xf numFmtId="0" fontId="21" fillId="0" borderId="0"/>
    <xf numFmtId="0" fontId="21" fillId="0" borderId="0"/>
    <xf numFmtId="0" fontId="5" fillId="0" borderId="0"/>
    <xf numFmtId="0" fontId="21" fillId="0" borderId="0"/>
    <xf numFmtId="0" fontId="21" fillId="0" borderId="0"/>
    <xf numFmtId="0" fontId="21" fillId="0" borderId="0"/>
    <xf numFmtId="0" fontId="1" fillId="0" borderId="0"/>
    <xf numFmtId="0" fontId="16" fillId="0" borderId="0">
      <alignment vertical="top"/>
    </xf>
    <xf numFmtId="0" fontId="1" fillId="0" borderId="0"/>
    <xf numFmtId="0" fontId="1" fillId="0" borderId="0"/>
    <xf numFmtId="0" fontId="5" fillId="0" borderId="0"/>
    <xf numFmtId="0" fontId="5" fillId="0" borderId="0"/>
    <xf numFmtId="0" fontId="1" fillId="0" borderId="0"/>
    <xf numFmtId="0" fontId="16" fillId="0" borderId="0">
      <alignment vertical="top"/>
    </xf>
    <xf numFmtId="0" fontId="1" fillId="0" borderId="0"/>
    <xf numFmtId="0" fontId="5" fillId="0" borderId="0"/>
    <xf numFmtId="0" fontId="5" fillId="0" borderId="0"/>
    <xf numFmtId="0" fontId="16" fillId="0" borderId="0">
      <alignment vertical="top"/>
    </xf>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88"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5"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1" fillId="0" borderId="0"/>
    <xf numFmtId="0" fontId="21" fillId="0" borderId="0"/>
    <xf numFmtId="0" fontId="21" fillId="0" borderId="0"/>
    <xf numFmtId="0" fontId="1" fillId="0" borderId="0"/>
    <xf numFmtId="0" fontId="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5" fillId="0" borderId="0"/>
    <xf numFmtId="0" fontId="5" fillId="0" borderId="0"/>
    <xf numFmtId="0" fontId="21" fillId="0" borderId="0"/>
    <xf numFmtId="0" fontId="21" fillId="0" borderId="0"/>
    <xf numFmtId="0" fontId="16" fillId="0" borderId="0">
      <alignment vertical="top"/>
    </xf>
    <xf numFmtId="0" fontId="5" fillId="0" borderId="0"/>
    <xf numFmtId="0" fontId="5"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5"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5"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8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5" fillId="0" borderId="0"/>
    <xf numFmtId="0" fontId="33"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16" fillId="0" borderId="0">
      <alignment vertical="top"/>
    </xf>
    <xf numFmtId="0" fontId="18" fillId="0" borderId="0"/>
    <xf numFmtId="0" fontId="5" fillId="0" borderId="0"/>
    <xf numFmtId="0" fontId="49" fillId="0" borderId="0"/>
    <xf numFmtId="0" fontId="49" fillId="0" borderId="0"/>
    <xf numFmtId="0" fontId="5" fillId="0" borderId="0">
      <alignment wrapText="1"/>
    </xf>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9" fillId="0" borderId="0"/>
    <xf numFmtId="0" fontId="5" fillId="0" borderId="0">
      <alignment wrapText="1"/>
    </xf>
    <xf numFmtId="0" fontId="21" fillId="0" borderId="0"/>
    <xf numFmtId="0" fontId="21" fillId="0" borderId="0"/>
    <xf numFmtId="0" fontId="21" fillId="0" borderId="0"/>
    <xf numFmtId="0" fontId="21" fillId="0" borderId="0"/>
    <xf numFmtId="0" fontId="5" fillId="0" borderId="0">
      <alignment wrapText="1"/>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lignment wrapText="1"/>
    </xf>
    <xf numFmtId="201" fontId="9" fillId="0" borderId="0"/>
    <xf numFmtId="0" fontId="16" fillId="0" borderId="0">
      <alignment vertical="top"/>
    </xf>
    <xf numFmtId="0" fontId="5" fillId="0" borderId="0"/>
    <xf numFmtId="0" fontId="16" fillId="0" borderId="0">
      <alignment vertical="top"/>
    </xf>
    <xf numFmtId="0" fontId="5" fillId="0" borderId="0"/>
    <xf numFmtId="0" fontId="16" fillId="0" borderId="0">
      <alignment vertical="top"/>
    </xf>
    <xf numFmtId="0" fontId="5" fillId="0" borderId="0"/>
    <xf numFmtId="0" fontId="16" fillId="0" borderId="0">
      <alignment vertical="top"/>
    </xf>
    <xf numFmtId="0" fontId="5" fillId="0" borderId="0"/>
    <xf numFmtId="0" fontId="16" fillId="0" borderId="0">
      <alignment vertical="top"/>
    </xf>
    <xf numFmtId="0" fontId="5" fillId="0" borderId="0"/>
    <xf numFmtId="0" fontId="16" fillId="0" borderId="0">
      <alignment vertical="top"/>
    </xf>
    <xf numFmtId="0" fontId="5" fillId="0" borderId="0"/>
    <xf numFmtId="0" fontId="16" fillId="0" borderId="0">
      <alignment vertical="top"/>
    </xf>
    <xf numFmtId="0" fontId="5" fillId="0" borderId="0"/>
    <xf numFmtId="0" fontId="16" fillId="0" borderId="0">
      <alignment vertical="top"/>
    </xf>
    <xf numFmtId="0" fontId="5" fillId="0" borderId="0"/>
    <xf numFmtId="0" fontId="5" fillId="0" borderId="0"/>
    <xf numFmtId="0" fontId="16" fillId="0" borderId="0">
      <alignment vertical="top"/>
    </xf>
    <xf numFmtId="0" fontId="5" fillId="0" borderId="0"/>
    <xf numFmtId="0" fontId="16" fillId="0" borderId="0">
      <alignment vertical="top"/>
    </xf>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16" fillId="0" borderId="0">
      <alignment vertical="top"/>
    </xf>
    <xf numFmtId="0" fontId="5"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16" fillId="0" borderId="0">
      <alignment vertical="top"/>
    </xf>
    <xf numFmtId="0" fontId="5" fillId="0" borderId="0"/>
    <xf numFmtId="0" fontId="33" fillId="0" borderId="0"/>
    <xf numFmtId="0" fontId="16" fillId="0" borderId="0">
      <alignment vertical="top"/>
    </xf>
    <xf numFmtId="0" fontId="5" fillId="0" borderId="0"/>
    <xf numFmtId="0" fontId="33" fillId="0" borderId="0"/>
    <xf numFmtId="0" fontId="16" fillId="0" borderId="0">
      <alignment vertical="top"/>
    </xf>
    <xf numFmtId="0" fontId="5" fillId="0" borderId="0"/>
    <xf numFmtId="0" fontId="33" fillId="0" borderId="0"/>
    <xf numFmtId="0" fontId="16" fillId="0" borderId="0">
      <alignment vertical="top"/>
    </xf>
    <xf numFmtId="0" fontId="90" fillId="0" borderId="0"/>
    <xf numFmtId="0" fontId="5" fillId="0" borderId="0"/>
    <xf numFmtId="0" fontId="33" fillId="0" borderId="0"/>
    <xf numFmtId="0" fontId="16" fillId="0" borderId="0">
      <alignment vertical="top"/>
    </xf>
    <xf numFmtId="0" fontId="90" fillId="0" borderId="0"/>
    <xf numFmtId="0" fontId="21" fillId="0" borderId="0"/>
    <xf numFmtId="0" fontId="5" fillId="0" borderId="0"/>
    <xf numFmtId="0" fontId="21" fillId="0" borderId="0"/>
    <xf numFmtId="0" fontId="90" fillId="0" borderId="0"/>
    <xf numFmtId="0" fontId="2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6" fillId="0" borderId="0">
      <alignment vertical="top"/>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90" fillId="0" borderId="0"/>
    <xf numFmtId="0" fontId="5" fillId="0" borderId="0"/>
    <xf numFmtId="0" fontId="90" fillId="0" borderId="0"/>
    <xf numFmtId="0" fontId="5" fillId="0" borderId="0"/>
    <xf numFmtId="0" fontId="90" fillId="0" borderId="0"/>
    <xf numFmtId="0" fontId="5" fillId="0" borderId="0"/>
    <xf numFmtId="0" fontId="90" fillId="0" borderId="0"/>
    <xf numFmtId="0" fontId="33" fillId="0" borderId="0"/>
    <xf numFmtId="0" fontId="90" fillId="0" borderId="0"/>
    <xf numFmtId="0" fontId="33" fillId="0" borderId="0"/>
    <xf numFmtId="0" fontId="90" fillId="0" borderId="0"/>
    <xf numFmtId="0" fontId="33" fillId="0" borderId="0"/>
    <xf numFmtId="0" fontId="90" fillId="0" borderId="0"/>
    <xf numFmtId="0" fontId="33" fillId="0" borderId="0"/>
    <xf numFmtId="0" fontId="90" fillId="0" borderId="0"/>
    <xf numFmtId="0" fontId="33" fillId="0" borderId="0"/>
    <xf numFmtId="0" fontId="16" fillId="0" borderId="0">
      <alignment vertical="top"/>
    </xf>
    <xf numFmtId="0" fontId="33" fillId="0" borderId="0"/>
    <xf numFmtId="0" fontId="16" fillId="0" borderId="0">
      <alignment vertical="top"/>
    </xf>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33" fillId="0" borderId="0"/>
    <xf numFmtId="0" fontId="16" fillId="0" borderId="0">
      <alignment vertical="top"/>
    </xf>
    <xf numFmtId="0" fontId="33" fillId="0" borderId="0"/>
    <xf numFmtId="0" fontId="21" fillId="0" borderId="0"/>
    <xf numFmtId="0" fontId="33" fillId="0" borderId="0"/>
    <xf numFmtId="0" fontId="21" fillId="0" borderId="0"/>
    <xf numFmtId="0" fontId="33" fillId="0" borderId="0"/>
    <xf numFmtId="0" fontId="21" fillId="0" borderId="0"/>
    <xf numFmtId="0" fontId="33" fillId="0" borderId="0"/>
    <xf numFmtId="0" fontId="21" fillId="0" borderId="0"/>
    <xf numFmtId="0" fontId="33" fillId="0" borderId="0"/>
    <xf numFmtId="0" fontId="21" fillId="0" borderId="0"/>
    <xf numFmtId="0" fontId="33" fillId="0" borderId="0"/>
    <xf numFmtId="0" fontId="21" fillId="0" borderId="0"/>
    <xf numFmtId="0" fontId="33" fillId="0" borderId="0"/>
    <xf numFmtId="0" fontId="21" fillId="0" borderId="0"/>
    <xf numFmtId="0" fontId="21" fillId="0" borderId="0"/>
    <xf numFmtId="0" fontId="21" fillId="0" borderId="0"/>
    <xf numFmtId="0" fontId="21" fillId="0" borderId="0"/>
    <xf numFmtId="0" fontId="21" fillId="0" borderId="0"/>
    <xf numFmtId="0" fontId="21" fillId="0" borderId="0"/>
    <xf numFmtId="0" fontId="9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87"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92" fillId="0" borderId="0"/>
    <xf numFmtId="0" fontId="21" fillId="0" borderId="0"/>
    <xf numFmtId="0" fontId="21" fillId="0" borderId="0"/>
    <xf numFmtId="0" fontId="92" fillId="0" borderId="0"/>
    <xf numFmtId="0" fontId="21" fillId="0" borderId="0"/>
    <xf numFmtId="0" fontId="21" fillId="0" borderId="0"/>
    <xf numFmtId="0" fontId="92" fillId="0" borderId="0"/>
    <xf numFmtId="0" fontId="21" fillId="0" borderId="0"/>
    <xf numFmtId="0" fontId="21" fillId="0" borderId="0"/>
    <xf numFmtId="0" fontId="92" fillId="0" borderId="0"/>
    <xf numFmtId="0" fontId="5" fillId="0" borderId="0"/>
    <xf numFmtId="0" fontId="92" fillId="0" borderId="0"/>
    <xf numFmtId="0" fontId="5" fillId="0" borderId="0"/>
    <xf numFmtId="0" fontId="92" fillId="0" borderId="0"/>
    <xf numFmtId="0" fontId="5" fillId="0" borderId="0"/>
    <xf numFmtId="0" fontId="21"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21" fillId="9" borderId="20"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21" fillId="9" borderId="20"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21" fillId="9" borderId="20"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21" fillId="9" borderId="20"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1" fillId="9" borderId="20" applyNumberFormat="0" applyFont="0" applyAlignment="0" applyProtection="0"/>
    <xf numFmtId="0" fontId="5" fillId="68" borderId="48" applyNumberFormat="0" applyFont="0" applyAlignment="0" applyProtection="0"/>
    <xf numFmtId="0" fontId="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33"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5" fillId="68" borderId="48" applyNumberFormat="0" applyFont="0" applyAlignment="0" applyProtection="0"/>
    <xf numFmtId="0" fontId="21" fillId="9" borderId="20" applyNumberFormat="0" applyFont="0" applyAlignment="0" applyProtection="0"/>
    <xf numFmtId="0" fontId="33"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5" fillId="68" borderId="48" applyNumberFormat="0" applyFont="0" applyAlignment="0" applyProtection="0"/>
    <xf numFmtId="0" fontId="33" fillId="9" borderId="20" applyNumberFormat="0" applyFont="0" applyAlignment="0" applyProtection="0"/>
    <xf numFmtId="0" fontId="21" fillId="9" borderId="20" applyNumberFormat="0" applyFont="0" applyAlignment="0" applyProtection="0"/>
    <xf numFmtId="0" fontId="33" fillId="9" borderId="20" applyNumberFormat="0" applyFont="0" applyAlignment="0" applyProtection="0"/>
    <xf numFmtId="0" fontId="21" fillId="9" borderId="20" applyNumberFormat="0" applyFont="0" applyAlignment="0" applyProtection="0"/>
    <xf numFmtId="0" fontId="33"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93" fillId="7" borderId="17" applyNumberFormat="0" applyAlignment="0" applyProtection="0"/>
    <xf numFmtId="0" fontId="94" fillId="56" borderId="49" applyNumberFormat="0" applyAlignment="0" applyProtection="0"/>
    <xf numFmtId="0" fontId="94" fillId="56" borderId="49" applyNumberFormat="0" applyAlignment="0" applyProtection="0"/>
    <xf numFmtId="10" fontId="5" fillId="0" borderId="0" applyFont="0" applyFill="0" applyBorder="0" applyAlignment="0" applyProtection="0"/>
    <xf numFmtId="169" fontId="95" fillId="0" borderId="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alignment vertical="top"/>
    </xf>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6" fillId="0" borderId="0" applyFont="0" applyFill="0" applyBorder="0" applyAlignment="0" applyProtection="0">
      <alignment vertical="top"/>
    </xf>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9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alignment wrapText="1"/>
    </xf>
    <xf numFmtId="9" fontId="21" fillId="0" borderId="0" applyFont="0" applyFill="0" applyBorder="0" applyAlignment="0" applyProtection="0"/>
    <xf numFmtId="0" fontId="97" fillId="64" borderId="0" applyNumberFormat="0" applyBorder="0" applyAlignment="0" applyProtection="0"/>
    <xf numFmtId="0" fontId="98" fillId="0" borderId="0"/>
    <xf numFmtId="0" fontId="88" fillId="0" borderId="0" applyNumberFormat="0" applyFont="0" applyFill="0" applyBorder="0" applyAlignment="0" applyProtection="0">
      <alignment horizontal="left"/>
    </xf>
    <xf numFmtId="15" fontId="88" fillId="0" borderId="0" applyFont="0" applyFill="0" applyBorder="0" applyAlignment="0" applyProtection="0"/>
    <xf numFmtId="4" fontId="88" fillId="0" borderId="0" applyFont="0" applyFill="0" applyBorder="0" applyAlignment="0" applyProtection="0"/>
    <xf numFmtId="202" fontId="99" fillId="0" borderId="50"/>
    <xf numFmtId="0" fontId="46" fillId="0" borderId="9">
      <alignment horizontal="center"/>
    </xf>
    <xf numFmtId="3" fontId="88" fillId="0" borderId="0" applyFont="0" applyFill="0" applyBorder="0" applyAlignment="0" applyProtection="0"/>
    <xf numFmtId="0" fontId="88" fillId="69" borderId="0" applyNumberFormat="0" applyFont="0" applyBorder="0" applyAlignment="0" applyProtection="0"/>
    <xf numFmtId="43" fontId="25" fillId="0" borderId="6" applyFill="0" applyBorder="0">
      <alignment horizontal="right"/>
    </xf>
    <xf numFmtId="3" fontId="100" fillId="0" borderId="0" applyNumberFormat="0"/>
    <xf numFmtId="3" fontId="101" fillId="0" borderId="0" applyNumberFormat="0" applyFill="0" applyBorder="0" applyAlignment="0"/>
    <xf numFmtId="0" fontId="56" fillId="0" borderId="0"/>
    <xf numFmtId="0" fontId="56" fillId="0" borderId="0"/>
    <xf numFmtId="0" fontId="56" fillId="0" borderId="0"/>
    <xf numFmtId="0" fontId="102" fillId="0" borderId="0" applyNumberFormat="0" applyFill="0" applyBorder="0" applyAlignment="0" applyProtection="0"/>
    <xf numFmtId="37" fontId="103" fillId="0" borderId="0"/>
    <xf numFmtId="37" fontId="103" fillId="70" borderId="28"/>
    <xf numFmtId="0" fontId="104" fillId="58" borderId="28">
      <alignment horizontal="center"/>
    </xf>
    <xf numFmtId="38" fontId="5" fillId="71" borderId="0" applyNumberFormat="0" applyFont="0" applyBorder="0" applyAlignment="0" applyProtection="0"/>
    <xf numFmtId="0" fontId="105" fillId="72" borderId="0" applyNumberFormat="0" applyFont="0" applyBorder="0" applyAlignment="0" applyProtection="0">
      <alignment horizontal="center"/>
    </xf>
    <xf numFmtId="0" fontId="106" fillId="0" borderId="0"/>
    <xf numFmtId="9" fontId="5" fillId="0" borderId="0" applyFont="0" applyFill="0" applyBorder="0" applyAlignment="0" applyProtection="0"/>
    <xf numFmtId="0" fontId="107" fillId="0" borderId="0"/>
    <xf numFmtId="0" fontId="3" fillId="0" borderId="0">
      <alignment horizontal="left"/>
    </xf>
    <xf numFmtId="0" fontId="56" fillId="0" borderId="0"/>
    <xf numFmtId="0" fontId="56" fillId="0" borderId="0"/>
    <xf numFmtId="0" fontId="56" fillId="0" borderId="0"/>
    <xf numFmtId="0" fontId="108" fillId="0" borderId="0" applyNumberFormat="0" applyFill="0" applyBorder="0" applyAlignment="0" applyProtection="0"/>
    <xf numFmtId="0" fontId="108" fillId="0" borderId="0" applyNumberFormat="0" applyFill="0" applyBorder="0" applyAlignment="0" applyProtection="0"/>
    <xf numFmtId="0" fontId="109" fillId="0" borderId="21" applyNumberFormat="0" applyFill="0" applyAlignment="0" applyProtection="0"/>
    <xf numFmtId="194" fontId="5" fillId="0" borderId="11">
      <protection locked="0"/>
    </xf>
    <xf numFmtId="194" fontId="5" fillId="0" borderId="11">
      <protection locked="0"/>
    </xf>
    <xf numFmtId="194" fontId="5" fillId="0" borderId="11">
      <protection locked="0"/>
    </xf>
    <xf numFmtId="194" fontId="5" fillId="0" borderId="11">
      <protection locked="0"/>
    </xf>
    <xf numFmtId="188" fontId="52" fillId="0" borderId="51">
      <protection locked="0"/>
    </xf>
    <xf numFmtId="188" fontId="52" fillId="0" borderId="51">
      <protection locked="0"/>
    </xf>
    <xf numFmtId="0" fontId="110" fillId="0" borderId="52" applyNumberFormat="0" applyFill="0" applyAlignment="0" applyProtection="0"/>
    <xf numFmtId="194" fontId="5" fillId="0" borderId="11">
      <protection locked="0"/>
    </xf>
    <xf numFmtId="0" fontId="109" fillId="0" borderId="21" applyNumberFormat="0" applyFill="0" applyAlignment="0" applyProtection="0"/>
    <xf numFmtId="37" fontId="111" fillId="0" borderId="0" applyNumberFormat="0"/>
    <xf numFmtId="201" fontId="112" fillId="0" borderId="0">
      <alignment horizontal="left"/>
      <protection locked="0"/>
    </xf>
    <xf numFmtId="201" fontId="113" fillId="0" borderId="0"/>
    <xf numFmtId="0" fontId="114" fillId="0" borderId="0" applyNumberFormat="0" applyFont="0" applyFill="0"/>
    <xf numFmtId="37" fontId="13" fillId="73" borderId="0" applyNumberFormat="0" applyBorder="0" applyAlignment="0" applyProtection="0"/>
    <xf numFmtId="37" fontId="13" fillId="73" borderId="0" applyNumberFormat="0" applyBorder="0" applyAlignment="0" applyProtection="0"/>
    <xf numFmtId="37" fontId="13" fillId="73" borderId="0" applyNumberFormat="0" applyBorder="0" applyAlignment="0" applyProtection="0"/>
    <xf numFmtId="37" fontId="13" fillId="73" borderId="0" applyNumberFormat="0" applyBorder="0" applyAlignment="0" applyProtection="0"/>
    <xf numFmtId="37" fontId="13" fillId="73" borderId="0" applyNumberFormat="0" applyBorder="0" applyAlignment="0" applyProtection="0"/>
    <xf numFmtId="37" fontId="13" fillId="0" borderId="0"/>
    <xf numFmtId="37" fontId="13" fillId="0" borderId="0"/>
    <xf numFmtId="37" fontId="13" fillId="0" borderId="0"/>
    <xf numFmtId="37" fontId="13" fillId="0" borderId="0"/>
    <xf numFmtId="37" fontId="13" fillId="0" borderId="0"/>
    <xf numFmtId="37" fontId="13" fillId="73" borderId="0" applyNumberFormat="0" applyBorder="0" applyAlignment="0" applyProtection="0"/>
    <xf numFmtId="3" fontId="115" fillId="0" borderId="38" applyProtection="0"/>
    <xf numFmtId="14" fontId="105" fillId="0" borderId="0" applyNumberFormat="0" applyFont="0" applyBorder="0" applyAlignment="0" applyProtection="0">
      <alignment horizontal="center"/>
    </xf>
    <xf numFmtId="0" fontId="9" fillId="74" borderId="46"/>
    <xf numFmtId="0" fontId="9" fillId="74" borderId="46"/>
    <xf numFmtId="0" fontId="9" fillId="74" borderId="46"/>
    <xf numFmtId="0" fontId="9" fillId="74" borderId="46"/>
    <xf numFmtId="0" fontId="9" fillId="74" borderId="46"/>
    <xf numFmtId="0" fontId="9" fillId="74" borderId="46"/>
    <xf numFmtId="0" fontId="9" fillId="74" borderId="46"/>
    <xf numFmtId="0" fontId="9" fillId="74" borderId="46"/>
    <xf numFmtId="0" fontId="9" fillId="74" borderId="46"/>
    <xf numFmtId="0" fontId="116"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203" fontId="13" fillId="0" borderId="0" applyFill="0" applyProtection="0"/>
    <xf numFmtId="0" fontId="118" fillId="0" borderId="0" applyNumberFormat="0" applyFill="0" applyBorder="0" applyAlignment="0" applyProtection="0">
      <alignment vertical="top"/>
      <protection locked="0"/>
    </xf>
    <xf numFmtId="0" fontId="119" fillId="0" borderId="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207"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6" fontId="121" fillId="0" borderId="0" applyFont="0" applyFill="0" applyBorder="0" applyAlignment="0" applyProtection="0"/>
    <xf numFmtId="38" fontId="121" fillId="0" borderId="0" applyFont="0" applyFill="0" applyBorder="0" applyAlignment="0" applyProtection="0"/>
    <xf numFmtId="38" fontId="121" fillId="0" borderId="0" applyFont="0" applyFill="0" applyBorder="0" applyAlignment="0" applyProtection="0"/>
    <xf numFmtId="6" fontId="121" fillId="0" borderId="0" applyFont="0" applyFill="0" applyBorder="0" applyAlignment="0" applyProtection="0"/>
    <xf numFmtId="38" fontId="121" fillId="0" borderId="0" applyFont="0" applyFill="0" applyBorder="0" applyAlignment="0" applyProtection="0"/>
    <xf numFmtId="38" fontId="121" fillId="0" borderId="0" applyFont="0" applyFill="0" applyBorder="0" applyAlignment="0" applyProtection="0"/>
    <xf numFmtId="6" fontId="121" fillId="0" borderId="0" applyFont="0" applyFill="0" applyBorder="0" applyAlignment="0" applyProtection="0"/>
    <xf numFmtId="38" fontId="121" fillId="0" borderId="0" applyFont="0" applyFill="0" applyBorder="0" applyAlignment="0" applyProtection="0"/>
    <xf numFmtId="209" fontId="5" fillId="0" borderId="0" applyFont="0" applyFill="0" applyBorder="0" applyAlignment="0" applyProtection="0"/>
    <xf numFmtId="209"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10" fontId="5" fillId="0" borderId="0" applyFont="0" applyFill="0" applyBorder="0" applyAlignment="0" applyProtection="0"/>
    <xf numFmtId="210"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6" fontId="5" fillId="0" borderId="0" applyFont="0" applyFill="0" applyBorder="0" applyAlignment="0" applyProtection="0"/>
    <xf numFmtId="205" fontId="5" fillId="0" borderId="0" applyFont="0" applyFill="0" applyBorder="0" applyAlignment="0" applyProtection="0"/>
    <xf numFmtId="205"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10" fontId="5" fillId="0" borderId="0" applyFont="0" applyFill="0" applyBorder="0" applyAlignment="0" applyProtection="0"/>
    <xf numFmtId="210" fontId="5" fillId="0" borderId="0" applyFont="0" applyFill="0" applyBorder="0" applyAlignment="0" applyProtection="0"/>
    <xf numFmtId="210" fontId="5" fillId="0" borderId="0" applyFont="0" applyFill="0" applyBorder="0" applyAlignment="0" applyProtection="0"/>
    <xf numFmtId="210"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210" fontId="5"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211" fontId="5" fillId="0" borderId="0" applyFont="0" applyFill="0" applyBorder="0" applyAlignment="0" applyProtection="0"/>
    <xf numFmtId="0" fontId="122" fillId="0" borderId="0"/>
    <xf numFmtId="0" fontId="122" fillId="0" borderId="0"/>
    <xf numFmtId="0" fontId="122" fillId="0" borderId="0"/>
    <xf numFmtId="0" fontId="123" fillId="0" borderId="0"/>
    <xf numFmtId="212" fontId="5" fillId="0" borderId="0" applyFont="0" applyFill="0" applyBorder="0" applyAlignment="0" applyProtection="0"/>
    <xf numFmtId="212" fontId="5" fillId="0" borderId="0" applyFont="0" applyFill="0" applyBorder="0" applyAlignment="0" applyProtection="0"/>
    <xf numFmtId="0" fontId="124" fillId="0" borderId="0"/>
    <xf numFmtId="0" fontId="125" fillId="0" borderId="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125" fillId="0" borderId="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0" fontId="125" fillId="0" borderId="0"/>
    <xf numFmtId="0" fontId="125" fillId="0" borderId="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123" fillId="0" borderId="0"/>
    <xf numFmtId="0" fontId="123" fillId="0" borderId="0"/>
    <xf numFmtId="0" fontId="124" fillId="0" borderId="0"/>
    <xf numFmtId="0" fontId="123" fillId="0" borderId="0"/>
    <xf numFmtId="0" fontId="124" fillId="0" borderId="0"/>
    <xf numFmtId="0" fontId="124" fillId="0" borderId="0"/>
    <xf numFmtId="0" fontId="124" fillId="0" borderId="0"/>
    <xf numFmtId="0" fontId="122" fillId="0" borderId="0"/>
    <xf numFmtId="0" fontId="125" fillId="0" borderId="0"/>
    <xf numFmtId="0" fontId="122" fillId="0" borderId="0"/>
    <xf numFmtId="213" fontId="5" fillId="0" borderId="0" applyFont="0" applyFill="0" applyBorder="0" applyAlignment="0" applyProtection="0"/>
    <xf numFmtId="213" fontId="5" fillId="0" borderId="0" applyFont="0" applyFill="0" applyBorder="0" applyAlignment="0" applyProtection="0"/>
    <xf numFmtId="0" fontId="122" fillId="0" borderId="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0" fontId="122" fillId="0" borderId="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122" fillId="0" borderId="0"/>
    <xf numFmtId="0" fontId="122" fillId="0" borderId="0"/>
    <xf numFmtId="212" fontId="5" fillId="0" borderId="0" applyFont="0" applyFill="0" applyBorder="0" applyAlignment="0" applyProtection="0"/>
    <xf numFmtId="212" fontId="5" fillId="0" borderId="0" applyFont="0" applyFill="0" applyBorder="0" applyAlignment="0" applyProtection="0"/>
    <xf numFmtId="0" fontId="124" fillId="0" borderId="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123" fillId="0" borderId="0"/>
    <xf numFmtId="212" fontId="5" fillId="0" borderId="0" applyFont="0" applyFill="0" applyBorder="0" applyAlignment="0" applyProtection="0"/>
    <xf numFmtId="212" fontId="5" fillId="0" borderId="0" applyFont="0" applyFill="0" applyBorder="0" applyAlignment="0" applyProtection="0"/>
    <xf numFmtId="0" fontId="124" fillId="0" borderId="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0" fontId="124" fillId="0" borderId="0"/>
    <xf numFmtId="213" fontId="5" fillId="0" borderId="0" applyFont="0" applyFill="0" applyBorder="0" applyAlignment="0" applyProtection="0"/>
    <xf numFmtId="213" fontId="5" fillId="0" borderId="0" applyFont="0" applyFill="0" applyBorder="0" applyAlignment="0" applyProtection="0"/>
    <xf numFmtId="0" fontId="122" fillId="0" borderId="0"/>
    <xf numFmtId="0" fontId="122" fillId="0" borderId="0"/>
    <xf numFmtId="0" fontId="122" fillId="0" borderId="0"/>
    <xf numFmtId="212" fontId="5" fillId="0" borderId="0" applyFont="0" applyFill="0" applyBorder="0" applyAlignment="0" applyProtection="0"/>
    <xf numFmtId="212" fontId="5" fillId="0" borderId="0" applyFont="0" applyFill="0" applyBorder="0" applyAlignment="0" applyProtection="0"/>
    <xf numFmtId="0" fontId="124" fillId="0" borderId="0"/>
    <xf numFmtId="212" fontId="5" fillId="0" borderId="0" applyFont="0" applyFill="0" applyBorder="0" applyAlignment="0" applyProtection="0"/>
    <xf numFmtId="212" fontId="5" fillId="0" borderId="0" applyFont="0" applyFill="0" applyBorder="0" applyAlignment="0" applyProtection="0"/>
    <xf numFmtId="0" fontId="124" fillId="0" borderId="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124" fillId="0" borderId="0"/>
    <xf numFmtId="0" fontId="124" fillId="0" borderId="0"/>
    <xf numFmtId="0" fontId="124" fillId="0" borderId="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5" fontId="5" fillId="0" borderId="0" applyFont="0" applyFill="0" applyBorder="0" applyAlignment="0" applyProtection="0"/>
    <xf numFmtId="215"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5" fontId="5" fillId="0" borderId="0" applyFont="0" applyFill="0" applyBorder="0" applyAlignment="0" applyProtection="0"/>
    <xf numFmtId="215"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4" fontId="5" fillId="0" borderId="0" applyFont="0" applyFill="0" applyBorder="0" applyAlignment="0" applyProtection="0"/>
    <xf numFmtId="215" fontId="5" fillId="0" borderId="0" applyFont="0" applyFill="0" applyBorder="0" applyAlignment="0" applyProtection="0"/>
    <xf numFmtId="215" fontId="5" fillId="0" borderId="0" applyFont="0" applyFill="0" applyBorder="0" applyAlignment="0" applyProtection="0"/>
    <xf numFmtId="215" fontId="5" fillId="0" borderId="0" applyFont="0" applyFill="0" applyBorder="0" applyAlignment="0" applyProtection="0"/>
    <xf numFmtId="215" fontId="5" fillId="0" borderId="0" applyFont="0" applyFill="0" applyBorder="0" applyAlignment="0" applyProtection="0"/>
    <xf numFmtId="215" fontId="5" fillId="0" borderId="0" applyFont="0" applyFill="0" applyBorder="0" applyAlignment="0" applyProtection="0"/>
    <xf numFmtId="215" fontId="5" fillId="0" borderId="0" applyFont="0" applyFill="0" applyBorder="0" applyAlignment="0" applyProtection="0"/>
    <xf numFmtId="0" fontId="123" fillId="0" borderId="0"/>
    <xf numFmtId="0" fontId="88" fillId="0" borderId="0"/>
    <xf numFmtId="0" fontId="123" fillId="0" borderId="0"/>
    <xf numFmtId="0" fontId="5" fillId="0" borderId="0"/>
    <xf numFmtId="0" fontId="5" fillId="0" borderId="0"/>
    <xf numFmtId="206" fontId="5" fillId="0" borderId="0" applyFont="0" applyFill="0" applyBorder="0" applyAlignment="0" applyProtection="0"/>
    <xf numFmtId="206" fontId="5" fillId="0" borderId="0" applyFont="0" applyFill="0" applyBorder="0" applyAlignment="0" applyProtection="0"/>
    <xf numFmtId="0" fontId="5" fillId="0" borderId="0"/>
    <xf numFmtId="0" fontId="5" fillId="0" borderId="0"/>
    <xf numFmtId="206" fontId="5" fillId="0" borderId="0" applyFont="0" applyFill="0" applyBorder="0" applyAlignment="0" applyProtection="0"/>
    <xf numFmtId="206" fontId="5" fillId="0" borderId="0" applyFont="0" applyFill="0" applyBorder="0" applyAlignment="0" applyProtection="0"/>
    <xf numFmtId="0" fontId="5" fillId="0" borderId="0"/>
    <xf numFmtId="0" fontId="5" fillId="0" borderId="0"/>
    <xf numFmtId="0" fontId="5" fillId="0" borderId="0"/>
    <xf numFmtId="0" fontId="5" fillId="0" borderId="0"/>
    <xf numFmtId="206" fontId="5" fillId="0" borderId="0" applyFont="0" applyFill="0" applyBorder="0" applyAlignment="0" applyProtection="0"/>
    <xf numFmtId="206" fontId="5" fillId="0" borderId="0" applyFont="0" applyFill="0" applyBorder="0" applyAlignment="0" applyProtection="0"/>
    <xf numFmtId="0" fontId="122" fillId="0" borderId="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0" fontId="122" fillId="0" borderId="0"/>
    <xf numFmtId="0" fontId="122" fillId="0" borderId="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0" fontId="123" fillId="0" borderId="0"/>
    <xf numFmtId="213" fontId="5" fillId="0" borderId="0" applyFont="0" applyFill="0" applyBorder="0" applyAlignment="0" applyProtection="0"/>
    <xf numFmtId="213" fontId="5" fillId="0" borderId="0" applyFont="0" applyFill="0" applyBorder="0" applyAlignment="0" applyProtection="0"/>
    <xf numFmtId="8" fontId="121" fillId="0" borderId="0" applyFont="0" applyFill="0" applyBorder="0" applyAlignment="0" applyProtection="0"/>
    <xf numFmtId="0" fontId="122" fillId="0" borderId="0"/>
    <xf numFmtId="40" fontId="121" fillId="0" borderId="0" applyFont="0" applyFill="0" applyBorder="0" applyAlignment="0" applyProtection="0"/>
    <xf numFmtId="0" fontId="122" fillId="0" borderId="0"/>
    <xf numFmtId="40" fontId="121" fillId="0" borderId="0" applyFont="0" applyFill="0" applyBorder="0" applyAlignment="0" applyProtection="0"/>
    <xf numFmtId="8" fontId="121" fillId="0" borderId="0" applyFont="0" applyFill="0" applyBorder="0" applyAlignment="0" applyProtection="0"/>
    <xf numFmtId="8" fontId="121" fillId="0" borderId="0" applyFont="0" applyFill="0" applyBorder="0" applyAlignment="0" applyProtection="0"/>
    <xf numFmtId="8" fontId="121" fillId="0" borderId="0" applyFont="0" applyFill="0" applyBorder="0" applyAlignment="0" applyProtection="0"/>
    <xf numFmtId="0" fontId="122" fillId="0" borderId="0"/>
    <xf numFmtId="40" fontId="121" fillId="0" borderId="0" applyFont="0" applyFill="0" applyBorder="0" applyAlignment="0" applyProtection="0"/>
    <xf numFmtId="0" fontId="122" fillId="0" borderId="0"/>
    <xf numFmtId="0" fontId="122" fillId="0" borderId="0"/>
    <xf numFmtId="8" fontId="121" fillId="0" borderId="0" applyFont="0" applyFill="0" applyBorder="0" applyAlignment="0" applyProtection="0"/>
    <xf numFmtId="0" fontId="123" fillId="0" borderId="0"/>
    <xf numFmtId="216" fontId="5" fillId="0" borderId="0" applyFont="0" applyFill="0" applyBorder="0" applyAlignment="0" applyProtection="0"/>
    <xf numFmtId="216" fontId="5" fillId="0" borderId="0" applyFont="0" applyFill="0" applyBorder="0" applyAlignment="0" applyProtection="0"/>
    <xf numFmtId="0" fontId="123" fillId="0" borderId="0"/>
    <xf numFmtId="216" fontId="5" fillId="0" borderId="0" applyFont="0" applyFill="0" applyBorder="0" applyAlignment="0" applyProtection="0"/>
    <xf numFmtId="216" fontId="5" fillId="0" borderId="0" applyFont="0" applyFill="0" applyBorder="0" applyAlignment="0" applyProtection="0"/>
    <xf numFmtId="0" fontId="123" fillId="0" borderId="0"/>
    <xf numFmtId="0" fontId="123" fillId="0" borderId="0"/>
    <xf numFmtId="216" fontId="5" fillId="0" borderId="0" applyFont="0" applyFill="0" applyBorder="0" applyAlignment="0" applyProtection="0"/>
    <xf numFmtId="216" fontId="5" fillId="0" borderId="0" applyFont="0" applyFill="0" applyBorder="0" applyAlignment="0" applyProtection="0"/>
    <xf numFmtId="216" fontId="5" fillId="0" borderId="0" applyFont="0" applyFill="0" applyBorder="0" applyAlignment="0" applyProtection="0"/>
    <xf numFmtId="216" fontId="5" fillId="0" borderId="0" applyFont="0" applyFill="0" applyBorder="0" applyAlignment="0" applyProtection="0"/>
    <xf numFmtId="0" fontId="123" fillId="0" borderId="0"/>
    <xf numFmtId="216" fontId="5" fillId="0" borderId="0" applyFont="0" applyFill="0" applyBorder="0" applyAlignment="0" applyProtection="0"/>
    <xf numFmtId="216" fontId="5" fillId="0" borderId="0" applyFont="0" applyFill="0" applyBorder="0" applyAlignment="0" applyProtection="0"/>
    <xf numFmtId="0" fontId="125" fillId="0" borderId="0"/>
    <xf numFmtId="0" fontId="123" fillId="0" borderId="0"/>
    <xf numFmtId="0" fontId="121" fillId="0" borderId="0"/>
    <xf numFmtId="0" fontId="126" fillId="0" borderId="0"/>
    <xf numFmtId="0" fontId="127" fillId="0" borderId="0"/>
    <xf numFmtId="0" fontId="5" fillId="0" borderId="0"/>
    <xf numFmtId="0" fontId="5" fillId="0" borderId="0"/>
    <xf numFmtId="0" fontId="124" fillId="0" borderId="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124" fillId="0" borderId="0"/>
    <xf numFmtId="0" fontId="124" fillId="0" borderId="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124" fillId="0" borderId="0"/>
    <xf numFmtId="210" fontId="5" fillId="0" borderId="0" applyFont="0" applyFill="0" applyBorder="0" applyAlignment="0" applyProtection="0"/>
    <xf numFmtId="210" fontId="5" fillId="0" borderId="0" applyFont="0" applyFill="0" applyBorder="0" applyAlignment="0" applyProtection="0"/>
    <xf numFmtId="0" fontId="124" fillId="0" borderId="0"/>
    <xf numFmtId="208" fontId="5" fillId="0" borderId="0" applyFont="0" applyFill="0" applyBorder="0" applyAlignment="0" applyProtection="0"/>
    <xf numFmtId="20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0" fontId="12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8" fontId="5" fillId="0" borderId="0" applyFont="0" applyFill="0" applyBorder="0" applyAlignment="0" applyProtection="0"/>
    <xf numFmtId="208" fontId="5" fillId="0" borderId="0" applyFont="0" applyFill="0" applyBorder="0" applyAlignment="0" applyProtection="0"/>
    <xf numFmtId="0" fontId="124" fillId="0" borderId="0"/>
    <xf numFmtId="0" fontId="124" fillId="0" borderId="0"/>
    <xf numFmtId="208" fontId="5" fillId="0" borderId="0" applyFont="0" applyFill="0" applyBorder="0" applyAlignment="0" applyProtection="0"/>
    <xf numFmtId="208" fontId="5" fillId="0" borderId="0" applyFont="0" applyFill="0" applyBorder="0" applyAlignment="0" applyProtection="0"/>
    <xf numFmtId="0" fontId="124"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213" fontId="5" fillId="0" borderId="0" applyFont="0" applyFill="0" applyBorder="0" applyAlignment="0" applyProtection="0"/>
    <xf numFmtId="21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213" fontId="5" fillId="0" borderId="0" applyFont="0" applyFill="0" applyBorder="0" applyAlignment="0" applyProtection="0"/>
    <xf numFmtId="213" fontId="5" fillId="0" borderId="0" applyFont="0" applyFill="0" applyBorder="0" applyAlignment="0" applyProtection="0"/>
    <xf numFmtId="0" fontId="122" fillId="0" borderId="0"/>
    <xf numFmtId="212" fontId="5" fillId="0" borderId="0" applyFont="0" applyFill="0" applyBorder="0" applyAlignment="0" applyProtection="0"/>
    <xf numFmtId="212" fontId="5" fillId="0" borderId="0" applyFont="0" applyFill="0" applyBorder="0" applyAlignment="0" applyProtection="0"/>
    <xf numFmtId="0" fontId="122" fillId="0" borderId="0"/>
    <xf numFmtId="0" fontId="122" fillId="0" borderId="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212" fontId="5" fillId="0" borderId="0" applyFont="0" applyFill="0" applyBorder="0" applyAlignment="0" applyProtection="0"/>
    <xf numFmtId="0" fontId="122" fillId="0" borderId="0"/>
    <xf numFmtId="0" fontId="123" fillId="0" borderId="0"/>
    <xf numFmtId="0" fontId="88" fillId="0" borderId="0"/>
    <xf numFmtId="215" fontId="5" fillId="0" borderId="0" applyFont="0" applyFill="0" applyBorder="0" applyAlignment="0" applyProtection="0"/>
    <xf numFmtId="215" fontId="5" fillId="0" borderId="0" applyFont="0" applyFill="0" applyBorder="0" applyAlignment="0" applyProtection="0"/>
    <xf numFmtId="0" fontId="88" fillId="0" borderId="0"/>
    <xf numFmtId="215" fontId="5" fillId="0" borderId="0" applyFont="0" applyFill="0" applyBorder="0" applyAlignment="0" applyProtection="0"/>
    <xf numFmtId="215" fontId="5" fillId="0" borderId="0" applyFont="0" applyFill="0" applyBorder="0" applyAlignment="0" applyProtection="0"/>
    <xf numFmtId="0" fontId="88" fillId="0" borderId="0"/>
    <xf numFmtId="0" fontId="88" fillId="0" borderId="0"/>
    <xf numFmtId="215" fontId="5" fillId="0" borderId="0" applyFont="0" applyFill="0" applyBorder="0" applyAlignment="0" applyProtection="0"/>
    <xf numFmtId="215" fontId="5" fillId="0" borderId="0" applyFont="0" applyFill="0" applyBorder="0" applyAlignment="0" applyProtection="0"/>
    <xf numFmtId="215" fontId="5" fillId="0" borderId="0" applyFont="0" applyFill="0" applyBorder="0" applyAlignment="0" applyProtection="0"/>
    <xf numFmtId="215" fontId="5" fillId="0" borderId="0" applyFont="0" applyFill="0" applyBorder="0" applyAlignment="0" applyProtection="0"/>
    <xf numFmtId="0" fontId="88" fillId="0" borderId="0"/>
    <xf numFmtId="0" fontId="88" fillId="0" borderId="0"/>
    <xf numFmtId="210" fontId="5" fillId="0" borderId="0" applyFont="0" applyFill="0" applyBorder="0" applyAlignment="0" applyProtection="0"/>
    <xf numFmtId="210" fontId="5" fillId="0" borderId="0" applyFont="0" applyFill="0" applyBorder="0" applyAlignment="0" applyProtection="0"/>
    <xf numFmtId="210" fontId="5" fillId="0" borderId="0" applyFont="0" applyFill="0" applyBorder="0" applyAlignment="0" applyProtection="0"/>
    <xf numFmtId="210" fontId="5" fillId="0" borderId="0" applyFont="0" applyFill="0" applyBorder="0" applyAlignment="0" applyProtection="0"/>
    <xf numFmtId="0" fontId="88" fillId="0" borderId="0"/>
    <xf numFmtId="210" fontId="5" fillId="0" borderId="0" applyFont="0" applyFill="0" applyBorder="0" applyAlignment="0" applyProtection="0"/>
    <xf numFmtId="210" fontId="5" fillId="0" borderId="0" applyFont="0" applyFill="0" applyBorder="0" applyAlignment="0" applyProtection="0"/>
    <xf numFmtId="0" fontId="5" fillId="0" borderId="0"/>
    <xf numFmtId="0" fontId="5" fillId="0" borderId="0"/>
    <xf numFmtId="0" fontId="126" fillId="0" borderId="0"/>
    <xf numFmtId="0" fontId="124" fillId="0" borderId="0"/>
    <xf numFmtId="0" fontId="123" fillId="0" borderId="0"/>
    <xf numFmtId="217" fontId="5" fillId="0" borderId="0" applyFont="0" applyFill="0" applyBorder="0" applyAlignment="0" applyProtection="0"/>
    <xf numFmtId="217" fontId="5" fillId="0" borderId="0" applyFont="0" applyFill="0" applyBorder="0" applyAlignment="0" applyProtection="0"/>
    <xf numFmtId="0" fontId="123" fillId="0" borderId="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217" fontId="5" fillId="0" borderId="0" applyFont="0" applyFill="0" applyBorder="0" applyAlignment="0" applyProtection="0"/>
    <xf numFmtId="0" fontId="123" fillId="0" borderId="0"/>
    <xf numFmtId="0" fontId="123" fillId="0" borderId="0"/>
    <xf numFmtId="0" fontId="123" fillId="0" borderId="0"/>
    <xf numFmtId="218" fontId="5" fillId="0" borderId="0">
      <alignment horizontal="left" wrapText="1"/>
    </xf>
    <xf numFmtId="218" fontId="5" fillId="0" borderId="0">
      <alignment horizontal="left" wrapText="1"/>
    </xf>
    <xf numFmtId="38" fontId="88" fillId="0" borderId="0" applyFont="0" applyFill="0" applyBorder="0" applyAlignment="0" applyProtection="0"/>
    <xf numFmtId="38" fontId="88" fillId="0" borderId="0" applyFont="0" applyFill="0" applyBorder="0" applyAlignment="0" applyProtection="0"/>
    <xf numFmtId="38" fontId="88" fillId="0" borderId="0" applyFont="0" applyFill="0" applyBorder="0" applyAlignment="0" applyProtection="0"/>
    <xf numFmtId="0" fontId="5" fillId="0" borderId="0">
      <alignment horizontal="left" wrapText="1"/>
    </xf>
    <xf numFmtId="0" fontId="5" fillId="0" borderId="0">
      <alignment horizontal="left" wrapText="1"/>
    </xf>
    <xf numFmtId="218" fontId="5" fillId="0" borderId="0">
      <alignment horizontal="left" wrapText="1"/>
    </xf>
    <xf numFmtId="218" fontId="5" fillId="0" borderId="0">
      <alignment horizontal="left" wrapText="1"/>
    </xf>
    <xf numFmtId="218" fontId="5" fillId="0" borderId="0">
      <alignment horizontal="left" wrapText="1"/>
    </xf>
    <xf numFmtId="218" fontId="5" fillId="0" borderId="0">
      <alignment horizontal="left" wrapText="1"/>
    </xf>
    <xf numFmtId="38" fontId="88" fillId="0" borderId="0" applyFont="0" applyFill="0" applyBorder="0" applyAlignment="0" applyProtection="0"/>
    <xf numFmtId="38" fontId="88" fillId="0" borderId="0" applyFont="0" applyFill="0" applyBorder="0" applyAlignment="0" applyProtection="0"/>
    <xf numFmtId="38" fontId="8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16" fillId="4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40" borderId="0" applyNumberFormat="0" applyBorder="0" applyAlignment="0" applyProtection="0"/>
    <xf numFmtId="0" fontId="32" fillId="3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36" borderId="0" applyNumberFormat="0" applyBorder="0" applyAlignment="0" applyProtection="0"/>
    <xf numFmtId="0" fontId="16" fillId="42"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68"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16" fillId="40"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40" borderId="0" applyNumberFormat="0" applyBorder="0" applyAlignment="0" applyProtection="0"/>
    <xf numFmtId="0" fontId="32" fillId="38"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2" fillId="40" borderId="0" applyNumberFormat="0" applyBorder="0" applyAlignment="0" applyProtection="0"/>
    <xf numFmtId="0" fontId="16" fillId="68"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41" borderId="0" applyNumberFormat="0" applyBorder="0" applyAlignment="0" applyProtection="0"/>
    <xf numFmtId="0" fontId="16" fillId="39"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56"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67" borderId="0" applyNumberFormat="0" applyBorder="0" applyAlignment="0" applyProtection="0"/>
    <xf numFmtId="0" fontId="32" fillId="43"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38" borderId="0" applyNumberFormat="0" applyBorder="0" applyAlignment="0" applyProtection="0"/>
    <xf numFmtId="0" fontId="16" fillId="36"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75" borderId="0" applyNumberFormat="0" applyBorder="0" applyAlignment="0" applyProtection="0"/>
    <xf numFmtId="0" fontId="32" fillId="75"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56" borderId="0" applyNumberFormat="0" applyBorder="0" applyAlignment="0" applyProtection="0"/>
    <xf numFmtId="0" fontId="32" fillId="38"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6" fillId="39"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67" borderId="0" applyNumberFormat="0" applyBorder="0" applyAlignment="0" applyProtection="0"/>
    <xf numFmtId="0" fontId="32" fillId="44" borderId="0" applyNumberFormat="0" applyBorder="0" applyAlignment="0" applyProtection="0"/>
    <xf numFmtId="0" fontId="16" fillId="68"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67" borderId="0" applyNumberFormat="0" applyBorder="0" applyAlignment="0" applyProtection="0"/>
    <xf numFmtId="0" fontId="32" fillId="44"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5" borderId="0" applyNumberFormat="0" applyBorder="0" applyAlignment="0" applyProtection="0"/>
    <xf numFmtId="0" fontId="128" fillId="39"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28" fillId="47" borderId="0" applyNumberFormat="0" applyBorder="0" applyAlignment="0" applyProtection="0"/>
    <xf numFmtId="0" fontId="35" fillId="45" borderId="0" applyNumberFormat="0" applyBorder="0" applyAlignment="0" applyProtection="0"/>
    <xf numFmtId="0" fontId="128" fillId="47" borderId="0" applyNumberFormat="0" applyBorder="0" applyAlignment="0" applyProtection="0"/>
    <xf numFmtId="0" fontId="35" fillId="45" borderId="0" applyNumberFormat="0" applyBorder="0" applyAlignment="0" applyProtection="0"/>
    <xf numFmtId="0" fontId="129" fillId="45" borderId="0" applyNumberFormat="0" applyBorder="0" applyAlignment="0" applyProtection="0"/>
    <xf numFmtId="0" fontId="35" fillId="45" borderId="0" applyNumberFormat="0" applyBorder="0" applyAlignment="0" applyProtection="0"/>
    <xf numFmtId="0" fontId="128"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28" fillId="5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128" fillId="42" borderId="0" applyNumberFormat="0" applyBorder="0" applyAlignment="0" applyProtection="0"/>
    <xf numFmtId="0" fontId="35" fillId="42" borderId="0" applyNumberFormat="0" applyBorder="0" applyAlignment="0" applyProtection="0"/>
    <xf numFmtId="0" fontId="128" fillId="42" borderId="0" applyNumberFormat="0" applyBorder="0" applyAlignment="0" applyProtection="0"/>
    <xf numFmtId="0" fontId="35" fillId="42" borderId="0" applyNumberFormat="0" applyBorder="0" applyAlignment="0" applyProtection="0"/>
    <xf numFmtId="0" fontId="129"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43" borderId="0" applyNumberFormat="0" applyBorder="0" applyAlignment="0" applyProtection="0"/>
    <xf numFmtId="0" fontId="128" fillId="44"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28" fillId="67" borderId="0" applyNumberFormat="0" applyBorder="0" applyAlignment="0" applyProtection="0"/>
    <xf numFmtId="0" fontId="35" fillId="43" borderId="0" applyNumberFormat="0" applyBorder="0" applyAlignment="0" applyProtection="0"/>
    <xf numFmtId="0" fontId="128" fillId="67" borderId="0" applyNumberFormat="0" applyBorder="0" applyAlignment="0" applyProtection="0"/>
    <xf numFmtId="0" fontId="35" fillId="43" borderId="0" applyNumberFormat="0" applyBorder="0" applyAlignment="0" applyProtection="0"/>
    <xf numFmtId="0" fontId="129" fillId="43" borderId="0" applyNumberFormat="0" applyBorder="0" applyAlignment="0" applyProtection="0"/>
    <xf numFmtId="0" fontId="35" fillId="43" borderId="0" applyNumberFormat="0" applyBorder="0" applyAlignment="0" applyProtection="0"/>
    <xf numFmtId="0" fontId="128" fillId="43" borderId="0" applyNumberFormat="0" applyBorder="0" applyAlignment="0" applyProtection="0"/>
    <xf numFmtId="0" fontId="35" fillId="43" borderId="0" applyNumberFormat="0" applyBorder="0" applyAlignment="0" applyProtection="0"/>
    <xf numFmtId="0" fontId="35" fillId="43" borderId="0" applyNumberFormat="0" applyBorder="0" applyAlignment="0" applyProtection="0"/>
    <xf numFmtId="0" fontId="35" fillId="67" borderId="0" applyNumberFormat="0" applyBorder="0" applyAlignment="0" applyProtection="0"/>
    <xf numFmtId="0" fontId="35" fillId="67"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46" borderId="0" applyNumberFormat="0" applyBorder="0" applyAlignment="0" applyProtection="0"/>
    <xf numFmtId="0" fontId="128" fillId="3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28" fillId="75" borderId="0" applyNumberFormat="0" applyBorder="0" applyAlignment="0" applyProtection="0"/>
    <xf numFmtId="0" fontId="35" fillId="46" borderId="0" applyNumberFormat="0" applyBorder="0" applyAlignment="0" applyProtection="0"/>
    <xf numFmtId="0" fontId="128" fillId="75" borderId="0" applyNumberFormat="0" applyBorder="0" applyAlignment="0" applyProtection="0"/>
    <xf numFmtId="0" fontId="35" fillId="46" borderId="0" applyNumberFormat="0" applyBorder="0" applyAlignment="0" applyProtection="0"/>
    <xf numFmtId="0" fontId="129" fillId="46" borderId="0" applyNumberFormat="0" applyBorder="0" applyAlignment="0" applyProtection="0"/>
    <xf numFmtId="0" fontId="35" fillId="46" borderId="0" applyNumberFormat="0" applyBorder="0" applyAlignment="0" applyProtection="0"/>
    <xf numFmtId="0" fontId="128"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28" fillId="3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28" fillId="47" borderId="0" applyNumberFormat="0" applyBorder="0" applyAlignment="0" applyProtection="0"/>
    <xf numFmtId="0" fontId="35" fillId="47" borderId="0" applyNumberFormat="0" applyBorder="0" applyAlignment="0" applyProtection="0"/>
    <xf numFmtId="0" fontId="128" fillId="47" borderId="0" applyNumberFormat="0" applyBorder="0" applyAlignment="0" applyProtection="0"/>
    <xf numFmtId="0" fontId="35" fillId="47" borderId="0" applyNumberFormat="0" applyBorder="0" applyAlignment="0" applyProtection="0"/>
    <xf numFmtId="0" fontId="129"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28" fillId="42" borderId="0" applyNumberFormat="0" applyBorder="0" applyAlignment="0" applyProtection="0"/>
    <xf numFmtId="0" fontId="35" fillId="48" borderId="0" applyNumberFormat="0" applyBorder="0" applyAlignment="0" applyProtection="0"/>
    <xf numFmtId="0" fontId="128" fillId="42" borderId="0" applyNumberFormat="0" applyBorder="0" applyAlignment="0" applyProtection="0"/>
    <xf numFmtId="0" fontId="35" fillId="48" borderId="0" applyNumberFormat="0" applyBorder="0" applyAlignment="0" applyProtection="0"/>
    <xf numFmtId="0" fontId="129" fillId="48" borderId="0" applyNumberFormat="0" applyBorder="0" applyAlignment="0" applyProtection="0"/>
    <xf numFmtId="0" fontId="35" fillId="48" borderId="0" applyNumberFormat="0" applyBorder="0" applyAlignment="0" applyProtection="0"/>
    <xf numFmtId="0" fontId="128"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9" borderId="0" applyNumberFormat="0" applyBorder="0" applyAlignment="0" applyProtection="0"/>
    <xf numFmtId="0" fontId="128" fillId="76"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28" fillId="47" borderId="0" applyNumberFormat="0" applyBorder="0" applyAlignment="0" applyProtection="0"/>
    <xf numFmtId="0" fontId="35" fillId="49" borderId="0" applyNumberFormat="0" applyBorder="0" applyAlignment="0" applyProtection="0"/>
    <xf numFmtId="0" fontId="128" fillId="47" borderId="0" applyNumberFormat="0" applyBorder="0" applyAlignment="0" applyProtection="0"/>
    <xf numFmtId="0" fontId="35" fillId="49" borderId="0" applyNumberFormat="0" applyBorder="0" applyAlignment="0" applyProtection="0"/>
    <xf numFmtId="0" fontId="129" fillId="49" borderId="0" applyNumberFormat="0" applyBorder="0" applyAlignment="0" applyProtection="0"/>
    <xf numFmtId="0" fontId="35" fillId="49" borderId="0" applyNumberFormat="0" applyBorder="0" applyAlignment="0" applyProtection="0"/>
    <xf numFmtId="0" fontId="128"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28" fillId="5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28" fillId="50" borderId="0" applyNumberFormat="0" applyBorder="0" applyAlignment="0" applyProtection="0"/>
    <xf numFmtId="0" fontId="35" fillId="50" borderId="0" applyNumberFormat="0" applyBorder="0" applyAlignment="0" applyProtection="0"/>
    <xf numFmtId="0" fontId="128" fillId="50" borderId="0" applyNumberFormat="0" applyBorder="0" applyAlignment="0" applyProtection="0"/>
    <xf numFmtId="0" fontId="35" fillId="50" borderId="0" applyNumberFormat="0" applyBorder="0" applyAlignment="0" applyProtection="0"/>
    <xf numFmtId="0" fontId="129"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28" fillId="44"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28" fillId="51" borderId="0" applyNumberFormat="0" applyBorder="0" applyAlignment="0" applyProtection="0"/>
    <xf numFmtId="0" fontId="35" fillId="51" borderId="0" applyNumberFormat="0" applyBorder="0" applyAlignment="0" applyProtection="0"/>
    <xf numFmtId="0" fontId="128" fillId="51" borderId="0" applyNumberFormat="0" applyBorder="0" applyAlignment="0" applyProtection="0"/>
    <xf numFmtId="0" fontId="35" fillId="51" borderId="0" applyNumberFormat="0" applyBorder="0" applyAlignment="0" applyProtection="0"/>
    <xf numFmtId="0" fontId="129"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28" fillId="77" borderId="0" applyNumberFormat="0" applyBorder="0" applyAlignment="0" applyProtection="0"/>
    <xf numFmtId="0" fontId="35" fillId="46" borderId="0" applyNumberFormat="0" applyBorder="0" applyAlignment="0" applyProtection="0"/>
    <xf numFmtId="0" fontId="128" fillId="77" borderId="0" applyNumberFormat="0" applyBorder="0" applyAlignment="0" applyProtection="0"/>
    <xf numFmtId="0" fontId="35" fillId="46" borderId="0" applyNumberFormat="0" applyBorder="0" applyAlignment="0" applyProtection="0"/>
    <xf numFmtId="0" fontId="129" fillId="46" borderId="0" applyNumberFormat="0" applyBorder="0" applyAlignment="0" applyProtection="0"/>
    <xf numFmtId="0" fontId="35" fillId="46" borderId="0" applyNumberFormat="0" applyBorder="0" applyAlignment="0" applyProtection="0"/>
    <xf numFmtId="0" fontId="128"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77" borderId="0" applyNumberFormat="0" applyBorder="0" applyAlignment="0" applyProtection="0"/>
    <xf numFmtId="0" fontId="35" fillId="7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128" fillId="47" borderId="0" applyNumberFormat="0" applyBorder="0" applyAlignment="0" applyProtection="0"/>
    <xf numFmtId="0" fontId="35" fillId="47" borderId="0" applyNumberFormat="0" applyBorder="0" applyAlignment="0" applyProtection="0"/>
    <xf numFmtId="0" fontId="128" fillId="47" borderId="0" applyNumberFormat="0" applyBorder="0" applyAlignment="0" applyProtection="0"/>
    <xf numFmtId="0" fontId="35" fillId="47" borderId="0" applyNumberFormat="0" applyBorder="0" applyAlignment="0" applyProtection="0"/>
    <xf numFmtId="0" fontId="129"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28" fillId="50"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28" fillId="52" borderId="0" applyNumberFormat="0" applyBorder="0" applyAlignment="0" applyProtection="0"/>
    <xf numFmtId="0" fontId="35" fillId="52" borderId="0" applyNumberFormat="0" applyBorder="0" applyAlignment="0" applyProtection="0"/>
    <xf numFmtId="0" fontId="128" fillId="52" borderId="0" applyNumberFormat="0" applyBorder="0" applyAlignment="0" applyProtection="0"/>
    <xf numFmtId="0" fontId="35" fillId="52" borderId="0" applyNumberFormat="0" applyBorder="0" applyAlignment="0" applyProtection="0"/>
    <xf numFmtId="0" fontId="129"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30" fillId="38"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130" fillId="78" borderId="0" applyNumberFormat="0" applyBorder="0" applyAlignment="0" applyProtection="0"/>
    <xf numFmtId="0" fontId="40" fillId="36" borderId="0" applyNumberFormat="0" applyBorder="0" applyAlignment="0" applyProtection="0"/>
    <xf numFmtId="0" fontId="130" fillId="78" borderId="0" applyNumberFormat="0" applyBorder="0" applyAlignment="0" applyProtection="0"/>
    <xf numFmtId="0" fontId="40" fillId="36" borderId="0" applyNumberFormat="0" applyBorder="0" applyAlignment="0" applyProtection="0"/>
    <xf numFmtId="0" fontId="131" fillId="36" borderId="0" applyNumberFormat="0" applyBorder="0" applyAlignment="0" applyProtection="0"/>
    <xf numFmtId="0" fontId="40" fillId="36" borderId="0" applyNumberFormat="0" applyBorder="0" applyAlignment="0" applyProtection="0"/>
    <xf numFmtId="0" fontId="13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37" fontId="24" fillId="0" borderId="0" applyFill="0" applyBorder="0" applyProtection="0"/>
    <xf numFmtId="0" fontId="132" fillId="0" borderId="0"/>
    <xf numFmtId="0" fontId="37" fillId="0" borderId="9" applyNumberFormat="0" applyFont="0" applyFill="0" applyAlignment="0" applyProtection="0"/>
    <xf numFmtId="0" fontId="37" fillId="0" borderId="60" applyNumberFormat="0" applyFont="0" applyFill="0" applyAlignment="0" applyProtection="0"/>
    <xf numFmtId="219" fontId="13" fillId="0" borderId="0" applyFill="0"/>
    <xf numFmtId="219" fontId="13" fillId="0" borderId="0">
      <alignment horizontal="center"/>
    </xf>
    <xf numFmtId="0" fontId="13" fillId="0" borderId="0" applyFill="0">
      <alignment horizontal="center"/>
    </xf>
    <xf numFmtId="219" fontId="133" fillId="0" borderId="51" applyFill="0"/>
    <xf numFmtId="0" fontId="5" fillId="0" borderId="0" applyFont="0" applyAlignment="0"/>
    <xf numFmtId="0" fontId="5" fillId="0" borderId="0" applyFont="0" applyAlignment="0"/>
    <xf numFmtId="0" fontId="134" fillId="0" borderId="0" applyFill="0">
      <alignment vertical="top"/>
    </xf>
    <xf numFmtId="0" fontId="133" fillId="0" borderId="0" applyFill="0">
      <alignment horizontal="left" vertical="top"/>
    </xf>
    <xf numFmtId="219" fontId="19" fillId="0" borderId="54" applyFill="0"/>
    <xf numFmtId="0" fontId="5" fillId="0" borderId="0" applyNumberFormat="0" applyFont="0" applyAlignment="0"/>
    <xf numFmtId="0" fontId="5" fillId="0" borderId="0" applyNumberFormat="0" applyFont="0" applyAlignment="0"/>
    <xf numFmtId="0" fontId="134" fillId="0" borderId="0" applyFill="0">
      <alignment wrapText="1"/>
    </xf>
    <xf numFmtId="0" fontId="133" fillId="0" borderId="0" applyFill="0">
      <alignment horizontal="left" vertical="top" wrapText="1"/>
    </xf>
    <xf numFmtId="219" fontId="135" fillId="0" borderId="0" applyFill="0"/>
    <xf numFmtId="0" fontId="136" fillId="0" borderId="0" applyNumberFormat="0" applyFont="0" applyAlignment="0">
      <alignment horizontal="center"/>
    </xf>
    <xf numFmtId="0" fontId="137" fillId="0" borderId="0" applyFill="0">
      <alignment vertical="top" wrapText="1"/>
    </xf>
    <xf numFmtId="0" fontId="19" fillId="0" borderId="0" applyFill="0">
      <alignment horizontal="left" vertical="top" wrapText="1"/>
    </xf>
    <xf numFmtId="219" fontId="5" fillId="0" borderId="0" applyFill="0"/>
    <xf numFmtId="219" fontId="5" fillId="0" borderId="0" applyFill="0"/>
    <xf numFmtId="0" fontId="136" fillId="0" borderId="0" applyNumberFormat="0" applyFont="0" applyAlignment="0">
      <alignment horizontal="center"/>
    </xf>
    <xf numFmtId="0" fontId="138" fillId="0" borderId="0" applyFill="0">
      <alignment vertical="center" wrapText="1"/>
    </xf>
    <xf numFmtId="0" fontId="18" fillId="0" borderId="0">
      <alignment horizontal="left" vertical="center" wrapText="1"/>
    </xf>
    <xf numFmtId="219" fontId="24" fillId="0" borderId="0" applyFill="0"/>
    <xf numFmtId="0" fontId="136" fillId="0" borderId="0" applyNumberFormat="0" applyFont="0" applyAlignment="0">
      <alignment horizontal="center"/>
    </xf>
    <xf numFmtId="0" fontId="139" fillId="0" borderId="0" applyFill="0">
      <alignment horizontal="center" vertical="center" wrapText="1"/>
    </xf>
    <xf numFmtId="0" fontId="5" fillId="0" borderId="0" applyFill="0">
      <alignment horizontal="center" vertical="center" wrapText="1"/>
    </xf>
    <xf numFmtId="0" fontId="5" fillId="0" borderId="0" applyFill="0">
      <alignment horizontal="center" vertical="center" wrapText="1"/>
    </xf>
    <xf numFmtId="219" fontId="140" fillId="0" borderId="0" applyFill="0"/>
    <xf numFmtId="0" fontId="136" fillId="0" borderId="0" applyNumberFormat="0" applyFont="0" applyAlignment="0">
      <alignment horizontal="center"/>
    </xf>
    <xf numFmtId="0" fontId="141" fillId="0" borderId="0" applyFill="0">
      <alignment horizontal="center" vertical="center" wrapText="1"/>
    </xf>
    <xf numFmtId="0" fontId="142" fillId="0" borderId="0" applyFill="0">
      <alignment horizontal="center" vertical="center" wrapText="1"/>
    </xf>
    <xf numFmtId="219" fontId="143" fillId="0" borderId="0" applyFill="0"/>
    <xf numFmtId="0" fontId="136" fillId="0" borderId="0" applyNumberFormat="0" applyFont="0" applyAlignment="0">
      <alignment horizontal="center"/>
    </xf>
    <xf numFmtId="0" fontId="144" fillId="0" borderId="0">
      <alignment horizontal="center" wrapText="1"/>
    </xf>
    <xf numFmtId="0" fontId="140" fillId="0" borderId="0" applyFill="0">
      <alignment horizontal="center" wrapText="1"/>
    </xf>
    <xf numFmtId="201" fontId="9" fillId="0" borderId="0" applyNumberFormat="0" applyFont="0" applyAlignment="0" applyProtection="0"/>
    <xf numFmtId="0" fontId="43" fillId="79" borderId="30" applyNumberFormat="0" applyAlignment="0" applyProtection="0"/>
    <xf numFmtId="0" fontId="43" fillId="79" borderId="30" applyNumberFormat="0" applyAlignment="0" applyProtection="0"/>
    <xf numFmtId="0" fontId="43" fillId="79" borderId="30" applyNumberFormat="0" applyAlignment="0" applyProtection="0"/>
    <xf numFmtId="0" fontId="43" fillId="56" borderId="30" applyNumberFormat="0" applyAlignment="0" applyProtection="0"/>
    <xf numFmtId="0" fontId="53" fillId="79" borderId="30" applyNumberFormat="0" applyAlignment="0" applyProtection="0"/>
    <xf numFmtId="0" fontId="43" fillId="56" borderId="30" applyNumberFormat="0" applyAlignment="0" applyProtection="0"/>
    <xf numFmtId="0" fontId="43" fillId="56" borderId="30" applyNumberFormat="0" applyAlignment="0" applyProtection="0"/>
    <xf numFmtId="0" fontId="145" fillId="56" borderId="30" applyNumberFormat="0" applyAlignment="0" applyProtection="0"/>
    <xf numFmtId="0" fontId="43" fillId="56" borderId="30" applyNumberFormat="0" applyAlignment="0" applyProtection="0"/>
    <xf numFmtId="0" fontId="145" fillId="56" borderId="30" applyNumberFormat="0" applyAlignment="0" applyProtection="0"/>
    <xf numFmtId="0" fontId="43" fillId="56" borderId="30" applyNumberFormat="0" applyAlignment="0" applyProtection="0"/>
    <xf numFmtId="0" fontId="146" fillId="56" borderId="30" applyNumberFormat="0" applyAlignment="0" applyProtection="0"/>
    <xf numFmtId="0" fontId="43" fillId="56" borderId="30" applyNumberFormat="0" applyAlignment="0" applyProtection="0"/>
    <xf numFmtId="0" fontId="43" fillId="56" borderId="30" applyNumberFormat="0" applyAlignment="0" applyProtection="0"/>
    <xf numFmtId="0" fontId="43" fillId="79" borderId="30" applyNumberFormat="0" applyAlignment="0" applyProtection="0"/>
    <xf numFmtId="0" fontId="43" fillId="79" borderId="30" applyNumberFormat="0" applyAlignment="0" applyProtection="0"/>
    <xf numFmtId="0" fontId="88" fillId="0" borderId="0">
      <alignment horizontal="centerContinuous"/>
    </xf>
    <xf numFmtId="0" fontId="45" fillId="57" borderId="32" applyNumberFormat="0" applyAlignment="0" applyProtection="0"/>
    <xf numFmtId="0" fontId="45" fillId="57" borderId="32" applyNumberFormat="0" applyAlignment="0" applyProtection="0"/>
    <xf numFmtId="0" fontId="45" fillId="57" borderId="32" applyNumberFormat="0" applyAlignment="0" applyProtection="0"/>
    <xf numFmtId="0" fontId="45" fillId="57" borderId="32" applyNumberFormat="0" applyAlignment="0" applyProtection="0"/>
    <xf numFmtId="0" fontId="45" fillId="57" borderId="32" applyNumberFormat="0" applyAlignment="0" applyProtection="0"/>
    <xf numFmtId="0" fontId="45" fillId="57" borderId="32" applyNumberFormat="0" applyAlignment="0" applyProtection="0"/>
    <xf numFmtId="0" fontId="45" fillId="57" borderId="32" applyNumberFormat="0" applyAlignment="0" applyProtection="0"/>
    <xf numFmtId="0" fontId="147" fillId="75" borderId="32" applyNumberFormat="0" applyAlignment="0" applyProtection="0"/>
    <xf numFmtId="0" fontId="45" fillId="57" borderId="32" applyNumberFormat="0" applyAlignment="0" applyProtection="0"/>
    <xf numFmtId="0" fontId="147" fillId="75" borderId="32" applyNumberFormat="0" applyAlignment="0" applyProtection="0"/>
    <xf numFmtId="0" fontId="45" fillId="57" borderId="32" applyNumberFormat="0" applyAlignment="0" applyProtection="0"/>
    <xf numFmtId="0" fontId="148" fillId="57" borderId="32" applyNumberFormat="0" applyAlignment="0" applyProtection="0"/>
    <xf numFmtId="0" fontId="45" fillId="57" borderId="32" applyNumberFormat="0" applyAlignment="0" applyProtection="0"/>
    <xf numFmtId="0" fontId="147" fillId="57" borderId="32" applyNumberFormat="0" applyAlignment="0" applyProtection="0"/>
    <xf numFmtId="0" fontId="45" fillId="57" borderId="32" applyNumberFormat="0" applyAlignment="0" applyProtection="0"/>
    <xf numFmtId="0" fontId="45" fillId="57" borderId="32" applyNumberFormat="0" applyAlignment="0" applyProtection="0"/>
    <xf numFmtId="0" fontId="45" fillId="57" borderId="32" applyNumberFormat="0" applyAlignment="0" applyProtection="0"/>
    <xf numFmtId="0" fontId="147" fillId="80" borderId="0">
      <alignment horizontal="left"/>
    </xf>
    <xf numFmtId="0" fontId="149" fillId="80" borderId="0">
      <alignment horizontal="right"/>
    </xf>
    <xf numFmtId="0" fontId="150" fillId="79" borderId="0">
      <alignment horizontal="center"/>
    </xf>
    <xf numFmtId="0" fontId="149" fillId="80" borderId="0">
      <alignment horizontal="right"/>
    </xf>
    <xf numFmtId="0" fontId="151" fillId="79" borderId="0">
      <alignment horizontal="left"/>
    </xf>
    <xf numFmtId="220" fontId="152"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0" fontId="8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0" fontId="8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4"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0" fontId="8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56" fillId="0" borderId="0"/>
    <xf numFmtId="0" fontId="157" fillId="0" borderId="0"/>
    <xf numFmtId="3" fontId="5" fillId="0" borderId="0" applyFont="0" applyFill="0" applyBorder="0" applyAlignment="0" applyProtection="0"/>
    <xf numFmtId="0" fontId="157" fillId="0" borderId="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21" fontId="5" fillId="0" borderId="0" applyFont="0" applyFill="0" applyBorder="0" applyAlignment="0" applyProtection="0"/>
    <xf numFmtId="205" fontId="13" fillId="0" borderId="0" applyFont="0" applyFill="0" applyBorder="0" applyAlignment="0"/>
    <xf numFmtId="8" fontId="5" fillId="0" borderId="0" applyFont="0" applyFill="0" applyBorder="0" applyAlignment="0"/>
    <xf numFmtId="8" fontId="5" fillId="0" borderId="0" applyFont="0" applyFill="0" applyBorder="0" applyAlignment="0"/>
    <xf numFmtId="44" fontId="32"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32"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8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58" fillId="0" borderId="0" applyFont="0" applyFill="0" applyBorder="0" applyAlignment="0" applyProtection="0"/>
    <xf numFmtId="44" fontId="158" fillId="0" borderId="0" applyFont="0" applyFill="0" applyBorder="0" applyAlignment="0" applyProtection="0"/>
    <xf numFmtId="44" fontId="8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5"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8" fontId="8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8" fontId="88"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59" fillId="0" borderId="0"/>
    <xf numFmtId="0" fontId="159" fillId="0" borderId="46"/>
    <xf numFmtId="0" fontId="160" fillId="0" borderId="0" applyNumberFormat="0" applyFill="0" applyBorder="0"/>
    <xf numFmtId="222" fontId="115" fillId="64" borderId="61" applyFont="0" applyFill="0" applyBorder="0" applyAlignment="0" applyProtection="0"/>
    <xf numFmtId="223" fontId="13" fillId="64" borderId="0" applyFont="0" applyFill="0" applyBorder="0" applyAlignment="0" applyProtection="0"/>
    <xf numFmtId="224" fontId="161" fillId="0" borderId="6"/>
    <xf numFmtId="225" fontId="5" fillId="0" borderId="0" applyFont="0" applyFill="0" applyBorder="0" applyAlignment="0" applyProtection="0"/>
    <xf numFmtId="222" fontId="161" fillId="0" borderId="0" applyFill="0" applyBorder="0">
      <alignment horizontal="right"/>
    </xf>
    <xf numFmtId="204" fontId="5" fillId="0" borderId="0" applyFont="0" applyFill="0" applyBorder="0" applyAlignment="0" applyProtection="0"/>
    <xf numFmtId="198" fontId="5" fillId="0" borderId="0" applyFont="0" applyFill="0" applyBorder="0" applyAlignment="0" applyProtection="0"/>
    <xf numFmtId="0" fontId="162" fillId="0" borderId="0" applyNumberFormat="0"/>
    <xf numFmtId="0" fontId="163" fillId="0" borderId="0">
      <alignment horizontal="centerContinuous"/>
    </xf>
    <xf numFmtId="0" fontId="163" fillId="0" borderId="0" applyNumberFormat="0"/>
    <xf numFmtId="0" fontId="164" fillId="0" borderId="6"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65" fillId="0" borderId="0" applyNumberFormat="0" applyFill="0" applyBorder="0" applyAlignment="0" applyProtection="0"/>
    <xf numFmtId="0" fontId="55" fillId="0" borderId="0" applyNumberFormat="0" applyFill="0" applyBorder="0" applyAlignment="0" applyProtection="0"/>
    <xf numFmtId="0" fontId="165" fillId="0" borderId="0" applyNumberFormat="0" applyFill="0" applyBorder="0" applyAlignment="0" applyProtection="0"/>
    <xf numFmtId="0" fontId="55" fillId="0" borderId="0" applyNumberFormat="0" applyFill="0" applyBorder="0" applyAlignment="0" applyProtection="0"/>
    <xf numFmtId="0" fontId="1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4" fillId="0" borderId="0" applyProtection="0"/>
    <xf numFmtId="0" fontId="6" fillId="0" borderId="0" applyProtection="0"/>
    <xf numFmtId="0" fontId="133" fillId="0" borderId="0" applyProtection="0"/>
    <xf numFmtId="0" fontId="13" fillId="0" borderId="0" applyProtection="0"/>
    <xf numFmtId="0" fontId="5" fillId="0" borderId="0" applyProtection="0"/>
    <xf numFmtId="0" fontId="4" fillId="0" borderId="0" applyProtection="0"/>
    <xf numFmtId="0" fontId="167" fillId="0" borderId="0" applyProtection="0"/>
    <xf numFmtId="226" fontId="5" fillId="64" borderId="0" applyFont="0" applyFill="0" applyBorder="0" applyAlignment="0"/>
    <xf numFmtId="226" fontId="5" fillId="64" borderId="0" applyFont="0" applyFill="0" applyBorder="0" applyAlignment="0"/>
    <xf numFmtId="2" fontId="5" fillId="0" borderId="0" applyFont="0" applyFill="0" applyBorder="0" applyAlignment="0" applyProtection="0"/>
    <xf numFmtId="0" fontId="156" fillId="0" borderId="0"/>
    <xf numFmtId="0" fontId="157" fillId="0" borderId="0"/>
    <xf numFmtId="0" fontId="153" fillId="0" borderId="0">
      <alignment horizontal="right"/>
    </xf>
    <xf numFmtId="0" fontId="153" fillId="0" borderId="0"/>
    <xf numFmtId="37" fontId="13" fillId="0" borderId="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68" fillId="39"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68" fillId="37" borderId="0" applyNumberFormat="0" applyBorder="0" applyAlignment="0" applyProtection="0"/>
    <xf numFmtId="0" fontId="58" fillId="37" borderId="0" applyNumberFormat="0" applyBorder="0" applyAlignment="0" applyProtection="0"/>
    <xf numFmtId="0" fontId="168" fillId="37" borderId="0" applyNumberFormat="0" applyBorder="0" applyAlignment="0" applyProtection="0"/>
    <xf numFmtId="0" fontId="58" fillId="37" borderId="0" applyNumberFormat="0" applyBorder="0" applyAlignment="0" applyProtection="0"/>
    <xf numFmtId="0" fontId="169"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170" fillId="0" borderId="62" applyNumberFormat="0" applyFill="0" applyAlignment="0" applyProtection="0"/>
    <xf numFmtId="0" fontId="170" fillId="0" borderId="62" applyNumberFormat="0" applyFill="0" applyAlignment="0" applyProtection="0"/>
    <xf numFmtId="0" fontId="170" fillId="0" borderId="62" applyNumberFormat="0" applyFill="0" applyAlignment="0" applyProtection="0"/>
    <xf numFmtId="0" fontId="62" fillId="0" borderId="35" applyNumberFormat="0" applyFill="0" applyAlignment="0" applyProtection="0"/>
    <xf numFmtId="0" fontId="171" fillId="0" borderId="63" applyNumberFormat="0" applyFill="0" applyAlignment="0" applyProtection="0"/>
    <xf numFmtId="0" fontId="62" fillId="0" borderId="35" applyNumberFormat="0" applyFill="0" applyAlignment="0" applyProtection="0"/>
    <xf numFmtId="0" fontId="62" fillId="0" borderId="35" applyNumberFormat="0" applyFill="0" applyAlignment="0" applyProtection="0"/>
    <xf numFmtId="0" fontId="171" fillId="0" borderId="62" applyNumberFormat="0" applyFill="0" applyAlignment="0" applyProtection="0"/>
    <xf numFmtId="0" fontId="62" fillId="0" borderId="35" applyNumberFormat="0" applyFill="0" applyAlignment="0" applyProtection="0"/>
    <xf numFmtId="0" fontId="171" fillId="0" borderId="62" applyNumberFormat="0" applyFill="0" applyAlignment="0" applyProtection="0"/>
    <xf numFmtId="0" fontId="62" fillId="0" borderId="35" applyNumberFormat="0" applyFill="0" applyAlignment="0" applyProtection="0"/>
    <xf numFmtId="0" fontId="172" fillId="0" borderId="35" applyNumberFormat="0" applyFill="0" applyAlignment="0" applyProtection="0"/>
    <xf numFmtId="0" fontId="62" fillId="0" borderId="35" applyNumberFormat="0" applyFill="0" applyAlignment="0" applyProtection="0"/>
    <xf numFmtId="0" fontId="173" fillId="0" borderId="35" applyNumberFormat="0" applyFill="0" applyAlignment="0" applyProtection="0"/>
    <xf numFmtId="0" fontId="62" fillId="0" borderId="35" applyNumberFormat="0" applyFill="0" applyAlignment="0" applyProtection="0"/>
    <xf numFmtId="0" fontId="62" fillId="0" borderId="35" applyNumberFormat="0" applyFill="0" applyAlignment="0" applyProtection="0"/>
    <xf numFmtId="0" fontId="170" fillId="0" borderId="62" applyNumberFormat="0" applyFill="0" applyAlignment="0" applyProtection="0"/>
    <xf numFmtId="0" fontId="170" fillId="0" borderId="62" applyNumberFormat="0" applyFill="0" applyAlignment="0" applyProtection="0"/>
    <xf numFmtId="0" fontId="174" fillId="0" borderId="36" applyNumberFormat="0" applyFill="0" applyAlignment="0" applyProtection="0"/>
    <xf numFmtId="0" fontId="174" fillId="0" borderId="36" applyNumberFormat="0" applyFill="0" applyAlignment="0" applyProtection="0"/>
    <xf numFmtId="0" fontId="174" fillId="0" borderId="36" applyNumberFormat="0" applyFill="0" applyAlignment="0" applyProtection="0"/>
    <xf numFmtId="0" fontId="64" fillId="0" borderId="36" applyNumberFormat="0" applyFill="0" applyAlignment="0" applyProtection="0"/>
    <xf numFmtId="0" fontId="175" fillId="0" borderId="64" applyNumberFormat="0" applyFill="0" applyAlignment="0" applyProtection="0"/>
    <xf numFmtId="0" fontId="64" fillId="0" borderId="36" applyNumberFormat="0" applyFill="0" applyAlignment="0" applyProtection="0"/>
    <xf numFmtId="0" fontId="64" fillId="0" borderId="36" applyNumberFormat="0" applyFill="0" applyAlignment="0" applyProtection="0"/>
    <xf numFmtId="0" fontId="175" fillId="0" borderId="65" applyNumberFormat="0" applyFill="0" applyAlignment="0" applyProtection="0"/>
    <xf numFmtId="0" fontId="64" fillId="0" borderId="36" applyNumberFormat="0" applyFill="0" applyAlignment="0" applyProtection="0"/>
    <xf numFmtId="0" fontId="175" fillId="0" borderId="65" applyNumberFormat="0" applyFill="0" applyAlignment="0" applyProtection="0"/>
    <xf numFmtId="0" fontId="64" fillId="0" borderId="36" applyNumberFormat="0" applyFill="0" applyAlignment="0" applyProtection="0"/>
    <xf numFmtId="0" fontId="176" fillId="0" borderId="36" applyNumberFormat="0" applyFill="0" applyAlignment="0" applyProtection="0"/>
    <xf numFmtId="0" fontId="64" fillId="0" borderId="36" applyNumberFormat="0" applyFill="0" applyAlignment="0" applyProtection="0"/>
    <xf numFmtId="0" fontId="177" fillId="0" borderId="36" applyNumberFormat="0" applyFill="0" applyAlignment="0" applyProtection="0"/>
    <xf numFmtId="0" fontId="64" fillId="0" borderId="36" applyNumberFormat="0" applyFill="0" applyAlignment="0" applyProtection="0"/>
    <xf numFmtId="0" fontId="64" fillId="0" borderId="36" applyNumberFormat="0" applyFill="0" applyAlignment="0" applyProtection="0"/>
    <xf numFmtId="0" fontId="174" fillId="0" borderId="36" applyNumberFormat="0" applyFill="0" applyAlignment="0" applyProtection="0"/>
    <xf numFmtId="0" fontId="174" fillId="0" borderId="36" applyNumberFormat="0" applyFill="0" applyAlignment="0" applyProtection="0"/>
    <xf numFmtId="0" fontId="178" fillId="0" borderId="66" applyNumberFormat="0" applyFill="0" applyAlignment="0" applyProtection="0"/>
    <xf numFmtId="0" fontId="178" fillId="0" borderId="66" applyNumberFormat="0" applyFill="0" applyAlignment="0" applyProtection="0"/>
    <xf numFmtId="0" fontId="178" fillId="0" borderId="66" applyNumberFormat="0" applyFill="0" applyAlignment="0" applyProtection="0"/>
    <xf numFmtId="0" fontId="66" fillId="0" borderId="37" applyNumberFormat="0" applyFill="0" applyAlignment="0" applyProtection="0"/>
    <xf numFmtId="0" fontId="179" fillId="0" borderId="6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179" fillId="0" borderId="66" applyNumberFormat="0" applyFill="0" applyAlignment="0" applyProtection="0"/>
    <xf numFmtId="0" fontId="66" fillId="0" borderId="37" applyNumberFormat="0" applyFill="0" applyAlignment="0" applyProtection="0"/>
    <xf numFmtId="0" fontId="179" fillId="0" borderId="66" applyNumberFormat="0" applyFill="0" applyAlignment="0" applyProtection="0"/>
    <xf numFmtId="0" fontId="66" fillId="0" borderId="37" applyNumberFormat="0" applyFill="0" applyAlignment="0" applyProtection="0"/>
    <xf numFmtId="0" fontId="180" fillId="0" borderId="37" applyNumberFormat="0" applyFill="0" applyAlignment="0" applyProtection="0"/>
    <xf numFmtId="0" fontId="66" fillId="0" borderId="37" applyNumberFormat="0" applyFill="0" applyAlignment="0" applyProtection="0"/>
    <xf numFmtId="0" fontId="181"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178" fillId="0" borderId="66" applyNumberFormat="0" applyFill="0" applyAlignment="0" applyProtection="0"/>
    <xf numFmtId="0" fontId="178" fillId="0" borderId="66" applyNumberFormat="0" applyFill="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79" fillId="0" borderId="0" applyNumberFormat="0" applyFill="0" applyBorder="0" applyAlignment="0" applyProtection="0"/>
    <xf numFmtId="0" fontId="66" fillId="0" borderId="0" applyNumberFormat="0" applyFill="0" applyBorder="0" applyAlignment="0" applyProtection="0"/>
    <xf numFmtId="0" fontId="179" fillId="0" borderId="0" applyNumberFormat="0" applyFill="0" applyBorder="0" applyAlignment="0" applyProtection="0"/>
    <xf numFmtId="0" fontId="66" fillId="0" borderId="0" applyNumberFormat="0" applyFill="0" applyBorder="0" applyAlignment="0" applyProtection="0"/>
    <xf numFmtId="0" fontId="180" fillId="0" borderId="0" applyNumberFormat="0" applyFill="0" applyBorder="0" applyAlignment="0" applyProtection="0"/>
    <xf numFmtId="0" fontId="66" fillId="0" borderId="0" applyNumberFormat="0" applyFill="0" applyBorder="0" applyAlignment="0" applyProtection="0"/>
    <xf numFmtId="0" fontId="18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78" fillId="0" borderId="0" applyNumberFormat="0" applyFill="0" applyBorder="0" applyAlignment="0" applyProtection="0"/>
    <xf numFmtId="0" fontId="178" fillId="0" borderId="0" applyNumberFormat="0" applyFill="0" applyBorder="0" applyAlignment="0" applyProtection="0"/>
    <xf numFmtId="0" fontId="182" fillId="0" borderId="0" applyNumberFormat="0" applyFill="0" applyBorder="0" applyAlignment="0" applyProtection="0">
      <alignment vertical="top"/>
      <protection locked="0"/>
    </xf>
    <xf numFmtId="0" fontId="70" fillId="40" borderId="30" applyNumberFormat="0" applyAlignment="0" applyProtection="0"/>
    <xf numFmtId="41" fontId="183" fillId="0" borderId="0">
      <alignment horizontal="left"/>
    </xf>
    <xf numFmtId="0" fontId="184" fillId="81" borderId="46"/>
    <xf numFmtId="0" fontId="147" fillId="80" borderId="0">
      <alignment horizontal="left"/>
    </xf>
    <xf numFmtId="0" fontId="185" fillId="79" borderId="0">
      <alignment horizontal="left"/>
    </xf>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186" fillId="0" borderId="68"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187" fillId="0" borderId="44" applyNumberFormat="0" applyFill="0" applyAlignment="0" applyProtection="0"/>
    <xf numFmtId="0" fontId="78" fillId="0" borderId="44" applyNumberFormat="0" applyFill="0" applyAlignment="0" applyProtection="0"/>
    <xf numFmtId="0" fontId="187" fillId="0" borderId="44" applyNumberFormat="0" applyFill="0" applyAlignment="0" applyProtection="0"/>
    <xf numFmtId="0" fontId="78" fillId="0" borderId="44" applyNumberFormat="0" applyFill="0" applyAlignment="0" applyProtection="0"/>
    <xf numFmtId="0" fontId="18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227" fontId="13" fillId="0" borderId="0" applyFont="0" applyFill="0" applyBorder="0" applyAlignment="0" applyProtection="0"/>
    <xf numFmtId="228" fontId="189" fillId="0" borderId="0" applyFont="0" applyFill="0" applyBorder="0" applyProtection="0">
      <alignment horizontal="right"/>
    </xf>
    <xf numFmtId="0" fontId="24" fillId="0" borderId="0" applyFont="0" applyFill="0" applyBorder="0" applyAlignment="0" applyProtection="0"/>
    <xf numFmtId="229" fontId="13" fillId="58" borderId="0" applyFont="0" applyBorder="0" applyAlignment="0" applyProtection="0">
      <alignment horizontal="right"/>
      <protection hidden="1"/>
    </xf>
    <xf numFmtId="0" fontId="84" fillId="67" borderId="0" applyNumberFormat="0" applyBorder="0" applyAlignment="0" applyProtection="0"/>
    <xf numFmtId="0" fontId="84" fillId="67" borderId="0" applyNumberFormat="0" applyBorder="0" applyAlignment="0" applyProtection="0"/>
    <xf numFmtId="0" fontId="84" fillId="67" borderId="0" applyNumberFormat="0" applyBorder="0" applyAlignment="0" applyProtection="0"/>
    <xf numFmtId="0" fontId="84" fillId="67" borderId="0" applyNumberFormat="0" applyBorder="0" applyAlignment="0" applyProtection="0"/>
    <xf numFmtId="0" fontId="190" fillId="67" borderId="0" applyNumberFormat="0" applyBorder="0" applyAlignment="0" applyProtection="0"/>
    <xf numFmtId="0" fontId="84" fillId="67" borderId="0" applyNumberFormat="0" applyBorder="0" applyAlignment="0" applyProtection="0"/>
    <xf numFmtId="0" fontId="84" fillId="67" borderId="0" applyNumberFormat="0" applyBorder="0" applyAlignment="0" applyProtection="0"/>
    <xf numFmtId="0" fontId="191" fillId="67" borderId="0" applyNumberFormat="0" applyBorder="0" applyAlignment="0" applyProtection="0"/>
    <xf numFmtId="0" fontId="84" fillId="67" borderId="0" applyNumberFormat="0" applyBorder="0" applyAlignment="0" applyProtection="0"/>
    <xf numFmtId="0" fontId="191" fillId="67" borderId="0" applyNumberFormat="0" applyBorder="0" applyAlignment="0" applyProtection="0"/>
    <xf numFmtId="0" fontId="84" fillId="67" borderId="0" applyNumberFormat="0" applyBorder="0" applyAlignment="0" applyProtection="0"/>
    <xf numFmtId="0" fontId="192" fillId="67" borderId="0" applyNumberFormat="0" applyBorder="0" applyAlignment="0" applyProtection="0"/>
    <xf numFmtId="0" fontId="84" fillId="67" borderId="0" applyNumberFormat="0" applyBorder="0" applyAlignment="0" applyProtection="0"/>
    <xf numFmtId="0" fontId="84" fillId="67" borderId="0" applyNumberFormat="0" applyBorder="0" applyAlignment="0" applyProtection="0"/>
    <xf numFmtId="0" fontId="84" fillId="67" borderId="0" applyNumberFormat="0" applyBorder="0" applyAlignment="0" applyProtection="0"/>
    <xf numFmtId="0" fontId="84" fillId="67" borderId="0" applyNumberFormat="0" applyBorder="0" applyAlignment="0" applyProtection="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38" fontId="13" fillId="0" borderId="0" applyFont="0" applyFill="0" applyBorder="0" applyAlignment="0"/>
    <xf numFmtId="223" fontId="5" fillId="0" borderId="0" applyFont="0" applyFill="0" applyBorder="0" applyAlignment="0"/>
    <xf numFmtId="223" fontId="5" fillId="0" borderId="0" applyFont="0" applyFill="0" applyBorder="0" applyAlignment="0"/>
    <xf numFmtId="40" fontId="13" fillId="0" borderId="0" applyFont="0" applyFill="0" applyBorder="0" applyAlignment="0"/>
    <xf numFmtId="230" fontId="13" fillId="0" borderId="0" applyFont="0" applyFill="0" applyBorder="0" applyAlignment="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38"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88" fillId="0" borderId="0"/>
    <xf numFmtId="38" fontId="5" fillId="0" borderId="0"/>
    <xf numFmtId="0" fontId="193" fillId="0" borderId="0"/>
    <xf numFmtId="0" fontId="1" fillId="0" borderId="0"/>
    <xf numFmtId="0" fontId="5" fillId="0" borderId="0" applyNumberFormat="0" applyFill="0" applyBorder="0" applyAlignment="0" applyProtection="0"/>
    <xf numFmtId="0" fontId="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21" fillId="0" borderId="0"/>
    <xf numFmtId="0" fontId="21" fillId="0" borderId="0"/>
    <xf numFmtId="0" fontId="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21" fillId="0" borderId="0"/>
    <xf numFmtId="0" fontId="21" fillId="0" borderId="0"/>
    <xf numFmtId="0" fontId="5" fillId="0" borderId="0"/>
    <xf numFmtId="0" fontId="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5" fillId="0" borderId="0" applyNumberFormat="0" applyFill="0" applyBorder="0" applyAlignment="0" applyProtection="0"/>
    <xf numFmtId="0" fontId="21" fillId="0" borderId="0"/>
    <xf numFmtId="0" fontId="21" fillId="0" borderId="0"/>
    <xf numFmtId="0" fontId="5" fillId="0" borderId="0" applyNumberFormat="0" applyFill="0" applyBorder="0" applyAlignment="0" applyProtection="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21" fillId="0" borderId="0"/>
    <xf numFmtId="0" fontId="21"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38" fontId="5" fillId="0" borderId="0"/>
    <xf numFmtId="0" fontId="5" fillId="0" borderId="0"/>
    <xf numFmtId="0" fontId="5" fillId="0" borderId="0"/>
    <xf numFmtId="0" fontId="5" fillId="0" borderId="0"/>
    <xf numFmtId="0" fontId="5" fillId="0" borderId="0"/>
    <xf numFmtId="38" fontId="5" fillId="0" borderId="0"/>
    <xf numFmtId="38"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5" fillId="0" borderId="0"/>
    <xf numFmtId="0" fontId="21" fillId="0" borderId="0"/>
    <xf numFmtId="0" fontId="32" fillId="0" borderId="0"/>
    <xf numFmtId="0" fontId="32" fillId="0" borderId="0"/>
    <xf numFmtId="0" fontId="3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38" fontId="5" fillId="0" borderId="0"/>
    <xf numFmtId="38"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38" fontId="5" fillId="0" borderId="0"/>
    <xf numFmtId="38"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38" fontId="5" fillId="0" borderId="0"/>
    <xf numFmtId="38"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38" fontId="5" fillId="0" borderId="0"/>
    <xf numFmtId="38" fontId="5" fillId="0" borderId="0"/>
    <xf numFmtId="0" fontId="5" fillId="0" borderId="0"/>
    <xf numFmtId="0" fontId="5" fillId="0" borderId="0"/>
    <xf numFmtId="0" fontId="5" fillId="0" borderId="0"/>
    <xf numFmtId="0" fontId="5" fillId="0" borderId="0"/>
    <xf numFmtId="38" fontId="5" fillId="0" borderId="0"/>
    <xf numFmtId="38" fontId="5" fillId="0" borderId="0"/>
    <xf numFmtId="0" fontId="5" fillId="0" borderId="0"/>
    <xf numFmtId="38"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38" fontId="5" fillId="0" borderId="0"/>
    <xf numFmtId="38" fontId="5" fillId="0" borderId="0"/>
    <xf numFmtId="0" fontId="5" fillId="0" borderId="0"/>
    <xf numFmtId="38"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38" fontId="5" fillId="0" borderId="0"/>
    <xf numFmtId="38"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38" fontId="5" fillId="0" borderId="0"/>
    <xf numFmtId="38" fontId="5" fillId="0" borderId="0"/>
    <xf numFmtId="0" fontId="5" fillId="0" borderId="0" applyNumberFormat="0" applyFill="0" applyBorder="0" applyAlignment="0" applyProtection="0"/>
    <xf numFmtId="0" fontId="194" fillId="0" borderId="0"/>
    <xf numFmtId="0" fontId="5" fillId="0" borderId="0"/>
    <xf numFmtId="0" fontId="5" fillId="0" borderId="0"/>
    <xf numFmtId="0" fontId="5" fillId="0" borderId="0"/>
    <xf numFmtId="0" fontId="5" fillId="0" borderId="0"/>
    <xf numFmtId="38" fontId="5" fillId="0" borderId="0"/>
    <xf numFmtId="38"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38" fontId="5" fillId="0" borderId="0"/>
    <xf numFmtId="38"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38" fontId="5" fillId="0" borderId="0"/>
    <xf numFmtId="38" fontId="5" fillId="0" borderId="0"/>
    <xf numFmtId="0" fontId="5" fillId="0" borderId="0"/>
    <xf numFmtId="0" fontId="5" fillId="0" borderId="0"/>
    <xf numFmtId="0" fontId="5" fillId="0" borderId="0"/>
    <xf numFmtId="0" fontId="5" fillId="0" borderId="0"/>
    <xf numFmtId="38" fontId="5" fillId="0" borderId="0"/>
    <xf numFmtId="38" fontId="5" fillId="0" borderId="0"/>
    <xf numFmtId="0" fontId="5" fillId="0" borderId="0"/>
    <xf numFmtId="0" fontId="5" fillId="0" borderId="0"/>
    <xf numFmtId="0" fontId="5" fillId="0" borderId="0"/>
    <xf numFmtId="0" fontId="5" fillId="0" borderId="0"/>
    <xf numFmtId="38" fontId="5" fillId="0" borderId="0"/>
    <xf numFmtId="38"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5" fillId="0" borderId="0"/>
    <xf numFmtId="0" fontId="21" fillId="0" borderId="0"/>
    <xf numFmtId="0" fontId="21"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21"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5" fillId="0" borderId="0"/>
    <xf numFmtId="0" fontId="21"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0" fontId="5" fillId="0" borderId="0"/>
    <xf numFmtId="0" fontId="5"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applyNumberForma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32" fillId="0" borderId="0"/>
    <xf numFmtId="0" fontId="32"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xf numFmtId="223" fontId="161" fillId="0" borderId="0" applyNumberFormat="0" applyFill="0" applyBorder="0" applyAlignment="0" applyProtection="0"/>
    <xf numFmtId="231" fontId="13" fillId="0" borderId="0" applyFont="0" applyFill="0" applyBorder="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48" applyNumberFormat="0" applyFont="0" applyAlignment="0" applyProtection="0"/>
    <xf numFmtId="0" fontId="32" fillId="9" borderId="2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9" borderId="20" applyNumberFormat="0" applyFont="0" applyAlignment="0" applyProtection="0"/>
    <xf numFmtId="0" fontId="5"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5" fillId="68" borderId="48" applyNumberFormat="0" applyFont="0" applyAlignment="0" applyProtection="0"/>
    <xf numFmtId="0" fontId="5" fillId="68" borderId="30" applyNumberFormat="0" applyFont="0" applyAlignment="0" applyProtection="0"/>
    <xf numFmtId="0" fontId="5" fillId="68" borderId="48"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0" fontId="5" fillId="68" borderId="48"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5"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21" fillId="9" borderId="20" applyNumberFormat="0" applyFont="0" applyAlignment="0" applyProtection="0"/>
    <xf numFmtId="0" fontId="21" fillId="9" borderId="20"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32"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48" applyNumberFormat="0" applyFont="0" applyAlignment="0" applyProtection="0"/>
    <xf numFmtId="0" fontId="5" fillId="68" borderId="30" applyNumberFormat="0" applyFont="0" applyAlignment="0" applyProtection="0"/>
    <xf numFmtId="0" fontId="5" fillId="68" borderId="30" applyNumberFormat="0" applyFont="0" applyAlignment="0" applyProtection="0"/>
    <xf numFmtId="43" fontId="195" fillId="0" borderId="0"/>
    <xf numFmtId="232" fontId="13" fillId="0" borderId="0" applyFont="0" applyFill="0" applyBorder="0" applyAlignment="0" applyProtection="0"/>
    <xf numFmtId="201" fontId="157" fillId="0" borderId="0" applyProtection="0"/>
    <xf numFmtId="233" fontId="196" fillId="0" borderId="0"/>
    <xf numFmtId="234" fontId="13" fillId="0" borderId="0" applyFont="0" applyFill="0" applyBorder="0" applyAlignment="0" applyProtection="0"/>
    <xf numFmtId="0" fontId="94" fillId="79" borderId="49" applyNumberFormat="0" applyAlignment="0" applyProtection="0"/>
    <xf numFmtId="0" fontId="94" fillId="79" borderId="49" applyNumberFormat="0" applyAlignment="0" applyProtection="0"/>
    <xf numFmtId="0" fontId="94" fillId="79" borderId="49" applyNumberFormat="0" applyAlignment="0" applyProtection="0"/>
    <xf numFmtId="0" fontId="94" fillId="56" borderId="49" applyNumberFormat="0" applyAlignment="0" applyProtection="0"/>
    <xf numFmtId="0" fontId="197" fillId="79" borderId="49" applyNumberFormat="0" applyAlignment="0" applyProtection="0"/>
    <xf numFmtId="0" fontId="94" fillId="56" borderId="49" applyNumberFormat="0" applyAlignment="0" applyProtection="0"/>
    <xf numFmtId="0" fontId="94" fillId="56" borderId="49" applyNumberFormat="0" applyAlignment="0" applyProtection="0"/>
    <xf numFmtId="0" fontId="197" fillId="56" borderId="49" applyNumberFormat="0" applyAlignment="0" applyProtection="0"/>
    <xf numFmtId="0" fontId="94" fillId="56" borderId="49" applyNumberFormat="0" applyAlignment="0" applyProtection="0"/>
    <xf numFmtId="0" fontId="197" fillId="56" borderId="49" applyNumberFormat="0" applyAlignment="0" applyProtection="0"/>
    <xf numFmtId="0" fontId="94" fillId="56" borderId="49" applyNumberFormat="0" applyAlignment="0" applyProtection="0"/>
    <xf numFmtId="0" fontId="198" fillId="56" borderId="49" applyNumberFormat="0" applyAlignment="0" applyProtection="0"/>
    <xf numFmtId="0" fontId="94" fillId="56" borderId="49" applyNumberFormat="0" applyAlignment="0" applyProtection="0"/>
    <xf numFmtId="0" fontId="94" fillId="56" borderId="49" applyNumberFormat="0" applyAlignment="0" applyProtection="0"/>
    <xf numFmtId="0" fontId="94" fillId="79" borderId="49" applyNumberFormat="0" applyAlignment="0" applyProtection="0"/>
    <xf numFmtId="0" fontId="94" fillId="79" borderId="49" applyNumberFormat="0" applyAlignment="0" applyProtection="0"/>
    <xf numFmtId="4" fontId="16" fillId="62" borderId="0">
      <alignment horizontal="right"/>
    </xf>
    <xf numFmtId="0" fontId="199" fillId="62" borderId="0">
      <alignment horizontal="center" vertical="center"/>
    </xf>
    <xf numFmtId="0" fontId="185" fillId="62" borderId="57"/>
    <xf numFmtId="0" fontId="199" fillId="62" borderId="0" applyBorder="0">
      <alignment horizontal="centerContinuous"/>
    </xf>
    <xf numFmtId="0" fontId="200" fillId="62" borderId="0" applyBorder="0">
      <alignment horizontal="centerContinuous"/>
    </xf>
    <xf numFmtId="0" fontId="201" fillId="0" borderId="0" applyFill="0" applyBorder="0" applyProtection="0">
      <alignment horizontal="left"/>
    </xf>
    <xf numFmtId="0" fontId="202" fillId="0" borderId="0" applyFill="0" applyBorder="0" applyProtection="0">
      <alignment horizontal="left"/>
    </xf>
    <xf numFmtId="0" fontId="156" fillId="0" borderId="0"/>
    <xf numFmtId="0" fontId="157" fillId="0" borderId="0"/>
    <xf numFmtId="235" fontId="5" fillId="0" borderId="0" applyFont="0" applyFill="0" applyBorder="0" applyAlignment="0"/>
    <xf numFmtId="235" fontId="5" fillId="0" borderId="0" applyFont="0" applyFill="0" applyBorder="0" applyAlignment="0"/>
    <xf numFmtId="236" fontId="13" fillId="0" borderId="0" applyFont="0" applyFill="0" applyBorder="0" applyAlignment="0"/>
    <xf numFmtId="237" fontId="5" fillId="0" borderId="0" applyFont="0" applyFill="0" applyBorder="0" applyAlignment="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5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5" fillId="0" borderId="0" applyFont="0" applyFill="0" applyBorder="0" applyAlignment="0" applyProtection="0"/>
    <xf numFmtId="9" fontId="2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38" fontId="37" fillId="0" borderId="0" applyFont="0" applyFill="0" applyBorder="0" applyProtection="0">
      <alignment horizontal="right"/>
    </xf>
    <xf numFmtId="239" fontId="13" fillId="0" borderId="0" applyFont="0" applyFill="0" applyBorder="0" applyAlignment="0" applyProtection="0"/>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0" fontId="88" fillId="0" borderId="0" applyNumberFormat="0" applyFont="0" applyFill="0" applyBorder="0" applyAlignment="0" applyProtection="0">
      <alignment horizontal="left"/>
    </xf>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15"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4" fontId="88" fillId="0" borderId="0" applyFont="0" applyFill="0" applyBorder="0" applyAlignment="0" applyProtection="0"/>
    <xf numFmtId="3" fontId="5" fillId="0" borderId="0">
      <alignment horizontal="left" vertical="top"/>
    </xf>
    <xf numFmtId="3" fontId="5" fillId="0" borderId="0">
      <alignment horizontal="left" vertical="top"/>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0" fontId="46" fillId="0" borderId="9">
      <alignment horizontal="center"/>
    </xf>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3" fontId="88" fillId="0" borderId="0" applyFont="0" applyFill="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0" fontId="88" fillId="69" borderId="0" applyNumberFormat="0" applyFont="0" applyBorder="0" applyAlignment="0" applyProtection="0"/>
    <xf numFmtId="3" fontId="5" fillId="0" borderId="0">
      <alignment horizontal="right" vertical="top"/>
    </xf>
    <xf numFmtId="3" fontId="5" fillId="0" borderId="0">
      <alignment horizontal="right" vertical="top"/>
    </xf>
    <xf numFmtId="41" fontId="18" fillId="58" borderId="50" applyFill="0"/>
    <xf numFmtId="0" fontId="203" fillId="0" borderId="0">
      <alignment horizontal="left" indent="7"/>
    </xf>
    <xf numFmtId="41" fontId="18" fillId="0" borderId="50" applyFill="0">
      <alignment horizontal="left" indent="2"/>
    </xf>
    <xf numFmtId="0" fontId="4" fillId="0" borderId="69" applyNumberFormat="0" applyFont="0" applyBorder="0">
      <alignment horizontal="right"/>
    </xf>
    <xf numFmtId="0" fontId="204" fillId="0" borderId="0" applyFill="0"/>
    <xf numFmtId="0" fontId="19" fillId="0" borderId="0" applyFill="0"/>
    <xf numFmtId="4" fontId="25" fillId="0" borderId="6" applyFill="0"/>
    <xf numFmtId="0" fontId="5" fillId="0" borderId="0" applyNumberFormat="0" applyFont="0" applyBorder="0" applyAlignment="0"/>
    <xf numFmtId="0" fontId="5" fillId="0" borderId="0" applyNumberFormat="0" applyFont="0" applyBorder="0" applyAlignment="0"/>
    <xf numFmtId="0" fontId="137" fillId="0" borderId="0" applyFill="0">
      <alignment horizontal="left" indent="1"/>
    </xf>
    <xf numFmtId="0" fontId="205" fillId="0" borderId="0" applyFill="0">
      <alignment horizontal="left" indent="1"/>
    </xf>
    <xf numFmtId="4" fontId="24" fillId="0" borderId="0" applyFill="0"/>
    <xf numFmtId="0" fontId="5" fillId="0" borderId="0" applyNumberFormat="0" applyFont="0" applyFill="0" applyBorder="0" applyAlignment="0"/>
    <xf numFmtId="0" fontId="5" fillId="0" borderId="0" applyNumberFormat="0" applyFont="0" applyFill="0" applyBorder="0" applyAlignment="0"/>
    <xf numFmtId="0" fontId="137" fillId="0" borderId="0" applyFill="0">
      <alignment horizontal="left" indent="2"/>
    </xf>
    <xf numFmtId="0" fontId="19" fillId="0" borderId="0" applyFill="0">
      <alignment horizontal="left" indent="2"/>
    </xf>
    <xf numFmtId="4" fontId="24" fillId="0" borderId="0" applyFill="0"/>
    <xf numFmtId="0" fontId="5" fillId="0" borderId="0" applyNumberFormat="0" applyFont="0" applyBorder="0" applyAlignment="0"/>
    <xf numFmtId="0" fontId="5" fillId="0" borderId="0" applyNumberFormat="0" applyFont="0" applyBorder="0" applyAlignment="0"/>
    <xf numFmtId="0" fontId="206" fillId="0" borderId="0">
      <alignment horizontal="left" indent="3"/>
    </xf>
    <xf numFmtId="0" fontId="207" fillId="0" borderId="0" applyFill="0">
      <alignment horizontal="left" indent="3"/>
    </xf>
    <xf numFmtId="4" fontId="24" fillId="0" borderId="0" applyFill="0"/>
    <xf numFmtId="0" fontId="5" fillId="0" borderId="0" applyNumberFormat="0" applyFont="0" applyBorder="0" applyAlignment="0"/>
    <xf numFmtId="0" fontId="5" fillId="0" borderId="0" applyNumberFormat="0" applyFont="0" applyBorder="0" applyAlignment="0"/>
    <xf numFmtId="0" fontId="139" fillId="0" borderId="0">
      <alignment horizontal="left" indent="4"/>
    </xf>
    <xf numFmtId="0" fontId="5" fillId="0" borderId="0" applyFill="0">
      <alignment horizontal="left" indent="4"/>
    </xf>
    <xf numFmtId="0" fontId="5" fillId="0" borderId="0" applyFill="0">
      <alignment horizontal="left" indent="4"/>
    </xf>
    <xf numFmtId="4" fontId="140" fillId="0" borderId="0" applyFill="0"/>
    <xf numFmtId="0" fontId="5" fillId="0" borderId="0" applyNumberFormat="0" applyFont="0" applyBorder="0" applyAlignment="0"/>
    <xf numFmtId="0" fontId="5" fillId="0" borderId="0" applyNumberFormat="0" applyFont="0" applyBorder="0" applyAlignment="0"/>
    <xf numFmtId="0" fontId="141" fillId="0" borderId="0">
      <alignment horizontal="left" indent="5"/>
    </xf>
    <xf numFmtId="0" fontId="142" fillId="0" borderId="0" applyFill="0">
      <alignment horizontal="left" indent="5"/>
    </xf>
    <xf numFmtId="4" fontId="143" fillId="0" borderId="0" applyFill="0"/>
    <xf numFmtId="0" fontId="5" fillId="0" borderId="0" applyNumberFormat="0" applyFont="0" applyFill="0" applyBorder="0" applyAlignment="0"/>
    <xf numFmtId="0" fontId="5" fillId="0" borderId="0" applyNumberFormat="0" applyFont="0" applyFill="0" applyBorder="0" applyAlignment="0"/>
    <xf numFmtId="0" fontId="144" fillId="0" borderId="0" applyFill="0">
      <alignment horizontal="left" indent="6"/>
    </xf>
    <xf numFmtId="0" fontId="140" fillId="0" borderId="0" applyFill="0">
      <alignment horizontal="left" indent="6"/>
    </xf>
    <xf numFmtId="223" fontId="208" fillId="0" borderId="0" applyNumberFormat="0" applyFill="0" applyBorder="0" applyAlignment="0" applyProtection="0">
      <alignment horizontal="left"/>
    </xf>
    <xf numFmtId="0" fontId="13" fillId="0" borderId="0" applyNumberFormat="0" applyBorder="0" applyAlignment="0" applyProtection="0"/>
    <xf numFmtId="0" fontId="185" fillId="67" borderId="0">
      <alignment horizontal="center"/>
    </xf>
    <xf numFmtId="49" fontId="209" fillId="79" borderId="0">
      <alignment horizontal="center"/>
    </xf>
    <xf numFmtId="0" fontId="159" fillId="0" borderId="0"/>
    <xf numFmtId="0" fontId="149" fillId="80" borderId="0">
      <alignment horizontal="center"/>
    </xf>
    <xf numFmtId="0" fontId="149" fillId="80" borderId="0">
      <alignment horizontal="centerContinuous"/>
    </xf>
    <xf numFmtId="0" fontId="210" fillId="79" borderId="0">
      <alignment horizontal="left"/>
    </xf>
    <xf numFmtId="49" fontId="210" fillId="79" borderId="0">
      <alignment horizontal="center"/>
    </xf>
    <xf numFmtId="0" fontId="147" fillId="80" borderId="0">
      <alignment horizontal="left"/>
    </xf>
    <xf numFmtId="49" fontId="210" fillId="79" borderId="0">
      <alignment horizontal="left"/>
    </xf>
    <xf numFmtId="0" fontId="147" fillId="80" borderId="0">
      <alignment horizontal="centerContinuous"/>
    </xf>
    <xf numFmtId="0" fontId="147" fillId="80" borderId="0">
      <alignment horizontal="right"/>
    </xf>
    <xf numFmtId="49" fontId="185" fillId="79" borderId="0">
      <alignment horizontal="left"/>
    </xf>
    <xf numFmtId="0" fontId="149" fillId="80" borderId="0">
      <alignment horizontal="right"/>
    </xf>
    <xf numFmtId="0" fontId="210" fillId="40" borderId="0">
      <alignment horizontal="center"/>
    </xf>
    <xf numFmtId="0" fontId="115" fillId="40" borderId="0">
      <alignment horizontal="center"/>
    </xf>
    <xf numFmtId="0" fontId="6" fillId="82" borderId="0" applyNumberFormat="0" applyFont="0" applyBorder="0" applyAlignment="0" applyProtection="0"/>
    <xf numFmtId="240" fontId="13" fillId="0" borderId="0" applyFont="0" applyFill="0" applyBorder="0" applyAlignment="0" applyProtection="0"/>
    <xf numFmtId="37" fontId="211" fillId="0" borderId="70">
      <alignment horizontal="left"/>
    </xf>
    <xf numFmtId="0" fontId="5" fillId="83" borderId="0"/>
    <xf numFmtId="0" fontId="5" fillId="0" borderId="0"/>
    <xf numFmtId="0" fontId="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2" fontId="5" fillId="0" borderId="0" applyFont="0" applyFill="0" applyBorder="0" applyProtection="0">
      <alignment horizontal="right"/>
    </xf>
    <xf numFmtId="2" fontId="5" fillId="0" borderId="0" applyFont="0" applyFill="0" applyBorder="0" applyProtection="0">
      <alignment horizontal="right"/>
    </xf>
    <xf numFmtId="2" fontId="5" fillId="0" borderId="0" applyFont="0" applyFill="0" applyBorder="0" applyProtection="0">
      <alignment horizontal="right"/>
    </xf>
    <xf numFmtId="2" fontId="5" fillId="0" borderId="0" applyFont="0" applyFill="0" applyBorder="0" applyProtection="0">
      <alignment horizontal="right"/>
    </xf>
    <xf numFmtId="0" fontId="4" fillId="0" borderId="0" applyNumberFormat="0" applyFill="0" applyBorder="0" applyProtection="0">
      <alignment horizontal="right"/>
    </xf>
    <xf numFmtId="0" fontId="4" fillId="0" borderId="0" applyNumberFormat="0" applyFill="0" applyBorder="0" applyProtection="0">
      <alignment horizontal="right"/>
    </xf>
    <xf numFmtId="0" fontId="38" fillId="0" borderId="0" applyNumberFormat="0" applyBorder="0" applyAlignment="0"/>
    <xf numFmtId="0" fontId="5" fillId="0" borderId="0"/>
    <xf numFmtId="0" fontId="210" fillId="0" borderId="0" applyNumberFormat="0" applyBorder="0" applyAlignment="0"/>
    <xf numFmtId="0" fontId="5" fillId="0" borderId="0"/>
    <xf numFmtId="0" fontId="212" fillId="0" borderId="0" applyNumberFormat="0" applyBorder="0" applyAlignment="0"/>
    <xf numFmtId="0" fontId="5" fillId="0" borderId="0"/>
    <xf numFmtId="0" fontId="185" fillId="0" borderId="0" applyNumberFormat="0" applyBorder="0" applyAlignment="0"/>
    <xf numFmtId="0" fontId="5" fillId="0" borderId="0"/>
    <xf numFmtId="178" fontId="213" fillId="0" borderId="0"/>
    <xf numFmtId="0" fontId="159" fillId="0" borderId="46"/>
    <xf numFmtId="0" fontId="25" fillId="0" borderId="0" applyFill="0" applyBorder="0" applyProtection="0">
      <alignment horizontal="center" vertical="center"/>
    </xf>
    <xf numFmtId="0" fontId="25" fillId="0" borderId="0" applyFill="0" applyBorder="0" applyProtection="0"/>
    <xf numFmtId="0" fontId="4" fillId="0" borderId="0" applyFill="0" applyBorder="0" applyProtection="0">
      <alignment horizontal="left"/>
    </xf>
    <xf numFmtId="0" fontId="214" fillId="0" borderId="0" applyFill="0" applyBorder="0" applyProtection="0">
      <alignment horizontal="left" vertical="top"/>
    </xf>
    <xf numFmtId="241" fontId="215" fillId="0" borderId="0" applyFill="0" applyBorder="0" applyAlignment="0" applyProtection="0">
      <alignment horizontal="right"/>
    </xf>
    <xf numFmtId="0" fontId="216" fillId="80" borderId="0"/>
    <xf numFmtId="0" fontId="217"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108" fillId="0" borderId="0" applyNumberFormat="0" applyFill="0" applyBorder="0" applyAlignment="0" applyProtection="0"/>
    <xf numFmtId="0" fontId="21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217"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217" fillId="0" borderId="0" applyNumberFormat="0" applyFill="0" applyBorder="0" applyAlignment="0" applyProtection="0"/>
    <xf numFmtId="0" fontId="217" fillId="0" borderId="0" applyNumberFormat="0" applyFill="0" applyBorder="0" applyAlignment="0" applyProtection="0"/>
    <xf numFmtId="0" fontId="110" fillId="0" borderId="71" applyNumberFormat="0" applyFill="0" applyAlignment="0" applyProtection="0"/>
    <xf numFmtId="0" fontId="110" fillId="0" borderId="71" applyNumberFormat="0" applyFill="0" applyAlignment="0" applyProtection="0"/>
    <xf numFmtId="0" fontId="110" fillId="0" borderId="71" applyNumberFormat="0" applyFill="0" applyAlignment="0" applyProtection="0"/>
    <xf numFmtId="0" fontId="110" fillId="0" borderId="71" applyNumberFormat="0" applyFill="0" applyAlignment="0" applyProtection="0"/>
    <xf numFmtId="0" fontId="110" fillId="0" borderId="71" applyNumberFormat="0" applyFill="0" applyAlignment="0" applyProtection="0"/>
    <xf numFmtId="0" fontId="110" fillId="0" borderId="71"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85" fillId="0" borderId="7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71"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218"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85"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52" applyNumberFormat="0" applyFill="0" applyAlignment="0" applyProtection="0"/>
    <xf numFmtId="0" fontId="110" fillId="0" borderId="71" applyNumberFormat="0" applyFill="0" applyAlignment="0" applyProtection="0"/>
    <xf numFmtId="0" fontId="110" fillId="0" borderId="71" applyNumberFormat="0" applyFill="0" applyAlignment="0" applyProtection="0"/>
    <xf numFmtId="0" fontId="110" fillId="0" borderId="52" applyNumberFormat="0" applyFill="0" applyAlignment="0" applyProtection="0"/>
    <xf numFmtId="0" fontId="110" fillId="0" borderId="71" applyNumberFormat="0" applyFill="0" applyAlignment="0" applyProtection="0"/>
    <xf numFmtId="0" fontId="110" fillId="0" borderId="71" applyNumberFormat="0" applyFill="0" applyAlignment="0" applyProtection="0"/>
    <xf numFmtId="0" fontId="184" fillId="0" borderId="73"/>
    <xf numFmtId="0" fontId="184" fillId="0" borderId="46"/>
    <xf numFmtId="242" fontId="5" fillId="0" borderId="0"/>
    <xf numFmtId="242" fontId="5" fillId="0" borderId="0"/>
    <xf numFmtId="38" fontId="13" fillId="73" borderId="0" applyNumberFormat="0" applyBorder="0" applyAlignment="0" applyProtection="0"/>
    <xf numFmtId="0" fontId="219" fillId="79" borderId="0">
      <alignment horizontal="center"/>
    </xf>
    <xf numFmtId="0" fontId="5" fillId="0" borderId="0" applyFont="0" applyFill="0" applyBorder="0" applyAlignment="0" applyProtection="0"/>
    <xf numFmtId="0" fontId="5" fillId="0" borderId="0" applyFon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86" fillId="0" borderId="0" applyNumberFormat="0" applyFill="0" applyBorder="0" applyAlignment="0" applyProtection="0"/>
    <xf numFmtId="0" fontId="117" fillId="0" borderId="0" applyNumberFormat="0" applyFill="0" applyBorder="0" applyAlignment="0" applyProtection="0"/>
    <xf numFmtId="0" fontId="186" fillId="0" borderId="0" applyNumberFormat="0" applyFill="0" applyBorder="0" applyAlignment="0" applyProtection="0"/>
    <xf numFmtId="0" fontId="117" fillId="0" borderId="0" applyNumberFormat="0" applyFill="0" applyBorder="0" applyAlignment="0" applyProtection="0"/>
    <xf numFmtId="0" fontId="22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201" fontId="37" fillId="0" borderId="0" applyFont="0" applyFill="0" applyBorder="0" applyProtection="0">
      <alignment horizontal="right"/>
    </xf>
    <xf numFmtId="0" fontId="160" fillId="84" borderId="74">
      <alignment horizontal="center" vertical="top"/>
    </xf>
    <xf numFmtId="208" fontId="5" fillId="0" borderId="0" applyFont="0" applyFill="0" applyBorder="0" applyAlignment="0" applyProtection="0"/>
    <xf numFmtId="215" fontId="5" fillId="0" borderId="0" applyFont="0" applyFill="0" applyBorder="0" applyAlignment="0" applyProtection="0"/>
    <xf numFmtId="207" fontId="5" fillId="0" borderId="0" applyFont="0" applyFill="0" applyBorder="0" applyAlignment="0" applyProtection="0"/>
    <xf numFmtId="214" fontId="5" fillId="0" borderId="0" applyFont="0" applyFill="0" applyBorder="0" applyAlignment="0" applyProtection="0"/>
    <xf numFmtId="0" fontId="5" fillId="0" borderId="0"/>
    <xf numFmtId="0" fontId="6"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93" fillId="0" borderId="0"/>
    <xf numFmtId="0" fontId="21" fillId="0" borderId="0"/>
    <xf numFmtId="0" fontId="21" fillId="0" borderId="0"/>
    <xf numFmtId="9" fontId="21" fillId="0" borderId="0" applyFont="0" applyFill="0" applyBorder="0" applyAlignment="0" applyProtection="0"/>
  </cellStyleXfs>
  <cellXfs count="677">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5" xfId="0" applyFont="1" applyFill="1" applyBorder="1"/>
    <xf numFmtId="0" fontId="0" fillId="0" borderId="0" xfId="0" applyFill="1"/>
    <xf numFmtId="0" fontId="4" fillId="0" borderId="0" xfId="0" applyFont="1" applyFill="1" applyAlignment="1">
      <alignment horizontal="left"/>
    </xf>
    <xf numFmtId="0" fontId="3" fillId="0" borderId="0" xfId="0" applyFont="1" applyBorder="1" applyAlignment="1">
      <alignment horizontal="center"/>
    </xf>
    <xf numFmtId="0" fontId="2" fillId="0" borderId="0" xfId="0" applyFont="1" applyBorder="1"/>
    <xf numFmtId="0" fontId="2" fillId="0" borderId="0" xfId="0" applyFont="1" applyFill="1" applyBorder="1"/>
    <xf numFmtId="0" fontId="3" fillId="0" borderId="0" xfId="0" applyFont="1" applyFill="1" applyBorder="1" applyAlignment="1">
      <alignment horizontal="center"/>
    </xf>
    <xf numFmtId="0" fontId="3" fillId="0" borderId="6" xfId="0" applyFont="1" applyBorder="1" applyAlignment="1">
      <alignment horizontal="center"/>
    </xf>
    <xf numFmtId="0" fontId="3" fillId="0" borderId="6" xfId="0" applyFont="1" applyFill="1" applyBorder="1" applyAlignment="1">
      <alignment horizontal="center"/>
    </xf>
    <xf numFmtId="0" fontId="3" fillId="0" borderId="0" xfId="0" applyFont="1" applyBorder="1" applyAlignment="1">
      <alignment horizontal="left"/>
    </xf>
    <xf numFmtId="0" fontId="2" fillId="0" borderId="0" xfId="0" applyFont="1" applyFill="1" applyBorder="1" applyAlignment="1">
      <alignment horizontal="center"/>
    </xf>
    <xf numFmtId="164" fontId="2" fillId="0" borderId="0" xfId="1" applyNumberFormat="1" applyFont="1" applyFill="1" applyBorder="1"/>
    <xf numFmtId="0" fontId="3" fillId="0" borderId="0" xfId="0" applyFont="1" applyFill="1" applyBorder="1"/>
    <xf numFmtId="0" fontId="2" fillId="0" borderId="0" xfId="0" applyFont="1" applyFill="1" applyBorder="1" applyAlignment="1">
      <alignment horizontal="left"/>
    </xf>
    <xf numFmtId="164" fontId="2" fillId="0" borderId="0" xfId="1" applyNumberFormat="1" applyFont="1" applyFill="1" applyBorder="1" applyAlignment="1">
      <alignment horizontal="center"/>
    </xf>
    <xf numFmtId="0" fontId="5" fillId="0" borderId="0" xfId="0" applyFont="1" applyFill="1"/>
    <xf numFmtId="165" fontId="2" fillId="0" borderId="0" xfId="1" applyNumberFormat="1" applyFont="1" applyFill="1" applyBorder="1"/>
    <xf numFmtId="0" fontId="3" fillId="0" borderId="0" xfId="0" applyFont="1" applyBorder="1"/>
    <xf numFmtId="165" fontId="2" fillId="0" borderId="0" xfId="1" applyNumberFormat="1" applyFont="1" applyFill="1" applyBorder="1" applyAlignment="1">
      <alignment horizontal="right"/>
    </xf>
    <xf numFmtId="166" fontId="2" fillId="0" borderId="0" xfId="1" applyNumberFormat="1" applyFont="1" applyFill="1" applyBorder="1"/>
    <xf numFmtId="166" fontId="2" fillId="0" borderId="0" xfId="1" applyNumberFormat="1" applyFont="1" applyFill="1" applyBorder="1" applyAlignment="1">
      <alignment horizontal="center"/>
    </xf>
    <xf numFmtId="164" fontId="2" fillId="0" borderId="0" xfId="1" applyNumberFormat="1" applyFont="1" applyBorder="1"/>
    <xf numFmtId="0" fontId="3" fillId="0" borderId="0" xfId="0" quotePrefix="1" applyFont="1" applyBorder="1" applyAlignment="1">
      <alignment horizontal="left"/>
    </xf>
    <xf numFmtId="165" fontId="3" fillId="0" borderId="0" xfId="1" applyNumberFormat="1" applyFont="1" applyBorder="1"/>
    <xf numFmtId="165" fontId="2" fillId="0" borderId="7" xfId="1" applyNumberFormat="1" applyFont="1" applyBorder="1"/>
    <xf numFmtId="165" fontId="2" fillId="0" borderId="0" xfId="1" applyNumberFormat="1" applyFont="1" applyBorder="1"/>
    <xf numFmtId="165" fontId="3" fillId="0" borderId="0" xfId="0" applyNumberFormat="1" applyFont="1" applyBorder="1"/>
    <xf numFmtId="165" fontId="2" fillId="0" borderId="7" xfId="0" applyNumberFormat="1" applyFont="1" applyBorder="1"/>
    <xf numFmtId="0" fontId="2" fillId="0" borderId="8" xfId="0" applyFont="1" applyBorder="1"/>
    <xf numFmtId="0" fontId="2" fillId="0" borderId="9" xfId="0" applyFont="1" applyBorder="1"/>
    <xf numFmtId="7" fontId="2" fillId="0" borderId="9" xfId="0" applyNumberFormat="1" applyFont="1" applyBorder="1"/>
    <xf numFmtId="0" fontId="2" fillId="0" borderId="10" xfId="0" applyFont="1" applyBorder="1"/>
    <xf numFmtId="0" fontId="0" fillId="0" borderId="0" xfId="0" applyBorder="1"/>
    <xf numFmtId="0" fontId="5" fillId="0" borderId="0" xfId="3"/>
    <xf numFmtId="0" fontId="4" fillId="0" borderId="0" xfId="3" applyFont="1" applyAlignment="1">
      <alignment horizontal="center"/>
    </xf>
    <xf numFmtId="0" fontId="5" fillId="0" borderId="0" xfId="3" applyAlignment="1">
      <alignment horizontal="center"/>
    </xf>
    <xf numFmtId="0" fontId="5" fillId="0" borderId="6" xfId="3" applyBorder="1" applyAlignment="1">
      <alignment horizontal="center"/>
    </xf>
    <xf numFmtId="0" fontId="5" fillId="0" borderId="0" xfId="3" applyFont="1"/>
    <xf numFmtId="164" fontId="5" fillId="0" borderId="0" xfId="1" applyNumberFormat="1" applyFont="1" applyFill="1"/>
    <xf numFmtId="164" fontId="5" fillId="0" borderId="0" xfId="1" applyNumberFormat="1" applyFont="1"/>
    <xf numFmtId="0" fontId="5" fillId="0" borderId="0" xfId="0" applyFont="1" applyFill="1" applyBorder="1"/>
    <xf numFmtId="0" fontId="5" fillId="0" borderId="0" xfId="3" applyFont="1" applyFill="1"/>
    <xf numFmtId="164" fontId="5" fillId="0" borderId="0" xfId="1" applyNumberFormat="1" applyFont="1" applyFill="1" applyBorder="1"/>
    <xf numFmtId="164" fontId="5" fillId="0" borderId="6" xfId="1" applyNumberFormat="1" applyFont="1" applyFill="1" applyBorder="1"/>
    <xf numFmtId="164" fontId="5" fillId="0" borderId="6" xfId="1" applyNumberFormat="1" applyFont="1" applyBorder="1"/>
    <xf numFmtId="164" fontId="5" fillId="0" borderId="7" xfId="1" applyNumberFormat="1" applyFont="1" applyBorder="1"/>
    <xf numFmtId="0" fontId="4" fillId="0" borderId="0" xfId="3" applyFont="1" applyAlignment="1"/>
    <xf numFmtId="0" fontId="6" fillId="0" borderId="0" xfId="3" applyFont="1"/>
    <xf numFmtId="166" fontId="1" fillId="0" borderId="0" xfId="1" applyNumberFormat="1"/>
    <xf numFmtId="0" fontId="4" fillId="0" borderId="0" xfId="3" quotePrefix="1" applyFont="1" applyAlignment="1">
      <alignment horizontal="left"/>
    </xf>
    <xf numFmtId="0" fontId="4" fillId="0" borderId="0" xfId="3" applyFont="1"/>
    <xf numFmtId="0" fontId="5" fillId="0" borderId="0" xfId="3" applyFont="1" applyAlignment="1">
      <alignment horizontal="center"/>
    </xf>
    <xf numFmtId="0" fontId="5" fillId="0" borderId="0" xfId="3" applyFont="1" applyBorder="1" applyAlignment="1">
      <alignment horizontal="center"/>
    </xf>
    <xf numFmtId="0" fontId="5" fillId="0" borderId="6" xfId="3" applyFont="1" applyBorder="1" applyAlignment="1">
      <alignment horizontal="center"/>
    </xf>
    <xf numFmtId="0" fontId="5" fillId="0" borderId="6" xfId="3" quotePrefix="1" applyFont="1" applyBorder="1" applyAlignment="1">
      <alignment horizontal="center"/>
    </xf>
    <xf numFmtId="164" fontId="5" fillId="0" borderId="0" xfId="1" applyNumberFormat="1" applyFont="1" applyFill="1" applyProtection="1"/>
    <xf numFmtId="167" fontId="5" fillId="0" borderId="0" xfId="3" applyNumberFormat="1" applyFont="1" applyFill="1"/>
    <xf numFmtId="168" fontId="5" fillId="0" borderId="0" xfId="3" applyNumberFormat="1" applyFont="1" applyFill="1"/>
    <xf numFmtId="168" fontId="5" fillId="0" borderId="6" xfId="3" applyNumberFormat="1" applyFont="1" applyFill="1" applyBorder="1"/>
    <xf numFmtId="169" fontId="1" fillId="0" borderId="0" xfId="2" applyNumberFormat="1"/>
    <xf numFmtId="10" fontId="5" fillId="0" borderId="0" xfId="3" applyNumberFormat="1" applyFont="1" applyFill="1"/>
    <xf numFmtId="0" fontId="5" fillId="0" borderId="0" xfId="3" quotePrefix="1" applyFont="1" applyAlignment="1">
      <alignment horizontal="left"/>
    </xf>
    <xf numFmtId="169" fontId="5" fillId="0" borderId="7" xfId="2" applyNumberFormat="1" applyFont="1" applyFill="1" applyBorder="1"/>
    <xf numFmtId="164" fontId="5" fillId="0" borderId="0" xfId="1" applyNumberFormat="1" applyFont="1" applyBorder="1"/>
    <xf numFmtId="10" fontId="5" fillId="0" borderId="0" xfId="3" applyNumberFormat="1" applyFont="1" applyFill="1" applyBorder="1"/>
    <xf numFmtId="164" fontId="1" fillId="0" borderId="0" xfId="1" applyNumberFormat="1"/>
    <xf numFmtId="10" fontId="5" fillId="0" borderId="0" xfId="3" applyNumberFormat="1"/>
    <xf numFmtId="10" fontId="5" fillId="0" borderId="0" xfId="3" applyNumberFormat="1" applyFont="1" applyAlignment="1">
      <alignment horizontal="center"/>
    </xf>
    <xf numFmtId="10" fontId="5" fillId="0" borderId="0" xfId="3" applyNumberFormat="1" applyFont="1"/>
    <xf numFmtId="166" fontId="5" fillId="0" borderId="0" xfId="1" applyNumberFormat="1" applyFont="1" applyFill="1"/>
    <xf numFmtId="164" fontId="5" fillId="0" borderId="0" xfId="1" applyNumberFormat="1" applyFont="1" applyFill="1" applyBorder="1" applyAlignment="1">
      <alignment horizontal="center"/>
    </xf>
    <xf numFmtId="164" fontId="5" fillId="0" borderId="6" xfId="1" applyNumberFormat="1" applyFont="1" applyFill="1" applyBorder="1" applyAlignment="1">
      <alignment horizontal="center"/>
    </xf>
    <xf numFmtId="10" fontId="5" fillId="0" borderId="6" xfId="3" applyNumberFormat="1" applyFont="1" applyBorder="1" applyAlignment="1">
      <alignment horizontal="center"/>
    </xf>
    <xf numFmtId="10" fontId="5" fillId="0" borderId="6" xfId="3" quotePrefix="1" applyNumberFormat="1" applyFont="1" applyBorder="1" applyAlignment="1">
      <alignment horizontal="center"/>
    </xf>
    <xf numFmtId="10" fontId="0" fillId="0" borderId="0" xfId="2" applyNumberFormat="1" applyFont="1"/>
    <xf numFmtId="10" fontId="5" fillId="0" borderId="0" xfId="2" applyNumberFormat="1" applyFont="1" applyFill="1"/>
    <xf numFmtId="10" fontId="5" fillId="0" borderId="6" xfId="3" applyNumberFormat="1" applyFont="1" applyFill="1" applyBorder="1"/>
    <xf numFmtId="10" fontId="5" fillId="0" borderId="7" xfId="3" applyNumberFormat="1" applyFont="1" applyFill="1" applyBorder="1"/>
    <xf numFmtId="0" fontId="5" fillId="0" borderId="0" xfId="4" applyFill="1"/>
    <xf numFmtId="164" fontId="1" fillId="0" borderId="0" xfId="1" applyNumberFormat="1" applyFill="1"/>
    <xf numFmtId="10" fontId="5" fillId="0" borderId="0" xfId="4" applyNumberFormat="1" applyFill="1"/>
    <xf numFmtId="0" fontId="5" fillId="0" borderId="0" xfId="4" applyFont="1" applyFill="1"/>
    <xf numFmtId="164" fontId="0" fillId="0" borderId="6" xfId="1" applyNumberFormat="1" applyFont="1" applyFill="1" applyBorder="1"/>
    <xf numFmtId="164" fontId="5" fillId="0" borderId="11" xfId="1" applyNumberFormat="1" applyFont="1" applyFill="1" applyBorder="1"/>
    <xf numFmtId="164" fontId="5" fillId="0" borderId="0" xfId="4" applyNumberFormat="1" applyFill="1" applyBorder="1"/>
    <xf numFmtId="0" fontId="5" fillId="0" borderId="0" xfId="3" applyBorder="1"/>
    <xf numFmtId="164" fontId="5" fillId="0" borderId="0" xfId="1" applyNumberFormat="1" applyFont="1" applyBorder="1" applyAlignment="1">
      <alignment horizontal="center"/>
    </xf>
    <xf numFmtId="164" fontId="5" fillId="0" borderId="6" xfId="1" applyNumberFormat="1" applyFont="1" applyBorder="1" applyAlignment="1">
      <alignment horizontal="center"/>
    </xf>
    <xf numFmtId="167" fontId="5" fillId="0" borderId="0" xfId="3" applyNumberFormat="1" applyFont="1" applyFill="1" applyBorder="1"/>
    <xf numFmtId="0" fontId="4" fillId="0" borderId="0" xfId="3" quotePrefix="1" applyFont="1" applyFill="1" applyAlignment="1">
      <alignment horizontal="left"/>
    </xf>
    <xf numFmtId="0" fontId="4" fillId="0" borderId="0" xfId="3" applyFont="1" applyFill="1"/>
    <xf numFmtId="0" fontId="5" fillId="0" borderId="0" xfId="3" applyFont="1" applyFill="1" applyAlignment="1">
      <alignment horizontal="center"/>
    </xf>
    <xf numFmtId="10" fontId="5" fillId="0" borderId="0" xfId="3" applyNumberFormat="1" applyFont="1" applyFill="1" applyAlignment="1">
      <alignment horizontal="center"/>
    </xf>
    <xf numFmtId="164" fontId="0" fillId="0" borderId="7" xfId="1" applyNumberFormat="1" applyFont="1" applyBorder="1"/>
    <xf numFmtId="0" fontId="5" fillId="0" borderId="0" xfId="3" applyFill="1"/>
    <xf numFmtId="0" fontId="2" fillId="0" borderId="0" xfId="0" applyFont="1" applyBorder="1" applyAlignment="1">
      <alignment horizontal="center"/>
    </xf>
    <xf numFmtId="0" fontId="2" fillId="0" borderId="6" xfId="0" applyFont="1" applyBorder="1" applyAlignment="1">
      <alignment horizontal="center"/>
    </xf>
    <xf numFmtId="10" fontId="2" fillId="0" borderId="0" xfId="2" applyNumberFormat="1" applyFont="1" applyBorder="1"/>
    <xf numFmtId="10" fontId="2" fillId="0" borderId="6" xfId="2" applyNumberFormat="1" applyFont="1" applyBorder="1"/>
    <xf numFmtId="10" fontId="2" fillId="0" borderId="7" xfId="2" applyNumberFormat="1" applyFont="1" applyBorder="1"/>
    <xf numFmtId="10" fontId="2" fillId="0" borderId="0" xfId="2" applyNumberFormat="1" applyFont="1" applyBorder="1" applyAlignment="1">
      <alignment horizontal="center"/>
    </xf>
    <xf numFmtId="10" fontId="2" fillId="0" borderId="6" xfId="2" applyNumberFormat="1" applyFont="1" applyBorder="1" applyAlignment="1">
      <alignment horizontal="center"/>
    </xf>
    <xf numFmtId="0" fontId="4" fillId="0" borderId="0" xfId="0" applyFont="1" applyAlignment="1">
      <alignment horizontal="centerContinuous"/>
    </xf>
    <xf numFmtId="0" fontId="7" fillId="0" borderId="0" xfId="0" applyFont="1" applyAlignment="1">
      <alignment horizontal="centerContinuous"/>
    </xf>
    <xf numFmtId="0" fontId="5" fillId="0" borderId="0" xfId="0" applyFont="1" applyAlignment="1">
      <alignment horizontal="left"/>
    </xf>
    <xf numFmtId="0" fontId="6" fillId="0" borderId="0" xfId="0" applyFont="1" applyAlignment="1">
      <alignment horizontal="centerContinuous"/>
    </xf>
    <xf numFmtId="0" fontId="5" fillId="0" borderId="0" xfId="0" applyFont="1" applyBorder="1" applyAlignment="1">
      <alignment horizontal="center"/>
    </xf>
    <xf numFmtId="0" fontId="5" fillId="0" borderId="0" xfId="0" applyFont="1" applyAlignment="1">
      <alignment horizontal="centerContinuous"/>
    </xf>
    <xf numFmtId="0" fontId="5" fillId="0" borderId="0" xfId="0" applyFont="1" applyAlignment="1">
      <alignment horizontal="center"/>
    </xf>
    <xf numFmtId="0" fontId="5" fillId="0" borderId="0" xfId="0" applyFont="1" applyAlignment="1"/>
    <xf numFmtId="0" fontId="5" fillId="0" borderId="6" xfId="0" applyFont="1" applyBorder="1" applyAlignment="1">
      <alignment horizontal="center"/>
    </xf>
    <xf numFmtId="0" fontId="6" fillId="0" borderId="0" xfId="0" applyFont="1"/>
    <xf numFmtId="168" fontId="5" fillId="0" borderId="0" xfId="0" applyNumberFormat="1" applyFont="1" applyFill="1" applyAlignment="1"/>
    <xf numFmtId="0" fontId="5" fillId="0" borderId="0" xfId="0" applyFont="1" applyFill="1" applyAlignment="1"/>
    <xf numFmtId="10" fontId="5" fillId="0" borderId="0" xfId="0" applyNumberFormat="1" applyFont="1" applyFill="1" applyAlignment="1"/>
    <xf numFmtId="168" fontId="5" fillId="0" borderId="0" xfId="5" applyNumberFormat="1" applyFont="1" applyFill="1" applyProtection="1"/>
    <xf numFmtId="0" fontId="5" fillId="0" borderId="0" xfId="0" quotePrefix="1" applyFont="1" applyFill="1" applyAlignment="1"/>
    <xf numFmtId="168" fontId="5" fillId="0" borderId="6" xfId="5" applyNumberFormat="1" applyFont="1" applyFill="1" applyBorder="1" applyProtection="1"/>
    <xf numFmtId="168" fontId="5" fillId="0" borderId="0" xfId="5" applyNumberFormat="1" applyFont="1" applyFill="1" applyBorder="1" applyProtection="1"/>
    <xf numFmtId="10" fontId="5" fillId="0" borderId="0" xfId="0" applyNumberFormat="1" applyFont="1" applyFill="1" applyBorder="1" applyAlignment="1"/>
    <xf numFmtId="168" fontId="5" fillId="0" borderId="6" xfId="0" applyNumberFormat="1" applyFont="1" applyFill="1" applyBorder="1" applyAlignment="1"/>
    <xf numFmtId="37" fontId="5" fillId="0" borderId="0" xfId="6" applyFont="1" applyFill="1" applyBorder="1" applyAlignment="1">
      <alignment horizontal="left"/>
    </xf>
    <xf numFmtId="168" fontId="5" fillId="0" borderId="0" xfId="2" applyNumberFormat="1" applyFont="1" applyFill="1" applyBorder="1" applyAlignment="1"/>
    <xf numFmtId="10" fontId="5" fillId="0" borderId="0" xfId="2" applyNumberFormat="1" applyFont="1" applyFill="1" applyBorder="1" applyAlignment="1"/>
    <xf numFmtId="168" fontId="5" fillId="0" borderId="6" xfId="2" applyNumberFormat="1" applyFont="1" applyFill="1" applyBorder="1" applyAlignment="1"/>
    <xf numFmtId="170" fontId="5" fillId="0" borderId="7" xfId="1" applyNumberFormat="1" applyFont="1" applyFill="1" applyBorder="1" applyAlignment="1"/>
    <xf numFmtId="170" fontId="5" fillId="0" borderId="0" xfId="1" applyNumberFormat="1" applyFont="1" applyFill="1" applyBorder="1" applyAlignment="1"/>
    <xf numFmtId="0" fontId="6" fillId="0" borderId="0" xfId="0" applyFont="1" applyFill="1" applyAlignment="1"/>
    <xf numFmtId="0" fontId="6" fillId="0" borderId="0" xfId="0" applyFont="1" applyFill="1" applyBorder="1" applyAlignment="1"/>
    <xf numFmtId="168" fontId="5" fillId="0" borderId="7" xfId="2" applyNumberFormat="1" applyFont="1" applyFill="1" applyBorder="1" applyAlignment="1"/>
    <xf numFmtId="164" fontId="0" fillId="0" borderId="0" xfId="1" applyNumberFormat="1" applyFont="1"/>
    <xf numFmtId="164" fontId="0" fillId="0" borderId="0" xfId="1" applyNumberFormat="1" applyFont="1" applyFill="1"/>
    <xf numFmtId="17" fontId="0" fillId="0" borderId="0" xfId="0" applyNumberFormat="1" applyFill="1"/>
    <xf numFmtId="166" fontId="0" fillId="0" borderId="0" xfId="1" applyNumberFormat="1" applyFont="1" applyFill="1"/>
    <xf numFmtId="166" fontId="0" fillId="0" borderId="6" xfId="1" applyNumberFormat="1" applyFont="1" applyFill="1" applyBorder="1"/>
    <xf numFmtId="17" fontId="5" fillId="0" borderId="0" xfId="0" applyNumberFormat="1" applyFont="1" applyFill="1"/>
    <xf numFmtId="167" fontId="0" fillId="0" borderId="6" xfId="2" applyNumberFormat="1" applyFont="1" applyFill="1" applyBorder="1"/>
    <xf numFmtId="166" fontId="0" fillId="0" borderId="7" xfId="1" applyNumberFormat="1" applyFont="1" applyFill="1" applyBorder="1"/>
    <xf numFmtId="0" fontId="4" fillId="0" borderId="0" xfId="3" quotePrefix="1" applyFont="1" applyAlignment="1">
      <alignment horizontal="center"/>
    </xf>
    <xf numFmtId="0" fontId="4" fillId="0" borderId="0" xfId="3" applyFont="1" applyAlignment="1">
      <alignment horizontal="center"/>
    </xf>
    <xf numFmtId="166" fontId="5" fillId="0" borderId="0" xfId="7" applyNumberFormat="1"/>
    <xf numFmtId="0" fontId="5" fillId="0" borderId="0" xfId="3" applyAlignment="1">
      <alignment horizontal="centerContinuous"/>
    </xf>
    <xf numFmtId="43" fontId="5" fillId="0" borderId="0" xfId="8"/>
    <xf numFmtId="0" fontId="10" fillId="0" borderId="0" xfId="3" applyFont="1" applyAlignment="1">
      <alignment horizontal="centerContinuous"/>
    </xf>
    <xf numFmtId="166" fontId="5" fillId="0" borderId="0" xfId="7" applyNumberFormat="1" applyFont="1" applyAlignment="1">
      <alignment horizontal="center"/>
    </xf>
    <xf numFmtId="43" fontId="0" fillId="0" borderId="0" xfId="8" applyFont="1" applyAlignment="1">
      <alignment horizontal="centerContinuous"/>
    </xf>
    <xf numFmtId="0" fontId="5" fillId="0" borderId="0" xfId="3" applyFont="1" applyAlignment="1">
      <alignment horizontal="left"/>
    </xf>
    <xf numFmtId="14" fontId="5" fillId="0" borderId="0" xfId="3" applyNumberFormat="1" applyAlignment="1">
      <alignment horizontal="center"/>
    </xf>
    <xf numFmtId="171" fontId="5" fillId="0" borderId="0" xfId="3" applyNumberFormat="1" applyAlignment="1">
      <alignment horizontal="center"/>
    </xf>
    <xf numFmtId="43" fontId="0" fillId="0" borderId="0" xfId="8" applyFont="1"/>
    <xf numFmtId="166" fontId="4" fillId="0" borderId="0" xfId="7" applyNumberFormat="1" applyFont="1" applyAlignment="1">
      <alignment horizontal="center"/>
    </xf>
    <xf numFmtId="43" fontId="4" fillId="0" borderId="0" xfId="8" applyFont="1" applyAlignment="1">
      <alignment horizontal="center"/>
    </xf>
    <xf numFmtId="0" fontId="11" fillId="0" borderId="0" xfId="3" applyFont="1" applyAlignment="1">
      <alignment horizontal="center"/>
    </xf>
    <xf numFmtId="0" fontId="12" fillId="0" borderId="0" xfId="3" quotePrefix="1" applyFont="1" applyAlignment="1">
      <alignment horizontal="center"/>
    </xf>
    <xf numFmtId="0" fontId="12" fillId="0" borderId="0" xfId="3" applyFont="1" applyAlignment="1">
      <alignment horizontal="center"/>
    </xf>
    <xf numFmtId="43" fontId="12" fillId="0" borderId="0" xfId="8" applyFont="1" applyAlignment="1">
      <alignment horizontal="center"/>
    </xf>
    <xf numFmtId="172" fontId="13" fillId="0" borderId="0" xfId="8" applyNumberFormat="1" applyFont="1" applyAlignment="1">
      <alignment horizontal="center" vertical="top"/>
    </xf>
    <xf numFmtId="0" fontId="13" fillId="0" borderId="0" xfId="3" applyFont="1" applyAlignment="1">
      <alignment horizontal="center"/>
    </xf>
    <xf numFmtId="166" fontId="0" fillId="0" borderId="0" xfId="7" quotePrefix="1" applyNumberFormat="1" applyFont="1" applyAlignment="1">
      <alignment horizontal="left"/>
    </xf>
    <xf numFmtId="173" fontId="5" fillId="0" borderId="0" xfId="7" applyNumberFormat="1"/>
    <xf numFmtId="1" fontId="5" fillId="0" borderId="0" xfId="3" quotePrefix="1" applyNumberFormat="1" applyFont="1" applyAlignment="1">
      <alignment horizontal="center"/>
    </xf>
    <xf numFmtId="1" fontId="5" fillId="0" borderId="0" xfId="3" quotePrefix="1" applyNumberFormat="1" applyAlignment="1">
      <alignment horizontal="center"/>
    </xf>
    <xf numFmtId="43" fontId="10" fillId="0" borderId="0" xfId="8" applyFont="1"/>
    <xf numFmtId="173" fontId="5" fillId="0" borderId="6" xfId="7" applyNumberFormat="1" applyBorder="1"/>
    <xf numFmtId="173" fontId="5" fillId="0" borderId="0" xfId="7" applyNumberFormat="1" applyBorder="1"/>
    <xf numFmtId="41" fontId="5" fillId="0" borderId="0" xfId="7"/>
    <xf numFmtId="173" fontId="5" fillId="0" borderId="12" xfId="3" applyNumberFormat="1" applyFont="1" applyBorder="1"/>
    <xf numFmtId="43" fontId="5" fillId="0" borderId="12" xfId="8" applyBorder="1"/>
    <xf numFmtId="173" fontId="4" fillId="0" borderId="0" xfId="3" applyNumberFormat="1" applyFont="1" applyBorder="1"/>
    <xf numFmtId="173" fontId="5" fillId="0" borderId="0" xfId="3" applyNumberFormat="1"/>
    <xf numFmtId="173" fontId="4" fillId="0" borderId="0" xfId="3" applyNumberFormat="1" applyFont="1"/>
    <xf numFmtId="0" fontId="5" fillId="0" borderId="0" xfId="3" quotePrefix="1" applyAlignment="1">
      <alignment horizontal="left"/>
    </xf>
    <xf numFmtId="166" fontId="13" fillId="0" borderId="0" xfId="7" applyNumberFormat="1" applyFont="1" applyAlignment="1">
      <alignment horizontal="right" vertical="top"/>
    </xf>
    <xf numFmtId="43" fontId="5" fillId="0" borderId="0" xfId="3" applyNumberFormat="1"/>
    <xf numFmtId="173" fontId="5" fillId="0" borderId="12" xfId="7" applyNumberFormat="1" applyBorder="1"/>
    <xf numFmtId="0" fontId="4" fillId="0" borderId="0" xfId="3" applyFont="1" applyAlignment="1">
      <alignment horizontal="left"/>
    </xf>
    <xf numFmtId="173" fontId="5" fillId="0" borderId="12" xfId="3" applyNumberFormat="1" applyBorder="1"/>
    <xf numFmtId="2" fontId="5" fillId="0" borderId="0" xfId="3" applyNumberFormat="1" applyFont="1"/>
    <xf numFmtId="2" fontId="5" fillId="0" borderId="6" xfId="3" applyNumberFormat="1" applyFont="1" applyBorder="1"/>
    <xf numFmtId="2" fontId="5" fillId="0" borderId="11" xfId="3" applyNumberFormat="1" applyFont="1" applyBorder="1"/>
    <xf numFmtId="43" fontId="4" fillId="0" borderId="0" xfId="8" applyFont="1"/>
    <xf numFmtId="0" fontId="5" fillId="0" borderId="0" xfId="3" quotePrefix="1" applyAlignment="1">
      <alignment horizontal="center"/>
    </xf>
    <xf numFmtId="166" fontId="0" fillId="0" borderId="0" xfId="7" applyNumberFormat="1" applyFont="1"/>
    <xf numFmtId="173" fontId="5" fillId="0" borderId="11" xfId="3" applyNumberFormat="1" applyBorder="1"/>
    <xf numFmtId="166" fontId="5" fillId="0" borderId="0" xfId="7" applyNumberFormat="1" applyFont="1"/>
    <xf numFmtId="166" fontId="13" fillId="0" borderId="0" xfId="7" applyNumberFormat="1" applyFont="1" applyAlignment="1">
      <alignment horizontal="center"/>
    </xf>
    <xf numFmtId="166" fontId="5" fillId="0" borderId="6" xfId="1" applyNumberFormat="1" applyFont="1" applyBorder="1"/>
    <xf numFmtId="173" fontId="5" fillId="0" borderId="7" xfId="3" applyNumberFormat="1" applyBorder="1"/>
    <xf numFmtId="166" fontId="0" fillId="0" borderId="0" xfId="1" applyNumberFormat="1" applyFont="1" applyFill="1" applyBorder="1"/>
    <xf numFmtId="164" fontId="5" fillId="2" borderId="0" xfId="1" applyNumberFormat="1" applyFont="1" applyFill="1"/>
    <xf numFmtId="0" fontId="5" fillId="0" borderId="0" xfId="10" applyFont="1" applyAlignment="1">
      <alignment horizontal="centerContinuous"/>
    </xf>
    <xf numFmtId="0" fontId="5" fillId="0" borderId="0" xfId="10" applyFont="1"/>
    <xf numFmtId="0" fontId="5" fillId="0" borderId="0" xfId="11" applyFont="1" applyAlignment="1">
      <alignment horizontal="centerContinuous"/>
    </xf>
    <xf numFmtId="0" fontId="15" fillId="0" borderId="0" xfId="12" applyFont="1" applyFill="1" applyAlignment="1" applyProtection="1">
      <alignment horizontal="centerContinuous"/>
    </xf>
    <xf numFmtId="0" fontId="5" fillId="0" borderId="0" xfId="10" quotePrefix="1" applyFont="1" applyAlignment="1">
      <alignment horizontal="centerContinuous"/>
    </xf>
    <xf numFmtId="0" fontId="5" fillId="0" borderId="0" xfId="10" applyFont="1" applyAlignment="1">
      <alignment horizontal="left"/>
    </xf>
    <xf numFmtId="37" fontId="5" fillId="0" borderId="0" xfId="10" applyNumberFormat="1" applyFont="1" applyAlignment="1">
      <alignment horizontal="left"/>
    </xf>
    <xf numFmtId="0" fontId="5" fillId="0" borderId="6" xfId="10" applyFont="1" applyBorder="1"/>
    <xf numFmtId="0" fontId="16" fillId="0" borderId="12" xfId="10" applyFont="1" applyBorder="1"/>
    <xf numFmtId="0" fontId="16" fillId="0" borderId="12" xfId="10" applyFont="1" applyBorder="1" applyAlignment="1">
      <alignment horizontal="center"/>
    </xf>
    <xf numFmtId="0" fontId="16" fillId="0" borderId="12" xfId="10" quotePrefix="1" applyFont="1" applyBorder="1" applyAlignment="1">
      <alignment horizontal="center"/>
    </xf>
    <xf numFmtId="0" fontId="16" fillId="0" borderId="0" xfId="10" applyFont="1" applyAlignment="1">
      <alignment horizontal="centerContinuous"/>
    </xf>
    <xf numFmtId="0" fontId="16" fillId="0" borderId="0" xfId="10" applyFont="1"/>
    <xf numFmtId="0" fontId="16" fillId="0" borderId="0" xfId="10" applyFont="1" applyAlignment="1">
      <alignment horizontal="center"/>
    </xf>
    <xf numFmtId="0" fontId="5" fillId="0" borderId="0" xfId="10" applyFont="1" applyAlignment="1">
      <alignment horizontal="center"/>
    </xf>
    <xf numFmtId="0" fontId="5" fillId="0" borderId="0" xfId="10" quotePrefix="1" applyFont="1" applyAlignment="1">
      <alignment horizontal="center"/>
    </xf>
    <xf numFmtId="0" fontId="5" fillId="0" borderId="6" xfId="10" quotePrefix="1" applyFont="1" applyBorder="1" applyAlignment="1">
      <alignment horizontal="center"/>
    </xf>
    <xf numFmtId="0" fontId="4" fillId="0" borderId="0" xfId="10" applyFont="1"/>
    <xf numFmtId="0" fontId="5" fillId="0" borderId="0" xfId="13" applyFont="1" applyAlignment="1">
      <alignment horizontal="center"/>
    </xf>
    <xf numFmtId="0" fontId="5" fillId="0" borderId="0" xfId="13" applyFont="1" applyAlignment="1">
      <alignment horizontal="left"/>
    </xf>
    <xf numFmtId="37" fontId="5" fillId="0" borderId="0" xfId="10" applyNumberFormat="1" applyFont="1" applyAlignment="1">
      <alignment horizontal="right"/>
    </xf>
    <xf numFmtId="37" fontId="5" fillId="0" borderId="0" xfId="10" applyNumberFormat="1" applyFont="1"/>
    <xf numFmtId="10" fontId="17" fillId="0" borderId="0" xfId="3" applyNumberFormat="1" applyFont="1" applyAlignment="1">
      <alignment horizontal="center"/>
    </xf>
    <xf numFmtId="0" fontId="17" fillId="0" borderId="0" xfId="3" applyFont="1"/>
    <xf numFmtId="0" fontId="5" fillId="0" borderId="0" xfId="10" quotePrefix="1" applyFont="1"/>
    <xf numFmtId="10" fontId="17" fillId="0" borderId="0" xfId="3" applyNumberFormat="1" applyFont="1"/>
    <xf numFmtId="0" fontId="17" fillId="0" borderId="0" xfId="3" applyFont="1" applyAlignment="1">
      <alignment horizontal="center"/>
    </xf>
    <xf numFmtId="37" fontId="17" fillId="0" borderId="0" xfId="10" applyNumberFormat="1" applyFont="1"/>
    <xf numFmtId="37" fontId="5" fillId="0" borderId="6" xfId="10" applyNumberFormat="1" applyFont="1" applyBorder="1"/>
    <xf numFmtId="10" fontId="17" fillId="0" borderId="0" xfId="14" applyNumberFormat="1" applyFont="1"/>
    <xf numFmtId="0" fontId="17" fillId="0" borderId="0" xfId="14" applyFont="1" applyAlignment="1">
      <alignment horizontal="center"/>
    </xf>
    <xf numFmtId="10" fontId="10" fillId="0" borderId="0" xfId="3" applyNumberFormat="1" applyFont="1" applyAlignment="1">
      <alignment horizontal="center"/>
    </xf>
    <xf numFmtId="0" fontId="10" fillId="0" borderId="0" xfId="3" applyFont="1" applyAlignment="1">
      <alignment horizontal="center"/>
    </xf>
    <xf numFmtId="10" fontId="10" fillId="0" borderId="0" xfId="3" applyNumberFormat="1" applyFont="1"/>
    <xf numFmtId="0" fontId="0" fillId="0" borderId="0" xfId="13" applyFont="1" applyAlignment="1">
      <alignment horizontal="center"/>
    </xf>
    <xf numFmtId="0" fontId="0" fillId="0" borderId="0" xfId="13" applyFont="1" applyAlignment="1">
      <alignment horizontal="left"/>
    </xf>
    <xf numFmtId="10" fontId="10" fillId="0" borderId="0" xfId="3" quotePrefix="1" applyNumberFormat="1" applyFont="1" applyAlignment="1">
      <alignment horizontal="center"/>
    </xf>
    <xf numFmtId="37" fontId="5" fillId="0" borderId="0" xfId="10" applyNumberFormat="1" applyFont="1" applyAlignment="1">
      <alignment horizontal="center"/>
    </xf>
    <xf numFmtId="10" fontId="10" fillId="0" borderId="0" xfId="3" applyNumberFormat="1" applyFont="1" applyAlignment="1">
      <alignment horizontal="right"/>
    </xf>
    <xf numFmtId="0" fontId="10" fillId="0" borderId="0" xfId="3" applyFont="1" applyAlignment="1">
      <alignment horizontal="right"/>
    </xf>
    <xf numFmtId="0" fontId="0" fillId="0" borderId="0" xfId="10" quotePrefix="1" applyFont="1"/>
    <xf numFmtId="37" fontId="17" fillId="0" borderId="0" xfId="14" applyNumberFormat="1" applyFont="1"/>
    <xf numFmtId="10" fontId="10" fillId="0" borderId="0" xfId="10" applyNumberFormat="1" applyFont="1" applyAlignment="1">
      <alignment horizontal="center"/>
    </xf>
    <xf numFmtId="0" fontId="17" fillId="0" borderId="0" xfId="10" applyFont="1" applyAlignment="1">
      <alignment horizontal="center"/>
    </xf>
    <xf numFmtId="37" fontId="16" fillId="0" borderId="0" xfId="10" applyNumberFormat="1" applyFont="1"/>
    <xf numFmtId="49" fontId="0" fillId="0" borderId="0" xfId="10" quotePrefix="1" applyNumberFormat="1" applyFont="1"/>
    <xf numFmtId="49" fontId="5" fillId="0" borderId="0" xfId="10" quotePrefix="1" applyNumberFormat="1" applyFont="1"/>
    <xf numFmtId="37" fontId="5" fillId="0" borderId="0" xfId="10" applyNumberFormat="1" applyFont="1" applyFill="1"/>
    <xf numFmtId="10" fontId="17" fillId="0" borderId="0" xfId="3" quotePrefix="1" applyNumberFormat="1" applyFont="1" applyAlignment="1">
      <alignment horizontal="center"/>
    </xf>
    <xf numFmtId="0" fontId="17" fillId="0" borderId="0" xfId="3" quotePrefix="1" applyFont="1" applyAlignment="1">
      <alignment horizontal="center"/>
    </xf>
    <xf numFmtId="0" fontId="0" fillId="0" borderId="0" xfId="10" quotePrefix="1" applyFont="1" applyAlignment="1">
      <alignment horizontal="center"/>
    </xf>
    <xf numFmtId="9" fontId="5" fillId="0" borderId="6" xfId="10" applyNumberFormat="1" applyFont="1" applyBorder="1"/>
    <xf numFmtId="10" fontId="5" fillId="0" borderId="0" xfId="10" applyNumberFormat="1" applyFont="1"/>
    <xf numFmtId="3" fontId="5" fillId="0" borderId="0" xfId="10" applyNumberFormat="1" applyFont="1" applyAlignment="1">
      <alignment horizontal="right"/>
    </xf>
    <xf numFmtId="0" fontId="0" fillId="0" borderId="0" xfId="10" applyFont="1" applyAlignment="1">
      <alignment horizontal="left"/>
    </xf>
    <xf numFmtId="0" fontId="0" fillId="0" borderId="6" xfId="10" applyFont="1" applyFill="1" applyBorder="1"/>
    <xf numFmtId="0" fontId="5" fillId="0" borderId="0" xfId="10" applyFont="1" applyFill="1"/>
    <xf numFmtId="0" fontId="5" fillId="0" borderId="0" xfId="10" applyFont="1" applyFill="1" applyAlignment="1">
      <alignment horizontal="center"/>
    </xf>
    <xf numFmtId="0" fontId="5" fillId="0" borderId="6" xfId="10" quotePrefix="1" applyFont="1" applyFill="1" applyBorder="1" applyAlignment="1">
      <alignment horizontal="center"/>
    </xf>
    <xf numFmtId="10" fontId="17" fillId="0" borderId="0" xfId="3" applyNumberFormat="1" applyFont="1" applyFill="1" applyAlignment="1">
      <alignment horizontal="center"/>
    </xf>
    <xf numFmtId="10" fontId="17" fillId="34" borderId="0" xfId="9" applyNumberFormat="1" applyFont="1" applyFill="1" applyAlignment="1">
      <alignment horizontal="center"/>
    </xf>
    <xf numFmtId="0" fontId="0" fillId="0" borderId="0" xfId="10" applyFont="1"/>
    <xf numFmtId="37" fontId="5" fillId="0" borderId="7" xfId="3" applyNumberFormat="1" applyBorder="1"/>
    <xf numFmtId="0" fontId="0" fillId="0" borderId="0" xfId="3" applyFont="1" applyFill="1"/>
    <xf numFmtId="37" fontId="5" fillId="0" borderId="0" xfId="3" applyNumberFormat="1" applyFill="1" applyBorder="1"/>
    <xf numFmtId="174" fontId="5" fillId="0" borderId="0" xfId="3" applyNumberFormat="1" applyFill="1"/>
    <xf numFmtId="37" fontId="5" fillId="0" borderId="7" xfId="3" applyNumberFormat="1" applyFill="1" applyBorder="1"/>
    <xf numFmtId="0" fontId="5" fillId="0" borderId="6" xfId="3" applyFill="1" applyBorder="1" applyAlignment="1">
      <alignment horizontal="center"/>
    </xf>
    <xf numFmtId="0" fontId="5" fillId="0" borderId="0" xfId="3" applyFill="1" applyAlignment="1">
      <alignment horizontal="center"/>
    </xf>
    <xf numFmtId="37" fontId="5" fillId="0" borderId="0" xfId="3" applyNumberFormat="1" applyFill="1"/>
    <xf numFmtId="9" fontId="5" fillId="0" borderId="0" xfId="3" applyNumberFormat="1" applyFill="1"/>
    <xf numFmtId="166" fontId="5" fillId="0" borderId="0" xfId="8" applyNumberFormat="1" applyFill="1"/>
    <xf numFmtId="168" fontId="5" fillId="0" borderId="0" xfId="9" applyNumberFormat="1" applyFill="1"/>
    <xf numFmtId="166" fontId="5" fillId="0" borderId="6" xfId="8" applyNumberFormat="1" applyFill="1" applyBorder="1"/>
    <xf numFmtId="166" fontId="5" fillId="0" borderId="0" xfId="3" applyNumberFormat="1" applyFill="1"/>
    <xf numFmtId="10" fontId="5" fillId="0" borderId="6" xfId="9" applyNumberFormat="1" applyFill="1" applyBorder="1"/>
    <xf numFmtId="166" fontId="5" fillId="0" borderId="7" xfId="8" applyNumberFormat="1" applyFill="1" applyBorder="1"/>
    <xf numFmtId="2" fontId="19" fillId="0" borderId="0" xfId="15" applyNumberFormat="1" applyFont="1" applyAlignment="1">
      <alignment horizontal="centerContinuous"/>
    </xf>
    <xf numFmtId="2" fontId="19" fillId="0" borderId="0" xfId="15" applyNumberFormat="1" applyFont="1" applyFill="1" applyAlignment="1">
      <alignment horizontal="centerContinuous"/>
    </xf>
    <xf numFmtId="2" fontId="19" fillId="0" borderId="0" xfId="15" applyNumberFormat="1" applyFont="1" applyAlignment="1">
      <alignment horizontal="center"/>
    </xf>
    <xf numFmtId="0" fontId="18" fillId="0" borderId="0" xfId="15" applyFont="1" applyAlignment="1"/>
    <xf numFmtId="0" fontId="18" fillId="0" borderId="0" xfId="15" applyNumberFormat="1" applyFont="1" applyAlignment="1"/>
    <xf numFmtId="1" fontId="19" fillId="0" borderId="0" xfId="15" applyNumberFormat="1" applyFont="1" applyAlignment="1">
      <alignment horizontal="centerContinuous"/>
    </xf>
    <xf numFmtId="0" fontId="18" fillId="0" borderId="0" xfId="15" applyNumberFormat="1" applyFont="1" applyAlignment="1">
      <alignment horizontal="centerContinuous"/>
    </xf>
    <xf numFmtId="0" fontId="18" fillId="0" borderId="0" xfId="15" applyNumberFormat="1" applyFont="1" applyFill="1" applyAlignment="1">
      <alignment horizontal="centerContinuous"/>
    </xf>
    <xf numFmtId="0" fontId="18" fillId="0" borderId="0" xfId="15" applyNumberFormat="1" applyFont="1" applyFill="1" applyAlignment="1">
      <alignment horizontal="center"/>
    </xf>
    <xf numFmtId="37" fontId="18" fillId="0" borderId="0" xfId="15" applyNumberFormat="1" applyFont="1" applyFill="1" applyAlignment="1">
      <alignment horizontal="centerContinuous"/>
    </xf>
    <xf numFmtId="39" fontId="18" fillId="0" borderId="0" xfId="15" applyNumberFormat="1" applyFont="1" applyAlignment="1">
      <alignment horizontal="centerContinuous"/>
    </xf>
    <xf numFmtId="37" fontId="18" fillId="0" borderId="0" xfId="15" applyNumberFormat="1" applyFont="1" applyAlignment="1">
      <alignment horizontal="centerContinuous"/>
    </xf>
    <xf numFmtId="175" fontId="18" fillId="0" borderId="0" xfId="15" applyNumberFormat="1" applyFont="1" applyAlignment="1">
      <alignment horizontal="centerContinuous"/>
    </xf>
    <xf numFmtId="3" fontId="18" fillId="0" borderId="0" xfId="15" applyNumberFormat="1" applyFont="1" applyAlignment="1">
      <alignment horizontal="centerContinuous"/>
    </xf>
    <xf numFmtId="1" fontId="18" fillId="0" borderId="0" xfId="15" applyNumberFormat="1" applyFont="1" applyAlignment="1"/>
    <xf numFmtId="37" fontId="18" fillId="0" borderId="0" xfId="15" applyNumberFormat="1" applyFont="1" applyFill="1" applyAlignment="1"/>
    <xf numFmtId="39" fontId="18" fillId="0" borderId="0" xfId="15" applyNumberFormat="1" applyFont="1" applyAlignment="1"/>
    <xf numFmtId="0" fontId="18" fillId="0" borderId="0" xfId="15" applyNumberFormat="1" applyFont="1" applyFill="1" applyAlignment="1"/>
    <xf numFmtId="37" fontId="18" fillId="0" borderId="0" xfId="15" applyNumberFormat="1" applyFont="1" applyAlignment="1"/>
    <xf numFmtId="175" fontId="18" fillId="0" borderId="0" xfId="15" applyNumberFormat="1" applyFont="1" applyAlignment="1"/>
    <xf numFmtId="3" fontId="18" fillId="0" borderId="0" xfId="15" applyNumberFormat="1" applyFont="1" applyAlignment="1"/>
    <xf numFmtId="37" fontId="19" fillId="0" borderId="0" xfId="15" applyNumberFormat="1" applyFont="1" applyFill="1" applyAlignment="1">
      <alignment horizontal="center"/>
    </xf>
    <xf numFmtId="39" fontId="19" fillId="0" borderId="0" xfId="15" applyNumberFormat="1" applyFont="1" applyAlignment="1">
      <alignment horizontal="centerContinuous"/>
    </xf>
    <xf numFmtId="0" fontId="19" fillId="0" borderId="0" xfId="15" applyNumberFormat="1" applyFont="1" applyFill="1" applyAlignment="1">
      <alignment horizontal="centerContinuous"/>
    </xf>
    <xf numFmtId="175" fontId="19" fillId="0" borderId="0" xfId="15" applyNumberFormat="1" applyFont="1" applyAlignment="1">
      <alignment horizontal="centerContinuous"/>
    </xf>
    <xf numFmtId="3" fontId="19" fillId="0" borderId="0" xfId="15" applyNumberFormat="1" applyFont="1" applyAlignment="1">
      <alignment horizontal="centerContinuous"/>
    </xf>
    <xf numFmtId="0" fontId="19" fillId="0" borderId="0" xfId="15" applyNumberFormat="1" applyFont="1" applyFill="1" applyAlignment="1">
      <alignment horizontal="center"/>
    </xf>
    <xf numFmtId="0" fontId="19" fillId="0" borderId="6" xfId="15" applyNumberFormat="1" applyFont="1" applyFill="1" applyBorder="1" applyAlignment="1">
      <alignment horizontal="centerContinuous"/>
    </xf>
    <xf numFmtId="0" fontId="19" fillId="0" borderId="0" xfId="15" applyNumberFormat="1" applyFont="1" applyAlignment="1">
      <alignment horizontal="center"/>
    </xf>
    <xf numFmtId="0" fontId="19" fillId="0" borderId="0" xfId="15" applyNumberFormat="1" applyFont="1" applyFill="1" applyBorder="1" applyAlignment="1">
      <alignment horizontal="center"/>
    </xf>
    <xf numFmtId="39" fontId="19" fillId="0" borderId="0" xfId="15" quotePrefix="1" applyNumberFormat="1" applyFont="1" applyAlignment="1">
      <alignment horizontal="centerContinuous"/>
    </xf>
    <xf numFmtId="39" fontId="19" fillId="0" borderId="0" xfId="15" applyNumberFormat="1" applyFont="1" applyBorder="1" applyAlignment="1">
      <alignment horizontal="centerContinuous"/>
    </xf>
    <xf numFmtId="37" fontId="19" fillId="0" borderId="0" xfId="15" applyNumberFormat="1" applyFont="1" applyFill="1" applyBorder="1" applyAlignment="1">
      <alignment horizontal="center"/>
    </xf>
    <xf numFmtId="0" fontId="19" fillId="0" borderId="0" xfId="15" applyNumberFormat="1" applyFont="1" applyBorder="1" applyAlignment="1">
      <alignment horizontal="center"/>
    </xf>
    <xf numFmtId="1" fontId="19" fillId="0" borderId="0" xfId="15" applyNumberFormat="1" applyFont="1" applyAlignment="1"/>
    <xf numFmtId="0" fontId="19" fillId="0" borderId="0" xfId="15" applyNumberFormat="1" applyFont="1" applyAlignment="1"/>
    <xf numFmtId="0" fontId="19" fillId="0" borderId="22" xfId="15" applyNumberFormat="1" applyFont="1" applyBorder="1" applyAlignment="1">
      <alignment horizontal="center"/>
    </xf>
    <xf numFmtId="0" fontId="19" fillId="0" borderId="22" xfId="15" applyNumberFormat="1" applyFont="1" applyFill="1" applyBorder="1" applyAlignment="1">
      <alignment horizontal="center"/>
    </xf>
    <xf numFmtId="37" fontId="19" fillId="0" borderId="22" xfId="15" applyNumberFormat="1" applyFont="1" applyFill="1" applyBorder="1" applyAlignment="1">
      <alignment horizontal="center"/>
    </xf>
    <xf numFmtId="39" fontId="19" fillId="0" borderId="22" xfId="15" applyNumberFormat="1" applyFont="1" applyBorder="1" applyAlignment="1">
      <alignment horizontal="centerContinuous"/>
    </xf>
    <xf numFmtId="37" fontId="19" fillId="0" borderId="0" xfId="15" applyNumberFormat="1" applyFont="1" applyFill="1" applyAlignment="1"/>
    <xf numFmtId="37" fontId="19" fillId="0" borderId="22" xfId="15" quotePrefix="1" applyNumberFormat="1" applyFont="1" applyFill="1" applyBorder="1" applyAlignment="1">
      <alignment horizontal="center"/>
    </xf>
    <xf numFmtId="0" fontId="19" fillId="0" borderId="0" xfId="15" applyNumberFormat="1" applyFont="1" applyFill="1" applyAlignment="1"/>
    <xf numFmtId="0" fontId="19" fillId="0" borderId="22" xfId="15" quotePrefix="1" applyNumberFormat="1" applyFont="1" applyFill="1" applyBorder="1" applyAlignment="1">
      <alignment horizontal="center"/>
    </xf>
    <xf numFmtId="0" fontId="19" fillId="0" borderId="0" xfId="15" quotePrefix="1" applyNumberFormat="1" applyFont="1" applyBorder="1" applyAlignment="1">
      <alignment horizontal="center"/>
    </xf>
    <xf numFmtId="175" fontId="19" fillId="0" borderId="22" xfId="15" applyNumberFormat="1" applyFont="1" applyBorder="1" applyAlignment="1">
      <alignment horizontal="centerContinuous"/>
    </xf>
    <xf numFmtId="3" fontId="19" fillId="0" borderId="22" xfId="15" applyNumberFormat="1" applyFont="1" applyBorder="1" applyAlignment="1">
      <alignment horizontal="centerContinuous"/>
    </xf>
    <xf numFmtId="0" fontId="19" fillId="0" borderId="0" xfId="15" applyFont="1" applyAlignment="1"/>
    <xf numFmtId="0" fontId="19" fillId="0" borderId="0" xfId="15" applyFont="1" applyAlignment="1">
      <alignment horizontal="left"/>
    </xf>
    <xf numFmtId="0" fontId="18" fillId="0" borderId="0" xfId="15" applyFont="1" applyFill="1" applyAlignment="1"/>
    <xf numFmtId="37" fontId="18" fillId="0" borderId="0" xfId="15" applyNumberFormat="1" applyFont="1" applyFill="1" applyAlignment="1">
      <alignment horizontal="center"/>
    </xf>
    <xf numFmtId="39" fontId="18" fillId="0" borderId="0" xfId="15" applyNumberFormat="1" applyFont="1" applyFill="1" applyAlignment="1"/>
    <xf numFmtId="43" fontId="18" fillId="0" borderId="0" xfId="15" applyNumberFormat="1" applyFont="1" applyFill="1" applyAlignment="1"/>
    <xf numFmtId="176" fontId="18" fillId="0" borderId="0" xfId="15" applyNumberFormat="1" applyFont="1" applyAlignment="1"/>
    <xf numFmtId="0" fontId="18" fillId="0" borderId="0" xfId="15" applyNumberFormat="1" applyFont="1" applyFill="1" applyAlignment="1">
      <alignment horizontal="left" indent="2"/>
    </xf>
    <xf numFmtId="177" fontId="20" fillId="0" borderId="0" xfId="16" applyNumberFormat="1" applyFont="1" applyAlignment="1">
      <alignment horizontal="center" wrapText="1"/>
    </xf>
    <xf numFmtId="0" fontId="18" fillId="0" borderId="0" xfId="15" applyNumberFormat="1" applyFont="1" applyFill="1" applyAlignment="1">
      <alignment horizontal="left"/>
    </xf>
    <xf numFmtId="2" fontId="18" fillId="0" borderId="0" xfId="15" applyNumberFormat="1" applyFont="1" applyAlignment="1"/>
    <xf numFmtId="43" fontId="18" fillId="0" borderId="0" xfId="15" applyNumberFormat="1" applyFont="1" applyAlignment="1"/>
    <xf numFmtId="39" fontId="18" fillId="0" borderId="6" xfId="15" applyNumberFormat="1" applyFont="1" applyFill="1" applyBorder="1" applyAlignment="1"/>
    <xf numFmtId="37" fontId="18" fillId="0" borderId="6" xfId="15" applyNumberFormat="1" applyFont="1" applyFill="1" applyBorder="1" applyAlignment="1"/>
    <xf numFmtId="37" fontId="18" fillId="0" borderId="0" xfId="17" applyNumberFormat="1" applyFont="1" applyFill="1"/>
    <xf numFmtId="1" fontId="18" fillId="0" borderId="0" xfId="15" applyNumberFormat="1" applyFont="1" applyFill="1" applyAlignment="1">
      <alignment horizontal="center"/>
    </xf>
    <xf numFmtId="0" fontId="19" fillId="0" borderId="0" xfId="15" applyNumberFormat="1" applyFont="1" applyFill="1" applyAlignment="1">
      <alignment horizontal="left"/>
    </xf>
    <xf numFmtId="39" fontId="19" fillId="0" borderId="0" xfId="15" applyNumberFormat="1" applyFont="1" applyFill="1" applyAlignment="1"/>
    <xf numFmtId="39" fontId="19" fillId="0" borderId="0" xfId="15" applyNumberFormat="1" applyFont="1" applyAlignment="1"/>
    <xf numFmtId="43" fontId="19" fillId="0" borderId="0" xfId="15" applyNumberFormat="1" applyFont="1" applyFill="1" applyAlignment="1"/>
    <xf numFmtId="2" fontId="19" fillId="0" borderId="0" xfId="15" applyNumberFormat="1" applyFont="1" applyAlignment="1"/>
    <xf numFmtId="176" fontId="19" fillId="0" borderId="0" xfId="15" applyNumberFormat="1" applyFont="1" applyAlignment="1"/>
    <xf numFmtId="3" fontId="19" fillId="0" borderId="0" xfId="15" applyNumberFormat="1" applyFont="1" applyAlignment="1"/>
    <xf numFmtId="0" fontId="19" fillId="0" borderId="0" xfId="15" applyFont="1" applyFill="1" applyAlignment="1">
      <alignment horizontal="center"/>
    </xf>
    <xf numFmtId="0" fontId="19" fillId="0" borderId="0" xfId="15" applyFont="1" applyFill="1" applyAlignment="1">
      <alignment horizontal="left"/>
    </xf>
    <xf numFmtId="37" fontId="18" fillId="0" borderId="0" xfId="15" applyNumberFormat="1" applyFont="1" applyAlignment="1">
      <alignment horizontal="center"/>
    </xf>
    <xf numFmtId="0" fontId="18" fillId="0" borderId="0" xfId="15" applyFont="1"/>
    <xf numFmtId="3" fontId="18" fillId="0" borderId="0" xfId="18" applyNumberFormat="1" applyFont="1" applyFill="1"/>
    <xf numFmtId="0" fontId="19" fillId="0" borderId="0" xfId="15" applyFont="1" applyBorder="1" applyAlignment="1"/>
    <xf numFmtId="1" fontId="18" fillId="0" borderId="0" xfId="18" applyNumberFormat="1" applyFont="1"/>
    <xf numFmtId="0" fontId="18" fillId="0" borderId="0" xfId="15" applyFont="1" applyAlignment="1">
      <alignment horizontal="left"/>
    </xf>
    <xf numFmtId="0" fontId="18" fillId="0" borderId="0" xfId="15" applyFont="1" applyFill="1" applyAlignment="1">
      <alignment horizontal="left"/>
    </xf>
    <xf numFmtId="39" fontId="18" fillId="0" borderId="0" xfId="18" applyNumberFormat="1" applyFont="1" applyFill="1" applyBorder="1"/>
    <xf numFmtId="4" fontId="18" fillId="0" borderId="0" xfId="18" applyNumberFormat="1" applyFont="1" applyBorder="1"/>
    <xf numFmtId="37" fontId="18" fillId="0" borderId="0" xfId="17" applyNumberFormat="1" applyFont="1" applyFill="1" applyBorder="1"/>
    <xf numFmtId="3" fontId="18" fillId="0" borderId="0" xfId="18" applyNumberFormat="1" applyFont="1" applyFill="1" applyBorder="1"/>
    <xf numFmtId="39" fontId="18" fillId="0" borderId="6" xfId="18" applyNumberFormat="1" applyFont="1" applyFill="1" applyBorder="1"/>
    <xf numFmtId="37" fontId="18" fillId="0" borderId="6" xfId="17" applyNumberFormat="1" applyFont="1" applyFill="1" applyBorder="1"/>
    <xf numFmtId="0" fontId="18" fillId="0" borderId="0" xfId="15" applyFont="1" applyFill="1" applyAlignment="1">
      <alignment horizontal="center"/>
    </xf>
    <xf numFmtId="39" fontId="18" fillId="0" borderId="0" xfId="18" applyNumberFormat="1" applyFont="1" applyFill="1"/>
    <xf numFmtId="4" fontId="18" fillId="0" borderId="0" xfId="18" applyNumberFormat="1" applyFont="1"/>
    <xf numFmtId="39" fontId="19" fillId="0" borderId="0" xfId="18" applyNumberFormat="1" applyFont="1" applyFill="1"/>
    <xf numFmtId="4" fontId="19" fillId="0" borderId="0" xfId="18" applyNumberFormat="1" applyFont="1"/>
    <xf numFmtId="37" fontId="19" fillId="0" borderId="0" xfId="17" applyNumberFormat="1" applyFont="1" applyFill="1"/>
    <xf numFmtId="0" fontId="18" fillId="0" borderId="0" xfId="15" applyFont="1" applyBorder="1" applyAlignment="1"/>
    <xf numFmtId="1" fontId="18" fillId="0" borderId="0" xfId="18" applyNumberFormat="1" applyFont="1" applyFill="1"/>
    <xf numFmtId="0" fontId="18" fillId="0" borderId="0" xfId="15" applyFont="1" applyFill="1"/>
    <xf numFmtId="39" fontId="18" fillId="0" borderId="0" xfId="15" applyNumberFormat="1" applyFont="1" applyFill="1"/>
    <xf numFmtId="37" fontId="18" fillId="0" borderId="0" xfId="15" applyNumberFormat="1" applyFont="1" applyFill="1"/>
    <xf numFmtId="2" fontId="18" fillId="0" borderId="0" xfId="15" applyNumberFormat="1" applyFont="1" applyFill="1" applyAlignment="1"/>
    <xf numFmtId="176" fontId="18" fillId="0" borderId="0" xfId="15" applyNumberFormat="1" applyFont="1" applyFill="1" applyAlignment="1"/>
    <xf numFmtId="0" fontId="18" fillId="0" borderId="0" xfId="15" applyFont="1" applyFill="1" applyBorder="1" applyAlignment="1"/>
    <xf numFmtId="37" fontId="18" fillId="0" borderId="0" xfId="15" applyNumberFormat="1" applyFont="1" applyFill="1" applyBorder="1" applyAlignment="1"/>
    <xf numFmtId="0" fontId="18" fillId="0" borderId="0" xfId="15" applyFont="1" applyAlignment="1">
      <alignment horizontal="left" indent="1"/>
    </xf>
    <xf numFmtId="39" fontId="18" fillId="0" borderId="6" xfId="15" applyNumberFormat="1" applyFont="1" applyFill="1" applyBorder="1"/>
    <xf numFmtId="37" fontId="18" fillId="0" borderId="6" xfId="15" applyNumberFormat="1" applyFont="1" applyFill="1" applyBorder="1"/>
    <xf numFmtId="39" fontId="18" fillId="0" borderId="0" xfId="15" applyNumberFormat="1" applyFont="1"/>
    <xf numFmtId="3" fontId="19" fillId="0" borderId="0" xfId="18" applyNumberFormat="1" applyFont="1" applyFill="1"/>
    <xf numFmtId="1" fontId="18" fillId="0" borderId="0" xfId="15" applyNumberFormat="1" applyFont="1"/>
    <xf numFmtId="1" fontId="18" fillId="0" borderId="0" xfId="15" applyNumberFormat="1" applyFont="1" applyBorder="1" applyAlignment="1"/>
    <xf numFmtId="0" fontId="18" fillId="0" borderId="0" xfId="15" applyFont="1" applyFill="1" applyBorder="1" applyAlignment="1">
      <alignment horizontal="left"/>
    </xf>
    <xf numFmtId="1" fontId="18" fillId="0" borderId="0" xfId="15" applyNumberFormat="1" applyFont="1" applyFill="1" applyBorder="1" applyAlignment="1"/>
    <xf numFmtId="43" fontId="18" fillId="0" borderId="0" xfId="15" quotePrefix="1" applyNumberFormat="1" applyFont="1" applyFill="1" applyAlignment="1">
      <alignment horizontal="right"/>
    </xf>
    <xf numFmtId="2" fontId="18" fillId="0" borderId="0" xfId="15" applyNumberFormat="1" applyFont="1" applyAlignment="1">
      <alignment horizontal="right"/>
    </xf>
    <xf numFmtId="176" fontId="18" fillId="0" borderId="0" xfId="15" quotePrefix="1" applyNumberFormat="1" applyFont="1" applyAlignment="1">
      <alignment horizontal="right"/>
    </xf>
    <xf numFmtId="0" fontId="18" fillId="0" borderId="0" xfId="15" applyFont="1" applyBorder="1" applyAlignment="1">
      <alignment horizontal="left"/>
    </xf>
    <xf numFmtId="39" fontId="18" fillId="0" borderId="0" xfId="15" applyNumberFormat="1" applyFont="1" applyFill="1" applyBorder="1" applyAlignment="1"/>
    <xf numFmtId="39" fontId="18" fillId="0" borderId="0" xfId="15" applyNumberFormat="1" applyFont="1" applyBorder="1" applyAlignment="1"/>
    <xf numFmtId="1" fontId="19" fillId="0" borderId="0" xfId="15" applyNumberFormat="1" applyFont="1" applyBorder="1" applyAlignment="1"/>
    <xf numFmtId="0" fontId="19" fillId="0" borderId="0" xfId="15" applyFont="1" applyFill="1" applyBorder="1" applyAlignment="1">
      <alignment horizontal="center"/>
    </xf>
    <xf numFmtId="0" fontId="19" fillId="0" borderId="0" xfId="15" applyFont="1" applyFill="1" applyBorder="1" applyAlignment="1">
      <alignment horizontal="left"/>
    </xf>
    <xf numFmtId="39" fontId="19" fillId="0" borderId="0" xfId="15" applyNumberFormat="1" applyFont="1" applyBorder="1" applyAlignment="1"/>
    <xf numFmtId="37" fontId="19" fillId="0" borderId="0" xfId="15" applyNumberFormat="1" applyFont="1" applyFill="1" applyBorder="1" applyAlignment="1"/>
    <xf numFmtId="0" fontId="18" fillId="0" borderId="0" xfId="15" applyFont="1" applyFill="1" applyBorder="1" applyAlignment="1">
      <alignment horizontal="center"/>
    </xf>
    <xf numFmtId="0" fontId="19" fillId="0" borderId="0" xfId="15" applyFont="1" applyFill="1" applyAlignment="1"/>
    <xf numFmtId="37" fontId="19" fillId="0" borderId="6" xfId="15" applyNumberFormat="1" applyFont="1" applyFill="1" applyBorder="1" applyAlignment="1"/>
    <xf numFmtId="39" fontId="19" fillId="0" borderId="7" xfId="15" applyNumberFormat="1" applyFont="1" applyBorder="1" applyAlignment="1"/>
    <xf numFmtId="37" fontId="19" fillId="0" borderId="0" xfId="15" applyNumberFormat="1" applyFont="1" applyBorder="1" applyAlignment="1"/>
    <xf numFmtId="37" fontId="19" fillId="0" borderId="7" xfId="15" applyNumberFormat="1" applyFont="1" applyFill="1" applyBorder="1" applyAlignment="1"/>
    <xf numFmtId="3" fontId="18" fillId="0" borderId="0" xfId="18" applyNumberFormat="1" applyFont="1" applyFill="1" applyAlignment="1"/>
    <xf numFmtId="175" fontId="19" fillId="0" borderId="0" xfId="15" applyNumberFormat="1" applyFont="1" applyAlignment="1"/>
    <xf numFmtId="178" fontId="19" fillId="0" borderId="0" xfId="15" applyNumberFormat="1" applyFont="1" applyFill="1" applyAlignment="1">
      <alignment horizontal="center"/>
    </xf>
    <xf numFmtId="1" fontId="18" fillId="0" borderId="0" xfId="18" applyNumberFormat="1" applyFont="1" applyFill="1" applyAlignment="1">
      <alignment horizontal="center"/>
    </xf>
    <xf numFmtId="0" fontId="18" fillId="0" borderId="0" xfId="18" applyNumberFormat="1" applyFont="1" applyFill="1" applyAlignment="1">
      <alignment horizontal="left"/>
    </xf>
    <xf numFmtId="2" fontId="19" fillId="0" borderId="0" xfId="15" applyNumberFormat="1" applyFont="1" applyFill="1" applyAlignment="1"/>
    <xf numFmtId="175" fontId="19" fillId="0" borderId="0" xfId="15" applyNumberFormat="1" applyFont="1" applyFill="1" applyAlignment="1"/>
    <xf numFmtId="3" fontId="18" fillId="0" borderId="0" xfId="15" applyNumberFormat="1" applyFont="1" applyFill="1" applyAlignment="1"/>
    <xf numFmtId="39" fontId="19" fillId="0" borderId="6" xfId="15" applyNumberFormat="1" applyFont="1" applyBorder="1" applyAlignment="1"/>
    <xf numFmtId="37" fontId="19" fillId="0" borderId="6" xfId="17" applyNumberFormat="1" applyFont="1" applyFill="1" applyBorder="1"/>
    <xf numFmtId="0" fontId="18" fillId="0" borderId="0" xfId="15" applyFont="1" applyFill="1" applyAlignment="1">
      <alignment horizontal="right"/>
    </xf>
    <xf numFmtId="0" fontId="18" fillId="0" borderId="0" xfId="15" applyFont="1" applyAlignment="1">
      <alignment horizontal="right"/>
    </xf>
    <xf numFmtId="1" fontId="18" fillId="0" borderId="0" xfId="15" applyNumberFormat="1" applyFont="1" applyFill="1" applyAlignment="1"/>
    <xf numFmtId="37" fontId="18" fillId="0" borderId="0" xfId="19" applyNumberFormat="1" applyFont="1" applyFill="1" applyAlignment="1">
      <alignment horizontal="center"/>
    </xf>
    <xf numFmtId="179" fontId="19" fillId="0" borderId="0" xfId="19" applyFont="1" applyFill="1" applyAlignment="1"/>
    <xf numFmtId="4" fontId="18" fillId="0" borderId="0" xfId="19" applyNumberFormat="1" applyFont="1" applyFill="1" applyAlignment="1">
      <alignment horizontal="center"/>
    </xf>
    <xf numFmtId="0" fontId="18" fillId="0" borderId="6" xfId="15" applyFont="1" applyFill="1" applyBorder="1" applyAlignment="1">
      <alignment horizontal="center"/>
    </xf>
    <xf numFmtId="2" fontId="18" fillId="0" borderId="0" xfId="15" applyNumberFormat="1" applyFont="1" applyFill="1" applyAlignment="1">
      <alignment horizontal="center"/>
    </xf>
    <xf numFmtId="179" fontId="18" fillId="0" borderId="0" xfId="19" applyFont="1"/>
    <xf numFmtId="3" fontId="19" fillId="0" borderId="0" xfId="15" applyNumberFormat="1" applyFont="1" applyFill="1" applyAlignment="1"/>
    <xf numFmtId="0" fontId="19" fillId="0" borderId="0" xfId="15" applyFont="1" applyFill="1" applyBorder="1" applyAlignment="1"/>
    <xf numFmtId="37" fontId="18" fillId="0" borderId="0" xfId="20" applyNumberFormat="1" applyFont="1" applyFill="1" applyBorder="1" applyAlignment="1"/>
    <xf numFmtId="37" fontId="18" fillId="0" borderId="0" xfId="20" applyNumberFormat="1" applyFont="1" applyAlignment="1"/>
    <xf numFmtId="37" fontId="18" fillId="0" borderId="0" xfId="20" applyNumberFormat="1" applyFont="1" applyFill="1" applyAlignment="1"/>
    <xf numFmtId="0" fontId="18" fillId="0" borderId="0" xfId="20" applyNumberFormat="1" applyFont="1" applyFill="1" applyAlignment="1"/>
    <xf numFmtId="43" fontId="18" fillId="0" borderId="0" xfId="20" applyNumberFormat="1" applyFont="1" applyFill="1" applyAlignment="1"/>
    <xf numFmtId="37" fontId="18" fillId="0" borderId="6" xfId="20" applyNumberFormat="1" applyFont="1" applyFill="1" applyBorder="1" applyAlignment="1"/>
    <xf numFmtId="43" fontId="18" fillId="0" borderId="6" xfId="20" applyNumberFormat="1" applyFont="1" applyFill="1" applyBorder="1" applyAlignment="1"/>
    <xf numFmtId="176" fontId="18" fillId="0" borderId="6" xfId="15" applyNumberFormat="1" applyFont="1" applyBorder="1" applyAlignment="1"/>
    <xf numFmtId="176" fontId="18" fillId="0" borderId="6" xfId="15" applyNumberFormat="1" applyFont="1" applyFill="1" applyBorder="1" applyAlignment="1"/>
    <xf numFmtId="43" fontId="18" fillId="0" borderId="0" xfId="20" applyNumberFormat="1" applyFont="1" applyFill="1" applyBorder="1" applyAlignment="1"/>
    <xf numFmtId="37" fontId="18" fillId="34" borderId="0" xfId="15" applyNumberFormat="1" applyFont="1" applyFill="1" applyAlignment="1">
      <alignment horizontal="center"/>
    </xf>
    <xf numFmtId="43" fontId="18" fillId="34" borderId="0" xfId="20" applyNumberFormat="1" applyFont="1" applyFill="1" applyAlignment="1"/>
    <xf numFmtId="43" fontId="18" fillId="34" borderId="6" xfId="20" applyNumberFormat="1" applyFont="1" applyFill="1" applyBorder="1" applyAlignment="1"/>
    <xf numFmtId="0" fontId="19" fillId="0" borderId="0" xfId="15" applyFont="1" applyAlignment="1">
      <alignment horizontal="center"/>
    </xf>
    <xf numFmtId="0" fontId="19" fillId="0" borderId="6" xfId="15" applyNumberFormat="1" applyFont="1" applyBorder="1" applyAlignment="1">
      <alignment horizontal="center"/>
    </xf>
    <xf numFmtId="0" fontId="19" fillId="0" borderId="6" xfId="15" applyFont="1" applyBorder="1" applyAlignment="1">
      <alignment horizontal="center"/>
    </xf>
    <xf numFmtId="3" fontId="19" fillId="0" borderId="0" xfId="15" applyNumberFormat="1" applyFont="1" applyBorder="1" applyAlignment="1">
      <alignment horizontal="centerContinuous"/>
    </xf>
    <xf numFmtId="176" fontId="18" fillId="34" borderId="0" xfId="15" applyNumberFormat="1" applyFont="1" applyFill="1" applyAlignment="1"/>
    <xf numFmtId="180" fontId="18" fillId="0" borderId="0" xfId="15" applyNumberFormat="1" applyFont="1" applyAlignment="1"/>
    <xf numFmtId="43" fontId="18" fillId="0" borderId="0" xfId="15" applyNumberFormat="1" applyFont="1" applyBorder="1" applyAlignment="1"/>
    <xf numFmtId="181" fontId="18" fillId="34" borderId="0" xfId="15" applyNumberFormat="1" applyFont="1" applyFill="1" applyBorder="1" applyAlignment="1"/>
    <xf numFmtId="180" fontId="18" fillId="0" borderId="6" xfId="15" applyNumberFormat="1" applyFont="1" applyBorder="1" applyAlignment="1"/>
    <xf numFmtId="179" fontId="22" fillId="0" borderId="0" xfId="21" applyFont="1" applyAlignment="1">
      <alignment horizontal="centerContinuous"/>
    </xf>
    <xf numFmtId="179" fontId="23" fillId="0" borderId="0" xfId="21" applyFont="1"/>
    <xf numFmtId="179" fontId="23" fillId="0" borderId="0" xfId="21" applyFont="1" applyAlignment="1">
      <alignment horizontal="centerContinuous"/>
    </xf>
    <xf numFmtId="179" fontId="23" fillId="0" borderId="0" xfId="21" applyFont="1" applyAlignment="1">
      <alignment horizontal="center"/>
    </xf>
    <xf numFmtId="179" fontId="22" fillId="0" borderId="6" xfId="21" applyFont="1" applyBorder="1" applyAlignment="1">
      <alignment horizontal="centerContinuous"/>
    </xf>
    <xf numFmtId="179" fontId="23" fillId="0" borderId="6" xfId="21" applyFont="1" applyBorder="1" applyAlignment="1">
      <alignment horizontal="centerContinuous"/>
    </xf>
    <xf numFmtId="179" fontId="22" fillId="0" borderId="0" xfId="21" applyFont="1" applyAlignment="1">
      <alignment horizontal="center"/>
    </xf>
    <xf numFmtId="179" fontId="22" fillId="0" borderId="23" xfId="21" applyFont="1" applyBorder="1" applyAlignment="1">
      <alignment horizontal="center"/>
    </xf>
    <xf numFmtId="179" fontId="22" fillId="0" borderId="6" xfId="21" applyFont="1" applyBorder="1" applyAlignment="1">
      <alignment horizontal="center"/>
    </xf>
    <xf numFmtId="179" fontId="22" fillId="0" borderId="0" xfId="21" quotePrefix="1" applyFont="1" applyAlignment="1">
      <alignment horizontal="centerContinuous"/>
    </xf>
    <xf numFmtId="179" fontId="22" fillId="0" borderId="0" xfId="21" applyFont="1"/>
    <xf numFmtId="179" fontId="22" fillId="0" borderId="0" xfId="21" quotePrefix="1" applyFont="1" applyAlignment="1">
      <alignment horizontal="center"/>
    </xf>
    <xf numFmtId="179" fontId="22" fillId="0" borderId="0" xfId="21" applyFont="1" applyAlignment="1">
      <alignment horizontal="left" indent="1"/>
    </xf>
    <xf numFmtId="179" fontId="23" fillId="0" borderId="0" xfId="21" applyFont="1" applyAlignment="1">
      <alignment horizontal="left" indent="2"/>
    </xf>
    <xf numFmtId="166" fontId="23" fillId="0" borderId="0" xfId="22" applyNumberFormat="1" applyFont="1" applyFill="1"/>
    <xf numFmtId="166" fontId="23" fillId="0" borderId="0" xfId="21" applyNumberFormat="1" applyFont="1"/>
    <xf numFmtId="2" fontId="23" fillId="0" borderId="0" xfId="21" applyNumberFormat="1" applyFont="1" applyAlignment="1">
      <alignment horizontal="center"/>
    </xf>
    <xf numFmtId="179" fontId="22" fillId="0" borderId="12" xfId="21" applyFont="1" applyBorder="1" applyAlignment="1">
      <alignment horizontal="center"/>
    </xf>
    <xf numFmtId="179" fontId="24" fillId="0" borderId="0" xfId="21" applyFont="1" applyAlignment="1">
      <alignment horizontal="left" indent="2"/>
    </xf>
    <xf numFmtId="39" fontId="23" fillId="0" borderId="0" xfId="21" applyNumberFormat="1" applyFont="1" applyAlignment="1">
      <alignment horizontal="center"/>
    </xf>
    <xf numFmtId="37" fontId="23" fillId="0" borderId="0" xfId="21" applyNumberFormat="1" applyFont="1" applyAlignment="1">
      <alignment horizontal="center"/>
    </xf>
    <xf numFmtId="172" fontId="23" fillId="0" borderId="0" xfId="21" applyNumberFormat="1" applyFont="1" applyAlignment="1">
      <alignment horizontal="center"/>
    </xf>
    <xf numFmtId="39" fontId="23" fillId="0" borderId="0" xfId="21" applyNumberFormat="1" applyFont="1"/>
    <xf numFmtId="37" fontId="23" fillId="0" borderId="0" xfId="21" applyNumberFormat="1" applyFont="1" applyFill="1" applyAlignment="1">
      <alignment horizontal="center"/>
    </xf>
    <xf numFmtId="37" fontId="23" fillId="0" borderId="0" xfId="21" applyNumberFormat="1" applyFont="1"/>
    <xf numFmtId="179" fontId="25" fillId="0" borderId="0" xfId="23" applyFont="1" applyAlignment="1">
      <alignment horizontal="centerContinuous"/>
    </xf>
    <xf numFmtId="179" fontId="24" fillId="0" borderId="0" xfId="23" applyFont="1" applyAlignment="1">
      <alignment horizontal="centerContinuous"/>
    </xf>
    <xf numFmtId="179" fontId="24" fillId="0" borderId="0" xfId="23" applyFont="1"/>
    <xf numFmtId="179" fontId="25" fillId="0" borderId="0" xfId="23" applyFont="1"/>
    <xf numFmtId="179" fontId="25" fillId="0" borderId="0" xfId="23" applyFont="1" applyAlignment="1">
      <alignment horizontal="center"/>
    </xf>
    <xf numFmtId="179" fontId="26" fillId="0" borderId="0" xfId="23" applyFont="1"/>
    <xf numFmtId="179" fontId="27" fillId="0" borderId="0" xfId="23" applyFont="1" applyAlignment="1">
      <alignment horizontal="center"/>
    </xf>
    <xf numFmtId="179" fontId="28" fillId="0" borderId="0" xfId="23" applyFont="1"/>
    <xf numFmtId="179" fontId="27" fillId="0" borderId="0" xfId="23" quotePrefix="1" applyFont="1" applyAlignment="1">
      <alignment horizontal="center"/>
    </xf>
    <xf numFmtId="179" fontId="25" fillId="0" borderId="6" xfId="23" applyFont="1" applyBorder="1" applyAlignment="1">
      <alignment horizontal="center"/>
    </xf>
    <xf numFmtId="3" fontId="25" fillId="0" borderId="22" xfId="23" quotePrefix="1" applyNumberFormat="1" applyFont="1" applyBorder="1" applyAlignment="1">
      <alignment horizontal="center" vertical="center"/>
    </xf>
    <xf numFmtId="3" fontId="25" fillId="0" borderId="0" xfId="23" applyNumberFormat="1" applyFont="1" applyAlignment="1">
      <alignment vertical="center"/>
    </xf>
    <xf numFmtId="3" fontId="26" fillId="0" borderId="0" xfId="23" applyNumberFormat="1" applyFont="1" applyAlignment="1">
      <alignment vertical="center"/>
    </xf>
    <xf numFmtId="179" fontId="24" fillId="0" borderId="0" xfId="23" applyFont="1" applyAlignment="1">
      <alignment vertical="center"/>
    </xf>
    <xf numFmtId="3" fontId="25" fillId="0" borderId="0" xfId="23" applyNumberFormat="1" applyFont="1"/>
    <xf numFmtId="3" fontId="25" fillId="0" borderId="0" xfId="23" applyNumberFormat="1" applyFont="1" applyAlignment="1">
      <alignment horizontal="center"/>
    </xf>
    <xf numFmtId="3" fontId="26" fillId="0" borderId="0" xfId="23" applyNumberFormat="1" applyFont="1"/>
    <xf numFmtId="37" fontId="24" fillId="0" borderId="0" xfId="23" applyNumberFormat="1" applyFont="1" applyAlignment="1">
      <alignment horizontal="right" indent="1"/>
    </xf>
    <xf numFmtId="0" fontId="22" fillId="0" borderId="0" xfId="24" applyFont="1"/>
    <xf numFmtId="0" fontId="24" fillId="0" borderId="0" xfId="24" applyFont="1" applyAlignment="1">
      <alignment horizontal="left" indent="2"/>
    </xf>
    <xf numFmtId="0" fontId="24" fillId="0" borderId="0" xfId="23" applyNumberFormat="1" applyFont="1" applyAlignment="1">
      <alignment horizontal="center"/>
    </xf>
    <xf numFmtId="179" fontId="29" fillId="0" borderId="0" xfId="23" applyFont="1"/>
    <xf numFmtId="37" fontId="24" fillId="0" borderId="0" xfId="23" applyNumberFormat="1" applyFont="1" applyAlignment="1">
      <alignment horizontal="center"/>
    </xf>
    <xf numFmtId="172" fontId="24" fillId="0" borderId="0" xfId="8" applyNumberFormat="1" applyFont="1"/>
    <xf numFmtId="0" fontId="23" fillId="0" borderId="0" xfId="24" applyFont="1"/>
    <xf numFmtId="37" fontId="23" fillId="34" borderId="0" xfId="21" applyNumberFormat="1" applyFont="1" applyFill="1" applyAlignment="1">
      <alignment horizontal="center"/>
    </xf>
    <xf numFmtId="0" fontId="23" fillId="0" borderId="0" xfId="24" applyFont="1" applyFill="1" applyAlignment="1">
      <alignment horizontal="left"/>
    </xf>
    <xf numFmtId="43" fontId="23" fillId="0" borderId="0" xfId="1" applyFont="1"/>
    <xf numFmtId="43" fontId="23" fillId="0" borderId="0" xfId="1" applyFont="1" applyAlignment="1">
      <alignment horizontal="center"/>
    </xf>
    <xf numFmtId="166" fontId="0" fillId="0" borderId="6" xfId="1" applyNumberFormat="1" applyFont="1" applyBorder="1"/>
    <xf numFmtId="166" fontId="0" fillId="0" borderId="7" xfId="0" applyNumberFormat="1" applyBorder="1"/>
    <xf numFmtId="164" fontId="5" fillId="0" borderId="0" xfId="1" applyNumberFormat="1" applyFont="1" applyFill="1" applyBorder="1" applyProtection="1"/>
    <xf numFmtId="164" fontId="5" fillId="0" borderId="6" xfId="1" applyNumberFormat="1" applyFont="1" applyFill="1" applyBorder="1" applyProtection="1"/>
    <xf numFmtId="10" fontId="5" fillId="0" borderId="7" xfId="2" applyNumberFormat="1" applyFont="1" applyFill="1" applyBorder="1"/>
    <xf numFmtId="0" fontId="3" fillId="0" borderId="0" xfId="0" applyFont="1" applyBorder="1" applyAlignment="1">
      <alignment horizontal="center"/>
    </xf>
    <xf numFmtId="0" fontId="4" fillId="0" borderId="0" xfId="3" quotePrefix="1" applyFont="1" applyAlignment="1">
      <alignment horizontal="center"/>
    </xf>
    <xf numFmtId="0" fontId="4" fillId="0" borderId="0" xfId="3" applyFont="1" applyAlignment="1">
      <alignment horizontal="center"/>
    </xf>
    <xf numFmtId="166" fontId="4" fillId="0" borderId="0" xfId="7" applyNumberFormat="1" applyFont="1" applyAlignment="1">
      <alignment horizontal="center"/>
    </xf>
    <xf numFmtId="0" fontId="0" fillId="0" borderId="0" xfId="0" applyFill="1" applyAlignment="1">
      <alignment horizontal="center"/>
    </xf>
    <xf numFmtId="0" fontId="0" fillId="0" borderId="6" xfId="0" applyFill="1" applyBorder="1" applyAlignment="1">
      <alignment horizontal="center"/>
    </xf>
    <xf numFmtId="172" fontId="0" fillId="0" borderId="0" xfId="1" applyNumberFormat="1" applyFont="1" applyFill="1"/>
    <xf numFmtId="0" fontId="0" fillId="0" borderId="0" xfId="0" applyFill="1" applyBorder="1" applyAlignment="1">
      <alignment horizontal="center"/>
    </xf>
    <xf numFmtId="166" fontId="0" fillId="0" borderId="0" xfId="1" applyNumberFormat="1" applyFont="1"/>
    <xf numFmtId="166" fontId="0" fillId="0" borderId="0" xfId="0" applyNumberFormat="1"/>
    <xf numFmtId="0" fontId="0" fillId="0" borderId="0" xfId="0" applyAlignment="1">
      <alignment horizontal="center"/>
    </xf>
    <xf numFmtId="0" fontId="0" fillId="0" borderId="6" xfId="0" applyBorder="1" applyAlignment="1">
      <alignment horizontal="center"/>
    </xf>
    <xf numFmtId="172" fontId="0" fillId="0" borderId="0" xfId="0" applyNumberFormat="1"/>
    <xf numFmtId="179" fontId="5" fillId="0" borderId="0" xfId="23" applyFont="1"/>
    <xf numFmtId="166" fontId="5" fillId="0" borderId="0" xfId="8" applyNumberFormat="1" applyFont="1"/>
    <xf numFmtId="182" fontId="5" fillId="0" borderId="6" xfId="8" applyNumberFormat="1" applyFont="1" applyBorder="1"/>
    <xf numFmtId="166" fontId="5" fillId="0" borderId="24" xfId="8" applyNumberFormat="1" applyFont="1" applyBorder="1"/>
    <xf numFmtId="175" fontId="0" fillId="0" borderId="0" xfId="0" applyNumberFormat="1"/>
    <xf numFmtId="179" fontId="25" fillId="0" borderId="0" xfId="23" applyFont="1" applyBorder="1"/>
    <xf numFmtId="179" fontId="24" fillId="0" borderId="0" xfId="23" applyFont="1" applyBorder="1" applyAlignment="1">
      <alignment vertical="center"/>
    </xf>
    <xf numFmtId="179" fontId="24" fillId="0" borderId="0" xfId="23" applyFont="1" applyBorder="1"/>
    <xf numFmtId="165" fontId="2" fillId="0" borderId="0" xfId="0" applyNumberFormat="1" applyFont="1" applyBorder="1"/>
    <xf numFmtId="0" fontId="119" fillId="0" borderId="55" xfId="43887" applyBorder="1"/>
    <xf numFmtId="0" fontId="119" fillId="0" borderId="0" xfId="43887"/>
    <xf numFmtId="0" fontId="119" fillId="0" borderId="57" xfId="43887" applyBorder="1"/>
    <xf numFmtId="0" fontId="3" fillId="0" borderId="0" xfId="43887" quotePrefix="1" applyFont="1" applyFill="1" applyBorder="1" applyAlignment="1">
      <alignment horizontal="centerContinuous"/>
    </xf>
    <xf numFmtId="0" fontId="2" fillId="0" borderId="0" xfId="43887" applyFont="1" applyFill="1" applyBorder="1" applyAlignment="1">
      <alignment horizontal="centerContinuous"/>
    </xf>
    <xf numFmtId="0" fontId="119" fillId="0" borderId="57" xfId="43887" applyFill="1" applyBorder="1"/>
    <xf numFmtId="0" fontId="119" fillId="0" borderId="0" xfId="43887" applyFill="1"/>
    <xf numFmtId="0" fontId="3" fillId="0" borderId="0" xfId="43887" applyFont="1" applyFill="1" applyBorder="1" applyAlignment="1">
      <alignment horizontal="centerContinuous"/>
    </xf>
    <xf numFmtId="0" fontId="3" fillId="0" borderId="0" xfId="43887" applyFont="1" applyFill="1" applyBorder="1" applyAlignment="1">
      <alignment horizontal="center"/>
    </xf>
    <xf numFmtId="0" fontId="3" fillId="0" borderId="0" xfId="43887" quotePrefix="1" applyFont="1" applyFill="1" applyBorder="1" applyAlignment="1">
      <alignment horizontal="left"/>
    </xf>
    <xf numFmtId="0" fontId="3" fillId="0" borderId="0" xfId="43887" quotePrefix="1" applyFont="1" applyFill="1" applyBorder="1" applyAlignment="1">
      <alignment horizontal="center"/>
    </xf>
    <xf numFmtId="165" fontId="119" fillId="0" borderId="0" xfId="43887" applyNumberFormat="1" applyFill="1" applyBorder="1"/>
    <xf numFmtId="0" fontId="119" fillId="0" borderId="0" xfId="43887" applyFill="1" applyBorder="1"/>
    <xf numFmtId="0" fontId="119" fillId="0" borderId="0" xfId="43887" applyBorder="1"/>
    <xf numFmtId="0" fontId="2" fillId="0" borderId="0" xfId="43887" applyFont="1" applyBorder="1"/>
    <xf numFmtId="0" fontId="3" fillId="0" borderId="6" xfId="43887" quotePrefix="1" applyFont="1" applyFill="1" applyBorder="1" applyAlignment="1">
      <alignment horizontal="center"/>
    </xf>
    <xf numFmtId="0" fontId="2" fillId="0" borderId="0" xfId="43887" applyFont="1"/>
    <xf numFmtId="166" fontId="2" fillId="0" borderId="0" xfId="636" applyNumberFormat="1" applyFont="1" applyBorder="1"/>
    <xf numFmtId="0" fontId="2" fillId="0" borderId="0" xfId="43887" applyFont="1" applyBorder="1" applyAlignment="1">
      <alignment horizontal="center"/>
    </xf>
    <xf numFmtId="166" fontId="2" fillId="0" borderId="0" xfId="636" applyNumberFormat="1" applyFont="1"/>
    <xf numFmtId="1" fontId="2" fillId="0" borderId="0" xfId="43887" applyNumberFormat="1" applyFont="1"/>
    <xf numFmtId="0" fontId="119" fillId="0" borderId="59" xfId="43887" applyBorder="1"/>
    <xf numFmtId="0" fontId="120" fillId="0" borderId="0" xfId="29381" applyFont="1" applyFill="1" applyBorder="1" applyAlignment="1">
      <alignment horizontal="right"/>
    </xf>
    <xf numFmtId="0" fontId="2" fillId="0" borderId="0" xfId="3" applyFont="1" applyFill="1"/>
    <xf numFmtId="0" fontId="119" fillId="0" borderId="53" xfId="43887" applyFill="1" applyBorder="1"/>
    <xf numFmtId="0" fontId="119" fillId="0" borderId="54" xfId="43887" applyFill="1" applyBorder="1"/>
    <xf numFmtId="0" fontId="119" fillId="0" borderId="56" xfId="43887" applyFill="1" applyBorder="1"/>
    <xf numFmtId="0" fontId="2" fillId="0" borderId="0" xfId="43887" applyFont="1" applyFill="1" applyBorder="1"/>
    <xf numFmtId="0" fontId="3" fillId="0" borderId="6" xfId="43887" applyFont="1" applyFill="1" applyBorder="1" applyAlignment="1">
      <alignment horizontal="center"/>
    </xf>
    <xf numFmtId="0" fontId="2" fillId="0" borderId="0" xfId="43887" applyFont="1" applyFill="1" applyBorder="1" applyAlignment="1">
      <alignment horizontal="center"/>
    </xf>
    <xf numFmtId="166" fontId="2" fillId="0" borderId="0" xfId="636" applyNumberFormat="1" applyFont="1" applyFill="1" applyBorder="1"/>
    <xf numFmtId="164" fontId="2" fillId="0" borderId="6" xfId="1" applyNumberFormat="1" applyFont="1" applyFill="1" applyBorder="1"/>
    <xf numFmtId="0" fontId="2" fillId="0" borderId="0" xfId="43887" quotePrefix="1" applyFont="1" applyFill="1" applyBorder="1"/>
    <xf numFmtId="0" fontId="119" fillId="0" borderId="58" xfId="43887" applyFill="1" applyBorder="1"/>
    <xf numFmtId="0" fontId="2" fillId="0" borderId="6" xfId="43887" applyFont="1" applyFill="1" applyBorder="1"/>
    <xf numFmtId="0" fontId="2" fillId="0" borderId="6" xfId="43887" applyFont="1" applyFill="1" applyBorder="1" applyAlignment="1">
      <alignment horizontal="center"/>
    </xf>
    <xf numFmtId="166" fontId="2" fillId="0" borderId="6" xfId="636" applyNumberFormat="1" applyFont="1" applyFill="1" applyBorder="1"/>
    <xf numFmtId="169" fontId="0" fillId="0" borderId="0" xfId="2" applyNumberFormat="1" applyFont="1" applyFill="1"/>
    <xf numFmtId="169" fontId="0" fillId="0" borderId="6" xfId="2" applyNumberFormat="1" applyFont="1" applyFill="1" applyBorder="1"/>
    <xf numFmtId="173" fontId="5" fillId="0" borderId="0" xfId="3" applyNumberFormat="1" applyFill="1"/>
    <xf numFmtId="173" fontId="0" fillId="0" borderId="0" xfId="0" applyNumberFormat="1"/>
    <xf numFmtId="0" fontId="0" fillId="0" borderId="0" xfId="0" quotePrefix="1" applyAlignment="1">
      <alignment horizontal="left"/>
    </xf>
    <xf numFmtId="0" fontId="0" fillId="0" borderId="0" xfId="0" applyAlignment="1">
      <alignment horizontal="left"/>
    </xf>
    <xf numFmtId="173" fontId="0" fillId="0" borderId="6" xfId="0" applyNumberFormat="1" applyBorder="1"/>
    <xf numFmtId="0" fontId="0" fillId="0" borderId="6" xfId="0" applyBorder="1"/>
    <xf numFmtId="40" fontId="5" fillId="0" borderId="0" xfId="0" quotePrefix="1" applyNumberFormat="1" applyFont="1" applyAlignment="1">
      <alignment horizontal="left"/>
    </xf>
    <xf numFmtId="2" fontId="0" fillId="0" borderId="54" xfId="0" applyNumberFormat="1" applyBorder="1"/>
    <xf numFmtId="2" fontId="10" fillId="0" borderId="0" xfId="0" applyNumberFormat="1" applyFont="1" applyFill="1"/>
    <xf numFmtId="2" fontId="10" fillId="0" borderId="0" xfId="0" quotePrefix="1" applyNumberFormat="1" applyFont="1" applyFill="1" applyAlignment="1">
      <alignment horizontal="right"/>
    </xf>
    <xf numFmtId="2" fontId="0" fillId="0" borderId="0" xfId="0" applyNumberFormat="1" applyFill="1"/>
    <xf numFmtId="2" fontId="17" fillId="0" borderId="0" xfId="0" applyNumberFormat="1" applyFont="1" applyFill="1"/>
    <xf numFmtId="173" fontId="10" fillId="0" borderId="0" xfId="0" applyNumberFormat="1" applyFont="1" applyFill="1"/>
    <xf numFmtId="43" fontId="5" fillId="0" borderId="0" xfId="8" applyFill="1"/>
    <xf numFmtId="173" fontId="0" fillId="0" borderId="0" xfId="0" applyNumberFormat="1" applyFill="1"/>
    <xf numFmtId="173" fontId="0" fillId="0" borderId="6" xfId="0" applyNumberFormat="1" applyFill="1" applyBorder="1"/>
    <xf numFmtId="43" fontId="5" fillId="0" borderId="0" xfId="8" applyNumberFormat="1"/>
    <xf numFmtId="0" fontId="4" fillId="0" borderId="0" xfId="3" quotePrefix="1" applyFont="1" applyFill="1" applyAlignment="1">
      <alignment horizontal="center"/>
    </xf>
    <xf numFmtId="0" fontId="4" fillId="0" borderId="0" xfId="3" applyFont="1" applyFill="1" applyAlignment="1">
      <alignment horizontal="center"/>
    </xf>
    <xf numFmtId="0" fontId="4" fillId="0" borderId="0" xfId="3" applyFont="1" applyFill="1" applyAlignment="1"/>
    <xf numFmtId="0" fontId="4" fillId="0" borderId="0" xfId="3" quotePrefix="1" applyFont="1" applyFill="1" applyBorder="1" applyAlignment="1">
      <alignment horizontal="left"/>
    </xf>
    <xf numFmtId="0" fontId="5" fillId="0" borderId="0" xfId="3" applyFill="1" applyBorder="1"/>
    <xf numFmtId="165" fontId="5" fillId="0" borderId="0" xfId="3" applyNumberFormat="1" applyFill="1" applyBorder="1"/>
    <xf numFmtId="37" fontId="5" fillId="0" borderId="0" xfId="49080" applyNumberFormat="1" applyFont="1" applyFill="1" applyBorder="1" applyProtection="1"/>
    <xf numFmtId="0" fontId="5" fillId="0" borderId="0" xfId="3" applyFont="1" applyFill="1" applyBorder="1" applyAlignment="1">
      <alignment horizontal="left"/>
    </xf>
    <xf numFmtId="0" fontId="5" fillId="0" borderId="0" xfId="3" quotePrefix="1" applyFont="1" applyFill="1"/>
    <xf numFmtId="164" fontId="0" fillId="0" borderId="0" xfId="636" applyNumberFormat="1" applyFont="1" applyFill="1" applyBorder="1"/>
    <xf numFmtId="0" fontId="5" fillId="0" borderId="0" xfId="3" applyFont="1" applyFill="1" applyBorder="1"/>
    <xf numFmtId="182" fontId="0" fillId="0" borderId="6" xfId="636" applyNumberFormat="1" applyFont="1" applyFill="1" applyBorder="1"/>
    <xf numFmtId="166" fontId="5" fillId="0" borderId="0" xfId="1" applyNumberFormat="1" applyFont="1" applyFill="1" applyBorder="1" applyProtection="1"/>
    <xf numFmtId="166" fontId="5" fillId="0" borderId="0" xfId="1" applyNumberFormat="1" applyFont="1"/>
    <xf numFmtId="243" fontId="0" fillId="0" borderId="0" xfId="2" applyNumberFormat="1" applyFont="1" applyFill="1" applyBorder="1"/>
    <xf numFmtId="37" fontId="5" fillId="0" borderId="7" xfId="49080" applyNumberFormat="1" applyFont="1" applyFill="1" applyBorder="1" applyProtection="1"/>
    <xf numFmtId="0" fontId="4" fillId="0" borderId="0" xfId="3" quotePrefix="1" applyFont="1" applyFill="1"/>
    <xf numFmtId="37" fontId="19" fillId="34" borderId="0" xfId="15" applyNumberFormat="1" applyFont="1" applyFill="1" applyAlignment="1"/>
    <xf numFmtId="166" fontId="0" fillId="34" borderId="0" xfId="1" applyNumberFormat="1" applyFont="1" applyFill="1"/>
    <xf numFmtId="37" fontId="5" fillId="34" borderId="0" xfId="3" applyNumberFormat="1" applyFill="1"/>
    <xf numFmtId="0" fontId="18" fillId="34" borderId="0" xfId="15" applyFont="1" applyFill="1"/>
    <xf numFmtId="39" fontId="19" fillId="34" borderId="0" xfId="15" applyNumberFormat="1" applyFont="1" applyFill="1" applyAlignment="1"/>
    <xf numFmtId="166" fontId="0" fillId="0" borderId="7" xfId="0" applyNumberFormat="1" applyFill="1" applyBorder="1"/>
    <xf numFmtId="0" fontId="221" fillId="0" borderId="0" xfId="0" applyFont="1"/>
    <xf numFmtId="166" fontId="5" fillId="0" borderId="0" xfId="8" applyNumberFormat="1" applyFont="1" applyBorder="1"/>
    <xf numFmtId="0" fontId="4" fillId="0" borderId="0" xfId="0" applyFont="1" applyFill="1"/>
    <xf numFmtId="0" fontId="222" fillId="0" borderId="0" xfId="0" applyFont="1"/>
    <xf numFmtId="181" fontId="18" fillId="0" borderId="0" xfId="15" applyNumberFormat="1" applyFont="1" applyFill="1" applyBorder="1" applyAlignment="1"/>
    <xf numFmtId="37" fontId="0" fillId="0" borderId="0" xfId="0" applyNumberFormat="1"/>
    <xf numFmtId="0" fontId="2" fillId="0" borderId="0" xfId="0" quotePrefix="1" applyFont="1" applyBorder="1"/>
    <xf numFmtId="244" fontId="0" fillId="0" borderId="0" xfId="0" applyNumberFormat="1" applyFill="1"/>
    <xf numFmtId="0" fontId="222" fillId="0" borderId="0" xfId="0" applyFont="1" applyFill="1"/>
    <xf numFmtId="0" fontId="2" fillId="0" borderId="0" xfId="0" applyFont="1" applyFill="1"/>
    <xf numFmtId="181" fontId="222" fillId="0" borderId="0" xfId="0" applyNumberFormat="1" applyFont="1"/>
    <xf numFmtId="0" fontId="5" fillId="34" borderId="0" xfId="10" applyFont="1" applyFill="1"/>
    <xf numFmtId="0" fontId="5" fillId="34" borderId="0" xfId="3" applyFill="1"/>
    <xf numFmtId="37" fontId="5" fillId="34" borderId="0" xfId="10" applyNumberFormat="1" applyFont="1" applyFill="1"/>
    <xf numFmtId="166" fontId="5" fillId="34" borderId="0" xfId="1" applyNumberFormat="1" applyFont="1" applyFill="1"/>
    <xf numFmtId="37" fontId="5" fillId="34" borderId="0" xfId="10" applyNumberFormat="1" applyFont="1" applyFill="1" applyAlignment="1">
      <alignment horizontal="right"/>
    </xf>
    <xf numFmtId="0" fontId="5" fillId="0" borderId="0" xfId="3" applyFill="1" applyBorder="1" applyAlignment="1">
      <alignment horizontal="center"/>
    </xf>
    <xf numFmtId="9" fontId="5" fillId="0" borderId="0" xfId="3" applyNumberFormat="1" applyFill="1" applyBorder="1"/>
    <xf numFmtId="166" fontId="5" fillId="0" borderId="0" xfId="8" applyNumberFormat="1" applyFill="1" applyBorder="1"/>
    <xf numFmtId="168" fontId="5" fillId="0" borderId="0" xfId="9" applyNumberFormat="1" applyFill="1" applyBorder="1"/>
    <xf numFmtId="0" fontId="0" fillId="0" borderId="0" xfId="3" applyFont="1" applyFill="1" applyBorder="1"/>
    <xf numFmtId="166" fontId="5" fillId="0" borderId="0" xfId="3" applyNumberFormat="1" applyFill="1" applyBorder="1"/>
    <xf numFmtId="10" fontId="5" fillId="0" borderId="0" xfId="9" applyNumberFormat="1" applyFill="1" applyBorder="1"/>
    <xf numFmtId="164" fontId="2" fillId="0" borderId="7" xfId="1" applyNumberFormat="1" applyFont="1" applyFill="1" applyBorder="1"/>
    <xf numFmtId="10" fontId="0" fillId="0" borderId="6" xfId="2" applyNumberFormat="1" applyFont="1" applyFill="1" applyBorder="1"/>
    <xf numFmtId="167" fontId="0" fillId="0" borderId="0" xfId="2" applyNumberFormat="1" applyFont="1" applyFill="1" applyBorder="1"/>
    <xf numFmtId="43" fontId="0" fillId="0" borderId="0" xfId="1" applyFont="1"/>
    <xf numFmtId="10" fontId="0" fillId="0" borderId="0" xfId="2" applyNumberFormat="1" applyFont="1" applyFill="1"/>
    <xf numFmtId="0" fontId="0" fillId="0" borderId="6" xfId="0" applyFill="1" applyBorder="1"/>
    <xf numFmtId="9" fontId="0" fillId="0" borderId="0" xfId="2" applyFont="1"/>
    <xf numFmtId="169" fontId="0" fillId="0" borderId="0" xfId="2" applyNumberFormat="1" applyFont="1"/>
    <xf numFmtId="164" fontId="0" fillId="0" borderId="0" xfId="0" applyNumberFormat="1"/>
    <xf numFmtId="169" fontId="0" fillId="0" borderId="0" xfId="0" applyNumberFormat="1"/>
    <xf numFmtId="9" fontId="0" fillId="0" borderId="6" xfId="0" applyNumberFormat="1" applyBorder="1"/>
    <xf numFmtId="9" fontId="0" fillId="0" borderId="0" xfId="0" applyNumberFormat="1" applyBorder="1"/>
    <xf numFmtId="164" fontId="0" fillId="0" borderId="7" xfId="0" applyNumberFormat="1" applyBorder="1"/>
    <xf numFmtId="164" fontId="0" fillId="0" borderId="0" xfId="0" applyNumberFormat="1" applyBorder="1"/>
    <xf numFmtId="169" fontId="0" fillId="0" borderId="0" xfId="2" applyNumberFormat="1" applyFont="1" applyBorder="1" applyAlignment="1">
      <alignment horizontal="left"/>
    </xf>
    <xf numFmtId="164" fontId="0" fillId="0" borderId="6" xfId="1" applyNumberFormat="1" applyFont="1" applyBorder="1"/>
    <xf numFmtId="175" fontId="0" fillId="0" borderId="0" xfId="0" applyNumberFormat="1" applyFill="1"/>
    <xf numFmtId="179" fontId="5" fillId="0" borderId="0" xfId="23" applyFont="1"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4" fillId="0" borderId="5" xfId="3" applyFont="1" applyBorder="1" applyAlignment="1"/>
    <xf numFmtId="0" fontId="0" fillId="0" borderId="8" xfId="0" applyBorder="1"/>
    <xf numFmtId="0" fontId="0" fillId="0" borderId="9" xfId="0" applyBorder="1"/>
    <xf numFmtId="10" fontId="0" fillId="0" borderId="9" xfId="2" applyNumberFormat="1" applyFont="1" applyBorder="1"/>
    <xf numFmtId="0" fontId="0" fillId="0" borderId="10" xfId="0" applyBorder="1"/>
    <xf numFmtId="0" fontId="0" fillId="0" borderId="0" xfId="0" applyFill="1" applyBorder="1"/>
    <xf numFmtId="164" fontId="0" fillId="0" borderId="0" xfId="1" applyNumberFormat="1" applyFont="1" applyFill="1" applyBorder="1"/>
    <xf numFmtId="169" fontId="0" fillId="0" borderId="0" xfId="2" applyNumberFormat="1" applyFont="1" applyFill="1" applyBorder="1"/>
    <xf numFmtId="43" fontId="0" fillId="0" borderId="0" xfId="1" applyFont="1" applyBorder="1"/>
    <xf numFmtId="9" fontId="0" fillId="0" borderId="0" xfId="2" applyFont="1" applyBorder="1"/>
    <xf numFmtId="10" fontId="0" fillId="0" borderId="0" xfId="2" applyNumberFormat="1" applyFont="1" applyFill="1" applyBorder="1"/>
    <xf numFmtId="169" fontId="0" fillId="0" borderId="0" xfId="2" applyNumberFormat="1" applyFont="1" applyBorder="1"/>
    <xf numFmtId="17" fontId="0" fillId="0" borderId="0" xfId="0" applyNumberFormat="1" applyFill="1" applyBorder="1"/>
    <xf numFmtId="0" fontId="3" fillId="0" borderId="0" xfId="0" applyFont="1" applyBorder="1" applyAlignment="1">
      <alignment horizontal="center"/>
    </xf>
    <xf numFmtId="0" fontId="3" fillId="0" borderId="0" xfId="0" quotePrefix="1" applyFont="1" applyBorder="1" applyAlignment="1">
      <alignment horizontal="center"/>
    </xf>
    <xf numFmtId="0" fontId="4" fillId="0" borderId="0" xfId="3" quotePrefix="1" applyFont="1" applyAlignment="1">
      <alignment horizontal="center"/>
    </xf>
    <xf numFmtId="0" fontId="4" fillId="0" borderId="0" xfId="3" applyFont="1" applyAlignment="1">
      <alignment horizontal="center"/>
    </xf>
    <xf numFmtId="0" fontId="223" fillId="0" borderId="0" xfId="0" applyFont="1" applyBorder="1" applyAlignment="1">
      <alignment horizontal="center"/>
    </xf>
    <xf numFmtId="0" fontId="3" fillId="0" borderId="0" xfId="3" applyFont="1" applyBorder="1" applyAlignment="1">
      <alignment horizontal="center"/>
    </xf>
    <xf numFmtId="0" fontId="4" fillId="0" borderId="0" xfId="0" applyFont="1" applyAlignment="1">
      <alignment horizontal="center"/>
    </xf>
    <xf numFmtId="0" fontId="3" fillId="0" borderId="0" xfId="43887" applyFont="1" applyFill="1" applyBorder="1" applyAlignment="1">
      <alignment horizontal="center"/>
    </xf>
    <xf numFmtId="166" fontId="4" fillId="0" borderId="0" xfId="7" applyNumberFormat="1" applyFont="1" applyAlignment="1">
      <alignment horizontal="center"/>
    </xf>
    <xf numFmtId="0" fontId="4" fillId="0" borderId="0" xfId="3" quotePrefix="1" applyFont="1" applyFill="1" applyAlignment="1">
      <alignment horizontal="center"/>
    </xf>
    <xf numFmtId="0" fontId="4" fillId="0" borderId="0" xfId="3" applyFont="1" applyFill="1" applyAlignment="1">
      <alignment horizontal="center"/>
    </xf>
    <xf numFmtId="0" fontId="4" fillId="0" borderId="0" xfId="3" quotePrefix="1" applyFont="1" applyBorder="1" applyAlignment="1">
      <alignment horizontal="center"/>
    </xf>
    <xf numFmtId="0" fontId="4" fillId="0" borderId="0" xfId="0" applyFont="1" applyBorder="1" applyAlignment="1">
      <alignment horizontal="center"/>
    </xf>
    <xf numFmtId="0" fontId="4" fillId="0" borderId="0" xfId="3" applyFont="1" applyBorder="1" applyAlignment="1">
      <alignment horizontal="center"/>
    </xf>
    <xf numFmtId="0" fontId="221" fillId="0" borderId="0" xfId="0" applyFont="1" applyBorder="1" applyAlignment="1">
      <alignment horizontal="center"/>
    </xf>
    <xf numFmtId="0" fontId="5" fillId="0" borderId="6" xfId="10" applyFont="1" applyBorder="1" applyAlignment="1">
      <alignment horizontal="center"/>
    </xf>
  </cellXfs>
  <cellStyles count="49088">
    <cellStyle name="__ [0]___" xfId="43888" xr:uid="{00000000-0005-0000-0000-000000000000}"/>
    <cellStyle name="__ [0]___ 2" xfId="43889" xr:uid="{00000000-0005-0000-0000-000001000000}"/>
    <cellStyle name="__ [0]____" xfId="43890" xr:uid="{00000000-0005-0000-0000-000002000000}"/>
    <cellStyle name="__ [0]____ 2" xfId="43891" xr:uid="{00000000-0005-0000-0000-000003000000}"/>
    <cellStyle name="__ [0]______" xfId="43892" xr:uid="{00000000-0005-0000-0000-000004000000}"/>
    <cellStyle name="__ [0]______ 2" xfId="43893" xr:uid="{00000000-0005-0000-0000-000005000000}"/>
    <cellStyle name="__ [0]__________" xfId="43894" xr:uid="{00000000-0005-0000-0000-000006000000}"/>
    <cellStyle name="__ [0]__________ 2" xfId="43895" xr:uid="{00000000-0005-0000-0000-000007000000}"/>
    <cellStyle name="__ [0]___________ClearSky_AEP_Min_04.04.02_Bank" xfId="43896" xr:uid="{00000000-0005-0000-0000-000008000000}"/>
    <cellStyle name="__ [0]___________ClearSky_AEP_Min_04.04.02_Bank 2" xfId="43897" xr:uid="{00000000-0005-0000-0000-000009000000}"/>
    <cellStyle name="__ [0]___________Clearsky_internal_050301" xfId="43898" xr:uid="{00000000-0005-0000-0000-00000A000000}"/>
    <cellStyle name="__ [0]___________Clearsky_internal_050301 2" xfId="43899" xr:uid="{00000000-0005-0000-0000-00000B000000}"/>
    <cellStyle name="__ [0]___________Clearsky_internal_050301_1" xfId="43900" xr:uid="{00000000-0005-0000-0000-00000C000000}"/>
    <cellStyle name="__ [0]___________Clearsky_internal_050301_1 2" xfId="43901" xr:uid="{00000000-0005-0000-0000-00000D000000}"/>
    <cellStyle name="__ [0]___________Clearsky_internal_070201" xfId="43902" xr:uid="{00000000-0005-0000-0000-00000E000000}"/>
    <cellStyle name="__ [0]___________Clearsky_internal_070201 2" xfId="43903" xr:uid="{00000000-0005-0000-0000-00000F000000}"/>
    <cellStyle name="__ [0]___________Clearsky_internal_070201.xls Chart 2" xfId="43904" xr:uid="{00000000-0005-0000-0000-000010000000}"/>
    <cellStyle name="__ [0]___________Clearsky_internal_070201.xls Chart 2 2" xfId="43905" xr:uid="{00000000-0005-0000-0000-000011000000}"/>
    <cellStyle name="__ [0]___________Clearsky_internal_070201_1" xfId="43906" xr:uid="{00000000-0005-0000-0000-000012000000}"/>
    <cellStyle name="__ [0]___________Clearsky_internal_070201_1 2" xfId="43907" xr:uid="{00000000-0005-0000-0000-000013000000}"/>
    <cellStyle name="__ [0]___________Clearsky_internal_070201_Clearsky_internal_070201" xfId="43908" xr:uid="{00000000-0005-0000-0000-000014000000}"/>
    <cellStyle name="__ [0]___________Clearsky_internal_070201_Clearsky_internal_070201 2" xfId="43909" xr:uid="{00000000-0005-0000-0000-000015000000}"/>
    <cellStyle name="__ [0]___________Clearsky_internal_070201_Clearsky_Outside_070201.xls Chart 2" xfId="43910" xr:uid="{00000000-0005-0000-0000-000016000000}"/>
    <cellStyle name="__ [0]___________Clearsky_internal_070201_Clearsky_Outside_070201.xls Chart 2 2" xfId="43911" xr:uid="{00000000-0005-0000-0000-000017000000}"/>
    <cellStyle name="__ [0]___________Clearsky_Outside_070201.xls Chart 2" xfId="43912" xr:uid="{00000000-0005-0000-0000-000018000000}"/>
    <cellStyle name="__ [0]___________Clearsky_Outside_070201.xls Chart 2 2" xfId="43913" xr:uid="{00000000-0005-0000-0000-000019000000}"/>
    <cellStyle name="__ [0]_______ClearSky_AEP_Min_04.04.02_Bank" xfId="43914" xr:uid="{00000000-0005-0000-0000-00001A000000}"/>
    <cellStyle name="__ [0]_______ClearSky_AEP_Min_04.04.02_Bank 2" xfId="43915" xr:uid="{00000000-0005-0000-0000-00001B000000}"/>
    <cellStyle name="__ [0]_______Clearsky_internal_050301" xfId="43916" xr:uid="{00000000-0005-0000-0000-00001C000000}"/>
    <cellStyle name="__ [0]_______Clearsky_internal_050301 2" xfId="43917" xr:uid="{00000000-0005-0000-0000-00001D000000}"/>
    <cellStyle name="__ [0]_______Clearsky_internal_070201" xfId="43918" xr:uid="{00000000-0005-0000-0000-00001E000000}"/>
    <cellStyle name="__ [0]_______Clearsky_internal_070201 2" xfId="43919" xr:uid="{00000000-0005-0000-0000-00001F000000}"/>
    <cellStyle name="__ [0]_______Clearsky_internal_070201.xls Chart 2" xfId="43920" xr:uid="{00000000-0005-0000-0000-000020000000}"/>
    <cellStyle name="__ [0]_______Clearsky_internal_070201.xls Chart 2 2" xfId="43921" xr:uid="{00000000-0005-0000-0000-000021000000}"/>
    <cellStyle name="__ [0]_______Clearsky_Outside_070201.xls Chart 2" xfId="43922" xr:uid="{00000000-0005-0000-0000-000022000000}"/>
    <cellStyle name="__ [0]_______Clearsky_Outside_070201.xls Chart 2 2" xfId="43923" xr:uid="{00000000-0005-0000-0000-000023000000}"/>
    <cellStyle name="__ [0]_____ClearSky_AEP_Min_04.04.02_Bank" xfId="43924" xr:uid="{00000000-0005-0000-0000-000024000000}"/>
    <cellStyle name="__ [0]_____ClearSky_AEP_Min_04.04.02_Bank 2" xfId="43925" xr:uid="{00000000-0005-0000-0000-000025000000}"/>
    <cellStyle name="__ [0]_____Clearsky_internal_050301" xfId="43926" xr:uid="{00000000-0005-0000-0000-000026000000}"/>
    <cellStyle name="__ [0]_____Clearsky_internal_050301 2" xfId="43927" xr:uid="{00000000-0005-0000-0000-000027000000}"/>
    <cellStyle name="__ [0]_____Clearsky_internal_050301_1" xfId="43928" xr:uid="{00000000-0005-0000-0000-000028000000}"/>
    <cellStyle name="__ [0]_____Clearsky_internal_050301_1 2" xfId="43929" xr:uid="{00000000-0005-0000-0000-000029000000}"/>
    <cellStyle name="__ [0]_____Clearsky_internal_070201" xfId="43930" xr:uid="{00000000-0005-0000-0000-00002A000000}"/>
    <cellStyle name="__ [0]_____Clearsky_internal_070201 2" xfId="43931" xr:uid="{00000000-0005-0000-0000-00002B000000}"/>
    <cellStyle name="__ [0]_____Clearsky_internal_070201.xls Chart 2" xfId="43932" xr:uid="{00000000-0005-0000-0000-00002C000000}"/>
    <cellStyle name="__ [0]_____Clearsky_internal_070201.xls Chart 2 2" xfId="43933" xr:uid="{00000000-0005-0000-0000-00002D000000}"/>
    <cellStyle name="__ [0]_____Clearsky_internal_070201_1" xfId="43934" xr:uid="{00000000-0005-0000-0000-00002E000000}"/>
    <cellStyle name="__ [0]_____Clearsky_internal_070201_1 2" xfId="43935" xr:uid="{00000000-0005-0000-0000-00002F000000}"/>
    <cellStyle name="__ [0]_____Clearsky_internal_070201_Clearsky_internal_070201" xfId="43936" xr:uid="{00000000-0005-0000-0000-000030000000}"/>
    <cellStyle name="__ [0]_____Clearsky_internal_070201_Clearsky_internal_070201 2" xfId="43937" xr:uid="{00000000-0005-0000-0000-000031000000}"/>
    <cellStyle name="__ [0]_____Clearsky_internal_070201_Clearsky_Outside_070201.xls Chart 2" xfId="43938" xr:uid="{00000000-0005-0000-0000-000032000000}"/>
    <cellStyle name="__ [0]_____Clearsky_internal_070201_Clearsky_Outside_070201.xls Chart 2 2" xfId="43939" xr:uid="{00000000-0005-0000-0000-000033000000}"/>
    <cellStyle name="__ [0]_____Clearsky_Outside_070201.xls Chart 2" xfId="43940" xr:uid="{00000000-0005-0000-0000-000034000000}"/>
    <cellStyle name="__ [0]_____Clearsky_Outside_070201.xls Chart 2 2" xfId="43941" xr:uid="{00000000-0005-0000-0000-000035000000}"/>
    <cellStyle name="__ [0]____ClearSky_AEP_Min_04.04.02_Bank" xfId="43942" xr:uid="{00000000-0005-0000-0000-000036000000}"/>
    <cellStyle name="__ [0]____ClearSky_AEP_Min_04.04.02_Bank 2" xfId="43943" xr:uid="{00000000-0005-0000-0000-000037000000}"/>
    <cellStyle name="__ [0]____Clearsky_internal_050301" xfId="43944" xr:uid="{00000000-0005-0000-0000-000038000000}"/>
    <cellStyle name="__ [0]____Clearsky_internal_050301 2" xfId="43945" xr:uid="{00000000-0005-0000-0000-000039000000}"/>
    <cellStyle name="__ [0]____Clearsky_internal_070201" xfId="43946" xr:uid="{00000000-0005-0000-0000-00003A000000}"/>
    <cellStyle name="__ [0]____Clearsky_internal_070201 2" xfId="43947" xr:uid="{00000000-0005-0000-0000-00003B000000}"/>
    <cellStyle name="__ [0]____Clearsky_internal_070201.xls Chart 2" xfId="43948" xr:uid="{00000000-0005-0000-0000-00003C000000}"/>
    <cellStyle name="__ [0]____Clearsky_internal_070201.xls Chart 2 2" xfId="43949" xr:uid="{00000000-0005-0000-0000-00003D000000}"/>
    <cellStyle name="__ [0]____Clearsky_Outside_070201.xls Chart 2" xfId="43950" xr:uid="{00000000-0005-0000-0000-00003E000000}"/>
    <cellStyle name="__ [0]____Clearsky_Outside_070201.xls Chart 2 2" xfId="43951" xr:uid="{00000000-0005-0000-0000-00003F000000}"/>
    <cellStyle name="__ [0]_94___" xfId="43952" xr:uid="{00000000-0005-0000-0000-000040000000}"/>
    <cellStyle name="__ [0]_94___ 2" xfId="43953" xr:uid="{00000000-0005-0000-0000-000041000000}"/>
    <cellStyle name="__ [0]_94____ClearSky_AEP_Min_04.04.02_Bank" xfId="43954" xr:uid="{00000000-0005-0000-0000-000042000000}"/>
    <cellStyle name="__ [0]_94____ClearSky_AEP_Min_04.04.02_Bank 2" xfId="43955" xr:uid="{00000000-0005-0000-0000-000043000000}"/>
    <cellStyle name="__ [0]_94____Clearsky_internal_050301" xfId="43956" xr:uid="{00000000-0005-0000-0000-000044000000}"/>
    <cellStyle name="__ [0]_94____Clearsky_internal_050301 2" xfId="43957" xr:uid="{00000000-0005-0000-0000-000045000000}"/>
    <cellStyle name="__ [0]_94____Clearsky_internal_070201" xfId="43958" xr:uid="{00000000-0005-0000-0000-000046000000}"/>
    <cellStyle name="__ [0]_94____Clearsky_internal_070201 2" xfId="43959" xr:uid="{00000000-0005-0000-0000-000047000000}"/>
    <cellStyle name="__ [0]_94____Clearsky_internal_070201.xls Chart 2" xfId="43960" xr:uid="{00000000-0005-0000-0000-000048000000}"/>
    <cellStyle name="__ [0]_94____Clearsky_internal_070201.xls Chart 2 2" xfId="43961" xr:uid="{00000000-0005-0000-0000-000049000000}"/>
    <cellStyle name="__ [0]_94____Clearsky_internal_070201_Clearsky_Outside_070201.xls Chart 2" xfId="43962" xr:uid="{00000000-0005-0000-0000-00004A000000}"/>
    <cellStyle name="__ [0]_94____Clearsky_internal_070201_Clearsky_Outside_070201.xls Chart 2 2" xfId="43963" xr:uid="{00000000-0005-0000-0000-00004B000000}"/>
    <cellStyle name="__ [0]_94____Clearsky_Outside_070201.xls Chart 2" xfId="43964" xr:uid="{00000000-0005-0000-0000-00004C000000}"/>
    <cellStyle name="__ [0]_94____Clearsky_Outside_070201.xls Chart 2 2" xfId="43965" xr:uid="{00000000-0005-0000-0000-00004D000000}"/>
    <cellStyle name="__ [0]_dimon" xfId="43966" xr:uid="{00000000-0005-0000-0000-00004E000000}"/>
    <cellStyle name="__ [0]_dimon 2" xfId="43967" xr:uid="{00000000-0005-0000-0000-00004F000000}"/>
    <cellStyle name="__ [0]_form" xfId="43968" xr:uid="{00000000-0005-0000-0000-000050000000}"/>
    <cellStyle name="__ [0]_form 2" xfId="43969" xr:uid="{00000000-0005-0000-0000-000051000000}"/>
    <cellStyle name="__ [0]_form_ClearSky_AEP_Min_04.04.02_Bank" xfId="43970" xr:uid="{00000000-0005-0000-0000-000052000000}"/>
    <cellStyle name="__ [0]_form_ClearSky_AEP_Min_04.04.02_Bank 2" xfId="43971" xr:uid="{00000000-0005-0000-0000-000053000000}"/>
    <cellStyle name="__ [0]_form_Clearsky_internal_050301" xfId="43972" xr:uid="{00000000-0005-0000-0000-000054000000}"/>
    <cellStyle name="__ [0]_form_Clearsky_internal_050301 2" xfId="43973" xr:uid="{00000000-0005-0000-0000-000055000000}"/>
    <cellStyle name="__ [0]_form_Clearsky_internal_050301_1" xfId="43974" xr:uid="{00000000-0005-0000-0000-000056000000}"/>
    <cellStyle name="__ [0]_form_Clearsky_internal_050301_1 2" xfId="43975" xr:uid="{00000000-0005-0000-0000-000057000000}"/>
    <cellStyle name="__ [0]_form_Clearsky_internal_070201" xfId="43976" xr:uid="{00000000-0005-0000-0000-000058000000}"/>
    <cellStyle name="__ [0]_form_Clearsky_internal_070201 2" xfId="43977" xr:uid="{00000000-0005-0000-0000-000059000000}"/>
    <cellStyle name="__ [0]_form_Clearsky_internal_070201.xls Chart 2" xfId="43978" xr:uid="{00000000-0005-0000-0000-00005A000000}"/>
    <cellStyle name="__ [0]_form_Clearsky_internal_070201.xls Chart 2 2" xfId="43979" xr:uid="{00000000-0005-0000-0000-00005B000000}"/>
    <cellStyle name="__ [0]_form_Clearsky_internal_070201_Clearsky_Outside_070201.xls Chart 2" xfId="43980" xr:uid="{00000000-0005-0000-0000-00005C000000}"/>
    <cellStyle name="__ [0]_form_Clearsky_internal_070201_Clearsky_Outside_070201.xls Chart 2 2" xfId="43981" xr:uid="{00000000-0005-0000-0000-00005D000000}"/>
    <cellStyle name="__ [0]_form_Clearsky_Outside_070201.xls Chart 2" xfId="43982" xr:uid="{00000000-0005-0000-0000-00005E000000}"/>
    <cellStyle name="__ [0]_form_Clearsky_Outside_070201.xls Chart 2 2" xfId="43983" xr:uid="{00000000-0005-0000-0000-00005F000000}"/>
    <cellStyle name="__ [0]_laroux" xfId="43984" xr:uid="{00000000-0005-0000-0000-000060000000}"/>
    <cellStyle name="__ [0]_laroux 2" xfId="43985" xr:uid="{00000000-0005-0000-0000-000061000000}"/>
    <cellStyle name="__ [0]_laroux_1" xfId="43986" xr:uid="{00000000-0005-0000-0000-000062000000}"/>
    <cellStyle name="__ [0]_laroux_1_ClearSky_AEP_Min_04.04.02_Bank" xfId="43987" xr:uid="{00000000-0005-0000-0000-000063000000}"/>
    <cellStyle name="__ [0]_laroux_1_Clearsky_internal_050301" xfId="43988" xr:uid="{00000000-0005-0000-0000-000064000000}"/>
    <cellStyle name="__ [0]_laroux_1_Clearsky_internal_050301_1" xfId="43989" xr:uid="{00000000-0005-0000-0000-000065000000}"/>
    <cellStyle name="__ [0]_laroux_1_Clearsky_internal_070201" xfId="43990" xr:uid="{00000000-0005-0000-0000-000066000000}"/>
    <cellStyle name="__ [0]_laroux_1_Clearsky_internal_070201.xls Chart 2" xfId="43991" xr:uid="{00000000-0005-0000-0000-000067000000}"/>
    <cellStyle name="__ [0]_laroux_1_Clearsky_internal_070201_1" xfId="43992" xr:uid="{00000000-0005-0000-0000-000068000000}"/>
    <cellStyle name="__ [0]_laroux_1_Clearsky_Outside_070201.xls Chart 2" xfId="43993" xr:uid="{00000000-0005-0000-0000-000069000000}"/>
    <cellStyle name="__ [0]_laroux_2" xfId="43994" xr:uid="{00000000-0005-0000-0000-00006A000000}"/>
    <cellStyle name="__ [0]_laroux_2 2" xfId="43995" xr:uid="{00000000-0005-0000-0000-00006B000000}"/>
    <cellStyle name="__ [0]_laroux_ClearSky_AEP_Min_04.04.02_Bank" xfId="43996" xr:uid="{00000000-0005-0000-0000-00006C000000}"/>
    <cellStyle name="__ [0]_laroux_ClearSky_AEP_Min_04.04.02_Bank 2" xfId="43997" xr:uid="{00000000-0005-0000-0000-00006D000000}"/>
    <cellStyle name="__ [0]_laroux_Clearsky_internal_050301" xfId="43998" xr:uid="{00000000-0005-0000-0000-00006E000000}"/>
    <cellStyle name="__ [0]_laroux_Clearsky_internal_050301 2" xfId="43999" xr:uid="{00000000-0005-0000-0000-00006F000000}"/>
    <cellStyle name="__ [0]_laroux_Clearsky_internal_070201" xfId="44000" xr:uid="{00000000-0005-0000-0000-000070000000}"/>
    <cellStyle name="__ [0]_laroux_Clearsky_internal_070201 2" xfId="44001" xr:uid="{00000000-0005-0000-0000-000071000000}"/>
    <cellStyle name="__ [0]_laroux_Clearsky_internal_070201.xls Chart 2" xfId="44002" xr:uid="{00000000-0005-0000-0000-000072000000}"/>
    <cellStyle name="__ [0]_laroux_Clearsky_internal_070201.xls Chart 2 2" xfId="44003" xr:uid="{00000000-0005-0000-0000-000073000000}"/>
    <cellStyle name="__ [0]_laroux_Clearsky_internal_070201_1" xfId="44004" xr:uid="{00000000-0005-0000-0000-000074000000}"/>
    <cellStyle name="__ [0]_laroux_Clearsky_internal_070201_1 2" xfId="44005" xr:uid="{00000000-0005-0000-0000-000075000000}"/>
    <cellStyle name="__ [0]_laroux_Clearsky_internal_070201_Clearsky_Outside_070201.xls Chart 2" xfId="44006" xr:uid="{00000000-0005-0000-0000-000076000000}"/>
    <cellStyle name="__ [0]_laroux_Clearsky_internal_070201_Clearsky_Outside_070201.xls Chart 2 2" xfId="44007" xr:uid="{00000000-0005-0000-0000-000077000000}"/>
    <cellStyle name="__ [0]_laroux_Clearsky_Outside_070201.xls Chart 2" xfId="44008" xr:uid="{00000000-0005-0000-0000-000078000000}"/>
    <cellStyle name="__ [0]_laroux_Clearsky_Outside_070201.xls Chart 2 2" xfId="44009" xr:uid="{00000000-0005-0000-0000-000079000000}"/>
    <cellStyle name="__ [0]_PERSONAL" xfId="44010" xr:uid="{00000000-0005-0000-0000-00007A000000}"/>
    <cellStyle name="__ [0]_PERSONAL 2" xfId="44011" xr:uid="{00000000-0005-0000-0000-00007B000000}"/>
    <cellStyle name="__ [0]_PERSONAL_1" xfId="44012" xr:uid="{00000000-0005-0000-0000-00007C000000}"/>
    <cellStyle name="__ [0]_PERSONAL_1 2" xfId="44013" xr:uid="{00000000-0005-0000-0000-00007D000000}"/>
    <cellStyle name="__ [0]_PERSONAL_1_ClearSky_AEP_Min_04.04.02_Bank" xfId="44014" xr:uid="{00000000-0005-0000-0000-00007E000000}"/>
    <cellStyle name="__ [0]_PERSONAL_1_ClearSky_AEP_Min_04.04.02_Bank 2" xfId="44015" xr:uid="{00000000-0005-0000-0000-00007F000000}"/>
    <cellStyle name="__ [0]_PERSONAL_1_Clearsky_internal_050301" xfId="44016" xr:uid="{00000000-0005-0000-0000-000080000000}"/>
    <cellStyle name="__ [0]_PERSONAL_1_Clearsky_internal_050301 2" xfId="44017" xr:uid="{00000000-0005-0000-0000-000081000000}"/>
    <cellStyle name="__ [0]_PERSONAL_1_Clearsky_internal_070201" xfId="44018" xr:uid="{00000000-0005-0000-0000-000082000000}"/>
    <cellStyle name="__ [0]_PERSONAL_1_Clearsky_internal_070201 2" xfId="44019" xr:uid="{00000000-0005-0000-0000-000083000000}"/>
    <cellStyle name="__ [0]_PERSONAL_1_Clearsky_internal_070201.xls Chart 2" xfId="44020" xr:uid="{00000000-0005-0000-0000-000084000000}"/>
    <cellStyle name="__ [0]_PERSONAL_1_Clearsky_internal_070201.xls Chart 2 2" xfId="44021" xr:uid="{00000000-0005-0000-0000-000085000000}"/>
    <cellStyle name="__ [0]_PERSONAL_1_Clearsky_internal_070201_1" xfId="44022" xr:uid="{00000000-0005-0000-0000-000086000000}"/>
    <cellStyle name="__ [0]_PERSONAL_1_Clearsky_internal_070201_1 2" xfId="44023" xr:uid="{00000000-0005-0000-0000-000087000000}"/>
    <cellStyle name="__ [0]_PERSONAL_1_Clearsky_internal_070201_Clearsky_internal_070201" xfId="44024" xr:uid="{00000000-0005-0000-0000-000088000000}"/>
    <cellStyle name="__ [0]_PERSONAL_1_Clearsky_internal_070201_Clearsky_internal_070201 2" xfId="44025" xr:uid="{00000000-0005-0000-0000-000089000000}"/>
    <cellStyle name="__ [0]_PERSONAL_1_Clearsky_internal_070201_Clearsky_Outside_070201.xls Chart 2" xfId="44026" xr:uid="{00000000-0005-0000-0000-00008A000000}"/>
    <cellStyle name="__ [0]_PERSONAL_1_Clearsky_internal_070201_Clearsky_Outside_070201.xls Chart 2 2" xfId="44027" xr:uid="{00000000-0005-0000-0000-00008B000000}"/>
    <cellStyle name="__ [0]_PERSONAL_1_Clearsky_Outside_070201.xls Chart 2" xfId="44028" xr:uid="{00000000-0005-0000-0000-00008C000000}"/>
    <cellStyle name="__ [0]_PERSONAL_1_Clearsky_Outside_070201.xls Chart 2 2" xfId="44029" xr:uid="{00000000-0005-0000-0000-00008D000000}"/>
    <cellStyle name="__ [0]_PERSONAL_2" xfId="44030" xr:uid="{00000000-0005-0000-0000-00008E000000}"/>
    <cellStyle name="__ [0]_PERSONAL_2 2" xfId="44031" xr:uid="{00000000-0005-0000-0000-00008F000000}"/>
    <cellStyle name="__ [0]_PERSONAL_2_ClearSky_AEP_Min_04.04.02_Bank" xfId="44032" xr:uid="{00000000-0005-0000-0000-000090000000}"/>
    <cellStyle name="__ [0]_PERSONAL_2_ClearSky_AEP_Min_04.04.02_Bank 2" xfId="44033" xr:uid="{00000000-0005-0000-0000-000091000000}"/>
    <cellStyle name="__ [0]_PERSONAL_2_Clearsky_internal_050301" xfId="44034" xr:uid="{00000000-0005-0000-0000-000092000000}"/>
    <cellStyle name="__ [0]_PERSONAL_2_Clearsky_internal_050301 2" xfId="44035" xr:uid="{00000000-0005-0000-0000-000093000000}"/>
    <cellStyle name="__ [0]_PERSONAL_2_Clearsky_internal_070201" xfId="44036" xr:uid="{00000000-0005-0000-0000-000094000000}"/>
    <cellStyle name="__ [0]_PERSONAL_2_Clearsky_internal_070201 2" xfId="44037" xr:uid="{00000000-0005-0000-0000-000095000000}"/>
    <cellStyle name="__ [0]_PERSONAL_2_Clearsky_internal_070201.xls Chart 2" xfId="44038" xr:uid="{00000000-0005-0000-0000-000096000000}"/>
    <cellStyle name="__ [0]_PERSONAL_2_Clearsky_internal_070201.xls Chart 2 2" xfId="44039" xr:uid="{00000000-0005-0000-0000-000097000000}"/>
    <cellStyle name="__ [0]_PERSONAL_2_Clearsky_internal_070201_1" xfId="44040" xr:uid="{00000000-0005-0000-0000-000098000000}"/>
    <cellStyle name="__ [0]_PERSONAL_2_Clearsky_internal_070201_1 2" xfId="44041" xr:uid="{00000000-0005-0000-0000-000099000000}"/>
    <cellStyle name="__ [0]_PERSONAL_2_Clearsky_internal_070201_Clearsky_internal_070201" xfId="44042" xr:uid="{00000000-0005-0000-0000-00009A000000}"/>
    <cellStyle name="__ [0]_PERSONAL_2_Clearsky_internal_070201_Clearsky_internal_070201 2" xfId="44043" xr:uid="{00000000-0005-0000-0000-00009B000000}"/>
    <cellStyle name="__ [0]_PERSONAL_2_Clearsky_internal_070201_Clearsky_Outside_070201.xls Chart 2" xfId="44044" xr:uid="{00000000-0005-0000-0000-00009C000000}"/>
    <cellStyle name="__ [0]_PERSONAL_2_Clearsky_internal_070201_Clearsky_Outside_070201.xls Chart 2 2" xfId="44045" xr:uid="{00000000-0005-0000-0000-00009D000000}"/>
    <cellStyle name="__ [0]_PERSONAL_2_Clearsky_Outside_070201.xls Chart 2" xfId="44046" xr:uid="{00000000-0005-0000-0000-00009E000000}"/>
    <cellStyle name="__ [0]_PERSONAL_2_Clearsky_Outside_070201.xls Chart 2 2" xfId="44047" xr:uid="{00000000-0005-0000-0000-00009F000000}"/>
    <cellStyle name="__ [0]_PERSONAL_3" xfId="44048" xr:uid="{00000000-0005-0000-0000-0000A0000000}"/>
    <cellStyle name="__ [0]_PERSONAL_3 2" xfId="44049" xr:uid="{00000000-0005-0000-0000-0000A1000000}"/>
    <cellStyle name="__ [0]_PERSONAL_ClearSky_AEP_Min_04.04.02_Bank" xfId="44050" xr:uid="{00000000-0005-0000-0000-0000A2000000}"/>
    <cellStyle name="__ [0]_PERSONAL_ClearSky_AEP_Min_04.04.02_Bank 2" xfId="44051" xr:uid="{00000000-0005-0000-0000-0000A3000000}"/>
    <cellStyle name="__ [0]_PERSONAL_Clearsky_internal_050301" xfId="44052" xr:uid="{00000000-0005-0000-0000-0000A4000000}"/>
    <cellStyle name="__ [0]_PERSONAL_Clearsky_internal_050301 2" xfId="44053" xr:uid="{00000000-0005-0000-0000-0000A5000000}"/>
    <cellStyle name="__ [0]_PERSONAL_Clearsky_internal_070201" xfId="44054" xr:uid="{00000000-0005-0000-0000-0000A6000000}"/>
    <cellStyle name="__ [0]_PERSONAL_Clearsky_internal_070201 2" xfId="44055" xr:uid="{00000000-0005-0000-0000-0000A7000000}"/>
    <cellStyle name="__ [0]_PERSONAL_Clearsky_internal_070201.xls Chart 2" xfId="44056" xr:uid="{00000000-0005-0000-0000-0000A8000000}"/>
    <cellStyle name="__ [0]_PERSONAL_Clearsky_internal_070201.xls Chart 2 2" xfId="44057" xr:uid="{00000000-0005-0000-0000-0000A9000000}"/>
    <cellStyle name="__ [0]_PERSONAL_Clearsky_internal_070201_1" xfId="44058" xr:uid="{00000000-0005-0000-0000-0000AA000000}"/>
    <cellStyle name="__ [0]_PERSONAL_Clearsky_internal_070201_1 2" xfId="44059" xr:uid="{00000000-0005-0000-0000-0000AB000000}"/>
    <cellStyle name="__ [0]_PERSONAL_Clearsky_internal_070201_Clearsky_Outside_070201.xls Chart 2" xfId="44060" xr:uid="{00000000-0005-0000-0000-0000AC000000}"/>
    <cellStyle name="__ [0]_PERSONAL_Clearsky_internal_070201_Clearsky_Outside_070201.xls Chart 2 2" xfId="44061" xr:uid="{00000000-0005-0000-0000-0000AD000000}"/>
    <cellStyle name="__ [0]_PERSONAL_Clearsky_Outside_070201.xls Chart 2" xfId="44062" xr:uid="{00000000-0005-0000-0000-0000AE000000}"/>
    <cellStyle name="__ [0]_PERSONAL_Clearsky_Outside_070201.xls Chart 2 2" xfId="44063" xr:uid="{00000000-0005-0000-0000-0000AF000000}"/>
    <cellStyle name="__ [0]_Sheet2" xfId="44064" xr:uid="{00000000-0005-0000-0000-0000B0000000}"/>
    <cellStyle name="__ [0]_Sheet2 2" xfId="44065" xr:uid="{00000000-0005-0000-0000-0000B1000000}"/>
    <cellStyle name="____.____" xfId="44066" xr:uid="{00000000-0005-0000-0000-0000B2000000}"/>
    <cellStyle name="_____" xfId="44067" xr:uid="{00000000-0005-0000-0000-0000B3000000}"/>
    <cellStyle name="______" xfId="44068" xr:uid="{00000000-0005-0000-0000-0000B4000000}"/>
    <cellStyle name="_______" xfId="44069" xr:uid="{00000000-0005-0000-0000-0000B5000000}"/>
    <cellStyle name="________" xfId="44070" xr:uid="{00000000-0005-0000-0000-0000B6000000}"/>
    <cellStyle name="________ 2" xfId="44071" xr:uid="{00000000-0005-0000-0000-0000B7000000}"/>
    <cellStyle name="__________" xfId="44072" xr:uid="{00000000-0005-0000-0000-0000B8000000}"/>
    <cellStyle name="____________" xfId="44073" xr:uid="{00000000-0005-0000-0000-0000B9000000}"/>
    <cellStyle name="_____________ClearSky_AEP_Min_04.04.02_Bank" xfId="44074" xr:uid="{00000000-0005-0000-0000-0000BA000000}"/>
    <cellStyle name="_____________ClearSky_AEP_Min_04.04.02_Bank 2" xfId="44075" xr:uid="{00000000-0005-0000-0000-0000BB000000}"/>
    <cellStyle name="_____________ClearSky_AEP_Min_04.04.02_Bank_1" xfId="44076" xr:uid="{00000000-0005-0000-0000-0000BC000000}"/>
    <cellStyle name="_____________ClearSky_AEP_Min_04.04.02_Bank_1 2" xfId="44077" xr:uid="{00000000-0005-0000-0000-0000BD000000}"/>
    <cellStyle name="_____________Clearsky_internal_050301" xfId="44078" xr:uid="{00000000-0005-0000-0000-0000BE000000}"/>
    <cellStyle name="_____________Clearsky_internal_050301_1" xfId="44079" xr:uid="{00000000-0005-0000-0000-0000BF000000}"/>
    <cellStyle name="_____________Clearsky_internal_050301_1 2" xfId="44080" xr:uid="{00000000-0005-0000-0000-0000C0000000}"/>
    <cellStyle name="_____________Clearsky_internal_050301_2" xfId="44081" xr:uid="{00000000-0005-0000-0000-0000C1000000}"/>
    <cellStyle name="_____________Clearsky_internal_050301_2 2" xfId="44082" xr:uid="{00000000-0005-0000-0000-0000C2000000}"/>
    <cellStyle name="_____________Clearsky_internal_070201" xfId="44083" xr:uid="{00000000-0005-0000-0000-0000C3000000}"/>
    <cellStyle name="_____________Clearsky_internal_070201.xls Chart 2" xfId="44084" xr:uid="{00000000-0005-0000-0000-0000C4000000}"/>
    <cellStyle name="_____________Clearsky_internal_070201.xls Chart 2_1" xfId="44085" xr:uid="{00000000-0005-0000-0000-0000C5000000}"/>
    <cellStyle name="_____________Clearsky_internal_070201.xls Chart 2_1 2" xfId="44086" xr:uid="{00000000-0005-0000-0000-0000C6000000}"/>
    <cellStyle name="_____________Clearsky_internal_070201_1" xfId="44087" xr:uid="{00000000-0005-0000-0000-0000C7000000}"/>
    <cellStyle name="_____________Clearsky_internal_070201_1 2" xfId="44088" xr:uid="{00000000-0005-0000-0000-0000C8000000}"/>
    <cellStyle name="_____________Clearsky_internal_070201_2" xfId="44089" xr:uid="{00000000-0005-0000-0000-0000C9000000}"/>
    <cellStyle name="_____________Clearsky_internal_070201_2 2" xfId="44090" xr:uid="{00000000-0005-0000-0000-0000CA000000}"/>
    <cellStyle name="_____________Clearsky_Outside_070201.xls Chart 2" xfId="44091" xr:uid="{00000000-0005-0000-0000-0000CB000000}"/>
    <cellStyle name="_____________Clearsky_Outside_070201.xls Chart 2 2" xfId="44092" xr:uid="{00000000-0005-0000-0000-0000CC000000}"/>
    <cellStyle name="_____________Clearsky_Outside_070201.xls Chart 2_1" xfId="44093" xr:uid="{00000000-0005-0000-0000-0000CD000000}"/>
    <cellStyle name="_____________Clearsky_Outside_070201.xls Chart 2_1 2" xfId="44094" xr:uid="{00000000-0005-0000-0000-0000CE000000}"/>
    <cellStyle name="___________ClearSky_AEP_Min_04.04.02_Bank" xfId="44095" xr:uid="{00000000-0005-0000-0000-0000CF000000}"/>
    <cellStyle name="___________Clearsky_internal_050301" xfId="44096" xr:uid="{00000000-0005-0000-0000-0000D0000000}"/>
    <cellStyle name="___________Clearsky_internal_050301_1" xfId="44097" xr:uid="{00000000-0005-0000-0000-0000D1000000}"/>
    <cellStyle name="___________Clearsky_internal_070201" xfId="44098" xr:uid="{00000000-0005-0000-0000-0000D2000000}"/>
    <cellStyle name="___________Clearsky_internal_070201.xls Chart 2" xfId="44099" xr:uid="{00000000-0005-0000-0000-0000D3000000}"/>
    <cellStyle name="___________Clearsky_internal_070201_1" xfId="44100" xr:uid="{00000000-0005-0000-0000-0000D4000000}"/>
    <cellStyle name="___________Clearsky_Outside_070201.xls Chart 2" xfId="44101" xr:uid="{00000000-0005-0000-0000-0000D5000000}"/>
    <cellStyle name="_________1" xfId="44102" xr:uid="{00000000-0005-0000-0000-0000D6000000}"/>
    <cellStyle name="_________2" xfId="44103" xr:uid="{00000000-0005-0000-0000-0000D7000000}"/>
    <cellStyle name="_________ClearSky_AEP_Min_04.04.02_Bank" xfId="44104" xr:uid="{00000000-0005-0000-0000-0000D8000000}"/>
    <cellStyle name="_________ClearSky_AEP_Min_04.04.02_Bank_1" xfId="44105" xr:uid="{00000000-0005-0000-0000-0000D9000000}"/>
    <cellStyle name="_________ClearSky_AEP_Min_04.04.02_Bank_1 2" xfId="44106" xr:uid="{00000000-0005-0000-0000-0000DA000000}"/>
    <cellStyle name="_________Clearsky_internal_050301" xfId="44107" xr:uid="{00000000-0005-0000-0000-0000DB000000}"/>
    <cellStyle name="_________Clearsky_internal_050301_1" xfId="44108" xr:uid="{00000000-0005-0000-0000-0000DC000000}"/>
    <cellStyle name="_________Clearsky_internal_050301_1 2" xfId="44109" xr:uid="{00000000-0005-0000-0000-0000DD000000}"/>
    <cellStyle name="_________Clearsky_internal_050301_2" xfId="44110" xr:uid="{00000000-0005-0000-0000-0000DE000000}"/>
    <cellStyle name="_________Clearsky_internal_050301_2 2" xfId="44111" xr:uid="{00000000-0005-0000-0000-0000DF000000}"/>
    <cellStyle name="_________Clearsky_internal_070201" xfId="44112" xr:uid="{00000000-0005-0000-0000-0000E0000000}"/>
    <cellStyle name="_________Clearsky_internal_070201 2" xfId="44113" xr:uid="{00000000-0005-0000-0000-0000E1000000}"/>
    <cellStyle name="_________Clearsky_internal_070201.xls Chart 2" xfId="44114" xr:uid="{00000000-0005-0000-0000-0000E2000000}"/>
    <cellStyle name="_________Clearsky_internal_070201.xls Chart 2_1" xfId="44115" xr:uid="{00000000-0005-0000-0000-0000E3000000}"/>
    <cellStyle name="_________Clearsky_internal_070201.xls Chart 2_1 2" xfId="44116" xr:uid="{00000000-0005-0000-0000-0000E4000000}"/>
    <cellStyle name="_________Clearsky_internal_070201_1" xfId="44117" xr:uid="{00000000-0005-0000-0000-0000E5000000}"/>
    <cellStyle name="_________Clearsky_internal_070201_1 2" xfId="44118" xr:uid="{00000000-0005-0000-0000-0000E6000000}"/>
    <cellStyle name="_________Clearsky_internal_070201_2" xfId="44119" xr:uid="{00000000-0005-0000-0000-0000E7000000}"/>
    <cellStyle name="_________Clearsky_Outside_070201.xls Chart 2" xfId="44120" xr:uid="{00000000-0005-0000-0000-0000E8000000}"/>
    <cellStyle name="_________Clearsky_Outside_070201.xls Chart 2_1" xfId="44121" xr:uid="{00000000-0005-0000-0000-0000E9000000}"/>
    <cellStyle name="_________Clearsky_Outside_070201.xls Chart 2_1 2" xfId="44122" xr:uid="{00000000-0005-0000-0000-0000EA000000}"/>
    <cellStyle name="________1" xfId="44123" xr:uid="{00000000-0005-0000-0000-0000EB000000}"/>
    <cellStyle name="_______ClearSky_AEP_Min_04.04.02_Bank" xfId="44124" xr:uid="{00000000-0005-0000-0000-0000EC000000}"/>
    <cellStyle name="_______ClearSky_AEP_Min_04.04.02_Bank 2" xfId="44125" xr:uid="{00000000-0005-0000-0000-0000ED000000}"/>
    <cellStyle name="_______ClearSky_AEP_Min_04.04.02_Bank_1" xfId="44126" xr:uid="{00000000-0005-0000-0000-0000EE000000}"/>
    <cellStyle name="_______ClearSky_AEP_Min_04.04.02_Bank_1 2" xfId="44127" xr:uid="{00000000-0005-0000-0000-0000EF000000}"/>
    <cellStyle name="_______Clearsky_internal_050301" xfId="44128" xr:uid="{00000000-0005-0000-0000-0000F0000000}"/>
    <cellStyle name="_______Clearsky_internal_050301 2" xfId="44129" xr:uid="{00000000-0005-0000-0000-0000F1000000}"/>
    <cellStyle name="_______Clearsky_internal_050301_1" xfId="44130" xr:uid="{00000000-0005-0000-0000-0000F2000000}"/>
    <cellStyle name="_______Clearsky_internal_050301_1 2" xfId="44131" xr:uid="{00000000-0005-0000-0000-0000F3000000}"/>
    <cellStyle name="_______Clearsky_internal_070201" xfId="44132" xr:uid="{00000000-0005-0000-0000-0000F4000000}"/>
    <cellStyle name="_______Clearsky_internal_070201 2" xfId="44133" xr:uid="{00000000-0005-0000-0000-0000F5000000}"/>
    <cellStyle name="_______Clearsky_internal_070201.xls Chart 2" xfId="44134" xr:uid="{00000000-0005-0000-0000-0000F6000000}"/>
    <cellStyle name="_______Clearsky_internal_070201.xls Chart 2 2" xfId="44135" xr:uid="{00000000-0005-0000-0000-0000F7000000}"/>
    <cellStyle name="_______Clearsky_internal_070201.xls Chart 2_1" xfId="44136" xr:uid="{00000000-0005-0000-0000-0000F8000000}"/>
    <cellStyle name="_______Clearsky_internal_070201.xls Chart 2_1 2" xfId="44137" xr:uid="{00000000-0005-0000-0000-0000F9000000}"/>
    <cellStyle name="_______Clearsky_internal_070201_1" xfId="44138" xr:uid="{00000000-0005-0000-0000-0000FA000000}"/>
    <cellStyle name="_______Clearsky_internal_070201_1 2" xfId="44139" xr:uid="{00000000-0005-0000-0000-0000FB000000}"/>
    <cellStyle name="_______Clearsky_Outside_070201.xls Chart 2" xfId="44140" xr:uid="{00000000-0005-0000-0000-0000FC000000}"/>
    <cellStyle name="_______Clearsky_Outside_070201.xls Chart 2 2" xfId="44141" xr:uid="{00000000-0005-0000-0000-0000FD000000}"/>
    <cellStyle name="_______Clearsky_Outside_070201.xls Chart 2_1" xfId="44142" xr:uid="{00000000-0005-0000-0000-0000FE000000}"/>
    <cellStyle name="_______Clearsky_Outside_070201.xls Chart 2_1 2" xfId="44143" xr:uid="{00000000-0005-0000-0000-0000FF000000}"/>
    <cellStyle name="______1" xfId="44144" xr:uid="{00000000-0005-0000-0000-000000010000}"/>
    <cellStyle name="______ClearSky_AEP_Min_04.04.02_Bank" xfId="44145" xr:uid="{00000000-0005-0000-0000-000001010000}"/>
    <cellStyle name="______ClearSky_AEP_Min_04.04.02_Bank 2" xfId="44146" xr:uid="{00000000-0005-0000-0000-000002010000}"/>
    <cellStyle name="______ClearSky_AEP_Min_04.04.02_Bank_1" xfId="44147" xr:uid="{00000000-0005-0000-0000-000003010000}"/>
    <cellStyle name="______ClearSky_AEP_Min_04.04.02_Bank_2" xfId="44148" xr:uid="{00000000-0005-0000-0000-000004010000}"/>
    <cellStyle name="______ClearSky_AEP_Min_04.04.02_Bank_2 2" xfId="44149" xr:uid="{00000000-0005-0000-0000-000005010000}"/>
    <cellStyle name="______Clearsky_internal_050301" xfId="44150" xr:uid="{00000000-0005-0000-0000-000006010000}"/>
    <cellStyle name="______Clearsky_internal_050301 2" xfId="44151" xr:uid="{00000000-0005-0000-0000-000007010000}"/>
    <cellStyle name="______Clearsky_internal_050301_1" xfId="44152" xr:uid="{00000000-0005-0000-0000-000008010000}"/>
    <cellStyle name="______Clearsky_internal_050301_2" xfId="44153" xr:uid="{00000000-0005-0000-0000-000009010000}"/>
    <cellStyle name="______Clearsky_internal_050301_2 2" xfId="44154" xr:uid="{00000000-0005-0000-0000-00000A010000}"/>
    <cellStyle name="______Clearsky_internal_050301_3" xfId="44155" xr:uid="{00000000-0005-0000-0000-00000B010000}"/>
    <cellStyle name="______Clearsky_internal_070201" xfId="44156" xr:uid="{00000000-0005-0000-0000-00000C010000}"/>
    <cellStyle name="______Clearsky_internal_070201.xls Chart 2" xfId="44157" xr:uid="{00000000-0005-0000-0000-00000D010000}"/>
    <cellStyle name="______Clearsky_internal_070201.xls Chart 2_1" xfId="44158" xr:uid="{00000000-0005-0000-0000-00000E010000}"/>
    <cellStyle name="______Clearsky_internal_070201.xls Chart 2_1 2" xfId="44159" xr:uid="{00000000-0005-0000-0000-00000F010000}"/>
    <cellStyle name="______Clearsky_internal_070201.xls Chart 2_2" xfId="44160" xr:uid="{00000000-0005-0000-0000-000010010000}"/>
    <cellStyle name="______Clearsky_internal_070201_1" xfId="44161" xr:uid="{00000000-0005-0000-0000-000011010000}"/>
    <cellStyle name="______Clearsky_internal_070201_1 2" xfId="44162" xr:uid="{00000000-0005-0000-0000-000012010000}"/>
    <cellStyle name="______Clearsky_internal_070201_2" xfId="44163" xr:uid="{00000000-0005-0000-0000-000013010000}"/>
    <cellStyle name="______Clearsky_internal_070201_2_Clearsky_Outside_070201.xls Chart 2" xfId="44164" xr:uid="{00000000-0005-0000-0000-000014010000}"/>
    <cellStyle name="______Clearsky_internal_070201_2_Clearsky_Outside_070201.xls Chart 2 2" xfId="44165" xr:uid="{00000000-0005-0000-0000-000015010000}"/>
    <cellStyle name="______Clearsky_internal_070201_3" xfId="44166" xr:uid="{00000000-0005-0000-0000-000016010000}"/>
    <cellStyle name="______Clearsky_internal_070201_3 2" xfId="44167" xr:uid="{00000000-0005-0000-0000-000017010000}"/>
    <cellStyle name="______Clearsky_internal_070201_Clearsky_internal_070201" xfId="44168" xr:uid="{00000000-0005-0000-0000-000018010000}"/>
    <cellStyle name="______Clearsky_internal_070201_Clearsky_Outside_070201.xls Chart 2" xfId="44169" xr:uid="{00000000-0005-0000-0000-000019010000}"/>
    <cellStyle name="______Clearsky_Outside_070201.xls Chart 2" xfId="44170" xr:uid="{00000000-0005-0000-0000-00001A010000}"/>
    <cellStyle name="______Clearsky_Outside_070201.xls Chart 2_1" xfId="44171" xr:uid="{00000000-0005-0000-0000-00001B010000}"/>
    <cellStyle name="______Clearsky_Outside_070201.xls Chart 2_1 2" xfId="44172" xr:uid="{00000000-0005-0000-0000-00001C010000}"/>
    <cellStyle name="______Clearsky_Outside_070201.xls Chart 2_2" xfId="44173" xr:uid="{00000000-0005-0000-0000-00001D010000}"/>
    <cellStyle name="______Clearsky_Outside_070201.xls Chart 2_2 2" xfId="44174" xr:uid="{00000000-0005-0000-0000-00001E010000}"/>
    <cellStyle name="___94___" xfId="44175" xr:uid="{00000000-0005-0000-0000-00001F010000}"/>
    <cellStyle name="___94___ 2" xfId="44176" xr:uid="{00000000-0005-0000-0000-000020010000}"/>
    <cellStyle name="___94____ClearSky_AEP_Min_04.04.02_Bank" xfId="44177" xr:uid="{00000000-0005-0000-0000-000021010000}"/>
    <cellStyle name="___94____ClearSky_AEP_Min_04.04.02_Bank 2" xfId="44178" xr:uid="{00000000-0005-0000-0000-000022010000}"/>
    <cellStyle name="___94____Clearsky_internal_050301" xfId="44179" xr:uid="{00000000-0005-0000-0000-000023010000}"/>
    <cellStyle name="___94____Clearsky_internal_050301 2" xfId="44180" xr:uid="{00000000-0005-0000-0000-000024010000}"/>
    <cellStyle name="___94____Clearsky_internal_050301_1" xfId="44181" xr:uid="{00000000-0005-0000-0000-000025010000}"/>
    <cellStyle name="___94____Clearsky_internal_050301_1 2" xfId="44182" xr:uid="{00000000-0005-0000-0000-000026010000}"/>
    <cellStyle name="___94____Clearsky_internal_070201" xfId="44183" xr:uid="{00000000-0005-0000-0000-000027010000}"/>
    <cellStyle name="___94____Clearsky_internal_070201 2" xfId="44184" xr:uid="{00000000-0005-0000-0000-000028010000}"/>
    <cellStyle name="___94____Clearsky_internal_070201.xls Chart 2" xfId="44185" xr:uid="{00000000-0005-0000-0000-000029010000}"/>
    <cellStyle name="___94____Clearsky_internal_070201.xls Chart 2 2" xfId="44186" xr:uid="{00000000-0005-0000-0000-00002A010000}"/>
    <cellStyle name="___94____Clearsky_internal_070201_1" xfId="44187" xr:uid="{00000000-0005-0000-0000-00002B010000}"/>
    <cellStyle name="___94____Clearsky_internal_070201_1 2" xfId="44188" xr:uid="{00000000-0005-0000-0000-00002C010000}"/>
    <cellStyle name="___94____Clearsky_internal_070201_Clearsky_Outside_070201.xls Chart 2" xfId="44189" xr:uid="{00000000-0005-0000-0000-00002D010000}"/>
    <cellStyle name="___94____Clearsky_internal_070201_Clearsky_Outside_070201.xls Chart 2 2" xfId="44190" xr:uid="{00000000-0005-0000-0000-00002E010000}"/>
    <cellStyle name="___94____Clearsky_Outside_070201.xls Chart 2" xfId="44191" xr:uid="{00000000-0005-0000-0000-00002F010000}"/>
    <cellStyle name="___94____Clearsky_Outside_070201.xls Chart 2 2" xfId="44192" xr:uid="{00000000-0005-0000-0000-000030010000}"/>
    <cellStyle name="___97___" xfId="44193" xr:uid="{00000000-0005-0000-0000-000031010000}"/>
    <cellStyle name="___970120" xfId="44194" xr:uid="{00000000-0005-0000-0000-000032010000}"/>
    <cellStyle name="___BEBU_GI" xfId="44195" xr:uid="{00000000-0005-0000-0000-000033010000}"/>
    <cellStyle name="___dimon" xfId="44196" xr:uid="{00000000-0005-0000-0000-000034010000}"/>
    <cellStyle name="___dimon 2" xfId="44197" xr:uid="{00000000-0005-0000-0000-000035010000}"/>
    <cellStyle name="___dimon_ClearSky_AEP_Min_04.04.02_Bank" xfId="44198" xr:uid="{00000000-0005-0000-0000-000036010000}"/>
    <cellStyle name="___dimon_ClearSky_AEP_Min_04.04.02_Bank 2" xfId="44199" xr:uid="{00000000-0005-0000-0000-000037010000}"/>
    <cellStyle name="___dimon_Clearsky_internal_050301" xfId="44200" xr:uid="{00000000-0005-0000-0000-000038010000}"/>
    <cellStyle name="___dimon_Clearsky_internal_050301 2" xfId="44201" xr:uid="{00000000-0005-0000-0000-000039010000}"/>
    <cellStyle name="___dimon_Clearsky_internal_070201" xfId="44202" xr:uid="{00000000-0005-0000-0000-00003A010000}"/>
    <cellStyle name="___dimon_Clearsky_internal_070201 2" xfId="44203" xr:uid="{00000000-0005-0000-0000-00003B010000}"/>
    <cellStyle name="___dimon_Clearsky_internal_070201.xls Chart 2" xfId="44204" xr:uid="{00000000-0005-0000-0000-00003C010000}"/>
    <cellStyle name="___dimon_Clearsky_internal_070201.xls Chart 2 2" xfId="44205" xr:uid="{00000000-0005-0000-0000-00003D010000}"/>
    <cellStyle name="___dimon_Clearsky_internal_070201_1" xfId="44206" xr:uid="{00000000-0005-0000-0000-00003E010000}"/>
    <cellStyle name="___dimon_Clearsky_internal_070201_1 2" xfId="44207" xr:uid="{00000000-0005-0000-0000-00003F010000}"/>
    <cellStyle name="___dimon_Clearsky_Outside_070201.xls Chart 2" xfId="44208" xr:uid="{00000000-0005-0000-0000-000040010000}"/>
    <cellStyle name="___dimon_Clearsky_Outside_070201.xls Chart 2 2" xfId="44209" xr:uid="{00000000-0005-0000-0000-000041010000}"/>
    <cellStyle name="___form" xfId="44210" xr:uid="{00000000-0005-0000-0000-000042010000}"/>
    <cellStyle name="___form_ClearSky_AEP_Min_04.04.02_Bank" xfId="44211" xr:uid="{00000000-0005-0000-0000-000043010000}"/>
    <cellStyle name="___form_ClearSky_AEP_Min_04.04.02_Bank 2" xfId="44212" xr:uid="{00000000-0005-0000-0000-000044010000}"/>
    <cellStyle name="___form_ClearSky_AEP_Min_04.04.02_Bank_1" xfId="44213" xr:uid="{00000000-0005-0000-0000-000045010000}"/>
    <cellStyle name="___form_ClearSky_AEP_Min_04.04.02_Bank_1 2" xfId="44214" xr:uid="{00000000-0005-0000-0000-000046010000}"/>
    <cellStyle name="___form_Clearsky_internal_050301" xfId="44215" xr:uid="{00000000-0005-0000-0000-000047010000}"/>
    <cellStyle name="___form_Clearsky_internal_050301 2" xfId="44216" xr:uid="{00000000-0005-0000-0000-000048010000}"/>
    <cellStyle name="___form_Clearsky_internal_050301_1" xfId="44217" xr:uid="{00000000-0005-0000-0000-000049010000}"/>
    <cellStyle name="___form_Clearsky_internal_050301_1 2" xfId="44218" xr:uid="{00000000-0005-0000-0000-00004A010000}"/>
    <cellStyle name="___form_Clearsky_internal_070201" xfId="44219" xr:uid="{00000000-0005-0000-0000-00004B010000}"/>
    <cellStyle name="___form_Clearsky_internal_070201 2" xfId="44220" xr:uid="{00000000-0005-0000-0000-00004C010000}"/>
    <cellStyle name="___form_Clearsky_internal_070201.xls Chart 2" xfId="44221" xr:uid="{00000000-0005-0000-0000-00004D010000}"/>
    <cellStyle name="___form_Clearsky_internal_070201.xls Chart 2 2" xfId="44222" xr:uid="{00000000-0005-0000-0000-00004E010000}"/>
    <cellStyle name="___form_Clearsky_internal_070201.xls Chart 2_1" xfId="44223" xr:uid="{00000000-0005-0000-0000-00004F010000}"/>
    <cellStyle name="___form_Clearsky_internal_070201_1" xfId="44224" xr:uid="{00000000-0005-0000-0000-000050010000}"/>
    <cellStyle name="___form_Clearsky_internal_070201_2" xfId="44225" xr:uid="{00000000-0005-0000-0000-000051010000}"/>
    <cellStyle name="___form_Clearsky_internal_070201_2 2" xfId="44226" xr:uid="{00000000-0005-0000-0000-000052010000}"/>
    <cellStyle name="___form_Clearsky_Outside_070201.xls Chart 2" xfId="44227" xr:uid="{00000000-0005-0000-0000-000053010000}"/>
    <cellStyle name="___form_Clearsky_Outside_070201.xls Chart 2 2" xfId="44228" xr:uid="{00000000-0005-0000-0000-000054010000}"/>
    <cellStyle name="___form_Clearsky_Outside_070201.xls Chart 2_1" xfId="44229" xr:uid="{00000000-0005-0000-0000-000055010000}"/>
    <cellStyle name="___form_Clearsky_Outside_070201.xls Chart 2_1 2" xfId="44230" xr:uid="{00000000-0005-0000-0000-000056010000}"/>
    <cellStyle name="___ga_PB" xfId="44231" xr:uid="{00000000-0005-0000-0000-000057010000}"/>
    <cellStyle name="___laroux" xfId="44232" xr:uid="{00000000-0005-0000-0000-000058010000}"/>
    <cellStyle name="___laroux 2" xfId="44233" xr:uid="{00000000-0005-0000-0000-000059010000}"/>
    <cellStyle name="___laroux_1" xfId="44234" xr:uid="{00000000-0005-0000-0000-00005A010000}"/>
    <cellStyle name="___laroux_1_ClearSky_AEP_Min_04.04.02_Bank" xfId="44235" xr:uid="{00000000-0005-0000-0000-00005B010000}"/>
    <cellStyle name="___laroux_1_ClearSky_AEP_Min_04.04.02_Bank_1" xfId="44236" xr:uid="{00000000-0005-0000-0000-00005C010000}"/>
    <cellStyle name="___laroux_1_Clearsky_internal_050301" xfId="44237" xr:uid="{00000000-0005-0000-0000-00005D010000}"/>
    <cellStyle name="___laroux_1_Clearsky_internal_050301_1" xfId="44238" xr:uid="{00000000-0005-0000-0000-00005E010000}"/>
    <cellStyle name="___laroux_1_Clearsky_internal_050301_2" xfId="44239" xr:uid="{00000000-0005-0000-0000-00005F010000}"/>
    <cellStyle name="___laroux_1_Clearsky_internal_070201" xfId="44240" xr:uid="{00000000-0005-0000-0000-000060010000}"/>
    <cellStyle name="___laroux_1_Clearsky_internal_070201.xls Chart 2" xfId="44241" xr:uid="{00000000-0005-0000-0000-000061010000}"/>
    <cellStyle name="___laroux_1_Clearsky_internal_070201.xls Chart 2_1" xfId="44242" xr:uid="{00000000-0005-0000-0000-000062010000}"/>
    <cellStyle name="___laroux_1_Clearsky_internal_070201_1" xfId="44243" xr:uid="{00000000-0005-0000-0000-000063010000}"/>
    <cellStyle name="___laroux_1_Clearsky_internal_070201_2" xfId="44244" xr:uid="{00000000-0005-0000-0000-000064010000}"/>
    <cellStyle name="___laroux_1_Clearsky_Outside_070201.xls Chart 2" xfId="44245" xr:uid="{00000000-0005-0000-0000-000065010000}"/>
    <cellStyle name="___laroux_1_Clearsky_Outside_070201.xls Chart 2_1" xfId="44246" xr:uid="{00000000-0005-0000-0000-000066010000}"/>
    <cellStyle name="___laroux_2" xfId="44247" xr:uid="{00000000-0005-0000-0000-000067010000}"/>
    <cellStyle name="___laroux_2_ClearSky_AEP_Min_04.04.02_Bank" xfId="44248" xr:uid="{00000000-0005-0000-0000-000068010000}"/>
    <cellStyle name="___laroux_2_ClearSky_AEP_Min_04.04.02_Bank 2" xfId="44249" xr:uid="{00000000-0005-0000-0000-000069010000}"/>
    <cellStyle name="___laroux_2_Clearsky_internal_050301" xfId="44250" xr:uid="{00000000-0005-0000-0000-00006A010000}"/>
    <cellStyle name="___laroux_2_Clearsky_internal_050301_1" xfId="44251" xr:uid="{00000000-0005-0000-0000-00006B010000}"/>
    <cellStyle name="___laroux_2_Clearsky_internal_050301_1 2" xfId="44252" xr:uid="{00000000-0005-0000-0000-00006C010000}"/>
    <cellStyle name="___laroux_2_Clearsky_internal_070201" xfId="44253" xr:uid="{00000000-0005-0000-0000-00006D010000}"/>
    <cellStyle name="___laroux_2_Clearsky_internal_070201.xls Chart 2" xfId="44254" xr:uid="{00000000-0005-0000-0000-00006E010000}"/>
    <cellStyle name="___laroux_2_Clearsky_internal_070201.xls Chart 2_1" xfId="44255" xr:uid="{00000000-0005-0000-0000-00006F010000}"/>
    <cellStyle name="___laroux_2_Clearsky_internal_070201.xls Chart 2_1 2" xfId="44256" xr:uid="{00000000-0005-0000-0000-000070010000}"/>
    <cellStyle name="___laroux_2_Clearsky_internal_070201_1" xfId="44257" xr:uid="{00000000-0005-0000-0000-000071010000}"/>
    <cellStyle name="___laroux_2_Clearsky_internal_070201_1 2" xfId="44258" xr:uid="{00000000-0005-0000-0000-000072010000}"/>
    <cellStyle name="___laroux_2_Clearsky_Outside_070201.xls Chart 2" xfId="44259" xr:uid="{00000000-0005-0000-0000-000073010000}"/>
    <cellStyle name="___laroux_2_Clearsky_Outside_070201.xls Chart 2_1" xfId="44260" xr:uid="{00000000-0005-0000-0000-000074010000}"/>
    <cellStyle name="___laroux_2_Clearsky_Outside_070201.xls Chart 2_1 2" xfId="44261" xr:uid="{00000000-0005-0000-0000-000075010000}"/>
    <cellStyle name="___laroux_3" xfId="44262" xr:uid="{00000000-0005-0000-0000-000076010000}"/>
    <cellStyle name="___laroux_4" xfId="44263" xr:uid="{00000000-0005-0000-0000-000077010000}"/>
    <cellStyle name="___laroux_5" xfId="44264" xr:uid="{00000000-0005-0000-0000-000078010000}"/>
    <cellStyle name="___laroux_6" xfId="44265" xr:uid="{00000000-0005-0000-0000-000079010000}"/>
    <cellStyle name="___laroux_7" xfId="44266" xr:uid="{00000000-0005-0000-0000-00007A010000}"/>
    <cellStyle name="___laroux_8" xfId="44267" xr:uid="{00000000-0005-0000-0000-00007B010000}"/>
    <cellStyle name="___laroux_8 2" xfId="44268" xr:uid="{00000000-0005-0000-0000-00007C010000}"/>
    <cellStyle name="___laroux_ClearSky_AEP_Min_04.04.02_Bank" xfId="44269" xr:uid="{00000000-0005-0000-0000-00007D010000}"/>
    <cellStyle name="___laroux_ClearSky_AEP_Min_04.04.02_Bank_1" xfId="44270" xr:uid="{00000000-0005-0000-0000-00007E010000}"/>
    <cellStyle name="___laroux_ClearSky_AEP_Min_04.04.02_Bank_1 2" xfId="44271" xr:uid="{00000000-0005-0000-0000-00007F010000}"/>
    <cellStyle name="___laroux_Clearsky_internal_050301" xfId="44272" xr:uid="{00000000-0005-0000-0000-000080010000}"/>
    <cellStyle name="___laroux_Clearsky_internal_050301 2" xfId="44273" xr:uid="{00000000-0005-0000-0000-000081010000}"/>
    <cellStyle name="___laroux_Clearsky_internal_050301_1" xfId="44274" xr:uid="{00000000-0005-0000-0000-000082010000}"/>
    <cellStyle name="___laroux_Clearsky_internal_050301_1 2" xfId="44275" xr:uid="{00000000-0005-0000-0000-000083010000}"/>
    <cellStyle name="___laroux_Clearsky_internal_070201" xfId="44276" xr:uid="{00000000-0005-0000-0000-000084010000}"/>
    <cellStyle name="___laroux_Clearsky_internal_070201 2" xfId="44277" xr:uid="{00000000-0005-0000-0000-000085010000}"/>
    <cellStyle name="___laroux_Clearsky_internal_070201.xls Chart 2" xfId="44278" xr:uid="{00000000-0005-0000-0000-000086010000}"/>
    <cellStyle name="___laroux_Clearsky_internal_070201.xls Chart 2 2" xfId="44279" xr:uid="{00000000-0005-0000-0000-000087010000}"/>
    <cellStyle name="___laroux_Clearsky_internal_070201.xls Chart 2_1" xfId="44280" xr:uid="{00000000-0005-0000-0000-000088010000}"/>
    <cellStyle name="___laroux_Clearsky_internal_070201.xls Chart 2_1 2" xfId="44281" xr:uid="{00000000-0005-0000-0000-000089010000}"/>
    <cellStyle name="___laroux_Clearsky_internal_070201.xls Chart 2_2" xfId="44282" xr:uid="{00000000-0005-0000-0000-00008A010000}"/>
    <cellStyle name="___laroux_Clearsky_internal_070201_1" xfId="44283" xr:uid="{00000000-0005-0000-0000-00008B010000}"/>
    <cellStyle name="___laroux_Clearsky_internal_070201_2" xfId="44284" xr:uid="{00000000-0005-0000-0000-00008C010000}"/>
    <cellStyle name="___laroux_Clearsky_internal_070201_2 2" xfId="44285" xr:uid="{00000000-0005-0000-0000-00008D010000}"/>
    <cellStyle name="___laroux_Clearsky_Outside_070201.xls Chart 2" xfId="44286" xr:uid="{00000000-0005-0000-0000-00008E010000}"/>
    <cellStyle name="___laroux_Clearsky_Outside_070201.xls Chart 2 2" xfId="44287" xr:uid="{00000000-0005-0000-0000-00008F010000}"/>
    <cellStyle name="___laroux_Clearsky_Outside_070201.xls Chart 2_1" xfId="44288" xr:uid="{00000000-0005-0000-0000-000090010000}"/>
    <cellStyle name="___PERSONAL" xfId="44289" xr:uid="{00000000-0005-0000-0000-000091010000}"/>
    <cellStyle name="___PERSONAL 2" xfId="44290" xr:uid="{00000000-0005-0000-0000-000092010000}"/>
    <cellStyle name="___PERSONAL_1" xfId="44291" xr:uid="{00000000-0005-0000-0000-000093010000}"/>
    <cellStyle name="___PERSONAL_1_ClearSky_AEP_Min_04.04.02_Bank" xfId="44292" xr:uid="{00000000-0005-0000-0000-000094010000}"/>
    <cellStyle name="___PERSONAL_1_ClearSky_AEP_Min_04.04.02_Bank 2" xfId="44293" xr:uid="{00000000-0005-0000-0000-000095010000}"/>
    <cellStyle name="___PERSONAL_1_ClearSky_AEP_Min_04.04.02_Bank_1" xfId="44294" xr:uid="{00000000-0005-0000-0000-000096010000}"/>
    <cellStyle name="___PERSONAL_1_ClearSky_AEP_Min_04.04.02_Bank_1 2" xfId="44295" xr:uid="{00000000-0005-0000-0000-000097010000}"/>
    <cellStyle name="___PERSONAL_1_Clearsky_internal_050301" xfId="44296" xr:uid="{00000000-0005-0000-0000-000098010000}"/>
    <cellStyle name="___PERSONAL_1_Clearsky_internal_050301 2" xfId="44297" xr:uid="{00000000-0005-0000-0000-000099010000}"/>
    <cellStyle name="___PERSONAL_1_Clearsky_internal_050301_1" xfId="44298" xr:uid="{00000000-0005-0000-0000-00009A010000}"/>
    <cellStyle name="___PERSONAL_1_Clearsky_internal_050301_1 2" xfId="44299" xr:uid="{00000000-0005-0000-0000-00009B010000}"/>
    <cellStyle name="___PERSONAL_1_Clearsky_internal_070201" xfId="44300" xr:uid="{00000000-0005-0000-0000-00009C010000}"/>
    <cellStyle name="___PERSONAL_1_Clearsky_internal_070201 2" xfId="44301" xr:uid="{00000000-0005-0000-0000-00009D010000}"/>
    <cellStyle name="___PERSONAL_1_Clearsky_internal_070201.xls Chart 2" xfId="44302" xr:uid="{00000000-0005-0000-0000-00009E010000}"/>
    <cellStyle name="___PERSONAL_1_Clearsky_internal_070201.xls Chart 2_1" xfId="44303" xr:uid="{00000000-0005-0000-0000-00009F010000}"/>
    <cellStyle name="___PERSONAL_1_Clearsky_internal_070201.xls Chart 2_1 2" xfId="44304" xr:uid="{00000000-0005-0000-0000-0000A0010000}"/>
    <cellStyle name="___PERSONAL_1_Clearsky_internal_070201_1" xfId="44305" xr:uid="{00000000-0005-0000-0000-0000A1010000}"/>
    <cellStyle name="___PERSONAL_1_Clearsky_internal_070201_1 2" xfId="44306" xr:uid="{00000000-0005-0000-0000-0000A2010000}"/>
    <cellStyle name="___PERSONAL_1_Clearsky_internal_070201_1_Clearsky_Outside_070201.xls Chart 2" xfId="44307" xr:uid="{00000000-0005-0000-0000-0000A3010000}"/>
    <cellStyle name="___PERSONAL_1_Clearsky_internal_070201_1_Clearsky_Outside_070201.xls Chart 2 2" xfId="44308" xr:uid="{00000000-0005-0000-0000-0000A4010000}"/>
    <cellStyle name="___PERSONAL_1_Clearsky_internal_070201_2" xfId="44309" xr:uid="{00000000-0005-0000-0000-0000A5010000}"/>
    <cellStyle name="___PERSONAL_1_Clearsky_internal_070201_Clearsky_Outside_070201.xls Chart 2" xfId="44310" xr:uid="{00000000-0005-0000-0000-0000A6010000}"/>
    <cellStyle name="___PERSONAL_1_Clearsky_Outside_070201.xls Chart 2" xfId="44311" xr:uid="{00000000-0005-0000-0000-0000A7010000}"/>
    <cellStyle name="___PERSONAL_1_Clearsky_Outside_070201.xls Chart 2 2" xfId="44312" xr:uid="{00000000-0005-0000-0000-0000A8010000}"/>
    <cellStyle name="___PERSONAL_1_Clearsky_Outside_070201.xls Chart 2_1" xfId="44313" xr:uid="{00000000-0005-0000-0000-0000A9010000}"/>
    <cellStyle name="___PERSONAL_2" xfId="44314" xr:uid="{00000000-0005-0000-0000-0000AA010000}"/>
    <cellStyle name="___PERSONAL_2 2" xfId="44315" xr:uid="{00000000-0005-0000-0000-0000AB010000}"/>
    <cellStyle name="___PERSONAL_2_ClearSky_AEP_Min_04.04.02_Bank" xfId="44316" xr:uid="{00000000-0005-0000-0000-0000AC010000}"/>
    <cellStyle name="___PERSONAL_2_ClearSky_AEP_Min_04.04.02_Bank 2" xfId="44317" xr:uid="{00000000-0005-0000-0000-0000AD010000}"/>
    <cellStyle name="___PERSONAL_2_ClearSky_AEP_Min_04.04.02_Bank_1" xfId="44318" xr:uid="{00000000-0005-0000-0000-0000AE010000}"/>
    <cellStyle name="___PERSONAL_2_ClearSky_AEP_Min_04.04.02_Bank_1 2" xfId="44319" xr:uid="{00000000-0005-0000-0000-0000AF010000}"/>
    <cellStyle name="___PERSONAL_2_Clearsky_internal_050301" xfId="44320" xr:uid="{00000000-0005-0000-0000-0000B0010000}"/>
    <cellStyle name="___PERSONAL_2_Clearsky_internal_050301 2" xfId="44321" xr:uid="{00000000-0005-0000-0000-0000B1010000}"/>
    <cellStyle name="___PERSONAL_2_Clearsky_internal_050301_1" xfId="44322" xr:uid="{00000000-0005-0000-0000-0000B2010000}"/>
    <cellStyle name="___PERSONAL_2_Clearsky_internal_050301_1 2" xfId="44323" xr:uid="{00000000-0005-0000-0000-0000B3010000}"/>
    <cellStyle name="___PERSONAL_2_Clearsky_internal_070201" xfId="44324" xr:uid="{00000000-0005-0000-0000-0000B4010000}"/>
    <cellStyle name="___PERSONAL_2_Clearsky_internal_070201 2" xfId="44325" xr:uid="{00000000-0005-0000-0000-0000B5010000}"/>
    <cellStyle name="___PERSONAL_2_Clearsky_internal_070201.xls Chart 2" xfId="44326" xr:uid="{00000000-0005-0000-0000-0000B6010000}"/>
    <cellStyle name="___PERSONAL_2_Clearsky_internal_070201.xls Chart 2 2" xfId="44327" xr:uid="{00000000-0005-0000-0000-0000B7010000}"/>
    <cellStyle name="___PERSONAL_2_Clearsky_internal_070201.xls Chart 2_1" xfId="44328" xr:uid="{00000000-0005-0000-0000-0000B8010000}"/>
    <cellStyle name="___PERSONAL_2_Clearsky_internal_070201.xls Chart 2_1 2" xfId="44329" xr:uid="{00000000-0005-0000-0000-0000B9010000}"/>
    <cellStyle name="___PERSONAL_2_Clearsky_internal_070201_1" xfId="44330" xr:uid="{00000000-0005-0000-0000-0000BA010000}"/>
    <cellStyle name="___PERSONAL_2_Clearsky_internal_070201_1 2" xfId="44331" xr:uid="{00000000-0005-0000-0000-0000BB010000}"/>
    <cellStyle name="___PERSONAL_2_Clearsky_internal_070201_1_Clearsky_internal_070201" xfId="44332" xr:uid="{00000000-0005-0000-0000-0000BC010000}"/>
    <cellStyle name="___PERSONAL_2_Clearsky_internal_070201_1_Clearsky_internal_070201 2" xfId="44333" xr:uid="{00000000-0005-0000-0000-0000BD010000}"/>
    <cellStyle name="___PERSONAL_2_Clearsky_internal_070201_1_Clearsky_Outside_070201.xls Chart 2" xfId="44334" xr:uid="{00000000-0005-0000-0000-0000BE010000}"/>
    <cellStyle name="___PERSONAL_2_Clearsky_internal_070201_1_Clearsky_Outside_070201.xls Chart 2 2" xfId="44335" xr:uid="{00000000-0005-0000-0000-0000BF010000}"/>
    <cellStyle name="___PERSONAL_2_Clearsky_internal_070201_2" xfId="44336" xr:uid="{00000000-0005-0000-0000-0000C0010000}"/>
    <cellStyle name="___PERSONAL_2_Clearsky_internal_070201_2 2" xfId="44337" xr:uid="{00000000-0005-0000-0000-0000C1010000}"/>
    <cellStyle name="___PERSONAL_2_Clearsky_internal_070201_Clearsky_Outside_070201.xls Chart 2" xfId="44338" xr:uid="{00000000-0005-0000-0000-0000C2010000}"/>
    <cellStyle name="___PERSONAL_2_Clearsky_internal_070201_Clearsky_Outside_070201.xls Chart 2 2" xfId="44339" xr:uid="{00000000-0005-0000-0000-0000C3010000}"/>
    <cellStyle name="___PERSONAL_2_Clearsky_Outside_070201.xls Chart 2" xfId="44340" xr:uid="{00000000-0005-0000-0000-0000C4010000}"/>
    <cellStyle name="___PERSONAL_2_Clearsky_Outside_070201.xls Chart 2 2" xfId="44341" xr:uid="{00000000-0005-0000-0000-0000C5010000}"/>
    <cellStyle name="___PERSONAL_2_Clearsky_Outside_070201.xls Chart 2_1" xfId="44342" xr:uid="{00000000-0005-0000-0000-0000C6010000}"/>
    <cellStyle name="___PERSONAL_2_Clearsky_Outside_070201.xls Chart 2_1 2" xfId="44343" xr:uid="{00000000-0005-0000-0000-0000C7010000}"/>
    <cellStyle name="___PERSONAL_2_Clearsky_Outside_070201.xls Chart 2_2" xfId="44344" xr:uid="{00000000-0005-0000-0000-0000C8010000}"/>
    <cellStyle name="___PERSONAL_2_Clearsky_Outside_070201.xls Chart 2_2 2" xfId="44345" xr:uid="{00000000-0005-0000-0000-0000C9010000}"/>
    <cellStyle name="___PERSONAL_3" xfId="44346" xr:uid="{00000000-0005-0000-0000-0000CA010000}"/>
    <cellStyle name="___PERSONAL_3_ClearSky_AEP_Min_04.04.02_Bank" xfId="44347" xr:uid="{00000000-0005-0000-0000-0000CB010000}"/>
    <cellStyle name="___PERSONAL_3_ClearSky_AEP_Min_04.04.02_Bank 2" xfId="44348" xr:uid="{00000000-0005-0000-0000-0000CC010000}"/>
    <cellStyle name="___PERSONAL_3_Clearsky_internal_050301" xfId="44349" xr:uid="{00000000-0005-0000-0000-0000CD010000}"/>
    <cellStyle name="___PERSONAL_3_Clearsky_internal_070201" xfId="44350" xr:uid="{00000000-0005-0000-0000-0000CE010000}"/>
    <cellStyle name="___PERSONAL_3_Clearsky_internal_070201.xls Chart 2" xfId="44351" xr:uid="{00000000-0005-0000-0000-0000CF010000}"/>
    <cellStyle name="___PERSONAL_3_Clearsky_internal_070201.xls Chart 2 2" xfId="44352" xr:uid="{00000000-0005-0000-0000-0000D0010000}"/>
    <cellStyle name="___PERSONAL_3_Clearsky_internal_070201_1" xfId="44353" xr:uid="{00000000-0005-0000-0000-0000D1010000}"/>
    <cellStyle name="___PERSONAL_3_Clearsky_internal_070201_1 2" xfId="44354" xr:uid="{00000000-0005-0000-0000-0000D2010000}"/>
    <cellStyle name="___PERSONAL_3_Clearsky_internal_070201_Clearsky_Outside_070201.xls Chart 2" xfId="44355" xr:uid="{00000000-0005-0000-0000-0000D3010000}"/>
    <cellStyle name="___PERSONAL_3_Clearsky_internal_070201_Clearsky_Outside_070201.xls Chart 2 2" xfId="44356" xr:uid="{00000000-0005-0000-0000-0000D4010000}"/>
    <cellStyle name="___PERSONAL_3_Clearsky_Outside_070201.xls Chart 2" xfId="44357" xr:uid="{00000000-0005-0000-0000-0000D5010000}"/>
    <cellStyle name="___PERSONAL_4" xfId="44358" xr:uid="{00000000-0005-0000-0000-0000D6010000}"/>
    <cellStyle name="___PERSONAL_ClearSky_AEP_Min_04.04.02_Bank" xfId="44359" xr:uid="{00000000-0005-0000-0000-0000D7010000}"/>
    <cellStyle name="___PERSONAL_ClearSky_AEP_Min_04.04.02_Bank_1" xfId="44360" xr:uid="{00000000-0005-0000-0000-0000D8010000}"/>
    <cellStyle name="___PERSONAL_ClearSky_AEP_Min_04.04.02_Bank_1 2" xfId="44361" xr:uid="{00000000-0005-0000-0000-0000D9010000}"/>
    <cellStyle name="___PERSONAL_Clearsky_internal_050301" xfId="44362" xr:uid="{00000000-0005-0000-0000-0000DA010000}"/>
    <cellStyle name="___PERSONAL_Clearsky_internal_050301_1" xfId="44363" xr:uid="{00000000-0005-0000-0000-0000DB010000}"/>
    <cellStyle name="___PERSONAL_Clearsky_internal_050301_1 2" xfId="44364" xr:uid="{00000000-0005-0000-0000-0000DC010000}"/>
    <cellStyle name="___PERSONAL_Clearsky_internal_070201" xfId="44365" xr:uid="{00000000-0005-0000-0000-0000DD010000}"/>
    <cellStyle name="___PERSONAL_Clearsky_internal_070201.xls Chart 2" xfId="44366" xr:uid="{00000000-0005-0000-0000-0000DE010000}"/>
    <cellStyle name="___PERSONAL_Clearsky_internal_070201.xls Chart 2_1" xfId="44367" xr:uid="{00000000-0005-0000-0000-0000DF010000}"/>
    <cellStyle name="___PERSONAL_Clearsky_internal_070201.xls Chart 2_1 2" xfId="44368" xr:uid="{00000000-0005-0000-0000-0000E0010000}"/>
    <cellStyle name="___PERSONAL_Clearsky_internal_070201_1" xfId="44369" xr:uid="{00000000-0005-0000-0000-0000E1010000}"/>
    <cellStyle name="___PERSONAL_Clearsky_internal_070201_1 2" xfId="44370" xr:uid="{00000000-0005-0000-0000-0000E2010000}"/>
    <cellStyle name="___PERSONAL_Clearsky_internal_070201_1_Clearsky_internal_070201" xfId="44371" xr:uid="{00000000-0005-0000-0000-0000E3010000}"/>
    <cellStyle name="___PERSONAL_Clearsky_internal_070201_1_Clearsky_Outside_070201.xls Chart 2" xfId="44372" xr:uid="{00000000-0005-0000-0000-0000E4010000}"/>
    <cellStyle name="___PERSONAL_Clearsky_internal_070201_2" xfId="44373" xr:uid="{00000000-0005-0000-0000-0000E5010000}"/>
    <cellStyle name="___PERSONAL_Clearsky_internal_070201_2 2" xfId="44374" xr:uid="{00000000-0005-0000-0000-0000E6010000}"/>
    <cellStyle name="___PERSONAL_Clearsky_internal_070201_Clearsky_Outside_070201.xls Chart 2" xfId="44375" xr:uid="{00000000-0005-0000-0000-0000E7010000}"/>
    <cellStyle name="___PERSONAL_Clearsky_internal_070201_Clearsky_Outside_070201.xls Chart 2 2" xfId="44376" xr:uid="{00000000-0005-0000-0000-0000E8010000}"/>
    <cellStyle name="___PERSONAL_Clearsky_Outside_070201.xls Chart 2" xfId="44377" xr:uid="{00000000-0005-0000-0000-0000E9010000}"/>
    <cellStyle name="___PERSONAL_Clearsky_Outside_070201.xls Chart 2_1" xfId="44378" xr:uid="{00000000-0005-0000-0000-0000EA010000}"/>
    <cellStyle name="___PERSONAL_Clearsky_Outside_070201.xls Chart 2_1 2" xfId="44379" xr:uid="{00000000-0005-0000-0000-0000EB010000}"/>
    <cellStyle name="___Query11" xfId="44380" xr:uid="{00000000-0005-0000-0000-0000EC010000}"/>
    <cellStyle name="___Query11 2" xfId="44381" xr:uid="{00000000-0005-0000-0000-0000ED010000}"/>
    <cellStyle name="___Sheet1" xfId="44382" xr:uid="{00000000-0005-0000-0000-0000EE010000}"/>
    <cellStyle name="___Sheet1 (2)" xfId="44383" xr:uid="{00000000-0005-0000-0000-0000EF010000}"/>
    <cellStyle name="___Sheet2" xfId="44384" xr:uid="{00000000-0005-0000-0000-0000F0010000}"/>
    <cellStyle name="___Sheet2_ClearSky_AEP_Min_04.04.02_Bank" xfId="44385" xr:uid="{00000000-0005-0000-0000-0000F1010000}"/>
    <cellStyle name="___Sheet2_ClearSky_AEP_Min_04.04.02_Bank 2" xfId="44386" xr:uid="{00000000-0005-0000-0000-0000F2010000}"/>
    <cellStyle name="___Sheet2_Clearsky_internal_050301" xfId="44387" xr:uid="{00000000-0005-0000-0000-0000F3010000}"/>
    <cellStyle name="___Sheet2_Clearsky_internal_070201" xfId="44388" xr:uid="{00000000-0005-0000-0000-0000F4010000}"/>
    <cellStyle name="___Sheet2_Clearsky_internal_070201 2" xfId="44389" xr:uid="{00000000-0005-0000-0000-0000F5010000}"/>
    <cellStyle name="___Sheet2_Clearsky_internal_070201.xls Chart 2" xfId="44390" xr:uid="{00000000-0005-0000-0000-0000F6010000}"/>
    <cellStyle name="___Sheet2_Clearsky_internal_070201.xls Chart 2 2" xfId="44391" xr:uid="{00000000-0005-0000-0000-0000F7010000}"/>
    <cellStyle name="___Sheet2_Clearsky_internal_070201_1" xfId="44392" xr:uid="{00000000-0005-0000-0000-0000F8010000}"/>
    <cellStyle name="___Sheet2_Clearsky_internal_070201_Clearsky_Outside_070201.xls Chart 2" xfId="44393" xr:uid="{00000000-0005-0000-0000-0000F9010000}"/>
    <cellStyle name="___Sheet2_Clearsky_Outside_070201.xls Chart 2" xfId="44394" xr:uid="{00000000-0005-0000-0000-0000FA010000}"/>
    <cellStyle name="_020122 TIM MITCHELL" xfId="44395" xr:uid="{00000000-0005-0000-0000-0000FB010000}"/>
    <cellStyle name="_020122 TIM MITCHELL 2" xfId="44396" xr:uid="{00000000-0005-0000-0000-0000FC010000}"/>
    <cellStyle name="_APS Financial Model v1.0" xfId="44397" xr:uid="{00000000-0005-0000-0000-0000FD010000}"/>
    <cellStyle name="_ColumnHeaderUL" xfId="26" xr:uid="{00000000-0005-0000-0000-0000FE010000}"/>
    <cellStyle name="_Cumberland Coal Financial Model v2.1" xfId="44398" xr:uid="{00000000-0005-0000-0000-0000FF010000}"/>
    <cellStyle name="_EditableNumber" xfId="27" xr:uid="{00000000-0005-0000-0000-000000020000}"/>
    <cellStyle name="_EditableRowText" xfId="28" xr:uid="{00000000-0005-0000-0000-000001020000}"/>
    <cellStyle name="_enXco NSP IV (mdf) v3.7" xfId="44399" xr:uid="{00000000-0005-0000-0000-000002020000}"/>
    <cellStyle name="_GrandTotal" xfId="29" xr:uid="{00000000-0005-0000-0000-000003020000}"/>
    <cellStyle name="_Number" xfId="30" xr:uid="{00000000-0005-0000-0000-000004020000}"/>
    <cellStyle name="_Orange-Mulberry Res. 061201a" xfId="44400" xr:uid="{00000000-0005-0000-0000-000005020000}"/>
    <cellStyle name="_Orange-Mulberry Res. 061201a 2" xfId="44401" xr:uid="{00000000-0005-0000-0000-000006020000}"/>
    <cellStyle name="_Project List 021810 for TIS V2" xfId="44402" xr:uid="{00000000-0005-0000-0000-000007020000}"/>
    <cellStyle name="_Project List 021810 for TIS V2 2" xfId="44403" xr:uid="{00000000-0005-0000-0000-000008020000}"/>
    <cellStyle name="_PSEG asset valuation 1.1" xfId="44404" xr:uid="{00000000-0005-0000-0000-000009020000}"/>
    <cellStyle name="_PSEG asset valuation 1.1 2" xfId="44405" xr:uid="{00000000-0005-0000-0000-00000A020000}"/>
    <cellStyle name="_PSEG Swap v3.5 PSEG Assets" xfId="44406" xr:uid="{00000000-0005-0000-0000-00000B020000}"/>
    <cellStyle name="_River Operations 09-18-06 v2" xfId="44407" xr:uid="{00000000-0005-0000-0000-00000C020000}"/>
    <cellStyle name="_RowText" xfId="31" xr:uid="{00000000-0005-0000-0000-00000D020000}"/>
    <cellStyle name="_SA Financial Model v1.0" xfId="44408" xr:uid="{00000000-0005-0000-0000-00000E020000}"/>
    <cellStyle name="_Subtitle" xfId="32" xr:uid="{00000000-0005-0000-0000-00000F020000}"/>
    <cellStyle name="_Title" xfId="33" xr:uid="{00000000-0005-0000-0000-000010020000}"/>
    <cellStyle name="=C:\WINNT40\SYSTEM32\COMMAND.COM" xfId="44409" xr:uid="{00000000-0005-0000-0000-000011020000}"/>
    <cellStyle name="=C:\WINNT40\SYSTEM32\COMMAND.COM 10" xfId="44410" xr:uid="{00000000-0005-0000-0000-000012020000}"/>
    <cellStyle name="=C:\WINNT40\SYSTEM32\COMMAND.COM 10 2" xfId="44411" xr:uid="{00000000-0005-0000-0000-000013020000}"/>
    <cellStyle name="=C:\WINNT40\SYSTEM32\COMMAND.COM 10 2 2" xfId="44412" xr:uid="{00000000-0005-0000-0000-000014020000}"/>
    <cellStyle name="=C:\WINNT40\SYSTEM32\COMMAND.COM 10 3" xfId="44413" xr:uid="{00000000-0005-0000-0000-000015020000}"/>
    <cellStyle name="=C:\WINNT40\SYSTEM32\COMMAND.COM 11" xfId="44414" xr:uid="{00000000-0005-0000-0000-000016020000}"/>
    <cellStyle name="=C:\WINNT40\SYSTEM32\COMMAND.COM 2" xfId="44415" xr:uid="{00000000-0005-0000-0000-000017020000}"/>
    <cellStyle name="=C:\WINNT40\SYSTEM32\COMMAND.COM 2 2" xfId="44416" xr:uid="{00000000-0005-0000-0000-000018020000}"/>
    <cellStyle name="=C:\WINNT40\SYSTEM32\COMMAND.COM 3" xfId="44417" xr:uid="{00000000-0005-0000-0000-000019020000}"/>
    <cellStyle name="=C:\WINNT40\SYSTEM32\COMMAND.COM 3 2" xfId="44418" xr:uid="{00000000-0005-0000-0000-00001A020000}"/>
    <cellStyle name="=C:\WINNT40\SYSTEM32\COMMAND.COM 4" xfId="44419" xr:uid="{00000000-0005-0000-0000-00001B020000}"/>
    <cellStyle name="=C:\WINNT40\SYSTEM32\COMMAND.COM 4 2" xfId="44420" xr:uid="{00000000-0005-0000-0000-00001C020000}"/>
    <cellStyle name="=C:\WINNT40\SYSTEM32\COMMAND.COM 5" xfId="44421" xr:uid="{00000000-0005-0000-0000-00001D020000}"/>
    <cellStyle name="=C:\WINNT40\SYSTEM32\COMMAND.COM 5 2" xfId="44422" xr:uid="{00000000-0005-0000-0000-00001E020000}"/>
    <cellStyle name="=C:\WINNT40\SYSTEM32\COMMAND.COM 6" xfId="44423" xr:uid="{00000000-0005-0000-0000-00001F020000}"/>
    <cellStyle name="=C:\WINNT40\SYSTEM32\COMMAND.COM 6 2" xfId="44424" xr:uid="{00000000-0005-0000-0000-000020020000}"/>
    <cellStyle name="=C:\WINNT40\SYSTEM32\COMMAND.COM 6 2 2" xfId="44425" xr:uid="{00000000-0005-0000-0000-000021020000}"/>
    <cellStyle name="=C:\WINNT40\SYSTEM32\COMMAND.COM 6 3" xfId="44426" xr:uid="{00000000-0005-0000-0000-000022020000}"/>
    <cellStyle name="=C:\WINNT40\SYSTEM32\COMMAND.COM 7" xfId="44427" xr:uid="{00000000-0005-0000-0000-000023020000}"/>
    <cellStyle name="=C:\WINNT40\SYSTEM32\COMMAND.COM 7 2" xfId="44428" xr:uid="{00000000-0005-0000-0000-000024020000}"/>
    <cellStyle name="=C:\WINNT40\SYSTEM32\COMMAND.COM 7 2 2" xfId="44429" xr:uid="{00000000-0005-0000-0000-000025020000}"/>
    <cellStyle name="=C:\WINNT40\SYSTEM32\COMMAND.COM 7 3" xfId="44430" xr:uid="{00000000-0005-0000-0000-000026020000}"/>
    <cellStyle name="=C:\WINNT40\SYSTEM32\COMMAND.COM 8" xfId="44431" xr:uid="{00000000-0005-0000-0000-000027020000}"/>
    <cellStyle name="=C:\WINNT40\SYSTEM32\COMMAND.COM 8 2" xfId="44432" xr:uid="{00000000-0005-0000-0000-000028020000}"/>
    <cellStyle name="=C:\WINNT40\SYSTEM32\COMMAND.COM 8 2 2" xfId="44433" xr:uid="{00000000-0005-0000-0000-000029020000}"/>
    <cellStyle name="=C:\WINNT40\SYSTEM32\COMMAND.COM 8 3" xfId="44434" xr:uid="{00000000-0005-0000-0000-00002A020000}"/>
    <cellStyle name="=C:\WINNT40\SYSTEM32\COMMAND.COM 9" xfId="44435" xr:uid="{00000000-0005-0000-0000-00002B020000}"/>
    <cellStyle name="=C:\WINNT40\SYSTEM32\COMMAND.COM 9 2" xfId="44436" xr:uid="{00000000-0005-0000-0000-00002C020000}"/>
    <cellStyle name="=C:\WINNT40\SYSTEM32\COMMAND.COM 9 2 2" xfId="44437" xr:uid="{00000000-0005-0000-0000-00002D020000}"/>
    <cellStyle name="=C:\WINNT40\SYSTEM32\COMMAND.COM 9 3" xfId="44438" xr:uid="{00000000-0005-0000-0000-00002E020000}"/>
    <cellStyle name="=C:\WINNT40\SYSTEM32\COMMAND.COM_2D - MAY 24 2010 Ten Year ATRR Forecast for Stakeholders - Updated to SL Rev 12 for PowerPoint" xfId="44439" xr:uid="{00000000-0005-0000-0000-00002F020000}"/>
    <cellStyle name="0 Decimals" xfId="34" xr:uid="{00000000-0005-0000-0000-000030020000}"/>
    <cellStyle name="1 Decimal" xfId="35" xr:uid="{00000000-0005-0000-0000-000031020000}"/>
    <cellStyle name="2 Decimals" xfId="36" xr:uid="{00000000-0005-0000-0000-000032020000}"/>
    <cellStyle name="20% - Accent1 10" xfId="37" xr:uid="{00000000-0005-0000-0000-000033020000}"/>
    <cellStyle name="20% - Accent1 10 2" xfId="44440" xr:uid="{00000000-0005-0000-0000-000034020000}"/>
    <cellStyle name="20% - Accent1 11" xfId="38" xr:uid="{00000000-0005-0000-0000-000035020000}"/>
    <cellStyle name="20% - Accent1 11 2" xfId="44441" xr:uid="{00000000-0005-0000-0000-000036020000}"/>
    <cellStyle name="20% - Accent1 12" xfId="39" xr:uid="{00000000-0005-0000-0000-000037020000}"/>
    <cellStyle name="20% - Accent1 12 2" xfId="44442" xr:uid="{00000000-0005-0000-0000-000038020000}"/>
    <cellStyle name="20% - Accent1 13" xfId="40" xr:uid="{00000000-0005-0000-0000-000039020000}"/>
    <cellStyle name="20% - Accent1 13 2" xfId="44443" xr:uid="{00000000-0005-0000-0000-00003A020000}"/>
    <cellStyle name="20% - Accent1 14" xfId="44444" xr:uid="{00000000-0005-0000-0000-00003B020000}"/>
    <cellStyle name="20% - Accent1 2" xfId="41" xr:uid="{00000000-0005-0000-0000-00003C020000}"/>
    <cellStyle name="20% - Accent1 2 2" xfId="42" xr:uid="{00000000-0005-0000-0000-00003D020000}"/>
    <cellStyle name="20% - Accent1 2 2 2" xfId="43" xr:uid="{00000000-0005-0000-0000-00003E020000}"/>
    <cellStyle name="20% - Accent1 2 2 3" xfId="44445" xr:uid="{00000000-0005-0000-0000-00003F020000}"/>
    <cellStyle name="20% - Accent1 2 2 3 2" xfId="44446" xr:uid="{00000000-0005-0000-0000-000040020000}"/>
    <cellStyle name="20% - Accent1 2 2 4" xfId="44447" xr:uid="{00000000-0005-0000-0000-000041020000}"/>
    <cellStyle name="20% - Accent1 2 3" xfId="44" xr:uid="{00000000-0005-0000-0000-000042020000}"/>
    <cellStyle name="20% - Accent1 2 3 2" xfId="44448" xr:uid="{00000000-0005-0000-0000-000043020000}"/>
    <cellStyle name="20% - Accent1 2 4" xfId="45" xr:uid="{00000000-0005-0000-0000-000044020000}"/>
    <cellStyle name="20% - Accent1 2 5" xfId="46" xr:uid="{00000000-0005-0000-0000-000045020000}"/>
    <cellStyle name="20% - Accent1 3" xfId="47" xr:uid="{00000000-0005-0000-0000-000046020000}"/>
    <cellStyle name="20% - Accent1 3 2" xfId="48" xr:uid="{00000000-0005-0000-0000-000047020000}"/>
    <cellStyle name="20% - Accent1 3 2 2" xfId="49" xr:uid="{00000000-0005-0000-0000-000048020000}"/>
    <cellStyle name="20% - Accent1 3 2 3" xfId="50" xr:uid="{00000000-0005-0000-0000-000049020000}"/>
    <cellStyle name="20% - Accent1 3 2 4" xfId="51" xr:uid="{00000000-0005-0000-0000-00004A020000}"/>
    <cellStyle name="20% - Accent1 3 2 5" xfId="52" xr:uid="{00000000-0005-0000-0000-00004B020000}"/>
    <cellStyle name="20% - Accent1 3 3" xfId="53" xr:uid="{00000000-0005-0000-0000-00004C020000}"/>
    <cellStyle name="20% - Accent1 3 3 2" xfId="44449" xr:uid="{00000000-0005-0000-0000-00004D020000}"/>
    <cellStyle name="20% - Accent1 3 4" xfId="54" xr:uid="{00000000-0005-0000-0000-00004E020000}"/>
    <cellStyle name="20% - Accent1 3 5" xfId="55" xr:uid="{00000000-0005-0000-0000-00004F020000}"/>
    <cellStyle name="20% - Accent1 3 6" xfId="56" xr:uid="{00000000-0005-0000-0000-000050020000}"/>
    <cellStyle name="20% - Accent1 3 6 2" xfId="57" xr:uid="{00000000-0005-0000-0000-000051020000}"/>
    <cellStyle name="20% - Accent1 3 7" xfId="58" xr:uid="{00000000-0005-0000-0000-000052020000}"/>
    <cellStyle name="20% - Accent1 4" xfId="59" xr:uid="{00000000-0005-0000-0000-000053020000}"/>
    <cellStyle name="20% - Accent1 4 2" xfId="60" xr:uid="{00000000-0005-0000-0000-000054020000}"/>
    <cellStyle name="20% - Accent1 4 2 2" xfId="61" xr:uid="{00000000-0005-0000-0000-000055020000}"/>
    <cellStyle name="20% - Accent1 4 3" xfId="62" xr:uid="{00000000-0005-0000-0000-000056020000}"/>
    <cellStyle name="20% - Accent1 4 4" xfId="63" xr:uid="{00000000-0005-0000-0000-000057020000}"/>
    <cellStyle name="20% - Accent1 4 5" xfId="64" xr:uid="{00000000-0005-0000-0000-000058020000}"/>
    <cellStyle name="20% - Accent1 4 5 2" xfId="65" xr:uid="{00000000-0005-0000-0000-000059020000}"/>
    <cellStyle name="20% - Accent1 4 6" xfId="66" xr:uid="{00000000-0005-0000-0000-00005A020000}"/>
    <cellStyle name="20% - Accent1 5" xfId="67" xr:uid="{00000000-0005-0000-0000-00005B020000}"/>
    <cellStyle name="20% - Accent1 5 2" xfId="68" xr:uid="{00000000-0005-0000-0000-00005C020000}"/>
    <cellStyle name="20% - Accent1 5 2 2" xfId="44450" xr:uid="{00000000-0005-0000-0000-00005D020000}"/>
    <cellStyle name="20% - Accent1 5 3" xfId="69" xr:uid="{00000000-0005-0000-0000-00005E020000}"/>
    <cellStyle name="20% - Accent1 6" xfId="70" xr:uid="{00000000-0005-0000-0000-00005F020000}"/>
    <cellStyle name="20% - Accent1 6 2" xfId="71" xr:uid="{00000000-0005-0000-0000-000060020000}"/>
    <cellStyle name="20% - Accent1 6 2 2" xfId="44451" xr:uid="{00000000-0005-0000-0000-000061020000}"/>
    <cellStyle name="20% - Accent1 7" xfId="72" xr:uid="{00000000-0005-0000-0000-000062020000}"/>
    <cellStyle name="20% - Accent1 7 2" xfId="73" xr:uid="{00000000-0005-0000-0000-000063020000}"/>
    <cellStyle name="20% - Accent1 7 2 2" xfId="44452" xr:uid="{00000000-0005-0000-0000-000064020000}"/>
    <cellStyle name="20% - Accent1 8" xfId="74" xr:uid="{00000000-0005-0000-0000-000065020000}"/>
    <cellStyle name="20% - Accent1 8 2" xfId="75" xr:uid="{00000000-0005-0000-0000-000066020000}"/>
    <cellStyle name="20% - Accent1 8 2 2" xfId="44453" xr:uid="{00000000-0005-0000-0000-000067020000}"/>
    <cellStyle name="20% - Accent1 8 3" xfId="44454" xr:uid="{00000000-0005-0000-0000-000068020000}"/>
    <cellStyle name="20% - Accent1 9" xfId="76" xr:uid="{00000000-0005-0000-0000-000069020000}"/>
    <cellStyle name="20% - Accent1 9 2" xfId="77" xr:uid="{00000000-0005-0000-0000-00006A020000}"/>
    <cellStyle name="20% - Accent2 10" xfId="78" xr:uid="{00000000-0005-0000-0000-00006B020000}"/>
    <cellStyle name="20% - Accent2 10 2" xfId="44455" xr:uid="{00000000-0005-0000-0000-00006C020000}"/>
    <cellStyle name="20% - Accent2 11" xfId="79" xr:uid="{00000000-0005-0000-0000-00006D020000}"/>
    <cellStyle name="20% - Accent2 11 2" xfId="44456" xr:uid="{00000000-0005-0000-0000-00006E020000}"/>
    <cellStyle name="20% - Accent2 12" xfId="80" xr:uid="{00000000-0005-0000-0000-00006F020000}"/>
    <cellStyle name="20% - Accent2 12 2" xfId="44457" xr:uid="{00000000-0005-0000-0000-000070020000}"/>
    <cellStyle name="20% - Accent2 13" xfId="81" xr:uid="{00000000-0005-0000-0000-000071020000}"/>
    <cellStyle name="20% - Accent2 13 2" xfId="44458" xr:uid="{00000000-0005-0000-0000-000072020000}"/>
    <cellStyle name="20% - Accent2 14" xfId="44459" xr:uid="{00000000-0005-0000-0000-000073020000}"/>
    <cellStyle name="20% - Accent2 2" xfId="82" xr:uid="{00000000-0005-0000-0000-000074020000}"/>
    <cellStyle name="20% - Accent2 2 2" xfId="83" xr:uid="{00000000-0005-0000-0000-000075020000}"/>
    <cellStyle name="20% - Accent2 2 2 2" xfId="84" xr:uid="{00000000-0005-0000-0000-000076020000}"/>
    <cellStyle name="20% - Accent2 2 2 3" xfId="44460" xr:uid="{00000000-0005-0000-0000-000077020000}"/>
    <cellStyle name="20% - Accent2 2 3" xfId="85" xr:uid="{00000000-0005-0000-0000-000078020000}"/>
    <cellStyle name="20% - Accent2 2 4" xfId="86" xr:uid="{00000000-0005-0000-0000-000079020000}"/>
    <cellStyle name="20% - Accent2 2 5" xfId="87" xr:uid="{00000000-0005-0000-0000-00007A020000}"/>
    <cellStyle name="20% - Accent2 3" xfId="88" xr:uid="{00000000-0005-0000-0000-00007B020000}"/>
    <cellStyle name="20% - Accent2 3 2" xfId="89" xr:uid="{00000000-0005-0000-0000-00007C020000}"/>
    <cellStyle name="20% - Accent2 3 2 2" xfId="90" xr:uid="{00000000-0005-0000-0000-00007D020000}"/>
    <cellStyle name="20% - Accent2 3 2 3" xfId="91" xr:uid="{00000000-0005-0000-0000-00007E020000}"/>
    <cellStyle name="20% - Accent2 3 2 4" xfId="92" xr:uid="{00000000-0005-0000-0000-00007F020000}"/>
    <cellStyle name="20% - Accent2 3 2 5" xfId="93" xr:uid="{00000000-0005-0000-0000-000080020000}"/>
    <cellStyle name="20% - Accent2 3 3" xfId="94" xr:uid="{00000000-0005-0000-0000-000081020000}"/>
    <cellStyle name="20% - Accent2 3 3 2" xfId="44461" xr:uid="{00000000-0005-0000-0000-000082020000}"/>
    <cellStyle name="20% - Accent2 3 4" xfId="95" xr:uid="{00000000-0005-0000-0000-000083020000}"/>
    <cellStyle name="20% - Accent2 3 5" xfId="96" xr:uid="{00000000-0005-0000-0000-000084020000}"/>
    <cellStyle name="20% - Accent2 3 6" xfId="97" xr:uid="{00000000-0005-0000-0000-000085020000}"/>
    <cellStyle name="20% - Accent2 3 6 2" xfId="98" xr:uid="{00000000-0005-0000-0000-000086020000}"/>
    <cellStyle name="20% - Accent2 3 7" xfId="99" xr:uid="{00000000-0005-0000-0000-000087020000}"/>
    <cellStyle name="20% - Accent2 4" xfId="100" xr:uid="{00000000-0005-0000-0000-000088020000}"/>
    <cellStyle name="20% - Accent2 4 2" xfId="101" xr:uid="{00000000-0005-0000-0000-000089020000}"/>
    <cellStyle name="20% - Accent2 4 2 2" xfId="102" xr:uid="{00000000-0005-0000-0000-00008A020000}"/>
    <cellStyle name="20% - Accent2 4 3" xfId="103" xr:uid="{00000000-0005-0000-0000-00008B020000}"/>
    <cellStyle name="20% - Accent2 4 4" xfId="104" xr:uid="{00000000-0005-0000-0000-00008C020000}"/>
    <cellStyle name="20% - Accent2 4 5" xfId="105" xr:uid="{00000000-0005-0000-0000-00008D020000}"/>
    <cellStyle name="20% - Accent2 4 5 2" xfId="106" xr:uid="{00000000-0005-0000-0000-00008E020000}"/>
    <cellStyle name="20% - Accent2 4 6" xfId="107" xr:uid="{00000000-0005-0000-0000-00008F020000}"/>
    <cellStyle name="20% - Accent2 5" xfId="108" xr:uid="{00000000-0005-0000-0000-000090020000}"/>
    <cellStyle name="20% - Accent2 5 2" xfId="109" xr:uid="{00000000-0005-0000-0000-000091020000}"/>
    <cellStyle name="20% - Accent2 5 2 2" xfId="44462" xr:uid="{00000000-0005-0000-0000-000092020000}"/>
    <cellStyle name="20% - Accent2 5 3" xfId="110" xr:uid="{00000000-0005-0000-0000-000093020000}"/>
    <cellStyle name="20% - Accent2 6" xfId="111" xr:uid="{00000000-0005-0000-0000-000094020000}"/>
    <cellStyle name="20% - Accent2 6 2" xfId="112" xr:uid="{00000000-0005-0000-0000-000095020000}"/>
    <cellStyle name="20% - Accent2 6 2 2" xfId="44463" xr:uid="{00000000-0005-0000-0000-000096020000}"/>
    <cellStyle name="20% - Accent2 7" xfId="113" xr:uid="{00000000-0005-0000-0000-000097020000}"/>
    <cellStyle name="20% - Accent2 7 2" xfId="114" xr:uid="{00000000-0005-0000-0000-000098020000}"/>
    <cellStyle name="20% - Accent2 8" xfId="115" xr:uid="{00000000-0005-0000-0000-000099020000}"/>
    <cellStyle name="20% - Accent2 8 2" xfId="116" xr:uid="{00000000-0005-0000-0000-00009A020000}"/>
    <cellStyle name="20% - Accent2 9" xfId="117" xr:uid="{00000000-0005-0000-0000-00009B020000}"/>
    <cellStyle name="20% - Accent2 9 2" xfId="118" xr:uid="{00000000-0005-0000-0000-00009C020000}"/>
    <cellStyle name="20% - Accent3 10" xfId="119" xr:uid="{00000000-0005-0000-0000-00009D020000}"/>
    <cellStyle name="20% - Accent3 10 2" xfId="44464" xr:uid="{00000000-0005-0000-0000-00009E020000}"/>
    <cellStyle name="20% - Accent3 11" xfId="120" xr:uid="{00000000-0005-0000-0000-00009F020000}"/>
    <cellStyle name="20% - Accent3 11 2" xfId="44465" xr:uid="{00000000-0005-0000-0000-0000A0020000}"/>
    <cellStyle name="20% - Accent3 12" xfId="121" xr:uid="{00000000-0005-0000-0000-0000A1020000}"/>
    <cellStyle name="20% - Accent3 12 2" xfId="44466" xr:uid="{00000000-0005-0000-0000-0000A2020000}"/>
    <cellStyle name="20% - Accent3 13" xfId="122" xr:uid="{00000000-0005-0000-0000-0000A3020000}"/>
    <cellStyle name="20% - Accent3 13 2" xfId="44467" xr:uid="{00000000-0005-0000-0000-0000A4020000}"/>
    <cellStyle name="20% - Accent3 2" xfId="123" xr:uid="{00000000-0005-0000-0000-0000A5020000}"/>
    <cellStyle name="20% - Accent3 2 2" xfId="124" xr:uid="{00000000-0005-0000-0000-0000A6020000}"/>
    <cellStyle name="20% - Accent3 2 2 2" xfId="125" xr:uid="{00000000-0005-0000-0000-0000A7020000}"/>
    <cellStyle name="20% - Accent3 2 2 3" xfId="44468" xr:uid="{00000000-0005-0000-0000-0000A8020000}"/>
    <cellStyle name="20% - Accent3 2 2 3 2" xfId="44469" xr:uid="{00000000-0005-0000-0000-0000A9020000}"/>
    <cellStyle name="20% - Accent3 2 2 4" xfId="44470" xr:uid="{00000000-0005-0000-0000-0000AA020000}"/>
    <cellStyle name="20% - Accent3 2 3" xfId="126" xr:uid="{00000000-0005-0000-0000-0000AB020000}"/>
    <cellStyle name="20% - Accent3 2 3 2" xfId="44471" xr:uid="{00000000-0005-0000-0000-0000AC020000}"/>
    <cellStyle name="20% - Accent3 2 4" xfId="127" xr:uid="{00000000-0005-0000-0000-0000AD020000}"/>
    <cellStyle name="20% - Accent3 2 5" xfId="128" xr:uid="{00000000-0005-0000-0000-0000AE020000}"/>
    <cellStyle name="20% - Accent3 3" xfId="129" xr:uid="{00000000-0005-0000-0000-0000AF020000}"/>
    <cellStyle name="20% - Accent3 3 2" xfId="130" xr:uid="{00000000-0005-0000-0000-0000B0020000}"/>
    <cellStyle name="20% - Accent3 3 2 2" xfId="131" xr:uid="{00000000-0005-0000-0000-0000B1020000}"/>
    <cellStyle name="20% - Accent3 3 2 3" xfId="132" xr:uid="{00000000-0005-0000-0000-0000B2020000}"/>
    <cellStyle name="20% - Accent3 3 2 4" xfId="133" xr:uid="{00000000-0005-0000-0000-0000B3020000}"/>
    <cellStyle name="20% - Accent3 3 2 5" xfId="134" xr:uid="{00000000-0005-0000-0000-0000B4020000}"/>
    <cellStyle name="20% - Accent3 3 3" xfId="135" xr:uid="{00000000-0005-0000-0000-0000B5020000}"/>
    <cellStyle name="20% - Accent3 3 3 2" xfId="44472" xr:uid="{00000000-0005-0000-0000-0000B6020000}"/>
    <cellStyle name="20% - Accent3 3 4" xfId="136" xr:uid="{00000000-0005-0000-0000-0000B7020000}"/>
    <cellStyle name="20% - Accent3 3 5" xfId="137" xr:uid="{00000000-0005-0000-0000-0000B8020000}"/>
    <cellStyle name="20% - Accent3 3 6" xfId="138" xr:uid="{00000000-0005-0000-0000-0000B9020000}"/>
    <cellStyle name="20% - Accent3 3 6 2" xfId="139" xr:uid="{00000000-0005-0000-0000-0000BA020000}"/>
    <cellStyle name="20% - Accent3 3 7" xfId="140" xr:uid="{00000000-0005-0000-0000-0000BB020000}"/>
    <cellStyle name="20% - Accent3 4" xfId="141" xr:uid="{00000000-0005-0000-0000-0000BC020000}"/>
    <cellStyle name="20% - Accent3 4 2" xfId="142" xr:uid="{00000000-0005-0000-0000-0000BD020000}"/>
    <cellStyle name="20% - Accent3 4 2 2" xfId="143" xr:uid="{00000000-0005-0000-0000-0000BE020000}"/>
    <cellStyle name="20% - Accent3 4 3" xfId="144" xr:uid="{00000000-0005-0000-0000-0000BF020000}"/>
    <cellStyle name="20% - Accent3 4 4" xfId="145" xr:uid="{00000000-0005-0000-0000-0000C0020000}"/>
    <cellStyle name="20% - Accent3 4 5" xfId="146" xr:uid="{00000000-0005-0000-0000-0000C1020000}"/>
    <cellStyle name="20% - Accent3 4 5 2" xfId="147" xr:uid="{00000000-0005-0000-0000-0000C2020000}"/>
    <cellStyle name="20% - Accent3 4 6" xfId="148" xr:uid="{00000000-0005-0000-0000-0000C3020000}"/>
    <cellStyle name="20% - Accent3 5" xfId="149" xr:uid="{00000000-0005-0000-0000-0000C4020000}"/>
    <cellStyle name="20% - Accent3 5 2" xfId="150" xr:uid="{00000000-0005-0000-0000-0000C5020000}"/>
    <cellStyle name="20% - Accent3 5 2 2" xfId="44473" xr:uid="{00000000-0005-0000-0000-0000C6020000}"/>
    <cellStyle name="20% - Accent3 5 3" xfId="151" xr:uid="{00000000-0005-0000-0000-0000C7020000}"/>
    <cellStyle name="20% - Accent3 6" xfId="152" xr:uid="{00000000-0005-0000-0000-0000C8020000}"/>
    <cellStyle name="20% - Accent3 6 2" xfId="153" xr:uid="{00000000-0005-0000-0000-0000C9020000}"/>
    <cellStyle name="20% - Accent3 6 2 2" xfId="44474" xr:uid="{00000000-0005-0000-0000-0000CA020000}"/>
    <cellStyle name="20% - Accent3 7" xfId="154" xr:uid="{00000000-0005-0000-0000-0000CB020000}"/>
    <cellStyle name="20% - Accent3 7 2" xfId="155" xr:uid="{00000000-0005-0000-0000-0000CC020000}"/>
    <cellStyle name="20% - Accent3 7 2 2" xfId="44475" xr:uid="{00000000-0005-0000-0000-0000CD020000}"/>
    <cellStyle name="20% - Accent3 8" xfId="156" xr:uid="{00000000-0005-0000-0000-0000CE020000}"/>
    <cellStyle name="20% - Accent3 8 2" xfId="157" xr:uid="{00000000-0005-0000-0000-0000CF020000}"/>
    <cellStyle name="20% - Accent3 8 2 2" xfId="44476" xr:uid="{00000000-0005-0000-0000-0000D0020000}"/>
    <cellStyle name="20% - Accent3 8 3" xfId="44477" xr:uid="{00000000-0005-0000-0000-0000D1020000}"/>
    <cellStyle name="20% - Accent3 9" xfId="158" xr:uid="{00000000-0005-0000-0000-0000D2020000}"/>
    <cellStyle name="20% - Accent3 9 2" xfId="159" xr:uid="{00000000-0005-0000-0000-0000D3020000}"/>
    <cellStyle name="20% - Accent4 10" xfId="160" xr:uid="{00000000-0005-0000-0000-0000D4020000}"/>
    <cellStyle name="20% - Accent4 10 2" xfId="44478" xr:uid="{00000000-0005-0000-0000-0000D5020000}"/>
    <cellStyle name="20% - Accent4 11" xfId="161" xr:uid="{00000000-0005-0000-0000-0000D6020000}"/>
    <cellStyle name="20% - Accent4 11 2" xfId="44479" xr:uid="{00000000-0005-0000-0000-0000D7020000}"/>
    <cellStyle name="20% - Accent4 12" xfId="162" xr:uid="{00000000-0005-0000-0000-0000D8020000}"/>
    <cellStyle name="20% - Accent4 12 2" xfId="44480" xr:uid="{00000000-0005-0000-0000-0000D9020000}"/>
    <cellStyle name="20% - Accent4 13" xfId="163" xr:uid="{00000000-0005-0000-0000-0000DA020000}"/>
    <cellStyle name="20% - Accent4 13 2" xfId="44481" xr:uid="{00000000-0005-0000-0000-0000DB020000}"/>
    <cellStyle name="20% - Accent4 14" xfId="44482" xr:uid="{00000000-0005-0000-0000-0000DC020000}"/>
    <cellStyle name="20% - Accent4 2" xfId="164" xr:uid="{00000000-0005-0000-0000-0000DD020000}"/>
    <cellStyle name="20% - Accent4 2 2" xfId="165" xr:uid="{00000000-0005-0000-0000-0000DE020000}"/>
    <cellStyle name="20% - Accent4 2 2 2" xfId="166" xr:uid="{00000000-0005-0000-0000-0000DF020000}"/>
    <cellStyle name="20% - Accent4 2 2 3" xfId="44483" xr:uid="{00000000-0005-0000-0000-0000E0020000}"/>
    <cellStyle name="20% - Accent4 2 2 3 2" xfId="44484" xr:uid="{00000000-0005-0000-0000-0000E1020000}"/>
    <cellStyle name="20% - Accent4 2 2 4" xfId="44485" xr:uid="{00000000-0005-0000-0000-0000E2020000}"/>
    <cellStyle name="20% - Accent4 2 3" xfId="167" xr:uid="{00000000-0005-0000-0000-0000E3020000}"/>
    <cellStyle name="20% - Accent4 2 3 2" xfId="44486" xr:uid="{00000000-0005-0000-0000-0000E4020000}"/>
    <cellStyle name="20% - Accent4 2 4" xfId="168" xr:uid="{00000000-0005-0000-0000-0000E5020000}"/>
    <cellStyle name="20% - Accent4 2 5" xfId="169" xr:uid="{00000000-0005-0000-0000-0000E6020000}"/>
    <cellStyle name="20% - Accent4 3" xfId="170" xr:uid="{00000000-0005-0000-0000-0000E7020000}"/>
    <cellStyle name="20% - Accent4 3 2" xfId="171" xr:uid="{00000000-0005-0000-0000-0000E8020000}"/>
    <cellStyle name="20% - Accent4 3 2 2" xfId="172" xr:uid="{00000000-0005-0000-0000-0000E9020000}"/>
    <cellStyle name="20% - Accent4 3 2 3" xfId="173" xr:uid="{00000000-0005-0000-0000-0000EA020000}"/>
    <cellStyle name="20% - Accent4 3 2 4" xfId="174" xr:uid="{00000000-0005-0000-0000-0000EB020000}"/>
    <cellStyle name="20% - Accent4 3 2 5" xfId="175" xr:uid="{00000000-0005-0000-0000-0000EC020000}"/>
    <cellStyle name="20% - Accent4 3 3" xfId="176" xr:uid="{00000000-0005-0000-0000-0000ED020000}"/>
    <cellStyle name="20% - Accent4 3 3 2" xfId="44487" xr:uid="{00000000-0005-0000-0000-0000EE020000}"/>
    <cellStyle name="20% - Accent4 3 4" xfId="177" xr:uid="{00000000-0005-0000-0000-0000EF020000}"/>
    <cellStyle name="20% - Accent4 3 5" xfId="178" xr:uid="{00000000-0005-0000-0000-0000F0020000}"/>
    <cellStyle name="20% - Accent4 3 6" xfId="179" xr:uid="{00000000-0005-0000-0000-0000F1020000}"/>
    <cellStyle name="20% - Accent4 3 6 2" xfId="180" xr:uid="{00000000-0005-0000-0000-0000F2020000}"/>
    <cellStyle name="20% - Accent4 3 7" xfId="181" xr:uid="{00000000-0005-0000-0000-0000F3020000}"/>
    <cellStyle name="20% - Accent4 4" xfId="182" xr:uid="{00000000-0005-0000-0000-0000F4020000}"/>
    <cellStyle name="20% - Accent4 4 2" xfId="183" xr:uid="{00000000-0005-0000-0000-0000F5020000}"/>
    <cellStyle name="20% - Accent4 4 2 2" xfId="184" xr:uid="{00000000-0005-0000-0000-0000F6020000}"/>
    <cellStyle name="20% - Accent4 4 3" xfId="185" xr:uid="{00000000-0005-0000-0000-0000F7020000}"/>
    <cellStyle name="20% - Accent4 4 4" xfId="186" xr:uid="{00000000-0005-0000-0000-0000F8020000}"/>
    <cellStyle name="20% - Accent4 4 5" xfId="187" xr:uid="{00000000-0005-0000-0000-0000F9020000}"/>
    <cellStyle name="20% - Accent4 4 5 2" xfId="188" xr:uid="{00000000-0005-0000-0000-0000FA020000}"/>
    <cellStyle name="20% - Accent4 4 6" xfId="189" xr:uid="{00000000-0005-0000-0000-0000FB020000}"/>
    <cellStyle name="20% - Accent4 5" xfId="190" xr:uid="{00000000-0005-0000-0000-0000FC020000}"/>
    <cellStyle name="20% - Accent4 5 2" xfId="191" xr:uid="{00000000-0005-0000-0000-0000FD020000}"/>
    <cellStyle name="20% - Accent4 5 2 2" xfId="44488" xr:uid="{00000000-0005-0000-0000-0000FE020000}"/>
    <cellStyle name="20% - Accent4 5 3" xfId="192" xr:uid="{00000000-0005-0000-0000-0000FF020000}"/>
    <cellStyle name="20% - Accent4 6" xfId="193" xr:uid="{00000000-0005-0000-0000-000000030000}"/>
    <cellStyle name="20% - Accent4 6 2" xfId="194" xr:uid="{00000000-0005-0000-0000-000001030000}"/>
    <cellStyle name="20% - Accent4 6 2 2" xfId="44489" xr:uid="{00000000-0005-0000-0000-000002030000}"/>
    <cellStyle name="20% - Accent4 7" xfId="195" xr:uid="{00000000-0005-0000-0000-000003030000}"/>
    <cellStyle name="20% - Accent4 7 2" xfId="196" xr:uid="{00000000-0005-0000-0000-000004030000}"/>
    <cellStyle name="20% - Accent4 7 2 2" xfId="44490" xr:uid="{00000000-0005-0000-0000-000005030000}"/>
    <cellStyle name="20% - Accent4 8" xfId="197" xr:uid="{00000000-0005-0000-0000-000006030000}"/>
    <cellStyle name="20% - Accent4 8 2" xfId="198" xr:uid="{00000000-0005-0000-0000-000007030000}"/>
    <cellStyle name="20% - Accent4 8 2 2" xfId="44491" xr:uid="{00000000-0005-0000-0000-000008030000}"/>
    <cellStyle name="20% - Accent4 8 3" xfId="44492" xr:uid="{00000000-0005-0000-0000-000009030000}"/>
    <cellStyle name="20% - Accent4 9" xfId="199" xr:uid="{00000000-0005-0000-0000-00000A030000}"/>
    <cellStyle name="20% - Accent4 9 2" xfId="200" xr:uid="{00000000-0005-0000-0000-00000B030000}"/>
    <cellStyle name="20% - Accent5 10" xfId="201" xr:uid="{00000000-0005-0000-0000-00000C030000}"/>
    <cellStyle name="20% - Accent5 10 2" xfId="44493" xr:uid="{00000000-0005-0000-0000-00000D030000}"/>
    <cellStyle name="20% - Accent5 11" xfId="202" xr:uid="{00000000-0005-0000-0000-00000E030000}"/>
    <cellStyle name="20% - Accent5 11 2" xfId="44494" xr:uid="{00000000-0005-0000-0000-00000F030000}"/>
    <cellStyle name="20% - Accent5 12" xfId="203" xr:uid="{00000000-0005-0000-0000-000010030000}"/>
    <cellStyle name="20% - Accent5 12 2" xfId="44495" xr:uid="{00000000-0005-0000-0000-000011030000}"/>
    <cellStyle name="20% - Accent5 13" xfId="204" xr:uid="{00000000-0005-0000-0000-000012030000}"/>
    <cellStyle name="20% - Accent5 13 2" xfId="44496" xr:uid="{00000000-0005-0000-0000-000013030000}"/>
    <cellStyle name="20% - Accent5 2" xfId="205" xr:uid="{00000000-0005-0000-0000-000014030000}"/>
    <cellStyle name="20% - Accent5 2 2" xfId="206" xr:uid="{00000000-0005-0000-0000-000015030000}"/>
    <cellStyle name="20% - Accent5 2 2 2" xfId="207" xr:uid="{00000000-0005-0000-0000-000016030000}"/>
    <cellStyle name="20% - Accent5 2 2 3" xfId="44497" xr:uid="{00000000-0005-0000-0000-000017030000}"/>
    <cellStyle name="20% - Accent5 2 3" xfId="208" xr:uid="{00000000-0005-0000-0000-000018030000}"/>
    <cellStyle name="20% - Accent5 2 4" xfId="209" xr:uid="{00000000-0005-0000-0000-000019030000}"/>
    <cellStyle name="20% - Accent5 2 5" xfId="210" xr:uid="{00000000-0005-0000-0000-00001A030000}"/>
    <cellStyle name="20% - Accent5 3" xfId="211" xr:uid="{00000000-0005-0000-0000-00001B030000}"/>
    <cellStyle name="20% - Accent5 3 2" xfId="212" xr:uid="{00000000-0005-0000-0000-00001C030000}"/>
    <cellStyle name="20% - Accent5 3 2 2" xfId="213" xr:uid="{00000000-0005-0000-0000-00001D030000}"/>
    <cellStyle name="20% - Accent5 3 2 3" xfId="214" xr:uid="{00000000-0005-0000-0000-00001E030000}"/>
    <cellStyle name="20% - Accent5 3 2 4" xfId="215" xr:uid="{00000000-0005-0000-0000-00001F030000}"/>
    <cellStyle name="20% - Accent5 3 2 5" xfId="216" xr:uid="{00000000-0005-0000-0000-000020030000}"/>
    <cellStyle name="20% - Accent5 3 3" xfId="217" xr:uid="{00000000-0005-0000-0000-000021030000}"/>
    <cellStyle name="20% - Accent5 3 3 2" xfId="44498" xr:uid="{00000000-0005-0000-0000-000022030000}"/>
    <cellStyle name="20% - Accent5 3 4" xfId="218" xr:uid="{00000000-0005-0000-0000-000023030000}"/>
    <cellStyle name="20% - Accent5 3 5" xfId="219" xr:uid="{00000000-0005-0000-0000-000024030000}"/>
    <cellStyle name="20% - Accent5 3 6" xfId="220" xr:uid="{00000000-0005-0000-0000-000025030000}"/>
    <cellStyle name="20% - Accent5 3 6 2" xfId="221" xr:uid="{00000000-0005-0000-0000-000026030000}"/>
    <cellStyle name="20% - Accent5 3 7" xfId="222" xr:uid="{00000000-0005-0000-0000-000027030000}"/>
    <cellStyle name="20% - Accent5 4" xfId="223" xr:uid="{00000000-0005-0000-0000-000028030000}"/>
    <cellStyle name="20% - Accent5 4 2" xfId="224" xr:uid="{00000000-0005-0000-0000-000029030000}"/>
    <cellStyle name="20% - Accent5 4 2 2" xfId="225" xr:uid="{00000000-0005-0000-0000-00002A030000}"/>
    <cellStyle name="20% - Accent5 4 3" xfId="226" xr:uid="{00000000-0005-0000-0000-00002B030000}"/>
    <cellStyle name="20% - Accent5 4 4" xfId="227" xr:uid="{00000000-0005-0000-0000-00002C030000}"/>
    <cellStyle name="20% - Accent5 4 5" xfId="228" xr:uid="{00000000-0005-0000-0000-00002D030000}"/>
    <cellStyle name="20% - Accent5 4 5 2" xfId="229" xr:uid="{00000000-0005-0000-0000-00002E030000}"/>
    <cellStyle name="20% - Accent5 4 6" xfId="230" xr:uid="{00000000-0005-0000-0000-00002F030000}"/>
    <cellStyle name="20% - Accent5 5" xfId="231" xr:uid="{00000000-0005-0000-0000-000030030000}"/>
    <cellStyle name="20% - Accent5 5 2" xfId="232" xr:uid="{00000000-0005-0000-0000-000031030000}"/>
    <cellStyle name="20% - Accent5 5 2 2" xfId="44499" xr:uid="{00000000-0005-0000-0000-000032030000}"/>
    <cellStyle name="20% - Accent5 5 3" xfId="233" xr:uid="{00000000-0005-0000-0000-000033030000}"/>
    <cellStyle name="20% - Accent5 6" xfId="234" xr:uid="{00000000-0005-0000-0000-000034030000}"/>
    <cellStyle name="20% - Accent5 6 2" xfId="235" xr:uid="{00000000-0005-0000-0000-000035030000}"/>
    <cellStyle name="20% - Accent5 6 2 2" xfId="44500" xr:uid="{00000000-0005-0000-0000-000036030000}"/>
    <cellStyle name="20% - Accent5 7" xfId="236" xr:uid="{00000000-0005-0000-0000-000037030000}"/>
    <cellStyle name="20% - Accent5 7 2" xfId="237" xr:uid="{00000000-0005-0000-0000-000038030000}"/>
    <cellStyle name="20% - Accent5 8" xfId="238" xr:uid="{00000000-0005-0000-0000-000039030000}"/>
    <cellStyle name="20% - Accent5 8 2" xfId="239" xr:uid="{00000000-0005-0000-0000-00003A030000}"/>
    <cellStyle name="20% - Accent5 9" xfId="240" xr:uid="{00000000-0005-0000-0000-00003B030000}"/>
    <cellStyle name="20% - Accent5 9 2" xfId="241" xr:uid="{00000000-0005-0000-0000-00003C030000}"/>
    <cellStyle name="20% - Accent6 10" xfId="242" xr:uid="{00000000-0005-0000-0000-00003D030000}"/>
    <cellStyle name="20% - Accent6 10 2" xfId="44501" xr:uid="{00000000-0005-0000-0000-00003E030000}"/>
    <cellStyle name="20% - Accent6 11" xfId="243" xr:uid="{00000000-0005-0000-0000-00003F030000}"/>
    <cellStyle name="20% - Accent6 11 2" xfId="44502" xr:uid="{00000000-0005-0000-0000-000040030000}"/>
    <cellStyle name="20% - Accent6 12" xfId="244" xr:uid="{00000000-0005-0000-0000-000041030000}"/>
    <cellStyle name="20% - Accent6 12 2" xfId="44503" xr:uid="{00000000-0005-0000-0000-000042030000}"/>
    <cellStyle name="20% - Accent6 13" xfId="245" xr:uid="{00000000-0005-0000-0000-000043030000}"/>
    <cellStyle name="20% - Accent6 13 2" xfId="44504" xr:uid="{00000000-0005-0000-0000-000044030000}"/>
    <cellStyle name="20% - Accent6 14" xfId="44505" xr:uid="{00000000-0005-0000-0000-000045030000}"/>
    <cellStyle name="20% - Accent6 2" xfId="246" xr:uid="{00000000-0005-0000-0000-000046030000}"/>
    <cellStyle name="20% - Accent6 2 2" xfId="247" xr:uid="{00000000-0005-0000-0000-000047030000}"/>
    <cellStyle name="20% - Accent6 2 2 2" xfId="248" xr:uid="{00000000-0005-0000-0000-000048030000}"/>
    <cellStyle name="20% - Accent6 2 2 3" xfId="44506" xr:uid="{00000000-0005-0000-0000-000049030000}"/>
    <cellStyle name="20% - Accent6 2 3" xfId="249" xr:uid="{00000000-0005-0000-0000-00004A030000}"/>
    <cellStyle name="20% - Accent6 2 4" xfId="250" xr:uid="{00000000-0005-0000-0000-00004B030000}"/>
    <cellStyle name="20% - Accent6 2 5" xfId="251" xr:uid="{00000000-0005-0000-0000-00004C030000}"/>
    <cellStyle name="20% - Accent6 3" xfId="252" xr:uid="{00000000-0005-0000-0000-00004D030000}"/>
    <cellStyle name="20% - Accent6 3 2" xfId="253" xr:uid="{00000000-0005-0000-0000-00004E030000}"/>
    <cellStyle name="20% - Accent6 3 2 2" xfId="254" xr:uid="{00000000-0005-0000-0000-00004F030000}"/>
    <cellStyle name="20% - Accent6 3 2 3" xfId="255" xr:uid="{00000000-0005-0000-0000-000050030000}"/>
    <cellStyle name="20% - Accent6 3 2 4" xfId="256" xr:uid="{00000000-0005-0000-0000-000051030000}"/>
    <cellStyle name="20% - Accent6 3 2 5" xfId="257" xr:uid="{00000000-0005-0000-0000-000052030000}"/>
    <cellStyle name="20% - Accent6 3 3" xfId="258" xr:uid="{00000000-0005-0000-0000-000053030000}"/>
    <cellStyle name="20% - Accent6 3 3 2" xfId="44507" xr:uid="{00000000-0005-0000-0000-000054030000}"/>
    <cellStyle name="20% - Accent6 3 4" xfId="259" xr:uid="{00000000-0005-0000-0000-000055030000}"/>
    <cellStyle name="20% - Accent6 3 5" xfId="260" xr:uid="{00000000-0005-0000-0000-000056030000}"/>
    <cellStyle name="20% - Accent6 3 6" xfId="261" xr:uid="{00000000-0005-0000-0000-000057030000}"/>
    <cellStyle name="20% - Accent6 3 6 2" xfId="262" xr:uid="{00000000-0005-0000-0000-000058030000}"/>
    <cellStyle name="20% - Accent6 3 7" xfId="263" xr:uid="{00000000-0005-0000-0000-000059030000}"/>
    <cellStyle name="20% - Accent6 4" xfId="264" xr:uid="{00000000-0005-0000-0000-00005A030000}"/>
    <cellStyle name="20% - Accent6 4 2" xfId="265" xr:uid="{00000000-0005-0000-0000-00005B030000}"/>
    <cellStyle name="20% - Accent6 4 2 2" xfId="266" xr:uid="{00000000-0005-0000-0000-00005C030000}"/>
    <cellStyle name="20% - Accent6 4 3" xfId="267" xr:uid="{00000000-0005-0000-0000-00005D030000}"/>
    <cellStyle name="20% - Accent6 4 4" xfId="268" xr:uid="{00000000-0005-0000-0000-00005E030000}"/>
    <cellStyle name="20% - Accent6 4 5" xfId="269" xr:uid="{00000000-0005-0000-0000-00005F030000}"/>
    <cellStyle name="20% - Accent6 4 5 2" xfId="270" xr:uid="{00000000-0005-0000-0000-000060030000}"/>
    <cellStyle name="20% - Accent6 4 6" xfId="271" xr:uid="{00000000-0005-0000-0000-000061030000}"/>
    <cellStyle name="20% - Accent6 5" xfId="272" xr:uid="{00000000-0005-0000-0000-000062030000}"/>
    <cellStyle name="20% - Accent6 5 2" xfId="273" xr:uid="{00000000-0005-0000-0000-000063030000}"/>
    <cellStyle name="20% - Accent6 5 2 2" xfId="44508" xr:uid="{00000000-0005-0000-0000-000064030000}"/>
    <cellStyle name="20% - Accent6 5 3" xfId="274" xr:uid="{00000000-0005-0000-0000-000065030000}"/>
    <cellStyle name="20% - Accent6 6" xfId="275" xr:uid="{00000000-0005-0000-0000-000066030000}"/>
    <cellStyle name="20% - Accent6 6 2" xfId="276" xr:uid="{00000000-0005-0000-0000-000067030000}"/>
    <cellStyle name="20% - Accent6 6 2 2" xfId="44509" xr:uid="{00000000-0005-0000-0000-000068030000}"/>
    <cellStyle name="20% - Accent6 7" xfId="277" xr:uid="{00000000-0005-0000-0000-000069030000}"/>
    <cellStyle name="20% - Accent6 7 2" xfId="278" xr:uid="{00000000-0005-0000-0000-00006A030000}"/>
    <cellStyle name="20% - Accent6 8" xfId="279" xr:uid="{00000000-0005-0000-0000-00006B030000}"/>
    <cellStyle name="20% - Accent6 8 2" xfId="280" xr:uid="{00000000-0005-0000-0000-00006C030000}"/>
    <cellStyle name="20% - Accent6 9" xfId="281" xr:uid="{00000000-0005-0000-0000-00006D030000}"/>
    <cellStyle name="20% - Accent6 9 2" xfId="282" xr:uid="{00000000-0005-0000-0000-00006E030000}"/>
    <cellStyle name="40% - Accent1 10" xfId="283" xr:uid="{00000000-0005-0000-0000-00006F030000}"/>
    <cellStyle name="40% - Accent1 10 2" xfId="44510" xr:uid="{00000000-0005-0000-0000-000070030000}"/>
    <cellStyle name="40% - Accent1 11" xfId="284" xr:uid="{00000000-0005-0000-0000-000071030000}"/>
    <cellStyle name="40% - Accent1 11 2" xfId="44511" xr:uid="{00000000-0005-0000-0000-000072030000}"/>
    <cellStyle name="40% - Accent1 12" xfId="285" xr:uid="{00000000-0005-0000-0000-000073030000}"/>
    <cellStyle name="40% - Accent1 12 2" xfId="44512" xr:uid="{00000000-0005-0000-0000-000074030000}"/>
    <cellStyle name="40% - Accent1 13" xfId="286" xr:uid="{00000000-0005-0000-0000-000075030000}"/>
    <cellStyle name="40% - Accent1 13 2" xfId="44513" xr:uid="{00000000-0005-0000-0000-000076030000}"/>
    <cellStyle name="40% - Accent1 14" xfId="44514" xr:uid="{00000000-0005-0000-0000-000077030000}"/>
    <cellStyle name="40% - Accent1 2" xfId="287" xr:uid="{00000000-0005-0000-0000-000078030000}"/>
    <cellStyle name="40% - Accent1 2 2" xfId="288" xr:uid="{00000000-0005-0000-0000-000079030000}"/>
    <cellStyle name="40% - Accent1 2 2 2" xfId="289" xr:uid="{00000000-0005-0000-0000-00007A030000}"/>
    <cellStyle name="40% - Accent1 2 2 3" xfId="44515" xr:uid="{00000000-0005-0000-0000-00007B030000}"/>
    <cellStyle name="40% - Accent1 2 2 3 2" xfId="44516" xr:uid="{00000000-0005-0000-0000-00007C030000}"/>
    <cellStyle name="40% - Accent1 2 2 4" xfId="44517" xr:uid="{00000000-0005-0000-0000-00007D030000}"/>
    <cellStyle name="40% - Accent1 2 3" xfId="290" xr:uid="{00000000-0005-0000-0000-00007E030000}"/>
    <cellStyle name="40% - Accent1 2 3 2" xfId="44518" xr:uid="{00000000-0005-0000-0000-00007F030000}"/>
    <cellStyle name="40% - Accent1 2 4" xfId="291" xr:uid="{00000000-0005-0000-0000-000080030000}"/>
    <cellStyle name="40% - Accent1 2 5" xfId="292" xr:uid="{00000000-0005-0000-0000-000081030000}"/>
    <cellStyle name="40% - Accent1 3" xfId="293" xr:uid="{00000000-0005-0000-0000-000082030000}"/>
    <cellStyle name="40% - Accent1 3 2" xfId="294" xr:uid="{00000000-0005-0000-0000-000083030000}"/>
    <cellStyle name="40% - Accent1 3 2 2" xfId="295" xr:uid="{00000000-0005-0000-0000-000084030000}"/>
    <cellStyle name="40% - Accent1 3 2 3" xfId="296" xr:uid="{00000000-0005-0000-0000-000085030000}"/>
    <cellStyle name="40% - Accent1 3 2 4" xfId="297" xr:uid="{00000000-0005-0000-0000-000086030000}"/>
    <cellStyle name="40% - Accent1 3 2 5" xfId="298" xr:uid="{00000000-0005-0000-0000-000087030000}"/>
    <cellStyle name="40% - Accent1 3 3" xfId="299" xr:uid="{00000000-0005-0000-0000-000088030000}"/>
    <cellStyle name="40% - Accent1 3 3 2" xfId="44519" xr:uid="{00000000-0005-0000-0000-000089030000}"/>
    <cellStyle name="40% - Accent1 3 4" xfId="300" xr:uid="{00000000-0005-0000-0000-00008A030000}"/>
    <cellStyle name="40% - Accent1 3 5" xfId="301" xr:uid="{00000000-0005-0000-0000-00008B030000}"/>
    <cellStyle name="40% - Accent1 3 6" xfId="302" xr:uid="{00000000-0005-0000-0000-00008C030000}"/>
    <cellStyle name="40% - Accent1 3 6 2" xfId="303" xr:uid="{00000000-0005-0000-0000-00008D030000}"/>
    <cellStyle name="40% - Accent1 3 7" xfId="304" xr:uid="{00000000-0005-0000-0000-00008E030000}"/>
    <cellStyle name="40% - Accent1 4" xfId="305" xr:uid="{00000000-0005-0000-0000-00008F030000}"/>
    <cellStyle name="40% - Accent1 4 2" xfId="306" xr:uid="{00000000-0005-0000-0000-000090030000}"/>
    <cellStyle name="40% - Accent1 4 2 2" xfId="307" xr:uid="{00000000-0005-0000-0000-000091030000}"/>
    <cellStyle name="40% - Accent1 4 3" xfId="308" xr:uid="{00000000-0005-0000-0000-000092030000}"/>
    <cellStyle name="40% - Accent1 4 4" xfId="309" xr:uid="{00000000-0005-0000-0000-000093030000}"/>
    <cellStyle name="40% - Accent1 4 5" xfId="310" xr:uid="{00000000-0005-0000-0000-000094030000}"/>
    <cellStyle name="40% - Accent1 4 5 2" xfId="311" xr:uid="{00000000-0005-0000-0000-000095030000}"/>
    <cellStyle name="40% - Accent1 4 6" xfId="312" xr:uid="{00000000-0005-0000-0000-000096030000}"/>
    <cellStyle name="40% - Accent1 5" xfId="313" xr:uid="{00000000-0005-0000-0000-000097030000}"/>
    <cellStyle name="40% - Accent1 5 2" xfId="314" xr:uid="{00000000-0005-0000-0000-000098030000}"/>
    <cellStyle name="40% - Accent1 5 2 2" xfId="44520" xr:uid="{00000000-0005-0000-0000-000099030000}"/>
    <cellStyle name="40% - Accent1 5 3" xfId="315" xr:uid="{00000000-0005-0000-0000-00009A030000}"/>
    <cellStyle name="40% - Accent1 6" xfId="316" xr:uid="{00000000-0005-0000-0000-00009B030000}"/>
    <cellStyle name="40% - Accent1 6 2" xfId="317" xr:uid="{00000000-0005-0000-0000-00009C030000}"/>
    <cellStyle name="40% - Accent1 6 2 2" xfId="44521" xr:uid="{00000000-0005-0000-0000-00009D030000}"/>
    <cellStyle name="40% - Accent1 7" xfId="318" xr:uid="{00000000-0005-0000-0000-00009E030000}"/>
    <cellStyle name="40% - Accent1 7 2" xfId="319" xr:uid="{00000000-0005-0000-0000-00009F030000}"/>
    <cellStyle name="40% - Accent1 7 2 2" xfId="44522" xr:uid="{00000000-0005-0000-0000-0000A0030000}"/>
    <cellStyle name="40% - Accent1 8" xfId="320" xr:uid="{00000000-0005-0000-0000-0000A1030000}"/>
    <cellStyle name="40% - Accent1 8 2" xfId="321" xr:uid="{00000000-0005-0000-0000-0000A2030000}"/>
    <cellStyle name="40% - Accent1 8 2 2" xfId="44523" xr:uid="{00000000-0005-0000-0000-0000A3030000}"/>
    <cellStyle name="40% - Accent1 8 3" xfId="44524" xr:uid="{00000000-0005-0000-0000-0000A4030000}"/>
    <cellStyle name="40% - Accent1 9" xfId="322" xr:uid="{00000000-0005-0000-0000-0000A5030000}"/>
    <cellStyle name="40% - Accent1 9 2" xfId="323" xr:uid="{00000000-0005-0000-0000-0000A6030000}"/>
    <cellStyle name="40% - Accent2 10" xfId="324" xr:uid="{00000000-0005-0000-0000-0000A7030000}"/>
    <cellStyle name="40% - Accent2 10 2" xfId="44525" xr:uid="{00000000-0005-0000-0000-0000A8030000}"/>
    <cellStyle name="40% - Accent2 11" xfId="325" xr:uid="{00000000-0005-0000-0000-0000A9030000}"/>
    <cellStyle name="40% - Accent2 11 2" xfId="44526" xr:uid="{00000000-0005-0000-0000-0000AA030000}"/>
    <cellStyle name="40% - Accent2 12" xfId="326" xr:uid="{00000000-0005-0000-0000-0000AB030000}"/>
    <cellStyle name="40% - Accent2 12 2" xfId="44527" xr:uid="{00000000-0005-0000-0000-0000AC030000}"/>
    <cellStyle name="40% - Accent2 13" xfId="327" xr:uid="{00000000-0005-0000-0000-0000AD030000}"/>
    <cellStyle name="40% - Accent2 13 2" xfId="44528" xr:uid="{00000000-0005-0000-0000-0000AE030000}"/>
    <cellStyle name="40% - Accent2 2" xfId="328" xr:uid="{00000000-0005-0000-0000-0000AF030000}"/>
    <cellStyle name="40% - Accent2 2 2" xfId="329" xr:uid="{00000000-0005-0000-0000-0000B0030000}"/>
    <cellStyle name="40% - Accent2 2 2 2" xfId="330" xr:uid="{00000000-0005-0000-0000-0000B1030000}"/>
    <cellStyle name="40% - Accent2 2 2 3" xfId="44529" xr:uid="{00000000-0005-0000-0000-0000B2030000}"/>
    <cellStyle name="40% - Accent2 2 3" xfId="331" xr:uid="{00000000-0005-0000-0000-0000B3030000}"/>
    <cellStyle name="40% - Accent2 2 4" xfId="332" xr:uid="{00000000-0005-0000-0000-0000B4030000}"/>
    <cellStyle name="40% - Accent2 2 5" xfId="333" xr:uid="{00000000-0005-0000-0000-0000B5030000}"/>
    <cellStyle name="40% - Accent2 3" xfId="334" xr:uid="{00000000-0005-0000-0000-0000B6030000}"/>
    <cellStyle name="40% - Accent2 3 2" xfId="335" xr:uid="{00000000-0005-0000-0000-0000B7030000}"/>
    <cellStyle name="40% - Accent2 3 2 2" xfId="336" xr:uid="{00000000-0005-0000-0000-0000B8030000}"/>
    <cellStyle name="40% - Accent2 3 2 3" xfId="337" xr:uid="{00000000-0005-0000-0000-0000B9030000}"/>
    <cellStyle name="40% - Accent2 3 2 4" xfId="338" xr:uid="{00000000-0005-0000-0000-0000BA030000}"/>
    <cellStyle name="40% - Accent2 3 2 5" xfId="339" xr:uid="{00000000-0005-0000-0000-0000BB030000}"/>
    <cellStyle name="40% - Accent2 3 3" xfId="340" xr:uid="{00000000-0005-0000-0000-0000BC030000}"/>
    <cellStyle name="40% - Accent2 3 3 2" xfId="44530" xr:uid="{00000000-0005-0000-0000-0000BD030000}"/>
    <cellStyle name="40% - Accent2 3 4" xfId="341" xr:uid="{00000000-0005-0000-0000-0000BE030000}"/>
    <cellStyle name="40% - Accent2 3 5" xfId="342" xr:uid="{00000000-0005-0000-0000-0000BF030000}"/>
    <cellStyle name="40% - Accent2 3 6" xfId="343" xr:uid="{00000000-0005-0000-0000-0000C0030000}"/>
    <cellStyle name="40% - Accent2 3 6 2" xfId="344" xr:uid="{00000000-0005-0000-0000-0000C1030000}"/>
    <cellStyle name="40% - Accent2 3 7" xfId="345" xr:uid="{00000000-0005-0000-0000-0000C2030000}"/>
    <cellStyle name="40% - Accent2 4" xfId="346" xr:uid="{00000000-0005-0000-0000-0000C3030000}"/>
    <cellStyle name="40% - Accent2 4 2" xfId="347" xr:uid="{00000000-0005-0000-0000-0000C4030000}"/>
    <cellStyle name="40% - Accent2 4 2 2" xfId="348" xr:uid="{00000000-0005-0000-0000-0000C5030000}"/>
    <cellStyle name="40% - Accent2 4 3" xfId="349" xr:uid="{00000000-0005-0000-0000-0000C6030000}"/>
    <cellStyle name="40% - Accent2 4 4" xfId="350" xr:uid="{00000000-0005-0000-0000-0000C7030000}"/>
    <cellStyle name="40% - Accent2 4 5" xfId="351" xr:uid="{00000000-0005-0000-0000-0000C8030000}"/>
    <cellStyle name="40% - Accent2 4 5 2" xfId="352" xr:uid="{00000000-0005-0000-0000-0000C9030000}"/>
    <cellStyle name="40% - Accent2 4 6" xfId="353" xr:uid="{00000000-0005-0000-0000-0000CA030000}"/>
    <cellStyle name="40% - Accent2 5" xfId="354" xr:uid="{00000000-0005-0000-0000-0000CB030000}"/>
    <cellStyle name="40% - Accent2 5 2" xfId="355" xr:uid="{00000000-0005-0000-0000-0000CC030000}"/>
    <cellStyle name="40% - Accent2 5 2 2" xfId="44531" xr:uid="{00000000-0005-0000-0000-0000CD030000}"/>
    <cellStyle name="40% - Accent2 5 3" xfId="356" xr:uid="{00000000-0005-0000-0000-0000CE030000}"/>
    <cellStyle name="40% - Accent2 6" xfId="357" xr:uid="{00000000-0005-0000-0000-0000CF030000}"/>
    <cellStyle name="40% - Accent2 6 2" xfId="358" xr:uid="{00000000-0005-0000-0000-0000D0030000}"/>
    <cellStyle name="40% - Accent2 6 2 2" xfId="44532" xr:uid="{00000000-0005-0000-0000-0000D1030000}"/>
    <cellStyle name="40% - Accent2 7" xfId="359" xr:uid="{00000000-0005-0000-0000-0000D2030000}"/>
    <cellStyle name="40% - Accent2 7 2" xfId="360" xr:uid="{00000000-0005-0000-0000-0000D3030000}"/>
    <cellStyle name="40% - Accent2 8" xfId="361" xr:uid="{00000000-0005-0000-0000-0000D4030000}"/>
    <cellStyle name="40% - Accent2 8 2" xfId="362" xr:uid="{00000000-0005-0000-0000-0000D5030000}"/>
    <cellStyle name="40% - Accent2 9" xfId="363" xr:uid="{00000000-0005-0000-0000-0000D6030000}"/>
    <cellStyle name="40% - Accent2 9 2" xfId="364" xr:uid="{00000000-0005-0000-0000-0000D7030000}"/>
    <cellStyle name="40% - Accent3 10" xfId="365" xr:uid="{00000000-0005-0000-0000-0000D8030000}"/>
    <cellStyle name="40% - Accent3 10 2" xfId="44533" xr:uid="{00000000-0005-0000-0000-0000D9030000}"/>
    <cellStyle name="40% - Accent3 11" xfId="366" xr:uid="{00000000-0005-0000-0000-0000DA030000}"/>
    <cellStyle name="40% - Accent3 11 2" xfId="44534" xr:uid="{00000000-0005-0000-0000-0000DB030000}"/>
    <cellStyle name="40% - Accent3 12" xfId="367" xr:uid="{00000000-0005-0000-0000-0000DC030000}"/>
    <cellStyle name="40% - Accent3 12 2" xfId="44535" xr:uid="{00000000-0005-0000-0000-0000DD030000}"/>
    <cellStyle name="40% - Accent3 13" xfId="368" xr:uid="{00000000-0005-0000-0000-0000DE030000}"/>
    <cellStyle name="40% - Accent3 13 2" xfId="44536" xr:uid="{00000000-0005-0000-0000-0000DF030000}"/>
    <cellStyle name="40% - Accent3 2" xfId="369" xr:uid="{00000000-0005-0000-0000-0000E0030000}"/>
    <cellStyle name="40% - Accent3 2 2" xfId="370" xr:uid="{00000000-0005-0000-0000-0000E1030000}"/>
    <cellStyle name="40% - Accent3 2 2 2" xfId="371" xr:uid="{00000000-0005-0000-0000-0000E2030000}"/>
    <cellStyle name="40% - Accent3 2 2 3" xfId="44537" xr:uid="{00000000-0005-0000-0000-0000E3030000}"/>
    <cellStyle name="40% - Accent3 2 2 3 2" xfId="44538" xr:uid="{00000000-0005-0000-0000-0000E4030000}"/>
    <cellStyle name="40% - Accent3 2 2 4" xfId="44539" xr:uid="{00000000-0005-0000-0000-0000E5030000}"/>
    <cellStyle name="40% - Accent3 2 3" xfId="372" xr:uid="{00000000-0005-0000-0000-0000E6030000}"/>
    <cellStyle name="40% - Accent3 2 3 2" xfId="44540" xr:uid="{00000000-0005-0000-0000-0000E7030000}"/>
    <cellStyle name="40% - Accent3 2 4" xfId="373" xr:uid="{00000000-0005-0000-0000-0000E8030000}"/>
    <cellStyle name="40% - Accent3 2 5" xfId="374" xr:uid="{00000000-0005-0000-0000-0000E9030000}"/>
    <cellStyle name="40% - Accent3 3" xfId="375" xr:uid="{00000000-0005-0000-0000-0000EA030000}"/>
    <cellStyle name="40% - Accent3 3 2" xfId="376" xr:uid="{00000000-0005-0000-0000-0000EB030000}"/>
    <cellStyle name="40% - Accent3 3 2 2" xfId="377" xr:uid="{00000000-0005-0000-0000-0000EC030000}"/>
    <cellStyle name="40% - Accent3 3 2 3" xfId="378" xr:uid="{00000000-0005-0000-0000-0000ED030000}"/>
    <cellStyle name="40% - Accent3 3 2 4" xfId="379" xr:uid="{00000000-0005-0000-0000-0000EE030000}"/>
    <cellStyle name="40% - Accent3 3 2 5" xfId="380" xr:uid="{00000000-0005-0000-0000-0000EF030000}"/>
    <cellStyle name="40% - Accent3 3 3" xfId="381" xr:uid="{00000000-0005-0000-0000-0000F0030000}"/>
    <cellStyle name="40% - Accent3 3 3 2" xfId="44541" xr:uid="{00000000-0005-0000-0000-0000F1030000}"/>
    <cellStyle name="40% - Accent3 3 4" xfId="382" xr:uid="{00000000-0005-0000-0000-0000F2030000}"/>
    <cellStyle name="40% - Accent3 3 5" xfId="383" xr:uid="{00000000-0005-0000-0000-0000F3030000}"/>
    <cellStyle name="40% - Accent3 3 6" xfId="384" xr:uid="{00000000-0005-0000-0000-0000F4030000}"/>
    <cellStyle name="40% - Accent3 3 6 2" xfId="385" xr:uid="{00000000-0005-0000-0000-0000F5030000}"/>
    <cellStyle name="40% - Accent3 3 7" xfId="386" xr:uid="{00000000-0005-0000-0000-0000F6030000}"/>
    <cellStyle name="40% - Accent3 4" xfId="387" xr:uid="{00000000-0005-0000-0000-0000F7030000}"/>
    <cellStyle name="40% - Accent3 4 2" xfId="388" xr:uid="{00000000-0005-0000-0000-0000F8030000}"/>
    <cellStyle name="40% - Accent3 4 2 2" xfId="389" xr:uid="{00000000-0005-0000-0000-0000F9030000}"/>
    <cellStyle name="40% - Accent3 4 3" xfId="390" xr:uid="{00000000-0005-0000-0000-0000FA030000}"/>
    <cellStyle name="40% - Accent3 4 4" xfId="391" xr:uid="{00000000-0005-0000-0000-0000FB030000}"/>
    <cellStyle name="40% - Accent3 4 5" xfId="392" xr:uid="{00000000-0005-0000-0000-0000FC030000}"/>
    <cellStyle name="40% - Accent3 4 5 2" xfId="393" xr:uid="{00000000-0005-0000-0000-0000FD030000}"/>
    <cellStyle name="40% - Accent3 4 6" xfId="394" xr:uid="{00000000-0005-0000-0000-0000FE030000}"/>
    <cellStyle name="40% - Accent3 5" xfId="395" xr:uid="{00000000-0005-0000-0000-0000FF030000}"/>
    <cellStyle name="40% - Accent3 5 2" xfId="396" xr:uid="{00000000-0005-0000-0000-000000040000}"/>
    <cellStyle name="40% - Accent3 5 2 2" xfId="44542" xr:uid="{00000000-0005-0000-0000-000001040000}"/>
    <cellStyle name="40% - Accent3 5 3" xfId="397" xr:uid="{00000000-0005-0000-0000-000002040000}"/>
    <cellStyle name="40% - Accent3 6" xfId="398" xr:uid="{00000000-0005-0000-0000-000003040000}"/>
    <cellStyle name="40% - Accent3 6 2" xfId="399" xr:uid="{00000000-0005-0000-0000-000004040000}"/>
    <cellStyle name="40% - Accent3 6 2 2" xfId="44543" xr:uid="{00000000-0005-0000-0000-000005040000}"/>
    <cellStyle name="40% - Accent3 7" xfId="400" xr:uid="{00000000-0005-0000-0000-000006040000}"/>
    <cellStyle name="40% - Accent3 7 2" xfId="401" xr:uid="{00000000-0005-0000-0000-000007040000}"/>
    <cellStyle name="40% - Accent3 7 2 2" xfId="44544" xr:uid="{00000000-0005-0000-0000-000008040000}"/>
    <cellStyle name="40% - Accent3 8" xfId="402" xr:uid="{00000000-0005-0000-0000-000009040000}"/>
    <cellStyle name="40% - Accent3 8 2" xfId="403" xr:uid="{00000000-0005-0000-0000-00000A040000}"/>
    <cellStyle name="40% - Accent3 8 2 2" xfId="44545" xr:uid="{00000000-0005-0000-0000-00000B040000}"/>
    <cellStyle name="40% - Accent3 8 3" xfId="44546" xr:uid="{00000000-0005-0000-0000-00000C040000}"/>
    <cellStyle name="40% - Accent3 9" xfId="404" xr:uid="{00000000-0005-0000-0000-00000D040000}"/>
    <cellStyle name="40% - Accent3 9 2" xfId="405" xr:uid="{00000000-0005-0000-0000-00000E040000}"/>
    <cellStyle name="40% - Accent4 10" xfId="406" xr:uid="{00000000-0005-0000-0000-00000F040000}"/>
    <cellStyle name="40% - Accent4 10 2" xfId="44547" xr:uid="{00000000-0005-0000-0000-000010040000}"/>
    <cellStyle name="40% - Accent4 11" xfId="407" xr:uid="{00000000-0005-0000-0000-000011040000}"/>
    <cellStyle name="40% - Accent4 11 2" xfId="44548" xr:uid="{00000000-0005-0000-0000-000012040000}"/>
    <cellStyle name="40% - Accent4 12" xfId="408" xr:uid="{00000000-0005-0000-0000-000013040000}"/>
    <cellStyle name="40% - Accent4 12 2" xfId="44549" xr:uid="{00000000-0005-0000-0000-000014040000}"/>
    <cellStyle name="40% - Accent4 13" xfId="409" xr:uid="{00000000-0005-0000-0000-000015040000}"/>
    <cellStyle name="40% - Accent4 13 2" xfId="44550" xr:uid="{00000000-0005-0000-0000-000016040000}"/>
    <cellStyle name="40% - Accent4 14" xfId="44551" xr:uid="{00000000-0005-0000-0000-000017040000}"/>
    <cellStyle name="40% - Accent4 2" xfId="410" xr:uid="{00000000-0005-0000-0000-000018040000}"/>
    <cellStyle name="40% - Accent4 2 2" xfId="411" xr:uid="{00000000-0005-0000-0000-000019040000}"/>
    <cellStyle name="40% - Accent4 2 2 2" xfId="412" xr:uid="{00000000-0005-0000-0000-00001A040000}"/>
    <cellStyle name="40% - Accent4 2 2 3" xfId="44552" xr:uid="{00000000-0005-0000-0000-00001B040000}"/>
    <cellStyle name="40% - Accent4 2 2 3 2" xfId="44553" xr:uid="{00000000-0005-0000-0000-00001C040000}"/>
    <cellStyle name="40% - Accent4 2 2 4" xfId="44554" xr:uid="{00000000-0005-0000-0000-00001D040000}"/>
    <cellStyle name="40% - Accent4 2 3" xfId="413" xr:uid="{00000000-0005-0000-0000-00001E040000}"/>
    <cellStyle name="40% - Accent4 2 3 2" xfId="44555" xr:uid="{00000000-0005-0000-0000-00001F040000}"/>
    <cellStyle name="40% - Accent4 2 4" xfId="414" xr:uid="{00000000-0005-0000-0000-000020040000}"/>
    <cellStyle name="40% - Accent4 2 5" xfId="415" xr:uid="{00000000-0005-0000-0000-000021040000}"/>
    <cellStyle name="40% - Accent4 3" xfId="416" xr:uid="{00000000-0005-0000-0000-000022040000}"/>
    <cellStyle name="40% - Accent4 3 2" xfId="417" xr:uid="{00000000-0005-0000-0000-000023040000}"/>
    <cellStyle name="40% - Accent4 3 2 2" xfId="418" xr:uid="{00000000-0005-0000-0000-000024040000}"/>
    <cellStyle name="40% - Accent4 3 2 3" xfId="419" xr:uid="{00000000-0005-0000-0000-000025040000}"/>
    <cellStyle name="40% - Accent4 3 2 4" xfId="420" xr:uid="{00000000-0005-0000-0000-000026040000}"/>
    <cellStyle name="40% - Accent4 3 2 5" xfId="421" xr:uid="{00000000-0005-0000-0000-000027040000}"/>
    <cellStyle name="40% - Accent4 3 3" xfId="422" xr:uid="{00000000-0005-0000-0000-000028040000}"/>
    <cellStyle name="40% - Accent4 3 3 2" xfId="44556" xr:uid="{00000000-0005-0000-0000-000029040000}"/>
    <cellStyle name="40% - Accent4 3 4" xfId="423" xr:uid="{00000000-0005-0000-0000-00002A040000}"/>
    <cellStyle name="40% - Accent4 3 5" xfId="424" xr:uid="{00000000-0005-0000-0000-00002B040000}"/>
    <cellStyle name="40% - Accent4 3 6" xfId="425" xr:uid="{00000000-0005-0000-0000-00002C040000}"/>
    <cellStyle name="40% - Accent4 3 6 2" xfId="426" xr:uid="{00000000-0005-0000-0000-00002D040000}"/>
    <cellStyle name="40% - Accent4 3 7" xfId="427" xr:uid="{00000000-0005-0000-0000-00002E040000}"/>
    <cellStyle name="40% - Accent4 4" xfId="428" xr:uid="{00000000-0005-0000-0000-00002F040000}"/>
    <cellStyle name="40% - Accent4 4 2" xfId="429" xr:uid="{00000000-0005-0000-0000-000030040000}"/>
    <cellStyle name="40% - Accent4 4 2 2" xfId="430" xr:uid="{00000000-0005-0000-0000-000031040000}"/>
    <cellStyle name="40% - Accent4 4 3" xfId="431" xr:uid="{00000000-0005-0000-0000-000032040000}"/>
    <cellStyle name="40% - Accent4 4 4" xfId="432" xr:uid="{00000000-0005-0000-0000-000033040000}"/>
    <cellStyle name="40% - Accent4 4 5" xfId="433" xr:uid="{00000000-0005-0000-0000-000034040000}"/>
    <cellStyle name="40% - Accent4 4 5 2" xfId="434" xr:uid="{00000000-0005-0000-0000-000035040000}"/>
    <cellStyle name="40% - Accent4 4 6" xfId="435" xr:uid="{00000000-0005-0000-0000-000036040000}"/>
    <cellStyle name="40% - Accent4 5" xfId="436" xr:uid="{00000000-0005-0000-0000-000037040000}"/>
    <cellStyle name="40% - Accent4 5 2" xfId="437" xr:uid="{00000000-0005-0000-0000-000038040000}"/>
    <cellStyle name="40% - Accent4 5 2 2" xfId="44557" xr:uid="{00000000-0005-0000-0000-000039040000}"/>
    <cellStyle name="40% - Accent4 5 3" xfId="438" xr:uid="{00000000-0005-0000-0000-00003A040000}"/>
    <cellStyle name="40% - Accent4 6" xfId="439" xr:uid="{00000000-0005-0000-0000-00003B040000}"/>
    <cellStyle name="40% - Accent4 6 2" xfId="440" xr:uid="{00000000-0005-0000-0000-00003C040000}"/>
    <cellStyle name="40% - Accent4 6 2 2" xfId="44558" xr:uid="{00000000-0005-0000-0000-00003D040000}"/>
    <cellStyle name="40% - Accent4 7" xfId="441" xr:uid="{00000000-0005-0000-0000-00003E040000}"/>
    <cellStyle name="40% - Accent4 7 2" xfId="442" xr:uid="{00000000-0005-0000-0000-00003F040000}"/>
    <cellStyle name="40% - Accent4 7 2 2" xfId="44559" xr:uid="{00000000-0005-0000-0000-000040040000}"/>
    <cellStyle name="40% - Accent4 8" xfId="443" xr:uid="{00000000-0005-0000-0000-000041040000}"/>
    <cellStyle name="40% - Accent4 8 2" xfId="444" xr:uid="{00000000-0005-0000-0000-000042040000}"/>
    <cellStyle name="40% - Accent4 8 2 2" xfId="44560" xr:uid="{00000000-0005-0000-0000-000043040000}"/>
    <cellStyle name="40% - Accent4 8 3" xfId="44561" xr:uid="{00000000-0005-0000-0000-000044040000}"/>
    <cellStyle name="40% - Accent4 9" xfId="445" xr:uid="{00000000-0005-0000-0000-000045040000}"/>
    <cellStyle name="40% - Accent4 9 2" xfId="446" xr:uid="{00000000-0005-0000-0000-000046040000}"/>
    <cellStyle name="40% - Accent5 10" xfId="447" xr:uid="{00000000-0005-0000-0000-000047040000}"/>
    <cellStyle name="40% - Accent5 10 2" xfId="44562" xr:uid="{00000000-0005-0000-0000-000048040000}"/>
    <cellStyle name="40% - Accent5 11" xfId="448" xr:uid="{00000000-0005-0000-0000-000049040000}"/>
    <cellStyle name="40% - Accent5 11 2" xfId="44563" xr:uid="{00000000-0005-0000-0000-00004A040000}"/>
    <cellStyle name="40% - Accent5 12" xfId="449" xr:uid="{00000000-0005-0000-0000-00004B040000}"/>
    <cellStyle name="40% - Accent5 12 2" xfId="44564" xr:uid="{00000000-0005-0000-0000-00004C040000}"/>
    <cellStyle name="40% - Accent5 13" xfId="450" xr:uid="{00000000-0005-0000-0000-00004D040000}"/>
    <cellStyle name="40% - Accent5 13 2" xfId="44565" xr:uid="{00000000-0005-0000-0000-00004E040000}"/>
    <cellStyle name="40% - Accent5 14" xfId="44566" xr:uid="{00000000-0005-0000-0000-00004F040000}"/>
    <cellStyle name="40% - Accent5 2" xfId="451" xr:uid="{00000000-0005-0000-0000-000050040000}"/>
    <cellStyle name="40% - Accent5 2 2" xfId="452" xr:uid="{00000000-0005-0000-0000-000051040000}"/>
    <cellStyle name="40% - Accent5 2 2 2" xfId="453" xr:uid="{00000000-0005-0000-0000-000052040000}"/>
    <cellStyle name="40% - Accent5 2 2 3" xfId="44567" xr:uid="{00000000-0005-0000-0000-000053040000}"/>
    <cellStyle name="40% - Accent5 2 3" xfId="454" xr:uid="{00000000-0005-0000-0000-000054040000}"/>
    <cellStyle name="40% - Accent5 2 4" xfId="455" xr:uid="{00000000-0005-0000-0000-000055040000}"/>
    <cellStyle name="40% - Accent5 2 5" xfId="456" xr:uid="{00000000-0005-0000-0000-000056040000}"/>
    <cellStyle name="40% - Accent5 3" xfId="457" xr:uid="{00000000-0005-0000-0000-000057040000}"/>
    <cellStyle name="40% - Accent5 3 2" xfId="458" xr:uid="{00000000-0005-0000-0000-000058040000}"/>
    <cellStyle name="40% - Accent5 3 2 2" xfId="459" xr:uid="{00000000-0005-0000-0000-000059040000}"/>
    <cellStyle name="40% - Accent5 3 2 3" xfId="460" xr:uid="{00000000-0005-0000-0000-00005A040000}"/>
    <cellStyle name="40% - Accent5 3 2 4" xfId="461" xr:uid="{00000000-0005-0000-0000-00005B040000}"/>
    <cellStyle name="40% - Accent5 3 2 5" xfId="462" xr:uid="{00000000-0005-0000-0000-00005C040000}"/>
    <cellStyle name="40% - Accent5 3 3" xfId="463" xr:uid="{00000000-0005-0000-0000-00005D040000}"/>
    <cellStyle name="40% - Accent5 3 3 2" xfId="44568" xr:uid="{00000000-0005-0000-0000-00005E040000}"/>
    <cellStyle name="40% - Accent5 3 4" xfId="464" xr:uid="{00000000-0005-0000-0000-00005F040000}"/>
    <cellStyle name="40% - Accent5 3 5" xfId="465" xr:uid="{00000000-0005-0000-0000-000060040000}"/>
    <cellStyle name="40% - Accent5 3 6" xfId="466" xr:uid="{00000000-0005-0000-0000-000061040000}"/>
    <cellStyle name="40% - Accent5 3 6 2" xfId="467" xr:uid="{00000000-0005-0000-0000-000062040000}"/>
    <cellStyle name="40% - Accent5 3 7" xfId="468" xr:uid="{00000000-0005-0000-0000-000063040000}"/>
    <cellStyle name="40% - Accent5 4" xfId="469" xr:uid="{00000000-0005-0000-0000-000064040000}"/>
    <cellStyle name="40% - Accent5 4 2" xfId="470" xr:uid="{00000000-0005-0000-0000-000065040000}"/>
    <cellStyle name="40% - Accent5 4 2 2" xfId="471" xr:uid="{00000000-0005-0000-0000-000066040000}"/>
    <cellStyle name="40% - Accent5 4 3" xfId="472" xr:uid="{00000000-0005-0000-0000-000067040000}"/>
    <cellStyle name="40% - Accent5 4 4" xfId="473" xr:uid="{00000000-0005-0000-0000-000068040000}"/>
    <cellStyle name="40% - Accent5 4 5" xfId="474" xr:uid="{00000000-0005-0000-0000-000069040000}"/>
    <cellStyle name="40% - Accent5 4 5 2" xfId="475" xr:uid="{00000000-0005-0000-0000-00006A040000}"/>
    <cellStyle name="40% - Accent5 4 6" xfId="476" xr:uid="{00000000-0005-0000-0000-00006B040000}"/>
    <cellStyle name="40% - Accent5 5" xfId="477" xr:uid="{00000000-0005-0000-0000-00006C040000}"/>
    <cellStyle name="40% - Accent5 5 2" xfId="478" xr:uid="{00000000-0005-0000-0000-00006D040000}"/>
    <cellStyle name="40% - Accent5 5 2 2" xfId="44569" xr:uid="{00000000-0005-0000-0000-00006E040000}"/>
    <cellStyle name="40% - Accent5 5 3" xfId="479" xr:uid="{00000000-0005-0000-0000-00006F040000}"/>
    <cellStyle name="40% - Accent5 6" xfId="480" xr:uid="{00000000-0005-0000-0000-000070040000}"/>
    <cellStyle name="40% - Accent5 6 2" xfId="481" xr:uid="{00000000-0005-0000-0000-000071040000}"/>
    <cellStyle name="40% - Accent5 6 2 2" xfId="44570" xr:uid="{00000000-0005-0000-0000-000072040000}"/>
    <cellStyle name="40% - Accent5 7" xfId="482" xr:uid="{00000000-0005-0000-0000-000073040000}"/>
    <cellStyle name="40% - Accent5 7 2" xfId="483" xr:uid="{00000000-0005-0000-0000-000074040000}"/>
    <cellStyle name="40% - Accent5 8" xfId="484" xr:uid="{00000000-0005-0000-0000-000075040000}"/>
    <cellStyle name="40% - Accent5 8 2" xfId="485" xr:uid="{00000000-0005-0000-0000-000076040000}"/>
    <cellStyle name="40% - Accent5 9" xfId="486" xr:uid="{00000000-0005-0000-0000-000077040000}"/>
    <cellStyle name="40% - Accent5 9 2" xfId="487" xr:uid="{00000000-0005-0000-0000-000078040000}"/>
    <cellStyle name="40% - Accent6 10" xfId="488" xr:uid="{00000000-0005-0000-0000-000079040000}"/>
    <cellStyle name="40% - Accent6 10 2" xfId="44571" xr:uid="{00000000-0005-0000-0000-00007A040000}"/>
    <cellStyle name="40% - Accent6 11" xfId="489" xr:uid="{00000000-0005-0000-0000-00007B040000}"/>
    <cellStyle name="40% - Accent6 11 2" xfId="44572" xr:uid="{00000000-0005-0000-0000-00007C040000}"/>
    <cellStyle name="40% - Accent6 12" xfId="490" xr:uid="{00000000-0005-0000-0000-00007D040000}"/>
    <cellStyle name="40% - Accent6 12 2" xfId="44573" xr:uid="{00000000-0005-0000-0000-00007E040000}"/>
    <cellStyle name="40% - Accent6 13" xfId="491" xr:uid="{00000000-0005-0000-0000-00007F040000}"/>
    <cellStyle name="40% - Accent6 13 2" xfId="44574" xr:uid="{00000000-0005-0000-0000-000080040000}"/>
    <cellStyle name="40% - Accent6 14" xfId="44575" xr:uid="{00000000-0005-0000-0000-000081040000}"/>
    <cellStyle name="40% - Accent6 2" xfId="492" xr:uid="{00000000-0005-0000-0000-000082040000}"/>
    <cellStyle name="40% - Accent6 2 2" xfId="493" xr:uid="{00000000-0005-0000-0000-000083040000}"/>
    <cellStyle name="40% - Accent6 2 2 2" xfId="494" xr:uid="{00000000-0005-0000-0000-000084040000}"/>
    <cellStyle name="40% - Accent6 2 2 3" xfId="44576" xr:uid="{00000000-0005-0000-0000-000085040000}"/>
    <cellStyle name="40% - Accent6 2 2 3 2" xfId="44577" xr:uid="{00000000-0005-0000-0000-000086040000}"/>
    <cellStyle name="40% - Accent6 2 2 4" xfId="44578" xr:uid="{00000000-0005-0000-0000-000087040000}"/>
    <cellStyle name="40% - Accent6 2 3" xfId="495" xr:uid="{00000000-0005-0000-0000-000088040000}"/>
    <cellStyle name="40% - Accent6 2 3 2" xfId="44579" xr:uid="{00000000-0005-0000-0000-000089040000}"/>
    <cellStyle name="40% - Accent6 2 4" xfId="496" xr:uid="{00000000-0005-0000-0000-00008A040000}"/>
    <cellStyle name="40% - Accent6 2 5" xfId="497" xr:uid="{00000000-0005-0000-0000-00008B040000}"/>
    <cellStyle name="40% - Accent6 3" xfId="498" xr:uid="{00000000-0005-0000-0000-00008C040000}"/>
    <cellStyle name="40% - Accent6 3 2" xfId="499" xr:uid="{00000000-0005-0000-0000-00008D040000}"/>
    <cellStyle name="40% - Accent6 3 2 2" xfId="500" xr:uid="{00000000-0005-0000-0000-00008E040000}"/>
    <cellStyle name="40% - Accent6 3 2 3" xfId="501" xr:uid="{00000000-0005-0000-0000-00008F040000}"/>
    <cellStyle name="40% - Accent6 3 2 4" xfId="502" xr:uid="{00000000-0005-0000-0000-000090040000}"/>
    <cellStyle name="40% - Accent6 3 2 5" xfId="503" xr:uid="{00000000-0005-0000-0000-000091040000}"/>
    <cellStyle name="40% - Accent6 3 3" xfId="504" xr:uid="{00000000-0005-0000-0000-000092040000}"/>
    <cellStyle name="40% - Accent6 3 3 2" xfId="44580" xr:uid="{00000000-0005-0000-0000-000093040000}"/>
    <cellStyle name="40% - Accent6 3 4" xfId="505" xr:uid="{00000000-0005-0000-0000-000094040000}"/>
    <cellStyle name="40% - Accent6 3 5" xfId="506" xr:uid="{00000000-0005-0000-0000-000095040000}"/>
    <cellStyle name="40% - Accent6 3 6" xfId="507" xr:uid="{00000000-0005-0000-0000-000096040000}"/>
    <cellStyle name="40% - Accent6 3 6 2" xfId="508" xr:uid="{00000000-0005-0000-0000-000097040000}"/>
    <cellStyle name="40% - Accent6 3 7" xfId="509" xr:uid="{00000000-0005-0000-0000-000098040000}"/>
    <cellStyle name="40% - Accent6 4" xfId="510" xr:uid="{00000000-0005-0000-0000-000099040000}"/>
    <cellStyle name="40% - Accent6 4 2" xfId="511" xr:uid="{00000000-0005-0000-0000-00009A040000}"/>
    <cellStyle name="40% - Accent6 4 2 2" xfId="512" xr:uid="{00000000-0005-0000-0000-00009B040000}"/>
    <cellStyle name="40% - Accent6 4 3" xfId="513" xr:uid="{00000000-0005-0000-0000-00009C040000}"/>
    <cellStyle name="40% - Accent6 4 4" xfId="514" xr:uid="{00000000-0005-0000-0000-00009D040000}"/>
    <cellStyle name="40% - Accent6 4 5" xfId="515" xr:uid="{00000000-0005-0000-0000-00009E040000}"/>
    <cellStyle name="40% - Accent6 4 5 2" xfId="516" xr:uid="{00000000-0005-0000-0000-00009F040000}"/>
    <cellStyle name="40% - Accent6 4 6" xfId="517" xr:uid="{00000000-0005-0000-0000-0000A0040000}"/>
    <cellStyle name="40% - Accent6 5" xfId="518" xr:uid="{00000000-0005-0000-0000-0000A1040000}"/>
    <cellStyle name="40% - Accent6 5 2" xfId="519" xr:uid="{00000000-0005-0000-0000-0000A2040000}"/>
    <cellStyle name="40% - Accent6 5 2 2" xfId="44581" xr:uid="{00000000-0005-0000-0000-0000A3040000}"/>
    <cellStyle name="40% - Accent6 5 3" xfId="520" xr:uid="{00000000-0005-0000-0000-0000A4040000}"/>
    <cellStyle name="40% - Accent6 6" xfId="521" xr:uid="{00000000-0005-0000-0000-0000A5040000}"/>
    <cellStyle name="40% - Accent6 6 2" xfId="522" xr:uid="{00000000-0005-0000-0000-0000A6040000}"/>
    <cellStyle name="40% - Accent6 6 2 2" xfId="44582" xr:uid="{00000000-0005-0000-0000-0000A7040000}"/>
    <cellStyle name="40% - Accent6 7" xfId="523" xr:uid="{00000000-0005-0000-0000-0000A8040000}"/>
    <cellStyle name="40% - Accent6 7 2" xfId="524" xr:uid="{00000000-0005-0000-0000-0000A9040000}"/>
    <cellStyle name="40% - Accent6 7 2 2" xfId="44583" xr:uid="{00000000-0005-0000-0000-0000AA040000}"/>
    <cellStyle name="40% - Accent6 8" xfId="525" xr:uid="{00000000-0005-0000-0000-0000AB040000}"/>
    <cellStyle name="40% - Accent6 8 2" xfId="526" xr:uid="{00000000-0005-0000-0000-0000AC040000}"/>
    <cellStyle name="40% - Accent6 8 2 2" xfId="44584" xr:uid="{00000000-0005-0000-0000-0000AD040000}"/>
    <cellStyle name="40% - Accent6 8 3" xfId="44585" xr:uid="{00000000-0005-0000-0000-0000AE040000}"/>
    <cellStyle name="40% - Accent6 9" xfId="527" xr:uid="{00000000-0005-0000-0000-0000AF040000}"/>
    <cellStyle name="40% - Accent6 9 2" xfId="528" xr:uid="{00000000-0005-0000-0000-0000B0040000}"/>
    <cellStyle name="60% - Accent1 10" xfId="44586" xr:uid="{00000000-0005-0000-0000-0000B1040000}"/>
    <cellStyle name="60% - Accent1 11" xfId="44587" xr:uid="{00000000-0005-0000-0000-0000B2040000}"/>
    <cellStyle name="60% - Accent1 12" xfId="44588" xr:uid="{00000000-0005-0000-0000-0000B3040000}"/>
    <cellStyle name="60% - Accent1 13" xfId="44589" xr:uid="{00000000-0005-0000-0000-0000B4040000}"/>
    <cellStyle name="60% - Accent1 14" xfId="44590" xr:uid="{00000000-0005-0000-0000-0000B5040000}"/>
    <cellStyle name="60% - Accent1 2" xfId="529" xr:uid="{00000000-0005-0000-0000-0000B6040000}"/>
    <cellStyle name="60% - Accent1 2 2" xfId="530" xr:uid="{00000000-0005-0000-0000-0000B7040000}"/>
    <cellStyle name="60% - Accent1 2 2 2" xfId="44591" xr:uid="{00000000-0005-0000-0000-0000B8040000}"/>
    <cellStyle name="60% - Accent1 3" xfId="531" xr:uid="{00000000-0005-0000-0000-0000B9040000}"/>
    <cellStyle name="60% - Accent1 3 2" xfId="44592" xr:uid="{00000000-0005-0000-0000-0000BA040000}"/>
    <cellStyle name="60% - Accent1 3 3" xfId="44593" xr:uid="{00000000-0005-0000-0000-0000BB040000}"/>
    <cellStyle name="60% - Accent1 4" xfId="44594" xr:uid="{00000000-0005-0000-0000-0000BC040000}"/>
    <cellStyle name="60% - Accent1 4 2" xfId="44595" xr:uid="{00000000-0005-0000-0000-0000BD040000}"/>
    <cellStyle name="60% - Accent1 5" xfId="44596" xr:uid="{00000000-0005-0000-0000-0000BE040000}"/>
    <cellStyle name="60% - Accent1 5 2" xfId="44597" xr:uid="{00000000-0005-0000-0000-0000BF040000}"/>
    <cellStyle name="60% - Accent1 6" xfId="44598" xr:uid="{00000000-0005-0000-0000-0000C0040000}"/>
    <cellStyle name="60% - Accent1 6 2" xfId="44599" xr:uid="{00000000-0005-0000-0000-0000C1040000}"/>
    <cellStyle name="60% - Accent1 7" xfId="44600" xr:uid="{00000000-0005-0000-0000-0000C2040000}"/>
    <cellStyle name="60% - Accent1 7 2" xfId="44601" xr:uid="{00000000-0005-0000-0000-0000C3040000}"/>
    <cellStyle name="60% - Accent1 8" xfId="44602" xr:uid="{00000000-0005-0000-0000-0000C4040000}"/>
    <cellStyle name="60% - Accent1 8 2" xfId="44603" xr:uid="{00000000-0005-0000-0000-0000C5040000}"/>
    <cellStyle name="60% - Accent1 9" xfId="44604" xr:uid="{00000000-0005-0000-0000-0000C6040000}"/>
    <cellStyle name="60% - Accent2 10" xfId="44605" xr:uid="{00000000-0005-0000-0000-0000C7040000}"/>
    <cellStyle name="60% - Accent2 11" xfId="44606" xr:uid="{00000000-0005-0000-0000-0000C8040000}"/>
    <cellStyle name="60% - Accent2 12" xfId="44607" xr:uid="{00000000-0005-0000-0000-0000C9040000}"/>
    <cellStyle name="60% - Accent2 13" xfId="44608" xr:uid="{00000000-0005-0000-0000-0000CA040000}"/>
    <cellStyle name="60% - Accent2 14" xfId="44609" xr:uid="{00000000-0005-0000-0000-0000CB040000}"/>
    <cellStyle name="60% - Accent2 2" xfId="532" xr:uid="{00000000-0005-0000-0000-0000CC040000}"/>
    <cellStyle name="60% - Accent2 2 2" xfId="533" xr:uid="{00000000-0005-0000-0000-0000CD040000}"/>
    <cellStyle name="60% - Accent2 3" xfId="534" xr:uid="{00000000-0005-0000-0000-0000CE040000}"/>
    <cellStyle name="60% - Accent2 3 2" xfId="44610" xr:uid="{00000000-0005-0000-0000-0000CF040000}"/>
    <cellStyle name="60% - Accent2 3 3" xfId="44611" xr:uid="{00000000-0005-0000-0000-0000D0040000}"/>
    <cellStyle name="60% - Accent2 4" xfId="44612" xr:uid="{00000000-0005-0000-0000-0000D1040000}"/>
    <cellStyle name="60% - Accent2 4 2" xfId="44613" xr:uid="{00000000-0005-0000-0000-0000D2040000}"/>
    <cellStyle name="60% - Accent2 5" xfId="44614" xr:uid="{00000000-0005-0000-0000-0000D3040000}"/>
    <cellStyle name="60% - Accent2 5 2" xfId="44615" xr:uid="{00000000-0005-0000-0000-0000D4040000}"/>
    <cellStyle name="60% - Accent2 6" xfId="44616" xr:uid="{00000000-0005-0000-0000-0000D5040000}"/>
    <cellStyle name="60% - Accent2 6 2" xfId="44617" xr:uid="{00000000-0005-0000-0000-0000D6040000}"/>
    <cellStyle name="60% - Accent2 7" xfId="44618" xr:uid="{00000000-0005-0000-0000-0000D7040000}"/>
    <cellStyle name="60% - Accent2 8" xfId="44619" xr:uid="{00000000-0005-0000-0000-0000D8040000}"/>
    <cellStyle name="60% - Accent2 9" xfId="44620" xr:uid="{00000000-0005-0000-0000-0000D9040000}"/>
    <cellStyle name="60% - Accent3 10" xfId="44621" xr:uid="{00000000-0005-0000-0000-0000DA040000}"/>
    <cellStyle name="60% - Accent3 11" xfId="44622" xr:uid="{00000000-0005-0000-0000-0000DB040000}"/>
    <cellStyle name="60% - Accent3 12" xfId="44623" xr:uid="{00000000-0005-0000-0000-0000DC040000}"/>
    <cellStyle name="60% - Accent3 13" xfId="44624" xr:uid="{00000000-0005-0000-0000-0000DD040000}"/>
    <cellStyle name="60% - Accent3 14" xfId="44625" xr:uid="{00000000-0005-0000-0000-0000DE040000}"/>
    <cellStyle name="60% - Accent3 2" xfId="535" xr:uid="{00000000-0005-0000-0000-0000DF040000}"/>
    <cellStyle name="60% - Accent3 2 2" xfId="536" xr:uid="{00000000-0005-0000-0000-0000E0040000}"/>
    <cellStyle name="60% - Accent3 2 2 2" xfId="44626" xr:uid="{00000000-0005-0000-0000-0000E1040000}"/>
    <cellStyle name="60% - Accent3 3" xfId="537" xr:uid="{00000000-0005-0000-0000-0000E2040000}"/>
    <cellStyle name="60% - Accent3 3 2" xfId="44627" xr:uid="{00000000-0005-0000-0000-0000E3040000}"/>
    <cellStyle name="60% - Accent3 3 3" xfId="44628" xr:uid="{00000000-0005-0000-0000-0000E4040000}"/>
    <cellStyle name="60% - Accent3 4" xfId="44629" xr:uid="{00000000-0005-0000-0000-0000E5040000}"/>
    <cellStyle name="60% - Accent3 4 2" xfId="44630" xr:uid="{00000000-0005-0000-0000-0000E6040000}"/>
    <cellStyle name="60% - Accent3 5" xfId="44631" xr:uid="{00000000-0005-0000-0000-0000E7040000}"/>
    <cellStyle name="60% - Accent3 5 2" xfId="44632" xr:uid="{00000000-0005-0000-0000-0000E8040000}"/>
    <cellStyle name="60% - Accent3 6" xfId="44633" xr:uid="{00000000-0005-0000-0000-0000E9040000}"/>
    <cellStyle name="60% - Accent3 6 2" xfId="44634" xr:uid="{00000000-0005-0000-0000-0000EA040000}"/>
    <cellStyle name="60% - Accent3 7" xfId="44635" xr:uid="{00000000-0005-0000-0000-0000EB040000}"/>
    <cellStyle name="60% - Accent3 7 2" xfId="44636" xr:uid="{00000000-0005-0000-0000-0000EC040000}"/>
    <cellStyle name="60% - Accent3 8" xfId="44637" xr:uid="{00000000-0005-0000-0000-0000ED040000}"/>
    <cellStyle name="60% - Accent3 8 2" xfId="44638" xr:uid="{00000000-0005-0000-0000-0000EE040000}"/>
    <cellStyle name="60% - Accent3 9" xfId="44639" xr:uid="{00000000-0005-0000-0000-0000EF040000}"/>
    <cellStyle name="60% - Accent4 10" xfId="44640" xr:uid="{00000000-0005-0000-0000-0000F0040000}"/>
    <cellStyle name="60% - Accent4 11" xfId="44641" xr:uid="{00000000-0005-0000-0000-0000F1040000}"/>
    <cellStyle name="60% - Accent4 12" xfId="44642" xr:uid="{00000000-0005-0000-0000-0000F2040000}"/>
    <cellStyle name="60% - Accent4 13" xfId="44643" xr:uid="{00000000-0005-0000-0000-0000F3040000}"/>
    <cellStyle name="60% - Accent4 14" xfId="44644" xr:uid="{00000000-0005-0000-0000-0000F4040000}"/>
    <cellStyle name="60% - Accent4 2" xfId="538" xr:uid="{00000000-0005-0000-0000-0000F5040000}"/>
    <cellStyle name="60% - Accent4 2 2" xfId="539" xr:uid="{00000000-0005-0000-0000-0000F6040000}"/>
    <cellStyle name="60% - Accent4 2 2 2" xfId="44645" xr:uid="{00000000-0005-0000-0000-0000F7040000}"/>
    <cellStyle name="60% - Accent4 3" xfId="540" xr:uid="{00000000-0005-0000-0000-0000F8040000}"/>
    <cellStyle name="60% - Accent4 3 2" xfId="44646" xr:uid="{00000000-0005-0000-0000-0000F9040000}"/>
    <cellStyle name="60% - Accent4 3 3" xfId="44647" xr:uid="{00000000-0005-0000-0000-0000FA040000}"/>
    <cellStyle name="60% - Accent4 4" xfId="44648" xr:uid="{00000000-0005-0000-0000-0000FB040000}"/>
    <cellStyle name="60% - Accent4 4 2" xfId="44649" xr:uid="{00000000-0005-0000-0000-0000FC040000}"/>
    <cellStyle name="60% - Accent4 5" xfId="44650" xr:uid="{00000000-0005-0000-0000-0000FD040000}"/>
    <cellStyle name="60% - Accent4 5 2" xfId="44651" xr:uid="{00000000-0005-0000-0000-0000FE040000}"/>
    <cellStyle name="60% - Accent4 6" xfId="44652" xr:uid="{00000000-0005-0000-0000-0000FF040000}"/>
    <cellStyle name="60% - Accent4 6 2" xfId="44653" xr:uid="{00000000-0005-0000-0000-000000050000}"/>
    <cellStyle name="60% - Accent4 7" xfId="44654" xr:uid="{00000000-0005-0000-0000-000001050000}"/>
    <cellStyle name="60% - Accent4 7 2" xfId="44655" xr:uid="{00000000-0005-0000-0000-000002050000}"/>
    <cellStyle name="60% - Accent4 8" xfId="44656" xr:uid="{00000000-0005-0000-0000-000003050000}"/>
    <cellStyle name="60% - Accent4 8 2" xfId="44657" xr:uid="{00000000-0005-0000-0000-000004050000}"/>
    <cellStyle name="60% - Accent4 9" xfId="44658" xr:uid="{00000000-0005-0000-0000-000005050000}"/>
    <cellStyle name="60% - Accent5 10" xfId="44659" xr:uid="{00000000-0005-0000-0000-000006050000}"/>
    <cellStyle name="60% - Accent5 11" xfId="44660" xr:uid="{00000000-0005-0000-0000-000007050000}"/>
    <cellStyle name="60% - Accent5 12" xfId="44661" xr:uid="{00000000-0005-0000-0000-000008050000}"/>
    <cellStyle name="60% - Accent5 13" xfId="44662" xr:uid="{00000000-0005-0000-0000-000009050000}"/>
    <cellStyle name="60% - Accent5 14" xfId="44663" xr:uid="{00000000-0005-0000-0000-00000A050000}"/>
    <cellStyle name="60% - Accent5 2" xfId="541" xr:uid="{00000000-0005-0000-0000-00000B050000}"/>
    <cellStyle name="60% - Accent5 2 2" xfId="542" xr:uid="{00000000-0005-0000-0000-00000C050000}"/>
    <cellStyle name="60% - Accent5 3" xfId="543" xr:uid="{00000000-0005-0000-0000-00000D050000}"/>
    <cellStyle name="60% - Accent5 3 2" xfId="44664" xr:uid="{00000000-0005-0000-0000-00000E050000}"/>
    <cellStyle name="60% - Accent5 3 3" xfId="44665" xr:uid="{00000000-0005-0000-0000-00000F050000}"/>
    <cellStyle name="60% - Accent5 4" xfId="44666" xr:uid="{00000000-0005-0000-0000-000010050000}"/>
    <cellStyle name="60% - Accent5 4 2" xfId="44667" xr:uid="{00000000-0005-0000-0000-000011050000}"/>
    <cellStyle name="60% - Accent5 5" xfId="44668" xr:uid="{00000000-0005-0000-0000-000012050000}"/>
    <cellStyle name="60% - Accent5 5 2" xfId="44669" xr:uid="{00000000-0005-0000-0000-000013050000}"/>
    <cellStyle name="60% - Accent5 6" xfId="44670" xr:uid="{00000000-0005-0000-0000-000014050000}"/>
    <cellStyle name="60% - Accent5 6 2" xfId="44671" xr:uid="{00000000-0005-0000-0000-000015050000}"/>
    <cellStyle name="60% - Accent5 7" xfId="44672" xr:uid="{00000000-0005-0000-0000-000016050000}"/>
    <cellStyle name="60% - Accent5 8" xfId="44673" xr:uid="{00000000-0005-0000-0000-000017050000}"/>
    <cellStyle name="60% - Accent5 9" xfId="44674" xr:uid="{00000000-0005-0000-0000-000018050000}"/>
    <cellStyle name="60% - Accent6 10" xfId="44675" xr:uid="{00000000-0005-0000-0000-000019050000}"/>
    <cellStyle name="60% - Accent6 11" xfId="44676" xr:uid="{00000000-0005-0000-0000-00001A050000}"/>
    <cellStyle name="60% - Accent6 12" xfId="44677" xr:uid="{00000000-0005-0000-0000-00001B050000}"/>
    <cellStyle name="60% - Accent6 13" xfId="44678" xr:uid="{00000000-0005-0000-0000-00001C050000}"/>
    <cellStyle name="60% - Accent6 2" xfId="544" xr:uid="{00000000-0005-0000-0000-00001D050000}"/>
    <cellStyle name="60% - Accent6 2 2" xfId="545" xr:uid="{00000000-0005-0000-0000-00001E050000}"/>
    <cellStyle name="60% - Accent6 2 2 2" xfId="44679" xr:uid="{00000000-0005-0000-0000-00001F050000}"/>
    <cellStyle name="60% - Accent6 3" xfId="546" xr:uid="{00000000-0005-0000-0000-000020050000}"/>
    <cellStyle name="60% - Accent6 3 2" xfId="44680" xr:uid="{00000000-0005-0000-0000-000021050000}"/>
    <cellStyle name="60% - Accent6 3 3" xfId="44681" xr:uid="{00000000-0005-0000-0000-000022050000}"/>
    <cellStyle name="60% - Accent6 4" xfId="44682" xr:uid="{00000000-0005-0000-0000-000023050000}"/>
    <cellStyle name="60% - Accent6 4 2" xfId="44683" xr:uid="{00000000-0005-0000-0000-000024050000}"/>
    <cellStyle name="60% - Accent6 5" xfId="44684" xr:uid="{00000000-0005-0000-0000-000025050000}"/>
    <cellStyle name="60% - Accent6 5 2" xfId="44685" xr:uid="{00000000-0005-0000-0000-000026050000}"/>
    <cellStyle name="60% - Accent6 6" xfId="44686" xr:uid="{00000000-0005-0000-0000-000027050000}"/>
    <cellStyle name="60% - Accent6 6 2" xfId="44687" xr:uid="{00000000-0005-0000-0000-000028050000}"/>
    <cellStyle name="60% - Accent6 7" xfId="44688" xr:uid="{00000000-0005-0000-0000-000029050000}"/>
    <cellStyle name="60% - Accent6 7 2" xfId="44689" xr:uid="{00000000-0005-0000-0000-00002A050000}"/>
    <cellStyle name="60% - Accent6 8" xfId="44690" xr:uid="{00000000-0005-0000-0000-00002B050000}"/>
    <cellStyle name="60% - Accent6 8 2" xfId="44691" xr:uid="{00000000-0005-0000-0000-00002C050000}"/>
    <cellStyle name="60% - Accent6 9" xfId="44692" xr:uid="{00000000-0005-0000-0000-00002D050000}"/>
    <cellStyle name="a125body" xfId="547" xr:uid="{00000000-0005-0000-0000-00002E050000}"/>
    <cellStyle name="a125body 2" xfId="548" xr:uid="{00000000-0005-0000-0000-00002F050000}"/>
    <cellStyle name="a125body 3" xfId="549" xr:uid="{00000000-0005-0000-0000-000030050000}"/>
    <cellStyle name="a125body 4" xfId="550" xr:uid="{00000000-0005-0000-0000-000031050000}"/>
    <cellStyle name="a125body 5" xfId="551" xr:uid="{00000000-0005-0000-0000-000032050000}"/>
    <cellStyle name="a125body 6" xfId="552" xr:uid="{00000000-0005-0000-0000-000033050000}"/>
    <cellStyle name="a125body 7" xfId="553" xr:uid="{00000000-0005-0000-0000-000034050000}"/>
    <cellStyle name="a125body 8" xfId="554" xr:uid="{00000000-0005-0000-0000-000035050000}"/>
    <cellStyle name="a125body 9" xfId="555" xr:uid="{00000000-0005-0000-0000-000036050000}"/>
    <cellStyle name="Accent1 10" xfId="44693" xr:uid="{00000000-0005-0000-0000-000037050000}"/>
    <cellStyle name="Accent1 11" xfId="44694" xr:uid="{00000000-0005-0000-0000-000038050000}"/>
    <cellStyle name="Accent1 12" xfId="44695" xr:uid="{00000000-0005-0000-0000-000039050000}"/>
    <cellStyle name="Accent1 13" xfId="44696" xr:uid="{00000000-0005-0000-0000-00003A050000}"/>
    <cellStyle name="Accent1 14" xfId="44697" xr:uid="{00000000-0005-0000-0000-00003B050000}"/>
    <cellStyle name="Accent1 2" xfId="556" xr:uid="{00000000-0005-0000-0000-00003C050000}"/>
    <cellStyle name="Accent1 2 2" xfId="557" xr:uid="{00000000-0005-0000-0000-00003D050000}"/>
    <cellStyle name="Accent1 2 2 2" xfId="44698" xr:uid="{00000000-0005-0000-0000-00003E050000}"/>
    <cellStyle name="Accent1 3" xfId="558" xr:uid="{00000000-0005-0000-0000-00003F050000}"/>
    <cellStyle name="Accent1 3 2" xfId="44699" xr:uid="{00000000-0005-0000-0000-000040050000}"/>
    <cellStyle name="Accent1 3 3" xfId="44700" xr:uid="{00000000-0005-0000-0000-000041050000}"/>
    <cellStyle name="Accent1 4" xfId="44701" xr:uid="{00000000-0005-0000-0000-000042050000}"/>
    <cellStyle name="Accent1 4 2" xfId="44702" xr:uid="{00000000-0005-0000-0000-000043050000}"/>
    <cellStyle name="Accent1 5" xfId="44703" xr:uid="{00000000-0005-0000-0000-000044050000}"/>
    <cellStyle name="Accent1 5 2" xfId="44704" xr:uid="{00000000-0005-0000-0000-000045050000}"/>
    <cellStyle name="Accent1 6" xfId="44705" xr:uid="{00000000-0005-0000-0000-000046050000}"/>
    <cellStyle name="Accent1 6 2" xfId="44706" xr:uid="{00000000-0005-0000-0000-000047050000}"/>
    <cellStyle name="Accent1 7" xfId="44707" xr:uid="{00000000-0005-0000-0000-000048050000}"/>
    <cellStyle name="Accent1 7 2" xfId="44708" xr:uid="{00000000-0005-0000-0000-000049050000}"/>
    <cellStyle name="Accent1 8" xfId="44709" xr:uid="{00000000-0005-0000-0000-00004A050000}"/>
    <cellStyle name="Accent1 8 2" xfId="44710" xr:uid="{00000000-0005-0000-0000-00004B050000}"/>
    <cellStyle name="Accent1 9" xfId="44711" xr:uid="{00000000-0005-0000-0000-00004C050000}"/>
    <cellStyle name="Accent2 10" xfId="44712" xr:uid="{00000000-0005-0000-0000-00004D050000}"/>
    <cellStyle name="Accent2 11" xfId="44713" xr:uid="{00000000-0005-0000-0000-00004E050000}"/>
    <cellStyle name="Accent2 12" xfId="44714" xr:uid="{00000000-0005-0000-0000-00004F050000}"/>
    <cellStyle name="Accent2 13" xfId="44715" xr:uid="{00000000-0005-0000-0000-000050050000}"/>
    <cellStyle name="Accent2 14" xfId="44716" xr:uid="{00000000-0005-0000-0000-000051050000}"/>
    <cellStyle name="Accent2 2" xfId="559" xr:uid="{00000000-0005-0000-0000-000052050000}"/>
    <cellStyle name="Accent2 2 2" xfId="560" xr:uid="{00000000-0005-0000-0000-000053050000}"/>
    <cellStyle name="Accent2 3" xfId="561" xr:uid="{00000000-0005-0000-0000-000054050000}"/>
    <cellStyle name="Accent2 3 2" xfId="44717" xr:uid="{00000000-0005-0000-0000-000055050000}"/>
    <cellStyle name="Accent2 3 3" xfId="44718" xr:uid="{00000000-0005-0000-0000-000056050000}"/>
    <cellStyle name="Accent2 4" xfId="44719" xr:uid="{00000000-0005-0000-0000-000057050000}"/>
    <cellStyle name="Accent2 4 2" xfId="44720" xr:uid="{00000000-0005-0000-0000-000058050000}"/>
    <cellStyle name="Accent2 5" xfId="44721" xr:uid="{00000000-0005-0000-0000-000059050000}"/>
    <cellStyle name="Accent2 5 2" xfId="44722" xr:uid="{00000000-0005-0000-0000-00005A050000}"/>
    <cellStyle name="Accent2 6" xfId="44723" xr:uid="{00000000-0005-0000-0000-00005B050000}"/>
    <cellStyle name="Accent2 6 2" xfId="44724" xr:uid="{00000000-0005-0000-0000-00005C050000}"/>
    <cellStyle name="Accent2 7" xfId="44725" xr:uid="{00000000-0005-0000-0000-00005D050000}"/>
    <cellStyle name="Accent2 8" xfId="44726" xr:uid="{00000000-0005-0000-0000-00005E050000}"/>
    <cellStyle name="Accent2 9" xfId="44727" xr:uid="{00000000-0005-0000-0000-00005F050000}"/>
    <cellStyle name="Accent3 10" xfId="44728" xr:uid="{00000000-0005-0000-0000-000060050000}"/>
    <cellStyle name="Accent3 11" xfId="44729" xr:uid="{00000000-0005-0000-0000-000061050000}"/>
    <cellStyle name="Accent3 12" xfId="44730" xr:uid="{00000000-0005-0000-0000-000062050000}"/>
    <cellStyle name="Accent3 13" xfId="44731" xr:uid="{00000000-0005-0000-0000-000063050000}"/>
    <cellStyle name="Accent3 14" xfId="44732" xr:uid="{00000000-0005-0000-0000-000064050000}"/>
    <cellStyle name="Accent3 2" xfId="562" xr:uid="{00000000-0005-0000-0000-000065050000}"/>
    <cellStyle name="Accent3 2 2" xfId="563" xr:uid="{00000000-0005-0000-0000-000066050000}"/>
    <cellStyle name="Accent3 3" xfId="564" xr:uid="{00000000-0005-0000-0000-000067050000}"/>
    <cellStyle name="Accent3 3 2" xfId="44733" xr:uid="{00000000-0005-0000-0000-000068050000}"/>
    <cellStyle name="Accent3 3 3" xfId="44734" xr:uid="{00000000-0005-0000-0000-000069050000}"/>
    <cellStyle name="Accent3 4" xfId="44735" xr:uid="{00000000-0005-0000-0000-00006A050000}"/>
    <cellStyle name="Accent3 4 2" xfId="44736" xr:uid="{00000000-0005-0000-0000-00006B050000}"/>
    <cellStyle name="Accent3 5" xfId="44737" xr:uid="{00000000-0005-0000-0000-00006C050000}"/>
    <cellStyle name="Accent3 5 2" xfId="44738" xr:uid="{00000000-0005-0000-0000-00006D050000}"/>
    <cellStyle name="Accent3 6" xfId="44739" xr:uid="{00000000-0005-0000-0000-00006E050000}"/>
    <cellStyle name="Accent3 6 2" xfId="44740" xr:uid="{00000000-0005-0000-0000-00006F050000}"/>
    <cellStyle name="Accent3 7" xfId="44741" xr:uid="{00000000-0005-0000-0000-000070050000}"/>
    <cellStyle name="Accent3 8" xfId="44742" xr:uid="{00000000-0005-0000-0000-000071050000}"/>
    <cellStyle name="Accent3 9" xfId="44743" xr:uid="{00000000-0005-0000-0000-000072050000}"/>
    <cellStyle name="Accent4 10" xfId="44744" xr:uid="{00000000-0005-0000-0000-000073050000}"/>
    <cellStyle name="Accent4 11" xfId="44745" xr:uid="{00000000-0005-0000-0000-000074050000}"/>
    <cellStyle name="Accent4 12" xfId="44746" xr:uid="{00000000-0005-0000-0000-000075050000}"/>
    <cellStyle name="Accent4 13" xfId="44747" xr:uid="{00000000-0005-0000-0000-000076050000}"/>
    <cellStyle name="Accent4 2" xfId="565" xr:uid="{00000000-0005-0000-0000-000077050000}"/>
    <cellStyle name="Accent4 2 2" xfId="566" xr:uid="{00000000-0005-0000-0000-000078050000}"/>
    <cellStyle name="Accent4 2 2 2" xfId="44748" xr:uid="{00000000-0005-0000-0000-000079050000}"/>
    <cellStyle name="Accent4 3" xfId="567" xr:uid="{00000000-0005-0000-0000-00007A050000}"/>
    <cellStyle name="Accent4 3 2" xfId="44749" xr:uid="{00000000-0005-0000-0000-00007B050000}"/>
    <cellStyle name="Accent4 3 3" xfId="44750" xr:uid="{00000000-0005-0000-0000-00007C050000}"/>
    <cellStyle name="Accent4 4" xfId="44751" xr:uid="{00000000-0005-0000-0000-00007D050000}"/>
    <cellStyle name="Accent4 4 2" xfId="44752" xr:uid="{00000000-0005-0000-0000-00007E050000}"/>
    <cellStyle name="Accent4 5" xfId="44753" xr:uid="{00000000-0005-0000-0000-00007F050000}"/>
    <cellStyle name="Accent4 5 2" xfId="44754" xr:uid="{00000000-0005-0000-0000-000080050000}"/>
    <cellStyle name="Accent4 6" xfId="44755" xr:uid="{00000000-0005-0000-0000-000081050000}"/>
    <cellStyle name="Accent4 6 2" xfId="44756" xr:uid="{00000000-0005-0000-0000-000082050000}"/>
    <cellStyle name="Accent4 7" xfId="44757" xr:uid="{00000000-0005-0000-0000-000083050000}"/>
    <cellStyle name="Accent4 7 2" xfId="44758" xr:uid="{00000000-0005-0000-0000-000084050000}"/>
    <cellStyle name="Accent4 8" xfId="44759" xr:uid="{00000000-0005-0000-0000-000085050000}"/>
    <cellStyle name="Accent4 8 2" xfId="44760" xr:uid="{00000000-0005-0000-0000-000086050000}"/>
    <cellStyle name="Accent4 9" xfId="44761" xr:uid="{00000000-0005-0000-0000-000087050000}"/>
    <cellStyle name="Accent5 10" xfId="44762" xr:uid="{00000000-0005-0000-0000-000088050000}"/>
    <cellStyle name="Accent5 11" xfId="44763" xr:uid="{00000000-0005-0000-0000-000089050000}"/>
    <cellStyle name="Accent5 12" xfId="44764" xr:uid="{00000000-0005-0000-0000-00008A050000}"/>
    <cellStyle name="Accent5 13" xfId="44765" xr:uid="{00000000-0005-0000-0000-00008B050000}"/>
    <cellStyle name="Accent5 2" xfId="568" xr:uid="{00000000-0005-0000-0000-00008C050000}"/>
    <cellStyle name="Accent5 2 2" xfId="569" xr:uid="{00000000-0005-0000-0000-00008D050000}"/>
    <cellStyle name="Accent5 3" xfId="570" xr:uid="{00000000-0005-0000-0000-00008E050000}"/>
    <cellStyle name="Accent5 3 2" xfId="44766" xr:uid="{00000000-0005-0000-0000-00008F050000}"/>
    <cellStyle name="Accent5 3 3" xfId="44767" xr:uid="{00000000-0005-0000-0000-000090050000}"/>
    <cellStyle name="Accent5 4" xfId="44768" xr:uid="{00000000-0005-0000-0000-000091050000}"/>
    <cellStyle name="Accent5 4 2" xfId="44769" xr:uid="{00000000-0005-0000-0000-000092050000}"/>
    <cellStyle name="Accent5 5" xfId="44770" xr:uid="{00000000-0005-0000-0000-000093050000}"/>
    <cellStyle name="Accent5 5 2" xfId="44771" xr:uid="{00000000-0005-0000-0000-000094050000}"/>
    <cellStyle name="Accent5 6" xfId="44772" xr:uid="{00000000-0005-0000-0000-000095050000}"/>
    <cellStyle name="Accent5 6 2" xfId="44773" xr:uid="{00000000-0005-0000-0000-000096050000}"/>
    <cellStyle name="Accent5 7" xfId="44774" xr:uid="{00000000-0005-0000-0000-000097050000}"/>
    <cellStyle name="Accent5 8" xfId="44775" xr:uid="{00000000-0005-0000-0000-000098050000}"/>
    <cellStyle name="Accent5 9" xfId="44776" xr:uid="{00000000-0005-0000-0000-000099050000}"/>
    <cellStyle name="Accent6 10" xfId="44777" xr:uid="{00000000-0005-0000-0000-00009A050000}"/>
    <cellStyle name="Accent6 11" xfId="44778" xr:uid="{00000000-0005-0000-0000-00009B050000}"/>
    <cellStyle name="Accent6 12" xfId="44779" xr:uid="{00000000-0005-0000-0000-00009C050000}"/>
    <cellStyle name="Accent6 13" xfId="44780" xr:uid="{00000000-0005-0000-0000-00009D050000}"/>
    <cellStyle name="Accent6 14" xfId="44781" xr:uid="{00000000-0005-0000-0000-00009E050000}"/>
    <cellStyle name="Accent6 2" xfId="571" xr:uid="{00000000-0005-0000-0000-00009F050000}"/>
    <cellStyle name="Accent6 2 2" xfId="572" xr:uid="{00000000-0005-0000-0000-0000A0050000}"/>
    <cellStyle name="Accent6 3" xfId="573" xr:uid="{00000000-0005-0000-0000-0000A1050000}"/>
    <cellStyle name="Accent6 3 2" xfId="44782" xr:uid="{00000000-0005-0000-0000-0000A2050000}"/>
    <cellStyle name="Accent6 3 3" xfId="44783" xr:uid="{00000000-0005-0000-0000-0000A3050000}"/>
    <cellStyle name="Accent6 4" xfId="44784" xr:uid="{00000000-0005-0000-0000-0000A4050000}"/>
    <cellStyle name="Accent6 4 2" xfId="44785" xr:uid="{00000000-0005-0000-0000-0000A5050000}"/>
    <cellStyle name="Accent6 5" xfId="44786" xr:uid="{00000000-0005-0000-0000-0000A6050000}"/>
    <cellStyle name="Accent6 5 2" xfId="44787" xr:uid="{00000000-0005-0000-0000-0000A7050000}"/>
    <cellStyle name="Accent6 6" xfId="44788" xr:uid="{00000000-0005-0000-0000-0000A8050000}"/>
    <cellStyle name="Accent6 6 2" xfId="44789" xr:uid="{00000000-0005-0000-0000-0000A9050000}"/>
    <cellStyle name="Accent6 7" xfId="44790" xr:uid="{00000000-0005-0000-0000-0000AA050000}"/>
    <cellStyle name="Accent6 8" xfId="44791" xr:uid="{00000000-0005-0000-0000-0000AB050000}"/>
    <cellStyle name="Accent6 9" xfId="44792" xr:uid="{00000000-0005-0000-0000-0000AC050000}"/>
    <cellStyle name="Activity" xfId="574" xr:uid="{00000000-0005-0000-0000-0000AD050000}"/>
    <cellStyle name="Activity 2" xfId="575" xr:uid="{00000000-0005-0000-0000-0000AE050000}"/>
    <cellStyle name="Activity 3" xfId="576" xr:uid="{00000000-0005-0000-0000-0000AF050000}"/>
    <cellStyle name="Activity 4" xfId="577" xr:uid="{00000000-0005-0000-0000-0000B0050000}"/>
    <cellStyle name="Activity 5" xfId="578" xr:uid="{00000000-0005-0000-0000-0000B1050000}"/>
    <cellStyle name="Activity 6" xfId="579" xr:uid="{00000000-0005-0000-0000-0000B2050000}"/>
    <cellStyle name="Activity 7" xfId="580" xr:uid="{00000000-0005-0000-0000-0000B3050000}"/>
    <cellStyle name="Activity 8" xfId="581" xr:uid="{00000000-0005-0000-0000-0000B4050000}"/>
    <cellStyle name="Activity 9" xfId="582" xr:uid="{00000000-0005-0000-0000-0000B5050000}"/>
    <cellStyle name="Actual Date" xfId="583" xr:uid="{00000000-0005-0000-0000-0000B6050000}"/>
    <cellStyle name="Actual Date 2" xfId="584" xr:uid="{00000000-0005-0000-0000-0000B7050000}"/>
    <cellStyle name="adjusted" xfId="585" xr:uid="{00000000-0005-0000-0000-0000B8050000}"/>
    <cellStyle name="Assumption" xfId="586" xr:uid="{00000000-0005-0000-0000-0000B9050000}"/>
    <cellStyle name="Bad 10" xfId="44793" xr:uid="{00000000-0005-0000-0000-0000BA050000}"/>
    <cellStyle name="Bad 11" xfId="44794" xr:uid="{00000000-0005-0000-0000-0000BB050000}"/>
    <cellStyle name="Bad 12" xfId="44795" xr:uid="{00000000-0005-0000-0000-0000BC050000}"/>
    <cellStyle name="Bad 13" xfId="44796" xr:uid="{00000000-0005-0000-0000-0000BD050000}"/>
    <cellStyle name="Bad 14" xfId="44797" xr:uid="{00000000-0005-0000-0000-0000BE050000}"/>
    <cellStyle name="Bad 2" xfId="587" xr:uid="{00000000-0005-0000-0000-0000BF050000}"/>
    <cellStyle name="Bad 2 2" xfId="588" xr:uid="{00000000-0005-0000-0000-0000C0050000}"/>
    <cellStyle name="Bad 2 2 2" xfId="44798" xr:uid="{00000000-0005-0000-0000-0000C1050000}"/>
    <cellStyle name="Bad 3" xfId="589" xr:uid="{00000000-0005-0000-0000-0000C2050000}"/>
    <cellStyle name="Bad 3 2" xfId="44799" xr:uid="{00000000-0005-0000-0000-0000C3050000}"/>
    <cellStyle name="Bad 3 3" xfId="44800" xr:uid="{00000000-0005-0000-0000-0000C4050000}"/>
    <cellStyle name="Bad 4" xfId="44801" xr:uid="{00000000-0005-0000-0000-0000C5050000}"/>
    <cellStyle name="Bad 4 2" xfId="44802" xr:uid="{00000000-0005-0000-0000-0000C6050000}"/>
    <cellStyle name="Bad 5" xfId="44803" xr:uid="{00000000-0005-0000-0000-0000C7050000}"/>
    <cellStyle name="Bad 5 2" xfId="44804" xr:uid="{00000000-0005-0000-0000-0000C8050000}"/>
    <cellStyle name="Bad 6" xfId="44805" xr:uid="{00000000-0005-0000-0000-0000C9050000}"/>
    <cellStyle name="Bad 6 2" xfId="44806" xr:uid="{00000000-0005-0000-0000-0000CA050000}"/>
    <cellStyle name="Bad 7" xfId="44807" xr:uid="{00000000-0005-0000-0000-0000CB050000}"/>
    <cellStyle name="Bad 7 2" xfId="44808" xr:uid="{00000000-0005-0000-0000-0000CC050000}"/>
    <cellStyle name="Bad 8" xfId="44809" xr:uid="{00000000-0005-0000-0000-0000CD050000}"/>
    <cellStyle name="Bad 9" xfId="44810" xr:uid="{00000000-0005-0000-0000-0000CE050000}"/>
    <cellStyle name="Basic" xfId="44811" xr:uid="{00000000-0005-0000-0000-0000CF050000}"/>
    <cellStyle name="Basic - Style1" xfId="44812" xr:uid="{00000000-0005-0000-0000-0000D0050000}"/>
    <cellStyle name="BegBal" xfId="590" xr:uid="{00000000-0005-0000-0000-0000D1050000}"/>
    <cellStyle name="BIM" xfId="591" xr:uid="{00000000-0005-0000-0000-0000D2050000}"/>
    <cellStyle name="Border Heavy" xfId="44813" xr:uid="{00000000-0005-0000-0000-0000D3050000}"/>
    <cellStyle name="Border Thin" xfId="44814" xr:uid="{00000000-0005-0000-0000-0000D4050000}"/>
    <cellStyle name="C00A" xfId="44815" xr:uid="{00000000-0005-0000-0000-0000D5050000}"/>
    <cellStyle name="C00B" xfId="44816" xr:uid="{00000000-0005-0000-0000-0000D6050000}"/>
    <cellStyle name="C00L" xfId="44817" xr:uid="{00000000-0005-0000-0000-0000D7050000}"/>
    <cellStyle name="C01A" xfId="44818" xr:uid="{00000000-0005-0000-0000-0000D8050000}"/>
    <cellStyle name="C01B" xfId="44819" xr:uid="{00000000-0005-0000-0000-0000D9050000}"/>
    <cellStyle name="C01B 2" xfId="44820" xr:uid="{00000000-0005-0000-0000-0000DA050000}"/>
    <cellStyle name="C01H" xfId="44821" xr:uid="{00000000-0005-0000-0000-0000DB050000}"/>
    <cellStyle name="C01L" xfId="44822" xr:uid="{00000000-0005-0000-0000-0000DC050000}"/>
    <cellStyle name="C02A" xfId="44823" xr:uid="{00000000-0005-0000-0000-0000DD050000}"/>
    <cellStyle name="C02B" xfId="44824" xr:uid="{00000000-0005-0000-0000-0000DE050000}"/>
    <cellStyle name="C02B 2" xfId="44825" xr:uid="{00000000-0005-0000-0000-0000DF050000}"/>
    <cellStyle name="C02H" xfId="44826" xr:uid="{00000000-0005-0000-0000-0000E0050000}"/>
    <cellStyle name="C02L" xfId="44827" xr:uid="{00000000-0005-0000-0000-0000E1050000}"/>
    <cellStyle name="C03A" xfId="44828" xr:uid="{00000000-0005-0000-0000-0000E2050000}"/>
    <cellStyle name="C03B" xfId="44829" xr:uid="{00000000-0005-0000-0000-0000E3050000}"/>
    <cellStyle name="C03H" xfId="44830" xr:uid="{00000000-0005-0000-0000-0000E4050000}"/>
    <cellStyle name="C03L" xfId="44831" xr:uid="{00000000-0005-0000-0000-0000E5050000}"/>
    <cellStyle name="C04A" xfId="44832" xr:uid="{00000000-0005-0000-0000-0000E6050000}"/>
    <cellStyle name="C04A 2" xfId="44833" xr:uid="{00000000-0005-0000-0000-0000E7050000}"/>
    <cellStyle name="C04B" xfId="44834" xr:uid="{00000000-0005-0000-0000-0000E8050000}"/>
    <cellStyle name="C04H" xfId="44835" xr:uid="{00000000-0005-0000-0000-0000E9050000}"/>
    <cellStyle name="C04L" xfId="44836" xr:uid="{00000000-0005-0000-0000-0000EA050000}"/>
    <cellStyle name="C05A" xfId="44837" xr:uid="{00000000-0005-0000-0000-0000EB050000}"/>
    <cellStyle name="C05B" xfId="44838" xr:uid="{00000000-0005-0000-0000-0000EC050000}"/>
    <cellStyle name="C05H" xfId="44839" xr:uid="{00000000-0005-0000-0000-0000ED050000}"/>
    <cellStyle name="C05L" xfId="44840" xr:uid="{00000000-0005-0000-0000-0000EE050000}"/>
    <cellStyle name="C05L 2" xfId="44841" xr:uid="{00000000-0005-0000-0000-0000EF050000}"/>
    <cellStyle name="C06A" xfId="44842" xr:uid="{00000000-0005-0000-0000-0000F0050000}"/>
    <cellStyle name="C06B" xfId="44843" xr:uid="{00000000-0005-0000-0000-0000F1050000}"/>
    <cellStyle name="C06H" xfId="44844" xr:uid="{00000000-0005-0000-0000-0000F2050000}"/>
    <cellStyle name="C06L" xfId="44845" xr:uid="{00000000-0005-0000-0000-0000F3050000}"/>
    <cellStyle name="C07A" xfId="44846" xr:uid="{00000000-0005-0000-0000-0000F4050000}"/>
    <cellStyle name="C07B" xfId="44847" xr:uid="{00000000-0005-0000-0000-0000F5050000}"/>
    <cellStyle name="C07H" xfId="44848" xr:uid="{00000000-0005-0000-0000-0000F6050000}"/>
    <cellStyle name="C07L" xfId="44849" xr:uid="{00000000-0005-0000-0000-0000F7050000}"/>
    <cellStyle name="cajun" xfId="44850" xr:uid="{00000000-0005-0000-0000-0000F8050000}"/>
    <cellStyle name="Calculation 10" xfId="44851" xr:uid="{00000000-0005-0000-0000-0000F9050000}"/>
    <cellStyle name="Calculation 11" xfId="44852" xr:uid="{00000000-0005-0000-0000-0000FA050000}"/>
    <cellStyle name="Calculation 12" xfId="44853" xr:uid="{00000000-0005-0000-0000-0000FB050000}"/>
    <cellStyle name="Calculation 13" xfId="44854" xr:uid="{00000000-0005-0000-0000-0000FC050000}"/>
    <cellStyle name="Calculation 14" xfId="44855" xr:uid="{00000000-0005-0000-0000-0000FD050000}"/>
    <cellStyle name="Calculation 2" xfId="592" xr:uid="{00000000-0005-0000-0000-0000FE050000}"/>
    <cellStyle name="Calculation 2 2" xfId="593" xr:uid="{00000000-0005-0000-0000-0000FF050000}"/>
    <cellStyle name="Calculation 3" xfId="594" xr:uid="{00000000-0005-0000-0000-000000060000}"/>
    <cellStyle name="Calculation 3 2" xfId="44856" xr:uid="{00000000-0005-0000-0000-000001060000}"/>
    <cellStyle name="Calculation 3 3" xfId="44857" xr:uid="{00000000-0005-0000-0000-000002060000}"/>
    <cellStyle name="Calculation 4" xfId="44858" xr:uid="{00000000-0005-0000-0000-000003060000}"/>
    <cellStyle name="Calculation 4 2" xfId="44859" xr:uid="{00000000-0005-0000-0000-000004060000}"/>
    <cellStyle name="Calculation 5" xfId="44860" xr:uid="{00000000-0005-0000-0000-000005060000}"/>
    <cellStyle name="Calculation 5 2" xfId="44861" xr:uid="{00000000-0005-0000-0000-000006060000}"/>
    <cellStyle name="Calculation 6" xfId="44862" xr:uid="{00000000-0005-0000-0000-000007060000}"/>
    <cellStyle name="Calculation 6 2" xfId="44863" xr:uid="{00000000-0005-0000-0000-000008060000}"/>
    <cellStyle name="Calculation 7" xfId="44864" xr:uid="{00000000-0005-0000-0000-000009060000}"/>
    <cellStyle name="Calculation 8" xfId="44865" xr:uid="{00000000-0005-0000-0000-00000A060000}"/>
    <cellStyle name="Calculation 9" xfId="44866" xr:uid="{00000000-0005-0000-0000-00000B060000}"/>
    <cellStyle name="Calculation in Model" xfId="595" xr:uid="{00000000-0005-0000-0000-00000C060000}"/>
    <cellStyle name="Calculation in Model 2" xfId="596" xr:uid="{00000000-0005-0000-0000-00000D060000}"/>
    <cellStyle name="Calculation in Model 3" xfId="597" xr:uid="{00000000-0005-0000-0000-00000E060000}"/>
    <cellStyle name="Calculation in Model 4" xfId="598" xr:uid="{00000000-0005-0000-0000-00000F060000}"/>
    <cellStyle name="Calculation in Model 5" xfId="599" xr:uid="{00000000-0005-0000-0000-000010060000}"/>
    <cellStyle name="Calculation in Model 6" xfId="600" xr:uid="{00000000-0005-0000-0000-000011060000}"/>
    <cellStyle name="Calculation in Model 7" xfId="601" xr:uid="{00000000-0005-0000-0000-000012060000}"/>
    <cellStyle name="Calculation in Model 8" xfId="602" xr:uid="{00000000-0005-0000-0000-000013060000}"/>
    <cellStyle name="Calculation in Model 9" xfId="603" xr:uid="{00000000-0005-0000-0000-000014060000}"/>
    <cellStyle name="cd" xfId="44867" xr:uid="{00000000-0005-0000-0000-000015060000}"/>
    <cellStyle name="Check Cell 10" xfId="44868" xr:uid="{00000000-0005-0000-0000-000016060000}"/>
    <cellStyle name="Check Cell 11" xfId="44869" xr:uid="{00000000-0005-0000-0000-000017060000}"/>
    <cellStyle name="Check Cell 12" xfId="44870" xr:uid="{00000000-0005-0000-0000-000018060000}"/>
    <cellStyle name="Check Cell 13" xfId="44871" xr:uid="{00000000-0005-0000-0000-000019060000}"/>
    <cellStyle name="Check Cell 2" xfId="604" xr:uid="{00000000-0005-0000-0000-00001A060000}"/>
    <cellStyle name="Check Cell 2 2" xfId="605" xr:uid="{00000000-0005-0000-0000-00001B060000}"/>
    <cellStyle name="Check Cell 2 2 2" xfId="44872" xr:uid="{00000000-0005-0000-0000-00001C060000}"/>
    <cellStyle name="Check Cell 3" xfId="606" xr:uid="{00000000-0005-0000-0000-00001D060000}"/>
    <cellStyle name="Check Cell 3 2" xfId="44873" xr:uid="{00000000-0005-0000-0000-00001E060000}"/>
    <cellStyle name="Check Cell 3 3" xfId="44874" xr:uid="{00000000-0005-0000-0000-00001F060000}"/>
    <cellStyle name="Check Cell 4" xfId="44875" xr:uid="{00000000-0005-0000-0000-000020060000}"/>
    <cellStyle name="Check Cell 4 2" xfId="44876" xr:uid="{00000000-0005-0000-0000-000021060000}"/>
    <cellStyle name="Check Cell 5" xfId="44877" xr:uid="{00000000-0005-0000-0000-000022060000}"/>
    <cellStyle name="Check Cell 5 2" xfId="44878" xr:uid="{00000000-0005-0000-0000-000023060000}"/>
    <cellStyle name="Check Cell 6" xfId="44879" xr:uid="{00000000-0005-0000-0000-000024060000}"/>
    <cellStyle name="Check Cell 6 2" xfId="44880" xr:uid="{00000000-0005-0000-0000-000025060000}"/>
    <cellStyle name="Check Cell 7" xfId="44881" xr:uid="{00000000-0005-0000-0000-000026060000}"/>
    <cellStyle name="Check Cell 7 2" xfId="44882" xr:uid="{00000000-0005-0000-0000-000027060000}"/>
    <cellStyle name="Check Cell 8" xfId="44883" xr:uid="{00000000-0005-0000-0000-000028060000}"/>
    <cellStyle name="Check Cell 9" xfId="44884" xr:uid="{00000000-0005-0000-0000-000029060000}"/>
    <cellStyle name="ColLevel_" xfId="607" xr:uid="{00000000-0005-0000-0000-00002A060000}"/>
    <cellStyle name="column1" xfId="608" xr:uid="{00000000-0005-0000-0000-00002B060000}"/>
    <cellStyle name="column1 2" xfId="609" xr:uid="{00000000-0005-0000-0000-00002C060000}"/>
    <cellStyle name="column1 3" xfId="610" xr:uid="{00000000-0005-0000-0000-00002D060000}"/>
    <cellStyle name="column1 4" xfId="611" xr:uid="{00000000-0005-0000-0000-00002E060000}"/>
    <cellStyle name="column1 5" xfId="612" xr:uid="{00000000-0005-0000-0000-00002F060000}"/>
    <cellStyle name="ColumnAttributeAbovePrompt" xfId="44885" xr:uid="{00000000-0005-0000-0000-000030060000}"/>
    <cellStyle name="ColumnAttributePrompt" xfId="44886" xr:uid="{00000000-0005-0000-0000-000031060000}"/>
    <cellStyle name="ColumnAttributeValue" xfId="44887" xr:uid="{00000000-0005-0000-0000-000032060000}"/>
    <cellStyle name="ColumnHeadingPrompt" xfId="44888" xr:uid="{00000000-0005-0000-0000-000033060000}"/>
    <cellStyle name="ColumnHeadingValue" xfId="44889" xr:uid="{00000000-0005-0000-0000-000034060000}"/>
    <cellStyle name="Comma" xfId="1" builtinId="3"/>
    <cellStyle name="Comma  - Style1" xfId="613" xr:uid="{00000000-0005-0000-0000-000036060000}"/>
    <cellStyle name="Comma  - Style1 2" xfId="614" xr:uid="{00000000-0005-0000-0000-000037060000}"/>
    <cellStyle name="Comma  - Style2" xfId="615" xr:uid="{00000000-0005-0000-0000-000038060000}"/>
    <cellStyle name="Comma  - Style2 2" xfId="616" xr:uid="{00000000-0005-0000-0000-000039060000}"/>
    <cellStyle name="Comma  - Style3" xfId="617" xr:uid="{00000000-0005-0000-0000-00003A060000}"/>
    <cellStyle name="Comma  - Style3 2" xfId="618" xr:uid="{00000000-0005-0000-0000-00003B060000}"/>
    <cellStyle name="Comma  - Style4" xfId="619" xr:uid="{00000000-0005-0000-0000-00003C060000}"/>
    <cellStyle name="Comma  - Style4 2" xfId="620" xr:uid="{00000000-0005-0000-0000-00003D060000}"/>
    <cellStyle name="Comma  - Style5" xfId="621" xr:uid="{00000000-0005-0000-0000-00003E060000}"/>
    <cellStyle name="Comma  - Style5 2" xfId="622" xr:uid="{00000000-0005-0000-0000-00003F060000}"/>
    <cellStyle name="Comma  - Style6" xfId="623" xr:uid="{00000000-0005-0000-0000-000040060000}"/>
    <cellStyle name="Comma  - Style6 2" xfId="624" xr:uid="{00000000-0005-0000-0000-000041060000}"/>
    <cellStyle name="Comma  - Style7" xfId="625" xr:uid="{00000000-0005-0000-0000-000042060000}"/>
    <cellStyle name="Comma  - Style7 2" xfId="626" xr:uid="{00000000-0005-0000-0000-000043060000}"/>
    <cellStyle name="Comma  - Style8" xfId="627" xr:uid="{00000000-0005-0000-0000-000044060000}"/>
    <cellStyle name="Comma  - Style8 2" xfId="628" xr:uid="{00000000-0005-0000-0000-000045060000}"/>
    <cellStyle name="Comma [0] 2" xfId="629" xr:uid="{00000000-0005-0000-0000-000046060000}"/>
    <cellStyle name="Comma [1]" xfId="44890" xr:uid="{00000000-0005-0000-0000-000047060000}"/>
    <cellStyle name="Comma [2]" xfId="630" xr:uid="{00000000-0005-0000-0000-000048060000}"/>
    <cellStyle name="Comma [2] 2" xfId="631" xr:uid="{00000000-0005-0000-0000-000049060000}"/>
    <cellStyle name="Comma [2] 3" xfId="632" xr:uid="{00000000-0005-0000-0000-00004A060000}"/>
    <cellStyle name="Comma [2] 4" xfId="633" xr:uid="{00000000-0005-0000-0000-00004B060000}"/>
    <cellStyle name="Comma [2] 5" xfId="634" xr:uid="{00000000-0005-0000-0000-00004C060000}"/>
    <cellStyle name="Comma 0 [0]" xfId="635" xr:uid="{00000000-0005-0000-0000-00004D060000}"/>
    <cellStyle name="Comma 10" xfId="636" xr:uid="{00000000-0005-0000-0000-00004E060000}"/>
    <cellStyle name="Comma 10 2" xfId="22" xr:uid="{00000000-0005-0000-0000-00004F060000}"/>
    <cellStyle name="Comma 10 2 2" xfId="637" xr:uid="{00000000-0005-0000-0000-000050060000}"/>
    <cellStyle name="Comma 10 3" xfId="638" xr:uid="{00000000-0005-0000-0000-000051060000}"/>
    <cellStyle name="Comma 10 3 2" xfId="44891" xr:uid="{00000000-0005-0000-0000-000052060000}"/>
    <cellStyle name="Comma 10 3 3" xfId="44892" xr:uid="{00000000-0005-0000-0000-000053060000}"/>
    <cellStyle name="Comma 10 4" xfId="44893" xr:uid="{00000000-0005-0000-0000-000054060000}"/>
    <cellStyle name="Comma 10 4 2" xfId="44894" xr:uid="{00000000-0005-0000-0000-000055060000}"/>
    <cellStyle name="Comma 10 4 3" xfId="44895" xr:uid="{00000000-0005-0000-0000-000056060000}"/>
    <cellStyle name="Comma 10 4 4" xfId="44896" xr:uid="{00000000-0005-0000-0000-000057060000}"/>
    <cellStyle name="Comma 10 5" xfId="44897" xr:uid="{00000000-0005-0000-0000-000058060000}"/>
    <cellStyle name="Comma 10 5 2" xfId="44898" xr:uid="{00000000-0005-0000-0000-000059060000}"/>
    <cellStyle name="Comma 10 5 2 2" xfId="44899" xr:uid="{00000000-0005-0000-0000-00005A060000}"/>
    <cellStyle name="Comma 10 5 2 3" xfId="44900" xr:uid="{00000000-0005-0000-0000-00005B060000}"/>
    <cellStyle name="Comma 10 5 2 3 2" xfId="44901" xr:uid="{00000000-0005-0000-0000-00005C060000}"/>
    <cellStyle name="Comma 10 5 3" xfId="44902" xr:uid="{00000000-0005-0000-0000-00005D060000}"/>
    <cellStyle name="Comma 10 6" xfId="44903" xr:uid="{00000000-0005-0000-0000-00005E060000}"/>
    <cellStyle name="Comma 10 6 2" xfId="44904" xr:uid="{00000000-0005-0000-0000-00005F060000}"/>
    <cellStyle name="Comma 10 6 3" xfId="44905" xr:uid="{00000000-0005-0000-0000-000060060000}"/>
    <cellStyle name="Comma 10 6 3 2" xfId="44906" xr:uid="{00000000-0005-0000-0000-000061060000}"/>
    <cellStyle name="Comma 10 7" xfId="44907" xr:uid="{00000000-0005-0000-0000-000062060000}"/>
    <cellStyle name="Comma 10 8" xfId="44908" xr:uid="{00000000-0005-0000-0000-000063060000}"/>
    <cellStyle name="Comma 10 8 2" xfId="44909" xr:uid="{00000000-0005-0000-0000-000064060000}"/>
    <cellStyle name="Comma 10 9" xfId="44910" xr:uid="{00000000-0005-0000-0000-000065060000}"/>
    <cellStyle name="Comma 106" xfId="44911" xr:uid="{00000000-0005-0000-0000-000066060000}"/>
    <cellStyle name="Comma 107" xfId="44912" xr:uid="{00000000-0005-0000-0000-000067060000}"/>
    <cellStyle name="Comma 11" xfId="639" xr:uid="{00000000-0005-0000-0000-000068060000}"/>
    <cellStyle name="Comma 11 10" xfId="44913" xr:uid="{00000000-0005-0000-0000-000069060000}"/>
    <cellStyle name="Comma 11 11" xfId="44914" xr:uid="{00000000-0005-0000-0000-00006A060000}"/>
    <cellStyle name="Comma 11 11 2" xfId="44915" xr:uid="{00000000-0005-0000-0000-00006B060000}"/>
    <cellStyle name="Comma 11 11 2 2" xfId="44916" xr:uid="{00000000-0005-0000-0000-00006C060000}"/>
    <cellStyle name="Comma 11 11 2 3" xfId="44917" xr:uid="{00000000-0005-0000-0000-00006D060000}"/>
    <cellStyle name="Comma 11 11 2 3 2" xfId="44918" xr:uid="{00000000-0005-0000-0000-00006E060000}"/>
    <cellStyle name="Comma 11 12" xfId="44919" xr:uid="{00000000-0005-0000-0000-00006F060000}"/>
    <cellStyle name="Comma 11 13" xfId="44920" xr:uid="{00000000-0005-0000-0000-000070060000}"/>
    <cellStyle name="Comma 11 13 2" xfId="44921" xr:uid="{00000000-0005-0000-0000-000071060000}"/>
    <cellStyle name="Comma 11 13 2 2" xfId="44922" xr:uid="{00000000-0005-0000-0000-000072060000}"/>
    <cellStyle name="Comma 11 13 2 3" xfId="44923" xr:uid="{00000000-0005-0000-0000-000073060000}"/>
    <cellStyle name="Comma 11 13 2 3 2" xfId="44924" xr:uid="{00000000-0005-0000-0000-000074060000}"/>
    <cellStyle name="Comma 11 2" xfId="640" xr:uid="{00000000-0005-0000-0000-000075060000}"/>
    <cellStyle name="Comma 11 2 2" xfId="44925" xr:uid="{00000000-0005-0000-0000-000076060000}"/>
    <cellStyle name="Comma 11 3" xfId="641" xr:uid="{00000000-0005-0000-0000-000077060000}"/>
    <cellStyle name="Comma 11 3 2" xfId="44926" xr:uid="{00000000-0005-0000-0000-000078060000}"/>
    <cellStyle name="Comma 11 4" xfId="642" xr:uid="{00000000-0005-0000-0000-000079060000}"/>
    <cellStyle name="Comma 11 5" xfId="44927" xr:uid="{00000000-0005-0000-0000-00007A060000}"/>
    <cellStyle name="Comma 11 6" xfId="44928" xr:uid="{00000000-0005-0000-0000-00007B060000}"/>
    <cellStyle name="Comma 11 7" xfId="44929" xr:uid="{00000000-0005-0000-0000-00007C060000}"/>
    <cellStyle name="Comma 11 7 2" xfId="44930" xr:uid="{00000000-0005-0000-0000-00007D060000}"/>
    <cellStyle name="Comma 11 7 2 2" xfId="44931" xr:uid="{00000000-0005-0000-0000-00007E060000}"/>
    <cellStyle name="Comma 11 7 2 3" xfId="44932" xr:uid="{00000000-0005-0000-0000-00007F060000}"/>
    <cellStyle name="Comma 11 8" xfId="44933" xr:uid="{00000000-0005-0000-0000-000080060000}"/>
    <cellStyle name="Comma 11 9" xfId="44934" xr:uid="{00000000-0005-0000-0000-000081060000}"/>
    <cellStyle name="Comma 110" xfId="44935" xr:uid="{00000000-0005-0000-0000-000082060000}"/>
    <cellStyle name="Comma 12" xfId="643" xr:uid="{00000000-0005-0000-0000-000083060000}"/>
    <cellStyle name="Comma 12 10" xfId="44936" xr:uid="{00000000-0005-0000-0000-000084060000}"/>
    <cellStyle name="Comma 12 10 2" xfId="44937" xr:uid="{00000000-0005-0000-0000-000085060000}"/>
    <cellStyle name="Comma 12 10 2 2" xfId="44938" xr:uid="{00000000-0005-0000-0000-000086060000}"/>
    <cellStyle name="Comma 12 10 2 3" xfId="44939" xr:uid="{00000000-0005-0000-0000-000087060000}"/>
    <cellStyle name="Comma 12 10 2 3 2" xfId="44940" xr:uid="{00000000-0005-0000-0000-000088060000}"/>
    <cellStyle name="Comma 12 11" xfId="44941" xr:uid="{00000000-0005-0000-0000-000089060000}"/>
    <cellStyle name="Comma 12 12" xfId="44942" xr:uid="{00000000-0005-0000-0000-00008A060000}"/>
    <cellStyle name="Comma 12 12 2" xfId="44943" xr:uid="{00000000-0005-0000-0000-00008B060000}"/>
    <cellStyle name="Comma 12 12 2 2" xfId="44944" xr:uid="{00000000-0005-0000-0000-00008C060000}"/>
    <cellStyle name="Comma 12 12 2 3" xfId="44945" xr:uid="{00000000-0005-0000-0000-00008D060000}"/>
    <cellStyle name="Comma 12 12 2 3 2" xfId="44946" xr:uid="{00000000-0005-0000-0000-00008E060000}"/>
    <cellStyle name="Comma 12 13" xfId="44947" xr:uid="{00000000-0005-0000-0000-00008F060000}"/>
    <cellStyle name="Comma 12 2" xfId="644" xr:uid="{00000000-0005-0000-0000-000090060000}"/>
    <cellStyle name="Comma 12 2 2" xfId="44948" xr:uid="{00000000-0005-0000-0000-000091060000}"/>
    <cellStyle name="Comma 12 3" xfId="44949" xr:uid="{00000000-0005-0000-0000-000092060000}"/>
    <cellStyle name="Comma 12 4" xfId="44950" xr:uid="{00000000-0005-0000-0000-000093060000}"/>
    <cellStyle name="Comma 12 5" xfId="44951" xr:uid="{00000000-0005-0000-0000-000094060000}"/>
    <cellStyle name="Comma 12 6" xfId="44952" xr:uid="{00000000-0005-0000-0000-000095060000}"/>
    <cellStyle name="Comma 12 6 2" xfId="44953" xr:uid="{00000000-0005-0000-0000-000096060000}"/>
    <cellStyle name="Comma 12 6 2 2" xfId="44954" xr:uid="{00000000-0005-0000-0000-000097060000}"/>
    <cellStyle name="Comma 12 6 2 3" xfId="44955" xr:uid="{00000000-0005-0000-0000-000098060000}"/>
    <cellStyle name="Comma 12 7" xfId="44956" xr:uid="{00000000-0005-0000-0000-000099060000}"/>
    <cellStyle name="Comma 12 8" xfId="44957" xr:uid="{00000000-0005-0000-0000-00009A060000}"/>
    <cellStyle name="Comma 12 9" xfId="44958" xr:uid="{00000000-0005-0000-0000-00009B060000}"/>
    <cellStyle name="Comma 13" xfId="645" xr:uid="{00000000-0005-0000-0000-00009C060000}"/>
    <cellStyle name="Comma 13 10" xfId="44959" xr:uid="{00000000-0005-0000-0000-00009D060000}"/>
    <cellStyle name="Comma 13 2" xfId="646" xr:uid="{00000000-0005-0000-0000-00009E060000}"/>
    <cellStyle name="Comma 13 2 2" xfId="44960" xr:uid="{00000000-0005-0000-0000-00009F060000}"/>
    <cellStyle name="Comma 13 2 2 2" xfId="44961" xr:uid="{00000000-0005-0000-0000-0000A0060000}"/>
    <cellStyle name="Comma 13 2 2 2 2" xfId="44962" xr:uid="{00000000-0005-0000-0000-0000A1060000}"/>
    <cellStyle name="Comma 13 2 2 3" xfId="44963" xr:uid="{00000000-0005-0000-0000-0000A2060000}"/>
    <cellStyle name="Comma 13 2 3" xfId="44964" xr:uid="{00000000-0005-0000-0000-0000A3060000}"/>
    <cellStyle name="Comma 13 2 3 2" xfId="44965" xr:uid="{00000000-0005-0000-0000-0000A4060000}"/>
    <cellStyle name="Comma 13 2 4" xfId="44966" xr:uid="{00000000-0005-0000-0000-0000A5060000}"/>
    <cellStyle name="Comma 13 3" xfId="44967" xr:uid="{00000000-0005-0000-0000-0000A6060000}"/>
    <cellStyle name="Comma 13 3 2" xfId="44968" xr:uid="{00000000-0005-0000-0000-0000A7060000}"/>
    <cellStyle name="Comma 13 3 2 2" xfId="44969" xr:uid="{00000000-0005-0000-0000-0000A8060000}"/>
    <cellStyle name="Comma 13 3 3" xfId="44970" xr:uid="{00000000-0005-0000-0000-0000A9060000}"/>
    <cellStyle name="Comma 13 4" xfId="44971" xr:uid="{00000000-0005-0000-0000-0000AA060000}"/>
    <cellStyle name="Comma 13 4 2" xfId="44972" xr:uid="{00000000-0005-0000-0000-0000AB060000}"/>
    <cellStyle name="Comma 13 4 2 2" xfId="44973" xr:uid="{00000000-0005-0000-0000-0000AC060000}"/>
    <cellStyle name="Comma 13 4 3" xfId="44974" xr:uid="{00000000-0005-0000-0000-0000AD060000}"/>
    <cellStyle name="Comma 13 5" xfId="44975" xr:uid="{00000000-0005-0000-0000-0000AE060000}"/>
    <cellStyle name="Comma 13 5 2" xfId="44976" xr:uid="{00000000-0005-0000-0000-0000AF060000}"/>
    <cellStyle name="Comma 13 6" xfId="44977" xr:uid="{00000000-0005-0000-0000-0000B0060000}"/>
    <cellStyle name="Comma 13 6 2" xfId="44978" xr:uid="{00000000-0005-0000-0000-0000B1060000}"/>
    <cellStyle name="Comma 13 7" xfId="44979" xr:uid="{00000000-0005-0000-0000-0000B2060000}"/>
    <cellStyle name="Comma 13 7 2" xfId="44980" xr:uid="{00000000-0005-0000-0000-0000B3060000}"/>
    <cellStyle name="Comma 13 7 2 2" xfId="44981" xr:uid="{00000000-0005-0000-0000-0000B4060000}"/>
    <cellStyle name="Comma 13 7 3" xfId="44982" xr:uid="{00000000-0005-0000-0000-0000B5060000}"/>
    <cellStyle name="Comma 13 8" xfId="44983" xr:uid="{00000000-0005-0000-0000-0000B6060000}"/>
    <cellStyle name="Comma 13 8 2" xfId="44984" xr:uid="{00000000-0005-0000-0000-0000B7060000}"/>
    <cellStyle name="Comma 13 9" xfId="44985" xr:uid="{00000000-0005-0000-0000-0000B8060000}"/>
    <cellStyle name="Comma 14" xfId="647" xr:uid="{00000000-0005-0000-0000-0000B9060000}"/>
    <cellStyle name="Comma 14 2" xfId="648" xr:uid="{00000000-0005-0000-0000-0000BA060000}"/>
    <cellStyle name="Comma 14 2 2" xfId="44986" xr:uid="{00000000-0005-0000-0000-0000BB060000}"/>
    <cellStyle name="Comma 14 2 2 2" xfId="44987" xr:uid="{00000000-0005-0000-0000-0000BC060000}"/>
    <cellStyle name="Comma 14 2 3" xfId="44988" xr:uid="{00000000-0005-0000-0000-0000BD060000}"/>
    <cellStyle name="Comma 14 3" xfId="44989" xr:uid="{00000000-0005-0000-0000-0000BE060000}"/>
    <cellStyle name="Comma 14 3 2" xfId="44990" xr:uid="{00000000-0005-0000-0000-0000BF060000}"/>
    <cellStyle name="Comma 14 4" xfId="44991" xr:uid="{00000000-0005-0000-0000-0000C0060000}"/>
    <cellStyle name="Comma 14 4 2" xfId="44992" xr:uid="{00000000-0005-0000-0000-0000C1060000}"/>
    <cellStyle name="Comma 14 5" xfId="44993" xr:uid="{00000000-0005-0000-0000-0000C2060000}"/>
    <cellStyle name="Comma 15" xfId="649" xr:uid="{00000000-0005-0000-0000-0000C3060000}"/>
    <cellStyle name="Comma 15 2" xfId="650" xr:uid="{00000000-0005-0000-0000-0000C4060000}"/>
    <cellStyle name="Comma 15 2 2" xfId="44994" xr:uid="{00000000-0005-0000-0000-0000C5060000}"/>
    <cellStyle name="Comma 15 3" xfId="44995" xr:uid="{00000000-0005-0000-0000-0000C6060000}"/>
    <cellStyle name="Comma 15 3 2" xfId="44996" xr:uid="{00000000-0005-0000-0000-0000C7060000}"/>
    <cellStyle name="Comma 15 4" xfId="44997" xr:uid="{00000000-0005-0000-0000-0000C8060000}"/>
    <cellStyle name="Comma 15 5" xfId="44998" xr:uid="{00000000-0005-0000-0000-0000C9060000}"/>
    <cellStyle name="Comma 16" xfId="651" xr:uid="{00000000-0005-0000-0000-0000CA060000}"/>
    <cellStyle name="Comma 16 2" xfId="652" xr:uid="{00000000-0005-0000-0000-0000CB060000}"/>
    <cellStyle name="Comma 16 2 2" xfId="44999" xr:uid="{00000000-0005-0000-0000-0000CC060000}"/>
    <cellStyle name="Comma 16 3" xfId="45000" xr:uid="{00000000-0005-0000-0000-0000CD060000}"/>
    <cellStyle name="Comma 16 3 2" xfId="45001" xr:uid="{00000000-0005-0000-0000-0000CE060000}"/>
    <cellStyle name="Comma 16 3 3" xfId="45002" xr:uid="{00000000-0005-0000-0000-0000CF060000}"/>
    <cellStyle name="Comma 16 3 3 2" xfId="45003" xr:uid="{00000000-0005-0000-0000-0000D0060000}"/>
    <cellStyle name="Comma 16 4" xfId="45004" xr:uid="{00000000-0005-0000-0000-0000D1060000}"/>
    <cellStyle name="Comma 17" xfId="653" xr:uid="{00000000-0005-0000-0000-0000D2060000}"/>
    <cellStyle name="Comma 17 2" xfId="654" xr:uid="{00000000-0005-0000-0000-0000D3060000}"/>
    <cellStyle name="Comma 17 2 2" xfId="45005" xr:uid="{00000000-0005-0000-0000-0000D4060000}"/>
    <cellStyle name="Comma 17 2 2 2" xfId="45006" xr:uid="{00000000-0005-0000-0000-0000D5060000}"/>
    <cellStyle name="Comma 17 2 2 2 2" xfId="45007" xr:uid="{00000000-0005-0000-0000-0000D6060000}"/>
    <cellStyle name="Comma 17 2 2 2 2 2" xfId="45008" xr:uid="{00000000-0005-0000-0000-0000D7060000}"/>
    <cellStyle name="Comma 17 2 2 2 2 2 2" xfId="45009" xr:uid="{00000000-0005-0000-0000-0000D8060000}"/>
    <cellStyle name="Comma 17 2 2 2 2 3" xfId="45010" xr:uid="{00000000-0005-0000-0000-0000D9060000}"/>
    <cellStyle name="Comma 17 2 2 2 3" xfId="45011" xr:uid="{00000000-0005-0000-0000-0000DA060000}"/>
    <cellStyle name="Comma 17 2 2 2 3 2" xfId="45012" xr:uid="{00000000-0005-0000-0000-0000DB060000}"/>
    <cellStyle name="Comma 17 2 2 2 4" xfId="45013" xr:uid="{00000000-0005-0000-0000-0000DC060000}"/>
    <cellStyle name="Comma 17 2 2 3" xfId="45014" xr:uid="{00000000-0005-0000-0000-0000DD060000}"/>
    <cellStyle name="Comma 17 2 2 3 2" xfId="45015" xr:uid="{00000000-0005-0000-0000-0000DE060000}"/>
    <cellStyle name="Comma 17 2 2 3 2 2" xfId="45016" xr:uid="{00000000-0005-0000-0000-0000DF060000}"/>
    <cellStyle name="Comma 17 2 2 3 3" xfId="45017" xr:uid="{00000000-0005-0000-0000-0000E0060000}"/>
    <cellStyle name="Comma 17 2 2 4" xfId="45018" xr:uid="{00000000-0005-0000-0000-0000E1060000}"/>
    <cellStyle name="Comma 17 2 2 4 2" xfId="45019" xr:uid="{00000000-0005-0000-0000-0000E2060000}"/>
    <cellStyle name="Comma 17 2 2 5" xfId="45020" xr:uid="{00000000-0005-0000-0000-0000E3060000}"/>
    <cellStyle name="Comma 17 2 3" xfId="45021" xr:uid="{00000000-0005-0000-0000-0000E4060000}"/>
    <cellStyle name="Comma 17 2 3 2" xfId="45022" xr:uid="{00000000-0005-0000-0000-0000E5060000}"/>
    <cellStyle name="Comma 17 2 3 2 2" xfId="45023" xr:uid="{00000000-0005-0000-0000-0000E6060000}"/>
    <cellStyle name="Comma 17 2 3 2 2 2" xfId="45024" xr:uid="{00000000-0005-0000-0000-0000E7060000}"/>
    <cellStyle name="Comma 17 2 3 2 3" xfId="45025" xr:uid="{00000000-0005-0000-0000-0000E8060000}"/>
    <cellStyle name="Comma 17 2 3 3" xfId="45026" xr:uid="{00000000-0005-0000-0000-0000E9060000}"/>
    <cellStyle name="Comma 17 2 3 3 2" xfId="45027" xr:uid="{00000000-0005-0000-0000-0000EA060000}"/>
    <cellStyle name="Comma 17 2 3 4" xfId="45028" xr:uid="{00000000-0005-0000-0000-0000EB060000}"/>
    <cellStyle name="Comma 17 2 4" xfId="45029" xr:uid="{00000000-0005-0000-0000-0000EC060000}"/>
    <cellStyle name="Comma 17 2 4 2" xfId="45030" xr:uid="{00000000-0005-0000-0000-0000ED060000}"/>
    <cellStyle name="Comma 17 2 4 2 2" xfId="45031" xr:uid="{00000000-0005-0000-0000-0000EE060000}"/>
    <cellStyle name="Comma 17 2 4 3" xfId="45032" xr:uid="{00000000-0005-0000-0000-0000EF060000}"/>
    <cellStyle name="Comma 17 2 5" xfId="45033" xr:uid="{00000000-0005-0000-0000-0000F0060000}"/>
    <cellStyle name="Comma 17 2 5 2" xfId="45034" xr:uid="{00000000-0005-0000-0000-0000F1060000}"/>
    <cellStyle name="Comma 17 2 6" xfId="45035" xr:uid="{00000000-0005-0000-0000-0000F2060000}"/>
    <cellStyle name="Comma 17 3" xfId="45036" xr:uid="{00000000-0005-0000-0000-0000F3060000}"/>
    <cellStyle name="Comma 17 3 2" xfId="45037" xr:uid="{00000000-0005-0000-0000-0000F4060000}"/>
    <cellStyle name="Comma 17 3 2 2" xfId="45038" xr:uid="{00000000-0005-0000-0000-0000F5060000}"/>
    <cellStyle name="Comma 17 3 2 2 2" xfId="45039" xr:uid="{00000000-0005-0000-0000-0000F6060000}"/>
    <cellStyle name="Comma 17 3 2 2 2 2" xfId="45040" xr:uid="{00000000-0005-0000-0000-0000F7060000}"/>
    <cellStyle name="Comma 17 3 2 2 2 2 2" xfId="45041" xr:uid="{00000000-0005-0000-0000-0000F8060000}"/>
    <cellStyle name="Comma 17 3 2 2 2 3" xfId="45042" xr:uid="{00000000-0005-0000-0000-0000F9060000}"/>
    <cellStyle name="Comma 17 3 2 2 3" xfId="45043" xr:uid="{00000000-0005-0000-0000-0000FA060000}"/>
    <cellStyle name="Comma 17 3 2 2 3 2" xfId="45044" xr:uid="{00000000-0005-0000-0000-0000FB060000}"/>
    <cellStyle name="Comma 17 3 2 2 4" xfId="45045" xr:uid="{00000000-0005-0000-0000-0000FC060000}"/>
    <cellStyle name="Comma 17 3 2 3" xfId="45046" xr:uid="{00000000-0005-0000-0000-0000FD060000}"/>
    <cellStyle name="Comma 17 3 2 3 2" xfId="45047" xr:uid="{00000000-0005-0000-0000-0000FE060000}"/>
    <cellStyle name="Comma 17 3 2 3 2 2" xfId="45048" xr:uid="{00000000-0005-0000-0000-0000FF060000}"/>
    <cellStyle name="Comma 17 3 2 3 3" xfId="45049" xr:uid="{00000000-0005-0000-0000-000000070000}"/>
    <cellStyle name="Comma 17 3 2 4" xfId="45050" xr:uid="{00000000-0005-0000-0000-000001070000}"/>
    <cellStyle name="Comma 17 3 2 4 2" xfId="45051" xr:uid="{00000000-0005-0000-0000-000002070000}"/>
    <cellStyle name="Comma 17 3 2 5" xfId="45052" xr:uid="{00000000-0005-0000-0000-000003070000}"/>
    <cellStyle name="Comma 17 3 3" xfId="45053" xr:uid="{00000000-0005-0000-0000-000004070000}"/>
    <cellStyle name="Comma 17 3 3 2" xfId="45054" xr:uid="{00000000-0005-0000-0000-000005070000}"/>
    <cellStyle name="Comma 17 3 3 2 2" xfId="45055" xr:uid="{00000000-0005-0000-0000-000006070000}"/>
    <cellStyle name="Comma 17 3 3 2 2 2" xfId="45056" xr:uid="{00000000-0005-0000-0000-000007070000}"/>
    <cellStyle name="Comma 17 3 3 2 3" xfId="45057" xr:uid="{00000000-0005-0000-0000-000008070000}"/>
    <cellStyle name="Comma 17 3 3 3" xfId="45058" xr:uid="{00000000-0005-0000-0000-000009070000}"/>
    <cellStyle name="Comma 17 3 3 3 2" xfId="45059" xr:uid="{00000000-0005-0000-0000-00000A070000}"/>
    <cellStyle name="Comma 17 3 3 4" xfId="45060" xr:uid="{00000000-0005-0000-0000-00000B070000}"/>
    <cellStyle name="Comma 17 3 4" xfId="45061" xr:uid="{00000000-0005-0000-0000-00000C070000}"/>
    <cellStyle name="Comma 17 3 4 2" xfId="45062" xr:uid="{00000000-0005-0000-0000-00000D070000}"/>
    <cellStyle name="Comma 17 3 4 2 2" xfId="45063" xr:uid="{00000000-0005-0000-0000-00000E070000}"/>
    <cellStyle name="Comma 17 3 4 3" xfId="45064" xr:uid="{00000000-0005-0000-0000-00000F070000}"/>
    <cellStyle name="Comma 17 3 5" xfId="45065" xr:uid="{00000000-0005-0000-0000-000010070000}"/>
    <cellStyle name="Comma 17 3 5 2" xfId="45066" xr:uid="{00000000-0005-0000-0000-000011070000}"/>
    <cellStyle name="Comma 17 3 6" xfId="45067" xr:uid="{00000000-0005-0000-0000-000012070000}"/>
    <cellStyle name="Comma 17 4" xfId="45068" xr:uid="{00000000-0005-0000-0000-000013070000}"/>
    <cellStyle name="Comma 17 4 2" xfId="45069" xr:uid="{00000000-0005-0000-0000-000014070000}"/>
    <cellStyle name="Comma 17 4 2 2" xfId="45070" xr:uid="{00000000-0005-0000-0000-000015070000}"/>
    <cellStyle name="Comma 17 4 2 2 2" xfId="45071" xr:uid="{00000000-0005-0000-0000-000016070000}"/>
    <cellStyle name="Comma 17 4 2 2 2 2" xfId="45072" xr:uid="{00000000-0005-0000-0000-000017070000}"/>
    <cellStyle name="Comma 17 4 2 2 3" xfId="45073" xr:uid="{00000000-0005-0000-0000-000018070000}"/>
    <cellStyle name="Comma 17 4 2 3" xfId="45074" xr:uid="{00000000-0005-0000-0000-000019070000}"/>
    <cellStyle name="Comma 17 4 2 3 2" xfId="45075" xr:uid="{00000000-0005-0000-0000-00001A070000}"/>
    <cellStyle name="Comma 17 4 2 4" xfId="45076" xr:uid="{00000000-0005-0000-0000-00001B070000}"/>
    <cellStyle name="Comma 17 4 3" xfId="45077" xr:uid="{00000000-0005-0000-0000-00001C070000}"/>
    <cellStyle name="Comma 17 4 3 2" xfId="45078" xr:uid="{00000000-0005-0000-0000-00001D070000}"/>
    <cellStyle name="Comma 17 4 3 2 2" xfId="45079" xr:uid="{00000000-0005-0000-0000-00001E070000}"/>
    <cellStyle name="Comma 17 4 3 3" xfId="45080" xr:uid="{00000000-0005-0000-0000-00001F070000}"/>
    <cellStyle name="Comma 17 4 4" xfId="45081" xr:uid="{00000000-0005-0000-0000-000020070000}"/>
    <cellStyle name="Comma 17 4 4 2" xfId="45082" xr:uid="{00000000-0005-0000-0000-000021070000}"/>
    <cellStyle name="Comma 17 4 5" xfId="45083" xr:uid="{00000000-0005-0000-0000-000022070000}"/>
    <cellStyle name="Comma 17 5" xfId="45084" xr:uid="{00000000-0005-0000-0000-000023070000}"/>
    <cellStyle name="Comma 17 5 2" xfId="45085" xr:uid="{00000000-0005-0000-0000-000024070000}"/>
    <cellStyle name="Comma 17 5 2 2" xfId="45086" xr:uid="{00000000-0005-0000-0000-000025070000}"/>
    <cellStyle name="Comma 17 5 2 2 2" xfId="45087" xr:uid="{00000000-0005-0000-0000-000026070000}"/>
    <cellStyle name="Comma 17 5 2 3" xfId="45088" xr:uid="{00000000-0005-0000-0000-000027070000}"/>
    <cellStyle name="Comma 17 5 3" xfId="45089" xr:uid="{00000000-0005-0000-0000-000028070000}"/>
    <cellStyle name="Comma 17 5 3 2" xfId="45090" xr:uid="{00000000-0005-0000-0000-000029070000}"/>
    <cellStyle name="Comma 17 5 4" xfId="45091" xr:uid="{00000000-0005-0000-0000-00002A070000}"/>
    <cellStyle name="Comma 17 6" xfId="45092" xr:uid="{00000000-0005-0000-0000-00002B070000}"/>
    <cellStyle name="Comma 17 6 2" xfId="45093" xr:uid="{00000000-0005-0000-0000-00002C070000}"/>
    <cellStyle name="Comma 17 6 2 2" xfId="45094" xr:uid="{00000000-0005-0000-0000-00002D070000}"/>
    <cellStyle name="Comma 17 6 3" xfId="45095" xr:uid="{00000000-0005-0000-0000-00002E070000}"/>
    <cellStyle name="Comma 17 7" xfId="45096" xr:uid="{00000000-0005-0000-0000-00002F070000}"/>
    <cellStyle name="Comma 17 7 2" xfId="45097" xr:uid="{00000000-0005-0000-0000-000030070000}"/>
    <cellStyle name="Comma 17 8" xfId="45098" xr:uid="{00000000-0005-0000-0000-000031070000}"/>
    <cellStyle name="Comma 18" xfId="655" xr:uid="{00000000-0005-0000-0000-000032070000}"/>
    <cellStyle name="Comma 18 2" xfId="656" xr:uid="{00000000-0005-0000-0000-000033070000}"/>
    <cellStyle name="Comma 18 2 2" xfId="45099" xr:uid="{00000000-0005-0000-0000-000034070000}"/>
    <cellStyle name="Comma 18 2 2 2" xfId="45100" xr:uid="{00000000-0005-0000-0000-000035070000}"/>
    <cellStyle name="Comma 18 2 3" xfId="45101" xr:uid="{00000000-0005-0000-0000-000036070000}"/>
    <cellStyle name="Comma 18 3" xfId="45102" xr:uid="{00000000-0005-0000-0000-000037070000}"/>
    <cellStyle name="Comma 18 3 2" xfId="45103" xr:uid="{00000000-0005-0000-0000-000038070000}"/>
    <cellStyle name="Comma 18 3 3" xfId="45104" xr:uid="{00000000-0005-0000-0000-000039070000}"/>
    <cellStyle name="Comma 18 4" xfId="45105" xr:uid="{00000000-0005-0000-0000-00003A070000}"/>
    <cellStyle name="Comma 18 4 2" xfId="45106" xr:uid="{00000000-0005-0000-0000-00003B070000}"/>
    <cellStyle name="Comma 18 5" xfId="45107" xr:uid="{00000000-0005-0000-0000-00003C070000}"/>
    <cellStyle name="Comma 18 6" xfId="45108" xr:uid="{00000000-0005-0000-0000-00003D070000}"/>
    <cellStyle name="Comma 19" xfId="657" xr:uid="{00000000-0005-0000-0000-00003E070000}"/>
    <cellStyle name="Comma 19 2" xfId="658" xr:uid="{00000000-0005-0000-0000-00003F070000}"/>
    <cellStyle name="Comma 19 2 2" xfId="45109" xr:uid="{00000000-0005-0000-0000-000040070000}"/>
    <cellStyle name="Comma 19 3" xfId="45110" xr:uid="{00000000-0005-0000-0000-000041070000}"/>
    <cellStyle name="Comma 19 3 2" xfId="45111" xr:uid="{00000000-0005-0000-0000-000042070000}"/>
    <cellStyle name="Comma 19 4" xfId="45112" xr:uid="{00000000-0005-0000-0000-000043070000}"/>
    <cellStyle name="Comma 2" xfId="8" xr:uid="{00000000-0005-0000-0000-000044070000}"/>
    <cellStyle name="Comma 2 2" xfId="659" xr:uid="{00000000-0005-0000-0000-000045070000}"/>
    <cellStyle name="Comma 2 2 2" xfId="660" xr:uid="{00000000-0005-0000-0000-000046070000}"/>
    <cellStyle name="Comma 2 2 2 2" xfId="45113" xr:uid="{00000000-0005-0000-0000-000047070000}"/>
    <cellStyle name="Comma 2 2 2 2 2" xfId="45114" xr:uid="{00000000-0005-0000-0000-000048070000}"/>
    <cellStyle name="Comma 2 2 2 3" xfId="45115" xr:uid="{00000000-0005-0000-0000-000049070000}"/>
    <cellStyle name="Comma 2 2 3" xfId="45116" xr:uid="{00000000-0005-0000-0000-00004A070000}"/>
    <cellStyle name="Comma 2 2 3 2" xfId="45117" xr:uid="{00000000-0005-0000-0000-00004B070000}"/>
    <cellStyle name="Comma 2 2 3 2 2" xfId="45118" xr:uid="{00000000-0005-0000-0000-00004C070000}"/>
    <cellStyle name="Comma 2 2 3 3" xfId="45119" xr:uid="{00000000-0005-0000-0000-00004D070000}"/>
    <cellStyle name="Comma 2 2 3 3 2" xfId="45120" xr:uid="{00000000-0005-0000-0000-00004E070000}"/>
    <cellStyle name="Comma 2 2 4" xfId="45121" xr:uid="{00000000-0005-0000-0000-00004F070000}"/>
    <cellStyle name="Comma 2 2 4 2" xfId="45122" xr:uid="{00000000-0005-0000-0000-000050070000}"/>
    <cellStyle name="Comma 2 2 4 2 2" xfId="45123" xr:uid="{00000000-0005-0000-0000-000051070000}"/>
    <cellStyle name="Comma 2 2 4 3" xfId="45124" xr:uid="{00000000-0005-0000-0000-000052070000}"/>
    <cellStyle name="Comma 2 2 5" xfId="45125" xr:uid="{00000000-0005-0000-0000-000053070000}"/>
    <cellStyle name="Comma 2 2 5 2" xfId="45126" xr:uid="{00000000-0005-0000-0000-000054070000}"/>
    <cellStyle name="Comma 2 2 6" xfId="45127" xr:uid="{00000000-0005-0000-0000-000055070000}"/>
    <cellStyle name="Comma 2 2 6 2" xfId="45128" xr:uid="{00000000-0005-0000-0000-000056070000}"/>
    <cellStyle name="Comma 2 2 7" xfId="45129" xr:uid="{00000000-0005-0000-0000-000057070000}"/>
    <cellStyle name="Comma 2 2 8" xfId="45130" xr:uid="{00000000-0005-0000-0000-000058070000}"/>
    <cellStyle name="Comma 2 3" xfId="661" xr:uid="{00000000-0005-0000-0000-000059070000}"/>
    <cellStyle name="Comma 2 3 2" xfId="662" xr:uid="{00000000-0005-0000-0000-00005A070000}"/>
    <cellStyle name="Comma 2 3 2 2" xfId="663" xr:uid="{00000000-0005-0000-0000-00005B070000}"/>
    <cellStyle name="Comma 2 3 2 2 2" xfId="45131" xr:uid="{00000000-0005-0000-0000-00005C070000}"/>
    <cellStyle name="Comma 2 3 2 3" xfId="664" xr:uid="{00000000-0005-0000-0000-00005D070000}"/>
    <cellStyle name="Comma 2 3 3" xfId="665" xr:uid="{00000000-0005-0000-0000-00005E070000}"/>
    <cellStyle name="Comma 2 3 3 2" xfId="45132" xr:uid="{00000000-0005-0000-0000-00005F070000}"/>
    <cellStyle name="Comma 2 3 3 2 2" xfId="45133" xr:uid="{00000000-0005-0000-0000-000060070000}"/>
    <cellStyle name="Comma 2 3 3 3" xfId="45134" xr:uid="{00000000-0005-0000-0000-000061070000}"/>
    <cellStyle name="Comma 2 3 4" xfId="666" xr:uid="{00000000-0005-0000-0000-000062070000}"/>
    <cellStyle name="Comma 2 3 4 2" xfId="45135" xr:uid="{00000000-0005-0000-0000-000063070000}"/>
    <cellStyle name="Comma 2 3 4 2 2" xfId="45136" xr:uid="{00000000-0005-0000-0000-000064070000}"/>
    <cellStyle name="Comma 2 3 4 2 3" xfId="45137" xr:uid="{00000000-0005-0000-0000-000065070000}"/>
    <cellStyle name="Comma 2 3 4 3" xfId="45138" xr:uid="{00000000-0005-0000-0000-000066070000}"/>
    <cellStyle name="Comma 2 3 4 4" xfId="45139" xr:uid="{00000000-0005-0000-0000-000067070000}"/>
    <cellStyle name="Comma 2 3 4 5" xfId="45140" xr:uid="{00000000-0005-0000-0000-000068070000}"/>
    <cellStyle name="Comma 2 3 4 5 2" xfId="45141" xr:uid="{00000000-0005-0000-0000-000069070000}"/>
    <cellStyle name="Comma 2 3 4 6" xfId="45142" xr:uid="{00000000-0005-0000-0000-00006A070000}"/>
    <cellStyle name="Comma 2 3 5" xfId="667" xr:uid="{00000000-0005-0000-0000-00006B070000}"/>
    <cellStyle name="Comma 2 4" xfId="668" xr:uid="{00000000-0005-0000-0000-00006C070000}"/>
    <cellStyle name="Comma 2 4 2" xfId="669" xr:uid="{00000000-0005-0000-0000-00006D070000}"/>
    <cellStyle name="Comma 2 4 2 2" xfId="670" xr:uid="{00000000-0005-0000-0000-00006E070000}"/>
    <cellStyle name="Comma 2 4 2 2 2" xfId="45143" xr:uid="{00000000-0005-0000-0000-00006F070000}"/>
    <cellStyle name="Comma 2 4 2 3" xfId="671" xr:uid="{00000000-0005-0000-0000-000070070000}"/>
    <cellStyle name="Comma 2 4 2 3 2" xfId="45144" xr:uid="{00000000-0005-0000-0000-000071070000}"/>
    <cellStyle name="Comma 2 4 2 4" xfId="45145" xr:uid="{00000000-0005-0000-0000-000072070000}"/>
    <cellStyle name="Comma 2 4 3" xfId="672" xr:uid="{00000000-0005-0000-0000-000073070000}"/>
    <cellStyle name="Comma 2 4 3 2" xfId="45146" xr:uid="{00000000-0005-0000-0000-000074070000}"/>
    <cellStyle name="Comma 2 4 3 2 2" xfId="45147" xr:uid="{00000000-0005-0000-0000-000075070000}"/>
    <cellStyle name="Comma 2 4 4" xfId="673" xr:uid="{00000000-0005-0000-0000-000076070000}"/>
    <cellStyle name="Comma 2 4 4 2" xfId="45148" xr:uid="{00000000-0005-0000-0000-000077070000}"/>
    <cellStyle name="Comma 2 4 5" xfId="674" xr:uid="{00000000-0005-0000-0000-000078070000}"/>
    <cellStyle name="Comma 2 5" xfId="675" xr:uid="{00000000-0005-0000-0000-000079070000}"/>
    <cellStyle name="Comma 2 5 2" xfId="676" xr:uid="{00000000-0005-0000-0000-00007A070000}"/>
    <cellStyle name="Comma 2 5 2 2" xfId="677" xr:uid="{00000000-0005-0000-0000-00007B070000}"/>
    <cellStyle name="Comma 2 5 2 2 2" xfId="45149" xr:uid="{00000000-0005-0000-0000-00007C070000}"/>
    <cellStyle name="Comma 2 5 2 3" xfId="45150" xr:uid="{00000000-0005-0000-0000-00007D070000}"/>
    <cellStyle name="Comma 2 5 2 3 2" xfId="45151" xr:uid="{00000000-0005-0000-0000-00007E070000}"/>
    <cellStyle name="Comma 2 5 2 4" xfId="45152" xr:uid="{00000000-0005-0000-0000-00007F070000}"/>
    <cellStyle name="Comma 2 5 3" xfId="678" xr:uid="{00000000-0005-0000-0000-000080070000}"/>
    <cellStyle name="Comma 2 5 3 2" xfId="45153" xr:uid="{00000000-0005-0000-0000-000081070000}"/>
    <cellStyle name="Comma 2 5 3 2 2" xfId="45154" xr:uid="{00000000-0005-0000-0000-000082070000}"/>
    <cellStyle name="Comma 2 5 4" xfId="679" xr:uid="{00000000-0005-0000-0000-000083070000}"/>
    <cellStyle name="Comma 2 5 4 2" xfId="45155" xr:uid="{00000000-0005-0000-0000-000084070000}"/>
    <cellStyle name="Comma 2 5 5" xfId="45156" xr:uid="{00000000-0005-0000-0000-000085070000}"/>
    <cellStyle name="Comma 2 6" xfId="680" xr:uid="{00000000-0005-0000-0000-000086070000}"/>
    <cellStyle name="Comma 2 6 2" xfId="45157" xr:uid="{00000000-0005-0000-0000-000087070000}"/>
    <cellStyle name="Comma 2 6 2 2" xfId="45158" xr:uid="{00000000-0005-0000-0000-000088070000}"/>
    <cellStyle name="Comma 2 6 2 2 2" xfId="45159" xr:uid="{00000000-0005-0000-0000-000089070000}"/>
    <cellStyle name="Comma 2 6 2 3" xfId="45160" xr:uid="{00000000-0005-0000-0000-00008A070000}"/>
    <cellStyle name="Comma 2 6 2 3 2" xfId="45161" xr:uid="{00000000-0005-0000-0000-00008B070000}"/>
    <cellStyle name="Comma 2 6 2 4" xfId="45162" xr:uid="{00000000-0005-0000-0000-00008C070000}"/>
    <cellStyle name="Comma 2 6 3" xfId="45163" xr:uid="{00000000-0005-0000-0000-00008D070000}"/>
    <cellStyle name="Comma 2 6 3 2" xfId="45164" xr:uid="{00000000-0005-0000-0000-00008E070000}"/>
    <cellStyle name="Comma 2 6 4" xfId="45165" xr:uid="{00000000-0005-0000-0000-00008F070000}"/>
    <cellStyle name="Comma 2 6 4 2" xfId="45166" xr:uid="{00000000-0005-0000-0000-000090070000}"/>
    <cellStyle name="Comma 2 6 5" xfId="45167" xr:uid="{00000000-0005-0000-0000-000091070000}"/>
    <cellStyle name="Comma 2 6 6" xfId="45168" xr:uid="{00000000-0005-0000-0000-000092070000}"/>
    <cellStyle name="Comma 2 7" xfId="45169" xr:uid="{00000000-0005-0000-0000-000093070000}"/>
    <cellStyle name="Comma 2 7 2" xfId="45170" xr:uid="{00000000-0005-0000-0000-000094070000}"/>
    <cellStyle name="Comma 2 7 2 2" xfId="45171" xr:uid="{00000000-0005-0000-0000-000095070000}"/>
    <cellStyle name="Comma 2 7 3" xfId="45172" xr:uid="{00000000-0005-0000-0000-000096070000}"/>
    <cellStyle name="Comma 2 7 3 2" xfId="45173" xr:uid="{00000000-0005-0000-0000-000097070000}"/>
    <cellStyle name="Comma 2 7 4" xfId="45174" xr:uid="{00000000-0005-0000-0000-000098070000}"/>
    <cellStyle name="Comma 2 8" xfId="45175" xr:uid="{00000000-0005-0000-0000-000099070000}"/>
    <cellStyle name="Comma 2 8 2" xfId="45176" xr:uid="{00000000-0005-0000-0000-00009A070000}"/>
    <cellStyle name="Comma 2 8 2 2" xfId="45177" xr:uid="{00000000-0005-0000-0000-00009B070000}"/>
    <cellStyle name="Comma 2 9" xfId="45178" xr:uid="{00000000-0005-0000-0000-00009C070000}"/>
    <cellStyle name="Comma 2_Allocators" xfId="45179" xr:uid="{00000000-0005-0000-0000-00009D070000}"/>
    <cellStyle name="Comma 20" xfId="681" xr:uid="{00000000-0005-0000-0000-00009E070000}"/>
    <cellStyle name="Comma 20 2" xfId="682" xr:uid="{00000000-0005-0000-0000-00009F070000}"/>
    <cellStyle name="Comma 20 2 2" xfId="45180" xr:uid="{00000000-0005-0000-0000-0000A0070000}"/>
    <cellStyle name="Comma 20 2 2 2" xfId="45181" xr:uid="{00000000-0005-0000-0000-0000A1070000}"/>
    <cellStyle name="Comma 20 2 2 2 2" xfId="45182" xr:uid="{00000000-0005-0000-0000-0000A2070000}"/>
    <cellStyle name="Comma 20 2 2 2 2 2" xfId="45183" xr:uid="{00000000-0005-0000-0000-0000A3070000}"/>
    <cellStyle name="Comma 20 2 2 2 2 2 2" xfId="45184" xr:uid="{00000000-0005-0000-0000-0000A4070000}"/>
    <cellStyle name="Comma 20 2 2 2 2 3" xfId="45185" xr:uid="{00000000-0005-0000-0000-0000A5070000}"/>
    <cellStyle name="Comma 20 2 2 2 3" xfId="45186" xr:uid="{00000000-0005-0000-0000-0000A6070000}"/>
    <cellStyle name="Comma 20 2 2 2 3 2" xfId="45187" xr:uid="{00000000-0005-0000-0000-0000A7070000}"/>
    <cellStyle name="Comma 20 2 2 2 4" xfId="45188" xr:uid="{00000000-0005-0000-0000-0000A8070000}"/>
    <cellStyle name="Comma 20 2 2 3" xfId="45189" xr:uid="{00000000-0005-0000-0000-0000A9070000}"/>
    <cellStyle name="Comma 20 2 2 3 2" xfId="45190" xr:uid="{00000000-0005-0000-0000-0000AA070000}"/>
    <cellStyle name="Comma 20 2 2 3 2 2" xfId="45191" xr:uid="{00000000-0005-0000-0000-0000AB070000}"/>
    <cellStyle name="Comma 20 2 2 3 3" xfId="45192" xr:uid="{00000000-0005-0000-0000-0000AC070000}"/>
    <cellStyle name="Comma 20 2 2 4" xfId="45193" xr:uid="{00000000-0005-0000-0000-0000AD070000}"/>
    <cellStyle name="Comma 20 2 2 4 2" xfId="45194" xr:uid="{00000000-0005-0000-0000-0000AE070000}"/>
    <cellStyle name="Comma 20 2 2 5" xfId="45195" xr:uid="{00000000-0005-0000-0000-0000AF070000}"/>
    <cellStyle name="Comma 20 2 3" xfId="45196" xr:uid="{00000000-0005-0000-0000-0000B0070000}"/>
    <cellStyle name="Comma 20 2 3 2" xfId="45197" xr:uid="{00000000-0005-0000-0000-0000B1070000}"/>
    <cellStyle name="Comma 20 2 3 2 2" xfId="45198" xr:uid="{00000000-0005-0000-0000-0000B2070000}"/>
    <cellStyle name="Comma 20 2 3 2 2 2" xfId="45199" xr:uid="{00000000-0005-0000-0000-0000B3070000}"/>
    <cellStyle name="Comma 20 2 3 2 3" xfId="45200" xr:uid="{00000000-0005-0000-0000-0000B4070000}"/>
    <cellStyle name="Comma 20 2 3 3" xfId="45201" xr:uid="{00000000-0005-0000-0000-0000B5070000}"/>
    <cellStyle name="Comma 20 2 3 3 2" xfId="45202" xr:uid="{00000000-0005-0000-0000-0000B6070000}"/>
    <cellStyle name="Comma 20 2 3 4" xfId="45203" xr:uid="{00000000-0005-0000-0000-0000B7070000}"/>
    <cellStyle name="Comma 20 2 4" xfId="45204" xr:uid="{00000000-0005-0000-0000-0000B8070000}"/>
    <cellStyle name="Comma 20 2 4 2" xfId="45205" xr:uid="{00000000-0005-0000-0000-0000B9070000}"/>
    <cellStyle name="Comma 20 2 4 2 2" xfId="45206" xr:uid="{00000000-0005-0000-0000-0000BA070000}"/>
    <cellStyle name="Comma 20 2 4 3" xfId="45207" xr:uid="{00000000-0005-0000-0000-0000BB070000}"/>
    <cellStyle name="Comma 20 2 5" xfId="45208" xr:uid="{00000000-0005-0000-0000-0000BC070000}"/>
    <cellStyle name="Comma 20 2 5 2" xfId="45209" xr:uid="{00000000-0005-0000-0000-0000BD070000}"/>
    <cellStyle name="Comma 20 2 6" xfId="45210" xr:uid="{00000000-0005-0000-0000-0000BE070000}"/>
    <cellStyle name="Comma 20 3" xfId="45211" xr:uid="{00000000-0005-0000-0000-0000BF070000}"/>
    <cellStyle name="Comma 20 3 2" xfId="45212" xr:uid="{00000000-0005-0000-0000-0000C0070000}"/>
    <cellStyle name="Comma 20 3 2 2" xfId="45213" xr:uid="{00000000-0005-0000-0000-0000C1070000}"/>
    <cellStyle name="Comma 20 3 2 2 2" xfId="45214" xr:uid="{00000000-0005-0000-0000-0000C2070000}"/>
    <cellStyle name="Comma 20 3 2 2 2 2" xfId="45215" xr:uid="{00000000-0005-0000-0000-0000C3070000}"/>
    <cellStyle name="Comma 20 3 2 2 2 2 2" xfId="45216" xr:uid="{00000000-0005-0000-0000-0000C4070000}"/>
    <cellStyle name="Comma 20 3 2 2 2 3" xfId="45217" xr:uid="{00000000-0005-0000-0000-0000C5070000}"/>
    <cellStyle name="Comma 20 3 2 2 3" xfId="45218" xr:uid="{00000000-0005-0000-0000-0000C6070000}"/>
    <cellStyle name="Comma 20 3 2 2 3 2" xfId="45219" xr:uid="{00000000-0005-0000-0000-0000C7070000}"/>
    <cellStyle name="Comma 20 3 2 2 4" xfId="45220" xr:uid="{00000000-0005-0000-0000-0000C8070000}"/>
    <cellStyle name="Comma 20 3 2 3" xfId="45221" xr:uid="{00000000-0005-0000-0000-0000C9070000}"/>
    <cellStyle name="Comma 20 3 2 3 2" xfId="45222" xr:uid="{00000000-0005-0000-0000-0000CA070000}"/>
    <cellStyle name="Comma 20 3 2 3 2 2" xfId="45223" xr:uid="{00000000-0005-0000-0000-0000CB070000}"/>
    <cellStyle name="Comma 20 3 2 3 3" xfId="45224" xr:uid="{00000000-0005-0000-0000-0000CC070000}"/>
    <cellStyle name="Comma 20 3 2 4" xfId="45225" xr:uid="{00000000-0005-0000-0000-0000CD070000}"/>
    <cellStyle name="Comma 20 3 2 4 2" xfId="45226" xr:uid="{00000000-0005-0000-0000-0000CE070000}"/>
    <cellStyle name="Comma 20 3 2 5" xfId="45227" xr:uid="{00000000-0005-0000-0000-0000CF070000}"/>
    <cellStyle name="Comma 20 3 3" xfId="45228" xr:uid="{00000000-0005-0000-0000-0000D0070000}"/>
    <cellStyle name="Comma 20 3 3 2" xfId="45229" xr:uid="{00000000-0005-0000-0000-0000D1070000}"/>
    <cellStyle name="Comma 20 3 3 2 2" xfId="45230" xr:uid="{00000000-0005-0000-0000-0000D2070000}"/>
    <cellStyle name="Comma 20 3 3 2 2 2" xfId="45231" xr:uid="{00000000-0005-0000-0000-0000D3070000}"/>
    <cellStyle name="Comma 20 3 3 2 3" xfId="45232" xr:uid="{00000000-0005-0000-0000-0000D4070000}"/>
    <cellStyle name="Comma 20 3 3 3" xfId="45233" xr:uid="{00000000-0005-0000-0000-0000D5070000}"/>
    <cellStyle name="Comma 20 3 3 3 2" xfId="45234" xr:uid="{00000000-0005-0000-0000-0000D6070000}"/>
    <cellStyle name="Comma 20 3 3 4" xfId="45235" xr:uid="{00000000-0005-0000-0000-0000D7070000}"/>
    <cellStyle name="Comma 20 3 4" xfId="45236" xr:uid="{00000000-0005-0000-0000-0000D8070000}"/>
    <cellStyle name="Comma 20 3 4 2" xfId="45237" xr:uid="{00000000-0005-0000-0000-0000D9070000}"/>
    <cellStyle name="Comma 20 3 4 2 2" xfId="45238" xr:uid="{00000000-0005-0000-0000-0000DA070000}"/>
    <cellStyle name="Comma 20 3 4 3" xfId="45239" xr:uid="{00000000-0005-0000-0000-0000DB070000}"/>
    <cellStyle name="Comma 20 3 5" xfId="45240" xr:uid="{00000000-0005-0000-0000-0000DC070000}"/>
    <cellStyle name="Comma 20 3 5 2" xfId="45241" xr:uid="{00000000-0005-0000-0000-0000DD070000}"/>
    <cellStyle name="Comma 20 3 6" xfId="45242" xr:uid="{00000000-0005-0000-0000-0000DE070000}"/>
    <cellStyle name="Comma 20 4" xfId="45243" xr:uid="{00000000-0005-0000-0000-0000DF070000}"/>
    <cellStyle name="Comma 20 4 2" xfId="45244" xr:uid="{00000000-0005-0000-0000-0000E0070000}"/>
    <cellStyle name="Comma 20 4 2 2" xfId="45245" xr:uid="{00000000-0005-0000-0000-0000E1070000}"/>
    <cellStyle name="Comma 20 4 2 2 2" xfId="45246" xr:uid="{00000000-0005-0000-0000-0000E2070000}"/>
    <cellStyle name="Comma 20 4 2 2 2 2" xfId="45247" xr:uid="{00000000-0005-0000-0000-0000E3070000}"/>
    <cellStyle name="Comma 20 4 2 2 3" xfId="45248" xr:uid="{00000000-0005-0000-0000-0000E4070000}"/>
    <cellStyle name="Comma 20 4 2 3" xfId="45249" xr:uid="{00000000-0005-0000-0000-0000E5070000}"/>
    <cellStyle name="Comma 20 4 2 3 2" xfId="45250" xr:uid="{00000000-0005-0000-0000-0000E6070000}"/>
    <cellStyle name="Comma 20 4 2 4" xfId="45251" xr:uid="{00000000-0005-0000-0000-0000E7070000}"/>
    <cellStyle name="Comma 20 4 3" xfId="45252" xr:uid="{00000000-0005-0000-0000-0000E8070000}"/>
    <cellStyle name="Comma 20 4 3 2" xfId="45253" xr:uid="{00000000-0005-0000-0000-0000E9070000}"/>
    <cellStyle name="Comma 20 4 3 2 2" xfId="45254" xr:uid="{00000000-0005-0000-0000-0000EA070000}"/>
    <cellStyle name="Comma 20 4 3 3" xfId="45255" xr:uid="{00000000-0005-0000-0000-0000EB070000}"/>
    <cellStyle name="Comma 20 4 4" xfId="45256" xr:uid="{00000000-0005-0000-0000-0000EC070000}"/>
    <cellStyle name="Comma 20 4 4 2" xfId="45257" xr:uid="{00000000-0005-0000-0000-0000ED070000}"/>
    <cellStyle name="Comma 20 4 5" xfId="45258" xr:uid="{00000000-0005-0000-0000-0000EE070000}"/>
    <cellStyle name="Comma 20 5" xfId="45259" xr:uid="{00000000-0005-0000-0000-0000EF070000}"/>
    <cellStyle name="Comma 20 5 2" xfId="45260" xr:uid="{00000000-0005-0000-0000-0000F0070000}"/>
    <cellStyle name="Comma 20 5 2 2" xfId="45261" xr:uid="{00000000-0005-0000-0000-0000F1070000}"/>
    <cellStyle name="Comma 20 5 2 2 2" xfId="45262" xr:uid="{00000000-0005-0000-0000-0000F2070000}"/>
    <cellStyle name="Comma 20 5 2 3" xfId="45263" xr:uid="{00000000-0005-0000-0000-0000F3070000}"/>
    <cellStyle name="Comma 20 5 3" xfId="45264" xr:uid="{00000000-0005-0000-0000-0000F4070000}"/>
    <cellStyle name="Comma 20 5 3 2" xfId="45265" xr:uid="{00000000-0005-0000-0000-0000F5070000}"/>
    <cellStyle name="Comma 20 5 4" xfId="45266" xr:uid="{00000000-0005-0000-0000-0000F6070000}"/>
    <cellStyle name="Comma 20 6" xfId="45267" xr:uid="{00000000-0005-0000-0000-0000F7070000}"/>
    <cellStyle name="Comma 20 6 2" xfId="45268" xr:uid="{00000000-0005-0000-0000-0000F8070000}"/>
    <cellStyle name="Comma 20 6 2 2" xfId="45269" xr:uid="{00000000-0005-0000-0000-0000F9070000}"/>
    <cellStyle name="Comma 20 6 3" xfId="45270" xr:uid="{00000000-0005-0000-0000-0000FA070000}"/>
    <cellStyle name="Comma 20 7" xfId="45271" xr:uid="{00000000-0005-0000-0000-0000FB070000}"/>
    <cellStyle name="Comma 20 7 2" xfId="45272" xr:uid="{00000000-0005-0000-0000-0000FC070000}"/>
    <cellStyle name="Comma 20 8" xfId="45273" xr:uid="{00000000-0005-0000-0000-0000FD070000}"/>
    <cellStyle name="Comma 21" xfId="683" xr:uid="{00000000-0005-0000-0000-0000FE070000}"/>
    <cellStyle name="Comma 21 2" xfId="684" xr:uid="{00000000-0005-0000-0000-0000FF070000}"/>
    <cellStyle name="Comma 21 3" xfId="45274" xr:uid="{00000000-0005-0000-0000-000000080000}"/>
    <cellStyle name="Comma 21 3 2" xfId="45275" xr:uid="{00000000-0005-0000-0000-000001080000}"/>
    <cellStyle name="Comma 22" xfId="685" xr:uid="{00000000-0005-0000-0000-000002080000}"/>
    <cellStyle name="Comma 22 2" xfId="686" xr:uid="{00000000-0005-0000-0000-000003080000}"/>
    <cellStyle name="Comma 22 3" xfId="45276" xr:uid="{00000000-0005-0000-0000-000004080000}"/>
    <cellStyle name="Comma 22 3 2" xfId="45277" xr:uid="{00000000-0005-0000-0000-000005080000}"/>
    <cellStyle name="Comma 22 4" xfId="45278" xr:uid="{00000000-0005-0000-0000-000006080000}"/>
    <cellStyle name="Comma 23" xfId="687" xr:uid="{00000000-0005-0000-0000-000007080000}"/>
    <cellStyle name="Comma 23 2" xfId="688" xr:uid="{00000000-0005-0000-0000-000008080000}"/>
    <cellStyle name="Comma 23 3" xfId="45279" xr:uid="{00000000-0005-0000-0000-000009080000}"/>
    <cellStyle name="Comma 23 3 2" xfId="45280" xr:uid="{00000000-0005-0000-0000-00000A080000}"/>
    <cellStyle name="Comma 24" xfId="689" xr:uid="{00000000-0005-0000-0000-00000B080000}"/>
    <cellStyle name="Comma 24 2" xfId="690" xr:uid="{00000000-0005-0000-0000-00000C080000}"/>
    <cellStyle name="Comma 24 3" xfId="45281" xr:uid="{00000000-0005-0000-0000-00000D080000}"/>
    <cellStyle name="Comma 24 3 2" xfId="45282" xr:uid="{00000000-0005-0000-0000-00000E080000}"/>
    <cellStyle name="Comma 25" xfId="691" xr:uid="{00000000-0005-0000-0000-00000F080000}"/>
    <cellStyle name="Comma 25 2" xfId="692" xr:uid="{00000000-0005-0000-0000-000010080000}"/>
    <cellStyle name="Comma 25 3" xfId="45283" xr:uid="{00000000-0005-0000-0000-000011080000}"/>
    <cellStyle name="Comma 25 3 2" xfId="45284" xr:uid="{00000000-0005-0000-0000-000012080000}"/>
    <cellStyle name="Comma 25 4" xfId="45285" xr:uid="{00000000-0005-0000-0000-000013080000}"/>
    <cellStyle name="Comma 26" xfId="693" xr:uid="{00000000-0005-0000-0000-000014080000}"/>
    <cellStyle name="Comma 26 2" xfId="694" xr:uid="{00000000-0005-0000-0000-000015080000}"/>
    <cellStyle name="Comma 26 3" xfId="695" xr:uid="{00000000-0005-0000-0000-000016080000}"/>
    <cellStyle name="Comma 26 3 2" xfId="45286" xr:uid="{00000000-0005-0000-0000-000017080000}"/>
    <cellStyle name="Comma 27" xfId="696" xr:uid="{00000000-0005-0000-0000-000018080000}"/>
    <cellStyle name="Comma 27 2" xfId="697" xr:uid="{00000000-0005-0000-0000-000019080000}"/>
    <cellStyle name="Comma 27 3" xfId="45287" xr:uid="{00000000-0005-0000-0000-00001A080000}"/>
    <cellStyle name="Comma 27 3 2" xfId="45288" xr:uid="{00000000-0005-0000-0000-00001B080000}"/>
    <cellStyle name="Comma 28" xfId="698" xr:uid="{00000000-0005-0000-0000-00001C080000}"/>
    <cellStyle name="Comma 28 2" xfId="699" xr:uid="{00000000-0005-0000-0000-00001D080000}"/>
    <cellStyle name="Comma 28 3" xfId="45289" xr:uid="{00000000-0005-0000-0000-00001E080000}"/>
    <cellStyle name="Comma 29" xfId="700" xr:uid="{00000000-0005-0000-0000-00001F080000}"/>
    <cellStyle name="Comma 29 2" xfId="45290" xr:uid="{00000000-0005-0000-0000-000020080000}"/>
    <cellStyle name="Comma 3" xfId="701" xr:uid="{00000000-0005-0000-0000-000021080000}"/>
    <cellStyle name="Comma 3 10" xfId="702" xr:uid="{00000000-0005-0000-0000-000022080000}"/>
    <cellStyle name="Comma 3 10 2" xfId="45291" xr:uid="{00000000-0005-0000-0000-000023080000}"/>
    <cellStyle name="Comma 3 10 2 2" xfId="45292" xr:uid="{00000000-0005-0000-0000-000024080000}"/>
    <cellStyle name="Comma 3 10 2 2 2" xfId="45293" xr:uid="{00000000-0005-0000-0000-000025080000}"/>
    <cellStyle name="Comma 3 10 2 2 2 2" xfId="45294" xr:uid="{00000000-0005-0000-0000-000026080000}"/>
    <cellStyle name="Comma 3 10 2 2 2 2 2" xfId="45295" xr:uid="{00000000-0005-0000-0000-000027080000}"/>
    <cellStyle name="Comma 3 10 2 2 2 2 2 2" xfId="45296" xr:uid="{00000000-0005-0000-0000-000028080000}"/>
    <cellStyle name="Comma 3 10 2 2 2 2 3" xfId="45297" xr:uid="{00000000-0005-0000-0000-000029080000}"/>
    <cellStyle name="Comma 3 10 2 2 2 3" xfId="45298" xr:uid="{00000000-0005-0000-0000-00002A080000}"/>
    <cellStyle name="Comma 3 10 2 2 2 3 2" xfId="45299" xr:uid="{00000000-0005-0000-0000-00002B080000}"/>
    <cellStyle name="Comma 3 10 2 2 2 4" xfId="45300" xr:uid="{00000000-0005-0000-0000-00002C080000}"/>
    <cellStyle name="Comma 3 10 2 2 3" xfId="45301" xr:uid="{00000000-0005-0000-0000-00002D080000}"/>
    <cellStyle name="Comma 3 10 2 2 3 2" xfId="45302" xr:uid="{00000000-0005-0000-0000-00002E080000}"/>
    <cellStyle name="Comma 3 10 2 2 3 2 2" xfId="45303" xr:uid="{00000000-0005-0000-0000-00002F080000}"/>
    <cellStyle name="Comma 3 10 2 2 3 3" xfId="45304" xr:uid="{00000000-0005-0000-0000-000030080000}"/>
    <cellStyle name="Comma 3 10 2 2 4" xfId="45305" xr:uid="{00000000-0005-0000-0000-000031080000}"/>
    <cellStyle name="Comma 3 10 2 2 4 2" xfId="45306" xr:uid="{00000000-0005-0000-0000-000032080000}"/>
    <cellStyle name="Comma 3 10 2 2 5" xfId="45307" xr:uid="{00000000-0005-0000-0000-000033080000}"/>
    <cellStyle name="Comma 3 10 2 3" xfId="45308" xr:uid="{00000000-0005-0000-0000-000034080000}"/>
    <cellStyle name="Comma 3 10 2 3 2" xfId="45309" xr:uid="{00000000-0005-0000-0000-000035080000}"/>
    <cellStyle name="Comma 3 10 2 3 2 2" xfId="45310" xr:uid="{00000000-0005-0000-0000-000036080000}"/>
    <cellStyle name="Comma 3 10 2 3 2 2 2" xfId="45311" xr:uid="{00000000-0005-0000-0000-000037080000}"/>
    <cellStyle name="Comma 3 10 2 3 2 3" xfId="45312" xr:uid="{00000000-0005-0000-0000-000038080000}"/>
    <cellStyle name="Comma 3 10 2 3 3" xfId="45313" xr:uid="{00000000-0005-0000-0000-000039080000}"/>
    <cellStyle name="Comma 3 10 2 3 3 2" xfId="45314" xr:uid="{00000000-0005-0000-0000-00003A080000}"/>
    <cellStyle name="Comma 3 10 2 3 4" xfId="45315" xr:uid="{00000000-0005-0000-0000-00003B080000}"/>
    <cellStyle name="Comma 3 10 2 4" xfId="45316" xr:uid="{00000000-0005-0000-0000-00003C080000}"/>
    <cellStyle name="Comma 3 10 2 4 2" xfId="45317" xr:uid="{00000000-0005-0000-0000-00003D080000}"/>
    <cellStyle name="Comma 3 10 2 4 2 2" xfId="45318" xr:uid="{00000000-0005-0000-0000-00003E080000}"/>
    <cellStyle name="Comma 3 10 2 4 3" xfId="45319" xr:uid="{00000000-0005-0000-0000-00003F080000}"/>
    <cellStyle name="Comma 3 10 2 5" xfId="45320" xr:uid="{00000000-0005-0000-0000-000040080000}"/>
    <cellStyle name="Comma 3 10 2 5 2" xfId="45321" xr:uid="{00000000-0005-0000-0000-000041080000}"/>
    <cellStyle name="Comma 3 10 2 6" xfId="45322" xr:uid="{00000000-0005-0000-0000-000042080000}"/>
    <cellStyle name="Comma 3 10 3" xfId="45323" xr:uid="{00000000-0005-0000-0000-000043080000}"/>
    <cellStyle name="Comma 3 10 3 2" xfId="45324" xr:uid="{00000000-0005-0000-0000-000044080000}"/>
    <cellStyle name="Comma 3 10 3 2 2" xfId="45325" xr:uid="{00000000-0005-0000-0000-000045080000}"/>
    <cellStyle name="Comma 3 10 3 2 2 2" xfId="45326" xr:uid="{00000000-0005-0000-0000-000046080000}"/>
    <cellStyle name="Comma 3 10 3 2 2 2 2" xfId="45327" xr:uid="{00000000-0005-0000-0000-000047080000}"/>
    <cellStyle name="Comma 3 10 3 2 2 2 2 2" xfId="45328" xr:uid="{00000000-0005-0000-0000-000048080000}"/>
    <cellStyle name="Comma 3 10 3 2 2 2 3" xfId="45329" xr:uid="{00000000-0005-0000-0000-000049080000}"/>
    <cellStyle name="Comma 3 10 3 2 2 3" xfId="45330" xr:uid="{00000000-0005-0000-0000-00004A080000}"/>
    <cellStyle name="Comma 3 10 3 2 2 3 2" xfId="45331" xr:uid="{00000000-0005-0000-0000-00004B080000}"/>
    <cellStyle name="Comma 3 10 3 2 2 4" xfId="45332" xr:uid="{00000000-0005-0000-0000-00004C080000}"/>
    <cellStyle name="Comma 3 10 3 2 3" xfId="45333" xr:uid="{00000000-0005-0000-0000-00004D080000}"/>
    <cellStyle name="Comma 3 10 3 2 3 2" xfId="45334" xr:uid="{00000000-0005-0000-0000-00004E080000}"/>
    <cellStyle name="Comma 3 10 3 2 3 2 2" xfId="45335" xr:uid="{00000000-0005-0000-0000-00004F080000}"/>
    <cellStyle name="Comma 3 10 3 2 3 3" xfId="45336" xr:uid="{00000000-0005-0000-0000-000050080000}"/>
    <cellStyle name="Comma 3 10 3 2 4" xfId="45337" xr:uid="{00000000-0005-0000-0000-000051080000}"/>
    <cellStyle name="Comma 3 10 3 2 4 2" xfId="45338" xr:uid="{00000000-0005-0000-0000-000052080000}"/>
    <cellStyle name="Comma 3 10 3 2 5" xfId="45339" xr:uid="{00000000-0005-0000-0000-000053080000}"/>
    <cellStyle name="Comma 3 10 3 3" xfId="45340" xr:uid="{00000000-0005-0000-0000-000054080000}"/>
    <cellStyle name="Comma 3 10 3 3 2" xfId="45341" xr:uid="{00000000-0005-0000-0000-000055080000}"/>
    <cellStyle name="Comma 3 10 3 3 2 2" xfId="45342" xr:uid="{00000000-0005-0000-0000-000056080000}"/>
    <cellStyle name="Comma 3 10 3 3 2 2 2" xfId="45343" xr:uid="{00000000-0005-0000-0000-000057080000}"/>
    <cellStyle name="Comma 3 10 3 3 2 3" xfId="45344" xr:uid="{00000000-0005-0000-0000-000058080000}"/>
    <cellStyle name="Comma 3 10 3 3 3" xfId="45345" xr:uid="{00000000-0005-0000-0000-000059080000}"/>
    <cellStyle name="Comma 3 10 3 3 3 2" xfId="45346" xr:uid="{00000000-0005-0000-0000-00005A080000}"/>
    <cellStyle name="Comma 3 10 3 3 4" xfId="45347" xr:uid="{00000000-0005-0000-0000-00005B080000}"/>
    <cellStyle name="Comma 3 10 3 4" xfId="45348" xr:uid="{00000000-0005-0000-0000-00005C080000}"/>
    <cellStyle name="Comma 3 10 3 4 2" xfId="45349" xr:uid="{00000000-0005-0000-0000-00005D080000}"/>
    <cellStyle name="Comma 3 10 3 4 2 2" xfId="45350" xr:uid="{00000000-0005-0000-0000-00005E080000}"/>
    <cellStyle name="Comma 3 10 3 4 3" xfId="45351" xr:uid="{00000000-0005-0000-0000-00005F080000}"/>
    <cellStyle name="Comma 3 10 3 5" xfId="45352" xr:uid="{00000000-0005-0000-0000-000060080000}"/>
    <cellStyle name="Comma 3 10 3 5 2" xfId="45353" xr:uid="{00000000-0005-0000-0000-000061080000}"/>
    <cellStyle name="Comma 3 10 3 6" xfId="45354" xr:uid="{00000000-0005-0000-0000-000062080000}"/>
    <cellStyle name="Comma 3 10 4" xfId="45355" xr:uid="{00000000-0005-0000-0000-000063080000}"/>
    <cellStyle name="Comma 3 10 4 2" xfId="45356" xr:uid="{00000000-0005-0000-0000-000064080000}"/>
    <cellStyle name="Comma 3 10 4 2 2" xfId="45357" xr:uid="{00000000-0005-0000-0000-000065080000}"/>
    <cellStyle name="Comma 3 10 4 2 2 2" xfId="45358" xr:uid="{00000000-0005-0000-0000-000066080000}"/>
    <cellStyle name="Comma 3 10 4 2 2 2 2" xfId="45359" xr:uid="{00000000-0005-0000-0000-000067080000}"/>
    <cellStyle name="Comma 3 10 4 2 2 3" xfId="45360" xr:uid="{00000000-0005-0000-0000-000068080000}"/>
    <cellStyle name="Comma 3 10 4 2 3" xfId="45361" xr:uid="{00000000-0005-0000-0000-000069080000}"/>
    <cellStyle name="Comma 3 10 4 2 3 2" xfId="45362" xr:uid="{00000000-0005-0000-0000-00006A080000}"/>
    <cellStyle name="Comma 3 10 4 2 4" xfId="45363" xr:uid="{00000000-0005-0000-0000-00006B080000}"/>
    <cellStyle name="Comma 3 10 4 3" xfId="45364" xr:uid="{00000000-0005-0000-0000-00006C080000}"/>
    <cellStyle name="Comma 3 10 4 3 2" xfId="45365" xr:uid="{00000000-0005-0000-0000-00006D080000}"/>
    <cellStyle name="Comma 3 10 4 3 2 2" xfId="45366" xr:uid="{00000000-0005-0000-0000-00006E080000}"/>
    <cellStyle name="Comma 3 10 4 3 3" xfId="45367" xr:uid="{00000000-0005-0000-0000-00006F080000}"/>
    <cellStyle name="Comma 3 10 4 4" xfId="45368" xr:uid="{00000000-0005-0000-0000-000070080000}"/>
    <cellStyle name="Comma 3 10 4 4 2" xfId="45369" xr:uid="{00000000-0005-0000-0000-000071080000}"/>
    <cellStyle name="Comma 3 10 4 5" xfId="45370" xr:uid="{00000000-0005-0000-0000-000072080000}"/>
    <cellStyle name="Comma 3 10 5" xfId="45371" xr:uid="{00000000-0005-0000-0000-000073080000}"/>
    <cellStyle name="Comma 3 10 5 2" xfId="45372" xr:uid="{00000000-0005-0000-0000-000074080000}"/>
    <cellStyle name="Comma 3 10 5 2 2" xfId="45373" xr:uid="{00000000-0005-0000-0000-000075080000}"/>
    <cellStyle name="Comma 3 10 5 2 2 2" xfId="45374" xr:uid="{00000000-0005-0000-0000-000076080000}"/>
    <cellStyle name="Comma 3 10 5 2 3" xfId="45375" xr:uid="{00000000-0005-0000-0000-000077080000}"/>
    <cellStyle name="Comma 3 10 5 3" xfId="45376" xr:uid="{00000000-0005-0000-0000-000078080000}"/>
    <cellStyle name="Comma 3 10 5 3 2" xfId="45377" xr:uid="{00000000-0005-0000-0000-000079080000}"/>
    <cellStyle name="Comma 3 10 5 4" xfId="45378" xr:uid="{00000000-0005-0000-0000-00007A080000}"/>
    <cellStyle name="Comma 3 10 6" xfId="45379" xr:uid="{00000000-0005-0000-0000-00007B080000}"/>
    <cellStyle name="Comma 3 10 6 2" xfId="45380" xr:uid="{00000000-0005-0000-0000-00007C080000}"/>
    <cellStyle name="Comma 3 10 6 2 2" xfId="45381" xr:uid="{00000000-0005-0000-0000-00007D080000}"/>
    <cellStyle name="Comma 3 10 6 3" xfId="45382" xr:uid="{00000000-0005-0000-0000-00007E080000}"/>
    <cellStyle name="Comma 3 10 7" xfId="45383" xr:uid="{00000000-0005-0000-0000-00007F080000}"/>
    <cellStyle name="Comma 3 10 7 2" xfId="45384" xr:uid="{00000000-0005-0000-0000-000080080000}"/>
    <cellStyle name="Comma 3 10 8" xfId="45385" xr:uid="{00000000-0005-0000-0000-000081080000}"/>
    <cellStyle name="Comma 3 11" xfId="45386" xr:uid="{00000000-0005-0000-0000-000082080000}"/>
    <cellStyle name="Comma 3 11 2" xfId="45387" xr:uid="{00000000-0005-0000-0000-000083080000}"/>
    <cellStyle name="Comma 3 11 3" xfId="45388" xr:uid="{00000000-0005-0000-0000-000084080000}"/>
    <cellStyle name="Comma 3 12" xfId="45389" xr:uid="{00000000-0005-0000-0000-000085080000}"/>
    <cellStyle name="Comma 3 12 2" xfId="45390" xr:uid="{00000000-0005-0000-0000-000086080000}"/>
    <cellStyle name="Comma 3 12 2 2" xfId="45391" xr:uid="{00000000-0005-0000-0000-000087080000}"/>
    <cellStyle name="Comma 3 12 2 2 2" xfId="45392" xr:uid="{00000000-0005-0000-0000-000088080000}"/>
    <cellStyle name="Comma 3 12 2 2 2 2" xfId="45393" xr:uid="{00000000-0005-0000-0000-000089080000}"/>
    <cellStyle name="Comma 3 12 2 2 2 2 2" xfId="45394" xr:uid="{00000000-0005-0000-0000-00008A080000}"/>
    <cellStyle name="Comma 3 12 2 2 2 3" xfId="45395" xr:uid="{00000000-0005-0000-0000-00008B080000}"/>
    <cellStyle name="Comma 3 12 2 2 3" xfId="45396" xr:uid="{00000000-0005-0000-0000-00008C080000}"/>
    <cellStyle name="Comma 3 12 2 2 3 2" xfId="45397" xr:uid="{00000000-0005-0000-0000-00008D080000}"/>
    <cellStyle name="Comma 3 12 2 2 4" xfId="45398" xr:uid="{00000000-0005-0000-0000-00008E080000}"/>
    <cellStyle name="Comma 3 12 2 3" xfId="45399" xr:uid="{00000000-0005-0000-0000-00008F080000}"/>
    <cellStyle name="Comma 3 12 2 3 2" xfId="45400" xr:uid="{00000000-0005-0000-0000-000090080000}"/>
    <cellStyle name="Comma 3 12 2 3 2 2" xfId="45401" xr:uid="{00000000-0005-0000-0000-000091080000}"/>
    <cellStyle name="Comma 3 12 2 3 3" xfId="45402" xr:uid="{00000000-0005-0000-0000-000092080000}"/>
    <cellStyle name="Comma 3 12 2 4" xfId="45403" xr:uid="{00000000-0005-0000-0000-000093080000}"/>
    <cellStyle name="Comma 3 12 2 4 2" xfId="45404" xr:uid="{00000000-0005-0000-0000-000094080000}"/>
    <cellStyle name="Comma 3 12 2 5" xfId="45405" xr:uid="{00000000-0005-0000-0000-000095080000}"/>
    <cellStyle name="Comma 3 12 3" xfId="45406" xr:uid="{00000000-0005-0000-0000-000096080000}"/>
    <cellStyle name="Comma 3 12 3 2" xfId="45407" xr:uid="{00000000-0005-0000-0000-000097080000}"/>
    <cellStyle name="Comma 3 12 3 2 2" xfId="45408" xr:uid="{00000000-0005-0000-0000-000098080000}"/>
    <cellStyle name="Comma 3 12 3 2 2 2" xfId="45409" xr:uid="{00000000-0005-0000-0000-000099080000}"/>
    <cellStyle name="Comma 3 12 3 2 3" xfId="45410" xr:uid="{00000000-0005-0000-0000-00009A080000}"/>
    <cellStyle name="Comma 3 12 3 3" xfId="45411" xr:uid="{00000000-0005-0000-0000-00009B080000}"/>
    <cellStyle name="Comma 3 12 3 3 2" xfId="45412" xr:uid="{00000000-0005-0000-0000-00009C080000}"/>
    <cellStyle name="Comma 3 12 3 4" xfId="45413" xr:uid="{00000000-0005-0000-0000-00009D080000}"/>
    <cellStyle name="Comma 3 12 4" xfId="45414" xr:uid="{00000000-0005-0000-0000-00009E080000}"/>
    <cellStyle name="Comma 3 12 4 2" xfId="45415" xr:uid="{00000000-0005-0000-0000-00009F080000}"/>
    <cellStyle name="Comma 3 12 4 2 2" xfId="45416" xr:uid="{00000000-0005-0000-0000-0000A0080000}"/>
    <cellStyle name="Comma 3 12 4 3" xfId="45417" xr:uid="{00000000-0005-0000-0000-0000A1080000}"/>
    <cellStyle name="Comma 3 12 5" xfId="45418" xr:uid="{00000000-0005-0000-0000-0000A2080000}"/>
    <cellStyle name="Comma 3 12 5 2" xfId="45419" xr:uid="{00000000-0005-0000-0000-0000A3080000}"/>
    <cellStyle name="Comma 3 12 6" xfId="45420" xr:uid="{00000000-0005-0000-0000-0000A4080000}"/>
    <cellStyle name="Comma 3 13" xfId="45421" xr:uid="{00000000-0005-0000-0000-0000A5080000}"/>
    <cellStyle name="Comma 3 13 2" xfId="45422" xr:uid="{00000000-0005-0000-0000-0000A6080000}"/>
    <cellStyle name="Comma 3 13 2 2" xfId="45423" xr:uid="{00000000-0005-0000-0000-0000A7080000}"/>
    <cellStyle name="Comma 3 13 3" xfId="45424" xr:uid="{00000000-0005-0000-0000-0000A8080000}"/>
    <cellStyle name="Comma 3 14" xfId="45425" xr:uid="{00000000-0005-0000-0000-0000A9080000}"/>
    <cellStyle name="Comma 3 14 2" xfId="45426" xr:uid="{00000000-0005-0000-0000-0000AA080000}"/>
    <cellStyle name="Comma 3 15" xfId="45427" xr:uid="{00000000-0005-0000-0000-0000AB080000}"/>
    <cellStyle name="Comma 3 16" xfId="45428" xr:uid="{00000000-0005-0000-0000-0000AC080000}"/>
    <cellStyle name="Comma 3 2" xfId="703" xr:uid="{00000000-0005-0000-0000-0000AD080000}"/>
    <cellStyle name="Comma 3 2 10" xfId="704" xr:uid="{00000000-0005-0000-0000-0000AE080000}"/>
    <cellStyle name="Comma 3 2 10 2" xfId="705" xr:uid="{00000000-0005-0000-0000-0000AF080000}"/>
    <cellStyle name="Comma 3 2 10 2 2" xfId="706" xr:uid="{00000000-0005-0000-0000-0000B0080000}"/>
    <cellStyle name="Comma 3 2 10 3" xfId="707" xr:uid="{00000000-0005-0000-0000-0000B1080000}"/>
    <cellStyle name="Comma 3 2 10 3 2" xfId="708" xr:uid="{00000000-0005-0000-0000-0000B2080000}"/>
    <cellStyle name="Comma 3 2 10 4" xfId="709" xr:uid="{00000000-0005-0000-0000-0000B3080000}"/>
    <cellStyle name="Comma 3 2 10 4 2" xfId="710" xr:uid="{00000000-0005-0000-0000-0000B4080000}"/>
    <cellStyle name="Comma 3 2 10 5" xfId="711" xr:uid="{00000000-0005-0000-0000-0000B5080000}"/>
    <cellStyle name="Comma 3 2 10 6" xfId="712" xr:uid="{00000000-0005-0000-0000-0000B6080000}"/>
    <cellStyle name="Comma 3 2 11" xfId="713" xr:uid="{00000000-0005-0000-0000-0000B7080000}"/>
    <cellStyle name="Comma 3 2 11 2" xfId="714" xr:uid="{00000000-0005-0000-0000-0000B8080000}"/>
    <cellStyle name="Comma 3 2 11 2 2" xfId="715" xr:uid="{00000000-0005-0000-0000-0000B9080000}"/>
    <cellStyle name="Comma 3 2 11 3" xfId="716" xr:uid="{00000000-0005-0000-0000-0000BA080000}"/>
    <cellStyle name="Comma 3 2 11 3 2" xfId="717" xr:uid="{00000000-0005-0000-0000-0000BB080000}"/>
    <cellStyle name="Comma 3 2 11 4" xfId="718" xr:uid="{00000000-0005-0000-0000-0000BC080000}"/>
    <cellStyle name="Comma 3 2 11 5" xfId="719" xr:uid="{00000000-0005-0000-0000-0000BD080000}"/>
    <cellStyle name="Comma 3 2 12" xfId="720" xr:uid="{00000000-0005-0000-0000-0000BE080000}"/>
    <cellStyle name="Comma 3 2 12 2" xfId="721" xr:uid="{00000000-0005-0000-0000-0000BF080000}"/>
    <cellStyle name="Comma 3 2 13" xfId="722" xr:uid="{00000000-0005-0000-0000-0000C0080000}"/>
    <cellStyle name="Comma 3 2 13 2" xfId="723" xr:uid="{00000000-0005-0000-0000-0000C1080000}"/>
    <cellStyle name="Comma 3 2 14" xfId="724" xr:uid="{00000000-0005-0000-0000-0000C2080000}"/>
    <cellStyle name="Comma 3 2 14 2" xfId="725" xr:uid="{00000000-0005-0000-0000-0000C3080000}"/>
    <cellStyle name="Comma 3 2 15" xfId="726" xr:uid="{00000000-0005-0000-0000-0000C4080000}"/>
    <cellStyle name="Comma 3 2 16" xfId="727" xr:uid="{00000000-0005-0000-0000-0000C5080000}"/>
    <cellStyle name="Comma 3 2 17" xfId="728" xr:uid="{00000000-0005-0000-0000-0000C6080000}"/>
    <cellStyle name="Comma 3 2 18" xfId="729" xr:uid="{00000000-0005-0000-0000-0000C7080000}"/>
    <cellStyle name="Comma 3 2 2" xfId="730" xr:uid="{00000000-0005-0000-0000-0000C8080000}"/>
    <cellStyle name="Comma 3 2 2 10" xfId="731" xr:uid="{00000000-0005-0000-0000-0000C9080000}"/>
    <cellStyle name="Comma 3 2 2 10 2" xfId="732" xr:uid="{00000000-0005-0000-0000-0000CA080000}"/>
    <cellStyle name="Comma 3 2 2 11" xfId="733" xr:uid="{00000000-0005-0000-0000-0000CB080000}"/>
    <cellStyle name="Comma 3 2 2 11 2" xfId="734" xr:uid="{00000000-0005-0000-0000-0000CC080000}"/>
    <cellStyle name="Comma 3 2 2 12" xfId="735" xr:uid="{00000000-0005-0000-0000-0000CD080000}"/>
    <cellStyle name="Comma 3 2 2 13" xfId="736" xr:uid="{00000000-0005-0000-0000-0000CE080000}"/>
    <cellStyle name="Comma 3 2 2 2" xfId="737" xr:uid="{00000000-0005-0000-0000-0000CF080000}"/>
    <cellStyle name="Comma 3 2 2 2 10" xfId="738" xr:uid="{00000000-0005-0000-0000-0000D0080000}"/>
    <cellStyle name="Comma 3 2 2 2 11" xfId="739" xr:uid="{00000000-0005-0000-0000-0000D1080000}"/>
    <cellStyle name="Comma 3 2 2 2 2" xfId="740" xr:uid="{00000000-0005-0000-0000-0000D2080000}"/>
    <cellStyle name="Comma 3 2 2 2 2 2" xfId="741" xr:uid="{00000000-0005-0000-0000-0000D3080000}"/>
    <cellStyle name="Comma 3 2 2 2 2 2 2" xfId="742" xr:uid="{00000000-0005-0000-0000-0000D4080000}"/>
    <cellStyle name="Comma 3 2 2 2 2 3" xfId="743" xr:uid="{00000000-0005-0000-0000-0000D5080000}"/>
    <cellStyle name="Comma 3 2 2 2 2 3 2" xfId="744" xr:uid="{00000000-0005-0000-0000-0000D6080000}"/>
    <cellStyle name="Comma 3 2 2 2 2 4" xfId="745" xr:uid="{00000000-0005-0000-0000-0000D7080000}"/>
    <cellStyle name="Comma 3 2 2 2 2 4 2" xfId="746" xr:uid="{00000000-0005-0000-0000-0000D8080000}"/>
    <cellStyle name="Comma 3 2 2 2 2 5" xfId="747" xr:uid="{00000000-0005-0000-0000-0000D9080000}"/>
    <cellStyle name="Comma 3 2 2 2 2 6" xfId="748" xr:uid="{00000000-0005-0000-0000-0000DA080000}"/>
    <cellStyle name="Comma 3 2 2 2 3" xfId="749" xr:uid="{00000000-0005-0000-0000-0000DB080000}"/>
    <cellStyle name="Comma 3 2 2 2 3 2" xfId="750" xr:uid="{00000000-0005-0000-0000-0000DC080000}"/>
    <cellStyle name="Comma 3 2 2 2 3 2 2" xfId="751" xr:uid="{00000000-0005-0000-0000-0000DD080000}"/>
    <cellStyle name="Comma 3 2 2 2 3 3" xfId="752" xr:uid="{00000000-0005-0000-0000-0000DE080000}"/>
    <cellStyle name="Comma 3 2 2 2 3 3 2" xfId="753" xr:uid="{00000000-0005-0000-0000-0000DF080000}"/>
    <cellStyle name="Comma 3 2 2 2 3 4" xfId="754" xr:uid="{00000000-0005-0000-0000-0000E0080000}"/>
    <cellStyle name="Comma 3 2 2 2 3 4 2" xfId="755" xr:uid="{00000000-0005-0000-0000-0000E1080000}"/>
    <cellStyle name="Comma 3 2 2 2 3 5" xfId="756" xr:uid="{00000000-0005-0000-0000-0000E2080000}"/>
    <cellStyle name="Comma 3 2 2 2 3 6" xfId="757" xr:uid="{00000000-0005-0000-0000-0000E3080000}"/>
    <cellStyle name="Comma 3 2 2 2 4" xfId="758" xr:uid="{00000000-0005-0000-0000-0000E4080000}"/>
    <cellStyle name="Comma 3 2 2 2 4 2" xfId="759" xr:uid="{00000000-0005-0000-0000-0000E5080000}"/>
    <cellStyle name="Comma 3 2 2 2 4 2 2" xfId="760" xr:uid="{00000000-0005-0000-0000-0000E6080000}"/>
    <cellStyle name="Comma 3 2 2 2 4 3" xfId="761" xr:uid="{00000000-0005-0000-0000-0000E7080000}"/>
    <cellStyle name="Comma 3 2 2 2 4 3 2" xfId="762" xr:uid="{00000000-0005-0000-0000-0000E8080000}"/>
    <cellStyle name="Comma 3 2 2 2 4 4" xfId="763" xr:uid="{00000000-0005-0000-0000-0000E9080000}"/>
    <cellStyle name="Comma 3 2 2 2 4 4 2" xfId="764" xr:uid="{00000000-0005-0000-0000-0000EA080000}"/>
    <cellStyle name="Comma 3 2 2 2 4 5" xfId="765" xr:uid="{00000000-0005-0000-0000-0000EB080000}"/>
    <cellStyle name="Comma 3 2 2 2 4 6" xfId="766" xr:uid="{00000000-0005-0000-0000-0000EC080000}"/>
    <cellStyle name="Comma 3 2 2 2 5" xfId="767" xr:uid="{00000000-0005-0000-0000-0000ED080000}"/>
    <cellStyle name="Comma 3 2 2 2 5 2" xfId="768" xr:uid="{00000000-0005-0000-0000-0000EE080000}"/>
    <cellStyle name="Comma 3 2 2 2 5 2 2" xfId="769" xr:uid="{00000000-0005-0000-0000-0000EF080000}"/>
    <cellStyle name="Comma 3 2 2 2 5 3" xfId="770" xr:uid="{00000000-0005-0000-0000-0000F0080000}"/>
    <cellStyle name="Comma 3 2 2 2 5 3 2" xfId="771" xr:uid="{00000000-0005-0000-0000-0000F1080000}"/>
    <cellStyle name="Comma 3 2 2 2 5 4" xfId="772" xr:uid="{00000000-0005-0000-0000-0000F2080000}"/>
    <cellStyle name="Comma 3 2 2 2 5 4 2" xfId="773" xr:uid="{00000000-0005-0000-0000-0000F3080000}"/>
    <cellStyle name="Comma 3 2 2 2 5 5" xfId="774" xr:uid="{00000000-0005-0000-0000-0000F4080000}"/>
    <cellStyle name="Comma 3 2 2 2 5 6" xfId="775" xr:uid="{00000000-0005-0000-0000-0000F5080000}"/>
    <cellStyle name="Comma 3 2 2 2 6" xfId="776" xr:uid="{00000000-0005-0000-0000-0000F6080000}"/>
    <cellStyle name="Comma 3 2 2 2 6 2" xfId="777" xr:uid="{00000000-0005-0000-0000-0000F7080000}"/>
    <cellStyle name="Comma 3 2 2 2 6 2 2" xfId="778" xr:uid="{00000000-0005-0000-0000-0000F8080000}"/>
    <cellStyle name="Comma 3 2 2 2 6 3" xfId="779" xr:uid="{00000000-0005-0000-0000-0000F9080000}"/>
    <cellStyle name="Comma 3 2 2 2 6 3 2" xfId="780" xr:uid="{00000000-0005-0000-0000-0000FA080000}"/>
    <cellStyle name="Comma 3 2 2 2 6 4" xfId="781" xr:uid="{00000000-0005-0000-0000-0000FB080000}"/>
    <cellStyle name="Comma 3 2 2 2 6 5" xfId="782" xr:uid="{00000000-0005-0000-0000-0000FC080000}"/>
    <cellStyle name="Comma 3 2 2 2 7" xfId="783" xr:uid="{00000000-0005-0000-0000-0000FD080000}"/>
    <cellStyle name="Comma 3 2 2 2 7 2" xfId="784" xr:uid="{00000000-0005-0000-0000-0000FE080000}"/>
    <cellStyle name="Comma 3 2 2 2 8" xfId="785" xr:uid="{00000000-0005-0000-0000-0000FF080000}"/>
    <cellStyle name="Comma 3 2 2 2 8 2" xfId="786" xr:uid="{00000000-0005-0000-0000-000000090000}"/>
    <cellStyle name="Comma 3 2 2 2 9" xfId="787" xr:uid="{00000000-0005-0000-0000-000001090000}"/>
    <cellStyle name="Comma 3 2 2 2 9 2" xfId="788" xr:uid="{00000000-0005-0000-0000-000002090000}"/>
    <cellStyle name="Comma 3 2 2 3" xfId="789" xr:uid="{00000000-0005-0000-0000-000003090000}"/>
    <cellStyle name="Comma 3 2 2 3 10" xfId="790" xr:uid="{00000000-0005-0000-0000-000004090000}"/>
    <cellStyle name="Comma 3 2 2 3 2" xfId="791" xr:uid="{00000000-0005-0000-0000-000005090000}"/>
    <cellStyle name="Comma 3 2 2 3 2 2" xfId="792" xr:uid="{00000000-0005-0000-0000-000006090000}"/>
    <cellStyle name="Comma 3 2 2 3 2 2 2" xfId="793" xr:uid="{00000000-0005-0000-0000-000007090000}"/>
    <cellStyle name="Comma 3 2 2 3 2 3" xfId="794" xr:uid="{00000000-0005-0000-0000-000008090000}"/>
    <cellStyle name="Comma 3 2 2 3 2 3 2" xfId="795" xr:uid="{00000000-0005-0000-0000-000009090000}"/>
    <cellStyle name="Comma 3 2 2 3 2 4" xfId="796" xr:uid="{00000000-0005-0000-0000-00000A090000}"/>
    <cellStyle name="Comma 3 2 2 3 2 4 2" xfId="797" xr:uid="{00000000-0005-0000-0000-00000B090000}"/>
    <cellStyle name="Comma 3 2 2 3 2 5" xfId="798" xr:uid="{00000000-0005-0000-0000-00000C090000}"/>
    <cellStyle name="Comma 3 2 2 3 2 6" xfId="799" xr:uid="{00000000-0005-0000-0000-00000D090000}"/>
    <cellStyle name="Comma 3 2 2 3 3" xfId="800" xr:uid="{00000000-0005-0000-0000-00000E090000}"/>
    <cellStyle name="Comma 3 2 2 3 3 2" xfId="801" xr:uid="{00000000-0005-0000-0000-00000F090000}"/>
    <cellStyle name="Comma 3 2 2 3 3 2 2" xfId="802" xr:uid="{00000000-0005-0000-0000-000010090000}"/>
    <cellStyle name="Comma 3 2 2 3 3 3" xfId="803" xr:uid="{00000000-0005-0000-0000-000011090000}"/>
    <cellStyle name="Comma 3 2 2 3 3 3 2" xfId="804" xr:uid="{00000000-0005-0000-0000-000012090000}"/>
    <cellStyle name="Comma 3 2 2 3 3 4" xfId="805" xr:uid="{00000000-0005-0000-0000-000013090000}"/>
    <cellStyle name="Comma 3 2 2 3 3 4 2" xfId="806" xr:uid="{00000000-0005-0000-0000-000014090000}"/>
    <cellStyle name="Comma 3 2 2 3 3 5" xfId="807" xr:uid="{00000000-0005-0000-0000-000015090000}"/>
    <cellStyle name="Comma 3 2 2 3 3 6" xfId="808" xr:uid="{00000000-0005-0000-0000-000016090000}"/>
    <cellStyle name="Comma 3 2 2 3 4" xfId="809" xr:uid="{00000000-0005-0000-0000-000017090000}"/>
    <cellStyle name="Comma 3 2 2 3 4 2" xfId="810" xr:uid="{00000000-0005-0000-0000-000018090000}"/>
    <cellStyle name="Comma 3 2 2 3 4 2 2" xfId="811" xr:uid="{00000000-0005-0000-0000-000019090000}"/>
    <cellStyle name="Comma 3 2 2 3 4 3" xfId="812" xr:uid="{00000000-0005-0000-0000-00001A090000}"/>
    <cellStyle name="Comma 3 2 2 3 4 3 2" xfId="813" xr:uid="{00000000-0005-0000-0000-00001B090000}"/>
    <cellStyle name="Comma 3 2 2 3 4 4" xfId="814" xr:uid="{00000000-0005-0000-0000-00001C090000}"/>
    <cellStyle name="Comma 3 2 2 3 4 4 2" xfId="815" xr:uid="{00000000-0005-0000-0000-00001D090000}"/>
    <cellStyle name="Comma 3 2 2 3 4 5" xfId="816" xr:uid="{00000000-0005-0000-0000-00001E090000}"/>
    <cellStyle name="Comma 3 2 2 3 4 6" xfId="817" xr:uid="{00000000-0005-0000-0000-00001F090000}"/>
    <cellStyle name="Comma 3 2 2 3 5" xfId="818" xr:uid="{00000000-0005-0000-0000-000020090000}"/>
    <cellStyle name="Comma 3 2 2 3 5 2" xfId="819" xr:uid="{00000000-0005-0000-0000-000021090000}"/>
    <cellStyle name="Comma 3 2 2 3 5 2 2" xfId="820" xr:uid="{00000000-0005-0000-0000-000022090000}"/>
    <cellStyle name="Comma 3 2 2 3 5 3" xfId="821" xr:uid="{00000000-0005-0000-0000-000023090000}"/>
    <cellStyle name="Comma 3 2 2 3 5 3 2" xfId="822" xr:uid="{00000000-0005-0000-0000-000024090000}"/>
    <cellStyle name="Comma 3 2 2 3 5 4" xfId="823" xr:uid="{00000000-0005-0000-0000-000025090000}"/>
    <cellStyle name="Comma 3 2 2 3 5 5" xfId="824" xr:uid="{00000000-0005-0000-0000-000026090000}"/>
    <cellStyle name="Comma 3 2 2 3 6" xfId="825" xr:uid="{00000000-0005-0000-0000-000027090000}"/>
    <cellStyle name="Comma 3 2 2 3 6 2" xfId="826" xr:uid="{00000000-0005-0000-0000-000028090000}"/>
    <cellStyle name="Comma 3 2 2 3 7" xfId="827" xr:uid="{00000000-0005-0000-0000-000029090000}"/>
    <cellStyle name="Comma 3 2 2 3 7 2" xfId="828" xr:uid="{00000000-0005-0000-0000-00002A090000}"/>
    <cellStyle name="Comma 3 2 2 3 8" xfId="829" xr:uid="{00000000-0005-0000-0000-00002B090000}"/>
    <cellStyle name="Comma 3 2 2 3 8 2" xfId="830" xr:uid="{00000000-0005-0000-0000-00002C090000}"/>
    <cellStyle name="Comma 3 2 2 3 9" xfId="831" xr:uid="{00000000-0005-0000-0000-00002D090000}"/>
    <cellStyle name="Comma 3 2 2 4" xfId="832" xr:uid="{00000000-0005-0000-0000-00002E090000}"/>
    <cellStyle name="Comma 3 2 2 4 10" xfId="833" xr:uid="{00000000-0005-0000-0000-00002F090000}"/>
    <cellStyle name="Comma 3 2 2 4 2" xfId="834" xr:uid="{00000000-0005-0000-0000-000030090000}"/>
    <cellStyle name="Comma 3 2 2 4 2 2" xfId="835" xr:uid="{00000000-0005-0000-0000-000031090000}"/>
    <cellStyle name="Comma 3 2 2 4 2 2 2" xfId="836" xr:uid="{00000000-0005-0000-0000-000032090000}"/>
    <cellStyle name="Comma 3 2 2 4 2 3" xfId="837" xr:uid="{00000000-0005-0000-0000-000033090000}"/>
    <cellStyle name="Comma 3 2 2 4 2 3 2" xfId="838" xr:uid="{00000000-0005-0000-0000-000034090000}"/>
    <cellStyle name="Comma 3 2 2 4 2 4" xfId="839" xr:uid="{00000000-0005-0000-0000-000035090000}"/>
    <cellStyle name="Comma 3 2 2 4 2 4 2" xfId="840" xr:uid="{00000000-0005-0000-0000-000036090000}"/>
    <cellStyle name="Comma 3 2 2 4 2 5" xfId="841" xr:uid="{00000000-0005-0000-0000-000037090000}"/>
    <cellStyle name="Comma 3 2 2 4 2 6" xfId="842" xr:uid="{00000000-0005-0000-0000-000038090000}"/>
    <cellStyle name="Comma 3 2 2 4 3" xfId="843" xr:uid="{00000000-0005-0000-0000-000039090000}"/>
    <cellStyle name="Comma 3 2 2 4 3 2" xfId="844" xr:uid="{00000000-0005-0000-0000-00003A090000}"/>
    <cellStyle name="Comma 3 2 2 4 3 2 2" xfId="845" xr:uid="{00000000-0005-0000-0000-00003B090000}"/>
    <cellStyle name="Comma 3 2 2 4 3 3" xfId="846" xr:uid="{00000000-0005-0000-0000-00003C090000}"/>
    <cellStyle name="Comma 3 2 2 4 3 3 2" xfId="847" xr:uid="{00000000-0005-0000-0000-00003D090000}"/>
    <cellStyle name="Comma 3 2 2 4 3 4" xfId="848" xr:uid="{00000000-0005-0000-0000-00003E090000}"/>
    <cellStyle name="Comma 3 2 2 4 3 4 2" xfId="849" xr:uid="{00000000-0005-0000-0000-00003F090000}"/>
    <cellStyle name="Comma 3 2 2 4 3 5" xfId="850" xr:uid="{00000000-0005-0000-0000-000040090000}"/>
    <cellStyle name="Comma 3 2 2 4 3 6" xfId="851" xr:uid="{00000000-0005-0000-0000-000041090000}"/>
    <cellStyle name="Comma 3 2 2 4 4" xfId="852" xr:uid="{00000000-0005-0000-0000-000042090000}"/>
    <cellStyle name="Comma 3 2 2 4 4 2" xfId="853" xr:uid="{00000000-0005-0000-0000-000043090000}"/>
    <cellStyle name="Comma 3 2 2 4 4 2 2" xfId="854" xr:uid="{00000000-0005-0000-0000-000044090000}"/>
    <cellStyle name="Comma 3 2 2 4 4 3" xfId="855" xr:uid="{00000000-0005-0000-0000-000045090000}"/>
    <cellStyle name="Comma 3 2 2 4 4 3 2" xfId="856" xr:uid="{00000000-0005-0000-0000-000046090000}"/>
    <cellStyle name="Comma 3 2 2 4 4 4" xfId="857" xr:uid="{00000000-0005-0000-0000-000047090000}"/>
    <cellStyle name="Comma 3 2 2 4 4 4 2" xfId="858" xr:uid="{00000000-0005-0000-0000-000048090000}"/>
    <cellStyle name="Comma 3 2 2 4 4 5" xfId="859" xr:uid="{00000000-0005-0000-0000-000049090000}"/>
    <cellStyle name="Comma 3 2 2 4 4 6" xfId="860" xr:uid="{00000000-0005-0000-0000-00004A090000}"/>
    <cellStyle name="Comma 3 2 2 4 5" xfId="861" xr:uid="{00000000-0005-0000-0000-00004B090000}"/>
    <cellStyle name="Comma 3 2 2 4 5 2" xfId="862" xr:uid="{00000000-0005-0000-0000-00004C090000}"/>
    <cellStyle name="Comma 3 2 2 4 5 2 2" xfId="863" xr:uid="{00000000-0005-0000-0000-00004D090000}"/>
    <cellStyle name="Comma 3 2 2 4 5 3" xfId="864" xr:uid="{00000000-0005-0000-0000-00004E090000}"/>
    <cellStyle name="Comma 3 2 2 4 5 3 2" xfId="865" xr:uid="{00000000-0005-0000-0000-00004F090000}"/>
    <cellStyle name="Comma 3 2 2 4 5 4" xfId="866" xr:uid="{00000000-0005-0000-0000-000050090000}"/>
    <cellStyle name="Comma 3 2 2 4 5 5" xfId="867" xr:uid="{00000000-0005-0000-0000-000051090000}"/>
    <cellStyle name="Comma 3 2 2 4 6" xfId="868" xr:uid="{00000000-0005-0000-0000-000052090000}"/>
    <cellStyle name="Comma 3 2 2 4 6 2" xfId="869" xr:uid="{00000000-0005-0000-0000-000053090000}"/>
    <cellStyle name="Comma 3 2 2 4 7" xfId="870" xr:uid="{00000000-0005-0000-0000-000054090000}"/>
    <cellStyle name="Comma 3 2 2 4 7 2" xfId="871" xr:uid="{00000000-0005-0000-0000-000055090000}"/>
    <cellStyle name="Comma 3 2 2 4 8" xfId="872" xr:uid="{00000000-0005-0000-0000-000056090000}"/>
    <cellStyle name="Comma 3 2 2 4 8 2" xfId="873" xr:uid="{00000000-0005-0000-0000-000057090000}"/>
    <cellStyle name="Comma 3 2 2 4 9" xfId="874" xr:uid="{00000000-0005-0000-0000-000058090000}"/>
    <cellStyle name="Comma 3 2 2 5" xfId="875" xr:uid="{00000000-0005-0000-0000-000059090000}"/>
    <cellStyle name="Comma 3 2 2 5 2" xfId="876" xr:uid="{00000000-0005-0000-0000-00005A090000}"/>
    <cellStyle name="Comma 3 2 2 5 2 2" xfId="877" xr:uid="{00000000-0005-0000-0000-00005B090000}"/>
    <cellStyle name="Comma 3 2 2 5 3" xfId="878" xr:uid="{00000000-0005-0000-0000-00005C090000}"/>
    <cellStyle name="Comma 3 2 2 5 3 2" xfId="879" xr:uid="{00000000-0005-0000-0000-00005D090000}"/>
    <cellStyle name="Comma 3 2 2 5 4" xfId="880" xr:uid="{00000000-0005-0000-0000-00005E090000}"/>
    <cellStyle name="Comma 3 2 2 5 4 2" xfId="881" xr:uid="{00000000-0005-0000-0000-00005F090000}"/>
    <cellStyle name="Comma 3 2 2 5 5" xfId="882" xr:uid="{00000000-0005-0000-0000-000060090000}"/>
    <cellStyle name="Comma 3 2 2 5 6" xfId="883" xr:uid="{00000000-0005-0000-0000-000061090000}"/>
    <cellStyle name="Comma 3 2 2 6" xfId="884" xr:uid="{00000000-0005-0000-0000-000062090000}"/>
    <cellStyle name="Comma 3 2 2 6 2" xfId="885" xr:uid="{00000000-0005-0000-0000-000063090000}"/>
    <cellStyle name="Comma 3 2 2 6 2 2" xfId="886" xr:uid="{00000000-0005-0000-0000-000064090000}"/>
    <cellStyle name="Comma 3 2 2 6 3" xfId="887" xr:uid="{00000000-0005-0000-0000-000065090000}"/>
    <cellStyle name="Comma 3 2 2 6 3 2" xfId="888" xr:uid="{00000000-0005-0000-0000-000066090000}"/>
    <cellStyle name="Comma 3 2 2 6 4" xfId="889" xr:uid="{00000000-0005-0000-0000-000067090000}"/>
    <cellStyle name="Comma 3 2 2 6 4 2" xfId="890" xr:uid="{00000000-0005-0000-0000-000068090000}"/>
    <cellStyle name="Comma 3 2 2 6 5" xfId="891" xr:uid="{00000000-0005-0000-0000-000069090000}"/>
    <cellStyle name="Comma 3 2 2 6 6" xfId="892" xr:uid="{00000000-0005-0000-0000-00006A090000}"/>
    <cellStyle name="Comma 3 2 2 7" xfId="893" xr:uid="{00000000-0005-0000-0000-00006B090000}"/>
    <cellStyle name="Comma 3 2 2 7 2" xfId="894" xr:uid="{00000000-0005-0000-0000-00006C090000}"/>
    <cellStyle name="Comma 3 2 2 7 2 2" xfId="895" xr:uid="{00000000-0005-0000-0000-00006D090000}"/>
    <cellStyle name="Comma 3 2 2 7 3" xfId="896" xr:uid="{00000000-0005-0000-0000-00006E090000}"/>
    <cellStyle name="Comma 3 2 2 7 3 2" xfId="897" xr:uid="{00000000-0005-0000-0000-00006F090000}"/>
    <cellStyle name="Comma 3 2 2 7 4" xfId="898" xr:uid="{00000000-0005-0000-0000-000070090000}"/>
    <cellStyle name="Comma 3 2 2 7 4 2" xfId="899" xr:uid="{00000000-0005-0000-0000-000071090000}"/>
    <cellStyle name="Comma 3 2 2 7 5" xfId="900" xr:uid="{00000000-0005-0000-0000-000072090000}"/>
    <cellStyle name="Comma 3 2 2 7 6" xfId="901" xr:uid="{00000000-0005-0000-0000-000073090000}"/>
    <cellStyle name="Comma 3 2 2 8" xfId="902" xr:uid="{00000000-0005-0000-0000-000074090000}"/>
    <cellStyle name="Comma 3 2 2 8 2" xfId="903" xr:uid="{00000000-0005-0000-0000-000075090000}"/>
    <cellStyle name="Comma 3 2 2 8 2 2" xfId="904" xr:uid="{00000000-0005-0000-0000-000076090000}"/>
    <cellStyle name="Comma 3 2 2 8 3" xfId="905" xr:uid="{00000000-0005-0000-0000-000077090000}"/>
    <cellStyle name="Comma 3 2 2 8 3 2" xfId="906" xr:uid="{00000000-0005-0000-0000-000078090000}"/>
    <cellStyle name="Comma 3 2 2 8 4" xfId="907" xr:uid="{00000000-0005-0000-0000-000079090000}"/>
    <cellStyle name="Comma 3 2 2 8 5" xfId="908" xr:uid="{00000000-0005-0000-0000-00007A090000}"/>
    <cellStyle name="Comma 3 2 2 9" xfId="909" xr:uid="{00000000-0005-0000-0000-00007B090000}"/>
    <cellStyle name="Comma 3 2 2 9 2" xfId="910" xr:uid="{00000000-0005-0000-0000-00007C090000}"/>
    <cellStyle name="Comma 3 2 3" xfId="911" xr:uid="{00000000-0005-0000-0000-00007D090000}"/>
    <cellStyle name="Comma 3 2 3 10" xfId="912" xr:uid="{00000000-0005-0000-0000-00007E090000}"/>
    <cellStyle name="Comma 3 2 3 10 2" xfId="913" xr:uid="{00000000-0005-0000-0000-00007F090000}"/>
    <cellStyle name="Comma 3 2 3 11" xfId="914" xr:uid="{00000000-0005-0000-0000-000080090000}"/>
    <cellStyle name="Comma 3 2 3 11 2" xfId="915" xr:uid="{00000000-0005-0000-0000-000081090000}"/>
    <cellStyle name="Comma 3 2 3 12" xfId="916" xr:uid="{00000000-0005-0000-0000-000082090000}"/>
    <cellStyle name="Comma 3 2 3 13" xfId="917" xr:uid="{00000000-0005-0000-0000-000083090000}"/>
    <cellStyle name="Comma 3 2 3 2" xfId="918" xr:uid="{00000000-0005-0000-0000-000084090000}"/>
    <cellStyle name="Comma 3 2 3 2 10" xfId="919" xr:uid="{00000000-0005-0000-0000-000085090000}"/>
    <cellStyle name="Comma 3 2 3 2 11" xfId="920" xr:uid="{00000000-0005-0000-0000-000086090000}"/>
    <cellStyle name="Comma 3 2 3 2 2" xfId="921" xr:uid="{00000000-0005-0000-0000-000087090000}"/>
    <cellStyle name="Comma 3 2 3 2 2 2" xfId="922" xr:uid="{00000000-0005-0000-0000-000088090000}"/>
    <cellStyle name="Comma 3 2 3 2 2 2 2" xfId="923" xr:uid="{00000000-0005-0000-0000-000089090000}"/>
    <cellStyle name="Comma 3 2 3 2 2 3" xfId="924" xr:uid="{00000000-0005-0000-0000-00008A090000}"/>
    <cellStyle name="Comma 3 2 3 2 2 3 2" xfId="925" xr:uid="{00000000-0005-0000-0000-00008B090000}"/>
    <cellStyle name="Comma 3 2 3 2 2 4" xfId="926" xr:uid="{00000000-0005-0000-0000-00008C090000}"/>
    <cellStyle name="Comma 3 2 3 2 2 4 2" xfId="927" xr:uid="{00000000-0005-0000-0000-00008D090000}"/>
    <cellStyle name="Comma 3 2 3 2 2 5" xfId="928" xr:uid="{00000000-0005-0000-0000-00008E090000}"/>
    <cellStyle name="Comma 3 2 3 2 2 6" xfId="929" xr:uid="{00000000-0005-0000-0000-00008F090000}"/>
    <cellStyle name="Comma 3 2 3 2 3" xfId="930" xr:uid="{00000000-0005-0000-0000-000090090000}"/>
    <cellStyle name="Comma 3 2 3 2 3 2" xfId="931" xr:uid="{00000000-0005-0000-0000-000091090000}"/>
    <cellStyle name="Comma 3 2 3 2 3 2 2" xfId="932" xr:uid="{00000000-0005-0000-0000-000092090000}"/>
    <cellStyle name="Comma 3 2 3 2 3 3" xfId="933" xr:uid="{00000000-0005-0000-0000-000093090000}"/>
    <cellStyle name="Comma 3 2 3 2 3 3 2" xfId="934" xr:uid="{00000000-0005-0000-0000-000094090000}"/>
    <cellStyle name="Comma 3 2 3 2 3 4" xfId="935" xr:uid="{00000000-0005-0000-0000-000095090000}"/>
    <cellStyle name="Comma 3 2 3 2 3 4 2" xfId="936" xr:uid="{00000000-0005-0000-0000-000096090000}"/>
    <cellStyle name="Comma 3 2 3 2 3 5" xfId="937" xr:uid="{00000000-0005-0000-0000-000097090000}"/>
    <cellStyle name="Comma 3 2 3 2 3 6" xfId="938" xr:uid="{00000000-0005-0000-0000-000098090000}"/>
    <cellStyle name="Comma 3 2 3 2 4" xfId="939" xr:uid="{00000000-0005-0000-0000-000099090000}"/>
    <cellStyle name="Comma 3 2 3 2 4 2" xfId="940" xr:uid="{00000000-0005-0000-0000-00009A090000}"/>
    <cellStyle name="Comma 3 2 3 2 4 2 2" xfId="941" xr:uid="{00000000-0005-0000-0000-00009B090000}"/>
    <cellStyle name="Comma 3 2 3 2 4 3" xfId="942" xr:uid="{00000000-0005-0000-0000-00009C090000}"/>
    <cellStyle name="Comma 3 2 3 2 4 3 2" xfId="943" xr:uid="{00000000-0005-0000-0000-00009D090000}"/>
    <cellStyle name="Comma 3 2 3 2 4 4" xfId="944" xr:uid="{00000000-0005-0000-0000-00009E090000}"/>
    <cellStyle name="Comma 3 2 3 2 4 4 2" xfId="945" xr:uid="{00000000-0005-0000-0000-00009F090000}"/>
    <cellStyle name="Comma 3 2 3 2 4 5" xfId="946" xr:uid="{00000000-0005-0000-0000-0000A0090000}"/>
    <cellStyle name="Comma 3 2 3 2 4 6" xfId="947" xr:uid="{00000000-0005-0000-0000-0000A1090000}"/>
    <cellStyle name="Comma 3 2 3 2 5" xfId="948" xr:uid="{00000000-0005-0000-0000-0000A2090000}"/>
    <cellStyle name="Comma 3 2 3 2 5 2" xfId="949" xr:uid="{00000000-0005-0000-0000-0000A3090000}"/>
    <cellStyle name="Comma 3 2 3 2 5 2 2" xfId="950" xr:uid="{00000000-0005-0000-0000-0000A4090000}"/>
    <cellStyle name="Comma 3 2 3 2 5 3" xfId="951" xr:uid="{00000000-0005-0000-0000-0000A5090000}"/>
    <cellStyle name="Comma 3 2 3 2 5 3 2" xfId="952" xr:uid="{00000000-0005-0000-0000-0000A6090000}"/>
    <cellStyle name="Comma 3 2 3 2 5 4" xfId="953" xr:uid="{00000000-0005-0000-0000-0000A7090000}"/>
    <cellStyle name="Comma 3 2 3 2 5 4 2" xfId="954" xr:uid="{00000000-0005-0000-0000-0000A8090000}"/>
    <cellStyle name="Comma 3 2 3 2 5 5" xfId="955" xr:uid="{00000000-0005-0000-0000-0000A9090000}"/>
    <cellStyle name="Comma 3 2 3 2 5 6" xfId="956" xr:uid="{00000000-0005-0000-0000-0000AA090000}"/>
    <cellStyle name="Comma 3 2 3 2 6" xfId="957" xr:uid="{00000000-0005-0000-0000-0000AB090000}"/>
    <cellStyle name="Comma 3 2 3 2 6 2" xfId="958" xr:uid="{00000000-0005-0000-0000-0000AC090000}"/>
    <cellStyle name="Comma 3 2 3 2 6 2 2" xfId="959" xr:uid="{00000000-0005-0000-0000-0000AD090000}"/>
    <cellStyle name="Comma 3 2 3 2 6 3" xfId="960" xr:uid="{00000000-0005-0000-0000-0000AE090000}"/>
    <cellStyle name="Comma 3 2 3 2 6 3 2" xfId="961" xr:uid="{00000000-0005-0000-0000-0000AF090000}"/>
    <cellStyle name="Comma 3 2 3 2 6 4" xfId="962" xr:uid="{00000000-0005-0000-0000-0000B0090000}"/>
    <cellStyle name="Comma 3 2 3 2 6 5" xfId="963" xr:uid="{00000000-0005-0000-0000-0000B1090000}"/>
    <cellStyle name="Comma 3 2 3 2 7" xfId="964" xr:uid="{00000000-0005-0000-0000-0000B2090000}"/>
    <cellStyle name="Comma 3 2 3 2 7 2" xfId="965" xr:uid="{00000000-0005-0000-0000-0000B3090000}"/>
    <cellStyle name="Comma 3 2 3 2 8" xfId="966" xr:uid="{00000000-0005-0000-0000-0000B4090000}"/>
    <cellStyle name="Comma 3 2 3 2 8 2" xfId="967" xr:uid="{00000000-0005-0000-0000-0000B5090000}"/>
    <cellStyle name="Comma 3 2 3 2 9" xfId="968" xr:uid="{00000000-0005-0000-0000-0000B6090000}"/>
    <cellStyle name="Comma 3 2 3 2 9 2" xfId="969" xr:uid="{00000000-0005-0000-0000-0000B7090000}"/>
    <cellStyle name="Comma 3 2 3 3" xfId="970" xr:uid="{00000000-0005-0000-0000-0000B8090000}"/>
    <cellStyle name="Comma 3 2 3 3 10" xfId="971" xr:uid="{00000000-0005-0000-0000-0000B9090000}"/>
    <cellStyle name="Comma 3 2 3 3 2" xfId="972" xr:uid="{00000000-0005-0000-0000-0000BA090000}"/>
    <cellStyle name="Comma 3 2 3 3 2 2" xfId="973" xr:uid="{00000000-0005-0000-0000-0000BB090000}"/>
    <cellStyle name="Comma 3 2 3 3 2 2 2" xfId="974" xr:uid="{00000000-0005-0000-0000-0000BC090000}"/>
    <cellStyle name="Comma 3 2 3 3 2 3" xfId="975" xr:uid="{00000000-0005-0000-0000-0000BD090000}"/>
    <cellStyle name="Comma 3 2 3 3 2 3 2" xfId="976" xr:uid="{00000000-0005-0000-0000-0000BE090000}"/>
    <cellStyle name="Comma 3 2 3 3 2 4" xfId="977" xr:uid="{00000000-0005-0000-0000-0000BF090000}"/>
    <cellStyle name="Comma 3 2 3 3 2 4 2" xfId="978" xr:uid="{00000000-0005-0000-0000-0000C0090000}"/>
    <cellStyle name="Comma 3 2 3 3 2 5" xfId="979" xr:uid="{00000000-0005-0000-0000-0000C1090000}"/>
    <cellStyle name="Comma 3 2 3 3 2 6" xfId="980" xr:uid="{00000000-0005-0000-0000-0000C2090000}"/>
    <cellStyle name="Comma 3 2 3 3 3" xfId="981" xr:uid="{00000000-0005-0000-0000-0000C3090000}"/>
    <cellStyle name="Comma 3 2 3 3 3 2" xfId="982" xr:uid="{00000000-0005-0000-0000-0000C4090000}"/>
    <cellStyle name="Comma 3 2 3 3 3 2 2" xfId="983" xr:uid="{00000000-0005-0000-0000-0000C5090000}"/>
    <cellStyle name="Comma 3 2 3 3 3 3" xfId="984" xr:uid="{00000000-0005-0000-0000-0000C6090000}"/>
    <cellStyle name="Comma 3 2 3 3 3 3 2" xfId="985" xr:uid="{00000000-0005-0000-0000-0000C7090000}"/>
    <cellStyle name="Comma 3 2 3 3 3 4" xfId="986" xr:uid="{00000000-0005-0000-0000-0000C8090000}"/>
    <cellStyle name="Comma 3 2 3 3 3 4 2" xfId="987" xr:uid="{00000000-0005-0000-0000-0000C9090000}"/>
    <cellStyle name="Comma 3 2 3 3 3 5" xfId="988" xr:uid="{00000000-0005-0000-0000-0000CA090000}"/>
    <cellStyle name="Comma 3 2 3 3 3 6" xfId="989" xr:uid="{00000000-0005-0000-0000-0000CB090000}"/>
    <cellStyle name="Comma 3 2 3 3 4" xfId="990" xr:uid="{00000000-0005-0000-0000-0000CC090000}"/>
    <cellStyle name="Comma 3 2 3 3 4 2" xfId="991" xr:uid="{00000000-0005-0000-0000-0000CD090000}"/>
    <cellStyle name="Comma 3 2 3 3 4 2 2" xfId="992" xr:uid="{00000000-0005-0000-0000-0000CE090000}"/>
    <cellStyle name="Comma 3 2 3 3 4 3" xfId="993" xr:uid="{00000000-0005-0000-0000-0000CF090000}"/>
    <cellStyle name="Comma 3 2 3 3 4 3 2" xfId="994" xr:uid="{00000000-0005-0000-0000-0000D0090000}"/>
    <cellStyle name="Comma 3 2 3 3 4 4" xfId="995" xr:uid="{00000000-0005-0000-0000-0000D1090000}"/>
    <cellStyle name="Comma 3 2 3 3 4 4 2" xfId="996" xr:uid="{00000000-0005-0000-0000-0000D2090000}"/>
    <cellStyle name="Comma 3 2 3 3 4 5" xfId="997" xr:uid="{00000000-0005-0000-0000-0000D3090000}"/>
    <cellStyle name="Comma 3 2 3 3 4 6" xfId="998" xr:uid="{00000000-0005-0000-0000-0000D4090000}"/>
    <cellStyle name="Comma 3 2 3 3 5" xfId="999" xr:uid="{00000000-0005-0000-0000-0000D5090000}"/>
    <cellStyle name="Comma 3 2 3 3 5 2" xfId="1000" xr:uid="{00000000-0005-0000-0000-0000D6090000}"/>
    <cellStyle name="Comma 3 2 3 3 5 2 2" xfId="1001" xr:uid="{00000000-0005-0000-0000-0000D7090000}"/>
    <cellStyle name="Comma 3 2 3 3 5 3" xfId="1002" xr:uid="{00000000-0005-0000-0000-0000D8090000}"/>
    <cellStyle name="Comma 3 2 3 3 5 3 2" xfId="1003" xr:uid="{00000000-0005-0000-0000-0000D9090000}"/>
    <cellStyle name="Comma 3 2 3 3 5 4" xfId="1004" xr:uid="{00000000-0005-0000-0000-0000DA090000}"/>
    <cellStyle name="Comma 3 2 3 3 5 5" xfId="1005" xr:uid="{00000000-0005-0000-0000-0000DB090000}"/>
    <cellStyle name="Comma 3 2 3 3 6" xfId="1006" xr:uid="{00000000-0005-0000-0000-0000DC090000}"/>
    <cellStyle name="Comma 3 2 3 3 6 2" xfId="1007" xr:uid="{00000000-0005-0000-0000-0000DD090000}"/>
    <cellStyle name="Comma 3 2 3 3 7" xfId="1008" xr:uid="{00000000-0005-0000-0000-0000DE090000}"/>
    <cellStyle name="Comma 3 2 3 3 7 2" xfId="1009" xr:uid="{00000000-0005-0000-0000-0000DF090000}"/>
    <cellStyle name="Comma 3 2 3 3 8" xfId="1010" xr:uid="{00000000-0005-0000-0000-0000E0090000}"/>
    <cellStyle name="Comma 3 2 3 3 8 2" xfId="1011" xr:uid="{00000000-0005-0000-0000-0000E1090000}"/>
    <cellStyle name="Comma 3 2 3 3 9" xfId="1012" xr:uid="{00000000-0005-0000-0000-0000E2090000}"/>
    <cellStyle name="Comma 3 2 3 4" xfId="1013" xr:uid="{00000000-0005-0000-0000-0000E3090000}"/>
    <cellStyle name="Comma 3 2 3 4 10" xfId="1014" xr:uid="{00000000-0005-0000-0000-0000E4090000}"/>
    <cellStyle name="Comma 3 2 3 4 2" xfId="1015" xr:uid="{00000000-0005-0000-0000-0000E5090000}"/>
    <cellStyle name="Comma 3 2 3 4 2 2" xfId="1016" xr:uid="{00000000-0005-0000-0000-0000E6090000}"/>
    <cellStyle name="Comma 3 2 3 4 2 2 2" xfId="1017" xr:uid="{00000000-0005-0000-0000-0000E7090000}"/>
    <cellStyle name="Comma 3 2 3 4 2 3" xfId="1018" xr:uid="{00000000-0005-0000-0000-0000E8090000}"/>
    <cellStyle name="Comma 3 2 3 4 2 3 2" xfId="1019" xr:uid="{00000000-0005-0000-0000-0000E9090000}"/>
    <cellStyle name="Comma 3 2 3 4 2 4" xfId="1020" xr:uid="{00000000-0005-0000-0000-0000EA090000}"/>
    <cellStyle name="Comma 3 2 3 4 2 4 2" xfId="1021" xr:uid="{00000000-0005-0000-0000-0000EB090000}"/>
    <cellStyle name="Comma 3 2 3 4 2 5" xfId="1022" xr:uid="{00000000-0005-0000-0000-0000EC090000}"/>
    <cellStyle name="Comma 3 2 3 4 2 6" xfId="1023" xr:uid="{00000000-0005-0000-0000-0000ED090000}"/>
    <cellStyle name="Comma 3 2 3 4 3" xfId="1024" xr:uid="{00000000-0005-0000-0000-0000EE090000}"/>
    <cellStyle name="Comma 3 2 3 4 3 2" xfId="1025" xr:uid="{00000000-0005-0000-0000-0000EF090000}"/>
    <cellStyle name="Comma 3 2 3 4 3 2 2" xfId="1026" xr:uid="{00000000-0005-0000-0000-0000F0090000}"/>
    <cellStyle name="Comma 3 2 3 4 3 3" xfId="1027" xr:uid="{00000000-0005-0000-0000-0000F1090000}"/>
    <cellStyle name="Comma 3 2 3 4 3 3 2" xfId="1028" xr:uid="{00000000-0005-0000-0000-0000F2090000}"/>
    <cellStyle name="Comma 3 2 3 4 3 4" xfId="1029" xr:uid="{00000000-0005-0000-0000-0000F3090000}"/>
    <cellStyle name="Comma 3 2 3 4 3 4 2" xfId="1030" xr:uid="{00000000-0005-0000-0000-0000F4090000}"/>
    <cellStyle name="Comma 3 2 3 4 3 5" xfId="1031" xr:uid="{00000000-0005-0000-0000-0000F5090000}"/>
    <cellStyle name="Comma 3 2 3 4 3 6" xfId="1032" xr:uid="{00000000-0005-0000-0000-0000F6090000}"/>
    <cellStyle name="Comma 3 2 3 4 4" xfId="1033" xr:uid="{00000000-0005-0000-0000-0000F7090000}"/>
    <cellStyle name="Comma 3 2 3 4 4 2" xfId="1034" xr:uid="{00000000-0005-0000-0000-0000F8090000}"/>
    <cellStyle name="Comma 3 2 3 4 4 2 2" xfId="1035" xr:uid="{00000000-0005-0000-0000-0000F9090000}"/>
    <cellStyle name="Comma 3 2 3 4 4 3" xfId="1036" xr:uid="{00000000-0005-0000-0000-0000FA090000}"/>
    <cellStyle name="Comma 3 2 3 4 4 3 2" xfId="1037" xr:uid="{00000000-0005-0000-0000-0000FB090000}"/>
    <cellStyle name="Comma 3 2 3 4 4 4" xfId="1038" xr:uid="{00000000-0005-0000-0000-0000FC090000}"/>
    <cellStyle name="Comma 3 2 3 4 4 4 2" xfId="1039" xr:uid="{00000000-0005-0000-0000-0000FD090000}"/>
    <cellStyle name="Comma 3 2 3 4 4 5" xfId="1040" xr:uid="{00000000-0005-0000-0000-0000FE090000}"/>
    <cellStyle name="Comma 3 2 3 4 4 6" xfId="1041" xr:uid="{00000000-0005-0000-0000-0000FF090000}"/>
    <cellStyle name="Comma 3 2 3 4 5" xfId="1042" xr:uid="{00000000-0005-0000-0000-0000000A0000}"/>
    <cellStyle name="Comma 3 2 3 4 5 2" xfId="1043" xr:uid="{00000000-0005-0000-0000-0000010A0000}"/>
    <cellStyle name="Comma 3 2 3 4 5 2 2" xfId="1044" xr:uid="{00000000-0005-0000-0000-0000020A0000}"/>
    <cellStyle name="Comma 3 2 3 4 5 3" xfId="1045" xr:uid="{00000000-0005-0000-0000-0000030A0000}"/>
    <cellStyle name="Comma 3 2 3 4 5 3 2" xfId="1046" xr:uid="{00000000-0005-0000-0000-0000040A0000}"/>
    <cellStyle name="Comma 3 2 3 4 5 4" xfId="1047" xr:uid="{00000000-0005-0000-0000-0000050A0000}"/>
    <cellStyle name="Comma 3 2 3 4 5 5" xfId="1048" xr:uid="{00000000-0005-0000-0000-0000060A0000}"/>
    <cellStyle name="Comma 3 2 3 4 6" xfId="1049" xr:uid="{00000000-0005-0000-0000-0000070A0000}"/>
    <cellStyle name="Comma 3 2 3 4 6 2" xfId="1050" xr:uid="{00000000-0005-0000-0000-0000080A0000}"/>
    <cellStyle name="Comma 3 2 3 4 7" xfId="1051" xr:uid="{00000000-0005-0000-0000-0000090A0000}"/>
    <cellStyle name="Comma 3 2 3 4 7 2" xfId="1052" xr:uid="{00000000-0005-0000-0000-00000A0A0000}"/>
    <cellStyle name="Comma 3 2 3 4 8" xfId="1053" xr:uid="{00000000-0005-0000-0000-00000B0A0000}"/>
    <cellStyle name="Comma 3 2 3 4 8 2" xfId="1054" xr:uid="{00000000-0005-0000-0000-00000C0A0000}"/>
    <cellStyle name="Comma 3 2 3 4 9" xfId="1055" xr:uid="{00000000-0005-0000-0000-00000D0A0000}"/>
    <cellStyle name="Comma 3 2 3 5" xfId="1056" xr:uid="{00000000-0005-0000-0000-00000E0A0000}"/>
    <cellStyle name="Comma 3 2 3 5 2" xfId="1057" xr:uid="{00000000-0005-0000-0000-00000F0A0000}"/>
    <cellStyle name="Comma 3 2 3 5 2 2" xfId="1058" xr:uid="{00000000-0005-0000-0000-0000100A0000}"/>
    <cellStyle name="Comma 3 2 3 5 3" xfId="1059" xr:uid="{00000000-0005-0000-0000-0000110A0000}"/>
    <cellStyle name="Comma 3 2 3 5 3 2" xfId="1060" xr:uid="{00000000-0005-0000-0000-0000120A0000}"/>
    <cellStyle name="Comma 3 2 3 5 4" xfId="1061" xr:uid="{00000000-0005-0000-0000-0000130A0000}"/>
    <cellStyle name="Comma 3 2 3 5 4 2" xfId="1062" xr:uid="{00000000-0005-0000-0000-0000140A0000}"/>
    <cellStyle name="Comma 3 2 3 5 5" xfId="1063" xr:uid="{00000000-0005-0000-0000-0000150A0000}"/>
    <cellStyle name="Comma 3 2 3 5 6" xfId="1064" xr:uid="{00000000-0005-0000-0000-0000160A0000}"/>
    <cellStyle name="Comma 3 2 3 6" xfId="1065" xr:uid="{00000000-0005-0000-0000-0000170A0000}"/>
    <cellStyle name="Comma 3 2 3 6 2" xfId="1066" xr:uid="{00000000-0005-0000-0000-0000180A0000}"/>
    <cellStyle name="Comma 3 2 3 6 2 2" xfId="1067" xr:uid="{00000000-0005-0000-0000-0000190A0000}"/>
    <cellStyle name="Comma 3 2 3 6 3" xfId="1068" xr:uid="{00000000-0005-0000-0000-00001A0A0000}"/>
    <cellStyle name="Comma 3 2 3 6 3 2" xfId="1069" xr:uid="{00000000-0005-0000-0000-00001B0A0000}"/>
    <cellStyle name="Comma 3 2 3 6 4" xfId="1070" xr:uid="{00000000-0005-0000-0000-00001C0A0000}"/>
    <cellStyle name="Comma 3 2 3 6 4 2" xfId="1071" xr:uid="{00000000-0005-0000-0000-00001D0A0000}"/>
    <cellStyle name="Comma 3 2 3 6 5" xfId="1072" xr:uid="{00000000-0005-0000-0000-00001E0A0000}"/>
    <cellStyle name="Comma 3 2 3 6 6" xfId="1073" xr:uid="{00000000-0005-0000-0000-00001F0A0000}"/>
    <cellStyle name="Comma 3 2 3 7" xfId="1074" xr:uid="{00000000-0005-0000-0000-0000200A0000}"/>
    <cellStyle name="Comma 3 2 3 7 2" xfId="1075" xr:uid="{00000000-0005-0000-0000-0000210A0000}"/>
    <cellStyle name="Comma 3 2 3 7 2 2" xfId="1076" xr:uid="{00000000-0005-0000-0000-0000220A0000}"/>
    <cellStyle name="Comma 3 2 3 7 3" xfId="1077" xr:uid="{00000000-0005-0000-0000-0000230A0000}"/>
    <cellStyle name="Comma 3 2 3 7 3 2" xfId="1078" xr:uid="{00000000-0005-0000-0000-0000240A0000}"/>
    <cellStyle name="Comma 3 2 3 7 4" xfId="1079" xr:uid="{00000000-0005-0000-0000-0000250A0000}"/>
    <cellStyle name="Comma 3 2 3 7 4 2" xfId="1080" xr:uid="{00000000-0005-0000-0000-0000260A0000}"/>
    <cellStyle name="Comma 3 2 3 7 5" xfId="1081" xr:uid="{00000000-0005-0000-0000-0000270A0000}"/>
    <cellStyle name="Comma 3 2 3 7 6" xfId="1082" xr:uid="{00000000-0005-0000-0000-0000280A0000}"/>
    <cellStyle name="Comma 3 2 3 8" xfId="1083" xr:uid="{00000000-0005-0000-0000-0000290A0000}"/>
    <cellStyle name="Comma 3 2 3 8 2" xfId="1084" xr:uid="{00000000-0005-0000-0000-00002A0A0000}"/>
    <cellStyle name="Comma 3 2 3 8 2 2" xfId="1085" xr:uid="{00000000-0005-0000-0000-00002B0A0000}"/>
    <cellStyle name="Comma 3 2 3 8 3" xfId="1086" xr:uid="{00000000-0005-0000-0000-00002C0A0000}"/>
    <cellStyle name="Comma 3 2 3 8 3 2" xfId="1087" xr:uid="{00000000-0005-0000-0000-00002D0A0000}"/>
    <cellStyle name="Comma 3 2 3 8 4" xfId="1088" xr:uid="{00000000-0005-0000-0000-00002E0A0000}"/>
    <cellStyle name="Comma 3 2 3 8 5" xfId="1089" xr:uid="{00000000-0005-0000-0000-00002F0A0000}"/>
    <cellStyle name="Comma 3 2 3 9" xfId="1090" xr:uid="{00000000-0005-0000-0000-0000300A0000}"/>
    <cellStyle name="Comma 3 2 3 9 2" xfId="1091" xr:uid="{00000000-0005-0000-0000-0000310A0000}"/>
    <cellStyle name="Comma 3 2 4" xfId="1092" xr:uid="{00000000-0005-0000-0000-0000320A0000}"/>
    <cellStyle name="Comma 3 2 4 10" xfId="1093" xr:uid="{00000000-0005-0000-0000-0000330A0000}"/>
    <cellStyle name="Comma 3 2 4 10 2" xfId="1094" xr:uid="{00000000-0005-0000-0000-0000340A0000}"/>
    <cellStyle name="Comma 3 2 4 11" xfId="1095" xr:uid="{00000000-0005-0000-0000-0000350A0000}"/>
    <cellStyle name="Comma 3 2 4 12" xfId="1096" xr:uid="{00000000-0005-0000-0000-0000360A0000}"/>
    <cellStyle name="Comma 3 2 4 2" xfId="1097" xr:uid="{00000000-0005-0000-0000-0000370A0000}"/>
    <cellStyle name="Comma 3 2 4 2 10" xfId="1098" xr:uid="{00000000-0005-0000-0000-0000380A0000}"/>
    <cellStyle name="Comma 3 2 4 2 2" xfId="1099" xr:uid="{00000000-0005-0000-0000-0000390A0000}"/>
    <cellStyle name="Comma 3 2 4 2 2 2" xfId="1100" xr:uid="{00000000-0005-0000-0000-00003A0A0000}"/>
    <cellStyle name="Comma 3 2 4 2 2 2 2" xfId="1101" xr:uid="{00000000-0005-0000-0000-00003B0A0000}"/>
    <cellStyle name="Comma 3 2 4 2 2 3" xfId="1102" xr:uid="{00000000-0005-0000-0000-00003C0A0000}"/>
    <cellStyle name="Comma 3 2 4 2 2 3 2" xfId="1103" xr:uid="{00000000-0005-0000-0000-00003D0A0000}"/>
    <cellStyle name="Comma 3 2 4 2 2 4" xfId="1104" xr:uid="{00000000-0005-0000-0000-00003E0A0000}"/>
    <cellStyle name="Comma 3 2 4 2 2 4 2" xfId="1105" xr:uid="{00000000-0005-0000-0000-00003F0A0000}"/>
    <cellStyle name="Comma 3 2 4 2 2 5" xfId="1106" xr:uid="{00000000-0005-0000-0000-0000400A0000}"/>
    <cellStyle name="Comma 3 2 4 2 2 6" xfId="1107" xr:uid="{00000000-0005-0000-0000-0000410A0000}"/>
    <cellStyle name="Comma 3 2 4 2 3" xfId="1108" xr:uid="{00000000-0005-0000-0000-0000420A0000}"/>
    <cellStyle name="Comma 3 2 4 2 3 2" xfId="1109" xr:uid="{00000000-0005-0000-0000-0000430A0000}"/>
    <cellStyle name="Comma 3 2 4 2 3 2 2" xfId="1110" xr:uid="{00000000-0005-0000-0000-0000440A0000}"/>
    <cellStyle name="Comma 3 2 4 2 3 3" xfId="1111" xr:uid="{00000000-0005-0000-0000-0000450A0000}"/>
    <cellStyle name="Comma 3 2 4 2 3 3 2" xfId="1112" xr:uid="{00000000-0005-0000-0000-0000460A0000}"/>
    <cellStyle name="Comma 3 2 4 2 3 4" xfId="1113" xr:uid="{00000000-0005-0000-0000-0000470A0000}"/>
    <cellStyle name="Comma 3 2 4 2 3 4 2" xfId="1114" xr:uid="{00000000-0005-0000-0000-0000480A0000}"/>
    <cellStyle name="Comma 3 2 4 2 3 5" xfId="1115" xr:uid="{00000000-0005-0000-0000-0000490A0000}"/>
    <cellStyle name="Comma 3 2 4 2 3 6" xfId="1116" xr:uid="{00000000-0005-0000-0000-00004A0A0000}"/>
    <cellStyle name="Comma 3 2 4 2 4" xfId="1117" xr:uid="{00000000-0005-0000-0000-00004B0A0000}"/>
    <cellStyle name="Comma 3 2 4 2 4 2" xfId="1118" xr:uid="{00000000-0005-0000-0000-00004C0A0000}"/>
    <cellStyle name="Comma 3 2 4 2 4 2 2" xfId="1119" xr:uid="{00000000-0005-0000-0000-00004D0A0000}"/>
    <cellStyle name="Comma 3 2 4 2 4 3" xfId="1120" xr:uid="{00000000-0005-0000-0000-00004E0A0000}"/>
    <cellStyle name="Comma 3 2 4 2 4 3 2" xfId="1121" xr:uid="{00000000-0005-0000-0000-00004F0A0000}"/>
    <cellStyle name="Comma 3 2 4 2 4 4" xfId="1122" xr:uid="{00000000-0005-0000-0000-0000500A0000}"/>
    <cellStyle name="Comma 3 2 4 2 4 4 2" xfId="1123" xr:uid="{00000000-0005-0000-0000-0000510A0000}"/>
    <cellStyle name="Comma 3 2 4 2 4 5" xfId="1124" xr:uid="{00000000-0005-0000-0000-0000520A0000}"/>
    <cellStyle name="Comma 3 2 4 2 4 6" xfId="1125" xr:uid="{00000000-0005-0000-0000-0000530A0000}"/>
    <cellStyle name="Comma 3 2 4 2 5" xfId="1126" xr:uid="{00000000-0005-0000-0000-0000540A0000}"/>
    <cellStyle name="Comma 3 2 4 2 5 2" xfId="1127" xr:uid="{00000000-0005-0000-0000-0000550A0000}"/>
    <cellStyle name="Comma 3 2 4 2 5 2 2" xfId="1128" xr:uid="{00000000-0005-0000-0000-0000560A0000}"/>
    <cellStyle name="Comma 3 2 4 2 5 3" xfId="1129" xr:uid="{00000000-0005-0000-0000-0000570A0000}"/>
    <cellStyle name="Comma 3 2 4 2 5 3 2" xfId="1130" xr:uid="{00000000-0005-0000-0000-0000580A0000}"/>
    <cellStyle name="Comma 3 2 4 2 5 4" xfId="1131" xr:uid="{00000000-0005-0000-0000-0000590A0000}"/>
    <cellStyle name="Comma 3 2 4 2 5 5" xfId="1132" xr:uid="{00000000-0005-0000-0000-00005A0A0000}"/>
    <cellStyle name="Comma 3 2 4 2 6" xfId="1133" xr:uid="{00000000-0005-0000-0000-00005B0A0000}"/>
    <cellStyle name="Comma 3 2 4 2 6 2" xfId="1134" xr:uid="{00000000-0005-0000-0000-00005C0A0000}"/>
    <cellStyle name="Comma 3 2 4 2 7" xfId="1135" xr:uid="{00000000-0005-0000-0000-00005D0A0000}"/>
    <cellStyle name="Comma 3 2 4 2 7 2" xfId="1136" xr:uid="{00000000-0005-0000-0000-00005E0A0000}"/>
    <cellStyle name="Comma 3 2 4 2 8" xfId="1137" xr:uid="{00000000-0005-0000-0000-00005F0A0000}"/>
    <cellStyle name="Comma 3 2 4 2 8 2" xfId="1138" xr:uid="{00000000-0005-0000-0000-0000600A0000}"/>
    <cellStyle name="Comma 3 2 4 2 9" xfId="1139" xr:uid="{00000000-0005-0000-0000-0000610A0000}"/>
    <cellStyle name="Comma 3 2 4 3" xfId="1140" xr:uid="{00000000-0005-0000-0000-0000620A0000}"/>
    <cellStyle name="Comma 3 2 4 3 10" xfId="1141" xr:uid="{00000000-0005-0000-0000-0000630A0000}"/>
    <cellStyle name="Comma 3 2 4 3 2" xfId="1142" xr:uid="{00000000-0005-0000-0000-0000640A0000}"/>
    <cellStyle name="Comma 3 2 4 3 2 2" xfId="1143" xr:uid="{00000000-0005-0000-0000-0000650A0000}"/>
    <cellStyle name="Comma 3 2 4 3 2 2 2" xfId="1144" xr:uid="{00000000-0005-0000-0000-0000660A0000}"/>
    <cellStyle name="Comma 3 2 4 3 2 3" xfId="1145" xr:uid="{00000000-0005-0000-0000-0000670A0000}"/>
    <cellStyle name="Comma 3 2 4 3 2 3 2" xfId="1146" xr:uid="{00000000-0005-0000-0000-0000680A0000}"/>
    <cellStyle name="Comma 3 2 4 3 2 4" xfId="1147" xr:uid="{00000000-0005-0000-0000-0000690A0000}"/>
    <cellStyle name="Comma 3 2 4 3 2 4 2" xfId="1148" xr:uid="{00000000-0005-0000-0000-00006A0A0000}"/>
    <cellStyle name="Comma 3 2 4 3 2 5" xfId="1149" xr:uid="{00000000-0005-0000-0000-00006B0A0000}"/>
    <cellStyle name="Comma 3 2 4 3 2 6" xfId="1150" xr:uid="{00000000-0005-0000-0000-00006C0A0000}"/>
    <cellStyle name="Comma 3 2 4 3 3" xfId="1151" xr:uid="{00000000-0005-0000-0000-00006D0A0000}"/>
    <cellStyle name="Comma 3 2 4 3 3 2" xfId="1152" xr:uid="{00000000-0005-0000-0000-00006E0A0000}"/>
    <cellStyle name="Comma 3 2 4 3 3 2 2" xfId="1153" xr:uid="{00000000-0005-0000-0000-00006F0A0000}"/>
    <cellStyle name="Comma 3 2 4 3 3 3" xfId="1154" xr:uid="{00000000-0005-0000-0000-0000700A0000}"/>
    <cellStyle name="Comma 3 2 4 3 3 3 2" xfId="1155" xr:uid="{00000000-0005-0000-0000-0000710A0000}"/>
    <cellStyle name="Comma 3 2 4 3 3 4" xfId="1156" xr:uid="{00000000-0005-0000-0000-0000720A0000}"/>
    <cellStyle name="Comma 3 2 4 3 3 4 2" xfId="1157" xr:uid="{00000000-0005-0000-0000-0000730A0000}"/>
    <cellStyle name="Comma 3 2 4 3 3 5" xfId="1158" xr:uid="{00000000-0005-0000-0000-0000740A0000}"/>
    <cellStyle name="Comma 3 2 4 3 3 6" xfId="1159" xr:uid="{00000000-0005-0000-0000-0000750A0000}"/>
    <cellStyle name="Comma 3 2 4 3 4" xfId="1160" xr:uid="{00000000-0005-0000-0000-0000760A0000}"/>
    <cellStyle name="Comma 3 2 4 3 4 2" xfId="1161" xr:uid="{00000000-0005-0000-0000-0000770A0000}"/>
    <cellStyle name="Comma 3 2 4 3 4 2 2" xfId="1162" xr:uid="{00000000-0005-0000-0000-0000780A0000}"/>
    <cellStyle name="Comma 3 2 4 3 4 3" xfId="1163" xr:uid="{00000000-0005-0000-0000-0000790A0000}"/>
    <cellStyle name="Comma 3 2 4 3 4 3 2" xfId="1164" xr:uid="{00000000-0005-0000-0000-00007A0A0000}"/>
    <cellStyle name="Comma 3 2 4 3 4 4" xfId="1165" xr:uid="{00000000-0005-0000-0000-00007B0A0000}"/>
    <cellStyle name="Comma 3 2 4 3 4 4 2" xfId="1166" xr:uid="{00000000-0005-0000-0000-00007C0A0000}"/>
    <cellStyle name="Comma 3 2 4 3 4 5" xfId="1167" xr:uid="{00000000-0005-0000-0000-00007D0A0000}"/>
    <cellStyle name="Comma 3 2 4 3 4 6" xfId="1168" xr:uid="{00000000-0005-0000-0000-00007E0A0000}"/>
    <cellStyle name="Comma 3 2 4 3 5" xfId="1169" xr:uid="{00000000-0005-0000-0000-00007F0A0000}"/>
    <cellStyle name="Comma 3 2 4 3 5 2" xfId="1170" xr:uid="{00000000-0005-0000-0000-0000800A0000}"/>
    <cellStyle name="Comma 3 2 4 3 5 2 2" xfId="1171" xr:uid="{00000000-0005-0000-0000-0000810A0000}"/>
    <cellStyle name="Comma 3 2 4 3 5 3" xfId="1172" xr:uid="{00000000-0005-0000-0000-0000820A0000}"/>
    <cellStyle name="Comma 3 2 4 3 5 3 2" xfId="1173" xr:uid="{00000000-0005-0000-0000-0000830A0000}"/>
    <cellStyle name="Comma 3 2 4 3 5 4" xfId="1174" xr:uid="{00000000-0005-0000-0000-0000840A0000}"/>
    <cellStyle name="Comma 3 2 4 3 5 5" xfId="1175" xr:uid="{00000000-0005-0000-0000-0000850A0000}"/>
    <cellStyle name="Comma 3 2 4 3 6" xfId="1176" xr:uid="{00000000-0005-0000-0000-0000860A0000}"/>
    <cellStyle name="Comma 3 2 4 3 6 2" xfId="1177" xr:uid="{00000000-0005-0000-0000-0000870A0000}"/>
    <cellStyle name="Comma 3 2 4 3 7" xfId="1178" xr:uid="{00000000-0005-0000-0000-0000880A0000}"/>
    <cellStyle name="Comma 3 2 4 3 7 2" xfId="1179" xr:uid="{00000000-0005-0000-0000-0000890A0000}"/>
    <cellStyle name="Comma 3 2 4 3 8" xfId="1180" xr:uid="{00000000-0005-0000-0000-00008A0A0000}"/>
    <cellStyle name="Comma 3 2 4 3 8 2" xfId="1181" xr:uid="{00000000-0005-0000-0000-00008B0A0000}"/>
    <cellStyle name="Comma 3 2 4 3 9" xfId="1182" xr:uid="{00000000-0005-0000-0000-00008C0A0000}"/>
    <cellStyle name="Comma 3 2 4 4" xfId="1183" xr:uid="{00000000-0005-0000-0000-00008D0A0000}"/>
    <cellStyle name="Comma 3 2 4 4 2" xfId="1184" xr:uid="{00000000-0005-0000-0000-00008E0A0000}"/>
    <cellStyle name="Comma 3 2 4 4 2 2" xfId="1185" xr:uid="{00000000-0005-0000-0000-00008F0A0000}"/>
    <cellStyle name="Comma 3 2 4 4 3" xfId="1186" xr:uid="{00000000-0005-0000-0000-0000900A0000}"/>
    <cellStyle name="Comma 3 2 4 4 3 2" xfId="1187" xr:uid="{00000000-0005-0000-0000-0000910A0000}"/>
    <cellStyle name="Comma 3 2 4 4 4" xfId="1188" xr:uid="{00000000-0005-0000-0000-0000920A0000}"/>
    <cellStyle name="Comma 3 2 4 4 4 2" xfId="1189" xr:uid="{00000000-0005-0000-0000-0000930A0000}"/>
    <cellStyle name="Comma 3 2 4 4 5" xfId="1190" xr:uid="{00000000-0005-0000-0000-0000940A0000}"/>
    <cellStyle name="Comma 3 2 4 4 6" xfId="1191" xr:uid="{00000000-0005-0000-0000-0000950A0000}"/>
    <cellStyle name="Comma 3 2 4 5" xfId="1192" xr:uid="{00000000-0005-0000-0000-0000960A0000}"/>
    <cellStyle name="Comma 3 2 4 5 2" xfId="1193" xr:uid="{00000000-0005-0000-0000-0000970A0000}"/>
    <cellStyle name="Comma 3 2 4 5 2 2" xfId="1194" xr:uid="{00000000-0005-0000-0000-0000980A0000}"/>
    <cellStyle name="Comma 3 2 4 5 3" xfId="1195" xr:uid="{00000000-0005-0000-0000-0000990A0000}"/>
    <cellStyle name="Comma 3 2 4 5 3 2" xfId="1196" xr:uid="{00000000-0005-0000-0000-00009A0A0000}"/>
    <cellStyle name="Comma 3 2 4 5 4" xfId="1197" xr:uid="{00000000-0005-0000-0000-00009B0A0000}"/>
    <cellStyle name="Comma 3 2 4 5 4 2" xfId="1198" xr:uid="{00000000-0005-0000-0000-00009C0A0000}"/>
    <cellStyle name="Comma 3 2 4 5 5" xfId="1199" xr:uid="{00000000-0005-0000-0000-00009D0A0000}"/>
    <cellStyle name="Comma 3 2 4 5 6" xfId="1200" xr:uid="{00000000-0005-0000-0000-00009E0A0000}"/>
    <cellStyle name="Comma 3 2 4 6" xfId="1201" xr:uid="{00000000-0005-0000-0000-00009F0A0000}"/>
    <cellStyle name="Comma 3 2 4 6 2" xfId="1202" xr:uid="{00000000-0005-0000-0000-0000A00A0000}"/>
    <cellStyle name="Comma 3 2 4 6 2 2" xfId="1203" xr:uid="{00000000-0005-0000-0000-0000A10A0000}"/>
    <cellStyle name="Comma 3 2 4 6 3" xfId="1204" xr:uid="{00000000-0005-0000-0000-0000A20A0000}"/>
    <cellStyle name="Comma 3 2 4 6 3 2" xfId="1205" xr:uid="{00000000-0005-0000-0000-0000A30A0000}"/>
    <cellStyle name="Comma 3 2 4 6 4" xfId="1206" xr:uid="{00000000-0005-0000-0000-0000A40A0000}"/>
    <cellStyle name="Comma 3 2 4 6 4 2" xfId="1207" xr:uid="{00000000-0005-0000-0000-0000A50A0000}"/>
    <cellStyle name="Comma 3 2 4 6 5" xfId="1208" xr:uid="{00000000-0005-0000-0000-0000A60A0000}"/>
    <cellStyle name="Comma 3 2 4 6 6" xfId="1209" xr:uid="{00000000-0005-0000-0000-0000A70A0000}"/>
    <cellStyle name="Comma 3 2 4 7" xfId="1210" xr:uid="{00000000-0005-0000-0000-0000A80A0000}"/>
    <cellStyle name="Comma 3 2 4 7 2" xfId="1211" xr:uid="{00000000-0005-0000-0000-0000A90A0000}"/>
    <cellStyle name="Comma 3 2 4 7 2 2" xfId="1212" xr:uid="{00000000-0005-0000-0000-0000AA0A0000}"/>
    <cellStyle name="Comma 3 2 4 7 3" xfId="1213" xr:uid="{00000000-0005-0000-0000-0000AB0A0000}"/>
    <cellStyle name="Comma 3 2 4 7 3 2" xfId="1214" xr:uid="{00000000-0005-0000-0000-0000AC0A0000}"/>
    <cellStyle name="Comma 3 2 4 7 4" xfId="1215" xr:uid="{00000000-0005-0000-0000-0000AD0A0000}"/>
    <cellStyle name="Comma 3 2 4 7 5" xfId="1216" xr:uid="{00000000-0005-0000-0000-0000AE0A0000}"/>
    <cellStyle name="Comma 3 2 4 8" xfId="1217" xr:uid="{00000000-0005-0000-0000-0000AF0A0000}"/>
    <cellStyle name="Comma 3 2 4 8 2" xfId="1218" xr:uid="{00000000-0005-0000-0000-0000B00A0000}"/>
    <cellStyle name="Comma 3 2 4 9" xfId="1219" xr:uid="{00000000-0005-0000-0000-0000B10A0000}"/>
    <cellStyle name="Comma 3 2 4 9 2" xfId="1220" xr:uid="{00000000-0005-0000-0000-0000B20A0000}"/>
    <cellStyle name="Comma 3 2 5" xfId="1221" xr:uid="{00000000-0005-0000-0000-0000B30A0000}"/>
    <cellStyle name="Comma 3 2 5 10" xfId="1222" xr:uid="{00000000-0005-0000-0000-0000B40A0000}"/>
    <cellStyle name="Comma 3 2 5 11" xfId="1223" xr:uid="{00000000-0005-0000-0000-0000B50A0000}"/>
    <cellStyle name="Comma 3 2 5 2" xfId="1224" xr:uid="{00000000-0005-0000-0000-0000B60A0000}"/>
    <cellStyle name="Comma 3 2 5 2 2" xfId="1225" xr:uid="{00000000-0005-0000-0000-0000B70A0000}"/>
    <cellStyle name="Comma 3 2 5 2 2 2" xfId="1226" xr:uid="{00000000-0005-0000-0000-0000B80A0000}"/>
    <cellStyle name="Comma 3 2 5 2 3" xfId="1227" xr:uid="{00000000-0005-0000-0000-0000B90A0000}"/>
    <cellStyle name="Comma 3 2 5 2 3 2" xfId="1228" xr:uid="{00000000-0005-0000-0000-0000BA0A0000}"/>
    <cellStyle name="Comma 3 2 5 2 4" xfId="1229" xr:uid="{00000000-0005-0000-0000-0000BB0A0000}"/>
    <cellStyle name="Comma 3 2 5 2 4 2" xfId="1230" xr:uid="{00000000-0005-0000-0000-0000BC0A0000}"/>
    <cellStyle name="Comma 3 2 5 2 5" xfId="1231" xr:uid="{00000000-0005-0000-0000-0000BD0A0000}"/>
    <cellStyle name="Comma 3 2 5 2 6" xfId="1232" xr:uid="{00000000-0005-0000-0000-0000BE0A0000}"/>
    <cellStyle name="Comma 3 2 5 3" xfId="1233" xr:uid="{00000000-0005-0000-0000-0000BF0A0000}"/>
    <cellStyle name="Comma 3 2 5 3 2" xfId="1234" xr:uid="{00000000-0005-0000-0000-0000C00A0000}"/>
    <cellStyle name="Comma 3 2 5 3 2 2" xfId="1235" xr:uid="{00000000-0005-0000-0000-0000C10A0000}"/>
    <cellStyle name="Comma 3 2 5 3 3" xfId="1236" xr:uid="{00000000-0005-0000-0000-0000C20A0000}"/>
    <cellStyle name="Comma 3 2 5 3 3 2" xfId="1237" xr:uid="{00000000-0005-0000-0000-0000C30A0000}"/>
    <cellStyle name="Comma 3 2 5 3 4" xfId="1238" xr:uid="{00000000-0005-0000-0000-0000C40A0000}"/>
    <cellStyle name="Comma 3 2 5 3 4 2" xfId="1239" xr:uid="{00000000-0005-0000-0000-0000C50A0000}"/>
    <cellStyle name="Comma 3 2 5 3 5" xfId="1240" xr:uid="{00000000-0005-0000-0000-0000C60A0000}"/>
    <cellStyle name="Comma 3 2 5 3 6" xfId="1241" xr:uid="{00000000-0005-0000-0000-0000C70A0000}"/>
    <cellStyle name="Comma 3 2 5 4" xfId="1242" xr:uid="{00000000-0005-0000-0000-0000C80A0000}"/>
    <cellStyle name="Comma 3 2 5 4 2" xfId="1243" xr:uid="{00000000-0005-0000-0000-0000C90A0000}"/>
    <cellStyle name="Comma 3 2 5 4 2 2" xfId="1244" xr:uid="{00000000-0005-0000-0000-0000CA0A0000}"/>
    <cellStyle name="Comma 3 2 5 4 3" xfId="1245" xr:uid="{00000000-0005-0000-0000-0000CB0A0000}"/>
    <cellStyle name="Comma 3 2 5 4 3 2" xfId="1246" xr:uid="{00000000-0005-0000-0000-0000CC0A0000}"/>
    <cellStyle name="Comma 3 2 5 4 4" xfId="1247" xr:uid="{00000000-0005-0000-0000-0000CD0A0000}"/>
    <cellStyle name="Comma 3 2 5 4 4 2" xfId="1248" xr:uid="{00000000-0005-0000-0000-0000CE0A0000}"/>
    <cellStyle name="Comma 3 2 5 4 5" xfId="1249" xr:uid="{00000000-0005-0000-0000-0000CF0A0000}"/>
    <cellStyle name="Comma 3 2 5 4 6" xfId="1250" xr:uid="{00000000-0005-0000-0000-0000D00A0000}"/>
    <cellStyle name="Comma 3 2 5 5" xfId="1251" xr:uid="{00000000-0005-0000-0000-0000D10A0000}"/>
    <cellStyle name="Comma 3 2 5 5 2" xfId="1252" xr:uid="{00000000-0005-0000-0000-0000D20A0000}"/>
    <cellStyle name="Comma 3 2 5 5 2 2" xfId="1253" xr:uid="{00000000-0005-0000-0000-0000D30A0000}"/>
    <cellStyle name="Comma 3 2 5 5 3" xfId="1254" xr:uid="{00000000-0005-0000-0000-0000D40A0000}"/>
    <cellStyle name="Comma 3 2 5 5 3 2" xfId="1255" xr:uid="{00000000-0005-0000-0000-0000D50A0000}"/>
    <cellStyle name="Comma 3 2 5 5 4" xfId="1256" xr:uid="{00000000-0005-0000-0000-0000D60A0000}"/>
    <cellStyle name="Comma 3 2 5 5 4 2" xfId="1257" xr:uid="{00000000-0005-0000-0000-0000D70A0000}"/>
    <cellStyle name="Comma 3 2 5 5 5" xfId="1258" xr:uid="{00000000-0005-0000-0000-0000D80A0000}"/>
    <cellStyle name="Comma 3 2 5 5 6" xfId="1259" xr:uid="{00000000-0005-0000-0000-0000D90A0000}"/>
    <cellStyle name="Comma 3 2 5 6" xfId="1260" xr:uid="{00000000-0005-0000-0000-0000DA0A0000}"/>
    <cellStyle name="Comma 3 2 5 6 2" xfId="1261" xr:uid="{00000000-0005-0000-0000-0000DB0A0000}"/>
    <cellStyle name="Comma 3 2 5 6 2 2" xfId="1262" xr:uid="{00000000-0005-0000-0000-0000DC0A0000}"/>
    <cellStyle name="Comma 3 2 5 6 3" xfId="1263" xr:uid="{00000000-0005-0000-0000-0000DD0A0000}"/>
    <cellStyle name="Comma 3 2 5 6 3 2" xfId="1264" xr:uid="{00000000-0005-0000-0000-0000DE0A0000}"/>
    <cellStyle name="Comma 3 2 5 6 4" xfId="1265" xr:uid="{00000000-0005-0000-0000-0000DF0A0000}"/>
    <cellStyle name="Comma 3 2 5 6 5" xfId="1266" xr:uid="{00000000-0005-0000-0000-0000E00A0000}"/>
    <cellStyle name="Comma 3 2 5 7" xfId="1267" xr:uid="{00000000-0005-0000-0000-0000E10A0000}"/>
    <cellStyle name="Comma 3 2 5 7 2" xfId="1268" xr:uid="{00000000-0005-0000-0000-0000E20A0000}"/>
    <cellStyle name="Comma 3 2 5 8" xfId="1269" xr:uid="{00000000-0005-0000-0000-0000E30A0000}"/>
    <cellStyle name="Comma 3 2 5 8 2" xfId="1270" xr:uid="{00000000-0005-0000-0000-0000E40A0000}"/>
    <cellStyle name="Comma 3 2 5 9" xfId="1271" xr:uid="{00000000-0005-0000-0000-0000E50A0000}"/>
    <cellStyle name="Comma 3 2 5 9 2" xfId="1272" xr:uid="{00000000-0005-0000-0000-0000E60A0000}"/>
    <cellStyle name="Comma 3 2 6" xfId="1273" xr:uid="{00000000-0005-0000-0000-0000E70A0000}"/>
    <cellStyle name="Comma 3 2 6 10" xfId="1274" xr:uid="{00000000-0005-0000-0000-0000E80A0000}"/>
    <cellStyle name="Comma 3 2 6 2" xfId="1275" xr:uid="{00000000-0005-0000-0000-0000E90A0000}"/>
    <cellStyle name="Comma 3 2 6 2 2" xfId="1276" xr:uid="{00000000-0005-0000-0000-0000EA0A0000}"/>
    <cellStyle name="Comma 3 2 6 2 2 2" xfId="1277" xr:uid="{00000000-0005-0000-0000-0000EB0A0000}"/>
    <cellStyle name="Comma 3 2 6 2 3" xfId="1278" xr:uid="{00000000-0005-0000-0000-0000EC0A0000}"/>
    <cellStyle name="Comma 3 2 6 2 3 2" xfId="1279" xr:uid="{00000000-0005-0000-0000-0000ED0A0000}"/>
    <cellStyle name="Comma 3 2 6 2 4" xfId="1280" xr:uid="{00000000-0005-0000-0000-0000EE0A0000}"/>
    <cellStyle name="Comma 3 2 6 2 4 2" xfId="1281" xr:uid="{00000000-0005-0000-0000-0000EF0A0000}"/>
    <cellStyle name="Comma 3 2 6 2 5" xfId="1282" xr:uid="{00000000-0005-0000-0000-0000F00A0000}"/>
    <cellStyle name="Comma 3 2 6 2 6" xfId="1283" xr:uid="{00000000-0005-0000-0000-0000F10A0000}"/>
    <cellStyle name="Comma 3 2 6 3" xfId="1284" xr:uid="{00000000-0005-0000-0000-0000F20A0000}"/>
    <cellStyle name="Comma 3 2 6 3 2" xfId="1285" xr:uid="{00000000-0005-0000-0000-0000F30A0000}"/>
    <cellStyle name="Comma 3 2 6 3 2 2" xfId="1286" xr:uid="{00000000-0005-0000-0000-0000F40A0000}"/>
    <cellStyle name="Comma 3 2 6 3 3" xfId="1287" xr:uid="{00000000-0005-0000-0000-0000F50A0000}"/>
    <cellStyle name="Comma 3 2 6 3 3 2" xfId="1288" xr:uid="{00000000-0005-0000-0000-0000F60A0000}"/>
    <cellStyle name="Comma 3 2 6 3 4" xfId="1289" xr:uid="{00000000-0005-0000-0000-0000F70A0000}"/>
    <cellStyle name="Comma 3 2 6 3 4 2" xfId="1290" xr:uid="{00000000-0005-0000-0000-0000F80A0000}"/>
    <cellStyle name="Comma 3 2 6 3 5" xfId="1291" xr:uid="{00000000-0005-0000-0000-0000F90A0000}"/>
    <cellStyle name="Comma 3 2 6 3 6" xfId="1292" xr:uid="{00000000-0005-0000-0000-0000FA0A0000}"/>
    <cellStyle name="Comma 3 2 6 4" xfId="1293" xr:uid="{00000000-0005-0000-0000-0000FB0A0000}"/>
    <cellStyle name="Comma 3 2 6 4 2" xfId="1294" xr:uid="{00000000-0005-0000-0000-0000FC0A0000}"/>
    <cellStyle name="Comma 3 2 6 4 2 2" xfId="1295" xr:uid="{00000000-0005-0000-0000-0000FD0A0000}"/>
    <cellStyle name="Comma 3 2 6 4 3" xfId="1296" xr:uid="{00000000-0005-0000-0000-0000FE0A0000}"/>
    <cellStyle name="Comma 3 2 6 4 3 2" xfId="1297" xr:uid="{00000000-0005-0000-0000-0000FF0A0000}"/>
    <cellStyle name="Comma 3 2 6 4 4" xfId="1298" xr:uid="{00000000-0005-0000-0000-0000000B0000}"/>
    <cellStyle name="Comma 3 2 6 4 4 2" xfId="1299" xr:uid="{00000000-0005-0000-0000-0000010B0000}"/>
    <cellStyle name="Comma 3 2 6 4 5" xfId="1300" xr:uid="{00000000-0005-0000-0000-0000020B0000}"/>
    <cellStyle name="Comma 3 2 6 4 6" xfId="1301" xr:uid="{00000000-0005-0000-0000-0000030B0000}"/>
    <cellStyle name="Comma 3 2 6 5" xfId="1302" xr:uid="{00000000-0005-0000-0000-0000040B0000}"/>
    <cellStyle name="Comma 3 2 6 5 2" xfId="1303" xr:uid="{00000000-0005-0000-0000-0000050B0000}"/>
    <cellStyle name="Comma 3 2 6 5 2 2" xfId="1304" xr:uid="{00000000-0005-0000-0000-0000060B0000}"/>
    <cellStyle name="Comma 3 2 6 5 3" xfId="1305" xr:uid="{00000000-0005-0000-0000-0000070B0000}"/>
    <cellStyle name="Comma 3 2 6 5 3 2" xfId="1306" xr:uid="{00000000-0005-0000-0000-0000080B0000}"/>
    <cellStyle name="Comma 3 2 6 5 4" xfId="1307" xr:uid="{00000000-0005-0000-0000-0000090B0000}"/>
    <cellStyle name="Comma 3 2 6 5 5" xfId="1308" xr:uid="{00000000-0005-0000-0000-00000A0B0000}"/>
    <cellStyle name="Comma 3 2 6 6" xfId="1309" xr:uid="{00000000-0005-0000-0000-00000B0B0000}"/>
    <cellStyle name="Comma 3 2 6 6 2" xfId="1310" xr:uid="{00000000-0005-0000-0000-00000C0B0000}"/>
    <cellStyle name="Comma 3 2 6 7" xfId="1311" xr:uid="{00000000-0005-0000-0000-00000D0B0000}"/>
    <cellStyle name="Comma 3 2 6 7 2" xfId="1312" xr:uid="{00000000-0005-0000-0000-00000E0B0000}"/>
    <cellStyle name="Comma 3 2 6 8" xfId="1313" xr:uid="{00000000-0005-0000-0000-00000F0B0000}"/>
    <cellStyle name="Comma 3 2 6 8 2" xfId="1314" xr:uid="{00000000-0005-0000-0000-0000100B0000}"/>
    <cellStyle name="Comma 3 2 6 9" xfId="1315" xr:uid="{00000000-0005-0000-0000-0000110B0000}"/>
    <cellStyle name="Comma 3 2 7" xfId="1316" xr:uid="{00000000-0005-0000-0000-0000120B0000}"/>
    <cellStyle name="Comma 3 2 7 10" xfId="1317" xr:uid="{00000000-0005-0000-0000-0000130B0000}"/>
    <cellStyle name="Comma 3 2 7 2" xfId="1318" xr:uid="{00000000-0005-0000-0000-0000140B0000}"/>
    <cellStyle name="Comma 3 2 7 2 2" xfId="1319" xr:uid="{00000000-0005-0000-0000-0000150B0000}"/>
    <cellStyle name="Comma 3 2 7 2 2 2" xfId="1320" xr:uid="{00000000-0005-0000-0000-0000160B0000}"/>
    <cellStyle name="Comma 3 2 7 2 3" xfId="1321" xr:uid="{00000000-0005-0000-0000-0000170B0000}"/>
    <cellStyle name="Comma 3 2 7 2 3 2" xfId="1322" xr:uid="{00000000-0005-0000-0000-0000180B0000}"/>
    <cellStyle name="Comma 3 2 7 2 4" xfId="1323" xr:uid="{00000000-0005-0000-0000-0000190B0000}"/>
    <cellStyle name="Comma 3 2 7 2 4 2" xfId="1324" xr:uid="{00000000-0005-0000-0000-00001A0B0000}"/>
    <cellStyle name="Comma 3 2 7 2 5" xfId="1325" xr:uid="{00000000-0005-0000-0000-00001B0B0000}"/>
    <cellStyle name="Comma 3 2 7 2 6" xfId="1326" xr:uid="{00000000-0005-0000-0000-00001C0B0000}"/>
    <cellStyle name="Comma 3 2 7 3" xfId="1327" xr:uid="{00000000-0005-0000-0000-00001D0B0000}"/>
    <cellStyle name="Comma 3 2 7 3 2" xfId="1328" xr:uid="{00000000-0005-0000-0000-00001E0B0000}"/>
    <cellStyle name="Comma 3 2 7 3 2 2" xfId="1329" xr:uid="{00000000-0005-0000-0000-00001F0B0000}"/>
    <cellStyle name="Comma 3 2 7 3 3" xfId="1330" xr:uid="{00000000-0005-0000-0000-0000200B0000}"/>
    <cellStyle name="Comma 3 2 7 3 3 2" xfId="1331" xr:uid="{00000000-0005-0000-0000-0000210B0000}"/>
    <cellStyle name="Comma 3 2 7 3 4" xfId="1332" xr:uid="{00000000-0005-0000-0000-0000220B0000}"/>
    <cellStyle name="Comma 3 2 7 3 4 2" xfId="1333" xr:uid="{00000000-0005-0000-0000-0000230B0000}"/>
    <cellStyle name="Comma 3 2 7 3 5" xfId="1334" xr:uid="{00000000-0005-0000-0000-0000240B0000}"/>
    <cellStyle name="Comma 3 2 7 3 6" xfId="1335" xr:uid="{00000000-0005-0000-0000-0000250B0000}"/>
    <cellStyle name="Comma 3 2 7 4" xfId="1336" xr:uid="{00000000-0005-0000-0000-0000260B0000}"/>
    <cellStyle name="Comma 3 2 7 4 2" xfId="1337" xr:uid="{00000000-0005-0000-0000-0000270B0000}"/>
    <cellStyle name="Comma 3 2 7 4 2 2" xfId="1338" xr:uid="{00000000-0005-0000-0000-0000280B0000}"/>
    <cellStyle name="Comma 3 2 7 4 3" xfId="1339" xr:uid="{00000000-0005-0000-0000-0000290B0000}"/>
    <cellStyle name="Comma 3 2 7 4 3 2" xfId="1340" xr:uid="{00000000-0005-0000-0000-00002A0B0000}"/>
    <cellStyle name="Comma 3 2 7 4 4" xfId="1341" xr:uid="{00000000-0005-0000-0000-00002B0B0000}"/>
    <cellStyle name="Comma 3 2 7 4 4 2" xfId="1342" xr:uid="{00000000-0005-0000-0000-00002C0B0000}"/>
    <cellStyle name="Comma 3 2 7 4 5" xfId="1343" xr:uid="{00000000-0005-0000-0000-00002D0B0000}"/>
    <cellStyle name="Comma 3 2 7 4 6" xfId="1344" xr:uid="{00000000-0005-0000-0000-00002E0B0000}"/>
    <cellStyle name="Comma 3 2 7 5" xfId="1345" xr:uid="{00000000-0005-0000-0000-00002F0B0000}"/>
    <cellStyle name="Comma 3 2 7 5 2" xfId="1346" xr:uid="{00000000-0005-0000-0000-0000300B0000}"/>
    <cellStyle name="Comma 3 2 7 5 2 2" xfId="1347" xr:uid="{00000000-0005-0000-0000-0000310B0000}"/>
    <cellStyle name="Comma 3 2 7 5 3" xfId="1348" xr:uid="{00000000-0005-0000-0000-0000320B0000}"/>
    <cellStyle name="Comma 3 2 7 5 3 2" xfId="1349" xr:uid="{00000000-0005-0000-0000-0000330B0000}"/>
    <cellStyle name="Comma 3 2 7 5 4" xfId="1350" xr:uid="{00000000-0005-0000-0000-0000340B0000}"/>
    <cellStyle name="Comma 3 2 7 5 5" xfId="1351" xr:uid="{00000000-0005-0000-0000-0000350B0000}"/>
    <cellStyle name="Comma 3 2 7 6" xfId="1352" xr:uid="{00000000-0005-0000-0000-0000360B0000}"/>
    <cellStyle name="Comma 3 2 7 6 2" xfId="1353" xr:uid="{00000000-0005-0000-0000-0000370B0000}"/>
    <cellStyle name="Comma 3 2 7 7" xfId="1354" xr:uid="{00000000-0005-0000-0000-0000380B0000}"/>
    <cellStyle name="Comma 3 2 7 7 2" xfId="1355" xr:uid="{00000000-0005-0000-0000-0000390B0000}"/>
    <cellStyle name="Comma 3 2 7 8" xfId="1356" xr:uid="{00000000-0005-0000-0000-00003A0B0000}"/>
    <cellStyle name="Comma 3 2 7 8 2" xfId="1357" xr:uid="{00000000-0005-0000-0000-00003B0B0000}"/>
    <cellStyle name="Comma 3 2 7 9" xfId="1358" xr:uid="{00000000-0005-0000-0000-00003C0B0000}"/>
    <cellStyle name="Comma 3 2 8" xfId="1359" xr:uid="{00000000-0005-0000-0000-00003D0B0000}"/>
    <cellStyle name="Comma 3 2 8 2" xfId="1360" xr:uid="{00000000-0005-0000-0000-00003E0B0000}"/>
    <cellStyle name="Comma 3 2 8 2 2" xfId="1361" xr:uid="{00000000-0005-0000-0000-00003F0B0000}"/>
    <cellStyle name="Comma 3 2 8 3" xfId="1362" xr:uid="{00000000-0005-0000-0000-0000400B0000}"/>
    <cellStyle name="Comma 3 2 8 3 2" xfId="1363" xr:uid="{00000000-0005-0000-0000-0000410B0000}"/>
    <cellStyle name="Comma 3 2 8 4" xfId="1364" xr:uid="{00000000-0005-0000-0000-0000420B0000}"/>
    <cellStyle name="Comma 3 2 8 4 2" xfId="1365" xr:uid="{00000000-0005-0000-0000-0000430B0000}"/>
    <cellStyle name="Comma 3 2 8 5" xfId="1366" xr:uid="{00000000-0005-0000-0000-0000440B0000}"/>
    <cellStyle name="Comma 3 2 8 6" xfId="1367" xr:uid="{00000000-0005-0000-0000-0000450B0000}"/>
    <cellStyle name="Comma 3 2 9" xfId="1368" xr:uid="{00000000-0005-0000-0000-0000460B0000}"/>
    <cellStyle name="Comma 3 2 9 2" xfId="1369" xr:uid="{00000000-0005-0000-0000-0000470B0000}"/>
    <cellStyle name="Comma 3 2 9 2 2" xfId="1370" xr:uid="{00000000-0005-0000-0000-0000480B0000}"/>
    <cellStyle name="Comma 3 2 9 3" xfId="1371" xr:uid="{00000000-0005-0000-0000-0000490B0000}"/>
    <cellStyle name="Comma 3 2 9 3 2" xfId="1372" xr:uid="{00000000-0005-0000-0000-00004A0B0000}"/>
    <cellStyle name="Comma 3 2 9 4" xfId="1373" xr:uid="{00000000-0005-0000-0000-00004B0B0000}"/>
    <cellStyle name="Comma 3 2 9 4 2" xfId="1374" xr:uid="{00000000-0005-0000-0000-00004C0B0000}"/>
    <cellStyle name="Comma 3 2 9 5" xfId="1375" xr:uid="{00000000-0005-0000-0000-00004D0B0000}"/>
    <cellStyle name="Comma 3 2 9 6" xfId="1376" xr:uid="{00000000-0005-0000-0000-00004E0B0000}"/>
    <cellStyle name="Comma 3 3" xfId="1377" xr:uid="{00000000-0005-0000-0000-00004F0B0000}"/>
    <cellStyle name="Comma 3 3 10" xfId="1378" xr:uid="{00000000-0005-0000-0000-0000500B0000}"/>
    <cellStyle name="Comma 3 3 10 2" xfId="1379" xr:uid="{00000000-0005-0000-0000-0000510B0000}"/>
    <cellStyle name="Comma 3 3 10 2 2" xfId="1380" xr:uid="{00000000-0005-0000-0000-0000520B0000}"/>
    <cellStyle name="Comma 3 3 10 3" xfId="1381" xr:uid="{00000000-0005-0000-0000-0000530B0000}"/>
    <cellStyle name="Comma 3 3 10 3 2" xfId="1382" xr:uid="{00000000-0005-0000-0000-0000540B0000}"/>
    <cellStyle name="Comma 3 3 10 4" xfId="1383" xr:uid="{00000000-0005-0000-0000-0000550B0000}"/>
    <cellStyle name="Comma 3 3 11" xfId="1384" xr:uid="{00000000-0005-0000-0000-0000560B0000}"/>
    <cellStyle name="Comma 3 3 11 2" xfId="1385" xr:uid="{00000000-0005-0000-0000-0000570B0000}"/>
    <cellStyle name="Comma 3 3 11 3" xfId="1386" xr:uid="{00000000-0005-0000-0000-0000580B0000}"/>
    <cellStyle name="Comma 3 3 12" xfId="1387" xr:uid="{00000000-0005-0000-0000-0000590B0000}"/>
    <cellStyle name="Comma 3 3 12 2" xfId="1388" xr:uid="{00000000-0005-0000-0000-00005A0B0000}"/>
    <cellStyle name="Comma 3 3 13" xfId="1389" xr:uid="{00000000-0005-0000-0000-00005B0B0000}"/>
    <cellStyle name="Comma 3 3 13 2" xfId="1390" xr:uid="{00000000-0005-0000-0000-00005C0B0000}"/>
    <cellStyle name="Comma 3 3 14" xfId="1391" xr:uid="{00000000-0005-0000-0000-00005D0B0000}"/>
    <cellStyle name="Comma 3 3 15" xfId="1392" xr:uid="{00000000-0005-0000-0000-00005E0B0000}"/>
    <cellStyle name="Comma 3 3 2" xfId="1393" xr:uid="{00000000-0005-0000-0000-00005F0B0000}"/>
    <cellStyle name="Comma 3 3 2 10" xfId="1394" xr:uid="{00000000-0005-0000-0000-0000600B0000}"/>
    <cellStyle name="Comma 3 3 2 10 2" xfId="1395" xr:uid="{00000000-0005-0000-0000-0000610B0000}"/>
    <cellStyle name="Comma 3 3 2 11" xfId="1396" xr:uid="{00000000-0005-0000-0000-0000620B0000}"/>
    <cellStyle name="Comma 3 3 2 11 2" xfId="1397" xr:uid="{00000000-0005-0000-0000-0000630B0000}"/>
    <cellStyle name="Comma 3 3 2 12" xfId="1398" xr:uid="{00000000-0005-0000-0000-0000640B0000}"/>
    <cellStyle name="Comma 3 3 2 2" xfId="1399" xr:uid="{00000000-0005-0000-0000-0000650B0000}"/>
    <cellStyle name="Comma 3 3 2 2 10" xfId="1400" xr:uid="{00000000-0005-0000-0000-0000660B0000}"/>
    <cellStyle name="Comma 3 3 2 2 2" xfId="1401" xr:uid="{00000000-0005-0000-0000-0000670B0000}"/>
    <cellStyle name="Comma 3 3 2 2 2 2" xfId="1402" xr:uid="{00000000-0005-0000-0000-0000680B0000}"/>
    <cellStyle name="Comma 3 3 2 2 2 2 2" xfId="1403" xr:uid="{00000000-0005-0000-0000-0000690B0000}"/>
    <cellStyle name="Comma 3 3 2 2 2 2 2 2" xfId="1404" xr:uid="{00000000-0005-0000-0000-00006A0B0000}"/>
    <cellStyle name="Comma 3 3 2 2 2 2 2 3" xfId="1405" xr:uid="{00000000-0005-0000-0000-00006B0B0000}"/>
    <cellStyle name="Comma 3 3 2 2 2 2 3" xfId="1406" xr:uid="{00000000-0005-0000-0000-00006C0B0000}"/>
    <cellStyle name="Comma 3 3 2 2 2 2 3 2" xfId="1407" xr:uid="{00000000-0005-0000-0000-00006D0B0000}"/>
    <cellStyle name="Comma 3 3 2 2 2 2 4" xfId="1408" xr:uid="{00000000-0005-0000-0000-00006E0B0000}"/>
    <cellStyle name="Comma 3 3 2 2 2 2 4 2" xfId="1409" xr:uid="{00000000-0005-0000-0000-00006F0B0000}"/>
    <cellStyle name="Comma 3 3 2 2 2 2 5" xfId="1410" xr:uid="{00000000-0005-0000-0000-0000700B0000}"/>
    <cellStyle name="Comma 3 3 2 2 2 3" xfId="1411" xr:uid="{00000000-0005-0000-0000-0000710B0000}"/>
    <cellStyle name="Comma 3 3 2 2 2 3 2" xfId="1412" xr:uid="{00000000-0005-0000-0000-0000720B0000}"/>
    <cellStyle name="Comma 3 3 2 2 2 3 2 2" xfId="1413" xr:uid="{00000000-0005-0000-0000-0000730B0000}"/>
    <cellStyle name="Comma 3 3 2 2 2 3 3" xfId="1414" xr:uid="{00000000-0005-0000-0000-0000740B0000}"/>
    <cellStyle name="Comma 3 3 2 2 2 3 3 2" xfId="1415" xr:uid="{00000000-0005-0000-0000-0000750B0000}"/>
    <cellStyle name="Comma 3 3 2 2 2 3 4" xfId="1416" xr:uid="{00000000-0005-0000-0000-0000760B0000}"/>
    <cellStyle name="Comma 3 3 2 2 2 4" xfId="1417" xr:uid="{00000000-0005-0000-0000-0000770B0000}"/>
    <cellStyle name="Comma 3 3 2 2 2 4 2" xfId="1418" xr:uid="{00000000-0005-0000-0000-0000780B0000}"/>
    <cellStyle name="Comma 3 3 2 2 2 4 3" xfId="1419" xr:uid="{00000000-0005-0000-0000-0000790B0000}"/>
    <cellStyle name="Comma 3 3 2 2 2 5" xfId="1420" xr:uid="{00000000-0005-0000-0000-00007A0B0000}"/>
    <cellStyle name="Comma 3 3 2 2 2 5 2" xfId="1421" xr:uid="{00000000-0005-0000-0000-00007B0B0000}"/>
    <cellStyle name="Comma 3 3 2 2 2 6" xfId="1422" xr:uid="{00000000-0005-0000-0000-00007C0B0000}"/>
    <cellStyle name="Comma 3 3 2 2 2 6 2" xfId="1423" xr:uid="{00000000-0005-0000-0000-00007D0B0000}"/>
    <cellStyle name="Comma 3 3 2 2 2 7" xfId="1424" xr:uid="{00000000-0005-0000-0000-00007E0B0000}"/>
    <cellStyle name="Comma 3 3 2 2 3" xfId="1425" xr:uid="{00000000-0005-0000-0000-00007F0B0000}"/>
    <cellStyle name="Comma 3 3 2 2 3 2" xfId="1426" xr:uid="{00000000-0005-0000-0000-0000800B0000}"/>
    <cellStyle name="Comma 3 3 2 2 3 2 2" xfId="1427" xr:uid="{00000000-0005-0000-0000-0000810B0000}"/>
    <cellStyle name="Comma 3 3 2 2 3 2 2 2" xfId="1428" xr:uid="{00000000-0005-0000-0000-0000820B0000}"/>
    <cellStyle name="Comma 3 3 2 2 3 2 2 3" xfId="1429" xr:uid="{00000000-0005-0000-0000-0000830B0000}"/>
    <cellStyle name="Comma 3 3 2 2 3 2 3" xfId="1430" xr:uid="{00000000-0005-0000-0000-0000840B0000}"/>
    <cellStyle name="Comma 3 3 2 2 3 2 3 2" xfId="1431" xr:uid="{00000000-0005-0000-0000-0000850B0000}"/>
    <cellStyle name="Comma 3 3 2 2 3 2 4" xfId="1432" xr:uid="{00000000-0005-0000-0000-0000860B0000}"/>
    <cellStyle name="Comma 3 3 2 2 3 2 4 2" xfId="1433" xr:uid="{00000000-0005-0000-0000-0000870B0000}"/>
    <cellStyle name="Comma 3 3 2 2 3 2 5" xfId="1434" xr:uid="{00000000-0005-0000-0000-0000880B0000}"/>
    <cellStyle name="Comma 3 3 2 2 3 3" xfId="1435" xr:uid="{00000000-0005-0000-0000-0000890B0000}"/>
    <cellStyle name="Comma 3 3 2 2 3 3 2" xfId="1436" xr:uid="{00000000-0005-0000-0000-00008A0B0000}"/>
    <cellStyle name="Comma 3 3 2 2 3 3 2 2" xfId="1437" xr:uid="{00000000-0005-0000-0000-00008B0B0000}"/>
    <cellStyle name="Comma 3 3 2 2 3 3 3" xfId="1438" xr:uid="{00000000-0005-0000-0000-00008C0B0000}"/>
    <cellStyle name="Comma 3 3 2 2 3 3 3 2" xfId="1439" xr:uid="{00000000-0005-0000-0000-00008D0B0000}"/>
    <cellStyle name="Comma 3 3 2 2 3 3 4" xfId="1440" xr:uid="{00000000-0005-0000-0000-00008E0B0000}"/>
    <cellStyle name="Comma 3 3 2 2 3 4" xfId="1441" xr:uid="{00000000-0005-0000-0000-00008F0B0000}"/>
    <cellStyle name="Comma 3 3 2 2 3 4 2" xfId="1442" xr:uid="{00000000-0005-0000-0000-0000900B0000}"/>
    <cellStyle name="Comma 3 3 2 2 3 4 3" xfId="1443" xr:uid="{00000000-0005-0000-0000-0000910B0000}"/>
    <cellStyle name="Comma 3 3 2 2 3 5" xfId="1444" xr:uid="{00000000-0005-0000-0000-0000920B0000}"/>
    <cellStyle name="Comma 3 3 2 2 3 5 2" xfId="1445" xr:uid="{00000000-0005-0000-0000-0000930B0000}"/>
    <cellStyle name="Comma 3 3 2 2 3 6" xfId="1446" xr:uid="{00000000-0005-0000-0000-0000940B0000}"/>
    <cellStyle name="Comma 3 3 2 2 3 6 2" xfId="1447" xr:uid="{00000000-0005-0000-0000-0000950B0000}"/>
    <cellStyle name="Comma 3 3 2 2 3 7" xfId="1448" xr:uid="{00000000-0005-0000-0000-0000960B0000}"/>
    <cellStyle name="Comma 3 3 2 2 4" xfId="1449" xr:uid="{00000000-0005-0000-0000-0000970B0000}"/>
    <cellStyle name="Comma 3 3 2 2 4 2" xfId="1450" xr:uid="{00000000-0005-0000-0000-0000980B0000}"/>
    <cellStyle name="Comma 3 3 2 2 4 2 2" xfId="1451" xr:uid="{00000000-0005-0000-0000-0000990B0000}"/>
    <cellStyle name="Comma 3 3 2 2 4 2 2 2" xfId="1452" xr:uid="{00000000-0005-0000-0000-00009A0B0000}"/>
    <cellStyle name="Comma 3 3 2 2 4 2 3" xfId="1453" xr:uid="{00000000-0005-0000-0000-00009B0B0000}"/>
    <cellStyle name="Comma 3 3 2 2 4 2 3 2" xfId="1454" xr:uid="{00000000-0005-0000-0000-00009C0B0000}"/>
    <cellStyle name="Comma 3 3 2 2 4 2 4" xfId="1455" xr:uid="{00000000-0005-0000-0000-00009D0B0000}"/>
    <cellStyle name="Comma 3 3 2 2 4 3" xfId="1456" xr:uid="{00000000-0005-0000-0000-00009E0B0000}"/>
    <cellStyle name="Comma 3 3 2 2 4 3 2" xfId="1457" xr:uid="{00000000-0005-0000-0000-00009F0B0000}"/>
    <cellStyle name="Comma 3 3 2 2 4 3 3" xfId="1458" xr:uid="{00000000-0005-0000-0000-0000A00B0000}"/>
    <cellStyle name="Comma 3 3 2 2 4 4" xfId="1459" xr:uid="{00000000-0005-0000-0000-0000A10B0000}"/>
    <cellStyle name="Comma 3 3 2 2 4 4 2" xfId="1460" xr:uid="{00000000-0005-0000-0000-0000A20B0000}"/>
    <cellStyle name="Comma 3 3 2 2 4 5" xfId="1461" xr:uid="{00000000-0005-0000-0000-0000A30B0000}"/>
    <cellStyle name="Comma 3 3 2 2 4 5 2" xfId="1462" xr:uid="{00000000-0005-0000-0000-0000A40B0000}"/>
    <cellStyle name="Comma 3 3 2 2 4 6" xfId="1463" xr:uid="{00000000-0005-0000-0000-0000A50B0000}"/>
    <cellStyle name="Comma 3 3 2 2 5" xfId="1464" xr:uid="{00000000-0005-0000-0000-0000A60B0000}"/>
    <cellStyle name="Comma 3 3 2 2 5 2" xfId="1465" xr:uid="{00000000-0005-0000-0000-0000A70B0000}"/>
    <cellStyle name="Comma 3 3 2 2 5 2 2" xfId="1466" xr:uid="{00000000-0005-0000-0000-0000A80B0000}"/>
    <cellStyle name="Comma 3 3 2 2 5 3" xfId="1467" xr:uid="{00000000-0005-0000-0000-0000A90B0000}"/>
    <cellStyle name="Comma 3 3 2 2 5 3 2" xfId="1468" xr:uid="{00000000-0005-0000-0000-0000AA0B0000}"/>
    <cellStyle name="Comma 3 3 2 2 5 4" xfId="1469" xr:uid="{00000000-0005-0000-0000-0000AB0B0000}"/>
    <cellStyle name="Comma 3 3 2 2 6" xfId="1470" xr:uid="{00000000-0005-0000-0000-0000AC0B0000}"/>
    <cellStyle name="Comma 3 3 2 2 6 2" xfId="1471" xr:uid="{00000000-0005-0000-0000-0000AD0B0000}"/>
    <cellStyle name="Comma 3 3 2 2 6 2 2" xfId="1472" xr:uid="{00000000-0005-0000-0000-0000AE0B0000}"/>
    <cellStyle name="Comma 3 3 2 2 6 3" xfId="1473" xr:uid="{00000000-0005-0000-0000-0000AF0B0000}"/>
    <cellStyle name="Comma 3 3 2 2 6 3 2" xfId="1474" xr:uid="{00000000-0005-0000-0000-0000B00B0000}"/>
    <cellStyle name="Comma 3 3 2 2 6 4" xfId="1475" xr:uid="{00000000-0005-0000-0000-0000B10B0000}"/>
    <cellStyle name="Comma 3 3 2 2 7" xfId="1476" xr:uid="{00000000-0005-0000-0000-0000B20B0000}"/>
    <cellStyle name="Comma 3 3 2 2 7 2" xfId="1477" xr:uid="{00000000-0005-0000-0000-0000B30B0000}"/>
    <cellStyle name="Comma 3 3 2 2 7 3" xfId="1478" xr:uid="{00000000-0005-0000-0000-0000B40B0000}"/>
    <cellStyle name="Comma 3 3 2 2 8" xfId="1479" xr:uid="{00000000-0005-0000-0000-0000B50B0000}"/>
    <cellStyle name="Comma 3 3 2 2 8 2" xfId="1480" xr:uid="{00000000-0005-0000-0000-0000B60B0000}"/>
    <cellStyle name="Comma 3 3 2 2 9" xfId="1481" xr:uid="{00000000-0005-0000-0000-0000B70B0000}"/>
    <cellStyle name="Comma 3 3 2 2 9 2" xfId="1482" xr:uid="{00000000-0005-0000-0000-0000B80B0000}"/>
    <cellStyle name="Comma 3 3 2 3" xfId="1483" xr:uid="{00000000-0005-0000-0000-0000B90B0000}"/>
    <cellStyle name="Comma 3 3 2 3 2" xfId="1484" xr:uid="{00000000-0005-0000-0000-0000BA0B0000}"/>
    <cellStyle name="Comma 3 3 2 3 2 2" xfId="1485" xr:uid="{00000000-0005-0000-0000-0000BB0B0000}"/>
    <cellStyle name="Comma 3 3 2 3 2 2 2" xfId="1486" xr:uid="{00000000-0005-0000-0000-0000BC0B0000}"/>
    <cellStyle name="Comma 3 3 2 3 2 2 2 2" xfId="1487" xr:uid="{00000000-0005-0000-0000-0000BD0B0000}"/>
    <cellStyle name="Comma 3 3 2 3 2 2 2 3" xfId="1488" xr:uid="{00000000-0005-0000-0000-0000BE0B0000}"/>
    <cellStyle name="Comma 3 3 2 3 2 2 3" xfId="1489" xr:uid="{00000000-0005-0000-0000-0000BF0B0000}"/>
    <cellStyle name="Comma 3 3 2 3 2 2 3 2" xfId="1490" xr:uid="{00000000-0005-0000-0000-0000C00B0000}"/>
    <cellStyle name="Comma 3 3 2 3 2 2 4" xfId="1491" xr:uid="{00000000-0005-0000-0000-0000C10B0000}"/>
    <cellStyle name="Comma 3 3 2 3 2 2 4 2" xfId="1492" xr:uid="{00000000-0005-0000-0000-0000C20B0000}"/>
    <cellStyle name="Comma 3 3 2 3 2 2 5" xfId="1493" xr:uid="{00000000-0005-0000-0000-0000C30B0000}"/>
    <cellStyle name="Comma 3 3 2 3 2 3" xfId="1494" xr:uid="{00000000-0005-0000-0000-0000C40B0000}"/>
    <cellStyle name="Comma 3 3 2 3 2 3 2" xfId="1495" xr:uid="{00000000-0005-0000-0000-0000C50B0000}"/>
    <cellStyle name="Comma 3 3 2 3 2 3 2 2" xfId="1496" xr:uid="{00000000-0005-0000-0000-0000C60B0000}"/>
    <cellStyle name="Comma 3 3 2 3 2 3 3" xfId="1497" xr:uid="{00000000-0005-0000-0000-0000C70B0000}"/>
    <cellStyle name="Comma 3 3 2 3 2 3 3 2" xfId="1498" xr:uid="{00000000-0005-0000-0000-0000C80B0000}"/>
    <cellStyle name="Comma 3 3 2 3 2 3 4" xfId="1499" xr:uid="{00000000-0005-0000-0000-0000C90B0000}"/>
    <cellStyle name="Comma 3 3 2 3 2 4" xfId="1500" xr:uid="{00000000-0005-0000-0000-0000CA0B0000}"/>
    <cellStyle name="Comma 3 3 2 3 2 4 2" xfId="1501" xr:uid="{00000000-0005-0000-0000-0000CB0B0000}"/>
    <cellStyle name="Comma 3 3 2 3 2 4 3" xfId="1502" xr:uid="{00000000-0005-0000-0000-0000CC0B0000}"/>
    <cellStyle name="Comma 3 3 2 3 2 5" xfId="1503" xr:uid="{00000000-0005-0000-0000-0000CD0B0000}"/>
    <cellStyle name="Comma 3 3 2 3 2 5 2" xfId="1504" xr:uid="{00000000-0005-0000-0000-0000CE0B0000}"/>
    <cellStyle name="Comma 3 3 2 3 2 6" xfId="1505" xr:uid="{00000000-0005-0000-0000-0000CF0B0000}"/>
    <cellStyle name="Comma 3 3 2 3 2 6 2" xfId="1506" xr:uid="{00000000-0005-0000-0000-0000D00B0000}"/>
    <cellStyle name="Comma 3 3 2 3 2 7" xfId="1507" xr:uid="{00000000-0005-0000-0000-0000D10B0000}"/>
    <cellStyle name="Comma 3 3 2 3 3" xfId="1508" xr:uid="{00000000-0005-0000-0000-0000D20B0000}"/>
    <cellStyle name="Comma 3 3 2 3 3 2" xfId="1509" xr:uid="{00000000-0005-0000-0000-0000D30B0000}"/>
    <cellStyle name="Comma 3 3 2 3 3 2 2" xfId="1510" xr:uid="{00000000-0005-0000-0000-0000D40B0000}"/>
    <cellStyle name="Comma 3 3 2 3 3 2 3" xfId="1511" xr:uid="{00000000-0005-0000-0000-0000D50B0000}"/>
    <cellStyle name="Comma 3 3 2 3 3 3" xfId="1512" xr:uid="{00000000-0005-0000-0000-0000D60B0000}"/>
    <cellStyle name="Comma 3 3 2 3 3 3 2" xfId="1513" xr:uid="{00000000-0005-0000-0000-0000D70B0000}"/>
    <cellStyle name="Comma 3 3 2 3 3 4" xfId="1514" xr:uid="{00000000-0005-0000-0000-0000D80B0000}"/>
    <cellStyle name="Comma 3 3 2 3 3 4 2" xfId="1515" xr:uid="{00000000-0005-0000-0000-0000D90B0000}"/>
    <cellStyle name="Comma 3 3 2 3 3 5" xfId="1516" xr:uid="{00000000-0005-0000-0000-0000DA0B0000}"/>
    <cellStyle name="Comma 3 3 2 3 4" xfId="1517" xr:uid="{00000000-0005-0000-0000-0000DB0B0000}"/>
    <cellStyle name="Comma 3 3 2 3 4 2" xfId="1518" xr:uid="{00000000-0005-0000-0000-0000DC0B0000}"/>
    <cellStyle name="Comma 3 3 2 3 4 2 2" xfId="1519" xr:uid="{00000000-0005-0000-0000-0000DD0B0000}"/>
    <cellStyle name="Comma 3 3 2 3 4 3" xfId="1520" xr:uid="{00000000-0005-0000-0000-0000DE0B0000}"/>
    <cellStyle name="Comma 3 3 2 3 4 3 2" xfId="1521" xr:uid="{00000000-0005-0000-0000-0000DF0B0000}"/>
    <cellStyle name="Comma 3 3 2 3 4 4" xfId="1522" xr:uid="{00000000-0005-0000-0000-0000E00B0000}"/>
    <cellStyle name="Comma 3 3 2 3 5" xfId="1523" xr:uid="{00000000-0005-0000-0000-0000E10B0000}"/>
    <cellStyle name="Comma 3 3 2 3 5 2" xfId="1524" xr:uid="{00000000-0005-0000-0000-0000E20B0000}"/>
    <cellStyle name="Comma 3 3 2 3 5 3" xfId="1525" xr:uid="{00000000-0005-0000-0000-0000E30B0000}"/>
    <cellStyle name="Comma 3 3 2 3 6" xfId="1526" xr:uid="{00000000-0005-0000-0000-0000E40B0000}"/>
    <cellStyle name="Comma 3 3 2 3 6 2" xfId="1527" xr:uid="{00000000-0005-0000-0000-0000E50B0000}"/>
    <cellStyle name="Comma 3 3 2 3 7" xfId="1528" xr:uid="{00000000-0005-0000-0000-0000E60B0000}"/>
    <cellStyle name="Comma 3 3 2 3 7 2" xfId="1529" xr:uid="{00000000-0005-0000-0000-0000E70B0000}"/>
    <cellStyle name="Comma 3 3 2 3 8" xfId="1530" xr:uid="{00000000-0005-0000-0000-0000E80B0000}"/>
    <cellStyle name="Comma 3 3 2 4" xfId="1531" xr:uid="{00000000-0005-0000-0000-0000E90B0000}"/>
    <cellStyle name="Comma 3 3 2 4 2" xfId="1532" xr:uid="{00000000-0005-0000-0000-0000EA0B0000}"/>
    <cellStyle name="Comma 3 3 2 4 2 2" xfId="1533" xr:uid="{00000000-0005-0000-0000-0000EB0B0000}"/>
    <cellStyle name="Comma 3 3 2 4 2 2 2" xfId="1534" xr:uid="{00000000-0005-0000-0000-0000EC0B0000}"/>
    <cellStyle name="Comma 3 3 2 4 2 2 3" xfId="1535" xr:uid="{00000000-0005-0000-0000-0000ED0B0000}"/>
    <cellStyle name="Comma 3 3 2 4 2 3" xfId="1536" xr:uid="{00000000-0005-0000-0000-0000EE0B0000}"/>
    <cellStyle name="Comma 3 3 2 4 2 3 2" xfId="1537" xr:uid="{00000000-0005-0000-0000-0000EF0B0000}"/>
    <cellStyle name="Comma 3 3 2 4 2 4" xfId="1538" xr:uid="{00000000-0005-0000-0000-0000F00B0000}"/>
    <cellStyle name="Comma 3 3 2 4 2 4 2" xfId="1539" xr:uid="{00000000-0005-0000-0000-0000F10B0000}"/>
    <cellStyle name="Comma 3 3 2 4 2 5" xfId="1540" xr:uid="{00000000-0005-0000-0000-0000F20B0000}"/>
    <cellStyle name="Comma 3 3 2 4 3" xfId="1541" xr:uid="{00000000-0005-0000-0000-0000F30B0000}"/>
    <cellStyle name="Comma 3 3 2 4 3 2" xfId="1542" xr:uid="{00000000-0005-0000-0000-0000F40B0000}"/>
    <cellStyle name="Comma 3 3 2 4 3 2 2" xfId="1543" xr:uid="{00000000-0005-0000-0000-0000F50B0000}"/>
    <cellStyle name="Comma 3 3 2 4 3 3" xfId="1544" xr:uid="{00000000-0005-0000-0000-0000F60B0000}"/>
    <cellStyle name="Comma 3 3 2 4 3 3 2" xfId="1545" xr:uid="{00000000-0005-0000-0000-0000F70B0000}"/>
    <cellStyle name="Comma 3 3 2 4 3 4" xfId="1546" xr:uid="{00000000-0005-0000-0000-0000F80B0000}"/>
    <cellStyle name="Comma 3 3 2 4 4" xfId="1547" xr:uid="{00000000-0005-0000-0000-0000F90B0000}"/>
    <cellStyle name="Comma 3 3 2 4 4 2" xfId="1548" xr:uid="{00000000-0005-0000-0000-0000FA0B0000}"/>
    <cellStyle name="Comma 3 3 2 4 4 3" xfId="1549" xr:uid="{00000000-0005-0000-0000-0000FB0B0000}"/>
    <cellStyle name="Comma 3 3 2 4 5" xfId="1550" xr:uid="{00000000-0005-0000-0000-0000FC0B0000}"/>
    <cellStyle name="Comma 3 3 2 4 5 2" xfId="1551" xr:uid="{00000000-0005-0000-0000-0000FD0B0000}"/>
    <cellStyle name="Comma 3 3 2 4 6" xfId="1552" xr:uid="{00000000-0005-0000-0000-0000FE0B0000}"/>
    <cellStyle name="Comma 3 3 2 4 6 2" xfId="1553" xr:uid="{00000000-0005-0000-0000-0000FF0B0000}"/>
    <cellStyle name="Comma 3 3 2 4 7" xfId="1554" xr:uid="{00000000-0005-0000-0000-0000000C0000}"/>
    <cellStyle name="Comma 3 3 2 5" xfId="1555" xr:uid="{00000000-0005-0000-0000-0000010C0000}"/>
    <cellStyle name="Comma 3 3 2 5 2" xfId="1556" xr:uid="{00000000-0005-0000-0000-0000020C0000}"/>
    <cellStyle name="Comma 3 3 2 5 2 2" xfId="1557" xr:uid="{00000000-0005-0000-0000-0000030C0000}"/>
    <cellStyle name="Comma 3 3 2 5 2 2 2" xfId="1558" xr:uid="{00000000-0005-0000-0000-0000040C0000}"/>
    <cellStyle name="Comma 3 3 2 5 2 2 3" xfId="1559" xr:uid="{00000000-0005-0000-0000-0000050C0000}"/>
    <cellStyle name="Comma 3 3 2 5 2 3" xfId="1560" xr:uid="{00000000-0005-0000-0000-0000060C0000}"/>
    <cellStyle name="Comma 3 3 2 5 2 3 2" xfId="1561" xr:uid="{00000000-0005-0000-0000-0000070C0000}"/>
    <cellStyle name="Comma 3 3 2 5 2 4" xfId="1562" xr:uid="{00000000-0005-0000-0000-0000080C0000}"/>
    <cellStyle name="Comma 3 3 2 5 2 4 2" xfId="1563" xr:uid="{00000000-0005-0000-0000-0000090C0000}"/>
    <cellStyle name="Comma 3 3 2 5 2 5" xfId="1564" xr:uid="{00000000-0005-0000-0000-00000A0C0000}"/>
    <cellStyle name="Comma 3 3 2 5 3" xfId="1565" xr:uid="{00000000-0005-0000-0000-00000B0C0000}"/>
    <cellStyle name="Comma 3 3 2 5 3 2" xfId="1566" xr:uid="{00000000-0005-0000-0000-00000C0C0000}"/>
    <cellStyle name="Comma 3 3 2 5 3 2 2" xfId="1567" xr:uid="{00000000-0005-0000-0000-00000D0C0000}"/>
    <cellStyle name="Comma 3 3 2 5 3 3" xfId="1568" xr:uid="{00000000-0005-0000-0000-00000E0C0000}"/>
    <cellStyle name="Comma 3 3 2 5 3 3 2" xfId="1569" xr:uid="{00000000-0005-0000-0000-00000F0C0000}"/>
    <cellStyle name="Comma 3 3 2 5 3 4" xfId="1570" xr:uid="{00000000-0005-0000-0000-0000100C0000}"/>
    <cellStyle name="Comma 3 3 2 5 4" xfId="1571" xr:uid="{00000000-0005-0000-0000-0000110C0000}"/>
    <cellStyle name="Comma 3 3 2 5 4 2" xfId="1572" xr:uid="{00000000-0005-0000-0000-0000120C0000}"/>
    <cellStyle name="Comma 3 3 2 5 4 3" xfId="1573" xr:uid="{00000000-0005-0000-0000-0000130C0000}"/>
    <cellStyle name="Comma 3 3 2 5 5" xfId="1574" xr:uid="{00000000-0005-0000-0000-0000140C0000}"/>
    <cellStyle name="Comma 3 3 2 5 5 2" xfId="1575" xr:uid="{00000000-0005-0000-0000-0000150C0000}"/>
    <cellStyle name="Comma 3 3 2 5 6" xfId="1576" xr:uid="{00000000-0005-0000-0000-0000160C0000}"/>
    <cellStyle name="Comma 3 3 2 5 6 2" xfId="1577" xr:uid="{00000000-0005-0000-0000-0000170C0000}"/>
    <cellStyle name="Comma 3 3 2 5 7" xfId="1578" xr:uid="{00000000-0005-0000-0000-0000180C0000}"/>
    <cellStyle name="Comma 3 3 2 6" xfId="1579" xr:uid="{00000000-0005-0000-0000-0000190C0000}"/>
    <cellStyle name="Comma 3 3 2 6 2" xfId="1580" xr:uid="{00000000-0005-0000-0000-00001A0C0000}"/>
    <cellStyle name="Comma 3 3 2 6 2 2" xfId="1581" xr:uid="{00000000-0005-0000-0000-00001B0C0000}"/>
    <cellStyle name="Comma 3 3 2 6 2 2 2" xfId="1582" xr:uid="{00000000-0005-0000-0000-00001C0C0000}"/>
    <cellStyle name="Comma 3 3 2 6 2 3" xfId="1583" xr:uid="{00000000-0005-0000-0000-00001D0C0000}"/>
    <cellStyle name="Comma 3 3 2 6 2 3 2" xfId="1584" xr:uid="{00000000-0005-0000-0000-00001E0C0000}"/>
    <cellStyle name="Comma 3 3 2 6 2 4" xfId="1585" xr:uid="{00000000-0005-0000-0000-00001F0C0000}"/>
    <cellStyle name="Comma 3 3 2 6 3" xfId="1586" xr:uid="{00000000-0005-0000-0000-0000200C0000}"/>
    <cellStyle name="Comma 3 3 2 6 3 2" xfId="1587" xr:uid="{00000000-0005-0000-0000-0000210C0000}"/>
    <cellStyle name="Comma 3 3 2 6 3 3" xfId="1588" xr:uid="{00000000-0005-0000-0000-0000220C0000}"/>
    <cellStyle name="Comma 3 3 2 6 4" xfId="1589" xr:uid="{00000000-0005-0000-0000-0000230C0000}"/>
    <cellStyle name="Comma 3 3 2 6 4 2" xfId="1590" xr:uid="{00000000-0005-0000-0000-0000240C0000}"/>
    <cellStyle name="Comma 3 3 2 6 5" xfId="1591" xr:uid="{00000000-0005-0000-0000-0000250C0000}"/>
    <cellStyle name="Comma 3 3 2 6 5 2" xfId="1592" xr:uid="{00000000-0005-0000-0000-0000260C0000}"/>
    <cellStyle name="Comma 3 3 2 6 6" xfId="1593" xr:uid="{00000000-0005-0000-0000-0000270C0000}"/>
    <cellStyle name="Comma 3 3 2 7" xfId="1594" xr:uid="{00000000-0005-0000-0000-0000280C0000}"/>
    <cellStyle name="Comma 3 3 2 7 2" xfId="1595" xr:uid="{00000000-0005-0000-0000-0000290C0000}"/>
    <cellStyle name="Comma 3 3 2 7 2 2" xfId="1596" xr:uid="{00000000-0005-0000-0000-00002A0C0000}"/>
    <cellStyle name="Comma 3 3 2 7 3" xfId="1597" xr:uid="{00000000-0005-0000-0000-00002B0C0000}"/>
    <cellStyle name="Comma 3 3 2 7 3 2" xfId="1598" xr:uid="{00000000-0005-0000-0000-00002C0C0000}"/>
    <cellStyle name="Comma 3 3 2 7 4" xfId="1599" xr:uid="{00000000-0005-0000-0000-00002D0C0000}"/>
    <cellStyle name="Comma 3 3 2 8" xfId="1600" xr:uid="{00000000-0005-0000-0000-00002E0C0000}"/>
    <cellStyle name="Comma 3 3 2 8 2" xfId="1601" xr:uid="{00000000-0005-0000-0000-00002F0C0000}"/>
    <cellStyle name="Comma 3 3 2 8 2 2" xfId="1602" xr:uid="{00000000-0005-0000-0000-0000300C0000}"/>
    <cellStyle name="Comma 3 3 2 8 3" xfId="1603" xr:uid="{00000000-0005-0000-0000-0000310C0000}"/>
    <cellStyle name="Comma 3 3 2 8 3 2" xfId="1604" xr:uid="{00000000-0005-0000-0000-0000320C0000}"/>
    <cellStyle name="Comma 3 3 2 8 4" xfId="1605" xr:uid="{00000000-0005-0000-0000-0000330C0000}"/>
    <cellStyle name="Comma 3 3 2 9" xfId="1606" xr:uid="{00000000-0005-0000-0000-0000340C0000}"/>
    <cellStyle name="Comma 3 3 2 9 2" xfId="1607" xr:uid="{00000000-0005-0000-0000-0000350C0000}"/>
    <cellStyle name="Comma 3 3 2 9 3" xfId="1608" xr:uid="{00000000-0005-0000-0000-0000360C0000}"/>
    <cellStyle name="Comma 3 3 3" xfId="1609" xr:uid="{00000000-0005-0000-0000-0000370C0000}"/>
    <cellStyle name="Comma 3 3 3 10" xfId="1610" xr:uid="{00000000-0005-0000-0000-0000380C0000}"/>
    <cellStyle name="Comma 3 3 3 10 2" xfId="1611" xr:uid="{00000000-0005-0000-0000-0000390C0000}"/>
    <cellStyle name="Comma 3 3 3 11" xfId="1612" xr:uid="{00000000-0005-0000-0000-00003A0C0000}"/>
    <cellStyle name="Comma 3 3 3 2" xfId="1613" xr:uid="{00000000-0005-0000-0000-00003B0C0000}"/>
    <cellStyle name="Comma 3 3 3 2 2" xfId="1614" xr:uid="{00000000-0005-0000-0000-00003C0C0000}"/>
    <cellStyle name="Comma 3 3 3 2 2 2" xfId="1615" xr:uid="{00000000-0005-0000-0000-00003D0C0000}"/>
    <cellStyle name="Comma 3 3 3 2 2 2 2" xfId="1616" xr:uid="{00000000-0005-0000-0000-00003E0C0000}"/>
    <cellStyle name="Comma 3 3 3 2 2 2 2 2" xfId="1617" xr:uid="{00000000-0005-0000-0000-00003F0C0000}"/>
    <cellStyle name="Comma 3 3 3 2 2 2 2 3" xfId="1618" xr:uid="{00000000-0005-0000-0000-0000400C0000}"/>
    <cellStyle name="Comma 3 3 3 2 2 2 3" xfId="1619" xr:uid="{00000000-0005-0000-0000-0000410C0000}"/>
    <cellStyle name="Comma 3 3 3 2 2 2 3 2" xfId="1620" xr:uid="{00000000-0005-0000-0000-0000420C0000}"/>
    <cellStyle name="Comma 3 3 3 2 2 2 4" xfId="1621" xr:uid="{00000000-0005-0000-0000-0000430C0000}"/>
    <cellStyle name="Comma 3 3 3 2 2 2 4 2" xfId="1622" xr:uid="{00000000-0005-0000-0000-0000440C0000}"/>
    <cellStyle name="Comma 3 3 3 2 2 2 5" xfId="1623" xr:uid="{00000000-0005-0000-0000-0000450C0000}"/>
    <cellStyle name="Comma 3 3 3 2 2 3" xfId="1624" xr:uid="{00000000-0005-0000-0000-0000460C0000}"/>
    <cellStyle name="Comma 3 3 3 2 2 3 2" xfId="1625" xr:uid="{00000000-0005-0000-0000-0000470C0000}"/>
    <cellStyle name="Comma 3 3 3 2 2 3 2 2" xfId="1626" xr:uid="{00000000-0005-0000-0000-0000480C0000}"/>
    <cellStyle name="Comma 3 3 3 2 2 3 3" xfId="1627" xr:uid="{00000000-0005-0000-0000-0000490C0000}"/>
    <cellStyle name="Comma 3 3 3 2 2 3 3 2" xfId="1628" xr:uid="{00000000-0005-0000-0000-00004A0C0000}"/>
    <cellStyle name="Comma 3 3 3 2 2 3 4" xfId="1629" xr:uid="{00000000-0005-0000-0000-00004B0C0000}"/>
    <cellStyle name="Comma 3 3 3 2 2 4" xfId="1630" xr:uid="{00000000-0005-0000-0000-00004C0C0000}"/>
    <cellStyle name="Comma 3 3 3 2 2 4 2" xfId="1631" xr:uid="{00000000-0005-0000-0000-00004D0C0000}"/>
    <cellStyle name="Comma 3 3 3 2 2 4 3" xfId="1632" xr:uid="{00000000-0005-0000-0000-00004E0C0000}"/>
    <cellStyle name="Comma 3 3 3 2 2 5" xfId="1633" xr:uid="{00000000-0005-0000-0000-00004F0C0000}"/>
    <cellStyle name="Comma 3 3 3 2 2 5 2" xfId="1634" xr:uid="{00000000-0005-0000-0000-0000500C0000}"/>
    <cellStyle name="Comma 3 3 3 2 2 6" xfId="1635" xr:uid="{00000000-0005-0000-0000-0000510C0000}"/>
    <cellStyle name="Comma 3 3 3 2 2 6 2" xfId="1636" xr:uid="{00000000-0005-0000-0000-0000520C0000}"/>
    <cellStyle name="Comma 3 3 3 2 2 7" xfId="1637" xr:uid="{00000000-0005-0000-0000-0000530C0000}"/>
    <cellStyle name="Comma 3 3 3 2 3" xfId="1638" xr:uid="{00000000-0005-0000-0000-0000540C0000}"/>
    <cellStyle name="Comma 3 3 3 2 3 2" xfId="1639" xr:uid="{00000000-0005-0000-0000-0000550C0000}"/>
    <cellStyle name="Comma 3 3 3 2 3 2 2" xfId="1640" xr:uid="{00000000-0005-0000-0000-0000560C0000}"/>
    <cellStyle name="Comma 3 3 3 2 3 2 3" xfId="1641" xr:uid="{00000000-0005-0000-0000-0000570C0000}"/>
    <cellStyle name="Comma 3 3 3 2 3 3" xfId="1642" xr:uid="{00000000-0005-0000-0000-0000580C0000}"/>
    <cellStyle name="Comma 3 3 3 2 3 3 2" xfId="1643" xr:uid="{00000000-0005-0000-0000-0000590C0000}"/>
    <cellStyle name="Comma 3 3 3 2 3 4" xfId="1644" xr:uid="{00000000-0005-0000-0000-00005A0C0000}"/>
    <cellStyle name="Comma 3 3 3 2 3 4 2" xfId="1645" xr:uid="{00000000-0005-0000-0000-00005B0C0000}"/>
    <cellStyle name="Comma 3 3 3 2 3 5" xfId="1646" xr:uid="{00000000-0005-0000-0000-00005C0C0000}"/>
    <cellStyle name="Comma 3 3 3 2 4" xfId="1647" xr:uid="{00000000-0005-0000-0000-00005D0C0000}"/>
    <cellStyle name="Comma 3 3 3 2 4 2" xfId="1648" xr:uid="{00000000-0005-0000-0000-00005E0C0000}"/>
    <cellStyle name="Comma 3 3 3 2 4 2 2" xfId="1649" xr:uid="{00000000-0005-0000-0000-00005F0C0000}"/>
    <cellStyle name="Comma 3 3 3 2 4 3" xfId="1650" xr:uid="{00000000-0005-0000-0000-0000600C0000}"/>
    <cellStyle name="Comma 3 3 3 2 4 3 2" xfId="1651" xr:uid="{00000000-0005-0000-0000-0000610C0000}"/>
    <cellStyle name="Comma 3 3 3 2 4 4" xfId="1652" xr:uid="{00000000-0005-0000-0000-0000620C0000}"/>
    <cellStyle name="Comma 3 3 3 2 5" xfId="1653" xr:uid="{00000000-0005-0000-0000-0000630C0000}"/>
    <cellStyle name="Comma 3 3 3 2 5 2" xfId="1654" xr:uid="{00000000-0005-0000-0000-0000640C0000}"/>
    <cellStyle name="Comma 3 3 3 2 5 3" xfId="1655" xr:uid="{00000000-0005-0000-0000-0000650C0000}"/>
    <cellStyle name="Comma 3 3 3 2 6" xfId="1656" xr:uid="{00000000-0005-0000-0000-0000660C0000}"/>
    <cellStyle name="Comma 3 3 3 2 6 2" xfId="1657" xr:uid="{00000000-0005-0000-0000-0000670C0000}"/>
    <cellStyle name="Comma 3 3 3 2 7" xfId="1658" xr:uid="{00000000-0005-0000-0000-0000680C0000}"/>
    <cellStyle name="Comma 3 3 3 2 7 2" xfId="1659" xr:uid="{00000000-0005-0000-0000-0000690C0000}"/>
    <cellStyle name="Comma 3 3 3 2 8" xfId="1660" xr:uid="{00000000-0005-0000-0000-00006A0C0000}"/>
    <cellStyle name="Comma 3 3 3 3" xfId="1661" xr:uid="{00000000-0005-0000-0000-00006B0C0000}"/>
    <cellStyle name="Comma 3 3 3 3 2" xfId="1662" xr:uid="{00000000-0005-0000-0000-00006C0C0000}"/>
    <cellStyle name="Comma 3 3 3 3 2 2" xfId="1663" xr:uid="{00000000-0005-0000-0000-00006D0C0000}"/>
    <cellStyle name="Comma 3 3 3 3 2 2 2" xfId="1664" xr:uid="{00000000-0005-0000-0000-00006E0C0000}"/>
    <cellStyle name="Comma 3 3 3 3 2 2 3" xfId="1665" xr:uid="{00000000-0005-0000-0000-00006F0C0000}"/>
    <cellStyle name="Comma 3 3 3 3 2 3" xfId="1666" xr:uid="{00000000-0005-0000-0000-0000700C0000}"/>
    <cellStyle name="Comma 3 3 3 3 2 3 2" xfId="1667" xr:uid="{00000000-0005-0000-0000-0000710C0000}"/>
    <cellStyle name="Comma 3 3 3 3 2 4" xfId="1668" xr:uid="{00000000-0005-0000-0000-0000720C0000}"/>
    <cellStyle name="Comma 3 3 3 3 2 4 2" xfId="1669" xr:uid="{00000000-0005-0000-0000-0000730C0000}"/>
    <cellStyle name="Comma 3 3 3 3 2 5" xfId="1670" xr:uid="{00000000-0005-0000-0000-0000740C0000}"/>
    <cellStyle name="Comma 3 3 3 3 3" xfId="1671" xr:uid="{00000000-0005-0000-0000-0000750C0000}"/>
    <cellStyle name="Comma 3 3 3 3 3 2" xfId="1672" xr:uid="{00000000-0005-0000-0000-0000760C0000}"/>
    <cellStyle name="Comma 3 3 3 3 3 2 2" xfId="1673" xr:uid="{00000000-0005-0000-0000-0000770C0000}"/>
    <cellStyle name="Comma 3 3 3 3 3 3" xfId="1674" xr:uid="{00000000-0005-0000-0000-0000780C0000}"/>
    <cellStyle name="Comma 3 3 3 3 3 3 2" xfId="1675" xr:uid="{00000000-0005-0000-0000-0000790C0000}"/>
    <cellStyle name="Comma 3 3 3 3 3 4" xfId="1676" xr:uid="{00000000-0005-0000-0000-00007A0C0000}"/>
    <cellStyle name="Comma 3 3 3 3 4" xfId="1677" xr:uid="{00000000-0005-0000-0000-00007B0C0000}"/>
    <cellStyle name="Comma 3 3 3 3 4 2" xfId="1678" xr:uid="{00000000-0005-0000-0000-00007C0C0000}"/>
    <cellStyle name="Comma 3 3 3 3 4 3" xfId="1679" xr:uid="{00000000-0005-0000-0000-00007D0C0000}"/>
    <cellStyle name="Comma 3 3 3 3 5" xfId="1680" xr:uid="{00000000-0005-0000-0000-00007E0C0000}"/>
    <cellStyle name="Comma 3 3 3 3 5 2" xfId="1681" xr:uid="{00000000-0005-0000-0000-00007F0C0000}"/>
    <cellStyle name="Comma 3 3 3 3 6" xfId="1682" xr:uid="{00000000-0005-0000-0000-0000800C0000}"/>
    <cellStyle name="Comma 3 3 3 3 6 2" xfId="1683" xr:uid="{00000000-0005-0000-0000-0000810C0000}"/>
    <cellStyle name="Comma 3 3 3 3 7" xfId="1684" xr:uid="{00000000-0005-0000-0000-0000820C0000}"/>
    <cellStyle name="Comma 3 3 3 4" xfId="1685" xr:uid="{00000000-0005-0000-0000-0000830C0000}"/>
    <cellStyle name="Comma 3 3 3 4 2" xfId="1686" xr:uid="{00000000-0005-0000-0000-0000840C0000}"/>
    <cellStyle name="Comma 3 3 3 4 2 2" xfId="1687" xr:uid="{00000000-0005-0000-0000-0000850C0000}"/>
    <cellStyle name="Comma 3 3 3 4 2 2 2" xfId="1688" xr:uid="{00000000-0005-0000-0000-0000860C0000}"/>
    <cellStyle name="Comma 3 3 3 4 2 2 3" xfId="1689" xr:uid="{00000000-0005-0000-0000-0000870C0000}"/>
    <cellStyle name="Comma 3 3 3 4 2 3" xfId="1690" xr:uid="{00000000-0005-0000-0000-0000880C0000}"/>
    <cellStyle name="Comma 3 3 3 4 2 3 2" xfId="1691" xr:uid="{00000000-0005-0000-0000-0000890C0000}"/>
    <cellStyle name="Comma 3 3 3 4 2 4" xfId="1692" xr:uid="{00000000-0005-0000-0000-00008A0C0000}"/>
    <cellStyle name="Comma 3 3 3 4 2 4 2" xfId="1693" xr:uid="{00000000-0005-0000-0000-00008B0C0000}"/>
    <cellStyle name="Comma 3 3 3 4 2 5" xfId="1694" xr:uid="{00000000-0005-0000-0000-00008C0C0000}"/>
    <cellStyle name="Comma 3 3 3 4 3" xfId="1695" xr:uid="{00000000-0005-0000-0000-00008D0C0000}"/>
    <cellStyle name="Comma 3 3 3 4 3 2" xfId="1696" xr:uid="{00000000-0005-0000-0000-00008E0C0000}"/>
    <cellStyle name="Comma 3 3 3 4 3 2 2" xfId="1697" xr:uid="{00000000-0005-0000-0000-00008F0C0000}"/>
    <cellStyle name="Comma 3 3 3 4 3 3" xfId="1698" xr:uid="{00000000-0005-0000-0000-0000900C0000}"/>
    <cellStyle name="Comma 3 3 3 4 3 3 2" xfId="1699" xr:uid="{00000000-0005-0000-0000-0000910C0000}"/>
    <cellStyle name="Comma 3 3 3 4 3 4" xfId="1700" xr:uid="{00000000-0005-0000-0000-0000920C0000}"/>
    <cellStyle name="Comma 3 3 3 4 4" xfId="1701" xr:uid="{00000000-0005-0000-0000-0000930C0000}"/>
    <cellStyle name="Comma 3 3 3 4 4 2" xfId="1702" xr:uid="{00000000-0005-0000-0000-0000940C0000}"/>
    <cellStyle name="Comma 3 3 3 4 4 3" xfId="1703" xr:uid="{00000000-0005-0000-0000-0000950C0000}"/>
    <cellStyle name="Comma 3 3 3 4 5" xfId="1704" xr:uid="{00000000-0005-0000-0000-0000960C0000}"/>
    <cellStyle name="Comma 3 3 3 4 5 2" xfId="1705" xr:uid="{00000000-0005-0000-0000-0000970C0000}"/>
    <cellStyle name="Comma 3 3 3 4 6" xfId="1706" xr:uid="{00000000-0005-0000-0000-0000980C0000}"/>
    <cellStyle name="Comma 3 3 3 4 6 2" xfId="1707" xr:uid="{00000000-0005-0000-0000-0000990C0000}"/>
    <cellStyle name="Comma 3 3 3 4 7" xfId="1708" xr:uid="{00000000-0005-0000-0000-00009A0C0000}"/>
    <cellStyle name="Comma 3 3 3 5" xfId="1709" xr:uid="{00000000-0005-0000-0000-00009B0C0000}"/>
    <cellStyle name="Comma 3 3 3 5 2" xfId="1710" xr:uid="{00000000-0005-0000-0000-00009C0C0000}"/>
    <cellStyle name="Comma 3 3 3 5 2 2" xfId="1711" xr:uid="{00000000-0005-0000-0000-00009D0C0000}"/>
    <cellStyle name="Comma 3 3 3 5 2 2 2" xfId="1712" xr:uid="{00000000-0005-0000-0000-00009E0C0000}"/>
    <cellStyle name="Comma 3 3 3 5 2 3" xfId="1713" xr:uid="{00000000-0005-0000-0000-00009F0C0000}"/>
    <cellStyle name="Comma 3 3 3 5 2 3 2" xfId="1714" xr:uid="{00000000-0005-0000-0000-0000A00C0000}"/>
    <cellStyle name="Comma 3 3 3 5 2 4" xfId="1715" xr:uid="{00000000-0005-0000-0000-0000A10C0000}"/>
    <cellStyle name="Comma 3 3 3 5 3" xfId="1716" xr:uid="{00000000-0005-0000-0000-0000A20C0000}"/>
    <cellStyle name="Comma 3 3 3 5 3 2" xfId="1717" xr:uid="{00000000-0005-0000-0000-0000A30C0000}"/>
    <cellStyle name="Comma 3 3 3 5 3 3" xfId="1718" xr:uid="{00000000-0005-0000-0000-0000A40C0000}"/>
    <cellStyle name="Comma 3 3 3 5 4" xfId="1719" xr:uid="{00000000-0005-0000-0000-0000A50C0000}"/>
    <cellStyle name="Comma 3 3 3 5 4 2" xfId="1720" xr:uid="{00000000-0005-0000-0000-0000A60C0000}"/>
    <cellStyle name="Comma 3 3 3 5 5" xfId="1721" xr:uid="{00000000-0005-0000-0000-0000A70C0000}"/>
    <cellStyle name="Comma 3 3 3 5 5 2" xfId="1722" xr:uid="{00000000-0005-0000-0000-0000A80C0000}"/>
    <cellStyle name="Comma 3 3 3 5 6" xfId="1723" xr:uid="{00000000-0005-0000-0000-0000A90C0000}"/>
    <cellStyle name="Comma 3 3 3 6" xfId="1724" xr:uid="{00000000-0005-0000-0000-0000AA0C0000}"/>
    <cellStyle name="Comma 3 3 3 6 2" xfId="1725" xr:uid="{00000000-0005-0000-0000-0000AB0C0000}"/>
    <cellStyle name="Comma 3 3 3 6 2 2" xfId="1726" xr:uid="{00000000-0005-0000-0000-0000AC0C0000}"/>
    <cellStyle name="Comma 3 3 3 6 3" xfId="1727" xr:uid="{00000000-0005-0000-0000-0000AD0C0000}"/>
    <cellStyle name="Comma 3 3 3 6 3 2" xfId="1728" xr:uid="{00000000-0005-0000-0000-0000AE0C0000}"/>
    <cellStyle name="Comma 3 3 3 6 4" xfId="1729" xr:uid="{00000000-0005-0000-0000-0000AF0C0000}"/>
    <cellStyle name="Comma 3 3 3 7" xfId="1730" xr:uid="{00000000-0005-0000-0000-0000B00C0000}"/>
    <cellStyle name="Comma 3 3 3 7 2" xfId="1731" xr:uid="{00000000-0005-0000-0000-0000B10C0000}"/>
    <cellStyle name="Comma 3 3 3 7 2 2" xfId="1732" xr:uid="{00000000-0005-0000-0000-0000B20C0000}"/>
    <cellStyle name="Comma 3 3 3 7 3" xfId="1733" xr:uid="{00000000-0005-0000-0000-0000B30C0000}"/>
    <cellStyle name="Comma 3 3 3 7 3 2" xfId="1734" xr:uid="{00000000-0005-0000-0000-0000B40C0000}"/>
    <cellStyle name="Comma 3 3 3 7 4" xfId="1735" xr:uid="{00000000-0005-0000-0000-0000B50C0000}"/>
    <cellStyle name="Comma 3 3 3 8" xfId="1736" xr:uid="{00000000-0005-0000-0000-0000B60C0000}"/>
    <cellStyle name="Comma 3 3 3 8 2" xfId="1737" xr:uid="{00000000-0005-0000-0000-0000B70C0000}"/>
    <cellStyle name="Comma 3 3 3 8 3" xfId="1738" xr:uid="{00000000-0005-0000-0000-0000B80C0000}"/>
    <cellStyle name="Comma 3 3 3 9" xfId="1739" xr:uid="{00000000-0005-0000-0000-0000B90C0000}"/>
    <cellStyle name="Comma 3 3 3 9 2" xfId="1740" xr:uid="{00000000-0005-0000-0000-0000BA0C0000}"/>
    <cellStyle name="Comma 3 3 4" xfId="1741" xr:uid="{00000000-0005-0000-0000-0000BB0C0000}"/>
    <cellStyle name="Comma 3 3 4 10" xfId="1742" xr:uid="{00000000-0005-0000-0000-0000BC0C0000}"/>
    <cellStyle name="Comma 3 3 4 2" xfId="1743" xr:uid="{00000000-0005-0000-0000-0000BD0C0000}"/>
    <cellStyle name="Comma 3 3 4 2 2" xfId="1744" xr:uid="{00000000-0005-0000-0000-0000BE0C0000}"/>
    <cellStyle name="Comma 3 3 4 2 2 2" xfId="1745" xr:uid="{00000000-0005-0000-0000-0000BF0C0000}"/>
    <cellStyle name="Comma 3 3 4 2 2 2 2" xfId="1746" xr:uid="{00000000-0005-0000-0000-0000C00C0000}"/>
    <cellStyle name="Comma 3 3 4 2 2 2 3" xfId="1747" xr:uid="{00000000-0005-0000-0000-0000C10C0000}"/>
    <cellStyle name="Comma 3 3 4 2 2 3" xfId="1748" xr:uid="{00000000-0005-0000-0000-0000C20C0000}"/>
    <cellStyle name="Comma 3 3 4 2 2 3 2" xfId="1749" xr:uid="{00000000-0005-0000-0000-0000C30C0000}"/>
    <cellStyle name="Comma 3 3 4 2 2 4" xfId="1750" xr:uid="{00000000-0005-0000-0000-0000C40C0000}"/>
    <cellStyle name="Comma 3 3 4 2 2 4 2" xfId="1751" xr:uid="{00000000-0005-0000-0000-0000C50C0000}"/>
    <cellStyle name="Comma 3 3 4 2 2 5" xfId="1752" xr:uid="{00000000-0005-0000-0000-0000C60C0000}"/>
    <cellStyle name="Comma 3 3 4 2 3" xfId="1753" xr:uid="{00000000-0005-0000-0000-0000C70C0000}"/>
    <cellStyle name="Comma 3 3 4 2 3 2" xfId="1754" xr:uid="{00000000-0005-0000-0000-0000C80C0000}"/>
    <cellStyle name="Comma 3 3 4 2 3 2 2" xfId="1755" xr:uid="{00000000-0005-0000-0000-0000C90C0000}"/>
    <cellStyle name="Comma 3 3 4 2 3 3" xfId="1756" xr:uid="{00000000-0005-0000-0000-0000CA0C0000}"/>
    <cellStyle name="Comma 3 3 4 2 3 3 2" xfId="1757" xr:uid="{00000000-0005-0000-0000-0000CB0C0000}"/>
    <cellStyle name="Comma 3 3 4 2 3 4" xfId="1758" xr:uid="{00000000-0005-0000-0000-0000CC0C0000}"/>
    <cellStyle name="Comma 3 3 4 2 4" xfId="1759" xr:uid="{00000000-0005-0000-0000-0000CD0C0000}"/>
    <cellStyle name="Comma 3 3 4 2 4 2" xfId="1760" xr:uid="{00000000-0005-0000-0000-0000CE0C0000}"/>
    <cellStyle name="Comma 3 3 4 2 4 3" xfId="1761" xr:uid="{00000000-0005-0000-0000-0000CF0C0000}"/>
    <cellStyle name="Comma 3 3 4 2 5" xfId="1762" xr:uid="{00000000-0005-0000-0000-0000D00C0000}"/>
    <cellStyle name="Comma 3 3 4 2 5 2" xfId="1763" xr:uid="{00000000-0005-0000-0000-0000D10C0000}"/>
    <cellStyle name="Comma 3 3 4 2 6" xfId="1764" xr:uid="{00000000-0005-0000-0000-0000D20C0000}"/>
    <cellStyle name="Comma 3 3 4 2 6 2" xfId="1765" xr:uid="{00000000-0005-0000-0000-0000D30C0000}"/>
    <cellStyle name="Comma 3 3 4 2 7" xfId="1766" xr:uid="{00000000-0005-0000-0000-0000D40C0000}"/>
    <cellStyle name="Comma 3 3 4 3" xfId="1767" xr:uid="{00000000-0005-0000-0000-0000D50C0000}"/>
    <cellStyle name="Comma 3 3 4 3 2" xfId="1768" xr:uid="{00000000-0005-0000-0000-0000D60C0000}"/>
    <cellStyle name="Comma 3 3 4 3 2 2" xfId="1769" xr:uid="{00000000-0005-0000-0000-0000D70C0000}"/>
    <cellStyle name="Comma 3 3 4 3 2 2 2" xfId="1770" xr:uid="{00000000-0005-0000-0000-0000D80C0000}"/>
    <cellStyle name="Comma 3 3 4 3 2 2 3" xfId="1771" xr:uid="{00000000-0005-0000-0000-0000D90C0000}"/>
    <cellStyle name="Comma 3 3 4 3 2 3" xfId="1772" xr:uid="{00000000-0005-0000-0000-0000DA0C0000}"/>
    <cellStyle name="Comma 3 3 4 3 2 3 2" xfId="1773" xr:uid="{00000000-0005-0000-0000-0000DB0C0000}"/>
    <cellStyle name="Comma 3 3 4 3 2 4" xfId="1774" xr:uid="{00000000-0005-0000-0000-0000DC0C0000}"/>
    <cellStyle name="Comma 3 3 4 3 2 4 2" xfId="1775" xr:uid="{00000000-0005-0000-0000-0000DD0C0000}"/>
    <cellStyle name="Comma 3 3 4 3 2 5" xfId="1776" xr:uid="{00000000-0005-0000-0000-0000DE0C0000}"/>
    <cellStyle name="Comma 3 3 4 3 3" xfId="1777" xr:uid="{00000000-0005-0000-0000-0000DF0C0000}"/>
    <cellStyle name="Comma 3 3 4 3 3 2" xfId="1778" xr:uid="{00000000-0005-0000-0000-0000E00C0000}"/>
    <cellStyle name="Comma 3 3 4 3 3 2 2" xfId="1779" xr:uid="{00000000-0005-0000-0000-0000E10C0000}"/>
    <cellStyle name="Comma 3 3 4 3 3 3" xfId="1780" xr:uid="{00000000-0005-0000-0000-0000E20C0000}"/>
    <cellStyle name="Comma 3 3 4 3 3 3 2" xfId="1781" xr:uid="{00000000-0005-0000-0000-0000E30C0000}"/>
    <cellStyle name="Comma 3 3 4 3 3 4" xfId="1782" xr:uid="{00000000-0005-0000-0000-0000E40C0000}"/>
    <cellStyle name="Comma 3 3 4 3 4" xfId="1783" xr:uid="{00000000-0005-0000-0000-0000E50C0000}"/>
    <cellStyle name="Comma 3 3 4 3 4 2" xfId="1784" xr:uid="{00000000-0005-0000-0000-0000E60C0000}"/>
    <cellStyle name="Comma 3 3 4 3 4 3" xfId="1785" xr:uid="{00000000-0005-0000-0000-0000E70C0000}"/>
    <cellStyle name="Comma 3 3 4 3 5" xfId="1786" xr:uid="{00000000-0005-0000-0000-0000E80C0000}"/>
    <cellStyle name="Comma 3 3 4 3 5 2" xfId="1787" xr:uid="{00000000-0005-0000-0000-0000E90C0000}"/>
    <cellStyle name="Comma 3 3 4 3 6" xfId="1788" xr:uid="{00000000-0005-0000-0000-0000EA0C0000}"/>
    <cellStyle name="Comma 3 3 4 3 6 2" xfId="1789" xr:uid="{00000000-0005-0000-0000-0000EB0C0000}"/>
    <cellStyle name="Comma 3 3 4 3 7" xfId="1790" xr:uid="{00000000-0005-0000-0000-0000EC0C0000}"/>
    <cellStyle name="Comma 3 3 4 4" xfId="1791" xr:uid="{00000000-0005-0000-0000-0000ED0C0000}"/>
    <cellStyle name="Comma 3 3 4 4 2" xfId="1792" xr:uid="{00000000-0005-0000-0000-0000EE0C0000}"/>
    <cellStyle name="Comma 3 3 4 4 2 2" xfId="1793" xr:uid="{00000000-0005-0000-0000-0000EF0C0000}"/>
    <cellStyle name="Comma 3 3 4 4 2 2 2" xfId="1794" xr:uid="{00000000-0005-0000-0000-0000F00C0000}"/>
    <cellStyle name="Comma 3 3 4 4 2 3" xfId="1795" xr:uid="{00000000-0005-0000-0000-0000F10C0000}"/>
    <cellStyle name="Comma 3 3 4 4 2 3 2" xfId="1796" xr:uid="{00000000-0005-0000-0000-0000F20C0000}"/>
    <cellStyle name="Comma 3 3 4 4 2 4" xfId="1797" xr:uid="{00000000-0005-0000-0000-0000F30C0000}"/>
    <cellStyle name="Comma 3 3 4 4 3" xfId="1798" xr:uid="{00000000-0005-0000-0000-0000F40C0000}"/>
    <cellStyle name="Comma 3 3 4 4 3 2" xfId="1799" xr:uid="{00000000-0005-0000-0000-0000F50C0000}"/>
    <cellStyle name="Comma 3 3 4 4 3 3" xfId="1800" xr:uid="{00000000-0005-0000-0000-0000F60C0000}"/>
    <cellStyle name="Comma 3 3 4 4 4" xfId="1801" xr:uid="{00000000-0005-0000-0000-0000F70C0000}"/>
    <cellStyle name="Comma 3 3 4 4 4 2" xfId="1802" xr:uid="{00000000-0005-0000-0000-0000F80C0000}"/>
    <cellStyle name="Comma 3 3 4 4 5" xfId="1803" xr:uid="{00000000-0005-0000-0000-0000F90C0000}"/>
    <cellStyle name="Comma 3 3 4 4 5 2" xfId="1804" xr:uid="{00000000-0005-0000-0000-0000FA0C0000}"/>
    <cellStyle name="Comma 3 3 4 4 6" xfId="1805" xr:uid="{00000000-0005-0000-0000-0000FB0C0000}"/>
    <cellStyle name="Comma 3 3 4 5" xfId="1806" xr:uid="{00000000-0005-0000-0000-0000FC0C0000}"/>
    <cellStyle name="Comma 3 3 4 5 2" xfId="1807" xr:uid="{00000000-0005-0000-0000-0000FD0C0000}"/>
    <cellStyle name="Comma 3 3 4 5 2 2" xfId="1808" xr:uid="{00000000-0005-0000-0000-0000FE0C0000}"/>
    <cellStyle name="Comma 3 3 4 5 3" xfId="1809" xr:uid="{00000000-0005-0000-0000-0000FF0C0000}"/>
    <cellStyle name="Comma 3 3 4 5 3 2" xfId="1810" xr:uid="{00000000-0005-0000-0000-0000000D0000}"/>
    <cellStyle name="Comma 3 3 4 5 4" xfId="1811" xr:uid="{00000000-0005-0000-0000-0000010D0000}"/>
    <cellStyle name="Comma 3 3 4 6" xfId="1812" xr:uid="{00000000-0005-0000-0000-0000020D0000}"/>
    <cellStyle name="Comma 3 3 4 6 2" xfId="1813" xr:uid="{00000000-0005-0000-0000-0000030D0000}"/>
    <cellStyle name="Comma 3 3 4 6 2 2" xfId="1814" xr:uid="{00000000-0005-0000-0000-0000040D0000}"/>
    <cellStyle name="Comma 3 3 4 6 3" xfId="1815" xr:uid="{00000000-0005-0000-0000-0000050D0000}"/>
    <cellStyle name="Comma 3 3 4 6 3 2" xfId="1816" xr:uid="{00000000-0005-0000-0000-0000060D0000}"/>
    <cellStyle name="Comma 3 3 4 6 4" xfId="1817" xr:uid="{00000000-0005-0000-0000-0000070D0000}"/>
    <cellStyle name="Comma 3 3 4 7" xfId="1818" xr:uid="{00000000-0005-0000-0000-0000080D0000}"/>
    <cellStyle name="Comma 3 3 4 7 2" xfId="1819" xr:uid="{00000000-0005-0000-0000-0000090D0000}"/>
    <cellStyle name="Comma 3 3 4 7 3" xfId="1820" xr:uid="{00000000-0005-0000-0000-00000A0D0000}"/>
    <cellStyle name="Comma 3 3 4 8" xfId="1821" xr:uid="{00000000-0005-0000-0000-00000B0D0000}"/>
    <cellStyle name="Comma 3 3 4 8 2" xfId="1822" xr:uid="{00000000-0005-0000-0000-00000C0D0000}"/>
    <cellStyle name="Comma 3 3 4 9" xfId="1823" xr:uid="{00000000-0005-0000-0000-00000D0D0000}"/>
    <cellStyle name="Comma 3 3 4 9 2" xfId="1824" xr:uid="{00000000-0005-0000-0000-00000E0D0000}"/>
    <cellStyle name="Comma 3 3 5" xfId="1825" xr:uid="{00000000-0005-0000-0000-00000F0D0000}"/>
    <cellStyle name="Comma 3 3 5 2" xfId="1826" xr:uid="{00000000-0005-0000-0000-0000100D0000}"/>
    <cellStyle name="Comma 3 3 5 2 2" xfId="1827" xr:uid="{00000000-0005-0000-0000-0000110D0000}"/>
    <cellStyle name="Comma 3 3 5 2 2 2" xfId="1828" xr:uid="{00000000-0005-0000-0000-0000120D0000}"/>
    <cellStyle name="Comma 3 3 5 2 2 2 2" xfId="1829" xr:uid="{00000000-0005-0000-0000-0000130D0000}"/>
    <cellStyle name="Comma 3 3 5 2 2 2 3" xfId="1830" xr:uid="{00000000-0005-0000-0000-0000140D0000}"/>
    <cellStyle name="Comma 3 3 5 2 2 3" xfId="1831" xr:uid="{00000000-0005-0000-0000-0000150D0000}"/>
    <cellStyle name="Comma 3 3 5 2 2 3 2" xfId="1832" xr:uid="{00000000-0005-0000-0000-0000160D0000}"/>
    <cellStyle name="Comma 3 3 5 2 2 4" xfId="1833" xr:uid="{00000000-0005-0000-0000-0000170D0000}"/>
    <cellStyle name="Comma 3 3 5 2 2 4 2" xfId="1834" xr:uid="{00000000-0005-0000-0000-0000180D0000}"/>
    <cellStyle name="Comma 3 3 5 2 2 5" xfId="1835" xr:uid="{00000000-0005-0000-0000-0000190D0000}"/>
    <cellStyle name="Comma 3 3 5 2 3" xfId="1836" xr:uid="{00000000-0005-0000-0000-00001A0D0000}"/>
    <cellStyle name="Comma 3 3 5 2 3 2" xfId="1837" xr:uid="{00000000-0005-0000-0000-00001B0D0000}"/>
    <cellStyle name="Comma 3 3 5 2 3 2 2" xfId="1838" xr:uid="{00000000-0005-0000-0000-00001C0D0000}"/>
    <cellStyle name="Comma 3 3 5 2 3 3" xfId="1839" xr:uid="{00000000-0005-0000-0000-00001D0D0000}"/>
    <cellStyle name="Comma 3 3 5 2 3 3 2" xfId="1840" xr:uid="{00000000-0005-0000-0000-00001E0D0000}"/>
    <cellStyle name="Comma 3 3 5 2 3 4" xfId="1841" xr:uid="{00000000-0005-0000-0000-00001F0D0000}"/>
    <cellStyle name="Comma 3 3 5 2 4" xfId="1842" xr:uid="{00000000-0005-0000-0000-0000200D0000}"/>
    <cellStyle name="Comma 3 3 5 2 4 2" xfId="1843" xr:uid="{00000000-0005-0000-0000-0000210D0000}"/>
    <cellStyle name="Comma 3 3 5 2 4 3" xfId="1844" xr:uid="{00000000-0005-0000-0000-0000220D0000}"/>
    <cellStyle name="Comma 3 3 5 2 5" xfId="1845" xr:uid="{00000000-0005-0000-0000-0000230D0000}"/>
    <cellStyle name="Comma 3 3 5 2 5 2" xfId="1846" xr:uid="{00000000-0005-0000-0000-0000240D0000}"/>
    <cellStyle name="Comma 3 3 5 2 6" xfId="1847" xr:uid="{00000000-0005-0000-0000-0000250D0000}"/>
    <cellStyle name="Comma 3 3 5 2 6 2" xfId="1848" xr:uid="{00000000-0005-0000-0000-0000260D0000}"/>
    <cellStyle name="Comma 3 3 5 2 7" xfId="1849" xr:uid="{00000000-0005-0000-0000-0000270D0000}"/>
    <cellStyle name="Comma 3 3 5 3" xfId="1850" xr:uid="{00000000-0005-0000-0000-0000280D0000}"/>
    <cellStyle name="Comma 3 3 5 3 2" xfId="1851" xr:uid="{00000000-0005-0000-0000-0000290D0000}"/>
    <cellStyle name="Comma 3 3 5 3 2 2" xfId="1852" xr:uid="{00000000-0005-0000-0000-00002A0D0000}"/>
    <cellStyle name="Comma 3 3 5 3 2 3" xfId="1853" xr:uid="{00000000-0005-0000-0000-00002B0D0000}"/>
    <cellStyle name="Comma 3 3 5 3 3" xfId="1854" xr:uid="{00000000-0005-0000-0000-00002C0D0000}"/>
    <cellStyle name="Comma 3 3 5 3 3 2" xfId="1855" xr:uid="{00000000-0005-0000-0000-00002D0D0000}"/>
    <cellStyle name="Comma 3 3 5 3 4" xfId="1856" xr:uid="{00000000-0005-0000-0000-00002E0D0000}"/>
    <cellStyle name="Comma 3 3 5 3 4 2" xfId="1857" xr:uid="{00000000-0005-0000-0000-00002F0D0000}"/>
    <cellStyle name="Comma 3 3 5 3 5" xfId="1858" xr:uid="{00000000-0005-0000-0000-0000300D0000}"/>
    <cellStyle name="Comma 3 3 5 4" xfId="1859" xr:uid="{00000000-0005-0000-0000-0000310D0000}"/>
    <cellStyle name="Comma 3 3 5 4 2" xfId="1860" xr:uid="{00000000-0005-0000-0000-0000320D0000}"/>
    <cellStyle name="Comma 3 3 5 4 2 2" xfId="1861" xr:uid="{00000000-0005-0000-0000-0000330D0000}"/>
    <cellStyle name="Comma 3 3 5 4 3" xfId="1862" xr:uid="{00000000-0005-0000-0000-0000340D0000}"/>
    <cellStyle name="Comma 3 3 5 4 3 2" xfId="1863" xr:uid="{00000000-0005-0000-0000-0000350D0000}"/>
    <cellStyle name="Comma 3 3 5 4 4" xfId="1864" xr:uid="{00000000-0005-0000-0000-0000360D0000}"/>
    <cellStyle name="Comma 3 3 5 5" xfId="1865" xr:uid="{00000000-0005-0000-0000-0000370D0000}"/>
    <cellStyle name="Comma 3 3 5 5 2" xfId="1866" xr:uid="{00000000-0005-0000-0000-0000380D0000}"/>
    <cellStyle name="Comma 3 3 5 5 3" xfId="1867" xr:uid="{00000000-0005-0000-0000-0000390D0000}"/>
    <cellStyle name="Comma 3 3 5 6" xfId="1868" xr:uid="{00000000-0005-0000-0000-00003A0D0000}"/>
    <cellStyle name="Comma 3 3 5 6 2" xfId="1869" xr:uid="{00000000-0005-0000-0000-00003B0D0000}"/>
    <cellStyle name="Comma 3 3 5 7" xfId="1870" xr:uid="{00000000-0005-0000-0000-00003C0D0000}"/>
    <cellStyle name="Comma 3 3 5 7 2" xfId="1871" xr:uid="{00000000-0005-0000-0000-00003D0D0000}"/>
    <cellStyle name="Comma 3 3 5 8" xfId="1872" xr:uid="{00000000-0005-0000-0000-00003E0D0000}"/>
    <cellStyle name="Comma 3 3 6" xfId="1873" xr:uid="{00000000-0005-0000-0000-00003F0D0000}"/>
    <cellStyle name="Comma 3 3 6 2" xfId="1874" xr:uid="{00000000-0005-0000-0000-0000400D0000}"/>
    <cellStyle name="Comma 3 3 6 2 2" xfId="1875" xr:uid="{00000000-0005-0000-0000-0000410D0000}"/>
    <cellStyle name="Comma 3 3 6 2 2 2" xfId="1876" xr:uid="{00000000-0005-0000-0000-0000420D0000}"/>
    <cellStyle name="Comma 3 3 6 2 2 3" xfId="1877" xr:uid="{00000000-0005-0000-0000-0000430D0000}"/>
    <cellStyle name="Comma 3 3 6 2 3" xfId="1878" xr:uid="{00000000-0005-0000-0000-0000440D0000}"/>
    <cellStyle name="Comma 3 3 6 2 3 2" xfId="1879" xr:uid="{00000000-0005-0000-0000-0000450D0000}"/>
    <cellStyle name="Comma 3 3 6 2 4" xfId="1880" xr:uid="{00000000-0005-0000-0000-0000460D0000}"/>
    <cellStyle name="Comma 3 3 6 2 4 2" xfId="1881" xr:uid="{00000000-0005-0000-0000-0000470D0000}"/>
    <cellStyle name="Comma 3 3 6 2 5" xfId="1882" xr:uid="{00000000-0005-0000-0000-0000480D0000}"/>
    <cellStyle name="Comma 3 3 6 3" xfId="1883" xr:uid="{00000000-0005-0000-0000-0000490D0000}"/>
    <cellStyle name="Comma 3 3 6 3 2" xfId="1884" xr:uid="{00000000-0005-0000-0000-00004A0D0000}"/>
    <cellStyle name="Comma 3 3 6 3 2 2" xfId="1885" xr:uid="{00000000-0005-0000-0000-00004B0D0000}"/>
    <cellStyle name="Comma 3 3 6 3 3" xfId="1886" xr:uid="{00000000-0005-0000-0000-00004C0D0000}"/>
    <cellStyle name="Comma 3 3 6 3 3 2" xfId="1887" xr:uid="{00000000-0005-0000-0000-00004D0D0000}"/>
    <cellStyle name="Comma 3 3 6 3 4" xfId="1888" xr:uid="{00000000-0005-0000-0000-00004E0D0000}"/>
    <cellStyle name="Comma 3 3 6 4" xfId="1889" xr:uid="{00000000-0005-0000-0000-00004F0D0000}"/>
    <cellStyle name="Comma 3 3 6 4 2" xfId="1890" xr:uid="{00000000-0005-0000-0000-0000500D0000}"/>
    <cellStyle name="Comma 3 3 6 4 3" xfId="1891" xr:uid="{00000000-0005-0000-0000-0000510D0000}"/>
    <cellStyle name="Comma 3 3 6 5" xfId="1892" xr:uid="{00000000-0005-0000-0000-0000520D0000}"/>
    <cellStyle name="Comma 3 3 6 5 2" xfId="1893" xr:uid="{00000000-0005-0000-0000-0000530D0000}"/>
    <cellStyle name="Comma 3 3 6 6" xfId="1894" xr:uid="{00000000-0005-0000-0000-0000540D0000}"/>
    <cellStyle name="Comma 3 3 6 6 2" xfId="1895" xr:uid="{00000000-0005-0000-0000-0000550D0000}"/>
    <cellStyle name="Comma 3 3 6 7" xfId="1896" xr:uid="{00000000-0005-0000-0000-0000560D0000}"/>
    <cellStyle name="Comma 3 3 7" xfId="1897" xr:uid="{00000000-0005-0000-0000-0000570D0000}"/>
    <cellStyle name="Comma 3 3 7 2" xfId="1898" xr:uid="{00000000-0005-0000-0000-0000580D0000}"/>
    <cellStyle name="Comma 3 3 7 2 2" xfId="1899" xr:uid="{00000000-0005-0000-0000-0000590D0000}"/>
    <cellStyle name="Comma 3 3 7 2 2 2" xfId="1900" xr:uid="{00000000-0005-0000-0000-00005A0D0000}"/>
    <cellStyle name="Comma 3 3 7 2 2 3" xfId="1901" xr:uid="{00000000-0005-0000-0000-00005B0D0000}"/>
    <cellStyle name="Comma 3 3 7 2 3" xfId="1902" xr:uid="{00000000-0005-0000-0000-00005C0D0000}"/>
    <cellStyle name="Comma 3 3 7 2 3 2" xfId="1903" xr:uid="{00000000-0005-0000-0000-00005D0D0000}"/>
    <cellStyle name="Comma 3 3 7 2 4" xfId="1904" xr:uid="{00000000-0005-0000-0000-00005E0D0000}"/>
    <cellStyle name="Comma 3 3 7 2 4 2" xfId="1905" xr:uid="{00000000-0005-0000-0000-00005F0D0000}"/>
    <cellStyle name="Comma 3 3 7 2 5" xfId="1906" xr:uid="{00000000-0005-0000-0000-0000600D0000}"/>
    <cellStyle name="Comma 3 3 7 3" xfId="1907" xr:uid="{00000000-0005-0000-0000-0000610D0000}"/>
    <cellStyle name="Comma 3 3 7 3 2" xfId="1908" xr:uid="{00000000-0005-0000-0000-0000620D0000}"/>
    <cellStyle name="Comma 3 3 7 3 2 2" xfId="1909" xr:uid="{00000000-0005-0000-0000-0000630D0000}"/>
    <cellStyle name="Comma 3 3 7 3 3" xfId="1910" xr:uid="{00000000-0005-0000-0000-0000640D0000}"/>
    <cellStyle name="Comma 3 3 7 3 3 2" xfId="1911" xr:uid="{00000000-0005-0000-0000-0000650D0000}"/>
    <cellStyle name="Comma 3 3 7 3 4" xfId="1912" xr:uid="{00000000-0005-0000-0000-0000660D0000}"/>
    <cellStyle name="Comma 3 3 7 4" xfId="1913" xr:uid="{00000000-0005-0000-0000-0000670D0000}"/>
    <cellStyle name="Comma 3 3 7 4 2" xfId="1914" xr:uid="{00000000-0005-0000-0000-0000680D0000}"/>
    <cellStyle name="Comma 3 3 7 4 3" xfId="1915" xr:uid="{00000000-0005-0000-0000-0000690D0000}"/>
    <cellStyle name="Comma 3 3 7 5" xfId="1916" xr:uid="{00000000-0005-0000-0000-00006A0D0000}"/>
    <cellStyle name="Comma 3 3 7 5 2" xfId="1917" xr:uid="{00000000-0005-0000-0000-00006B0D0000}"/>
    <cellStyle name="Comma 3 3 7 6" xfId="1918" xr:uid="{00000000-0005-0000-0000-00006C0D0000}"/>
    <cellStyle name="Comma 3 3 7 6 2" xfId="1919" xr:uid="{00000000-0005-0000-0000-00006D0D0000}"/>
    <cellStyle name="Comma 3 3 7 7" xfId="1920" xr:uid="{00000000-0005-0000-0000-00006E0D0000}"/>
    <cellStyle name="Comma 3 3 8" xfId="1921" xr:uid="{00000000-0005-0000-0000-00006F0D0000}"/>
    <cellStyle name="Comma 3 3 8 2" xfId="1922" xr:uid="{00000000-0005-0000-0000-0000700D0000}"/>
    <cellStyle name="Comma 3 3 8 2 2" xfId="1923" xr:uid="{00000000-0005-0000-0000-0000710D0000}"/>
    <cellStyle name="Comma 3 3 8 2 2 2" xfId="1924" xr:uid="{00000000-0005-0000-0000-0000720D0000}"/>
    <cellStyle name="Comma 3 3 8 2 3" xfId="1925" xr:uid="{00000000-0005-0000-0000-0000730D0000}"/>
    <cellStyle name="Comma 3 3 8 2 3 2" xfId="1926" xr:uid="{00000000-0005-0000-0000-0000740D0000}"/>
    <cellStyle name="Comma 3 3 8 2 4" xfId="1927" xr:uid="{00000000-0005-0000-0000-0000750D0000}"/>
    <cellStyle name="Comma 3 3 8 3" xfId="1928" xr:uid="{00000000-0005-0000-0000-0000760D0000}"/>
    <cellStyle name="Comma 3 3 8 3 2" xfId="1929" xr:uid="{00000000-0005-0000-0000-0000770D0000}"/>
    <cellStyle name="Comma 3 3 8 3 3" xfId="1930" xr:uid="{00000000-0005-0000-0000-0000780D0000}"/>
    <cellStyle name="Comma 3 3 8 4" xfId="1931" xr:uid="{00000000-0005-0000-0000-0000790D0000}"/>
    <cellStyle name="Comma 3 3 8 4 2" xfId="1932" xr:uid="{00000000-0005-0000-0000-00007A0D0000}"/>
    <cellStyle name="Comma 3 3 8 5" xfId="1933" xr:uid="{00000000-0005-0000-0000-00007B0D0000}"/>
    <cellStyle name="Comma 3 3 8 5 2" xfId="1934" xr:uid="{00000000-0005-0000-0000-00007C0D0000}"/>
    <cellStyle name="Comma 3 3 8 6" xfId="1935" xr:uid="{00000000-0005-0000-0000-00007D0D0000}"/>
    <cellStyle name="Comma 3 3 9" xfId="1936" xr:uid="{00000000-0005-0000-0000-00007E0D0000}"/>
    <cellStyle name="Comma 3 3 9 2" xfId="1937" xr:uid="{00000000-0005-0000-0000-00007F0D0000}"/>
    <cellStyle name="Comma 3 3 9 2 2" xfId="1938" xr:uid="{00000000-0005-0000-0000-0000800D0000}"/>
    <cellStyle name="Comma 3 3 9 3" xfId="1939" xr:uid="{00000000-0005-0000-0000-0000810D0000}"/>
    <cellStyle name="Comma 3 3 9 3 2" xfId="1940" xr:uid="{00000000-0005-0000-0000-0000820D0000}"/>
    <cellStyle name="Comma 3 3 9 4" xfId="1941" xr:uid="{00000000-0005-0000-0000-0000830D0000}"/>
    <cellStyle name="Comma 3 4" xfId="1942" xr:uid="{00000000-0005-0000-0000-0000840D0000}"/>
    <cellStyle name="Comma 3 4 10" xfId="1943" xr:uid="{00000000-0005-0000-0000-0000850D0000}"/>
    <cellStyle name="Comma 3 4 10 2" xfId="1944" xr:uid="{00000000-0005-0000-0000-0000860D0000}"/>
    <cellStyle name="Comma 3 4 11" xfId="1945" xr:uid="{00000000-0005-0000-0000-0000870D0000}"/>
    <cellStyle name="Comma 3 4 12" xfId="1946" xr:uid="{00000000-0005-0000-0000-0000880D0000}"/>
    <cellStyle name="Comma 3 4 2" xfId="1947" xr:uid="{00000000-0005-0000-0000-0000890D0000}"/>
    <cellStyle name="Comma 3 4 2 2" xfId="1948" xr:uid="{00000000-0005-0000-0000-00008A0D0000}"/>
    <cellStyle name="Comma 3 4 2 2 2" xfId="1949" xr:uid="{00000000-0005-0000-0000-00008B0D0000}"/>
    <cellStyle name="Comma 3 4 2 2 2 2" xfId="1950" xr:uid="{00000000-0005-0000-0000-00008C0D0000}"/>
    <cellStyle name="Comma 3 4 2 2 2 2 2" xfId="1951" xr:uid="{00000000-0005-0000-0000-00008D0D0000}"/>
    <cellStyle name="Comma 3 4 2 2 2 2 2 2" xfId="45429" xr:uid="{00000000-0005-0000-0000-00008E0D0000}"/>
    <cellStyle name="Comma 3 4 2 2 2 2 3" xfId="1952" xr:uid="{00000000-0005-0000-0000-00008F0D0000}"/>
    <cellStyle name="Comma 3 4 2 2 2 3" xfId="1953" xr:uid="{00000000-0005-0000-0000-0000900D0000}"/>
    <cellStyle name="Comma 3 4 2 2 2 3 2" xfId="1954" xr:uid="{00000000-0005-0000-0000-0000910D0000}"/>
    <cellStyle name="Comma 3 4 2 2 2 4" xfId="1955" xr:uid="{00000000-0005-0000-0000-0000920D0000}"/>
    <cellStyle name="Comma 3 4 2 2 2 4 2" xfId="1956" xr:uid="{00000000-0005-0000-0000-0000930D0000}"/>
    <cellStyle name="Comma 3 4 2 2 2 5" xfId="1957" xr:uid="{00000000-0005-0000-0000-0000940D0000}"/>
    <cellStyle name="Comma 3 4 2 2 3" xfId="1958" xr:uid="{00000000-0005-0000-0000-0000950D0000}"/>
    <cellStyle name="Comma 3 4 2 2 3 2" xfId="1959" xr:uid="{00000000-0005-0000-0000-0000960D0000}"/>
    <cellStyle name="Comma 3 4 2 2 3 2 2" xfId="1960" xr:uid="{00000000-0005-0000-0000-0000970D0000}"/>
    <cellStyle name="Comma 3 4 2 2 3 3" xfId="1961" xr:uid="{00000000-0005-0000-0000-0000980D0000}"/>
    <cellStyle name="Comma 3 4 2 2 3 3 2" xfId="1962" xr:uid="{00000000-0005-0000-0000-0000990D0000}"/>
    <cellStyle name="Comma 3 4 2 2 3 4" xfId="1963" xr:uid="{00000000-0005-0000-0000-00009A0D0000}"/>
    <cellStyle name="Comma 3 4 2 2 4" xfId="1964" xr:uid="{00000000-0005-0000-0000-00009B0D0000}"/>
    <cellStyle name="Comma 3 4 2 2 4 2" xfId="1965" xr:uid="{00000000-0005-0000-0000-00009C0D0000}"/>
    <cellStyle name="Comma 3 4 2 2 4 3" xfId="1966" xr:uid="{00000000-0005-0000-0000-00009D0D0000}"/>
    <cellStyle name="Comma 3 4 2 2 5" xfId="1967" xr:uid="{00000000-0005-0000-0000-00009E0D0000}"/>
    <cellStyle name="Comma 3 4 2 2 5 2" xfId="1968" xr:uid="{00000000-0005-0000-0000-00009F0D0000}"/>
    <cellStyle name="Comma 3 4 2 2 6" xfId="1969" xr:uid="{00000000-0005-0000-0000-0000A00D0000}"/>
    <cellStyle name="Comma 3 4 2 2 6 2" xfId="1970" xr:uid="{00000000-0005-0000-0000-0000A10D0000}"/>
    <cellStyle name="Comma 3 4 2 2 7" xfId="1971" xr:uid="{00000000-0005-0000-0000-0000A20D0000}"/>
    <cellStyle name="Comma 3 4 2 3" xfId="1972" xr:uid="{00000000-0005-0000-0000-0000A30D0000}"/>
    <cellStyle name="Comma 3 4 2 3 2" xfId="1973" xr:uid="{00000000-0005-0000-0000-0000A40D0000}"/>
    <cellStyle name="Comma 3 4 2 3 2 2" xfId="1974" xr:uid="{00000000-0005-0000-0000-0000A50D0000}"/>
    <cellStyle name="Comma 3 4 2 3 2 2 2" xfId="45430" xr:uid="{00000000-0005-0000-0000-0000A60D0000}"/>
    <cellStyle name="Comma 3 4 2 3 2 3" xfId="1975" xr:uid="{00000000-0005-0000-0000-0000A70D0000}"/>
    <cellStyle name="Comma 3 4 2 3 3" xfId="1976" xr:uid="{00000000-0005-0000-0000-0000A80D0000}"/>
    <cellStyle name="Comma 3 4 2 3 3 2" xfId="1977" xr:uid="{00000000-0005-0000-0000-0000A90D0000}"/>
    <cellStyle name="Comma 3 4 2 3 4" xfId="1978" xr:uid="{00000000-0005-0000-0000-0000AA0D0000}"/>
    <cellStyle name="Comma 3 4 2 3 4 2" xfId="1979" xr:uid="{00000000-0005-0000-0000-0000AB0D0000}"/>
    <cellStyle name="Comma 3 4 2 3 5" xfId="1980" xr:uid="{00000000-0005-0000-0000-0000AC0D0000}"/>
    <cellStyle name="Comma 3 4 2 4" xfId="1981" xr:uid="{00000000-0005-0000-0000-0000AD0D0000}"/>
    <cellStyle name="Comma 3 4 2 4 2" xfId="1982" xr:uid="{00000000-0005-0000-0000-0000AE0D0000}"/>
    <cellStyle name="Comma 3 4 2 4 2 2" xfId="1983" xr:uid="{00000000-0005-0000-0000-0000AF0D0000}"/>
    <cellStyle name="Comma 3 4 2 4 3" xfId="1984" xr:uid="{00000000-0005-0000-0000-0000B00D0000}"/>
    <cellStyle name="Comma 3 4 2 4 3 2" xfId="1985" xr:uid="{00000000-0005-0000-0000-0000B10D0000}"/>
    <cellStyle name="Comma 3 4 2 4 4" xfId="1986" xr:uid="{00000000-0005-0000-0000-0000B20D0000}"/>
    <cellStyle name="Comma 3 4 2 5" xfId="1987" xr:uid="{00000000-0005-0000-0000-0000B30D0000}"/>
    <cellStyle name="Comma 3 4 2 5 2" xfId="1988" xr:uid="{00000000-0005-0000-0000-0000B40D0000}"/>
    <cellStyle name="Comma 3 4 2 5 3" xfId="1989" xr:uid="{00000000-0005-0000-0000-0000B50D0000}"/>
    <cellStyle name="Comma 3 4 2 6" xfId="1990" xr:uid="{00000000-0005-0000-0000-0000B60D0000}"/>
    <cellStyle name="Comma 3 4 2 6 2" xfId="1991" xr:uid="{00000000-0005-0000-0000-0000B70D0000}"/>
    <cellStyle name="Comma 3 4 2 7" xfId="1992" xr:uid="{00000000-0005-0000-0000-0000B80D0000}"/>
    <cellStyle name="Comma 3 4 2 7 2" xfId="1993" xr:uid="{00000000-0005-0000-0000-0000B90D0000}"/>
    <cellStyle name="Comma 3 4 2 8" xfId="1994" xr:uid="{00000000-0005-0000-0000-0000BA0D0000}"/>
    <cellStyle name="Comma 3 4 3" xfId="1995" xr:uid="{00000000-0005-0000-0000-0000BB0D0000}"/>
    <cellStyle name="Comma 3 4 3 2" xfId="1996" xr:uid="{00000000-0005-0000-0000-0000BC0D0000}"/>
    <cellStyle name="Comma 3 4 3 2 2" xfId="1997" xr:uid="{00000000-0005-0000-0000-0000BD0D0000}"/>
    <cellStyle name="Comma 3 4 3 2 2 2" xfId="1998" xr:uid="{00000000-0005-0000-0000-0000BE0D0000}"/>
    <cellStyle name="Comma 3 4 3 2 2 2 2" xfId="45431" xr:uid="{00000000-0005-0000-0000-0000BF0D0000}"/>
    <cellStyle name="Comma 3 4 3 2 2 2 2 2" xfId="45432" xr:uid="{00000000-0005-0000-0000-0000C00D0000}"/>
    <cellStyle name="Comma 3 4 3 2 2 2 3" xfId="45433" xr:uid="{00000000-0005-0000-0000-0000C10D0000}"/>
    <cellStyle name="Comma 3 4 3 2 2 3" xfId="1999" xr:uid="{00000000-0005-0000-0000-0000C20D0000}"/>
    <cellStyle name="Comma 3 4 3 2 2 3 2" xfId="45434" xr:uid="{00000000-0005-0000-0000-0000C30D0000}"/>
    <cellStyle name="Comma 3 4 3 2 2 4" xfId="45435" xr:uid="{00000000-0005-0000-0000-0000C40D0000}"/>
    <cellStyle name="Comma 3 4 3 2 3" xfId="2000" xr:uid="{00000000-0005-0000-0000-0000C50D0000}"/>
    <cellStyle name="Comma 3 4 3 2 3 2" xfId="2001" xr:uid="{00000000-0005-0000-0000-0000C60D0000}"/>
    <cellStyle name="Comma 3 4 3 2 3 2 2" xfId="45436" xr:uid="{00000000-0005-0000-0000-0000C70D0000}"/>
    <cellStyle name="Comma 3 4 3 2 3 3" xfId="45437" xr:uid="{00000000-0005-0000-0000-0000C80D0000}"/>
    <cellStyle name="Comma 3 4 3 2 4" xfId="2002" xr:uid="{00000000-0005-0000-0000-0000C90D0000}"/>
    <cellStyle name="Comma 3 4 3 2 4 2" xfId="2003" xr:uid="{00000000-0005-0000-0000-0000CA0D0000}"/>
    <cellStyle name="Comma 3 4 3 2 5" xfId="2004" xr:uid="{00000000-0005-0000-0000-0000CB0D0000}"/>
    <cellStyle name="Comma 3 4 3 3" xfId="2005" xr:uid="{00000000-0005-0000-0000-0000CC0D0000}"/>
    <cellStyle name="Comma 3 4 3 3 2" xfId="2006" xr:uid="{00000000-0005-0000-0000-0000CD0D0000}"/>
    <cellStyle name="Comma 3 4 3 3 2 2" xfId="2007" xr:uid="{00000000-0005-0000-0000-0000CE0D0000}"/>
    <cellStyle name="Comma 3 4 3 3 2 2 2" xfId="45438" xr:uid="{00000000-0005-0000-0000-0000CF0D0000}"/>
    <cellStyle name="Comma 3 4 3 3 2 3" xfId="45439" xr:uid="{00000000-0005-0000-0000-0000D00D0000}"/>
    <cellStyle name="Comma 3 4 3 3 3" xfId="2008" xr:uid="{00000000-0005-0000-0000-0000D10D0000}"/>
    <cellStyle name="Comma 3 4 3 3 3 2" xfId="2009" xr:uid="{00000000-0005-0000-0000-0000D20D0000}"/>
    <cellStyle name="Comma 3 4 3 3 4" xfId="2010" xr:uid="{00000000-0005-0000-0000-0000D30D0000}"/>
    <cellStyle name="Comma 3 4 3 4" xfId="2011" xr:uid="{00000000-0005-0000-0000-0000D40D0000}"/>
    <cellStyle name="Comma 3 4 3 4 2" xfId="2012" xr:uid="{00000000-0005-0000-0000-0000D50D0000}"/>
    <cellStyle name="Comma 3 4 3 4 2 2" xfId="45440" xr:uid="{00000000-0005-0000-0000-0000D60D0000}"/>
    <cellStyle name="Comma 3 4 3 4 3" xfId="2013" xr:uid="{00000000-0005-0000-0000-0000D70D0000}"/>
    <cellStyle name="Comma 3 4 3 5" xfId="2014" xr:uid="{00000000-0005-0000-0000-0000D80D0000}"/>
    <cellStyle name="Comma 3 4 3 5 2" xfId="2015" xr:uid="{00000000-0005-0000-0000-0000D90D0000}"/>
    <cellStyle name="Comma 3 4 3 6" xfId="2016" xr:uid="{00000000-0005-0000-0000-0000DA0D0000}"/>
    <cellStyle name="Comma 3 4 3 6 2" xfId="2017" xr:uid="{00000000-0005-0000-0000-0000DB0D0000}"/>
    <cellStyle name="Comma 3 4 3 7" xfId="2018" xr:uid="{00000000-0005-0000-0000-0000DC0D0000}"/>
    <cellStyle name="Comma 3 4 4" xfId="2019" xr:uid="{00000000-0005-0000-0000-0000DD0D0000}"/>
    <cellStyle name="Comma 3 4 4 2" xfId="2020" xr:uid="{00000000-0005-0000-0000-0000DE0D0000}"/>
    <cellStyle name="Comma 3 4 4 2 2" xfId="2021" xr:uid="{00000000-0005-0000-0000-0000DF0D0000}"/>
    <cellStyle name="Comma 3 4 4 2 2 2" xfId="2022" xr:uid="{00000000-0005-0000-0000-0000E00D0000}"/>
    <cellStyle name="Comma 3 4 4 2 2 2 2" xfId="45441" xr:uid="{00000000-0005-0000-0000-0000E10D0000}"/>
    <cellStyle name="Comma 3 4 4 2 2 3" xfId="2023" xr:uid="{00000000-0005-0000-0000-0000E20D0000}"/>
    <cellStyle name="Comma 3 4 4 2 3" xfId="2024" xr:uid="{00000000-0005-0000-0000-0000E30D0000}"/>
    <cellStyle name="Comma 3 4 4 2 3 2" xfId="2025" xr:uid="{00000000-0005-0000-0000-0000E40D0000}"/>
    <cellStyle name="Comma 3 4 4 2 4" xfId="2026" xr:uid="{00000000-0005-0000-0000-0000E50D0000}"/>
    <cellStyle name="Comma 3 4 4 2 4 2" xfId="2027" xr:uid="{00000000-0005-0000-0000-0000E60D0000}"/>
    <cellStyle name="Comma 3 4 4 2 5" xfId="2028" xr:uid="{00000000-0005-0000-0000-0000E70D0000}"/>
    <cellStyle name="Comma 3 4 4 3" xfId="2029" xr:uid="{00000000-0005-0000-0000-0000E80D0000}"/>
    <cellStyle name="Comma 3 4 4 3 2" xfId="2030" xr:uid="{00000000-0005-0000-0000-0000E90D0000}"/>
    <cellStyle name="Comma 3 4 4 3 2 2" xfId="2031" xr:uid="{00000000-0005-0000-0000-0000EA0D0000}"/>
    <cellStyle name="Comma 3 4 4 3 3" xfId="2032" xr:uid="{00000000-0005-0000-0000-0000EB0D0000}"/>
    <cellStyle name="Comma 3 4 4 3 3 2" xfId="2033" xr:uid="{00000000-0005-0000-0000-0000EC0D0000}"/>
    <cellStyle name="Comma 3 4 4 3 4" xfId="2034" xr:uid="{00000000-0005-0000-0000-0000ED0D0000}"/>
    <cellStyle name="Comma 3 4 4 4" xfId="2035" xr:uid="{00000000-0005-0000-0000-0000EE0D0000}"/>
    <cellStyle name="Comma 3 4 4 4 2" xfId="2036" xr:uid="{00000000-0005-0000-0000-0000EF0D0000}"/>
    <cellStyle name="Comma 3 4 4 4 3" xfId="2037" xr:uid="{00000000-0005-0000-0000-0000F00D0000}"/>
    <cellStyle name="Comma 3 4 4 5" xfId="2038" xr:uid="{00000000-0005-0000-0000-0000F10D0000}"/>
    <cellStyle name="Comma 3 4 4 5 2" xfId="2039" xr:uid="{00000000-0005-0000-0000-0000F20D0000}"/>
    <cellStyle name="Comma 3 4 4 6" xfId="2040" xr:uid="{00000000-0005-0000-0000-0000F30D0000}"/>
    <cellStyle name="Comma 3 4 4 6 2" xfId="2041" xr:uid="{00000000-0005-0000-0000-0000F40D0000}"/>
    <cellStyle name="Comma 3 4 4 7" xfId="2042" xr:uid="{00000000-0005-0000-0000-0000F50D0000}"/>
    <cellStyle name="Comma 3 4 5" xfId="2043" xr:uid="{00000000-0005-0000-0000-0000F60D0000}"/>
    <cellStyle name="Comma 3 4 5 2" xfId="2044" xr:uid="{00000000-0005-0000-0000-0000F70D0000}"/>
    <cellStyle name="Comma 3 4 5 2 2" xfId="2045" xr:uid="{00000000-0005-0000-0000-0000F80D0000}"/>
    <cellStyle name="Comma 3 4 5 2 2 2" xfId="2046" xr:uid="{00000000-0005-0000-0000-0000F90D0000}"/>
    <cellStyle name="Comma 3 4 5 2 3" xfId="2047" xr:uid="{00000000-0005-0000-0000-0000FA0D0000}"/>
    <cellStyle name="Comma 3 4 5 2 3 2" xfId="2048" xr:uid="{00000000-0005-0000-0000-0000FB0D0000}"/>
    <cellStyle name="Comma 3 4 5 2 4" xfId="2049" xr:uid="{00000000-0005-0000-0000-0000FC0D0000}"/>
    <cellStyle name="Comma 3 4 5 3" xfId="2050" xr:uid="{00000000-0005-0000-0000-0000FD0D0000}"/>
    <cellStyle name="Comma 3 4 5 3 2" xfId="2051" xr:uid="{00000000-0005-0000-0000-0000FE0D0000}"/>
    <cellStyle name="Comma 3 4 5 3 3" xfId="2052" xr:uid="{00000000-0005-0000-0000-0000FF0D0000}"/>
    <cellStyle name="Comma 3 4 5 4" xfId="2053" xr:uid="{00000000-0005-0000-0000-0000000E0000}"/>
    <cellStyle name="Comma 3 4 5 4 2" xfId="2054" xr:uid="{00000000-0005-0000-0000-0000010E0000}"/>
    <cellStyle name="Comma 3 4 5 5" xfId="2055" xr:uid="{00000000-0005-0000-0000-0000020E0000}"/>
    <cellStyle name="Comma 3 4 5 5 2" xfId="2056" xr:uid="{00000000-0005-0000-0000-0000030E0000}"/>
    <cellStyle name="Comma 3 4 5 6" xfId="2057" xr:uid="{00000000-0005-0000-0000-0000040E0000}"/>
    <cellStyle name="Comma 3 4 6" xfId="2058" xr:uid="{00000000-0005-0000-0000-0000050E0000}"/>
    <cellStyle name="Comma 3 4 6 2" xfId="2059" xr:uid="{00000000-0005-0000-0000-0000060E0000}"/>
    <cellStyle name="Comma 3 4 6 2 2" xfId="2060" xr:uid="{00000000-0005-0000-0000-0000070E0000}"/>
    <cellStyle name="Comma 3 4 6 3" xfId="2061" xr:uid="{00000000-0005-0000-0000-0000080E0000}"/>
    <cellStyle name="Comma 3 4 6 3 2" xfId="2062" xr:uid="{00000000-0005-0000-0000-0000090E0000}"/>
    <cellStyle name="Comma 3 4 6 4" xfId="2063" xr:uid="{00000000-0005-0000-0000-00000A0E0000}"/>
    <cellStyle name="Comma 3 4 7" xfId="2064" xr:uid="{00000000-0005-0000-0000-00000B0E0000}"/>
    <cellStyle name="Comma 3 4 7 2" xfId="2065" xr:uid="{00000000-0005-0000-0000-00000C0E0000}"/>
    <cellStyle name="Comma 3 4 7 2 2" xfId="2066" xr:uid="{00000000-0005-0000-0000-00000D0E0000}"/>
    <cellStyle name="Comma 3 4 7 3" xfId="2067" xr:uid="{00000000-0005-0000-0000-00000E0E0000}"/>
    <cellStyle name="Comma 3 4 7 3 2" xfId="2068" xr:uid="{00000000-0005-0000-0000-00000F0E0000}"/>
    <cellStyle name="Comma 3 4 7 4" xfId="2069" xr:uid="{00000000-0005-0000-0000-0000100E0000}"/>
    <cellStyle name="Comma 3 4 8" xfId="2070" xr:uid="{00000000-0005-0000-0000-0000110E0000}"/>
    <cellStyle name="Comma 3 4 8 2" xfId="2071" xr:uid="{00000000-0005-0000-0000-0000120E0000}"/>
    <cellStyle name="Comma 3 4 8 3" xfId="2072" xr:uid="{00000000-0005-0000-0000-0000130E0000}"/>
    <cellStyle name="Comma 3 4 9" xfId="2073" xr:uid="{00000000-0005-0000-0000-0000140E0000}"/>
    <cellStyle name="Comma 3 4 9 2" xfId="2074" xr:uid="{00000000-0005-0000-0000-0000150E0000}"/>
    <cellStyle name="Comma 3 5" xfId="2075" xr:uid="{00000000-0005-0000-0000-0000160E0000}"/>
    <cellStyle name="Comma 3 5 10" xfId="2076" xr:uid="{00000000-0005-0000-0000-0000170E0000}"/>
    <cellStyle name="Comma 3 5 2" xfId="2077" xr:uid="{00000000-0005-0000-0000-0000180E0000}"/>
    <cellStyle name="Comma 3 5 2 2" xfId="2078" xr:uid="{00000000-0005-0000-0000-0000190E0000}"/>
    <cellStyle name="Comma 3 5 2 2 2" xfId="2079" xr:uid="{00000000-0005-0000-0000-00001A0E0000}"/>
    <cellStyle name="Comma 3 5 2 2 2 2" xfId="2080" xr:uid="{00000000-0005-0000-0000-00001B0E0000}"/>
    <cellStyle name="Comma 3 5 2 2 2 2 2" xfId="45442" xr:uid="{00000000-0005-0000-0000-00001C0E0000}"/>
    <cellStyle name="Comma 3 5 2 2 2 2 2 2" xfId="45443" xr:uid="{00000000-0005-0000-0000-00001D0E0000}"/>
    <cellStyle name="Comma 3 5 2 2 2 2 3" xfId="45444" xr:uid="{00000000-0005-0000-0000-00001E0E0000}"/>
    <cellStyle name="Comma 3 5 2 2 2 3" xfId="2081" xr:uid="{00000000-0005-0000-0000-00001F0E0000}"/>
    <cellStyle name="Comma 3 5 2 2 2 3 2" xfId="45445" xr:uid="{00000000-0005-0000-0000-0000200E0000}"/>
    <cellStyle name="Comma 3 5 2 2 2 4" xfId="45446" xr:uid="{00000000-0005-0000-0000-0000210E0000}"/>
    <cellStyle name="Comma 3 5 2 2 3" xfId="2082" xr:uid="{00000000-0005-0000-0000-0000220E0000}"/>
    <cellStyle name="Comma 3 5 2 2 3 2" xfId="2083" xr:uid="{00000000-0005-0000-0000-0000230E0000}"/>
    <cellStyle name="Comma 3 5 2 2 3 2 2" xfId="45447" xr:uid="{00000000-0005-0000-0000-0000240E0000}"/>
    <cellStyle name="Comma 3 5 2 2 3 3" xfId="45448" xr:uid="{00000000-0005-0000-0000-0000250E0000}"/>
    <cellStyle name="Comma 3 5 2 2 4" xfId="2084" xr:uid="{00000000-0005-0000-0000-0000260E0000}"/>
    <cellStyle name="Comma 3 5 2 2 4 2" xfId="2085" xr:uid="{00000000-0005-0000-0000-0000270E0000}"/>
    <cellStyle name="Comma 3 5 2 2 5" xfId="2086" xr:uid="{00000000-0005-0000-0000-0000280E0000}"/>
    <cellStyle name="Comma 3 5 2 3" xfId="2087" xr:uid="{00000000-0005-0000-0000-0000290E0000}"/>
    <cellStyle name="Comma 3 5 2 3 2" xfId="2088" xr:uid="{00000000-0005-0000-0000-00002A0E0000}"/>
    <cellStyle name="Comma 3 5 2 3 2 2" xfId="2089" xr:uid="{00000000-0005-0000-0000-00002B0E0000}"/>
    <cellStyle name="Comma 3 5 2 3 2 2 2" xfId="45449" xr:uid="{00000000-0005-0000-0000-00002C0E0000}"/>
    <cellStyle name="Comma 3 5 2 3 2 3" xfId="45450" xr:uid="{00000000-0005-0000-0000-00002D0E0000}"/>
    <cellStyle name="Comma 3 5 2 3 3" xfId="2090" xr:uid="{00000000-0005-0000-0000-00002E0E0000}"/>
    <cellStyle name="Comma 3 5 2 3 3 2" xfId="2091" xr:uid="{00000000-0005-0000-0000-00002F0E0000}"/>
    <cellStyle name="Comma 3 5 2 3 4" xfId="2092" xr:uid="{00000000-0005-0000-0000-0000300E0000}"/>
    <cellStyle name="Comma 3 5 2 4" xfId="2093" xr:uid="{00000000-0005-0000-0000-0000310E0000}"/>
    <cellStyle name="Comma 3 5 2 4 2" xfId="2094" xr:uid="{00000000-0005-0000-0000-0000320E0000}"/>
    <cellStyle name="Comma 3 5 2 4 2 2" xfId="45451" xr:uid="{00000000-0005-0000-0000-0000330E0000}"/>
    <cellStyle name="Comma 3 5 2 4 3" xfId="2095" xr:uid="{00000000-0005-0000-0000-0000340E0000}"/>
    <cellStyle name="Comma 3 5 2 5" xfId="2096" xr:uid="{00000000-0005-0000-0000-0000350E0000}"/>
    <cellStyle name="Comma 3 5 2 5 2" xfId="2097" xr:uid="{00000000-0005-0000-0000-0000360E0000}"/>
    <cellStyle name="Comma 3 5 2 6" xfId="2098" xr:uid="{00000000-0005-0000-0000-0000370E0000}"/>
    <cellStyle name="Comma 3 5 2 6 2" xfId="2099" xr:uid="{00000000-0005-0000-0000-0000380E0000}"/>
    <cellStyle name="Comma 3 5 2 7" xfId="2100" xr:uid="{00000000-0005-0000-0000-0000390E0000}"/>
    <cellStyle name="Comma 3 5 3" xfId="2101" xr:uid="{00000000-0005-0000-0000-00003A0E0000}"/>
    <cellStyle name="Comma 3 5 3 2" xfId="2102" xr:uid="{00000000-0005-0000-0000-00003B0E0000}"/>
    <cellStyle name="Comma 3 5 3 2 2" xfId="2103" xr:uid="{00000000-0005-0000-0000-00003C0E0000}"/>
    <cellStyle name="Comma 3 5 3 2 2 2" xfId="2104" xr:uid="{00000000-0005-0000-0000-00003D0E0000}"/>
    <cellStyle name="Comma 3 5 3 2 2 2 2" xfId="45452" xr:uid="{00000000-0005-0000-0000-00003E0E0000}"/>
    <cellStyle name="Comma 3 5 3 2 2 2 2 2" xfId="45453" xr:uid="{00000000-0005-0000-0000-00003F0E0000}"/>
    <cellStyle name="Comma 3 5 3 2 2 2 3" xfId="45454" xr:uid="{00000000-0005-0000-0000-0000400E0000}"/>
    <cellStyle name="Comma 3 5 3 2 2 3" xfId="2105" xr:uid="{00000000-0005-0000-0000-0000410E0000}"/>
    <cellStyle name="Comma 3 5 3 2 2 3 2" xfId="45455" xr:uid="{00000000-0005-0000-0000-0000420E0000}"/>
    <cellStyle name="Comma 3 5 3 2 2 4" xfId="45456" xr:uid="{00000000-0005-0000-0000-0000430E0000}"/>
    <cellStyle name="Comma 3 5 3 2 3" xfId="2106" xr:uid="{00000000-0005-0000-0000-0000440E0000}"/>
    <cellStyle name="Comma 3 5 3 2 3 2" xfId="2107" xr:uid="{00000000-0005-0000-0000-0000450E0000}"/>
    <cellStyle name="Comma 3 5 3 2 3 2 2" xfId="45457" xr:uid="{00000000-0005-0000-0000-0000460E0000}"/>
    <cellStyle name="Comma 3 5 3 2 3 3" xfId="45458" xr:uid="{00000000-0005-0000-0000-0000470E0000}"/>
    <cellStyle name="Comma 3 5 3 2 4" xfId="2108" xr:uid="{00000000-0005-0000-0000-0000480E0000}"/>
    <cellStyle name="Comma 3 5 3 2 4 2" xfId="2109" xr:uid="{00000000-0005-0000-0000-0000490E0000}"/>
    <cellStyle name="Comma 3 5 3 2 5" xfId="2110" xr:uid="{00000000-0005-0000-0000-00004A0E0000}"/>
    <cellStyle name="Comma 3 5 3 3" xfId="2111" xr:uid="{00000000-0005-0000-0000-00004B0E0000}"/>
    <cellStyle name="Comma 3 5 3 3 2" xfId="2112" xr:uid="{00000000-0005-0000-0000-00004C0E0000}"/>
    <cellStyle name="Comma 3 5 3 3 2 2" xfId="2113" xr:uid="{00000000-0005-0000-0000-00004D0E0000}"/>
    <cellStyle name="Comma 3 5 3 3 2 2 2" xfId="45459" xr:uid="{00000000-0005-0000-0000-00004E0E0000}"/>
    <cellStyle name="Comma 3 5 3 3 2 3" xfId="45460" xr:uid="{00000000-0005-0000-0000-00004F0E0000}"/>
    <cellStyle name="Comma 3 5 3 3 3" xfId="2114" xr:uid="{00000000-0005-0000-0000-0000500E0000}"/>
    <cellStyle name="Comma 3 5 3 3 3 2" xfId="2115" xr:uid="{00000000-0005-0000-0000-0000510E0000}"/>
    <cellStyle name="Comma 3 5 3 3 4" xfId="2116" xr:uid="{00000000-0005-0000-0000-0000520E0000}"/>
    <cellStyle name="Comma 3 5 3 4" xfId="2117" xr:uid="{00000000-0005-0000-0000-0000530E0000}"/>
    <cellStyle name="Comma 3 5 3 4 2" xfId="2118" xr:uid="{00000000-0005-0000-0000-0000540E0000}"/>
    <cellStyle name="Comma 3 5 3 4 2 2" xfId="45461" xr:uid="{00000000-0005-0000-0000-0000550E0000}"/>
    <cellStyle name="Comma 3 5 3 4 3" xfId="2119" xr:uid="{00000000-0005-0000-0000-0000560E0000}"/>
    <cellStyle name="Comma 3 5 3 5" xfId="2120" xr:uid="{00000000-0005-0000-0000-0000570E0000}"/>
    <cellStyle name="Comma 3 5 3 5 2" xfId="2121" xr:uid="{00000000-0005-0000-0000-0000580E0000}"/>
    <cellStyle name="Comma 3 5 3 6" xfId="2122" xr:uid="{00000000-0005-0000-0000-0000590E0000}"/>
    <cellStyle name="Comma 3 5 3 6 2" xfId="2123" xr:uid="{00000000-0005-0000-0000-00005A0E0000}"/>
    <cellStyle name="Comma 3 5 3 7" xfId="2124" xr:uid="{00000000-0005-0000-0000-00005B0E0000}"/>
    <cellStyle name="Comma 3 5 4" xfId="2125" xr:uid="{00000000-0005-0000-0000-00005C0E0000}"/>
    <cellStyle name="Comma 3 5 4 2" xfId="2126" xr:uid="{00000000-0005-0000-0000-00005D0E0000}"/>
    <cellStyle name="Comma 3 5 4 2 2" xfId="2127" xr:uid="{00000000-0005-0000-0000-00005E0E0000}"/>
    <cellStyle name="Comma 3 5 4 2 2 2" xfId="2128" xr:uid="{00000000-0005-0000-0000-00005F0E0000}"/>
    <cellStyle name="Comma 3 5 4 2 2 2 2" xfId="45462" xr:uid="{00000000-0005-0000-0000-0000600E0000}"/>
    <cellStyle name="Comma 3 5 4 2 2 3" xfId="45463" xr:uid="{00000000-0005-0000-0000-0000610E0000}"/>
    <cellStyle name="Comma 3 5 4 2 3" xfId="2129" xr:uid="{00000000-0005-0000-0000-0000620E0000}"/>
    <cellStyle name="Comma 3 5 4 2 3 2" xfId="2130" xr:uid="{00000000-0005-0000-0000-0000630E0000}"/>
    <cellStyle name="Comma 3 5 4 2 4" xfId="2131" xr:uid="{00000000-0005-0000-0000-0000640E0000}"/>
    <cellStyle name="Comma 3 5 4 3" xfId="2132" xr:uid="{00000000-0005-0000-0000-0000650E0000}"/>
    <cellStyle name="Comma 3 5 4 3 2" xfId="2133" xr:uid="{00000000-0005-0000-0000-0000660E0000}"/>
    <cellStyle name="Comma 3 5 4 3 2 2" xfId="45464" xr:uid="{00000000-0005-0000-0000-0000670E0000}"/>
    <cellStyle name="Comma 3 5 4 3 3" xfId="2134" xr:uid="{00000000-0005-0000-0000-0000680E0000}"/>
    <cellStyle name="Comma 3 5 4 4" xfId="2135" xr:uid="{00000000-0005-0000-0000-0000690E0000}"/>
    <cellStyle name="Comma 3 5 4 4 2" xfId="2136" xr:uid="{00000000-0005-0000-0000-00006A0E0000}"/>
    <cellStyle name="Comma 3 5 4 5" xfId="2137" xr:uid="{00000000-0005-0000-0000-00006B0E0000}"/>
    <cellStyle name="Comma 3 5 4 5 2" xfId="2138" xr:uid="{00000000-0005-0000-0000-00006C0E0000}"/>
    <cellStyle name="Comma 3 5 4 6" xfId="2139" xr:uid="{00000000-0005-0000-0000-00006D0E0000}"/>
    <cellStyle name="Comma 3 5 5" xfId="2140" xr:uid="{00000000-0005-0000-0000-00006E0E0000}"/>
    <cellStyle name="Comma 3 5 5 2" xfId="2141" xr:uid="{00000000-0005-0000-0000-00006F0E0000}"/>
    <cellStyle name="Comma 3 5 5 2 2" xfId="2142" xr:uid="{00000000-0005-0000-0000-0000700E0000}"/>
    <cellStyle name="Comma 3 5 5 2 2 2" xfId="45465" xr:uid="{00000000-0005-0000-0000-0000710E0000}"/>
    <cellStyle name="Comma 3 5 5 2 3" xfId="45466" xr:uid="{00000000-0005-0000-0000-0000720E0000}"/>
    <cellStyle name="Comma 3 5 5 3" xfId="2143" xr:uid="{00000000-0005-0000-0000-0000730E0000}"/>
    <cellStyle name="Comma 3 5 5 3 2" xfId="2144" xr:uid="{00000000-0005-0000-0000-0000740E0000}"/>
    <cellStyle name="Comma 3 5 5 4" xfId="2145" xr:uid="{00000000-0005-0000-0000-0000750E0000}"/>
    <cellStyle name="Comma 3 5 6" xfId="2146" xr:uid="{00000000-0005-0000-0000-0000760E0000}"/>
    <cellStyle name="Comma 3 5 6 2" xfId="2147" xr:uid="{00000000-0005-0000-0000-0000770E0000}"/>
    <cellStyle name="Comma 3 5 6 2 2" xfId="2148" xr:uid="{00000000-0005-0000-0000-0000780E0000}"/>
    <cellStyle name="Comma 3 5 6 3" xfId="2149" xr:uid="{00000000-0005-0000-0000-0000790E0000}"/>
    <cellStyle name="Comma 3 5 6 3 2" xfId="2150" xr:uid="{00000000-0005-0000-0000-00007A0E0000}"/>
    <cellStyle name="Comma 3 5 6 4" xfId="2151" xr:uid="{00000000-0005-0000-0000-00007B0E0000}"/>
    <cellStyle name="Comma 3 5 7" xfId="2152" xr:uid="{00000000-0005-0000-0000-00007C0E0000}"/>
    <cellStyle name="Comma 3 5 7 2" xfId="2153" xr:uid="{00000000-0005-0000-0000-00007D0E0000}"/>
    <cellStyle name="Comma 3 5 7 3" xfId="2154" xr:uid="{00000000-0005-0000-0000-00007E0E0000}"/>
    <cellStyle name="Comma 3 5 8" xfId="2155" xr:uid="{00000000-0005-0000-0000-00007F0E0000}"/>
    <cellStyle name="Comma 3 5 8 2" xfId="2156" xr:uid="{00000000-0005-0000-0000-0000800E0000}"/>
    <cellStyle name="Comma 3 5 9" xfId="2157" xr:uid="{00000000-0005-0000-0000-0000810E0000}"/>
    <cellStyle name="Comma 3 5 9 2" xfId="2158" xr:uid="{00000000-0005-0000-0000-0000820E0000}"/>
    <cellStyle name="Comma 3 6" xfId="2159" xr:uid="{00000000-0005-0000-0000-0000830E0000}"/>
    <cellStyle name="Comma 3 6 2" xfId="2160" xr:uid="{00000000-0005-0000-0000-0000840E0000}"/>
    <cellStyle name="Comma 3 6 2 2" xfId="2161" xr:uid="{00000000-0005-0000-0000-0000850E0000}"/>
    <cellStyle name="Comma 3 6 2 2 2" xfId="2162" xr:uid="{00000000-0005-0000-0000-0000860E0000}"/>
    <cellStyle name="Comma 3 6 2 2 2 2" xfId="45467" xr:uid="{00000000-0005-0000-0000-0000870E0000}"/>
    <cellStyle name="Comma 3 6 2 2 2 2 2" xfId="45468" xr:uid="{00000000-0005-0000-0000-0000880E0000}"/>
    <cellStyle name="Comma 3 6 2 2 2 2 2 2" xfId="45469" xr:uid="{00000000-0005-0000-0000-0000890E0000}"/>
    <cellStyle name="Comma 3 6 2 2 2 2 3" xfId="45470" xr:uid="{00000000-0005-0000-0000-00008A0E0000}"/>
    <cellStyle name="Comma 3 6 2 2 2 3" xfId="45471" xr:uid="{00000000-0005-0000-0000-00008B0E0000}"/>
    <cellStyle name="Comma 3 6 2 2 2 3 2" xfId="45472" xr:uid="{00000000-0005-0000-0000-00008C0E0000}"/>
    <cellStyle name="Comma 3 6 2 2 2 4" xfId="45473" xr:uid="{00000000-0005-0000-0000-00008D0E0000}"/>
    <cellStyle name="Comma 3 6 2 2 3" xfId="45474" xr:uid="{00000000-0005-0000-0000-00008E0E0000}"/>
    <cellStyle name="Comma 3 6 2 2 3 2" xfId="45475" xr:uid="{00000000-0005-0000-0000-00008F0E0000}"/>
    <cellStyle name="Comma 3 6 2 2 3 2 2" xfId="45476" xr:uid="{00000000-0005-0000-0000-0000900E0000}"/>
    <cellStyle name="Comma 3 6 2 2 3 3" xfId="45477" xr:uid="{00000000-0005-0000-0000-0000910E0000}"/>
    <cellStyle name="Comma 3 6 2 2 4" xfId="45478" xr:uid="{00000000-0005-0000-0000-0000920E0000}"/>
    <cellStyle name="Comma 3 6 2 2 4 2" xfId="45479" xr:uid="{00000000-0005-0000-0000-0000930E0000}"/>
    <cellStyle name="Comma 3 6 2 2 5" xfId="45480" xr:uid="{00000000-0005-0000-0000-0000940E0000}"/>
    <cellStyle name="Comma 3 6 2 3" xfId="2163" xr:uid="{00000000-0005-0000-0000-0000950E0000}"/>
    <cellStyle name="Comma 3 6 2 3 2" xfId="2164" xr:uid="{00000000-0005-0000-0000-0000960E0000}"/>
    <cellStyle name="Comma 3 6 2 3 2 2" xfId="45481" xr:uid="{00000000-0005-0000-0000-0000970E0000}"/>
    <cellStyle name="Comma 3 6 2 3 2 2 2" xfId="45482" xr:uid="{00000000-0005-0000-0000-0000980E0000}"/>
    <cellStyle name="Comma 3 6 2 3 2 3" xfId="45483" xr:uid="{00000000-0005-0000-0000-0000990E0000}"/>
    <cellStyle name="Comma 3 6 2 3 3" xfId="45484" xr:uid="{00000000-0005-0000-0000-00009A0E0000}"/>
    <cellStyle name="Comma 3 6 2 3 3 2" xfId="45485" xr:uid="{00000000-0005-0000-0000-00009B0E0000}"/>
    <cellStyle name="Comma 3 6 2 3 4" xfId="45486" xr:uid="{00000000-0005-0000-0000-00009C0E0000}"/>
    <cellStyle name="Comma 3 6 2 4" xfId="2165" xr:uid="{00000000-0005-0000-0000-00009D0E0000}"/>
    <cellStyle name="Comma 3 6 2 4 2" xfId="45487" xr:uid="{00000000-0005-0000-0000-00009E0E0000}"/>
    <cellStyle name="Comma 3 6 2 4 2 2" xfId="45488" xr:uid="{00000000-0005-0000-0000-00009F0E0000}"/>
    <cellStyle name="Comma 3 6 2 4 3" xfId="45489" xr:uid="{00000000-0005-0000-0000-0000A00E0000}"/>
    <cellStyle name="Comma 3 6 2 5" xfId="45490" xr:uid="{00000000-0005-0000-0000-0000A10E0000}"/>
    <cellStyle name="Comma 3 6 2 5 2" xfId="45491" xr:uid="{00000000-0005-0000-0000-0000A20E0000}"/>
    <cellStyle name="Comma 3 6 2 6" xfId="45492" xr:uid="{00000000-0005-0000-0000-0000A30E0000}"/>
    <cellStyle name="Comma 3 6 3" xfId="2166" xr:uid="{00000000-0005-0000-0000-0000A40E0000}"/>
    <cellStyle name="Comma 3 6 3 2" xfId="2167" xr:uid="{00000000-0005-0000-0000-0000A50E0000}"/>
    <cellStyle name="Comma 3 6 3 2 2" xfId="45493" xr:uid="{00000000-0005-0000-0000-0000A60E0000}"/>
    <cellStyle name="Comma 3 6 3 2 2 2" xfId="45494" xr:uid="{00000000-0005-0000-0000-0000A70E0000}"/>
    <cellStyle name="Comma 3 6 3 2 2 2 2" xfId="45495" xr:uid="{00000000-0005-0000-0000-0000A80E0000}"/>
    <cellStyle name="Comma 3 6 3 2 2 2 2 2" xfId="45496" xr:uid="{00000000-0005-0000-0000-0000A90E0000}"/>
    <cellStyle name="Comma 3 6 3 2 2 2 3" xfId="45497" xr:uid="{00000000-0005-0000-0000-0000AA0E0000}"/>
    <cellStyle name="Comma 3 6 3 2 2 3" xfId="45498" xr:uid="{00000000-0005-0000-0000-0000AB0E0000}"/>
    <cellStyle name="Comma 3 6 3 2 2 3 2" xfId="45499" xr:uid="{00000000-0005-0000-0000-0000AC0E0000}"/>
    <cellStyle name="Comma 3 6 3 2 2 4" xfId="45500" xr:uid="{00000000-0005-0000-0000-0000AD0E0000}"/>
    <cellStyle name="Comma 3 6 3 2 3" xfId="45501" xr:uid="{00000000-0005-0000-0000-0000AE0E0000}"/>
    <cellStyle name="Comma 3 6 3 2 3 2" xfId="45502" xr:uid="{00000000-0005-0000-0000-0000AF0E0000}"/>
    <cellStyle name="Comma 3 6 3 2 3 2 2" xfId="45503" xr:uid="{00000000-0005-0000-0000-0000B00E0000}"/>
    <cellStyle name="Comma 3 6 3 2 3 3" xfId="45504" xr:uid="{00000000-0005-0000-0000-0000B10E0000}"/>
    <cellStyle name="Comma 3 6 3 2 4" xfId="45505" xr:uid="{00000000-0005-0000-0000-0000B20E0000}"/>
    <cellStyle name="Comma 3 6 3 2 4 2" xfId="45506" xr:uid="{00000000-0005-0000-0000-0000B30E0000}"/>
    <cellStyle name="Comma 3 6 3 2 5" xfId="45507" xr:uid="{00000000-0005-0000-0000-0000B40E0000}"/>
    <cellStyle name="Comma 3 6 3 3" xfId="2168" xr:uid="{00000000-0005-0000-0000-0000B50E0000}"/>
    <cellStyle name="Comma 3 6 3 3 2" xfId="45508" xr:uid="{00000000-0005-0000-0000-0000B60E0000}"/>
    <cellStyle name="Comma 3 6 3 3 2 2" xfId="45509" xr:uid="{00000000-0005-0000-0000-0000B70E0000}"/>
    <cellStyle name="Comma 3 6 3 3 2 2 2" xfId="45510" xr:uid="{00000000-0005-0000-0000-0000B80E0000}"/>
    <cellStyle name="Comma 3 6 3 3 2 3" xfId="45511" xr:uid="{00000000-0005-0000-0000-0000B90E0000}"/>
    <cellStyle name="Comma 3 6 3 3 3" xfId="45512" xr:uid="{00000000-0005-0000-0000-0000BA0E0000}"/>
    <cellStyle name="Comma 3 6 3 3 3 2" xfId="45513" xr:uid="{00000000-0005-0000-0000-0000BB0E0000}"/>
    <cellStyle name="Comma 3 6 3 3 4" xfId="45514" xr:uid="{00000000-0005-0000-0000-0000BC0E0000}"/>
    <cellStyle name="Comma 3 6 3 4" xfId="45515" xr:uid="{00000000-0005-0000-0000-0000BD0E0000}"/>
    <cellStyle name="Comma 3 6 3 4 2" xfId="45516" xr:uid="{00000000-0005-0000-0000-0000BE0E0000}"/>
    <cellStyle name="Comma 3 6 3 4 2 2" xfId="45517" xr:uid="{00000000-0005-0000-0000-0000BF0E0000}"/>
    <cellStyle name="Comma 3 6 3 4 3" xfId="45518" xr:uid="{00000000-0005-0000-0000-0000C00E0000}"/>
    <cellStyle name="Comma 3 6 3 5" xfId="45519" xr:uid="{00000000-0005-0000-0000-0000C10E0000}"/>
    <cellStyle name="Comma 3 6 3 5 2" xfId="45520" xr:uid="{00000000-0005-0000-0000-0000C20E0000}"/>
    <cellStyle name="Comma 3 6 3 6" xfId="45521" xr:uid="{00000000-0005-0000-0000-0000C30E0000}"/>
    <cellStyle name="Comma 3 6 4" xfId="2169" xr:uid="{00000000-0005-0000-0000-0000C40E0000}"/>
    <cellStyle name="Comma 3 6 4 2" xfId="2170" xr:uid="{00000000-0005-0000-0000-0000C50E0000}"/>
    <cellStyle name="Comma 3 6 4 2 2" xfId="45522" xr:uid="{00000000-0005-0000-0000-0000C60E0000}"/>
    <cellStyle name="Comma 3 6 4 2 2 2" xfId="45523" xr:uid="{00000000-0005-0000-0000-0000C70E0000}"/>
    <cellStyle name="Comma 3 6 4 2 2 2 2" xfId="45524" xr:uid="{00000000-0005-0000-0000-0000C80E0000}"/>
    <cellStyle name="Comma 3 6 4 2 2 3" xfId="45525" xr:uid="{00000000-0005-0000-0000-0000C90E0000}"/>
    <cellStyle name="Comma 3 6 4 2 3" xfId="45526" xr:uid="{00000000-0005-0000-0000-0000CA0E0000}"/>
    <cellStyle name="Comma 3 6 4 2 3 2" xfId="45527" xr:uid="{00000000-0005-0000-0000-0000CB0E0000}"/>
    <cellStyle name="Comma 3 6 4 2 4" xfId="45528" xr:uid="{00000000-0005-0000-0000-0000CC0E0000}"/>
    <cellStyle name="Comma 3 6 4 3" xfId="45529" xr:uid="{00000000-0005-0000-0000-0000CD0E0000}"/>
    <cellStyle name="Comma 3 6 4 3 2" xfId="45530" xr:uid="{00000000-0005-0000-0000-0000CE0E0000}"/>
    <cellStyle name="Comma 3 6 4 3 2 2" xfId="45531" xr:uid="{00000000-0005-0000-0000-0000CF0E0000}"/>
    <cellStyle name="Comma 3 6 4 3 3" xfId="45532" xr:uid="{00000000-0005-0000-0000-0000D00E0000}"/>
    <cellStyle name="Comma 3 6 4 4" xfId="45533" xr:uid="{00000000-0005-0000-0000-0000D10E0000}"/>
    <cellStyle name="Comma 3 6 4 4 2" xfId="45534" xr:uid="{00000000-0005-0000-0000-0000D20E0000}"/>
    <cellStyle name="Comma 3 6 4 5" xfId="45535" xr:uid="{00000000-0005-0000-0000-0000D30E0000}"/>
    <cellStyle name="Comma 3 6 5" xfId="2171" xr:uid="{00000000-0005-0000-0000-0000D40E0000}"/>
    <cellStyle name="Comma 3 6 5 2" xfId="2172" xr:uid="{00000000-0005-0000-0000-0000D50E0000}"/>
    <cellStyle name="Comma 3 6 5 2 2" xfId="45536" xr:uid="{00000000-0005-0000-0000-0000D60E0000}"/>
    <cellStyle name="Comma 3 6 5 2 2 2" xfId="45537" xr:uid="{00000000-0005-0000-0000-0000D70E0000}"/>
    <cellStyle name="Comma 3 6 5 2 3" xfId="45538" xr:uid="{00000000-0005-0000-0000-0000D80E0000}"/>
    <cellStyle name="Comma 3 6 5 3" xfId="45539" xr:uid="{00000000-0005-0000-0000-0000D90E0000}"/>
    <cellStyle name="Comma 3 6 5 3 2" xfId="45540" xr:uid="{00000000-0005-0000-0000-0000DA0E0000}"/>
    <cellStyle name="Comma 3 6 5 4" xfId="45541" xr:uid="{00000000-0005-0000-0000-0000DB0E0000}"/>
    <cellStyle name="Comma 3 6 6" xfId="2173" xr:uid="{00000000-0005-0000-0000-0000DC0E0000}"/>
    <cellStyle name="Comma 3 6 6 2" xfId="45542" xr:uid="{00000000-0005-0000-0000-0000DD0E0000}"/>
    <cellStyle name="Comma 3 6 6 2 2" xfId="45543" xr:uid="{00000000-0005-0000-0000-0000DE0E0000}"/>
    <cellStyle name="Comma 3 6 6 3" xfId="45544" xr:uid="{00000000-0005-0000-0000-0000DF0E0000}"/>
    <cellStyle name="Comma 3 6 7" xfId="45545" xr:uid="{00000000-0005-0000-0000-0000E00E0000}"/>
    <cellStyle name="Comma 3 6 7 2" xfId="45546" xr:uid="{00000000-0005-0000-0000-0000E10E0000}"/>
    <cellStyle name="Comma 3 6 8" xfId="45547" xr:uid="{00000000-0005-0000-0000-0000E20E0000}"/>
    <cellStyle name="Comma 3 7" xfId="2174" xr:uid="{00000000-0005-0000-0000-0000E30E0000}"/>
    <cellStyle name="Comma 3 7 2" xfId="2175" xr:uid="{00000000-0005-0000-0000-0000E40E0000}"/>
    <cellStyle name="Comma 3 7 2 2" xfId="2176" xr:uid="{00000000-0005-0000-0000-0000E50E0000}"/>
    <cellStyle name="Comma 3 7 2 2 2" xfId="45548" xr:uid="{00000000-0005-0000-0000-0000E60E0000}"/>
    <cellStyle name="Comma 3 7 2 2 2 2" xfId="45549" xr:uid="{00000000-0005-0000-0000-0000E70E0000}"/>
    <cellStyle name="Comma 3 7 2 2 2 2 2" xfId="45550" xr:uid="{00000000-0005-0000-0000-0000E80E0000}"/>
    <cellStyle name="Comma 3 7 2 2 2 2 2 2" xfId="45551" xr:uid="{00000000-0005-0000-0000-0000E90E0000}"/>
    <cellStyle name="Comma 3 7 2 2 2 2 3" xfId="45552" xr:uid="{00000000-0005-0000-0000-0000EA0E0000}"/>
    <cellStyle name="Comma 3 7 2 2 2 3" xfId="45553" xr:uid="{00000000-0005-0000-0000-0000EB0E0000}"/>
    <cellStyle name="Comma 3 7 2 2 2 3 2" xfId="45554" xr:uid="{00000000-0005-0000-0000-0000EC0E0000}"/>
    <cellStyle name="Comma 3 7 2 2 2 4" xfId="45555" xr:uid="{00000000-0005-0000-0000-0000ED0E0000}"/>
    <cellStyle name="Comma 3 7 2 2 3" xfId="45556" xr:uid="{00000000-0005-0000-0000-0000EE0E0000}"/>
    <cellStyle name="Comma 3 7 2 2 3 2" xfId="45557" xr:uid="{00000000-0005-0000-0000-0000EF0E0000}"/>
    <cellStyle name="Comma 3 7 2 2 3 2 2" xfId="45558" xr:uid="{00000000-0005-0000-0000-0000F00E0000}"/>
    <cellStyle name="Comma 3 7 2 2 3 3" xfId="45559" xr:uid="{00000000-0005-0000-0000-0000F10E0000}"/>
    <cellStyle name="Comma 3 7 2 2 4" xfId="45560" xr:uid="{00000000-0005-0000-0000-0000F20E0000}"/>
    <cellStyle name="Comma 3 7 2 2 4 2" xfId="45561" xr:uid="{00000000-0005-0000-0000-0000F30E0000}"/>
    <cellStyle name="Comma 3 7 2 2 5" xfId="45562" xr:uid="{00000000-0005-0000-0000-0000F40E0000}"/>
    <cellStyle name="Comma 3 7 2 3" xfId="45563" xr:uid="{00000000-0005-0000-0000-0000F50E0000}"/>
    <cellStyle name="Comma 3 7 2 3 2" xfId="45564" xr:uid="{00000000-0005-0000-0000-0000F60E0000}"/>
    <cellStyle name="Comma 3 7 2 3 2 2" xfId="45565" xr:uid="{00000000-0005-0000-0000-0000F70E0000}"/>
    <cellStyle name="Comma 3 7 2 3 2 2 2" xfId="45566" xr:uid="{00000000-0005-0000-0000-0000F80E0000}"/>
    <cellStyle name="Comma 3 7 2 3 2 3" xfId="45567" xr:uid="{00000000-0005-0000-0000-0000F90E0000}"/>
    <cellStyle name="Comma 3 7 2 3 3" xfId="45568" xr:uid="{00000000-0005-0000-0000-0000FA0E0000}"/>
    <cellStyle name="Comma 3 7 2 3 3 2" xfId="45569" xr:uid="{00000000-0005-0000-0000-0000FB0E0000}"/>
    <cellStyle name="Comma 3 7 2 3 4" xfId="45570" xr:uid="{00000000-0005-0000-0000-0000FC0E0000}"/>
    <cellStyle name="Comma 3 7 2 4" xfId="45571" xr:uid="{00000000-0005-0000-0000-0000FD0E0000}"/>
    <cellStyle name="Comma 3 7 2 4 2" xfId="45572" xr:uid="{00000000-0005-0000-0000-0000FE0E0000}"/>
    <cellStyle name="Comma 3 7 2 4 2 2" xfId="45573" xr:uid="{00000000-0005-0000-0000-0000FF0E0000}"/>
    <cellStyle name="Comma 3 7 2 4 3" xfId="45574" xr:uid="{00000000-0005-0000-0000-0000000F0000}"/>
    <cellStyle name="Comma 3 7 2 5" xfId="45575" xr:uid="{00000000-0005-0000-0000-0000010F0000}"/>
    <cellStyle name="Comma 3 7 2 5 2" xfId="45576" xr:uid="{00000000-0005-0000-0000-0000020F0000}"/>
    <cellStyle name="Comma 3 7 2 6" xfId="45577" xr:uid="{00000000-0005-0000-0000-0000030F0000}"/>
    <cellStyle name="Comma 3 7 3" xfId="2177" xr:uid="{00000000-0005-0000-0000-0000040F0000}"/>
    <cellStyle name="Comma 3 7 3 2" xfId="2178" xr:uid="{00000000-0005-0000-0000-0000050F0000}"/>
    <cellStyle name="Comma 3 7 3 2 2" xfId="45578" xr:uid="{00000000-0005-0000-0000-0000060F0000}"/>
    <cellStyle name="Comma 3 7 3 2 2 2" xfId="45579" xr:uid="{00000000-0005-0000-0000-0000070F0000}"/>
    <cellStyle name="Comma 3 7 3 2 2 2 2" xfId="45580" xr:uid="{00000000-0005-0000-0000-0000080F0000}"/>
    <cellStyle name="Comma 3 7 3 2 2 2 2 2" xfId="45581" xr:uid="{00000000-0005-0000-0000-0000090F0000}"/>
    <cellStyle name="Comma 3 7 3 2 2 2 3" xfId="45582" xr:uid="{00000000-0005-0000-0000-00000A0F0000}"/>
    <cellStyle name="Comma 3 7 3 2 2 3" xfId="45583" xr:uid="{00000000-0005-0000-0000-00000B0F0000}"/>
    <cellStyle name="Comma 3 7 3 2 2 3 2" xfId="45584" xr:uid="{00000000-0005-0000-0000-00000C0F0000}"/>
    <cellStyle name="Comma 3 7 3 2 2 4" xfId="45585" xr:uid="{00000000-0005-0000-0000-00000D0F0000}"/>
    <cellStyle name="Comma 3 7 3 2 3" xfId="45586" xr:uid="{00000000-0005-0000-0000-00000E0F0000}"/>
    <cellStyle name="Comma 3 7 3 2 3 2" xfId="45587" xr:uid="{00000000-0005-0000-0000-00000F0F0000}"/>
    <cellStyle name="Comma 3 7 3 2 3 2 2" xfId="45588" xr:uid="{00000000-0005-0000-0000-0000100F0000}"/>
    <cellStyle name="Comma 3 7 3 2 3 3" xfId="45589" xr:uid="{00000000-0005-0000-0000-0000110F0000}"/>
    <cellStyle name="Comma 3 7 3 2 4" xfId="45590" xr:uid="{00000000-0005-0000-0000-0000120F0000}"/>
    <cellStyle name="Comma 3 7 3 2 4 2" xfId="45591" xr:uid="{00000000-0005-0000-0000-0000130F0000}"/>
    <cellStyle name="Comma 3 7 3 2 5" xfId="45592" xr:uid="{00000000-0005-0000-0000-0000140F0000}"/>
    <cellStyle name="Comma 3 7 3 3" xfId="45593" xr:uid="{00000000-0005-0000-0000-0000150F0000}"/>
    <cellStyle name="Comma 3 7 3 3 2" xfId="45594" xr:uid="{00000000-0005-0000-0000-0000160F0000}"/>
    <cellStyle name="Comma 3 7 3 3 2 2" xfId="45595" xr:uid="{00000000-0005-0000-0000-0000170F0000}"/>
    <cellStyle name="Comma 3 7 3 3 2 2 2" xfId="45596" xr:uid="{00000000-0005-0000-0000-0000180F0000}"/>
    <cellStyle name="Comma 3 7 3 3 2 3" xfId="45597" xr:uid="{00000000-0005-0000-0000-0000190F0000}"/>
    <cellStyle name="Comma 3 7 3 3 3" xfId="45598" xr:uid="{00000000-0005-0000-0000-00001A0F0000}"/>
    <cellStyle name="Comma 3 7 3 3 3 2" xfId="45599" xr:uid="{00000000-0005-0000-0000-00001B0F0000}"/>
    <cellStyle name="Comma 3 7 3 3 4" xfId="45600" xr:uid="{00000000-0005-0000-0000-00001C0F0000}"/>
    <cellStyle name="Comma 3 7 3 4" xfId="45601" xr:uid="{00000000-0005-0000-0000-00001D0F0000}"/>
    <cellStyle name="Comma 3 7 3 4 2" xfId="45602" xr:uid="{00000000-0005-0000-0000-00001E0F0000}"/>
    <cellStyle name="Comma 3 7 3 4 2 2" xfId="45603" xr:uid="{00000000-0005-0000-0000-00001F0F0000}"/>
    <cellStyle name="Comma 3 7 3 4 3" xfId="45604" xr:uid="{00000000-0005-0000-0000-0000200F0000}"/>
    <cellStyle name="Comma 3 7 3 5" xfId="45605" xr:uid="{00000000-0005-0000-0000-0000210F0000}"/>
    <cellStyle name="Comma 3 7 3 5 2" xfId="45606" xr:uid="{00000000-0005-0000-0000-0000220F0000}"/>
    <cellStyle name="Comma 3 7 3 6" xfId="45607" xr:uid="{00000000-0005-0000-0000-0000230F0000}"/>
    <cellStyle name="Comma 3 7 4" xfId="2179" xr:uid="{00000000-0005-0000-0000-0000240F0000}"/>
    <cellStyle name="Comma 3 7 4 2" xfId="45608" xr:uid="{00000000-0005-0000-0000-0000250F0000}"/>
    <cellStyle name="Comma 3 7 4 2 2" xfId="45609" xr:uid="{00000000-0005-0000-0000-0000260F0000}"/>
    <cellStyle name="Comma 3 7 4 2 2 2" xfId="45610" xr:uid="{00000000-0005-0000-0000-0000270F0000}"/>
    <cellStyle name="Comma 3 7 4 2 2 2 2" xfId="45611" xr:uid="{00000000-0005-0000-0000-0000280F0000}"/>
    <cellStyle name="Comma 3 7 4 2 2 3" xfId="45612" xr:uid="{00000000-0005-0000-0000-0000290F0000}"/>
    <cellStyle name="Comma 3 7 4 2 3" xfId="45613" xr:uid="{00000000-0005-0000-0000-00002A0F0000}"/>
    <cellStyle name="Comma 3 7 4 2 3 2" xfId="45614" xr:uid="{00000000-0005-0000-0000-00002B0F0000}"/>
    <cellStyle name="Comma 3 7 4 2 4" xfId="45615" xr:uid="{00000000-0005-0000-0000-00002C0F0000}"/>
    <cellStyle name="Comma 3 7 4 3" xfId="45616" xr:uid="{00000000-0005-0000-0000-00002D0F0000}"/>
    <cellStyle name="Comma 3 7 4 3 2" xfId="45617" xr:uid="{00000000-0005-0000-0000-00002E0F0000}"/>
    <cellStyle name="Comma 3 7 4 3 2 2" xfId="45618" xr:uid="{00000000-0005-0000-0000-00002F0F0000}"/>
    <cellStyle name="Comma 3 7 4 3 3" xfId="45619" xr:uid="{00000000-0005-0000-0000-0000300F0000}"/>
    <cellStyle name="Comma 3 7 4 4" xfId="45620" xr:uid="{00000000-0005-0000-0000-0000310F0000}"/>
    <cellStyle name="Comma 3 7 4 4 2" xfId="45621" xr:uid="{00000000-0005-0000-0000-0000320F0000}"/>
    <cellStyle name="Comma 3 7 4 5" xfId="45622" xr:uid="{00000000-0005-0000-0000-0000330F0000}"/>
    <cellStyle name="Comma 3 7 5" xfId="45623" xr:uid="{00000000-0005-0000-0000-0000340F0000}"/>
    <cellStyle name="Comma 3 7 5 2" xfId="45624" xr:uid="{00000000-0005-0000-0000-0000350F0000}"/>
    <cellStyle name="Comma 3 7 5 2 2" xfId="45625" xr:uid="{00000000-0005-0000-0000-0000360F0000}"/>
    <cellStyle name="Comma 3 7 5 2 2 2" xfId="45626" xr:uid="{00000000-0005-0000-0000-0000370F0000}"/>
    <cellStyle name="Comma 3 7 5 2 3" xfId="45627" xr:uid="{00000000-0005-0000-0000-0000380F0000}"/>
    <cellStyle name="Comma 3 7 5 3" xfId="45628" xr:uid="{00000000-0005-0000-0000-0000390F0000}"/>
    <cellStyle name="Comma 3 7 5 3 2" xfId="45629" xr:uid="{00000000-0005-0000-0000-00003A0F0000}"/>
    <cellStyle name="Comma 3 7 5 4" xfId="45630" xr:uid="{00000000-0005-0000-0000-00003B0F0000}"/>
    <cellStyle name="Comma 3 7 6" xfId="45631" xr:uid="{00000000-0005-0000-0000-00003C0F0000}"/>
    <cellStyle name="Comma 3 7 6 2" xfId="45632" xr:uid="{00000000-0005-0000-0000-00003D0F0000}"/>
    <cellStyle name="Comma 3 7 6 2 2" xfId="45633" xr:uid="{00000000-0005-0000-0000-00003E0F0000}"/>
    <cellStyle name="Comma 3 7 6 3" xfId="45634" xr:uid="{00000000-0005-0000-0000-00003F0F0000}"/>
    <cellStyle name="Comma 3 7 7" xfId="45635" xr:uid="{00000000-0005-0000-0000-0000400F0000}"/>
    <cellStyle name="Comma 3 7 7 2" xfId="45636" xr:uid="{00000000-0005-0000-0000-0000410F0000}"/>
    <cellStyle name="Comma 3 7 8" xfId="45637" xr:uid="{00000000-0005-0000-0000-0000420F0000}"/>
    <cellStyle name="Comma 3 8" xfId="2180" xr:uid="{00000000-0005-0000-0000-0000430F0000}"/>
    <cellStyle name="Comma 3 8 2" xfId="2181" xr:uid="{00000000-0005-0000-0000-0000440F0000}"/>
    <cellStyle name="Comma 3 8 2 2" xfId="45638" xr:uid="{00000000-0005-0000-0000-0000450F0000}"/>
    <cellStyle name="Comma 3 8 2 2 2" xfId="45639" xr:uid="{00000000-0005-0000-0000-0000460F0000}"/>
    <cellStyle name="Comma 3 8 2 2 2 2" xfId="45640" xr:uid="{00000000-0005-0000-0000-0000470F0000}"/>
    <cellStyle name="Comma 3 8 2 2 2 2 2" xfId="45641" xr:uid="{00000000-0005-0000-0000-0000480F0000}"/>
    <cellStyle name="Comma 3 8 2 2 2 2 2 2" xfId="45642" xr:uid="{00000000-0005-0000-0000-0000490F0000}"/>
    <cellStyle name="Comma 3 8 2 2 2 2 3" xfId="45643" xr:uid="{00000000-0005-0000-0000-00004A0F0000}"/>
    <cellStyle name="Comma 3 8 2 2 2 3" xfId="45644" xr:uid="{00000000-0005-0000-0000-00004B0F0000}"/>
    <cellStyle name="Comma 3 8 2 2 2 3 2" xfId="45645" xr:uid="{00000000-0005-0000-0000-00004C0F0000}"/>
    <cellStyle name="Comma 3 8 2 2 2 4" xfId="45646" xr:uid="{00000000-0005-0000-0000-00004D0F0000}"/>
    <cellStyle name="Comma 3 8 2 2 3" xfId="45647" xr:uid="{00000000-0005-0000-0000-00004E0F0000}"/>
    <cellStyle name="Comma 3 8 2 2 3 2" xfId="45648" xr:uid="{00000000-0005-0000-0000-00004F0F0000}"/>
    <cellStyle name="Comma 3 8 2 2 3 2 2" xfId="45649" xr:uid="{00000000-0005-0000-0000-0000500F0000}"/>
    <cellStyle name="Comma 3 8 2 2 3 3" xfId="45650" xr:uid="{00000000-0005-0000-0000-0000510F0000}"/>
    <cellStyle name="Comma 3 8 2 2 4" xfId="45651" xr:uid="{00000000-0005-0000-0000-0000520F0000}"/>
    <cellStyle name="Comma 3 8 2 2 4 2" xfId="45652" xr:uid="{00000000-0005-0000-0000-0000530F0000}"/>
    <cellStyle name="Comma 3 8 2 2 5" xfId="45653" xr:uid="{00000000-0005-0000-0000-0000540F0000}"/>
    <cellStyle name="Comma 3 8 2 3" xfId="45654" xr:uid="{00000000-0005-0000-0000-0000550F0000}"/>
    <cellStyle name="Comma 3 8 2 3 2" xfId="45655" xr:uid="{00000000-0005-0000-0000-0000560F0000}"/>
    <cellStyle name="Comma 3 8 2 3 2 2" xfId="45656" xr:uid="{00000000-0005-0000-0000-0000570F0000}"/>
    <cellStyle name="Comma 3 8 2 3 2 2 2" xfId="45657" xr:uid="{00000000-0005-0000-0000-0000580F0000}"/>
    <cellStyle name="Comma 3 8 2 3 2 3" xfId="45658" xr:uid="{00000000-0005-0000-0000-0000590F0000}"/>
    <cellStyle name="Comma 3 8 2 3 3" xfId="45659" xr:uid="{00000000-0005-0000-0000-00005A0F0000}"/>
    <cellStyle name="Comma 3 8 2 3 3 2" xfId="45660" xr:uid="{00000000-0005-0000-0000-00005B0F0000}"/>
    <cellStyle name="Comma 3 8 2 3 4" xfId="45661" xr:uid="{00000000-0005-0000-0000-00005C0F0000}"/>
    <cellStyle name="Comma 3 8 2 4" xfId="45662" xr:uid="{00000000-0005-0000-0000-00005D0F0000}"/>
    <cellStyle name="Comma 3 8 2 4 2" xfId="45663" xr:uid="{00000000-0005-0000-0000-00005E0F0000}"/>
    <cellStyle name="Comma 3 8 2 4 2 2" xfId="45664" xr:uid="{00000000-0005-0000-0000-00005F0F0000}"/>
    <cellStyle name="Comma 3 8 2 4 3" xfId="45665" xr:uid="{00000000-0005-0000-0000-0000600F0000}"/>
    <cellStyle name="Comma 3 8 2 5" xfId="45666" xr:uid="{00000000-0005-0000-0000-0000610F0000}"/>
    <cellStyle name="Comma 3 8 2 5 2" xfId="45667" xr:uid="{00000000-0005-0000-0000-0000620F0000}"/>
    <cellStyle name="Comma 3 8 2 6" xfId="45668" xr:uid="{00000000-0005-0000-0000-0000630F0000}"/>
    <cellStyle name="Comma 3 8 3" xfId="45669" xr:uid="{00000000-0005-0000-0000-0000640F0000}"/>
    <cellStyle name="Comma 3 8 3 2" xfId="45670" xr:uid="{00000000-0005-0000-0000-0000650F0000}"/>
    <cellStyle name="Comma 3 8 3 2 2" xfId="45671" xr:uid="{00000000-0005-0000-0000-0000660F0000}"/>
    <cellStyle name="Comma 3 8 3 2 2 2" xfId="45672" xr:uid="{00000000-0005-0000-0000-0000670F0000}"/>
    <cellStyle name="Comma 3 8 3 2 2 2 2" xfId="45673" xr:uid="{00000000-0005-0000-0000-0000680F0000}"/>
    <cellStyle name="Comma 3 8 3 2 2 2 2 2" xfId="45674" xr:uid="{00000000-0005-0000-0000-0000690F0000}"/>
    <cellStyle name="Comma 3 8 3 2 2 2 3" xfId="45675" xr:uid="{00000000-0005-0000-0000-00006A0F0000}"/>
    <cellStyle name="Comma 3 8 3 2 2 3" xfId="45676" xr:uid="{00000000-0005-0000-0000-00006B0F0000}"/>
    <cellStyle name="Comma 3 8 3 2 2 3 2" xfId="45677" xr:uid="{00000000-0005-0000-0000-00006C0F0000}"/>
    <cellStyle name="Comma 3 8 3 2 2 4" xfId="45678" xr:uid="{00000000-0005-0000-0000-00006D0F0000}"/>
    <cellStyle name="Comma 3 8 3 2 3" xfId="45679" xr:uid="{00000000-0005-0000-0000-00006E0F0000}"/>
    <cellStyle name="Comma 3 8 3 2 3 2" xfId="45680" xr:uid="{00000000-0005-0000-0000-00006F0F0000}"/>
    <cellStyle name="Comma 3 8 3 2 3 2 2" xfId="45681" xr:uid="{00000000-0005-0000-0000-0000700F0000}"/>
    <cellStyle name="Comma 3 8 3 2 3 3" xfId="45682" xr:uid="{00000000-0005-0000-0000-0000710F0000}"/>
    <cellStyle name="Comma 3 8 3 2 4" xfId="45683" xr:uid="{00000000-0005-0000-0000-0000720F0000}"/>
    <cellStyle name="Comma 3 8 3 2 4 2" xfId="45684" xr:uid="{00000000-0005-0000-0000-0000730F0000}"/>
    <cellStyle name="Comma 3 8 3 2 5" xfId="45685" xr:uid="{00000000-0005-0000-0000-0000740F0000}"/>
    <cellStyle name="Comma 3 8 3 3" xfId="45686" xr:uid="{00000000-0005-0000-0000-0000750F0000}"/>
    <cellStyle name="Comma 3 8 3 3 2" xfId="45687" xr:uid="{00000000-0005-0000-0000-0000760F0000}"/>
    <cellStyle name="Comma 3 8 3 3 2 2" xfId="45688" xr:uid="{00000000-0005-0000-0000-0000770F0000}"/>
    <cellStyle name="Comma 3 8 3 3 2 2 2" xfId="45689" xr:uid="{00000000-0005-0000-0000-0000780F0000}"/>
    <cellStyle name="Comma 3 8 3 3 2 3" xfId="45690" xr:uid="{00000000-0005-0000-0000-0000790F0000}"/>
    <cellStyle name="Comma 3 8 3 3 3" xfId="45691" xr:uid="{00000000-0005-0000-0000-00007A0F0000}"/>
    <cellStyle name="Comma 3 8 3 3 3 2" xfId="45692" xr:uid="{00000000-0005-0000-0000-00007B0F0000}"/>
    <cellStyle name="Comma 3 8 3 3 4" xfId="45693" xr:uid="{00000000-0005-0000-0000-00007C0F0000}"/>
    <cellStyle name="Comma 3 8 3 4" xfId="45694" xr:uid="{00000000-0005-0000-0000-00007D0F0000}"/>
    <cellStyle name="Comma 3 8 3 4 2" xfId="45695" xr:uid="{00000000-0005-0000-0000-00007E0F0000}"/>
    <cellStyle name="Comma 3 8 3 4 2 2" xfId="45696" xr:uid="{00000000-0005-0000-0000-00007F0F0000}"/>
    <cellStyle name="Comma 3 8 3 4 3" xfId="45697" xr:uid="{00000000-0005-0000-0000-0000800F0000}"/>
    <cellStyle name="Comma 3 8 3 5" xfId="45698" xr:uid="{00000000-0005-0000-0000-0000810F0000}"/>
    <cellStyle name="Comma 3 8 3 5 2" xfId="45699" xr:uid="{00000000-0005-0000-0000-0000820F0000}"/>
    <cellStyle name="Comma 3 8 3 6" xfId="45700" xr:uid="{00000000-0005-0000-0000-0000830F0000}"/>
    <cellStyle name="Comma 3 8 4" xfId="45701" xr:uid="{00000000-0005-0000-0000-0000840F0000}"/>
    <cellStyle name="Comma 3 8 4 2" xfId="45702" xr:uid="{00000000-0005-0000-0000-0000850F0000}"/>
    <cellStyle name="Comma 3 8 4 2 2" xfId="45703" xr:uid="{00000000-0005-0000-0000-0000860F0000}"/>
    <cellStyle name="Comma 3 8 4 2 2 2" xfId="45704" xr:uid="{00000000-0005-0000-0000-0000870F0000}"/>
    <cellStyle name="Comma 3 8 4 2 2 2 2" xfId="45705" xr:uid="{00000000-0005-0000-0000-0000880F0000}"/>
    <cellStyle name="Comma 3 8 4 2 2 3" xfId="45706" xr:uid="{00000000-0005-0000-0000-0000890F0000}"/>
    <cellStyle name="Comma 3 8 4 2 3" xfId="45707" xr:uid="{00000000-0005-0000-0000-00008A0F0000}"/>
    <cellStyle name="Comma 3 8 4 2 3 2" xfId="45708" xr:uid="{00000000-0005-0000-0000-00008B0F0000}"/>
    <cellStyle name="Comma 3 8 4 2 4" xfId="45709" xr:uid="{00000000-0005-0000-0000-00008C0F0000}"/>
    <cellStyle name="Comma 3 8 4 3" xfId="45710" xr:uid="{00000000-0005-0000-0000-00008D0F0000}"/>
    <cellStyle name="Comma 3 8 4 3 2" xfId="45711" xr:uid="{00000000-0005-0000-0000-00008E0F0000}"/>
    <cellStyle name="Comma 3 8 4 3 2 2" xfId="45712" xr:uid="{00000000-0005-0000-0000-00008F0F0000}"/>
    <cellStyle name="Comma 3 8 4 3 3" xfId="45713" xr:uid="{00000000-0005-0000-0000-0000900F0000}"/>
    <cellStyle name="Comma 3 8 4 4" xfId="45714" xr:uid="{00000000-0005-0000-0000-0000910F0000}"/>
    <cellStyle name="Comma 3 8 4 4 2" xfId="45715" xr:uid="{00000000-0005-0000-0000-0000920F0000}"/>
    <cellStyle name="Comma 3 8 4 5" xfId="45716" xr:uid="{00000000-0005-0000-0000-0000930F0000}"/>
    <cellStyle name="Comma 3 8 5" xfId="45717" xr:uid="{00000000-0005-0000-0000-0000940F0000}"/>
    <cellStyle name="Comma 3 8 5 2" xfId="45718" xr:uid="{00000000-0005-0000-0000-0000950F0000}"/>
    <cellStyle name="Comma 3 8 5 2 2" xfId="45719" xr:uid="{00000000-0005-0000-0000-0000960F0000}"/>
    <cellStyle name="Comma 3 8 5 2 2 2" xfId="45720" xr:uid="{00000000-0005-0000-0000-0000970F0000}"/>
    <cellStyle name="Comma 3 8 5 2 3" xfId="45721" xr:uid="{00000000-0005-0000-0000-0000980F0000}"/>
    <cellStyle name="Comma 3 8 5 3" xfId="45722" xr:uid="{00000000-0005-0000-0000-0000990F0000}"/>
    <cellStyle name="Comma 3 8 5 3 2" xfId="45723" xr:uid="{00000000-0005-0000-0000-00009A0F0000}"/>
    <cellStyle name="Comma 3 8 5 4" xfId="45724" xr:uid="{00000000-0005-0000-0000-00009B0F0000}"/>
    <cellStyle name="Comma 3 8 6" xfId="45725" xr:uid="{00000000-0005-0000-0000-00009C0F0000}"/>
    <cellStyle name="Comma 3 8 6 2" xfId="45726" xr:uid="{00000000-0005-0000-0000-00009D0F0000}"/>
    <cellStyle name="Comma 3 8 6 2 2" xfId="45727" xr:uid="{00000000-0005-0000-0000-00009E0F0000}"/>
    <cellStyle name="Comma 3 8 6 3" xfId="45728" xr:uid="{00000000-0005-0000-0000-00009F0F0000}"/>
    <cellStyle name="Comma 3 8 7" xfId="45729" xr:uid="{00000000-0005-0000-0000-0000A00F0000}"/>
    <cellStyle name="Comma 3 8 7 2" xfId="45730" xr:uid="{00000000-0005-0000-0000-0000A10F0000}"/>
    <cellStyle name="Comma 3 8 8" xfId="45731" xr:uid="{00000000-0005-0000-0000-0000A20F0000}"/>
    <cellStyle name="Comma 3 9" xfId="2182" xr:uid="{00000000-0005-0000-0000-0000A30F0000}"/>
    <cellStyle name="Comma 3 9 2" xfId="45732" xr:uid="{00000000-0005-0000-0000-0000A40F0000}"/>
    <cellStyle name="Comma 3 9 2 2" xfId="45733" xr:uid="{00000000-0005-0000-0000-0000A50F0000}"/>
    <cellStyle name="Comma 3 9 2 2 2" xfId="45734" xr:uid="{00000000-0005-0000-0000-0000A60F0000}"/>
    <cellStyle name="Comma 3 9 2 2 2 2" xfId="45735" xr:uid="{00000000-0005-0000-0000-0000A70F0000}"/>
    <cellStyle name="Comma 3 9 2 2 2 2 2" xfId="45736" xr:uid="{00000000-0005-0000-0000-0000A80F0000}"/>
    <cellStyle name="Comma 3 9 2 2 2 2 2 2" xfId="45737" xr:uid="{00000000-0005-0000-0000-0000A90F0000}"/>
    <cellStyle name="Comma 3 9 2 2 2 2 3" xfId="45738" xr:uid="{00000000-0005-0000-0000-0000AA0F0000}"/>
    <cellStyle name="Comma 3 9 2 2 2 3" xfId="45739" xr:uid="{00000000-0005-0000-0000-0000AB0F0000}"/>
    <cellStyle name="Comma 3 9 2 2 2 3 2" xfId="45740" xr:uid="{00000000-0005-0000-0000-0000AC0F0000}"/>
    <cellStyle name="Comma 3 9 2 2 2 4" xfId="45741" xr:uid="{00000000-0005-0000-0000-0000AD0F0000}"/>
    <cellStyle name="Comma 3 9 2 2 3" xfId="45742" xr:uid="{00000000-0005-0000-0000-0000AE0F0000}"/>
    <cellStyle name="Comma 3 9 2 2 3 2" xfId="45743" xr:uid="{00000000-0005-0000-0000-0000AF0F0000}"/>
    <cellStyle name="Comma 3 9 2 2 3 2 2" xfId="45744" xr:uid="{00000000-0005-0000-0000-0000B00F0000}"/>
    <cellStyle name="Comma 3 9 2 2 3 3" xfId="45745" xr:uid="{00000000-0005-0000-0000-0000B10F0000}"/>
    <cellStyle name="Comma 3 9 2 2 4" xfId="45746" xr:uid="{00000000-0005-0000-0000-0000B20F0000}"/>
    <cellStyle name="Comma 3 9 2 2 4 2" xfId="45747" xr:uid="{00000000-0005-0000-0000-0000B30F0000}"/>
    <cellStyle name="Comma 3 9 2 2 5" xfId="45748" xr:uid="{00000000-0005-0000-0000-0000B40F0000}"/>
    <cellStyle name="Comma 3 9 2 3" xfId="45749" xr:uid="{00000000-0005-0000-0000-0000B50F0000}"/>
    <cellStyle name="Comma 3 9 2 3 2" xfId="45750" xr:uid="{00000000-0005-0000-0000-0000B60F0000}"/>
    <cellStyle name="Comma 3 9 2 3 2 2" xfId="45751" xr:uid="{00000000-0005-0000-0000-0000B70F0000}"/>
    <cellStyle name="Comma 3 9 2 3 2 2 2" xfId="45752" xr:uid="{00000000-0005-0000-0000-0000B80F0000}"/>
    <cellStyle name="Comma 3 9 2 3 2 3" xfId="45753" xr:uid="{00000000-0005-0000-0000-0000B90F0000}"/>
    <cellStyle name="Comma 3 9 2 3 3" xfId="45754" xr:uid="{00000000-0005-0000-0000-0000BA0F0000}"/>
    <cellStyle name="Comma 3 9 2 3 3 2" xfId="45755" xr:uid="{00000000-0005-0000-0000-0000BB0F0000}"/>
    <cellStyle name="Comma 3 9 2 3 4" xfId="45756" xr:uid="{00000000-0005-0000-0000-0000BC0F0000}"/>
    <cellStyle name="Comma 3 9 2 4" xfId="45757" xr:uid="{00000000-0005-0000-0000-0000BD0F0000}"/>
    <cellStyle name="Comma 3 9 2 4 2" xfId="45758" xr:uid="{00000000-0005-0000-0000-0000BE0F0000}"/>
    <cellStyle name="Comma 3 9 2 4 2 2" xfId="45759" xr:uid="{00000000-0005-0000-0000-0000BF0F0000}"/>
    <cellStyle name="Comma 3 9 2 4 3" xfId="45760" xr:uid="{00000000-0005-0000-0000-0000C00F0000}"/>
    <cellStyle name="Comma 3 9 2 5" xfId="45761" xr:uid="{00000000-0005-0000-0000-0000C10F0000}"/>
    <cellStyle name="Comma 3 9 2 5 2" xfId="45762" xr:uid="{00000000-0005-0000-0000-0000C20F0000}"/>
    <cellStyle name="Comma 3 9 2 6" xfId="45763" xr:uid="{00000000-0005-0000-0000-0000C30F0000}"/>
    <cellStyle name="Comma 3 9 3" xfId="45764" xr:uid="{00000000-0005-0000-0000-0000C40F0000}"/>
    <cellStyle name="Comma 3 9 3 2" xfId="45765" xr:uid="{00000000-0005-0000-0000-0000C50F0000}"/>
    <cellStyle name="Comma 3 9 3 2 2" xfId="45766" xr:uid="{00000000-0005-0000-0000-0000C60F0000}"/>
    <cellStyle name="Comma 3 9 3 2 2 2" xfId="45767" xr:uid="{00000000-0005-0000-0000-0000C70F0000}"/>
    <cellStyle name="Comma 3 9 3 2 2 2 2" xfId="45768" xr:uid="{00000000-0005-0000-0000-0000C80F0000}"/>
    <cellStyle name="Comma 3 9 3 2 2 2 2 2" xfId="45769" xr:uid="{00000000-0005-0000-0000-0000C90F0000}"/>
    <cellStyle name="Comma 3 9 3 2 2 2 3" xfId="45770" xr:uid="{00000000-0005-0000-0000-0000CA0F0000}"/>
    <cellStyle name="Comma 3 9 3 2 2 3" xfId="45771" xr:uid="{00000000-0005-0000-0000-0000CB0F0000}"/>
    <cellStyle name="Comma 3 9 3 2 2 3 2" xfId="45772" xr:uid="{00000000-0005-0000-0000-0000CC0F0000}"/>
    <cellStyle name="Comma 3 9 3 2 2 4" xfId="45773" xr:uid="{00000000-0005-0000-0000-0000CD0F0000}"/>
    <cellStyle name="Comma 3 9 3 2 3" xfId="45774" xr:uid="{00000000-0005-0000-0000-0000CE0F0000}"/>
    <cellStyle name="Comma 3 9 3 2 3 2" xfId="45775" xr:uid="{00000000-0005-0000-0000-0000CF0F0000}"/>
    <cellStyle name="Comma 3 9 3 2 3 2 2" xfId="45776" xr:uid="{00000000-0005-0000-0000-0000D00F0000}"/>
    <cellStyle name="Comma 3 9 3 2 3 3" xfId="45777" xr:uid="{00000000-0005-0000-0000-0000D10F0000}"/>
    <cellStyle name="Comma 3 9 3 2 4" xfId="45778" xr:uid="{00000000-0005-0000-0000-0000D20F0000}"/>
    <cellStyle name="Comma 3 9 3 2 4 2" xfId="45779" xr:uid="{00000000-0005-0000-0000-0000D30F0000}"/>
    <cellStyle name="Comma 3 9 3 2 5" xfId="45780" xr:uid="{00000000-0005-0000-0000-0000D40F0000}"/>
    <cellStyle name="Comma 3 9 3 3" xfId="45781" xr:uid="{00000000-0005-0000-0000-0000D50F0000}"/>
    <cellStyle name="Comma 3 9 3 3 2" xfId="45782" xr:uid="{00000000-0005-0000-0000-0000D60F0000}"/>
    <cellStyle name="Comma 3 9 3 3 2 2" xfId="45783" xr:uid="{00000000-0005-0000-0000-0000D70F0000}"/>
    <cellStyle name="Comma 3 9 3 3 2 2 2" xfId="45784" xr:uid="{00000000-0005-0000-0000-0000D80F0000}"/>
    <cellStyle name="Comma 3 9 3 3 2 3" xfId="45785" xr:uid="{00000000-0005-0000-0000-0000D90F0000}"/>
    <cellStyle name="Comma 3 9 3 3 3" xfId="45786" xr:uid="{00000000-0005-0000-0000-0000DA0F0000}"/>
    <cellStyle name="Comma 3 9 3 3 3 2" xfId="45787" xr:uid="{00000000-0005-0000-0000-0000DB0F0000}"/>
    <cellStyle name="Comma 3 9 3 3 4" xfId="45788" xr:uid="{00000000-0005-0000-0000-0000DC0F0000}"/>
    <cellStyle name="Comma 3 9 3 4" xfId="45789" xr:uid="{00000000-0005-0000-0000-0000DD0F0000}"/>
    <cellStyle name="Comma 3 9 3 4 2" xfId="45790" xr:uid="{00000000-0005-0000-0000-0000DE0F0000}"/>
    <cellStyle name="Comma 3 9 3 4 2 2" xfId="45791" xr:uid="{00000000-0005-0000-0000-0000DF0F0000}"/>
    <cellStyle name="Comma 3 9 3 4 3" xfId="45792" xr:uid="{00000000-0005-0000-0000-0000E00F0000}"/>
    <cellStyle name="Comma 3 9 3 5" xfId="45793" xr:uid="{00000000-0005-0000-0000-0000E10F0000}"/>
    <cellStyle name="Comma 3 9 3 5 2" xfId="45794" xr:uid="{00000000-0005-0000-0000-0000E20F0000}"/>
    <cellStyle name="Comma 3 9 3 6" xfId="45795" xr:uid="{00000000-0005-0000-0000-0000E30F0000}"/>
    <cellStyle name="Comma 3 9 4" xfId="45796" xr:uid="{00000000-0005-0000-0000-0000E40F0000}"/>
    <cellStyle name="Comma 3 9 4 2" xfId="45797" xr:uid="{00000000-0005-0000-0000-0000E50F0000}"/>
    <cellStyle name="Comma 3 9 4 2 2" xfId="45798" xr:uid="{00000000-0005-0000-0000-0000E60F0000}"/>
    <cellStyle name="Comma 3 9 4 2 2 2" xfId="45799" xr:uid="{00000000-0005-0000-0000-0000E70F0000}"/>
    <cellStyle name="Comma 3 9 4 2 2 2 2" xfId="45800" xr:uid="{00000000-0005-0000-0000-0000E80F0000}"/>
    <cellStyle name="Comma 3 9 4 2 2 3" xfId="45801" xr:uid="{00000000-0005-0000-0000-0000E90F0000}"/>
    <cellStyle name="Comma 3 9 4 2 3" xfId="45802" xr:uid="{00000000-0005-0000-0000-0000EA0F0000}"/>
    <cellStyle name="Comma 3 9 4 2 3 2" xfId="45803" xr:uid="{00000000-0005-0000-0000-0000EB0F0000}"/>
    <cellStyle name="Comma 3 9 4 2 4" xfId="45804" xr:uid="{00000000-0005-0000-0000-0000EC0F0000}"/>
    <cellStyle name="Comma 3 9 4 3" xfId="45805" xr:uid="{00000000-0005-0000-0000-0000ED0F0000}"/>
    <cellStyle name="Comma 3 9 4 3 2" xfId="45806" xr:uid="{00000000-0005-0000-0000-0000EE0F0000}"/>
    <cellStyle name="Comma 3 9 4 3 2 2" xfId="45807" xr:uid="{00000000-0005-0000-0000-0000EF0F0000}"/>
    <cellStyle name="Comma 3 9 4 3 3" xfId="45808" xr:uid="{00000000-0005-0000-0000-0000F00F0000}"/>
    <cellStyle name="Comma 3 9 4 4" xfId="45809" xr:uid="{00000000-0005-0000-0000-0000F10F0000}"/>
    <cellStyle name="Comma 3 9 4 4 2" xfId="45810" xr:uid="{00000000-0005-0000-0000-0000F20F0000}"/>
    <cellStyle name="Comma 3 9 4 5" xfId="45811" xr:uid="{00000000-0005-0000-0000-0000F30F0000}"/>
    <cellStyle name="Comma 3 9 5" xfId="45812" xr:uid="{00000000-0005-0000-0000-0000F40F0000}"/>
    <cellStyle name="Comma 3 9 5 2" xfId="45813" xr:uid="{00000000-0005-0000-0000-0000F50F0000}"/>
    <cellStyle name="Comma 3 9 5 2 2" xfId="45814" xr:uid="{00000000-0005-0000-0000-0000F60F0000}"/>
    <cellStyle name="Comma 3 9 5 2 2 2" xfId="45815" xr:uid="{00000000-0005-0000-0000-0000F70F0000}"/>
    <cellStyle name="Comma 3 9 5 2 3" xfId="45816" xr:uid="{00000000-0005-0000-0000-0000F80F0000}"/>
    <cellStyle name="Comma 3 9 5 3" xfId="45817" xr:uid="{00000000-0005-0000-0000-0000F90F0000}"/>
    <cellStyle name="Comma 3 9 5 3 2" xfId="45818" xr:uid="{00000000-0005-0000-0000-0000FA0F0000}"/>
    <cellStyle name="Comma 3 9 5 4" xfId="45819" xr:uid="{00000000-0005-0000-0000-0000FB0F0000}"/>
    <cellStyle name="Comma 3 9 6" xfId="45820" xr:uid="{00000000-0005-0000-0000-0000FC0F0000}"/>
    <cellStyle name="Comma 3 9 6 2" xfId="45821" xr:uid="{00000000-0005-0000-0000-0000FD0F0000}"/>
    <cellStyle name="Comma 3 9 6 2 2" xfId="45822" xr:uid="{00000000-0005-0000-0000-0000FE0F0000}"/>
    <cellStyle name="Comma 3 9 6 3" xfId="45823" xr:uid="{00000000-0005-0000-0000-0000FF0F0000}"/>
    <cellStyle name="Comma 3 9 7" xfId="45824" xr:uid="{00000000-0005-0000-0000-000000100000}"/>
    <cellStyle name="Comma 3 9 7 2" xfId="45825" xr:uid="{00000000-0005-0000-0000-000001100000}"/>
    <cellStyle name="Comma 3 9 8" xfId="45826" xr:uid="{00000000-0005-0000-0000-000002100000}"/>
    <cellStyle name="Comma 30" xfId="2183" xr:uid="{00000000-0005-0000-0000-000003100000}"/>
    <cellStyle name="Comma 31" xfId="2184" xr:uid="{00000000-0005-0000-0000-000004100000}"/>
    <cellStyle name="Comma 31 2" xfId="45827" xr:uid="{00000000-0005-0000-0000-000005100000}"/>
    <cellStyle name="Comma 31 3" xfId="45828" xr:uid="{00000000-0005-0000-0000-000006100000}"/>
    <cellStyle name="Comma 31 3 2" xfId="45829" xr:uid="{00000000-0005-0000-0000-000007100000}"/>
    <cellStyle name="Comma 32" xfId="2185" xr:uid="{00000000-0005-0000-0000-000008100000}"/>
    <cellStyle name="Comma 32 2" xfId="45830" xr:uid="{00000000-0005-0000-0000-000009100000}"/>
    <cellStyle name="Comma 32 2 2" xfId="45831" xr:uid="{00000000-0005-0000-0000-00000A100000}"/>
    <cellStyle name="Comma 32 3" xfId="45832" xr:uid="{00000000-0005-0000-0000-00000B100000}"/>
    <cellStyle name="Comma 32 4" xfId="45833" xr:uid="{00000000-0005-0000-0000-00000C100000}"/>
    <cellStyle name="Comma 32 4 2" xfId="45834" xr:uid="{00000000-0005-0000-0000-00000D100000}"/>
    <cellStyle name="Comma 33" xfId="2186" xr:uid="{00000000-0005-0000-0000-00000E100000}"/>
    <cellStyle name="Comma 33 2" xfId="45835" xr:uid="{00000000-0005-0000-0000-00000F100000}"/>
    <cellStyle name="Comma 33 3" xfId="45836" xr:uid="{00000000-0005-0000-0000-000010100000}"/>
    <cellStyle name="Comma 33 3 2" xfId="45837" xr:uid="{00000000-0005-0000-0000-000011100000}"/>
    <cellStyle name="Comma 34" xfId="2187" xr:uid="{00000000-0005-0000-0000-000012100000}"/>
    <cellStyle name="Comma 35" xfId="2188" xr:uid="{00000000-0005-0000-0000-000013100000}"/>
    <cellStyle name="Comma 35 2" xfId="45838" xr:uid="{00000000-0005-0000-0000-000014100000}"/>
    <cellStyle name="Comma 36" xfId="2189" xr:uid="{00000000-0005-0000-0000-000015100000}"/>
    <cellStyle name="Comma 36 2" xfId="45839" xr:uid="{00000000-0005-0000-0000-000016100000}"/>
    <cellStyle name="Comma 37" xfId="2190" xr:uid="{00000000-0005-0000-0000-000017100000}"/>
    <cellStyle name="Comma 37 2" xfId="45840" xr:uid="{00000000-0005-0000-0000-000018100000}"/>
    <cellStyle name="Comma 38" xfId="2191" xr:uid="{00000000-0005-0000-0000-000019100000}"/>
    <cellStyle name="Comma 38 2" xfId="45841" xr:uid="{00000000-0005-0000-0000-00001A100000}"/>
    <cellStyle name="Comma 39" xfId="2192" xr:uid="{00000000-0005-0000-0000-00001B100000}"/>
    <cellStyle name="Comma 39 2" xfId="45842" xr:uid="{00000000-0005-0000-0000-00001C100000}"/>
    <cellStyle name="Comma 4" xfId="2193" xr:uid="{00000000-0005-0000-0000-00001D100000}"/>
    <cellStyle name="Comma 4 10" xfId="2194" xr:uid="{00000000-0005-0000-0000-00001E100000}"/>
    <cellStyle name="Comma 4 10 2" xfId="2195" xr:uid="{00000000-0005-0000-0000-00001F100000}"/>
    <cellStyle name="Comma 4 10 2 2" xfId="2196" xr:uid="{00000000-0005-0000-0000-000020100000}"/>
    <cellStyle name="Comma 4 10 3" xfId="2197" xr:uid="{00000000-0005-0000-0000-000021100000}"/>
    <cellStyle name="Comma 4 10 3 2" xfId="2198" xr:uid="{00000000-0005-0000-0000-000022100000}"/>
    <cellStyle name="Comma 4 10 4" xfId="2199" xr:uid="{00000000-0005-0000-0000-000023100000}"/>
    <cellStyle name="Comma 4 11" xfId="2200" xr:uid="{00000000-0005-0000-0000-000024100000}"/>
    <cellStyle name="Comma 4 11 2" xfId="2201" xr:uid="{00000000-0005-0000-0000-000025100000}"/>
    <cellStyle name="Comma 4 11 3" xfId="2202" xr:uid="{00000000-0005-0000-0000-000026100000}"/>
    <cellStyle name="Comma 4 12" xfId="2203" xr:uid="{00000000-0005-0000-0000-000027100000}"/>
    <cellStyle name="Comma 4 12 2" xfId="2204" xr:uid="{00000000-0005-0000-0000-000028100000}"/>
    <cellStyle name="Comma 4 13" xfId="2205" xr:uid="{00000000-0005-0000-0000-000029100000}"/>
    <cellStyle name="Comma 4 13 2" xfId="2206" xr:uid="{00000000-0005-0000-0000-00002A100000}"/>
    <cellStyle name="Comma 4 14" xfId="2207" xr:uid="{00000000-0005-0000-0000-00002B100000}"/>
    <cellStyle name="Comma 4 15" xfId="2208" xr:uid="{00000000-0005-0000-0000-00002C100000}"/>
    <cellStyle name="Comma 4 2" xfId="2209" xr:uid="{00000000-0005-0000-0000-00002D100000}"/>
    <cellStyle name="Comma 4 2 10" xfId="2210" xr:uid="{00000000-0005-0000-0000-00002E100000}"/>
    <cellStyle name="Comma 4 2 10 2" xfId="2211" xr:uid="{00000000-0005-0000-0000-00002F100000}"/>
    <cellStyle name="Comma 4 2 11" xfId="2212" xr:uid="{00000000-0005-0000-0000-000030100000}"/>
    <cellStyle name="Comma 4 2 11 2" xfId="2213" xr:uid="{00000000-0005-0000-0000-000031100000}"/>
    <cellStyle name="Comma 4 2 12" xfId="2214" xr:uid="{00000000-0005-0000-0000-000032100000}"/>
    <cellStyle name="Comma 4 2 13" xfId="2215" xr:uid="{00000000-0005-0000-0000-000033100000}"/>
    <cellStyle name="Comma 4 2 2" xfId="2216" xr:uid="{00000000-0005-0000-0000-000034100000}"/>
    <cellStyle name="Comma 4 2 2 10" xfId="2217" xr:uid="{00000000-0005-0000-0000-000035100000}"/>
    <cellStyle name="Comma 4 2 2 11" xfId="2218" xr:uid="{00000000-0005-0000-0000-000036100000}"/>
    <cellStyle name="Comma 4 2 2 2" xfId="2219" xr:uid="{00000000-0005-0000-0000-000037100000}"/>
    <cellStyle name="Comma 4 2 2 2 2" xfId="2220" xr:uid="{00000000-0005-0000-0000-000038100000}"/>
    <cellStyle name="Comma 4 2 2 2 2 2" xfId="2221" xr:uid="{00000000-0005-0000-0000-000039100000}"/>
    <cellStyle name="Comma 4 2 2 2 2 2 2" xfId="2222" xr:uid="{00000000-0005-0000-0000-00003A100000}"/>
    <cellStyle name="Comma 4 2 2 2 2 2 3" xfId="2223" xr:uid="{00000000-0005-0000-0000-00003B100000}"/>
    <cellStyle name="Comma 4 2 2 2 2 3" xfId="2224" xr:uid="{00000000-0005-0000-0000-00003C100000}"/>
    <cellStyle name="Comma 4 2 2 2 2 3 2" xfId="2225" xr:uid="{00000000-0005-0000-0000-00003D100000}"/>
    <cellStyle name="Comma 4 2 2 2 2 4" xfId="2226" xr:uid="{00000000-0005-0000-0000-00003E100000}"/>
    <cellStyle name="Comma 4 2 2 2 2 4 2" xfId="2227" xr:uid="{00000000-0005-0000-0000-00003F100000}"/>
    <cellStyle name="Comma 4 2 2 2 2 5" xfId="2228" xr:uid="{00000000-0005-0000-0000-000040100000}"/>
    <cellStyle name="Comma 4 2 2 2 3" xfId="2229" xr:uid="{00000000-0005-0000-0000-000041100000}"/>
    <cellStyle name="Comma 4 2 2 2 3 2" xfId="2230" xr:uid="{00000000-0005-0000-0000-000042100000}"/>
    <cellStyle name="Comma 4 2 2 2 3 2 2" xfId="2231" xr:uid="{00000000-0005-0000-0000-000043100000}"/>
    <cellStyle name="Comma 4 2 2 2 3 3" xfId="2232" xr:uid="{00000000-0005-0000-0000-000044100000}"/>
    <cellStyle name="Comma 4 2 2 2 3 3 2" xfId="2233" xr:uid="{00000000-0005-0000-0000-000045100000}"/>
    <cellStyle name="Comma 4 2 2 2 3 4" xfId="2234" xr:uid="{00000000-0005-0000-0000-000046100000}"/>
    <cellStyle name="Comma 4 2 2 2 4" xfId="2235" xr:uid="{00000000-0005-0000-0000-000047100000}"/>
    <cellStyle name="Comma 4 2 2 2 4 2" xfId="2236" xr:uid="{00000000-0005-0000-0000-000048100000}"/>
    <cellStyle name="Comma 4 2 2 2 4 3" xfId="2237" xr:uid="{00000000-0005-0000-0000-000049100000}"/>
    <cellStyle name="Comma 4 2 2 2 5" xfId="2238" xr:uid="{00000000-0005-0000-0000-00004A100000}"/>
    <cellStyle name="Comma 4 2 2 2 5 2" xfId="2239" xr:uid="{00000000-0005-0000-0000-00004B100000}"/>
    <cellStyle name="Comma 4 2 2 2 6" xfId="2240" xr:uid="{00000000-0005-0000-0000-00004C100000}"/>
    <cellStyle name="Comma 4 2 2 2 6 2" xfId="2241" xr:uid="{00000000-0005-0000-0000-00004D100000}"/>
    <cellStyle name="Comma 4 2 2 2 7" xfId="2242" xr:uid="{00000000-0005-0000-0000-00004E100000}"/>
    <cellStyle name="Comma 4 2 2 3" xfId="2243" xr:uid="{00000000-0005-0000-0000-00004F100000}"/>
    <cellStyle name="Comma 4 2 2 3 2" xfId="2244" xr:uid="{00000000-0005-0000-0000-000050100000}"/>
    <cellStyle name="Comma 4 2 2 3 2 2" xfId="2245" xr:uid="{00000000-0005-0000-0000-000051100000}"/>
    <cellStyle name="Comma 4 2 2 3 2 2 2" xfId="2246" xr:uid="{00000000-0005-0000-0000-000052100000}"/>
    <cellStyle name="Comma 4 2 2 3 2 2 3" xfId="2247" xr:uid="{00000000-0005-0000-0000-000053100000}"/>
    <cellStyle name="Comma 4 2 2 3 2 3" xfId="2248" xr:uid="{00000000-0005-0000-0000-000054100000}"/>
    <cellStyle name="Comma 4 2 2 3 2 3 2" xfId="2249" xr:uid="{00000000-0005-0000-0000-000055100000}"/>
    <cellStyle name="Comma 4 2 2 3 2 4" xfId="2250" xr:uid="{00000000-0005-0000-0000-000056100000}"/>
    <cellStyle name="Comma 4 2 2 3 2 4 2" xfId="2251" xr:uid="{00000000-0005-0000-0000-000057100000}"/>
    <cellStyle name="Comma 4 2 2 3 2 5" xfId="2252" xr:uid="{00000000-0005-0000-0000-000058100000}"/>
    <cellStyle name="Comma 4 2 2 3 3" xfId="2253" xr:uid="{00000000-0005-0000-0000-000059100000}"/>
    <cellStyle name="Comma 4 2 2 3 3 2" xfId="2254" xr:uid="{00000000-0005-0000-0000-00005A100000}"/>
    <cellStyle name="Comma 4 2 2 3 3 2 2" xfId="2255" xr:uid="{00000000-0005-0000-0000-00005B100000}"/>
    <cellStyle name="Comma 4 2 2 3 3 3" xfId="2256" xr:uid="{00000000-0005-0000-0000-00005C100000}"/>
    <cellStyle name="Comma 4 2 2 3 3 3 2" xfId="2257" xr:uid="{00000000-0005-0000-0000-00005D100000}"/>
    <cellStyle name="Comma 4 2 2 3 3 4" xfId="2258" xr:uid="{00000000-0005-0000-0000-00005E100000}"/>
    <cellStyle name="Comma 4 2 2 3 4" xfId="2259" xr:uid="{00000000-0005-0000-0000-00005F100000}"/>
    <cellStyle name="Comma 4 2 2 3 4 2" xfId="2260" xr:uid="{00000000-0005-0000-0000-000060100000}"/>
    <cellStyle name="Comma 4 2 2 3 4 3" xfId="2261" xr:uid="{00000000-0005-0000-0000-000061100000}"/>
    <cellStyle name="Comma 4 2 2 3 5" xfId="2262" xr:uid="{00000000-0005-0000-0000-000062100000}"/>
    <cellStyle name="Comma 4 2 2 3 5 2" xfId="2263" xr:uid="{00000000-0005-0000-0000-000063100000}"/>
    <cellStyle name="Comma 4 2 2 3 6" xfId="2264" xr:uid="{00000000-0005-0000-0000-000064100000}"/>
    <cellStyle name="Comma 4 2 2 3 6 2" xfId="2265" xr:uid="{00000000-0005-0000-0000-000065100000}"/>
    <cellStyle name="Comma 4 2 2 3 7" xfId="2266" xr:uid="{00000000-0005-0000-0000-000066100000}"/>
    <cellStyle name="Comma 4 2 2 4" xfId="2267" xr:uid="{00000000-0005-0000-0000-000067100000}"/>
    <cellStyle name="Comma 4 2 2 4 2" xfId="2268" xr:uid="{00000000-0005-0000-0000-000068100000}"/>
    <cellStyle name="Comma 4 2 2 4 2 2" xfId="2269" xr:uid="{00000000-0005-0000-0000-000069100000}"/>
    <cellStyle name="Comma 4 2 2 4 2 2 2" xfId="2270" xr:uid="{00000000-0005-0000-0000-00006A100000}"/>
    <cellStyle name="Comma 4 2 2 4 2 3" xfId="2271" xr:uid="{00000000-0005-0000-0000-00006B100000}"/>
    <cellStyle name="Comma 4 2 2 4 2 3 2" xfId="2272" xr:uid="{00000000-0005-0000-0000-00006C100000}"/>
    <cellStyle name="Comma 4 2 2 4 2 4" xfId="2273" xr:uid="{00000000-0005-0000-0000-00006D100000}"/>
    <cellStyle name="Comma 4 2 2 4 3" xfId="2274" xr:uid="{00000000-0005-0000-0000-00006E100000}"/>
    <cellStyle name="Comma 4 2 2 4 3 2" xfId="2275" xr:uid="{00000000-0005-0000-0000-00006F100000}"/>
    <cellStyle name="Comma 4 2 2 4 3 3" xfId="2276" xr:uid="{00000000-0005-0000-0000-000070100000}"/>
    <cellStyle name="Comma 4 2 2 4 4" xfId="2277" xr:uid="{00000000-0005-0000-0000-000071100000}"/>
    <cellStyle name="Comma 4 2 2 4 4 2" xfId="2278" xr:uid="{00000000-0005-0000-0000-000072100000}"/>
    <cellStyle name="Comma 4 2 2 4 5" xfId="2279" xr:uid="{00000000-0005-0000-0000-000073100000}"/>
    <cellStyle name="Comma 4 2 2 4 5 2" xfId="2280" xr:uid="{00000000-0005-0000-0000-000074100000}"/>
    <cellStyle name="Comma 4 2 2 4 6" xfId="2281" xr:uid="{00000000-0005-0000-0000-000075100000}"/>
    <cellStyle name="Comma 4 2 2 5" xfId="2282" xr:uid="{00000000-0005-0000-0000-000076100000}"/>
    <cellStyle name="Comma 4 2 2 5 2" xfId="2283" xr:uid="{00000000-0005-0000-0000-000077100000}"/>
    <cellStyle name="Comma 4 2 2 5 2 2" xfId="2284" xr:uid="{00000000-0005-0000-0000-000078100000}"/>
    <cellStyle name="Comma 4 2 2 5 3" xfId="2285" xr:uid="{00000000-0005-0000-0000-000079100000}"/>
    <cellStyle name="Comma 4 2 2 5 3 2" xfId="2286" xr:uid="{00000000-0005-0000-0000-00007A100000}"/>
    <cellStyle name="Comma 4 2 2 5 4" xfId="2287" xr:uid="{00000000-0005-0000-0000-00007B100000}"/>
    <cellStyle name="Comma 4 2 2 6" xfId="2288" xr:uid="{00000000-0005-0000-0000-00007C100000}"/>
    <cellStyle name="Comma 4 2 2 6 2" xfId="2289" xr:uid="{00000000-0005-0000-0000-00007D100000}"/>
    <cellStyle name="Comma 4 2 2 6 2 2" xfId="2290" xr:uid="{00000000-0005-0000-0000-00007E100000}"/>
    <cellStyle name="Comma 4 2 2 6 3" xfId="2291" xr:uid="{00000000-0005-0000-0000-00007F100000}"/>
    <cellStyle name="Comma 4 2 2 6 3 2" xfId="2292" xr:uid="{00000000-0005-0000-0000-000080100000}"/>
    <cellStyle name="Comma 4 2 2 6 4" xfId="2293" xr:uid="{00000000-0005-0000-0000-000081100000}"/>
    <cellStyle name="Comma 4 2 2 7" xfId="2294" xr:uid="{00000000-0005-0000-0000-000082100000}"/>
    <cellStyle name="Comma 4 2 2 7 2" xfId="2295" xr:uid="{00000000-0005-0000-0000-000083100000}"/>
    <cellStyle name="Comma 4 2 2 7 3" xfId="2296" xr:uid="{00000000-0005-0000-0000-000084100000}"/>
    <cellStyle name="Comma 4 2 2 8" xfId="2297" xr:uid="{00000000-0005-0000-0000-000085100000}"/>
    <cellStyle name="Comma 4 2 2 8 2" xfId="2298" xr:uid="{00000000-0005-0000-0000-000086100000}"/>
    <cellStyle name="Comma 4 2 2 9" xfId="2299" xr:uid="{00000000-0005-0000-0000-000087100000}"/>
    <cellStyle name="Comma 4 2 2 9 2" xfId="2300" xr:uid="{00000000-0005-0000-0000-000088100000}"/>
    <cellStyle name="Comma 4 2 3" xfId="2301" xr:uid="{00000000-0005-0000-0000-000089100000}"/>
    <cellStyle name="Comma 4 2 3 2" xfId="2302" xr:uid="{00000000-0005-0000-0000-00008A100000}"/>
    <cellStyle name="Comma 4 2 3 2 2" xfId="2303" xr:uid="{00000000-0005-0000-0000-00008B100000}"/>
    <cellStyle name="Comma 4 2 3 2 2 2" xfId="2304" xr:uid="{00000000-0005-0000-0000-00008C100000}"/>
    <cellStyle name="Comma 4 2 3 2 2 2 2" xfId="2305" xr:uid="{00000000-0005-0000-0000-00008D100000}"/>
    <cellStyle name="Comma 4 2 3 2 2 2 3" xfId="2306" xr:uid="{00000000-0005-0000-0000-00008E100000}"/>
    <cellStyle name="Comma 4 2 3 2 2 3" xfId="2307" xr:uid="{00000000-0005-0000-0000-00008F100000}"/>
    <cellStyle name="Comma 4 2 3 2 2 3 2" xfId="2308" xr:uid="{00000000-0005-0000-0000-000090100000}"/>
    <cellStyle name="Comma 4 2 3 2 2 4" xfId="2309" xr:uid="{00000000-0005-0000-0000-000091100000}"/>
    <cellStyle name="Comma 4 2 3 2 2 4 2" xfId="2310" xr:uid="{00000000-0005-0000-0000-000092100000}"/>
    <cellStyle name="Comma 4 2 3 2 2 5" xfId="2311" xr:uid="{00000000-0005-0000-0000-000093100000}"/>
    <cellStyle name="Comma 4 2 3 2 3" xfId="2312" xr:uid="{00000000-0005-0000-0000-000094100000}"/>
    <cellStyle name="Comma 4 2 3 2 3 2" xfId="2313" xr:uid="{00000000-0005-0000-0000-000095100000}"/>
    <cellStyle name="Comma 4 2 3 2 3 2 2" xfId="2314" xr:uid="{00000000-0005-0000-0000-000096100000}"/>
    <cellStyle name="Comma 4 2 3 2 3 3" xfId="2315" xr:uid="{00000000-0005-0000-0000-000097100000}"/>
    <cellStyle name="Comma 4 2 3 2 3 3 2" xfId="2316" xr:uid="{00000000-0005-0000-0000-000098100000}"/>
    <cellStyle name="Comma 4 2 3 2 3 4" xfId="2317" xr:uid="{00000000-0005-0000-0000-000099100000}"/>
    <cellStyle name="Comma 4 2 3 2 4" xfId="2318" xr:uid="{00000000-0005-0000-0000-00009A100000}"/>
    <cellStyle name="Comma 4 2 3 2 4 2" xfId="2319" xr:uid="{00000000-0005-0000-0000-00009B100000}"/>
    <cellStyle name="Comma 4 2 3 2 4 3" xfId="2320" xr:uid="{00000000-0005-0000-0000-00009C100000}"/>
    <cellStyle name="Comma 4 2 3 2 5" xfId="2321" xr:uid="{00000000-0005-0000-0000-00009D100000}"/>
    <cellStyle name="Comma 4 2 3 2 5 2" xfId="2322" xr:uid="{00000000-0005-0000-0000-00009E100000}"/>
    <cellStyle name="Comma 4 2 3 2 6" xfId="2323" xr:uid="{00000000-0005-0000-0000-00009F100000}"/>
    <cellStyle name="Comma 4 2 3 2 6 2" xfId="2324" xr:uid="{00000000-0005-0000-0000-0000A0100000}"/>
    <cellStyle name="Comma 4 2 3 2 7" xfId="2325" xr:uid="{00000000-0005-0000-0000-0000A1100000}"/>
    <cellStyle name="Comma 4 2 3 3" xfId="2326" xr:uid="{00000000-0005-0000-0000-0000A2100000}"/>
    <cellStyle name="Comma 4 2 3 3 2" xfId="2327" xr:uid="{00000000-0005-0000-0000-0000A3100000}"/>
    <cellStyle name="Comma 4 2 3 3 2 2" xfId="2328" xr:uid="{00000000-0005-0000-0000-0000A4100000}"/>
    <cellStyle name="Comma 4 2 3 3 2 3" xfId="2329" xr:uid="{00000000-0005-0000-0000-0000A5100000}"/>
    <cellStyle name="Comma 4 2 3 3 3" xfId="2330" xr:uid="{00000000-0005-0000-0000-0000A6100000}"/>
    <cellStyle name="Comma 4 2 3 3 3 2" xfId="2331" xr:uid="{00000000-0005-0000-0000-0000A7100000}"/>
    <cellStyle name="Comma 4 2 3 3 4" xfId="2332" xr:uid="{00000000-0005-0000-0000-0000A8100000}"/>
    <cellStyle name="Comma 4 2 3 3 4 2" xfId="2333" xr:uid="{00000000-0005-0000-0000-0000A9100000}"/>
    <cellStyle name="Comma 4 2 3 3 5" xfId="2334" xr:uid="{00000000-0005-0000-0000-0000AA100000}"/>
    <cellStyle name="Comma 4 2 3 4" xfId="2335" xr:uid="{00000000-0005-0000-0000-0000AB100000}"/>
    <cellStyle name="Comma 4 2 3 4 2" xfId="2336" xr:uid="{00000000-0005-0000-0000-0000AC100000}"/>
    <cellStyle name="Comma 4 2 3 4 2 2" xfId="2337" xr:uid="{00000000-0005-0000-0000-0000AD100000}"/>
    <cellStyle name="Comma 4 2 3 4 3" xfId="2338" xr:uid="{00000000-0005-0000-0000-0000AE100000}"/>
    <cellStyle name="Comma 4 2 3 4 3 2" xfId="2339" xr:uid="{00000000-0005-0000-0000-0000AF100000}"/>
    <cellStyle name="Comma 4 2 3 4 4" xfId="2340" xr:uid="{00000000-0005-0000-0000-0000B0100000}"/>
    <cellStyle name="Comma 4 2 3 5" xfId="2341" xr:uid="{00000000-0005-0000-0000-0000B1100000}"/>
    <cellStyle name="Comma 4 2 3 5 2" xfId="2342" xr:uid="{00000000-0005-0000-0000-0000B2100000}"/>
    <cellStyle name="Comma 4 2 3 5 3" xfId="2343" xr:uid="{00000000-0005-0000-0000-0000B3100000}"/>
    <cellStyle name="Comma 4 2 3 6" xfId="2344" xr:uid="{00000000-0005-0000-0000-0000B4100000}"/>
    <cellStyle name="Comma 4 2 3 6 2" xfId="2345" xr:uid="{00000000-0005-0000-0000-0000B5100000}"/>
    <cellStyle name="Comma 4 2 3 7" xfId="2346" xr:uid="{00000000-0005-0000-0000-0000B6100000}"/>
    <cellStyle name="Comma 4 2 3 7 2" xfId="2347" xr:uid="{00000000-0005-0000-0000-0000B7100000}"/>
    <cellStyle name="Comma 4 2 3 8" xfId="2348" xr:uid="{00000000-0005-0000-0000-0000B8100000}"/>
    <cellStyle name="Comma 4 2 4" xfId="2349" xr:uid="{00000000-0005-0000-0000-0000B9100000}"/>
    <cellStyle name="Comma 4 2 4 2" xfId="2350" xr:uid="{00000000-0005-0000-0000-0000BA100000}"/>
    <cellStyle name="Comma 4 2 4 2 2" xfId="2351" xr:uid="{00000000-0005-0000-0000-0000BB100000}"/>
    <cellStyle name="Comma 4 2 4 2 2 2" xfId="2352" xr:uid="{00000000-0005-0000-0000-0000BC100000}"/>
    <cellStyle name="Comma 4 2 4 2 2 3" xfId="2353" xr:uid="{00000000-0005-0000-0000-0000BD100000}"/>
    <cellStyle name="Comma 4 2 4 2 3" xfId="2354" xr:uid="{00000000-0005-0000-0000-0000BE100000}"/>
    <cellStyle name="Comma 4 2 4 2 3 2" xfId="2355" xr:uid="{00000000-0005-0000-0000-0000BF100000}"/>
    <cellStyle name="Comma 4 2 4 2 4" xfId="2356" xr:uid="{00000000-0005-0000-0000-0000C0100000}"/>
    <cellStyle name="Comma 4 2 4 2 4 2" xfId="2357" xr:uid="{00000000-0005-0000-0000-0000C1100000}"/>
    <cellStyle name="Comma 4 2 4 2 5" xfId="2358" xr:uid="{00000000-0005-0000-0000-0000C2100000}"/>
    <cellStyle name="Comma 4 2 4 3" xfId="2359" xr:uid="{00000000-0005-0000-0000-0000C3100000}"/>
    <cellStyle name="Comma 4 2 4 3 2" xfId="2360" xr:uid="{00000000-0005-0000-0000-0000C4100000}"/>
    <cellStyle name="Comma 4 2 4 3 2 2" xfId="2361" xr:uid="{00000000-0005-0000-0000-0000C5100000}"/>
    <cellStyle name="Comma 4 2 4 3 3" xfId="2362" xr:uid="{00000000-0005-0000-0000-0000C6100000}"/>
    <cellStyle name="Comma 4 2 4 3 3 2" xfId="2363" xr:uid="{00000000-0005-0000-0000-0000C7100000}"/>
    <cellStyle name="Comma 4 2 4 3 4" xfId="2364" xr:uid="{00000000-0005-0000-0000-0000C8100000}"/>
    <cellStyle name="Comma 4 2 4 4" xfId="2365" xr:uid="{00000000-0005-0000-0000-0000C9100000}"/>
    <cellStyle name="Comma 4 2 4 4 2" xfId="2366" xr:uid="{00000000-0005-0000-0000-0000CA100000}"/>
    <cellStyle name="Comma 4 2 4 4 3" xfId="2367" xr:uid="{00000000-0005-0000-0000-0000CB100000}"/>
    <cellStyle name="Comma 4 2 4 5" xfId="2368" xr:uid="{00000000-0005-0000-0000-0000CC100000}"/>
    <cellStyle name="Comma 4 2 4 5 2" xfId="2369" xr:uid="{00000000-0005-0000-0000-0000CD100000}"/>
    <cellStyle name="Comma 4 2 4 6" xfId="2370" xr:uid="{00000000-0005-0000-0000-0000CE100000}"/>
    <cellStyle name="Comma 4 2 4 6 2" xfId="2371" xr:uid="{00000000-0005-0000-0000-0000CF100000}"/>
    <cellStyle name="Comma 4 2 4 7" xfId="2372" xr:uid="{00000000-0005-0000-0000-0000D0100000}"/>
    <cellStyle name="Comma 4 2 5" xfId="2373" xr:uid="{00000000-0005-0000-0000-0000D1100000}"/>
    <cellStyle name="Comma 4 2 5 2" xfId="2374" xr:uid="{00000000-0005-0000-0000-0000D2100000}"/>
    <cellStyle name="Comma 4 2 5 2 2" xfId="2375" xr:uid="{00000000-0005-0000-0000-0000D3100000}"/>
    <cellStyle name="Comma 4 2 5 2 2 2" xfId="2376" xr:uid="{00000000-0005-0000-0000-0000D4100000}"/>
    <cellStyle name="Comma 4 2 5 2 2 3" xfId="2377" xr:uid="{00000000-0005-0000-0000-0000D5100000}"/>
    <cellStyle name="Comma 4 2 5 2 3" xfId="2378" xr:uid="{00000000-0005-0000-0000-0000D6100000}"/>
    <cellStyle name="Comma 4 2 5 2 3 2" xfId="2379" xr:uid="{00000000-0005-0000-0000-0000D7100000}"/>
    <cellStyle name="Comma 4 2 5 2 4" xfId="2380" xr:uid="{00000000-0005-0000-0000-0000D8100000}"/>
    <cellStyle name="Comma 4 2 5 2 4 2" xfId="2381" xr:uid="{00000000-0005-0000-0000-0000D9100000}"/>
    <cellStyle name="Comma 4 2 5 2 5" xfId="2382" xr:uid="{00000000-0005-0000-0000-0000DA100000}"/>
    <cellStyle name="Comma 4 2 5 3" xfId="2383" xr:uid="{00000000-0005-0000-0000-0000DB100000}"/>
    <cellStyle name="Comma 4 2 5 3 2" xfId="2384" xr:uid="{00000000-0005-0000-0000-0000DC100000}"/>
    <cellStyle name="Comma 4 2 5 3 2 2" xfId="2385" xr:uid="{00000000-0005-0000-0000-0000DD100000}"/>
    <cellStyle name="Comma 4 2 5 3 3" xfId="2386" xr:uid="{00000000-0005-0000-0000-0000DE100000}"/>
    <cellStyle name="Comma 4 2 5 3 3 2" xfId="2387" xr:uid="{00000000-0005-0000-0000-0000DF100000}"/>
    <cellStyle name="Comma 4 2 5 3 4" xfId="2388" xr:uid="{00000000-0005-0000-0000-0000E0100000}"/>
    <cellStyle name="Comma 4 2 5 4" xfId="2389" xr:uid="{00000000-0005-0000-0000-0000E1100000}"/>
    <cellStyle name="Comma 4 2 5 4 2" xfId="2390" xr:uid="{00000000-0005-0000-0000-0000E2100000}"/>
    <cellStyle name="Comma 4 2 5 4 3" xfId="2391" xr:uid="{00000000-0005-0000-0000-0000E3100000}"/>
    <cellStyle name="Comma 4 2 5 5" xfId="2392" xr:uid="{00000000-0005-0000-0000-0000E4100000}"/>
    <cellStyle name="Comma 4 2 5 5 2" xfId="2393" xr:uid="{00000000-0005-0000-0000-0000E5100000}"/>
    <cellStyle name="Comma 4 2 5 6" xfId="2394" xr:uid="{00000000-0005-0000-0000-0000E6100000}"/>
    <cellStyle name="Comma 4 2 5 6 2" xfId="2395" xr:uid="{00000000-0005-0000-0000-0000E7100000}"/>
    <cellStyle name="Comma 4 2 5 7" xfId="2396" xr:uid="{00000000-0005-0000-0000-0000E8100000}"/>
    <cellStyle name="Comma 4 2 6" xfId="2397" xr:uid="{00000000-0005-0000-0000-0000E9100000}"/>
    <cellStyle name="Comma 4 2 6 2" xfId="2398" xr:uid="{00000000-0005-0000-0000-0000EA100000}"/>
    <cellStyle name="Comma 4 2 6 2 2" xfId="2399" xr:uid="{00000000-0005-0000-0000-0000EB100000}"/>
    <cellStyle name="Comma 4 2 6 2 2 2" xfId="2400" xr:uid="{00000000-0005-0000-0000-0000EC100000}"/>
    <cellStyle name="Comma 4 2 6 2 3" xfId="2401" xr:uid="{00000000-0005-0000-0000-0000ED100000}"/>
    <cellStyle name="Comma 4 2 6 2 3 2" xfId="2402" xr:uid="{00000000-0005-0000-0000-0000EE100000}"/>
    <cellStyle name="Comma 4 2 6 2 4" xfId="2403" xr:uid="{00000000-0005-0000-0000-0000EF100000}"/>
    <cellStyle name="Comma 4 2 6 3" xfId="2404" xr:uid="{00000000-0005-0000-0000-0000F0100000}"/>
    <cellStyle name="Comma 4 2 6 3 2" xfId="2405" xr:uid="{00000000-0005-0000-0000-0000F1100000}"/>
    <cellStyle name="Comma 4 2 6 3 3" xfId="2406" xr:uid="{00000000-0005-0000-0000-0000F2100000}"/>
    <cellStyle name="Comma 4 2 6 4" xfId="2407" xr:uid="{00000000-0005-0000-0000-0000F3100000}"/>
    <cellStyle name="Comma 4 2 6 4 2" xfId="2408" xr:uid="{00000000-0005-0000-0000-0000F4100000}"/>
    <cellStyle name="Comma 4 2 6 5" xfId="2409" xr:uid="{00000000-0005-0000-0000-0000F5100000}"/>
    <cellStyle name="Comma 4 2 6 5 2" xfId="2410" xr:uid="{00000000-0005-0000-0000-0000F6100000}"/>
    <cellStyle name="Comma 4 2 6 6" xfId="2411" xr:uid="{00000000-0005-0000-0000-0000F7100000}"/>
    <cellStyle name="Comma 4 2 7" xfId="2412" xr:uid="{00000000-0005-0000-0000-0000F8100000}"/>
    <cellStyle name="Comma 4 2 7 2" xfId="2413" xr:uid="{00000000-0005-0000-0000-0000F9100000}"/>
    <cellStyle name="Comma 4 2 7 2 2" xfId="2414" xr:uid="{00000000-0005-0000-0000-0000FA100000}"/>
    <cellStyle name="Comma 4 2 7 3" xfId="2415" xr:uid="{00000000-0005-0000-0000-0000FB100000}"/>
    <cellStyle name="Comma 4 2 7 3 2" xfId="2416" xr:uid="{00000000-0005-0000-0000-0000FC100000}"/>
    <cellStyle name="Comma 4 2 7 4" xfId="2417" xr:uid="{00000000-0005-0000-0000-0000FD100000}"/>
    <cellStyle name="Comma 4 2 8" xfId="2418" xr:uid="{00000000-0005-0000-0000-0000FE100000}"/>
    <cellStyle name="Comma 4 2 8 2" xfId="2419" xr:uid="{00000000-0005-0000-0000-0000FF100000}"/>
    <cellStyle name="Comma 4 2 8 2 2" xfId="2420" xr:uid="{00000000-0005-0000-0000-000000110000}"/>
    <cellStyle name="Comma 4 2 8 3" xfId="2421" xr:uid="{00000000-0005-0000-0000-000001110000}"/>
    <cellStyle name="Comma 4 2 8 3 2" xfId="2422" xr:uid="{00000000-0005-0000-0000-000002110000}"/>
    <cellStyle name="Comma 4 2 8 4" xfId="2423" xr:uid="{00000000-0005-0000-0000-000003110000}"/>
    <cellStyle name="Comma 4 2 9" xfId="2424" xr:uid="{00000000-0005-0000-0000-000004110000}"/>
    <cellStyle name="Comma 4 2 9 2" xfId="2425" xr:uid="{00000000-0005-0000-0000-000005110000}"/>
    <cellStyle name="Comma 4 2 9 3" xfId="2426" xr:uid="{00000000-0005-0000-0000-000006110000}"/>
    <cellStyle name="Comma 4 3" xfId="2427" xr:uid="{00000000-0005-0000-0000-000007110000}"/>
    <cellStyle name="Comma 4 3 10" xfId="2428" xr:uid="{00000000-0005-0000-0000-000008110000}"/>
    <cellStyle name="Comma 4 3 10 2" xfId="2429" xr:uid="{00000000-0005-0000-0000-000009110000}"/>
    <cellStyle name="Comma 4 3 11" xfId="2430" xr:uid="{00000000-0005-0000-0000-00000A110000}"/>
    <cellStyle name="Comma 4 3 12" xfId="2431" xr:uid="{00000000-0005-0000-0000-00000B110000}"/>
    <cellStyle name="Comma 4 3 2" xfId="2432" xr:uid="{00000000-0005-0000-0000-00000C110000}"/>
    <cellStyle name="Comma 4 3 2 2" xfId="2433" xr:uid="{00000000-0005-0000-0000-00000D110000}"/>
    <cellStyle name="Comma 4 3 2 2 2" xfId="2434" xr:uid="{00000000-0005-0000-0000-00000E110000}"/>
    <cellStyle name="Comma 4 3 2 2 2 2" xfId="2435" xr:uid="{00000000-0005-0000-0000-00000F110000}"/>
    <cellStyle name="Comma 4 3 2 2 2 2 2" xfId="2436" xr:uid="{00000000-0005-0000-0000-000010110000}"/>
    <cellStyle name="Comma 4 3 2 2 2 2 3" xfId="2437" xr:uid="{00000000-0005-0000-0000-000011110000}"/>
    <cellStyle name="Comma 4 3 2 2 2 3" xfId="2438" xr:uid="{00000000-0005-0000-0000-000012110000}"/>
    <cellStyle name="Comma 4 3 2 2 2 3 2" xfId="2439" xr:uid="{00000000-0005-0000-0000-000013110000}"/>
    <cellStyle name="Comma 4 3 2 2 2 4" xfId="2440" xr:uid="{00000000-0005-0000-0000-000014110000}"/>
    <cellStyle name="Comma 4 3 2 2 2 4 2" xfId="2441" xr:uid="{00000000-0005-0000-0000-000015110000}"/>
    <cellStyle name="Comma 4 3 2 2 2 5" xfId="2442" xr:uid="{00000000-0005-0000-0000-000016110000}"/>
    <cellStyle name="Comma 4 3 2 2 3" xfId="2443" xr:uid="{00000000-0005-0000-0000-000017110000}"/>
    <cellStyle name="Comma 4 3 2 2 3 2" xfId="2444" xr:uid="{00000000-0005-0000-0000-000018110000}"/>
    <cellStyle name="Comma 4 3 2 2 3 2 2" xfId="2445" xr:uid="{00000000-0005-0000-0000-000019110000}"/>
    <cellStyle name="Comma 4 3 2 2 3 3" xfId="2446" xr:uid="{00000000-0005-0000-0000-00001A110000}"/>
    <cellStyle name="Comma 4 3 2 2 3 3 2" xfId="2447" xr:uid="{00000000-0005-0000-0000-00001B110000}"/>
    <cellStyle name="Comma 4 3 2 2 3 4" xfId="2448" xr:uid="{00000000-0005-0000-0000-00001C110000}"/>
    <cellStyle name="Comma 4 3 2 2 4" xfId="2449" xr:uid="{00000000-0005-0000-0000-00001D110000}"/>
    <cellStyle name="Comma 4 3 2 2 4 2" xfId="2450" xr:uid="{00000000-0005-0000-0000-00001E110000}"/>
    <cellStyle name="Comma 4 3 2 2 4 3" xfId="2451" xr:uid="{00000000-0005-0000-0000-00001F110000}"/>
    <cellStyle name="Comma 4 3 2 2 5" xfId="2452" xr:uid="{00000000-0005-0000-0000-000020110000}"/>
    <cellStyle name="Comma 4 3 2 2 5 2" xfId="2453" xr:uid="{00000000-0005-0000-0000-000021110000}"/>
    <cellStyle name="Comma 4 3 2 2 6" xfId="2454" xr:uid="{00000000-0005-0000-0000-000022110000}"/>
    <cellStyle name="Comma 4 3 2 2 6 2" xfId="2455" xr:uid="{00000000-0005-0000-0000-000023110000}"/>
    <cellStyle name="Comma 4 3 2 2 7" xfId="2456" xr:uid="{00000000-0005-0000-0000-000024110000}"/>
    <cellStyle name="Comma 4 3 2 3" xfId="2457" xr:uid="{00000000-0005-0000-0000-000025110000}"/>
    <cellStyle name="Comma 4 3 2 3 2" xfId="2458" xr:uid="{00000000-0005-0000-0000-000026110000}"/>
    <cellStyle name="Comma 4 3 2 3 2 2" xfId="2459" xr:uid="{00000000-0005-0000-0000-000027110000}"/>
    <cellStyle name="Comma 4 3 2 3 2 3" xfId="2460" xr:uid="{00000000-0005-0000-0000-000028110000}"/>
    <cellStyle name="Comma 4 3 2 3 3" xfId="2461" xr:uid="{00000000-0005-0000-0000-000029110000}"/>
    <cellStyle name="Comma 4 3 2 3 3 2" xfId="2462" xr:uid="{00000000-0005-0000-0000-00002A110000}"/>
    <cellStyle name="Comma 4 3 2 3 4" xfId="2463" xr:uid="{00000000-0005-0000-0000-00002B110000}"/>
    <cellStyle name="Comma 4 3 2 3 4 2" xfId="2464" xr:uid="{00000000-0005-0000-0000-00002C110000}"/>
    <cellStyle name="Comma 4 3 2 3 5" xfId="2465" xr:uid="{00000000-0005-0000-0000-00002D110000}"/>
    <cellStyle name="Comma 4 3 2 4" xfId="2466" xr:uid="{00000000-0005-0000-0000-00002E110000}"/>
    <cellStyle name="Comma 4 3 2 4 2" xfId="2467" xr:uid="{00000000-0005-0000-0000-00002F110000}"/>
    <cellStyle name="Comma 4 3 2 4 2 2" xfId="2468" xr:uid="{00000000-0005-0000-0000-000030110000}"/>
    <cellStyle name="Comma 4 3 2 4 3" xfId="2469" xr:uid="{00000000-0005-0000-0000-000031110000}"/>
    <cellStyle name="Comma 4 3 2 4 3 2" xfId="2470" xr:uid="{00000000-0005-0000-0000-000032110000}"/>
    <cellStyle name="Comma 4 3 2 4 4" xfId="2471" xr:uid="{00000000-0005-0000-0000-000033110000}"/>
    <cellStyle name="Comma 4 3 2 5" xfId="2472" xr:uid="{00000000-0005-0000-0000-000034110000}"/>
    <cellStyle name="Comma 4 3 2 5 2" xfId="2473" xr:uid="{00000000-0005-0000-0000-000035110000}"/>
    <cellStyle name="Comma 4 3 2 5 3" xfId="2474" xr:uid="{00000000-0005-0000-0000-000036110000}"/>
    <cellStyle name="Comma 4 3 2 6" xfId="2475" xr:uid="{00000000-0005-0000-0000-000037110000}"/>
    <cellStyle name="Comma 4 3 2 6 2" xfId="2476" xr:uid="{00000000-0005-0000-0000-000038110000}"/>
    <cellStyle name="Comma 4 3 2 7" xfId="2477" xr:uid="{00000000-0005-0000-0000-000039110000}"/>
    <cellStyle name="Comma 4 3 2 7 2" xfId="2478" xr:uid="{00000000-0005-0000-0000-00003A110000}"/>
    <cellStyle name="Comma 4 3 2 8" xfId="2479" xr:uid="{00000000-0005-0000-0000-00003B110000}"/>
    <cellStyle name="Comma 4 3 3" xfId="2480" xr:uid="{00000000-0005-0000-0000-00003C110000}"/>
    <cellStyle name="Comma 4 3 3 2" xfId="2481" xr:uid="{00000000-0005-0000-0000-00003D110000}"/>
    <cellStyle name="Comma 4 3 3 2 2" xfId="2482" xr:uid="{00000000-0005-0000-0000-00003E110000}"/>
    <cellStyle name="Comma 4 3 3 2 2 2" xfId="2483" xr:uid="{00000000-0005-0000-0000-00003F110000}"/>
    <cellStyle name="Comma 4 3 3 2 2 3" xfId="2484" xr:uid="{00000000-0005-0000-0000-000040110000}"/>
    <cellStyle name="Comma 4 3 3 2 3" xfId="2485" xr:uid="{00000000-0005-0000-0000-000041110000}"/>
    <cellStyle name="Comma 4 3 3 2 3 2" xfId="2486" xr:uid="{00000000-0005-0000-0000-000042110000}"/>
    <cellStyle name="Comma 4 3 3 2 4" xfId="2487" xr:uid="{00000000-0005-0000-0000-000043110000}"/>
    <cellStyle name="Comma 4 3 3 2 4 2" xfId="2488" xr:uid="{00000000-0005-0000-0000-000044110000}"/>
    <cellStyle name="Comma 4 3 3 2 5" xfId="2489" xr:uid="{00000000-0005-0000-0000-000045110000}"/>
    <cellStyle name="Comma 4 3 3 3" xfId="2490" xr:uid="{00000000-0005-0000-0000-000046110000}"/>
    <cellStyle name="Comma 4 3 3 3 2" xfId="2491" xr:uid="{00000000-0005-0000-0000-000047110000}"/>
    <cellStyle name="Comma 4 3 3 3 2 2" xfId="2492" xr:uid="{00000000-0005-0000-0000-000048110000}"/>
    <cellStyle name="Comma 4 3 3 3 3" xfId="2493" xr:uid="{00000000-0005-0000-0000-000049110000}"/>
    <cellStyle name="Comma 4 3 3 3 3 2" xfId="2494" xr:uid="{00000000-0005-0000-0000-00004A110000}"/>
    <cellStyle name="Comma 4 3 3 3 4" xfId="2495" xr:uid="{00000000-0005-0000-0000-00004B110000}"/>
    <cellStyle name="Comma 4 3 3 4" xfId="2496" xr:uid="{00000000-0005-0000-0000-00004C110000}"/>
    <cellStyle name="Comma 4 3 3 4 2" xfId="2497" xr:uid="{00000000-0005-0000-0000-00004D110000}"/>
    <cellStyle name="Comma 4 3 3 4 3" xfId="2498" xr:uid="{00000000-0005-0000-0000-00004E110000}"/>
    <cellStyle name="Comma 4 3 3 5" xfId="2499" xr:uid="{00000000-0005-0000-0000-00004F110000}"/>
    <cellStyle name="Comma 4 3 3 5 2" xfId="2500" xr:uid="{00000000-0005-0000-0000-000050110000}"/>
    <cellStyle name="Comma 4 3 3 6" xfId="2501" xr:uid="{00000000-0005-0000-0000-000051110000}"/>
    <cellStyle name="Comma 4 3 3 6 2" xfId="2502" xr:uid="{00000000-0005-0000-0000-000052110000}"/>
    <cellStyle name="Comma 4 3 3 7" xfId="2503" xr:uid="{00000000-0005-0000-0000-000053110000}"/>
    <cellStyle name="Comma 4 3 4" xfId="2504" xr:uid="{00000000-0005-0000-0000-000054110000}"/>
    <cellStyle name="Comma 4 3 4 2" xfId="2505" xr:uid="{00000000-0005-0000-0000-000055110000}"/>
    <cellStyle name="Comma 4 3 4 2 2" xfId="2506" xr:uid="{00000000-0005-0000-0000-000056110000}"/>
    <cellStyle name="Comma 4 3 4 2 2 2" xfId="2507" xr:uid="{00000000-0005-0000-0000-000057110000}"/>
    <cellStyle name="Comma 4 3 4 2 2 3" xfId="2508" xr:uid="{00000000-0005-0000-0000-000058110000}"/>
    <cellStyle name="Comma 4 3 4 2 3" xfId="2509" xr:uid="{00000000-0005-0000-0000-000059110000}"/>
    <cellStyle name="Comma 4 3 4 2 3 2" xfId="2510" xr:uid="{00000000-0005-0000-0000-00005A110000}"/>
    <cellStyle name="Comma 4 3 4 2 4" xfId="2511" xr:uid="{00000000-0005-0000-0000-00005B110000}"/>
    <cellStyle name="Comma 4 3 4 2 4 2" xfId="2512" xr:uid="{00000000-0005-0000-0000-00005C110000}"/>
    <cellStyle name="Comma 4 3 4 2 5" xfId="2513" xr:uid="{00000000-0005-0000-0000-00005D110000}"/>
    <cellStyle name="Comma 4 3 4 3" xfId="2514" xr:uid="{00000000-0005-0000-0000-00005E110000}"/>
    <cellStyle name="Comma 4 3 4 3 2" xfId="2515" xr:uid="{00000000-0005-0000-0000-00005F110000}"/>
    <cellStyle name="Comma 4 3 4 3 2 2" xfId="2516" xr:uid="{00000000-0005-0000-0000-000060110000}"/>
    <cellStyle name="Comma 4 3 4 3 3" xfId="2517" xr:uid="{00000000-0005-0000-0000-000061110000}"/>
    <cellStyle name="Comma 4 3 4 3 3 2" xfId="2518" xr:uid="{00000000-0005-0000-0000-000062110000}"/>
    <cellStyle name="Comma 4 3 4 3 4" xfId="2519" xr:uid="{00000000-0005-0000-0000-000063110000}"/>
    <cellStyle name="Comma 4 3 4 4" xfId="2520" xr:uid="{00000000-0005-0000-0000-000064110000}"/>
    <cellStyle name="Comma 4 3 4 4 2" xfId="2521" xr:uid="{00000000-0005-0000-0000-000065110000}"/>
    <cellStyle name="Comma 4 3 4 4 3" xfId="2522" xr:uid="{00000000-0005-0000-0000-000066110000}"/>
    <cellStyle name="Comma 4 3 4 5" xfId="2523" xr:uid="{00000000-0005-0000-0000-000067110000}"/>
    <cellStyle name="Comma 4 3 4 5 2" xfId="2524" xr:uid="{00000000-0005-0000-0000-000068110000}"/>
    <cellStyle name="Comma 4 3 4 6" xfId="2525" xr:uid="{00000000-0005-0000-0000-000069110000}"/>
    <cellStyle name="Comma 4 3 4 6 2" xfId="2526" xr:uid="{00000000-0005-0000-0000-00006A110000}"/>
    <cellStyle name="Comma 4 3 4 7" xfId="2527" xr:uid="{00000000-0005-0000-0000-00006B110000}"/>
    <cellStyle name="Comma 4 3 5" xfId="2528" xr:uid="{00000000-0005-0000-0000-00006C110000}"/>
    <cellStyle name="Comma 4 3 5 2" xfId="2529" xr:uid="{00000000-0005-0000-0000-00006D110000}"/>
    <cellStyle name="Comma 4 3 5 2 2" xfId="2530" xr:uid="{00000000-0005-0000-0000-00006E110000}"/>
    <cellStyle name="Comma 4 3 5 2 2 2" xfId="2531" xr:uid="{00000000-0005-0000-0000-00006F110000}"/>
    <cellStyle name="Comma 4 3 5 2 3" xfId="2532" xr:uid="{00000000-0005-0000-0000-000070110000}"/>
    <cellStyle name="Comma 4 3 5 2 3 2" xfId="2533" xr:uid="{00000000-0005-0000-0000-000071110000}"/>
    <cellStyle name="Comma 4 3 5 2 4" xfId="2534" xr:uid="{00000000-0005-0000-0000-000072110000}"/>
    <cellStyle name="Comma 4 3 5 3" xfId="2535" xr:uid="{00000000-0005-0000-0000-000073110000}"/>
    <cellStyle name="Comma 4 3 5 3 2" xfId="2536" xr:uid="{00000000-0005-0000-0000-000074110000}"/>
    <cellStyle name="Comma 4 3 5 3 3" xfId="2537" xr:uid="{00000000-0005-0000-0000-000075110000}"/>
    <cellStyle name="Comma 4 3 5 4" xfId="2538" xr:uid="{00000000-0005-0000-0000-000076110000}"/>
    <cellStyle name="Comma 4 3 5 4 2" xfId="2539" xr:uid="{00000000-0005-0000-0000-000077110000}"/>
    <cellStyle name="Comma 4 3 5 5" xfId="2540" xr:uid="{00000000-0005-0000-0000-000078110000}"/>
    <cellStyle name="Comma 4 3 5 5 2" xfId="2541" xr:uid="{00000000-0005-0000-0000-000079110000}"/>
    <cellStyle name="Comma 4 3 5 6" xfId="2542" xr:uid="{00000000-0005-0000-0000-00007A110000}"/>
    <cellStyle name="Comma 4 3 6" xfId="2543" xr:uid="{00000000-0005-0000-0000-00007B110000}"/>
    <cellStyle name="Comma 4 3 6 2" xfId="2544" xr:uid="{00000000-0005-0000-0000-00007C110000}"/>
    <cellStyle name="Comma 4 3 6 2 2" xfId="2545" xr:uid="{00000000-0005-0000-0000-00007D110000}"/>
    <cellStyle name="Comma 4 3 6 3" xfId="2546" xr:uid="{00000000-0005-0000-0000-00007E110000}"/>
    <cellStyle name="Comma 4 3 6 3 2" xfId="2547" xr:uid="{00000000-0005-0000-0000-00007F110000}"/>
    <cellStyle name="Comma 4 3 6 4" xfId="2548" xr:uid="{00000000-0005-0000-0000-000080110000}"/>
    <cellStyle name="Comma 4 3 7" xfId="2549" xr:uid="{00000000-0005-0000-0000-000081110000}"/>
    <cellStyle name="Comma 4 3 7 2" xfId="2550" xr:uid="{00000000-0005-0000-0000-000082110000}"/>
    <cellStyle name="Comma 4 3 7 2 2" xfId="2551" xr:uid="{00000000-0005-0000-0000-000083110000}"/>
    <cellStyle name="Comma 4 3 7 3" xfId="2552" xr:uid="{00000000-0005-0000-0000-000084110000}"/>
    <cellStyle name="Comma 4 3 7 3 2" xfId="2553" xr:uid="{00000000-0005-0000-0000-000085110000}"/>
    <cellStyle name="Comma 4 3 7 4" xfId="2554" xr:uid="{00000000-0005-0000-0000-000086110000}"/>
    <cellStyle name="Comma 4 3 8" xfId="2555" xr:uid="{00000000-0005-0000-0000-000087110000}"/>
    <cellStyle name="Comma 4 3 8 2" xfId="2556" xr:uid="{00000000-0005-0000-0000-000088110000}"/>
    <cellStyle name="Comma 4 3 8 3" xfId="2557" xr:uid="{00000000-0005-0000-0000-000089110000}"/>
    <cellStyle name="Comma 4 3 9" xfId="2558" xr:uid="{00000000-0005-0000-0000-00008A110000}"/>
    <cellStyle name="Comma 4 3 9 2" xfId="2559" xr:uid="{00000000-0005-0000-0000-00008B110000}"/>
    <cellStyle name="Comma 4 4" xfId="2560" xr:uid="{00000000-0005-0000-0000-00008C110000}"/>
    <cellStyle name="Comma 4 4 10" xfId="2561" xr:uid="{00000000-0005-0000-0000-00008D110000}"/>
    <cellStyle name="Comma 4 4 11" xfId="2562" xr:uid="{00000000-0005-0000-0000-00008E110000}"/>
    <cellStyle name="Comma 4 4 2" xfId="2563" xr:uid="{00000000-0005-0000-0000-00008F110000}"/>
    <cellStyle name="Comma 4 4 2 2" xfId="2564" xr:uid="{00000000-0005-0000-0000-000090110000}"/>
    <cellStyle name="Comma 4 4 2 2 2" xfId="2565" xr:uid="{00000000-0005-0000-0000-000091110000}"/>
    <cellStyle name="Comma 4 4 2 2 2 2" xfId="2566" xr:uid="{00000000-0005-0000-0000-000092110000}"/>
    <cellStyle name="Comma 4 4 2 2 2 3" xfId="2567" xr:uid="{00000000-0005-0000-0000-000093110000}"/>
    <cellStyle name="Comma 4 4 2 2 3" xfId="2568" xr:uid="{00000000-0005-0000-0000-000094110000}"/>
    <cellStyle name="Comma 4 4 2 2 3 2" xfId="2569" xr:uid="{00000000-0005-0000-0000-000095110000}"/>
    <cellStyle name="Comma 4 4 2 2 4" xfId="2570" xr:uid="{00000000-0005-0000-0000-000096110000}"/>
    <cellStyle name="Comma 4 4 2 2 4 2" xfId="2571" xr:uid="{00000000-0005-0000-0000-000097110000}"/>
    <cellStyle name="Comma 4 4 2 2 5" xfId="2572" xr:uid="{00000000-0005-0000-0000-000098110000}"/>
    <cellStyle name="Comma 4 4 2 3" xfId="2573" xr:uid="{00000000-0005-0000-0000-000099110000}"/>
    <cellStyle name="Comma 4 4 2 3 2" xfId="2574" xr:uid="{00000000-0005-0000-0000-00009A110000}"/>
    <cellStyle name="Comma 4 4 2 3 2 2" xfId="2575" xr:uid="{00000000-0005-0000-0000-00009B110000}"/>
    <cellStyle name="Comma 4 4 2 3 3" xfId="2576" xr:uid="{00000000-0005-0000-0000-00009C110000}"/>
    <cellStyle name="Comma 4 4 2 3 3 2" xfId="2577" xr:uid="{00000000-0005-0000-0000-00009D110000}"/>
    <cellStyle name="Comma 4 4 2 3 4" xfId="2578" xr:uid="{00000000-0005-0000-0000-00009E110000}"/>
    <cellStyle name="Comma 4 4 2 4" xfId="2579" xr:uid="{00000000-0005-0000-0000-00009F110000}"/>
    <cellStyle name="Comma 4 4 2 4 2" xfId="2580" xr:uid="{00000000-0005-0000-0000-0000A0110000}"/>
    <cellStyle name="Comma 4 4 2 4 3" xfId="2581" xr:uid="{00000000-0005-0000-0000-0000A1110000}"/>
    <cellStyle name="Comma 4 4 2 5" xfId="2582" xr:uid="{00000000-0005-0000-0000-0000A2110000}"/>
    <cellStyle name="Comma 4 4 2 5 2" xfId="2583" xr:uid="{00000000-0005-0000-0000-0000A3110000}"/>
    <cellStyle name="Comma 4 4 2 6" xfId="2584" xr:uid="{00000000-0005-0000-0000-0000A4110000}"/>
    <cellStyle name="Comma 4 4 2 6 2" xfId="2585" xr:uid="{00000000-0005-0000-0000-0000A5110000}"/>
    <cellStyle name="Comma 4 4 2 7" xfId="2586" xr:uid="{00000000-0005-0000-0000-0000A6110000}"/>
    <cellStyle name="Comma 4 4 3" xfId="2587" xr:uid="{00000000-0005-0000-0000-0000A7110000}"/>
    <cellStyle name="Comma 4 4 3 2" xfId="2588" xr:uid="{00000000-0005-0000-0000-0000A8110000}"/>
    <cellStyle name="Comma 4 4 3 2 2" xfId="2589" xr:uid="{00000000-0005-0000-0000-0000A9110000}"/>
    <cellStyle name="Comma 4 4 3 2 2 2" xfId="2590" xr:uid="{00000000-0005-0000-0000-0000AA110000}"/>
    <cellStyle name="Comma 4 4 3 2 2 3" xfId="2591" xr:uid="{00000000-0005-0000-0000-0000AB110000}"/>
    <cellStyle name="Comma 4 4 3 2 3" xfId="2592" xr:uid="{00000000-0005-0000-0000-0000AC110000}"/>
    <cellStyle name="Comma 4 4 3 2 3 2" xfId="2593" xr:uid="{00000000-0005-0000-0000-0000AD110000}"/>
    <cellStyle name="Comma 4 4 3 2 4" xfId="2594" xr:uid="{00000000-0005-0000-0000-0000AE110000}"/>
    <cellStyle name="Comma 4 4 3 2 4 2" xfId="2595" xr:uid="{00000000-0005-0000-0000-0000AF110000}"/>
    <cellStyle name="Comma 4 4 3 2 5" xfId="2596" xr:uid="{00000000-0005-0000-0000-0000B0110000}"/>
    <cellStyle name="Comma 4 4 3 3" xfId="2597" xr:uid="{00000000-0005-0000-0000-0000B1110000}"/>
    <cellStyle name="Comma 4 4 3 3 2" xfId="2598" xr:uid="{00000000-0005-0000-0000-0000B2110000}"/>
    <cellStyle name="Comma 4 4 3 3 2 2" xfId="2599" xr:uid="{00000000-0005-0000-0000-0000B3110000}"/>
    <cellStyle name="Comma 4 4 3 3 3" xfId="2600" xr:uid="{00000000-0005-0000-0000-0000B4110000}"/>
    <cellStyle name="Comma 4 4 3 3 3 2" xfId="2601" xr:uid="{00000000-0005-0000-0000-0000B5110000}"/>
    <cellStyle name="Comma 4 4 3 3 4" xfId="2602" xr:uid="{00000000-0005-0000-0000-0000B6110000}"/>
    <cellStyle name="Comma 4 4 3 4" xfId="2603" xr:uid="{00000000-0005-0000-0000-0000B7110000}"/>
    <cellStyle name="Comma 4 4 3 4 2" xfId="2604" xr:uid="{00000000-0005-0000-0000-0000B8110000}"/>
    <cellStyle name="Comma 4 4 3 4 3" xfId="2605" xr:uid="{00000000-0005-0000-0000-0000B9110000}"/>
    <cellStyle name="Comma 4 4 3 5" xfId="2606" xr:uid="{00000000-0005-0000-0000-0000BA110000}"/>
    <cellStyle name="Comma 4 4 3 5 2" xfId="2607" xr:uid="{00000000-0005-0000-0000-0000BB110000}"/>
    <cellStyle name="Comma 4 4 3 6" xfId="2608" xr:uid="{00000000-0005-0000-0000-0000BC110000}"/>
    <cellStyle name="Comma 4 4 3 6 2" xfId="2609" xr:uid="{00000000-0005-0000-0000-0000BD110000}"/>
    <cellStyle name="Comma 4 4 3 7" xfId="2610" xr:uid="{00000000-0005-0000-0000-0000BE110000}"/>
    <cellStyle name="Comma 4 4 4" xfId="2611" xr:uid="{00000000-0005-0000-0000-0000BF110000}"/>
    <cellStyle name="Comma 4 4 4 2" xfId="2612" xr:uid="{00000000-0005-0000-0000-0000C0110000}"/>
    <cellStyle name="Comma 4 4 4 2 2" xfId="2613" xr:uid="{00000000-0005-0000-0000-0000C1110000}"/>
    <cellStyle name="Comma 4 4 4 2 2 2" xfId="2614" xr:uid="{00000000-0005-0000-0000-0000C2110000}"/>
    <cellStyle name="Comma 4 4 4 2 3" xfId="2615" xr:uid="{00000000-0005-0000-0000-0000C3110000}"/>
    <cellStyle name="Comma 4 4 4 2 3 2" xfId="2616" xr:uid="{00000000-0005-0000-0000-0000C4110000}"/>
    <cellStyle name="Comma 4 4 4 2 4" xfId="2617" xr:uid="{00000000-0005-0000-0000-0000C5110000}"/>
    <cellStyle name="Comma 4 4 4 3" xfId="2618" xr:uid="{00000000-0005-0000-0000-0000C6110000}"/>
    <cellStyle name="Comma 4 4 4 3 2" xfId="2619" xr:uid="{00000000-0005-0000-0000-0000C7110000}"/>
    <cellStyle name="Comma 4 4 4 3 3" xfId="2620" xr:uid="{00000000-0005-0000-0000-0000C8110000}"/>
    <cellStyle name="Comma 4 4 4 4" xfId="2621" xr:uid="{00000000-0005-0000-0000-0000C9110000}"/>
    <cellStyle name="Comma 4 4 4 4 2" xfId="2622" xr:uid="{00000000-0005-0000-0000-0000CA110000}"/>
    <cellStyle name="Comma 4 4 4 5" xfId="2623" xr:uid="{00000000-0005-0000-0000-0000CB110000}"/>
    <cellStyle name="Comma 4 4 4 5 2" xfId="2624" xr:uid="{00000000-0005-0000-0000-0000CC110000}"/>
    <cellStyle name="Comma 4 4 4 6" xfId="2625" xr:uid="{00000000-0005-0000-0000-0000CD110000}"/>
    <cellStyle name="Comma 4 4 5" xfId="2626" xr:uid="{00000000-0005-0000-0000-0000CE110000}"/>
    <cellStyle name="Comma 4 4 5 2" xfId="2627" xr:uid="{00000000-0005-0000-0000-0000CF110000}"/>
    <cellStyle name="Comma 4 4 5 2 2" xfId="2628" xr:uid="{00000000-0005-0000-0000-0000D0110000}"/>
    <cellStyle name="Comma 4 4 5 3" xfId="2629" xr:uid="{00000000-0005-0000-0000-0000D1110000}"/>
    <cellStyle name="Comma 4 4 5 3 2" xfId="2630" xr:uid="{00000000-0005-0000-0000-0000D2110000}"/>
    <cellStyle name="Comma 4 4 5 4" xfId="2631" xr:uid="{00000000-0005-0000-0000-0000D3110000}"/>
    <cellStyle name="Comma 4 4 6" xfId="2632" xr:uid="{00000000-0005-0000-0000-0000D4110000}"/>
    <cellStyle name="Comma 4 4 6 2" xfId="2633" xr:uid="{00000000-0005-0000-0000-0000D5110000}"/>
    <cellStyle name="Comma 4 4 6 2 2" xfId="2634" xr:uid="{00000000-0005-0000-0000-0000D6110000}"/>
    <cellStyle name="Comma 4 4 6 3" xfId="2635" xr:uid="{00000000-0005-0000-0000-0000D7110000}"/>
    <cellStyle name="Comma 4 4 6 3 2" xfId="2636" xr:uid="{00000000-0005-0000-0000-0000D8110000}"/>
    <cellStyle name="Comma 4 4 6 4" xfId="2637" xr:uid="{00000000-0005-0000-0000-0000D9110000}"/>
    <cellStyle name="Comma 4 4 7" xfId="2638" xr:uid="{00000000-0005-0000-0000-0000DA110000}"/>
    <cellStyle name="Comma 4 4 7 2" xfId="2639" xr:uid="{00000000-0005-0000-0000-0000DB110000}"/>
    <cellStyle name="Comma 4 4 7 3" xfId="2640" xr:uid="{00000000-0005-0000-0000-0000DC110000}"/>
    <cellStyle name="Comma 4 4 8" xfId="2641" xr:uid="{00000000-0005-0000-0000-0000DD110000}"/>
    <cellStyle name="Comma 4 4 8 2" xfId="2642" xr:uid="{00000000-0005-0000-0000-0000DE110000}"/>
    <cellStyle name="Comma 4 4 9" xfId="2643" xr:uid="{00000000-0005-0000-0000-0000DF110000}"/>
    <cellStyle name="Comma 4 4 9 2" xfId="2644" xr:uid="{00000000-0005-0000-0000-0000E0110000}"/>
    <cellStyle name="Comma 4 5" xfId="2645" xr:uid="{00000000-0005-0000-0000-0000E1110000}"/>
    <cellStyle name="Comma 4 5 2" xfId="2646" xr:uid="{00000000-0005-0000-0000-0000E2110000}"/>
    <cellStyle name="Comma 4 5 2 2" xfId="2647" xr:uid="{00000000-0005-0000-0000-0000E3110000}"/>
    <cellStyle name="Comma 4 5 2 2 2" xfId="2648" xr:uid="{00000000-0005-0000-0000-0000E4110000}"/>
    <cellStyle name="Comma 4 5 2 2 2 2" xfId="2649" xr:uid="{00000000-0005-0000-0000-0000E5110000}"/>
    <cellStyle name="Comma 4 5 2 2 2 3" xfId="2650" xr:uid="{00000000-0005-0000-0000-0000E6110000}"/>
    <cellStyle name="Comma 4 5 2 2 3" xfId="2651" xr:uid="{00000000-0005-0000-0000-0000E7110000}"/>
    <cellStyle name="Comma 4 5 2 2 3 2" xfId="2652" xr:uid="{00000000-0005-0000-0000-0000E8110000}"/>
    <cellStyle name="Comma 4 5 2 2 4" xfId="2653" xr:uid="{00000000-0005-0000-0000-0000E9110000}"/>
    <cellStyle name="Comma 4 5 2 2 4 2" xfId="2654" xr:uid="{00000000-0005-0000-0000-0000EA110000}"/>
    <cellStyle name="Comma 4 5 2 2 5" xfId="2655" xr:uid="{00000000-0005-0000-0000-0000EB110000}"/>
    <cellStyle name="Comma 4 5 2 3" xfId="2656" xr:uid="{00000000-0005-0000-0000-0000EC110000}"/>
    <cellStyle name="Comma 4 5 2 3 2" xfId="2657" xr:uid="{00000000-0005-0000-0000-0000ED110000}"/>
    <cellStyle name="Comma 4 5 2 3 2 2" xfId="2658" xr:uid="{00000000-0005-0000-0000-0000EE110000}"/>
    <cellStyle name="Comma 4 5 2 3 3" xfId="2659" xr:uid="{00000000-0005-0000-0000-0000EF110000}"/>
    <cellStyle name="Comma 4 5 2 3 3 2" xfId="2660" xr:uid="{00000000-0005-0000-0000-0000F0110000}"/>
    <cellStyle name="Comma 4 5 2 3 4" xfId="2661" xr:uid="{00000000-0005-0000-0000-0000F1110000}"/>
    <cellStyle name="Comma 4 5 2 4" xfId="2662" xr:uid="{00000000-0005-0000-0000-0000F2110000}"/>
    <cellStyle name="Comma 4 5 2 4 2" xfId="2663" xr:uid="{00000000-0005-0000-0000-0000F3110000}"/>
    <cellStyle name="Comma 4 5 2 4 3" xfId="2664" xr:uid="{00000000-0005-0000-0000-0000F4110000}"/>
    <cellStyle name="Comma 4 5 2 5" xfId="2665" xr:uid="{00000000-0005-0000-0000-0000F5110000}"/>
    <cellStyle name="Comma 4 5 2 5 2" xfId="2666" xr:uid="{00000000-0005-0000-0000-0000F6110000}"/>
    <cellStyle name="Comma 4 5 2 6" xfId="2667" xr:uid="{00000000-0005-0000-0000-0000F7110000}"/>
    <cellStyle name="Comma 4 5 2 6 2" xfId="2668" xr:uid="{00000000-0005-0000-0000-0000F8110000}"/>
    <cellStyle name="Comma 4 5 2 7" xfId="2669" xr:uid="{00000000-0005-0000-0000-0000F9110000}"/>
    <cellStyle name="Comma 4 5 3" xfId="2670" xr:uid="{00000000-0005-0000-0000-0000FA110000}"/>
    <cellStyle name="Comma 4 5 3 2" xfId="2671" xr:uid="{00000000-0005-0000-0000-0000FB110000}"/>
    <cellStyle name="Comma 4 5 3 2 2" xfId="2672" xr:uid="{00000000-0005-0000-0000-0000FC110000}"/>
    <cellStyle name="Comma 4 5 3 2 3" xfId="2673" xr:uid="{00000000-0005-0000-0000-0000FD110000}"/>
    <cellStyle name="Comma 4 5 3 3" xfId="2674" xr:uid="{00000000-0005-0000-0000-0000FE110000}"/>
    <cellStyle name="Comma 4 5 3 3 2" xfId="2675" xr:uid="{00000000-0005-0000-0000-0000FF110000}"/>
    <cellStyle name="Comma 4 5 3 4" xfId="2676" xr:uid="{00000000-0005-0000-0000-000000120000}"/>
    <cellStyle name="Comma 4 5 3 4 2" xfId="2677" xr:uid="{00000000-0005-0000-0000-000001120000}"/>
    <cellStyle name="Comma 4 5 3 5" xfId="2678" xr:uid="{00000000-0005-0000-0000-000002120000}"/>
    <cellStyle name="Comma 4 5 4" xfId="2679" xr:uid="{00000000-0005-0000-0000-000003120000}"/>
    <cellStyle name="Comma 4 5 4 2" xfId="2680" xr:uid="{00000000-0005-0000-0000-000004120000}"/>
    <cellStyle name="Comma 4 5 4 2 2" xfId="2681" xr:uid="{00000000-0005-0000-0000-000005120000}"/>
    <cellStyle name="Comma 4 5 4 3" xfId="2682" xr:uid="{00000000-0005-0000-0000-000006120000}"/>
    <cellStyle name="Comma 4 5 4 3 2" xfId="2683" xr:uid="{00000000-0005-0000-0000-000007120000}"/>
    <cellStyle name="Comma 4 5 4 4" xfId="2684" xr:uid="{00000000-0005-0000-0000-000008120000}"/>
    <cellStyle name="Comma 4 5 5" xfId="2685" xr:uid="{00000000-0005-0000-0000-000009120000}"/>
    <cellStyle name="Comma 4 5 5 2" xfId="2686" xr:uid="{00000000-0005-0000-0000-00000A120000}"/>
    <cellStyle name="Comma 4 5 5 3" xfId="2687" xr:uid="{00000000-0005-0000-0000-00000B120000}"/>
    <cellStyle name="Comma 4 5 6" xfId="2688" xr:uid="{00000000-0005-0000-0000-00000C120000}"/>
    <cellStyle name="Comma 4 5 6 2" xfId="2689" xr:uid="{00000000-0005-0000-0000-00000D120000}"/>
    <cellStyle name="Comma 4 5 7" xfId="2690" xr:uid="{00000000-0005-0000-0000-00000E120000}"/>
    <cellStyle name="Comma 4 5 7 2" xfId="2691" xr:uid="{00000000-0005-0000-0000-00000F120000}"/>
    <cellStyle name="Comma 4 5 8" xfId="2692" xr:uid="{00000000-0005-0000-0000-000010120000}"/>
    <cellStyle name="Comma 4 6" xfId="2693" xr:uid="{00000000-0005-0000-0000-000011120000}"/>
    <cellStyle name="Comma 4 6 2" xfId="2694" xr:uid="{00000000-0005-0000-0000-000012120000}"/>
    <cellStyle name="Comma 4 6 2 2" xfId="2695" xr:uid="{00000000-0005-0000-0000-000013120000}"/>
    <cellStyle name="Comma 4 6 2 2 2" xfId="2696" xr:uid="{00000000-0005-0000-0000-000014120000}"/>
    <cellStyle name="Comma 4 6 2 2 3" xfId="2697" xr:uid="{00000000-0005-0000-0000-000015120000}"/>
    <cellStyle name="Comma 4 6 2 3" xfId="2698" xr:uid="{00000000-0005-0000-0000-000016120000}"/>
    <cellStyle name="Comma 4 6 2 3 2" xfId="2699" xr:uid="{00000000-0005-0000-0000-000017120000}"/>
    <cellStyle name="Comma 4 6 2 4" xfId="2700" xr:uid="{00000000-0005-0000-0000-000018120000}"/>
    <cellStyle name="Comma 4 6 2 4 2" xfId="2701" xr:uid="{00000000-0005-0000-0000-000019120000}"/>
    <cellStyle name="Comma 4 6 2 5" xfId="2702" xr:uid="{00000000-0005-0000-0000-00001A120000}"/>
    <cellStyle name="Comma 4 6 3" xfId="2703" xr:uid="{00000000-0005-0000-0000-00001B120000}"/>
    <cellStyle name="Comma 4 6 3 2" xfId="2704" xr:uid="{00000000-0005-0000-0000-00001C120000}"/>
    <cellStyle name="Comma 4 6 3 2 2" xfId="2705" xr:uid="{00000000-0005-0000-0000-00001D120000}"/>
    <cellStyle name="Comma 4 6 3 3" xfId="2706" xr:uid="{00000000-0005-0000-0000-00001E120000}"/>
    <cellStyle name="Comma 4 6 3 3 2" xfId="2707" xr:uid="{00000000-0005-0000-0000-00001F120000}"/>
    <cellStyle name="Comma 4 6 3 4" xfId="2708" xr:uid="{00000000-0005-0000-0000-000020120000}"/>
    <cellStyle name="Comma 4 6 4" xfId="2709" xr:uid="{00000000-0005-0000-0000-000021120000}"/>
    <cellStyle name="Comma 4 6 4 2" xfId="2710" xr:uid="{00000000-0005-0000-0000-000022120000}"/>
    <cellStyle name="Comma 4 6 4 3" xfId="2711" xr:uid="{00000000-0005-0000-0000-000023120000}"/>
    <cellStyle name="Comma 4 6 5" xfId="2712" xr:uid="{00000000-0005-0000-0000-000024120000}"/>
    <cellStyle name="Comma 4 6 5 2" xfId="2713" xr:uid="{00000000-0005-0000-0000-000025120000}"/>
    <cellStyle name="Comma 4 6 6" xfId="2714" xr:uid="{00000000-0005-0000-0000-000026120000}"/>
    <cellStyle name="Comma 4 6 6 2" xfId="2715" xr:uid="{00000000-0005-0000-0000-000027120000}"/>
    <cellStyle name="Comma 4 6 7" xfId="2716" xr:uid="{00000000-0005-0000-0000-000028120000}"/>
    <cellStyle name="Comma 4 7" xfId="2717" xr:uid="{00000000-0005-0000-0000-000029120000}"/>
    <cellStyle name="Comma 4 7 2" xfId="2718" xr:uid="{00000000-0005-0000-0000-00002A120000}"/>
    <cellStyle name="Comma 4 7 2 2" xfId="2719" xr:uid="{00000000-0005-0000-0000-00002B120000}"/>
    <cellStyle name="Comma 4 7 2 2 2" xfId="2720" xr:uid="{00000000-0005-0000-0000-00002C120000}"/>
    <cellStyle name="Comma 4 7 2 2 3" xfId="2721" xr:uid="{00000000-0005-0000-0000-00002D120000}"/>
    <cellStyle name="Comma 4 7 2 3" xfId="2722" xr:uid="{00000000-0005-0000-0000-00002E120000}"/>
    <cellStyle name="Comma 4 7 2 3 2" xfId="2723" xr:uid="{00000000-0005-0000-0000-00002F120000}"/>
    <cellStyle name="Comma 4 7 2 4" xfId="2724" xr:uid="{00000000-0005-0000-0000-000030120000}"/>
    <cellStyle name="Comma 4 7 2 4 2" xfId="2725" xr:uid="{00000000-0005-0000-0000-000031120000}"/>
    <cellStyle name="Comma 4 7 2 5" xfId="2726" xr:uid="{00000000-0005-0000-0000-000032120000}"/>
    <cellStyle name="Comma 4 7 3" xfId="2727" xr:uid="{00000000-0005-0000-0000-000033120000}"/>
    <cellStyle name="Comma 4 7 3 2" xfId="2728" xr:uid="{00000000-0005-0000-0000-000034120000}"/>
    <cellStyle name="Comma 4 7 3 2 2" xfId="2729" xr:uid="{00000000-0005-0000-0000-000035120000}"/>
    <cellStyle name="Comma 4 7 3 3" xfId="2730" xr:uid="{00000000-0005-0000-0000-000036120000}"/>
    <cellStyle name="Comma 4 7 3 3 2" xfId="2731" xr:uid="{00000000-0005-0000-0000-000037120000}"/>
    <cellStyle name="Comma 4 7 3 4" xfId="2732" xr:uid="{00000000-0005-0000-0000-000038120000}"/>
    <cellStyle name="Comma 4 7 4" xfId="2733" xr:uid="{00000000-0005-0000-0000-000039120000}"/>
    <cellStyle name="Comma 4 7 4 2" xfId="2734" xr:uid="{00000000-0005-0000-0000-00003A120000}"/>
    <cellStyle name="Comma 4 7 4 3" xfId="2735" xr:uid="{00000000-0005-0000-0000-00003B120000}"/>
    <cellStyle name="Comma 4 7 5" xfId="2736" xr:uid="{00000000-0005-0000-0000-00003C120000}"/>
    <cellStyle name="Comma 4 7 5 2" xfId="2737" xr:uid="{00000000-0005-0000-0000-00003D120000}"/>
    <cellStyle name="Comma 4 7 6" xfId="2738" xr:uid="{00000000-0005-0000-0000-00003E120000}"/>
    <cellStyle name="Comma 4 7 6 2" xfId="2739" xr:uid="{00000000-0005-0000-0000-00003F120000}"/>
    <cellStyle name="Comma 4 7 7" xfId="2740" xr:uid="{00000000-0005-0000-0000-000040120000}"/>
    <cellStyle name="Comma 4 8" xfId="2741" xr:uid="{00000000-0005-0000-0000-000041120000}"/>
    <cellStyle name="Comma 4 8 2" xfId="2742" xr:uid="{00000000-0005-0000-0000-000042120000}"/>
    <cellStyle name="Comma 4 8 2 2" xfId="2743" xr:uid="{00000000-0005-0000-0000-000043120000}"/>
    <cellStyle name="Comma 4 8 2 2 2" xfId="2744" xr:uid="{00000000-0005-0000-0000-000044120000}"/>
    <cellStyle name="Comma 4 8 2 3" xfId="2745" xr:uid="{00000000-0005-0000-0000-000045120000}"/>
    <cellStyle name="Comma 4 8 2 3 2" xfId="2746" xr:uid="{00000000-0005-0000-0000-000046120000}"/>
    <cellStyle name="Comma 4 8 2 4" xfId="2747" xr:uid="{00000000-0005-0000-0000-000047120000}"/>
    <cellStyle name="Comma 4 8 3" xfId="2748" xr:uid="{00000000-0005-0000-0000-000048120000}"/>
    <cellStyle name="Comma 4 8 3 2" xfId="2749" xr:uid="{00000000-0005-0000-0000-000049120000}"/>
    <cellStyle name="Comma 4 8 3 3" xfId="2750" xr:uid="{00000000-0005-0000-0000-00004A120000}"/>
    <cellStyle name="Comma 4 8 4" xfId="2751" xr:uid="{00000000-0005-0000-0000-00004B120000}"/>
    <cellStyle name="Comma 4 8 4 2" xfId="2752" xr:uid="{00000000-0005-0000-0000-00004C120000}"/>
    <cellStyle name="Comma 4 8 5" xfId="2753" xr:uid="{00000000-0005-0000-0000-00004D120000}"/>
    <cellStyle name="Comma 4 8 5 2" xfId="2754" xr:uid="{00000000-0005-0000-0000-00004E120000}"/>
    <cellStyle name="Comma 4 8 6" xfId="2755" xr:uid="{00000000-0005-0000-0000-00004F120000}"/>
    <cellStyle name="Comma 4 9" xfId="2756" xr:uid="{00000000-0005-0000-0000-000050120000}"/>
    <cellStyle name="Comma 4 9 2" xfId="2757" xr:uid="{00000000-0005-0000-0000-000051120000}"/>
    <cellStyle name="Comma 4 9 2 2" xfId="2758" xr:uid="{00000000-0005-0000-0000-000052120000}"/>
    <cellStyle name="Comma 4 9 3" xfId="2759" xr:uid="{00000000-0005-0000-0000-000053120000}"/>
    <cellStyle name="Comma 4 9 3 2" xfId="2760" xr:uid="{00000000-0005-0000-0000-000054120000}"/>
    <cellStyle name="Comma 4 9 4" xfId="2761" xr:uid="{00000000-0005-0000-0000-000055120000}"/>
    <cellStyle name="Comma 40" xfId="2762" xr:uid="{00000000-0005-0000-0000-000056120000}"/>
    <cellStyle name="Comma 41" xfId="2763" xr:uid="{00000000-0005-0000-0000-000057120000}"/>
    <cellStyle name="Comma 42" xfId="2764" xr:uid="{00000000-0005-0000-0000-000058120000}"/>
    <cellStyle name="Comma 43" xfId="2765" xr:uid="{00000000-0005-0000-0000-000059120000}"/>
    <cellStyle name="Comma 44" xfId="2766" xr:uid="{00000000-0005-0000-0000-00005A120000}"/>
    <cellStyle name="Comma 45" xfId="2767" xr:uid="{00000000-0005-0000-0000-00005B120000}"/>
    <cellStyle name="Comma 46" xfId="2768" xr:uid="{00000000-0005-0000-0000-00005C120000}"/>
    <cellStyle name="Comma 47" xfId="2769" xr:uid="{00000000-0005-0000-0000-00005D120000}"/>
    <cellStyle name="Comma 48" xfId="2770" xr:uid="{00000000-0005-0000-0000-00005E120000}"/>
    <cellStyle name="Comma 49" xfId="2771" xr:uid="{00000000-0005-0000-0000-00005F120000}"/>
    <cellStyle name="Comma 5" xfId="2772" xr:uid="{00000000-0005-0000-0000-000060120000}"/>
    <cellStyle name="Comma 5 2" xfId="2773" xr:uid="{00000000-0005-0000-0000-000061120000}"/>
    <cellStyle name="Comma 5 2 2" xfId="2774" xr:uid="{00000000-0005-0000-0000-000062120000}"/>
    <cellStyle name="Comma 5 2 2 2" xfId="2775" xr:uid="{00000000-0005-0000-0000-000063120000}"/>
    <cellStyle name="Comma 5 2 2 2 2" xfId="2776" xr:uid="{00000000-0005-0000-0000-000064120000}"/>
    <cellStyle name="Comma 5 2 2 3" xfId="2777" xr:uid="{00000000-0005-0000-0000-000065120000}"/>
    <cellStyle name="Comma 5 2 2 4" xfId="2778" xr:uid="{00000000-0005-0000-0000-000066120000}"/>
    <cellStyle name="Comma 5 2 3" xfId="2779" xr:uid="{00000000-0005-0000-0000-000067120000}"/>
    <cellStyle name="Comma 5 2 3 2" xfId="2780" xr:uid="{00000000-0005-0000-0000-000068120000}"/>
    <cellStyle name="Comma 5 2 4" xfId="2781" xr:uid="{00000000-0005-0000-0000-000069120000}"/>
    <cellStyle name="Comma 5 2 5" xfId="2782" xr:uid="{00000000-0005-0000-0000-00006A120000}"/>
    <cellStyle name="Comma 5 3" xfId="2783" xr:uid="{00000000-0005-0000-0000-00006B120000}"/>
    <cellStyle name="Comma 5 3 2" xfId="2784" xr:uid="{00000000-0005-0000-0000-00006C120000}"/>
    <cellStyle name="Comma 5 3 2 2" xfId="2785" xr:uid="{00000000-0005-0000-0000-00006D120000}"/>
    <cellStyle name="Comma 5 3 3" xfId="2786" xr:uid="{00000000-0005-0000-0000-00006E120000}"/>
    <cellStyle name="Comma 5 3 4" xfId="2787" xr:uid="{00000000-0005-0000-0000-00006F120000}"/>
    <cellStyle name="Comma 5 4" xfId="2788" xr:uid="{00000000-0005-0000-0000-000070120000}"/>
    <cellStyle name="Comma 5 4 2" xfId="2789" xr:uid="{00000000-0005-0000-0000-000071120000}"/>
    <cellStyle name="Comma 5 4 2 2" xfId="2790" xr:uid="{00000000-0005-0000-0000-000072120000}"/>
    <cellStyle name="Comma 5 4 3" xfId="2791" xr:uid="{00000000-0005-0000-0000-000073120000}"/>
    <cellStyle name="Comma 5 4 4" xfId="2792" xr:uid="{00000000-0005-0000-0000-000074120000}"/>
    <cellStyle name="Comma 5 5" xfId="2793" xr:uid="{00000000-0005-0000-0000-000075120000}"/>
    <cellStyle name="Comma 5 5 2" xfId="2794" xr:uid="{00000000-0005-0000-0000-000076120000}"/>
    <cellStyle name="Comma 5 5 2 2" xfId="2795" xr:uid="{00000000-0005-0000-0000-000077120000}"/>
    <cellStyle name="Comma 5 5 3" xfId="2796" xr:uid="{00000000-0005-0000-0000-000078120000}"/>
    <cellStyle name="Comma 5 5 4" xfId="2797" xr:uid="{00000000-0005-0000-0000-000079120000}"/>
    <cellStyle name="Comma 5 6" xfId="2798" xr:uid="{00000000-0005-0000-0000-00007A120000}"/>
    <cellStyle name="Comma 5 6 2" xfId="2799" xr:uid="{00000000-0005-0000-0000-00007B120000}"/>
    <cellStyle name="Comma 5 7" xfId="2800" xr:uid="{00000000-0005-0000-0000-00007C120000}"/>
    <cellStyle name="Comma 5 8" xfId="2801" xr:uid="{00000000-0005-0000-0000-00007D120000}"/>
    <cellStyle name="Comma 5 9" xfId="2802" xr:uid="{00000000-0005-0000-0000-00007E120000}"/>
    <cellStyle name="Comma 50" xfId="2803" xr:uid="{00000000-0005-0000-0000-00007F120000}"/>
    <cellStyle name="Comma 51" xfId="2804" xr:uid="{00000000-0005-0000-0000-000080120000}"/>
    <cellStyle name="Comma 52" xfId="2805" xr:uid="{00000000-0005-0000-0000-000081120000}"/>
    <cellStyle name="Comma 53" xfId="2806" xr:uid="{00000000-0005-0000-0000-000082120000}"/>
    <cellStyle name="Comma 54" xfId="2807" xr:uid="{00000000-0005-0000-0000-000083120000}"/>
    <cellStyle name="Comma 55" xfId="2808" xr:uid="{00000000-0005-0000-0000-000084120000}"/>
    <cellStyle name="Comma 56" xfId="2809" xr:uid="{00000000-0005-0000-0000-000085120000}"/>
    <cellStyle name="Comma 57" xfId="2810" xr:uid="{00000000-0005-0000-0000-000086120000}"/>
    <cellStyle name="Comma 58" xfId="2811" xr:uid="{00000000-0005-0000-0000-000087120000}"/>
    <cellStyle name="Comma 59" xfId="2812" xr:uid="{00000000-0005-0000-0000-000088120000}"/>
    <cellStyle name="Comma 6" xfId="2813" xr:uid="{00000000-0005-0000-0000-000089120000}"/>
    <cellStyle name="Comma 6 2" xfId="2814" xr:uid="{00000000-0005-0000-0000-00008A120000}"/>
    <cellStyle name="Comma 6 2 2" xfId="2815" xr:uid="{00000000-0005-0000-0000-00008B120000}"/>
    <cellStyle name="Comma 6 2 2 2" xfId="45843" xr:uid="{00000000-0005-0000-0000-00008C120000}"/>
    <cellStyle name="Comma 6 2 3" xfId="2816" xr:uid="{00000000-0005-0000-0000-00008D120000}"/>
    <cellStyle name="Comma 6 2 4" xfId="45844" xr:uid="{00000000-0005-0000-0000-00008E120000}"/>
    <cellStyle name="Comma 6 3" xfId="2817" xr:uid="{00000000-0005-0000-0000-00008F120000}"/>
    <cellStyle name="Comma 6 3 2" xfId="2818" xr:uid="{00000000-0005-0000-0000-000090120000}"/>
    <cellStyle name="Comma 6 3 3" xfId="2819" xr:uid="{00000000-0005-0000-0000-000091120000}"/>
    <cellStyle name="Comma 6 4" xfId="2820" xr:uid="{00000000-0005-0000-0000-000092120000}"/>
    <cellStyle name="Comma 6 4 2" xfId="45845" xr:uid="{00000000-0005-0000-0000-000093120000}"/>
    <cellStyle name="Comma 6 4 2 2" xfId="45846" xr:uid="{00000000-0005-0000-0000-000094120000}"/>
    <cellStyle name="Comma 6 4 3" xfId="45847" xr:uid="{00000000-0005-0000-0000-000095120000}"/>
    <cellStyle name="Comma 6 4 4" xfId="45848" xr:uid="{00000000-0005-0000-0000-000096120000}"/>
    <cellStyle name="Comma 6 4 5" xfId="45849" xr:uid="{00000000-0005-0000-0000-000097120000}"/>
    <cellStyle name="Comma 6 4 5 2" xfId="45850" xr:uid="{00000000-0005-0000-0000-000098120000}"/>
    <cellStyle name="Comma 6 5" xfId="45851" xr:uid="{00000000-0005-0000-0000-000099120000}"/>
    <cellStyle name="Comma 6 6" xfId="45852" xr:uid="{00000000-0005-0000-0000-00009A120000}"/>
    <cellStyle name="Comma 60" xfId="2821" xr:uid="{00000000-0005-0000-0000-00009B120000}"/>
    <cellStyle name="Comma 61" xfId="2822" xr:uid="{00000000-0005-0000-0000-00009C120000}"/>
    <cellStyle name="Comma 62" xfId="2823" xr:uid="{00000000-0005-0000-0000-00009D120000}"/>
    <cellStyle name="Comma 63" xfId="2824" xr:uid="{00000000-0005-0000-0000-00009E120000}"/>
    <cellStyle name="Comma 64" xfId="2825" xr:uid="{00000000-0005-0000-0000-00009F120000}"/>
    <cellStyle name="Comma 65" xfId="2826" xr:uid="{00000000-0005-0000-0000-0000A0120000}"/>
    <cellStyle name="Comma 66" xfId="2827" xr:uid="{00000000-0005-0000-0000-0000A1120000}"/>
    <cellStyle name="Comma 67" xfId="2828" xr:uid="{00000000-0005-0000-0000-0000A2120000}"/>
    <cellStyle name="Comma 68" xfId="2829" xr:uid="{00000000-0005-0000-0000-0000A3120000}"/>
    <cellStyle name="Comma 69" xfId="2830" xr:uid="{00000000-0005-0000-0000-0000A4120000}"/>
    <cellStyle name="Comma 7" xfId="2831" xr:uid="{00000000-0005-0000-0000-0000A5120000}"/>
    <cellStyle name="Comma 7 10" xfId="2832" xr:uid="{00000000-0005-0000-0000-0000A6120000}"/>
    <cellStyle name="Comma 7 10 2" xfId="2833" xr:uid="{00000000-0005-0000-0000-0000A7120000}"/>
    <cellStyle name="Comma 7 10 2 2" xfId="2834" xr:uid="{00000000-0005-0000-0000-0000A8120000}"/>
    <cellStyle name="Comma 7 10 3" xfId="2835" xr:uid="{00000000-0005-0000-0000-0000A9120000}"/>
    <cellStyle name="Comma 7 10 3 2" xfId="2836" xr:uid="{00000000-0005-0000-0000-0000AA120000}"/>
    <cellStyle name="Comma 7 10 4" xfId="2837" xr:uid="{00000000-0005-0000-0000-0000AB120000}"/>
    <cellStyle name="Comma 7 10 4 2" xfId="2838" xr:uid="{00000000-0005-0000-0000-0000AC120000}"/>
    <cellStyle name="Comma 7 10 5" xfId="2839" xr:uid="{00000000-0005-0000-0000-0000AD120000}"/>
    <cellStyle name="Comma 7 10 6" xfId="2840" xr:uid="{00000000-0005-0000-0000-0000AE120000}"/>
    <cellStyle name="Comma 7 11" xfId="2841" xr:uid="{00000000-0005-0000-0000-0000AF120000}"/>
    <cellStyle name="Comma 7 11 2" xfId="2842" xr:uid="{00000000-0005-0000-0000-0000B0120000}"/>
    <cellStyle name="Comma 7 11 2 2" xfId="2843" xr:uid="{00000000-0005-0000-0000-0000B1120000}"/>
    <cellStyle name="Comma 7 11 3" xfId="2844" xr:uid="{00000000-0005-0000-0000-0000B2120000}"/>
    <cellStyle name="Comma 7 11 3 2" xfId="2845" xr:uid="{00000000-0005-0000-0000-0000B3120000}"/>
    <cellStyle name="Comma 7 11 4" xfId="2846" xr:uid="{00000000-0005-0000-0000-0000B4120000}"/>
    <cellStyle name="Comma 7 11 5" xfId="2847" xr:uid="{00000000-0005-0000-0000-0000B5120000}"/>
    <cellStyle name="Comma 7 12" xfId="2848" xr:uid="{00000000-0005-0000-0000-0000B6120000}"/>
    <cellStyle name="Comma 7 12 2" xfId="2849" xr:uid="{00000000-0005-0000-0000-0000B7120000}"/>
    <cellStyle name="Comma 7 13" xfId="2850" xr:uid="{00000000-0005-0000-0000-0000B8120000}"/>
    <cellStyle name="Comma 7 13 2" xfId="2851" xr:uid="{00000000-0005-0000-0000-0000B9120000}"/>
    <cellStyle name="Comma 7 14" xfId="2852" xr:uid="{00000000-0005-0000-0000-0000BA120000}"/>
    <cellStyle name="Comma 7 14 2" xfId="2853" xr:uid="{00000000-0005-0000-0000-0000BB120000}"/>
    <cellStyle name="Comma 7 15" xfId="2854" xr:uid="{00000000-0005-0000-0000-0000BC120000}"/>
    <cellStyle name="Comma 7 16" xfId="2855" xr:uid="{00000000-0005-0000-0000-0000BD120000}"/>
    <cellStyle name="Comma 7 17" xfId="2856" xr:uid="{00000000-0005-0000-0000-0000BE120000}"/>
    <cellStyle name="Comma 7 2" xfId="2857" xr:uid="{00000000-0005-0000-0000-0000BF120000}"/>
    <cellStyle name="Comma 7 2 10" xfId="2858" xr:uid="{00000000-0005-0000-0000-0000C0120000}"/>
    <cellStyle name="Comma 7 2 10 2" xfId="2859" xr:uid="{00000000-0005-0000-0000-0000C1120000}"/>
    <cellStyle name="Comma 7 2 11" xfId="2860" xr:uid="{00000000-0005-0000-0000-0000C2120000}"/>
    <cellStyle name="Comma 7 2 11 2" xfId="2861" xr:uid="{00000000-0005-0000-0000-0000C3120000}"/>
    <cellStyle name="Comma 7 2 12" xfId="2862" xr:uid="{00000000-0005-0000-0000-0000C4120000}"/>
    <cellStyle name="Comma 7 2 13" xfId="2863" xr:uid="{00000000-0005-0000-0000-0000C5120000}"/>
    <cellStyle name="Comma 7 2 14" xfId="2864" xr:uid="{00000000-0005-0000-0000-0000C6120000}"/>
    <cellStyle name="Comma 7 2 2" xfId="2865" xr:uid="{00000000-0005-0000-0000-0000C7120000}"/>
    <cellStyle name="Comma 7 2 2 10" xfId="2866" xr:uid="{00000000-0005-0000-0000-0000C8120000}"/>
    <cellStyle name="Comma 7 2 2 11" xfId="2867" xr:uid="{00000000-0005-0000-0000-0000C9120000}"/>
    <cellStyle name="Comma 7 2 2 12" xfId="2868" xr:uid="{00000000-0005-0000-0000-0000CA120000}"/>
    <cellStyle name="Comma 7 2 2 2" xfId="2869" xr:uid="{00000000-0005-0000-0000-0000CB120000}"/>
    <cellStyle name="Comma 7 2 2 2 2" xfId="2870" xr:uid="{00000000-0005-0000-0000-0000CC120000}"/>
    <cellStyle name="Comma 7 2 2 2 2 2" xfId="2871" xr:uid="{00000000-0005-0000-0000-0000CD120000}"/>
    <cellStyle name="Comma 7 2 2 2 3" xfId="2872" xr:uid="{00000000-0005-0000-0000-0000CE120000}"/>
    <cellStyle name="Comma 7 2 2 2 3 2" xfId="2873" xr:uid="{00000000-0005-0000-0000-0000CF120000}"/>
    <cellStyle name="Comma 7 2 2 2 4" xfId="2874" xr:uid="{00000000-0005-0000-0000-0000D0120000}"/>
    <cellStyle name="Comma 7 2 2 2 4 2" xfId="2875" xr:uid="{00000000-0005-0000-0000-0000D1120000}"/>
    <cellStyle name="Comma 7 2 2 2 5" xfId="2876" xr:uid="{00000000-0005-0000-0000-0000D2120000}"/>
    <cellStyle name="Comma 7 2 2 2 6" xfId="2877" xr:uid="{00000000-0005-0000-0000-0000D3120000}"/>
    <cellStyle name="Comma 7 2 2 3" xfId="2878" xr:uid="{00000000-0005-0000-0000-0000D4120000}"/>
    <cellStyle name="Comma 7 2 2 3 2" xfId="2879" xr:uid="{00000000-0005-0000-0000-0000D5120000}"/>
    <cellStyle name="Comma 7 2 2 3 2 2" xfId="2880" xr:uid="{00000000-0005-0000-0000-0000D6120000}"/>
    <cellStyle name="Comma 7 2 2 3 3" xfId="2881" xr:uid="{00000000-0005-0000-0000-0000D7120000}"/>
    <cellStyle name="Comma 7 2 2 3 3 2" xfId="2882" xr:uid="{00000000-0005-0000-0000-0000D8120000}"/>
    <cellStyle name="Comma 7 2 2 3 4" xfId="2883" xr:uid="{00000000-0005-0000-0000-0000D9120000}"/>
    <cellStyle name="Comma 7 2 2 3 4 2" xfId="2884" xr:uid="{00000000-0005-0000-0000-0000DA120000}"/>
    <cellStyle name="Comma 7 2 2 3 5" xfId="2885" xr:uid="{00000000-0005-0000-0000-0000DB120000}"/>
    <cellStyle name="Comma 7 2 2 3 6" xfId="2886" xr:uid="{00000000-0005-0000-0000-0000DC120000}"/>
    <cellStyle name="Comma 7 2 2 4" xfId="2887" xr:uid="{00000000-0005-0000-0000-0000DD120000}"/>
    <cellStyle name="Comma 7 2 2 4 2" xfId="2888" xr:uid="{00000000-0005-0000-0000-0000DE120000}"/>
    <cellStyle name="Comma 7 2 2 4 2 2" xfId="2889" xr:uid="{00000000-0005-0000-0000-0000DF120000}"/>
    <cellStyle name="Comma 7 2 2 4 3" xfId="2890" xr:uid="{00000000-0005-0000-0000-0000E0120000}"/>
    <cellStyle name="Comma 7 2 2 4 3 2" xfId="2891" xr:uid="{00000000-0005-0000-0000-0000E1120000}"/>
    <cellStyle name="Comma 7 2 2 4 4" xfId="2892" xr:uid="{00000000-0005-0000-0000-0000E2120000}"/>
    <cellStyle name="Comma 7 2 2 4 4 2" xfId="2893" xr:uid="{00000000-0005-0000-0000-0000E3120000}"/>
    <cellStyle name="Comma 7 2 2 4 5" xfId="2894" xr:uid="{00000000-0005-0000-0000-0000E4120000}"/>
    <cellStyle name="Comma 7 2 2 4 6" xfId="2895" xr:uid="{00000000-0005-0000-0000-0000E5120000}"/>
    <cellStyle name="Comma 7 2 2 5" xfId="2896" xr:uid="{00000000-0005-0000-0000-0000E6120000}"/>
    <cellStyle name="Comma 7 2 2 5 2" xfId="2897" xr:uid="{00000000-0005-0000-0000-0000E7120000}"/>
    <cellStyle name="Comma 7 2 2 5 2 2" xfId="2898" xr:uid="{00000000-0005-0000-0000-0000E8120000}"/>
    <cellStyle name="Comma 7 2 2 5 3" xfId="2899" xr:uid="{00000000-0005-0000-0000-0000E9120000}"/>
    <cellStyle name="Comma 7 2 2 5 3 2" xfId="2900" xr:uid="{00000000-0005-0000-0000-0000EA120000}"/>
    <cellStyle name="Comma 7 2 2 5 4" xfId="2901" xr:uid="{00000000-0005-0000-0000-0000EB120000}"/>
    <cellStyle name="Comma 7 2 2 5 4 2" xfId="2902" xr:uid="{00000000-0005-0000-0000-0000EC120000}"/>
    <cellStyle name="Comma 7 2 2 5 5" xfId="2903" xr:uid="{00000000-0005-0000-0000-0000ED120000}"/>
    <cellStyle name="Comma 7 2 2 5 6" xfId="2904" xr:uid="{00000000-0005-0000-0000-0000EE120000}"/>
    <cellStyle name="Comma 7 2 2 6" xfId="2905" xr:uid="{00000000-0005-0000-0000-0000EF120000}"/>
    <cellStyle name="Comma 7 2 2 6 2" xfId="2906" xr:uid="{00000000-0005-0000-0000-0000F0120000}"/>
    <cellStyle name="Comma 7 2 2 6 2 2" xfId="2907" xr:uid="{00000000-0005-0000-0000-0000F1120000}"/>
    <cellStyle name="Comma 7 2 2 6 3" xfId="2908" xr:uid="{00000000-0005-0000-0000-0000F2120000}"/>
    <cellStyle name="Comma 7 2 2 6 3 2" xfId="2909" xr:uid="{00000000-0005-0000-0000-0000F3120000}"/>
    <cellStyle name="Comma 7 2 2 6 4" xfId="2910" xr:uid="{00000000-0005-0000-0000-0000F4120000}"/>
    <cellStyle name="Comma 7 2 2 6 5" xfId="2911" xr:uid="{00000000-0005-0000-0000-0000F5120000}"/>
    <cellStyle name="Comma 7 2 2 7" xfId="2912" xr:uid="{00000000-0005-0000-0000-0000F6120000}"/>
    <cellStyle name="Comma 7 2 2 7 2" xfId="2913" xr:uid="{00000000-0005-0000-0000-0000F7120000}"/>
    <cellStyle name="Comma 7 2 2 8" xfId="2914" xr:uid="{00000000-0005-0000-0000-0000F8120000}"/>
    <cellStyle name="Comma 7 2 2 8 2" xfId="2915" xr:uid="{00000000-0005-0000-0000-0000F9120000}"/>
    <cellStyle name="Comma 7 2 2 9" xfId="2916" xr:uid="{00000000-0005-0000-0000-0000FA120000}"/>
    <cellStyle name="Comma 7 2 2 9 2" xfId="2917" xr:uid="{00000000-0005-0000-0000-0000FB120000}"/>
    <cellStyle name="Comma 7 2 3" xfId="2918" xr:uid="{00000000-0005-0000-0000-0000FC120000}"/>
    <cellStyle name="Comma 7 2 3 10" xfId="2919" xr:uid="{00000000-0005-0000-0000-0000FD120000}"/>
    <cellStyle name="Comma 7 2 3 2" xfId="2920" xr:uid="{00000000-0005-0000-0000-0000FE120000}"/>
    <cellStyle name="Comma 7 2 3 2 2" xfId="2921" xr:uid="{00000000-0005-0000-0000-0000FF120000}"/>
    <cellStyle name="Comma 7 2 3 2 2 2" xfId="2922" xr:uid="{00000000-0005-0000-0000-000000130000}"/>
    <cellStyle name="Comma 7 2 3 2 3" xfId="2923" xr:uid="{00000000-0005-0000-0000-000001130000}"/>
    <cellStyle name="Comma 7 2 3 2 3 2" xfId="2924" xr:uid="{00000000-0005-0000-0000-000002130000}"/>
    <cellStyle name="Comma 7 2 3 2 4" xfId="2925" xr:uid="{00000000-0005-0000-0000-000003130000}"/>
    <cellStyle name="Comma 7 2 3 2 4 2" xfId="2926" xr:uid="{00000000-0005-0000-0000-000004130000}"/>
    <cellStyle name="Comma 7 2 3 2 5" xfId="2927" xr:uid="{00000000-0005-0000-0000-000005130000}"/>
    <cellStyle name="Comma 7 2 3 2 6" xfId="2928" xr:uid="{00000000-0005-0000-0000-000006130000}"/>
    <cellStyle name="Comma 7 2 3 3" xfId="2929" xr:uid="{00000000-0005-0000-0000-000007130000}"/>
    <cellStyle name="Comma 7 2 3 3 2" xfId="2930" xr:uid="{00000000-0005-0000-0000-000008130000}"/>
    <cellStyle name="Comma 7 2 3 3 2 2" xfId="2931" xr:uid="{00000000-0005-0000-0000-000009130000}"/>
    <cellStyle name="Comma 7 2 3 3 3" xfId="2932" xr:uid="{00000000-0005-0000-0000-00000A130000}"/>
    <cellStyle name="Comma 7 2 3 3 3 2" xfId="2933" xr:uid="{00000000-0005-0000-0000-00000B130000}"/>
    <cellStyle name="Comma 7 2 3 3 4" xfId="2934" xr:uid="{00000000-0005-0000-0000-00000C130000}"/>
    <cellStyle name="Comma 7 2 3 3 4 2" xfId="2935" xr:uid="{00000000-0005-0000-0000-00000D130000}"/>
    <cellStyle name="Comma 7 2 3 3 5" xfId="2936" xr:uid="{00000000-0005-0000-0000-00000E130000}"/>
    <cellStyle name="Comma 7 2 3 3 6" xfId="2937" xr:uid="{00000000-0005-0000-0000-00000F130000}"/>
    <cellStyle name="Comma 7 2 3 4" xfId="2938" xr:uid="{00000000-0005-0000-0000-000010130000}"/>
    <cellStyle name="Comma 7 2 3 4 2" xfId="2939" xr:uid="{00000000-0005-0000-0000-000011130000}"/>
    <cellStyle name="Comma 7 2 3 4 2 2" xfId="2940" xr:uid="{00000000-0005-0000-0000-000012130000}"/>
    <cellStyle name="Comma 7 2 3 4 3" xfId="2941" xr:uid="{00000000-0005-0000-0000-000013130000}"/>
    <cellStyle name="Comma 7 2 3 4 3 2" xfId="2942" xr:uid="{00000000-0005-0000-0000-000014130000}"/>
    <cellStyle name="Comma 7 2 3 4 4" xfId="2943" xr:uid="{00000000-0005-0000-0000-000015130000}"/>
    <cellStyle name="Comma 7 2 3 4 4 2" xfId="2944" xr:uid="{00000000-0005-0000-0000-000016130000}"/>
    <cellStyle name="Comma 7 2 3 4 5" xfId="2945" xr:uid="{00000000-0005-0000-0000-000017130000}"/>
    <cellStyle name="Comma 7 2 3 4 6" xfId="2946" xr:uid="{00000000-0005-0000-0000-000018130000}"/>
    <cellStyle name="Comma 7 2 3 5" xfId="2947" xr:uid="{00000000-0005-0000-0000-000019130000}"/>
    <cellStyle name="Comma 7 2 3 5 2" xfId="2948" xr:uid="{00000000-0005-0000-0000-00001A130000}"/>
    <cellStyle name="Comma 7 2 3 5 2 2" xfId="2949" xr:uid="{00000000-0005-0000-0000-00001B130000}"/>
    <cellStyle name="Comma 7 2 3 5 3" xfId="2950" xr:uid="{00000000-0005-0000-0000-00001C130000}"/>
    <cellStyle name="Comma 7 2 3 5 3 2" xfId="2951" xr:uid="{00000000-0005-0000-0000-00001D130000}"/>
    <cellStyle name="Comma 7 2 3 5 4" xfId="2952" xr:uid="{00000000-0005-0000-0000-00001E130000}"/>
    <cellStyle name="Comma 7 2 3 5 5" xfId="2953" xr:uid="{00000000-0005-0000-0000-00001F130000}"/>
    <cellStyle name="Comma 7 2 3 6" xfId="2954" xr:uid="{00000000-0005-0000-0000-000020130000}"/>
    <cellStyle name="Comma 7 2 3 6 2" xfId="2955" xr:uid="{00000000-0005-0000-0000-000021130000}"/>
    <cellStyle name="Comma 7 2 3 7" xfId="2956" xr:uid="{00000000-0005-0000-0000-000022130000}"/>
    <cellStyle name="Comma 7 2 3 7 2" xfId="2957" xr:uid="{00000000-0005-0000-0000-000023130000}"/>
    <cellStyle name="Comma 7 2 3 8" xfId="2958" xr:uid="{00000000-0005-0000-0000-000024130000}"/>
    <cellStyle name="Comma 7 2 3 8 2" xfId="2959" xr:uid="{00000000-0005-0000-0000-000025130000}"/>
    <cellStyle name="Comma 7 2 3 9" xfId="2960" xr:uid="{00000000-0005-0000-0000-000026130000}"/>
    <cellStyle name="Comma 7 2 4" xfId="2961" xr:uid="{00000000-0005-0000-0000-000027130000}"/>
    <cellStyle name="Comma 7 2 4 10" xfId="2962" xr:uid="{00000000-0005-0000-0000-000028130000}"/>
    <cellStyle name="Comma 7 2 4 2" xfId="2963" xr:uid="{00000000-0005-0000-0000-000029130000}"/>
    <cellStyle name="Comma 7 2 4 2 2" xfId="2964" xr:uid="{00000000-0005-0000-0000-00002A130000}"/>
    <cellStyle name="Comma 7 2 4 2 2 2" xfId="2965" xr:uid="{00000000-0005-0000-0000-00002B130000}"/>
    <cellStyle name="Comma 7 2 4 2 3" xfId="2966" xr:uid="{00000000-0005-0000-0000-00002C130000}"/>
    <cellStyle name="Comma 7 2 4 2 3 2" xfId="2967" xr:uid="{00000000-0005-0000-0000-00002D130000}"/>
    <cellStyle name="Comma 7 2 4 2 4" xfId="2968" xr:uid="{00000000-0005-0000-0000-00002E130000}"/>
    <cellStyle name="Comma 7 2 4 2 4 2" xfId="2969" xr:uid="{00000000-0005-0000-0000-00002F130000}"/>
    <cellStyle name="Comma 7 2 4 2 5" xfId="2970" xr:uid="{00000000-0005-0000-0000-000030130000}"/>
    <cellStyle name="Comma 7 2 4 2 6" xfId="2971" xr:uid="{00000000-0005-0000-0000-000031130000}"/>
    <cellStyle name="Comma 7 2 4 3" xfId="2972" xr:uid="{00000000-0005-0000-0000-000032130000}"/>
    <cellStyle name="Comma 7 2 4 3 2" xfId="2973" xr:uid="{00000000-0005-0000-0000-000033130000}"/>
    <cellStyle name="Comma 7 2 4 3 2 2" xfId="2974" xr:uid="{00000000-0005-0000-0000-000034130000}"/>
    <cellStyle name="Comma 7 2 4 3 3" xfId="2975" xr:uid="{00000000-0005-0000-0000-000035130000}"/>
    <cellStyle name="Comma 7 2 4 3 3 2" xfId="2976" xr:uid="{00000000-0005-0000-0000-000036130000}"/>
    <cellStyle name="Comma 7 2 4 3 4" xfId="2977" xr:uid="{00000000-0005-0000-0000-000037130000}"/>
    <cellStyle name="Comma 7 2 4 3 4 2" xfId="2978" xr:uid="{00000000-0005-0000-0000-000038130000}"/>
    <cellStyle name="Comma 7 2 4 3 5" xfId="2979" xr:uid="{00000000-0005-0000-0000-000039130000}"/>
    <cellStyle name="Comma 7 2 4 3 6" xfId="2980" xr:uid="{00000000-0005-0000-0000-00003A130000}"/>
    <cellStyle name="Comma 7 2 4 4" xfId="2981" xr:uid="{00000000-0005-0000-0000-00003B130000}"/>
    <cellStyle name="Comma 7 2 4 4 2" xfId="2982" xr:uid="{00000000-0005-0000-0000-00003C130000}"/>
    <cellStyle name="Comma 7 2 4 4 2 2" xfId="2983" xr:uid="{00000000-0005-0000-0000-00003D130000}"/>
    <cellStyle name="Comma 7 2 4 4 3" xfId="2984" xr:uid="{00000000-0005-0000-0000-00003E130000}"/>
    <cellStyle name="Comma 7 2 4 4 3 2" xfId="2985" xr:uid="{00000000-0005-0000-0000-00003F130000}"/>
    <cellStyle name="Comma 7 2 4 4 4" xfId="2986" xr:uid="{00000000-0005-0000-0000-000040130000}"/>
    <cellStyle name="Comma 7 2 4 4 4 2" xfId="2987" xr:uid="{00000000-0005-0000-0000-000041130000}"/>
    <cellStyle name="Comma 7 2 4 4 5" xfId="2988" xr:uid="{00000000-0005-0000-0000-000042130000}"/>
    <cellStyle name="Comma 7 2 4 4 6" xfId="2989" xr:uid="{00000000-0005-0000-0000-000043130000}"/>
    <cellStyle name="Comma 7 2 4 5" xfId="2990" xr:uid="{00000000-0005-0000-0000-000044130000}"/>
    <cellStyle name="Comma 7 2 4 5 2" xfId="2991" xr:uid="{00000000-0005-0000-0000-000045130000}"/>
    <cellStyle name="Comma 7 2 4 5 2 2" xfId="2992" xr:uid="{00000000-0005-0000-0000-000046130000}"/>
    <cellStyle name="Comma 7 2 4 5 3" xfId="2993" xr:uid="{00000000-0005-0000-0000-000047130000}"/>
    <cellStyle name="Comma 7 2 4 5 3 2" xfId="2994" xr:uid="{00000000-0005-0000-0000-000048130000}"/>
    <cellStyle name="Comma 7 2 4 5 4" xfId="2995" xr:uid="{00000000-0005-0000-0000-000049130000}"/>
    <cellStyle name="Comma 7 2 4 5 5" xfId="2996" xr:uid="{00000000-0005-0000-0000-00004A130000}"/>
    <cellStyle name="Comma 7 2 4 6" xfId="2997" xr:uid="{00000000-0005-0000-0000-00004B130000}"/>
    <cellStyle name="Comma 7 2 4 6 2" xfId="2998" xr:uid="{00000000-0005-0000-0000-00004C130000}"/>
    <cellStyle name="Comma 7 2 4 7" xfId="2999" xr:uid="{00000000-0005-0000-0000-00004D130000}"/>
    <cellStyle name="Comma 7 2 4 7 2" xfId="3000" xr:uid="{00000000-0005-0000-0000-00004E130000}"/>
    <cellStyle name="Comma 7 2 4 8" xfId="3001" xr:uid="{00000000-0005-0000-0000-00004F130000}"/>
    <cellStyle name="Comma 7 2 4 8 2" xfId="3002" xr:uid="{00000000-0005-0000-0000-000050130000}"/>
    <cellStyle name="Comma 7 2 4 9" xfId="3003" xr:uid="{00000000-0005-0000-0000-000051130000}"/>
    <cellStyle name="Comma 7 2 5" xfId="3004" xr:uid="{00000000-0005-0000-0000-000052130000}"/>
    <cellStyle name="Comma 7 2 5 2" xfId="3005" xr:uid="{00000000-0005-0000-0000-000053130000}"/>
    <cellStyle name="Comma 7 2 5 2 2" xfId="3006" xr:uid="{00000000-0005-0000-0000-000054130000}"/>
    <cellStyle name="Comma 7 2 5 3" xfId="3007" xr:uid="{00000000-0005-0000-0000-000055130000}"/>
    <cellStyle name="Comma 7 2 5 3 2" xfId="3008" xr:uid="{00000000-0005-0000-0000-000056130000}"/>
    <cellStyle name="Comma 7 2 5 4" xfId="3009" xr:uid="{00000000-0005-0000-0000-000057130000}"/>
    <cellStyle name="Comma 7 2 5 4 2" xfId="3010" xr:uid="{00000000-0005-0000-0000-000058130000}"/>
    <cellStyle name="Comma 7 2 5 5" xfId="3011" xr:uid="{00000000-0005-0000-0000-000059130000}"/>
    <cellStyle name="Comma 7 2 5 6" xfId="3012" xr:uid="{00000000-0005-0000-0000-00005A130000}"/>
    <cellStyle name="Comma 7 2 6" xfId="3013" xr:uid="{00000000-0005-0000-0000-00005B130000}"/>
    <cellStyle name="Comma 7 2 6 2" xfId="3014" xr:uid="{00000000-0005-0000-0000-00005C130000}"/>
    <cellStyle name="Comma 7 2 6 2 2" xfId="3015" xr:uid="{00000000-0005-0000-0000-00005D130000}"/>
    <cellStyle name="Comma 7 2 6 3" xfId="3016" xr:uid="{00000000-0005-0000-0000-00005E130000}"/>
    <cellStyle name="Comma 7 2 6 3 2" xfId="3017" xr:uid="{00000000-0005-0000-0000-00005F130000}"/>
    <cellStyle name="Comma 7 2 6 4" xfId="3018" xr:uid="{00000000-0005-0000-0000-000060130000}"/>
    <cellStyle name="Comma 7 2 6 4 2" xfId="3019" xr:uid="{00000000-0005-0000-0000-000061130000}"/>
    <cellStyle name="Comma 7 2 6 5" xfId="3020" xr:uid="{00000000-0005-0000-0000-000062130000}"/>
    <cellStyle name="Comma 7 2 6 6" xfId="3021" xr:uid="{00000000-0005-0000-0000-000063130000}"/>
    <cellStyle name="Comma 7 2 7" xfId="3022" xr:uid="{00000000-0005-0000-0000-000064130000}"/>
    <cellStyle name="Comma 7 2 7 2" xfId="3023" xr:uid="{00000000-0005-0000-0000-000065130000}"/>
    <cellStyle name="Comma 7 2 7 2 2" xfId="3024" xr:uid="{00000000-0005-0000-0000-000066130000}"/>
    <cellStyle name="Comma 7 2 7 3" xfId="3025" xr:uid="{00000000-0005-0000-0000-000067130000}"/>
    <cellStyle name="Comma 7 2 7 3 2" xfId="3026" xr:uid="{00000000-0005-0000-0000-000068130000}"/>
    <cellStyle name="Comma 7 2 7 4" xfId="3027" xr:uid="{00000000-0005-0000-0000-000069130000}"/>
    <cellStyle name="Comma 7 2 7 4 2" xfId="3028" xr:uid="{00000000-0005-0000-0000-00006A130000}"/>
    <cellStyle name="Comma 7 2 7 5" xfId="3029" xr:uid="{00000000-0005-0000-0000-00006B130000}"/>
    <cellStyle name="Comma 7 2 7 6" xfId="3030" xr:uid="{00000000-0005-0000-0000-00006C130000}"/>
    <cellStyle name="Comma 7 2 8" xfId="3031" xr:uid="{00000000-0005-0000-0000-00006D130000}"/>
    <cellStyle name="Comma 7 2 8 2" xfId="3032" xr:uid="{00000000-0005-0000-0000-00006E130000}"/>
    <cellStyle name="Comma 7 2 8 2 2" xfId="3033" xr:uid="{00000000-0005-0000-0000-00006F130000}"/>
    <cellStyle name="Comma 7 2 8 3" xfId="3034" xr:uid="{00000000-0005-0000-0000-000070130000}"/>
    <cellStyle name="Comma 7 2 8 3 2" xfId="3035" xr:uid="{00000000-0005-0000-0000-000071130000}"/>
    <cellStyle name="Comma 7 2 8 4" xfId="3036" xr:uid="{00000000-0005-0000-0000-000072130000}"/>
    <cellStyle name="Comma 7 2 8 5" xfId="3037" xr:uid="{00000000-0005-0000-0000-000073130000}"/>
    <cellStyle name="Comma 7 2 9" xfId="3038" xr:uid="{00000000-0005-0000-0000-000074130000}"/>
    <cellStyle name="Comma 7 2 9 2" xfId="3039" xr:uid="{00000000-0005-0000-0000-000075130000}"/>
    <cellStyle name="Comma 7 3" xfId="3040" xr:uid="{00000000-0005-0000-0000-000076130000}"/>
    <cellStyle name="Comma 7 3 10" xfId="3041" xr:uid="{00000000-0005-0000-0000-000077130000}"/>
    <cellStyle name="Comma 7 3 10 2" xfId="3042" xr:uid="{00000000-0005-0000-0000-000078130000}"/>
    <cellStyle name="Comma 7 3 11" xfId="3043" xr:uid="{00000000-0005-0000-0000-000079130000}"/>
    <cellStyle name="Comma 7 3 11 2" xfId="3044" xr:uid="{00000000-0005-0000-0000-00007A130000}"/>
    <cellStyle name="Comma 7 3 12" xfId="3045" xr:uid="{00000000-0005-0000-0000-00007B130000}"/>
    <cellStyle name="Comma 7 3 13" xfId="3046" xr:uid="{00000000-0005-0000-0000-00007C130000}"/>
    <cellStyle name="Comma 7 3 14" xfId="3047" xr:uid="{00000000-0005-0000-0000-00007D130000}"/>
    <cellStyle name="Comma 7 3 2" xfId="3048" xr:uid="{00000000-0005-0000-0000-00007E130000}"/>
    <cellStyle name="Comma 7 3 2 10" xfId="3049" xr:uid="{00000000-0005-0000-0000-00007F130000}"/>
    <cellStyle name="Comma 7 3 2 11" xfId="3050" xr:uid="{00000000-0005-0000-0000-000080130000}"/>
    <cellStyle name="Comma 7 3 2 12" xfId="3051" xr:uid="{00000000-0005-0000-0000-000081130000}"/>
    <cellStyle name="Comma 7 3 2 2" xfId="3052" xr:uid="{00000000-0005-0000-0000-000082130000}"/>
    <cellStyle name="Comma 7 3 2 2 2" xfId="3053" xr:uid="{00000000-0005-0000-0000-000083130000}"/>
    <cellStyle name="Comma 7 3 2 2 2 2" xfId="3054" xr:uid="{00000000-0005-0000-0000-000084130000}"/>
    <cellStyle name="Comma 7 3 2 2 3" xfId="3055" xr:uid="{00000000-0005-0000-0000-000085130000}"/>
    <cellStyle name="Comma 7 3 2 2 3 2" xfId="3056" xr:uid="{00000000-0005-0000-0000-000086130000}"/>
    <cellStyle name="Comma 7 3 2 2 4" xfId="3057" xr:uid="{00000000-0005-0000-0000-000087130000}"/>
    <cellStyle name="Comma 7 3 2 2 4 2" xfId="3058" xr:uid="{00000000-0005-0000-0000-000088130000}"/>
    <cellStyle name="Comma 7 3 2 2 5" xfId="3059" xr:uid="{00000000-0005-0000-0000-000089130000}"/>
    <cellStyle name="Comma 7 3 2 2 6" xfId="3060" xr:uid="{00000000-0005-0000-0000-00008A130000}"/>
    <cellStyle name="Comma 7 3 2 3" xfId="3061" xr:uid="{00000000-0005-0000-0000-00008B130000}"/>
    <cellStyle name="Comma 7 3 2 3 2" xfId="3062" xr:uid="{00000000-0005-0000-0000-00008C130000}"/>
    <cellStyle name="Comma 7 3 2 3 2 2" xfId="3063" xr:uid="{00000000-0005-0000-0000-00008D130000}"/>
    <cellStyle name="Comma 7 3 2 3 3" xfId="3064" xr:uid="{00000000-0005-0000-0000-00008E130000}"/>
    <cellStyle name="Comma 7 3 2 3 3 2" xfId="3065" xr:uid="{00000000-0005-0000-0000-00008F130000}"/>
    <cellStyle name="Comma 7 3 2 3 4" xfId="3066" xr:uid="{00000000-0005-0000-0000-000090130000}"/>
    <cellStyle name="Comma 7 3 2 3 4 2" xfId="3067" xr:uid="{00000000-0005-0000-0000-000091130000}"/>
    <cellStyle name="Comma 7 3 2 3 5" xfId="3068" xr:uid="{00000000-0005-0000-0000-000092130000}"/>
    <cellStyle name="Comma 7 3 2 3 6" xfId="3069" xr:uid="{00000000-0005-0000-0000-000093130000}"/>
    <cellStyle name="Comma 7 3 2 4" xfId="3070" xr:uid="{00000000-0005-0000-0000-000094130000}"/>
    <cellStyle name="Comma 7 3 2 4 2" xfId="3071" xr:uid="{00000000-0005-0000-0000-000095130000}"/>
    <cellStyle name="Comma 7 3 2 4 2 2" xfId="3072" xr:uid="{00000000-0005-0000-0000-000096130000}"/>
    <cellStyle name="Comma 7 3 2 4 3" xfId="3073" xr:uid="{00000000-0005-0000-0000-000097130000}"/>
    <cellStyle name="Comma 7 3 2 4 3 2" xfId="3074" xr:uid="{00000000-0005-0000-0000-000098130000}"/>
    <cellStyle name="Comma 7 3 2 4 4" xfId="3075" xr:uid="{00000000-0005-0000-0000-000099130000}"/>
    <cellStyle name="Comma 7 3 2 4 4 2" xfId="3076" xr:uid="{00000000-0005-0000-0000-00009A130000}"/>
    <cellStyle name="Comma 7 3 2 4 5" xfId="3077" xr:uid="{00000000-0005-0000-0000-00009B130000}"/>
    <cellStyle name="Comma 7 3 2 4 6" xfId="3078" xr:uid="{00000000-0005-0000-0000-00009C130000}"/>
    <cellStyle name="Comma 7 3 2 5" xfId="3079" xr:uid="{00000000-0005-0000-0000-00009D130000}"/>
    <cellStyle name="Comma 7 3 2 5 2" xfId="3080" xr:uid="{00000000-0005-0000-0000-00009E130000}"/>
    <cellStyle name="Comma 7 3 2 5 2 2" xfId="3081" xr:uid="{00000000-0005-0000-0000-00009F130000}"/>
    <cellStyle name="Comma 7 3 2 5 3" xfId="3082" xr:uid="{00000000-0005-0000-0000-0000A0130000}"/>
    <cellStyle name="Comma 7 3 2 5 3 2" xfId="3083" xr:uid="{00000000-0005-0000-0000-0000A1130000}"/>
    <cellStyle name="Comma 7 3 2 5 4" xfId="3084" xr:uid="{00000000-0005-0000-0000-0000A2130000}"/>
    <cellStyle name="Comma 7 3 2 5 4 2" xfId="3085" xr:uid="{00000000-0005-0000-0000-0000A3130000}"/>
    <cellStyle name="Comma 7 3 2 5 5" xfId="3086" xr:uid="{00000000-0005-0000-0000-0000A4130000}"/>
    <cellStyle name="Comma 7 3 2 5 6" xfId="3087" xr:uid="{00000000-0005-0000-0000-0000A5130000}"/>
    <cellStyle name="Comma 7 3 2 6" xfId="3088" xr:uid="{00000000-0005-0000-0000-0000A6130000}"/>
    <cellStyle name="Comma 7 3 2 6 2" xfId="3089" xr:uid="{00000000-0005-0000-0000-0000A7130000}"/>
    <cellStyle name="Comma 7 3 2 6 2 2" xfId="3090" xr:uid="{00000000-0005-0000-0000-0000A8130000}"/>
    <cellStyle name="Comma 7 3 2 6 3" xfId="3091" xr:uid="{00000000-0005-0000-0000-0000A9130000}"/>
    <cellStyle name="Comma 7 3 2 6 3 2" xfId="3092" xr:uid="{00000000-0005-0000-0000-0000AA130000}"/>
    <cellStyle name="Comma 7 3 2 6 4" xfId="3093" xr:uid="{00000000-0005-0000-0000-0000AB130000}"/>
    <cellStyle name="Comma 7 3 2 6 5" xfId="3094" xr:uid="{00000000-0005-0000-0000-0000AC130000}"/>
    <cellStyle name="Comma 7 3 2 7" xfId="3095" xr:uid="{00000000-0005-0000-0000-0000AD130000}"/>
    <cellStyle name="Comma 7 3 2 7 2" xfId="3096" xr:uid="{00000000-0005-0000-0000-0000AE130000}"/>
    <cellStyle name="Comma 7 3 2 8" xfId="3097" xr:uid="{00000000-0005-0000-0000-0000AF130000}"/>
    <cellStyle name="Comma 7 3 2 8 2" xfId="3098" xr:uid="{00000000-0005-0000-0000-0000B0130000}"/>
    <cellStyle name="Comma 7 3 2 9" xfId="3099" xr:uid="{00000000-0005-0000-0000-0000B1130000}"/>
    <cellStyle name="Comma 7 3 2 9 2" xfId="3100" xr:uid="{00000000-0005-0000-0000-0000B2130000}"/>
    <cellStyle name="Comma 7 3 3" xfId="3101" xr:uid="{00000000-0005-0000-0000-0000B3130000}"/>
    <cellStyle name="Comma 7 3 3 10" xfId="3102" xr:uid="{00000000-0005-0000-0000-0000B4130000}"/>
    <cellStyle name="Comma 7 3 3 2" xfId="3103" xr:uid="{00000000-0005-0000-0000-0000B5130000}"/>
    <cellStyle name="Comma 7 3 3 2 2" xfId="3104" xr:uid="{00000000-0005-0000-0000-0000B6130000}"/>
    <cellStyle name="Comma 7 3 3 2 2 2" xfId="3105" xr:uid="{00000000-0005-0000-0000-0000B7130000}"/>
    <cellStyle name="Comma 7 3 3 2 3" xfId="3106" xr:uid="{00000000-0005-0000-0000-0000B8130000}"/>
    <cellStyle name="Comma 7 3 3 2 3 2" xfId="3107" xr:uid="{00000000-0005-0000-0000-0000B9130000}"/>
    <cellStyle name="Comma 7 3 3 2 4" xfId="3108" xr:uid="{00000000-0005-0000-0000-0000BA130000}"/>
    <cellStyle name="Comma 7 3 3 2 4 2" xfId="3109" xr:uid="{00000000-0005-0000-0000-0000BB130000}"/>
    <cellStyle name="Comma 7 3 3 2 5" xfId="3110" xr:uid="{00000000-0005-0000-0000-0000BC130000}"/>
    <cellStyle name="Comma 7 3 3 2 6" xfId="3111" xr:uid="{00000000-0005-0000-0000-0000BD130000}"/>
    <cellStyle name="Comma 7 3 3 3" xfId="3112" xr:uid="{00000000-0005-0000-0000-0000BE130000}"/>
    <cellStyle name="Comma 7 3 3 3 2" xfId="3113" xr:uid="{00000000-0005-0000-0000-0000BF130000}"/>
    <cellStyle name="Comma 7 3 3 3 2 2" xfId="3114" xr:uid="{00000000-0005-0000-0000-0000C0130000}"/>
    <cellStyle name="Comma 7 3 3 3 3" xfId="3115" xr:uid="{00000000-0005-0000-0000-0000C1130000}"/>
    <cellStyle name="Comma 7 3 3 3 3 2" xfId="3116" xr:uid="{00000000-0005-0000-0000-0000C2130000}"/>
    <cellStyle name="Comma 7 3 3 3 4" xfId="3117" xr:uid="{00000000-0005-0000-0000-0000C3130000}"/>
    <cellStyle name="Comma 7 3 3 3 4 2" xfId="3118" xr:uid="{00000000-0005-0000-0000-0000C4130000}"/>
    <cellStyle name="Comma 7 3 3 3 5" xfId="3119" xr:uid="{00000000-0005-0000-0000-0000C5130000}"/>
    <cellStyle name="Comma 7 3 3 3 6" xfId="3120" xr:uid="{00000000-0005-0000-0000-0000C6130000}"/>
    <cellStyle name="Comma 7 3 3 4" xfId="3121" xr:uid="{00000000-0005-0000-0000-0000C7130000}"/>
    <cellStyle name="Comma 7 3 3 4 2" xfId="3122" xr:uid="{00000000-0005-0000-0000-0000C8130000}"/>
    <cellStyle name="Comma 7 3 3 4 2 2" xfId="3123" xr:uid="{00000000-0005-0000-0000-0000C9130000}"/>
    <cellStyle name="Comma 7 3 3 4 3" xfId="3124" xr:uid="{00000000-0005-0000-0000-0000CA130000}"/>
    <cellStyle name="Comma 7 3 3 4 3 2" xfId="3125" xr:uid="{00000000-0005-0000-0000-0000CB130000}"/>
    <cellStyle name="Comma 7 3 3 4 4" xfId="3126" xr:uid="{00000000-0005-0000-0000-0000CC130000}"/>
    <cellStyle name="Comma 7 3 3 4 4 2" xfId="3127" xr:uid="{00000000-0005-0000-0000-0000CD130000}"/>
    <cellStyle name="Comma 7 3 3 4 5" xfId="3128" xr:uid="{00000000-0005-0000-0000-0000CE130000}"/>
    <cellStyle name="Comma 7 3 3 4 6" xfId="3129" xr:uid="{00000000-0005-0000-0000-0000CF130000}"/>
    <cellStyle name="Comma 7 3 3 5" xfId="3130" xr:uid="{00000000-0005-0000-0000-0000D0130000}"/>
    <cellStyle name="Comma 7 3 3 5 2" xfId="3131" xr:uid="{00000000-0005-0000-0000-0000D1130000}"/>
    <cellStyle name="Comma 7 3 3 5 2 2" xfId="3132" xr:uid="{00000000-0005-0000-0000-0000D2130000}"/>
    <cellStyle name="Comma 7 3 3 5 3" xfId="3133" xr:uid="{00000000-0005-0000-0000-0000D3130000}"/>
    <cellStyle name="Comma 7 3 3 5 3 2" xfId="3134" xr:uid="{00000000-0005-0000-0000-0000D4130000}"/>
    <cellStyle name="Comma 7 3 3 5 4" xfId="3135" xr:uid="{00000000-0005-0000-0000-0000D5130000}"/>
    <cellStyle name="Comma 7 3 3 5 5" xfId="3136" xr:uid="{00000000-0005-0000-0000-0000D6130000}"/>
    <cellStyle name="Comma 7 3 3 6" xfId="3137" xr:uid="{00000000-0005-0000-0000-0000D7130000}"/>
    <cellStyle name="Comma 7 3 3 6 2" xfId="3138" xr:uid="{00000000-0005-0000-0000-0000D8130000}"/>
    <cellStyle name="Comma 7 3 3 7" xfId="3139" xr:uid="{00000000-0005-0000-0000-0000D9130000}"/>
    <cellStyle name="Comma 7 3 3 7 2" xfId="3140" xr:uid="{00000000-0005-0000-0000-0000DA130000}"/>
    <cellStyle name="Comma 7 3 3 8" xfId="3141" xr:uid="{00000000-0005-0000-0000-0000DB130000}"/>
    <cellStyle name="Comma 7 3 3 8 2" xfId="3142" xr:uid="{00000000-0005-0000-0000-0000DC130000}"/>
    <cellStyle name="Comma 7 3 3 9" xfId="3143" xr:uid="{00000000-0005-0000-0000-0000DD130000}"/>
    <cellStyle name="Comma 7 3 4" xfId="3144" xr:uid="{00000000-0005-0000-0000-0000DE130000}"/>
    <cellStyle name="Comma 7 3 4 10" xfId="3145" xr:uid="{00000000-0005-0000-0000-0000DF130000}"/>
    <cellStyle name="Comma 7 3 4 2" xfId="3146" xr:uid="{00000000-0005-0000-0000-0000E0130000}"/>
    <cellStyle name="Comma 7 3 4 2 2" xfId="3147" xr:uid="{00000000-0005-0000-0000-0000E1130000}"/>
    <cellStyle name="Comma 7 3 4 2 2 2" xfId="3148" xr:uid="{00000000-0005-0000-0000-0000E2130000}"/>
    <cellStyle name="Comma 7 3 4 2 3" xfId="3149" xr:uid="{00000000-0005-0000-0000-0000E3130000}"/>
    <cellStyle name="Comma 7 3 4 2 3 2" xfId="3150" xr:uid="{00000000-0005-0000-0000-0000E4130000}"/>
    <cellStyle name="Comma 7 3 4 2 4" xfId="3151" xr:uid="{00000000-0005-0000-0000-0000E5130000}"/>
    <cellStyle name="Comma 7 3 4 2 4 2" xfId="3152" xr:uid="{00000000-0005-0000-0000-0000E6130000}"/>
    <cellStyle name="Comma 7 3 4 2 5" xfId="3153" xr:uid="{00000000-0005-0000-0000-0000E7130000}"/>
    <cellStyle name="Comma 7 3 4 2 6" xfId="3154" xr:uid="{00000000-0005-0000-0000-0000E8130000}"/>
    <cellStyle name="Comma 7 3 4 3" xfId="3155" xr:uid="{00000000-0005-0000-0000-0000E9130000}"/>
    <cellStyle name="Comma 7 3 4 3 2" xfId="3156" xr:uid="{00000000-0005-0000-0000-0000EA130000}"/>
    <cellStyle name="Comma 7 3 4 3 2 2" xfId="3157" xr:uid="{00000000-0005-0000-0000-0000EB130000}"/>
    <cellStyle name="Comma 7 3 4 3 3" xfId="3158" xr:uid="{00000000-0005-0000-0000-0000EC130000}"/>
    <cellStyle name="Comma 7 3 4 3 3 2" xfId="3159" xr:uid="{00000000-0005-0000-0000-0000ED130000}"/>
    <cellStyle name="Comma 7 3 4 3 4" xfId="3160" xr:uid="{00000000-0005-0000-0000-0000EE130000}"/>
    <cellStyle name="Comma 7 3 4 3 4 2" xfId="3161" xr:uid="{00000000-0005-0000-0000-0000EF130000}"/>
    <cellStyle name="Comma 7 3 4 3 5" xfId="3162" xr:uid="{00000000-0005-0000-0000-0000F0130000}"/>
    <cellStyle name="Comma 7 3 4 3 6" xfId="3163" xr:uid="{00000000-0005-0000-0000-0000F1130000}"/>
    <cellStyle name="Comma 7 3 4 4" xfId="3164" xr:uid="{00000000-0005-0000-0000-0000F2130000}"/>
    <cellStyle name="Comma 7 3 4 4 2" xfId="3165" xr:uid="{00000000-0005-0000-0000-0000F3130000}"/>
    <cellStyle name="Comma 7 3 4 4 2 2" xfId="3166" xr:uid="{00000000-0005-0000-0000-0000F4130000}"/>
    <cellStyle name="Comma 7 3 4 4 3" xfId="3167" xr:uid="{00000000-0005-0000-0000-0000F5130000}"/>
    <cellStyle name="Comma 7 3 4 4 3 2" xfId="3168" xr:uid="{00000000-0005-0000-0000-0000F6130000}"/>
    <cellStyle name="Comma 7 3 4 4 4" xfId="3169" xr:uid="{00000000-0005-0000-0000-0000F7130000}"/>
    <cellStyle name="Comma 7 3 4 4 4 2" xfId="3170" xr:uid="{00000000-0005-0000-0000-0000F8130000}"/>
    <cellStyle name="Comma 7 3 4 4 5" xfId="3171" xr:uid="{00000000-0005-0000-0000-0000F9130000}"/>
    <cellStyle name="Comma 7 3 4 4 6" xfId="3172" xr:uid="{00000000-0005-0000-0000-0000FA130000}"/>
    <cellStyle name="Comma 7 3 4 5" xfId="3173" xr:uid="{00000000-0005-0000-0000-0000FB130000}"/>
    <cellStyle name="Comma 7 3 4 5 2" xfId="3174" xr:uid="{00000000-0005-0000-0000-0000FC130000}"/>
    <cellStyle name="Comma 7 3 4 5 2 2" xfId="3175" xr:uid="{00000000-0005-0000-0000-0000FD130000}"/>
    <cellStyle name="Comma 7 3 4 5 3" xfId="3176" xr:uid="{00000000-0005-0000-0000-0000FE130000}"/>
    <cellStyle name="Comma 7 3 4 5 3 2" xfId="3177" xr:uid="{00000000-0005-0000-0000-0000FF130000}"/>
    <cellStyle name="Comma 7 3 4 5 4" xfId="3178" xr:uid="{00000000-0005-0000-0000-000000140000}"/>
    <cellStyle name="Comma 7 3 4 5 5" xfId="3179" xr:uid="{00000000-0005-0000-0000-000001140000}"/>
    <cellStyle name="Comma 7 3 4 6" xfId="3180" xr:uid="{00000000-0005-0000-0000-000002140000}"/>
    <cellStyle name="Comma 7 3 4 6 2" xfId="3181" xr:uid="{00000000-0005-0000-0000-000003140000}"/>
    <cellStyle name="Comma 7 3 4 7" xfId="3182" xr:uid="{00000000-0005-0000-0000-000004140000}"/>
    <cellStyle name="Comma 7 3 4 7 2" xfId="3183" xr:uid="{00000000-0005-0000-0000-000005140000}"/>
    <cellStyle name="Comma 7 3 4 8" xfId="3184" xr:uid="{00000000-0005-0000-0000-000006140000}"/>
    <cellStyle name="Comma 7 3 4 8 2" xfId="3185" xr:uid="{00000000-0005-0000-0000-000007140000}"/>
    <cellStyle name="Comma 7 3 4 9" xfId="3186" xr:uid="{00000000-0005-0000-0000-000008140000}"/>
    <cellStyle name="Comma 7 3 5" xfId="3187" xr:uid="{00000000-0005-0000-0000-000009140000}"/>
    <cellStyle name="Comma 7 3 5 2" xfId="3188" xr:uid="{00000000-0005-0000-0000-00000A140000}"/>
    <cellStyle name="Comma 7 3 5 2 2" xfId="3189" xr:uid="{00000000-0005-0000-0000-00000B140000}"/>
    <cellStyle name="Comma 7 3 5 3" xfId="3190" xr:uid="{00000000-0005-0000-0000-00000C140000}"/>
    <cellStyle name="Comma 7 3 5 3 2" xfId="3191" xr:uid="{00000000-0005-0000-0000-00000D140000}"/>
    <cellStyle name="Comma 7 3 5 4" xfId="3192" xr:uid="{00000000-0005-0000-0000-00000E140000}"/>
    <cellStyle name="Comma 7 3 5 4 2" xfId="3193" xr:uid="{00000000-0005-0000-0000-00000F140000}"/>
    <cellStyle name="Comma 7 3 5 5" xfId="3194" xr:uid="{00000000-0005-0000-0000-000010140000}"/>
    <cellStyle name="Comma 7 3 5 6" xfId="3195" xr:uid="{00000000-0005-0000-0000-000011140000}"/>
    <cellStyle name="Comma 7 3 6" xfId="3196" xr:uid="{00000000-0005-0000-0000-000012140000}"/>
    <cellStyle name="Comma 7 3 6 2" xfId="3197" xr:uid="{00000000-0005-0000-0000-000013140000}"/>
    <cellStyle name="Comma 7 3 6 2 2" xfId="3198" xr:uid="{00000000-0005-0000-0000-000014140000}"/>
    <cellStyle name="Comma 7 3 6 3" xfId="3199" xr:uid="{00000000-0005-0000-0000-000015140000}"/>
    <cellStyle name="Comma 7 3 6 3 2" xfId="3200" xr:uid="{00000000-0005-0000-0000-000016140000}"/>
    <cellStyle name="Comma 7 3 6 4" xfId="3201" xr:uid="{00000000-0005-0000-0000-000017140000}"/>
    <cellStyle name="Comma 7 3 6 4 2" xfId="3202" xr:uid="{00000000-0005-0000-0000-000018140000}"/>
    <cellStyle name="Comma 7 3 6 5" xfId="3203" xr:uid="{00000000-0005-0000-0000-000019140000}"/>
    <cellStyle name="Comma 7 3 6 6" xfId="3204" xr:uid="{00000000-0005-0000-0000-00001A140000}"/>
    <cellStyle name="Comma 7 3 7" xfId="3205" xr:uid="{00000000-0005-0000-0000-00001B140000}"/>
    <cellStyle name="Comma 7 3 7 2" xfId="3206" xr:uid="{00000000-0005-0000-0000-00001C140000}"/>
    <cellStyle name="Comma 7 3 7 2 2" xfId="3207" xr:uid="{00000000-0005-0000-0000-00001D140000}"/>
    <cellStyle name="Comma 7 3 7 3" xfId="3208" xr:uid="{00000000-0005-0000-0000-00001E140000}"/>
    <cellStyle name="Comma 7 3 7 3 2" xfId="3209" xr:uid="{00000000-0005-0000-0000-00001F140000}"/>
    <cellStyle name="Comma 7 3 7 4" xfId="3210" xr:uid="{00000000-0005-0000-0000-000020140000}"/>
    <cellStyle name="Comma 7 3 7 4 2" xfId="3211" xr:uid="{00000000-0005-0000-0000-000021140000}"/>
    <cellStyle name="Comma 7 3 7 5" xfId="3212" xr:uid="{00000000-0005-0000-0000-000022140000}"/>
    <cellStyle name="Comma 7 3 7 6" xfId="3213" xr:uid="{00000000-0005-0000-0000-000023140000}"/>
    <cellStyle name="Comma 7 3 8" xfId="3214" xr:uid="{00000000-0005-0000-0000-000024140000}"/>
    <cellStyle name="Comma 7 3 8 2" xfId="3215" xr:uid="{00000000-0005-0000-0000-000025140000}"/>
    <cellStyle name="Comma 7 3 8 2 2" xfId="3216" xr:uid="{00000000-0005-0000-0000-000026140000}"/>
    <cellStyle name="Comma 7 3 8 3" xfId="3217" xr:uid="{00000000-0005-0000-0000-000027140000}"/>
    <cellStyle name="Comma 7 3 8 3 2" xfId="3218" xr:uid="{00000000-0005-0000-0000-000028140000}"/>
    <cellStyle name="Comma 7 3 8 4" xfId="3219" xr:uid="{00000000-0005-0000-0000-000029140000}"/>
    <cellStyle name="Comma 7 3 8 5" xfId="3220" xr:uid="{00000000-0005-0000-0000-00002A140000}"/>
    <cellStyle name="Comma 7 3 9" xfId="3221" xr:uid="{00000000-0005-0000-0000-00002B140000}"/>
    <cellStyle name="Comma 7 3 9 2" xfId="3222" xr:uid="{00000000-0005-0000-0000-00002C140000}"/>
    <cellStyle name="Comma 7 4" xfId="3223" xr:uid="{00000000-0005-0000-0000-00002D140000}"/>
    <cellStyle name="Comma 7 4 10" xfId="3224" xr:uid="{00000000-0005-0000-0000-00002E140000}"/>
    <cellStyle name="Comma 7 4 10 2" xfId="3225" xr:uid="{00000000-0005-0000-0000-00002F140000}"/>
    <cellStyle name="Comma 7 4 11" xfId="3226" xr:uid="{00000000-0005-0000-0000-000030140000}"/>
    <cellStyle name="Comma 7 4 12" xfId="3227" xr:uid="{00000000-0005-0000-0000-000031140000}"/>
    <cellStyle name="Comma 7 4 13" xfId="3228" xr:uid="{00000000-0005-0000-0000-000032140000}"/>
    <cellStyle name="Comma 7 4 2" xfId="3229" xr:uid="{00000000-0005-0000-0000-000033140000}"/>
    <cellStyle name="Comma 7 4 2 10" xfId="3230" xr:uid="{00000000-0005-0000-0000-000034140000}"/>
    <cellStyle name="Comma 7 4 2 2" xfId="3231" xr:uid="{00000000-0005-0000-0000-000035140000}"/>
    <cellStyle name="Comma 7 4 2 2 2" xfId="3232" xr:uid="{00000000-0005-0000-0000-000036140000}"/>
    <cellStyle name="Comma 7 4 2 2 2 2" xfId="3233" xr:uid="{00000000-0005-0000-0000-000037140000}"/>
    <cellStyle name="Comma 7 4 2 2 3" xfId="3234" xr:uid="{00000000-0005-0000-0000-000038140000}"/>
    <cellStyle name="Comma 7 4 2 2 3 2" xfId="3235" xr:uid="{00000000-0005-0000-0000-000039140000}"/>
    <cellStyle name="Comma 7 4 2 2 4" xfId="3236" xr:uid="{00000000-0005-0000-0000-00003A140000}"/>
    <cellStyle name="Comma 7 4 2 2 4 2" xfId="3237" xr:uid="{00000000-0005-0000-0000-00003B140000}"/>
    <cellStyle name="Comma 7 4 2 2 5" xfId="3238" xr:uid="{00000000-0005-0000-0000-00003C140000}"/>
    <cellStyle name="Comma 7 4 2 2 6" xfId="3239" xr:uid="{00000000-0005-0000-0000-00003D140000}"/>
    <cellStyle name="Comma 7 4 2 3" xfId="3240" xr:uid="{00000000-0005-0000-0000-00003E140000}"/>
    <cellStyle name="Comma 7 4 2 3 2" xfId="3241" xr:uid="{00000000-0005-0000-0000-00003F140000}"/>
    <cellStyle name="Comma 7 4 2 3 2 2" xfId="3242" xr:uid="{00000000-0005-0000-0000-000040140000}"/>
    <cellStyle name="Comma 7 4 2 3 3" xfId="3243" xr:uid="{00000000-0005-0000-0000-000041140000}"/>
    <cellStyle name="Comma 7 4 2 3 3 2" xfId="3244" xr:uid="{00000000-0005-0000-0000-000042140000}"/>
    <cellStyle name="Comma 7 4 2 3 4" xfId="3245" xr:uid="{00000000-0005-0000-0000-000043140000}"/>
    <cellStyle name="Comma 7 4 2 3 4 2" xfId="3246" xr:uid="{00000000-0005-0000-0000-000044140000}"/>
    <cellStyle name="Comma 7 4 2 3 5" xfId="3247" xr:uid="{00000000-0005-0000-0000-000045140000}"/>
    <cellStyle name="Comma 7 4 2 3 6" xfId="3248" xr:uid="{00000000-0005-0000-0000-000046140000}"/>
    <cellStyle name="Comma 7 4 2 4" xfId="3249" xr:uid="{00000000-0005-0000-0000-000047140000}"/>
    <cellStyle name="Comma 7 4 2 4 2" xfId="3250" xr:uid="{00000000-0005-0000-0000-000048140000}"/>
    <cellStyle name="Comma 7 4 2 4 2 2" xfId="3251" xr:uid="{00000000-0005-0000-0000-000049140000}"/>
    <cellStyle name="Comma 7 4 2 4 3" xfId="3252" xr:uid="{00000000-0005-0000-0000-00004A140000}"/>
    <cellStyle name="Comma 7 4 2 4 3 2" xfId="3253" xr:uid="{00000000-0005-0000-0000-00004B140000}"/>
    <cellStyle name="Comma 7 4 2 4 4" xfId="3254" xr:uid="{00000000-0005-0000-0000-00004C140000}"/>
    <cellStyle name="Comma 7 4 2 4 4 2" xfId="3255" xr:uid="{00000000-0005-0000-0000-00004D140000}"/>
    <cellStyle name="Comma 7 4 2 4 5" xfId="3256" xr:uid="{00000000-0005-0000-0000-00004E140000}"/>
    <cellStyle name="Comma 7 4 2 4 6" xfId="3257" xr:uid="{00000000-0005-0000-0000-00004F140000}"/>
    <cellStyle name="Comma 7 4 2 5" xfId="3258" xr:uid="{00000000-0005-0000-0000-000050140000}"/>
    <cellStyle name="Comma 7 4 2 5 2" xfId="3259" xr:uid="{00000000-0005-0000-0000-000051140000}"/>
    <cellStyle name="Comma 7 4 2 5 2 2" xfId="3260" xr:uid="{00000000-0005-0000-0000-000052140000}"/>
    <cellStyle name="Comma 7 4 2 5 3" xfId="3261" xr:uid="{00000000-0005-0000-0000-000053140000}"/>
    <cellStyle name="Comma 7 4 2 5 3 2" xfId="3262" xr:uid="{00000000-0005-0000-0000-000054140000}"/>
    <cellStyle name="Comma 7 4 2 5 4" xfId="3263" xr:uid="{00000000-0005-0000-0000-000055140000}"/>
    <cellStyle name="Comma 7 4 2 5 5" xfId="3264" xr:uid="{00000000-0005-0000-0000-000056140000}"/>
    <cellStyle name="Comma 7 4 2 6" xfId="3265" xr:uid="{00000000-0005-0000-0000-000057140000}"/>
    <cellStyle name="Comma 7 4 2 6 2" xfId="3266" xr:uid="{00000000-0005-0000-0000-000058140000}"/>
    <cellStyle name="Comma 7 4 2 7" xfId="3267" xr:uid="{00000000-0005-0000-0000-000059140000}"/>
    <cellStyle name="Comma 7 4 2 7 2" xfId="3268" xr:uid="{00000000-0005-0000-0000-00005A140000}"/>
    <cellStyle name="Comma 7 4 2 8" xfId="3269" xr:uid="{00000000-0005-0000-0000-00005B140000}"/>
    <cellStyle name="Comma 7 4 2 8 2" xfId="3270" xr:uid="{00000000-0005-0000-0000-00005C140000}"/>
    <cellStyle name="Comma 7 4 2 9" xfId="3271" xr:uid="{00000000-0005-0000-0000-00005D140000}"/>
    <cellStyle name="Comma 7 4 3" xfId="3272" xr:uid="{00000000-0005-0000-0000-00005E140000}"/>
    <cellStyle name="Comma 7 4 3 10" xfId="3273" xr:uid="{00000000-0005-0000-0000-00005F140000}"/>
    <cellStyle name="Comma 7 4 3 2" xfId="3274" xr:uid="{00000000-0005-0000-0000-000060140000}"/>
    <cellStyle name="Comma 7 4 3 2 2" xfId="3275" xr:uid="{00000000-0005-0000-0000-000061140000}"/>
    <cellStyle name="Comma 7 4 3 2 2 2" xfId="3276" xr:uid="{00000000-0005-0000-0000-000062140000}"/>
    <cellStyle name="Comma 7 4 3 2 3" xfId="3277" xr:uid="{00000000-0005-0000-0000-000063140000}"/>
    <cellStyle name="Comma 7 4 3 2 3 2" xfId="3278" xr:uid="{00000000-0005-0000-0000-000064140000}"/>
    <cellStyle name="Comma 7 4 3 2 4" xfId="3279" xr:uid="{00000000-0005-0000-0000-000065140000}"/>
    <cellStyle name="Comma 7 4 3 2 4 2" xfId="3280" xr:uid="{00000000-0005-0000-0000-000066140000}"/>
    <cellStyle name="Comma 7 4 3 2 5" xfId="3281" xr:uid="{00000000-0005-0000-0000-000067140000}"/>
    <cellStyle name="Comma 7 4 3 2 6" xfId="3282" xr:uid="{00000000-0005-0000-0000-000068140000}"/>
    <cellStyle name="Comma 7 4 3 3" xfId="3283" xr:uid="{00000000-0005-0000-0000-000069140000}"/>
    <cellStyle name="Comma 7 4 3 3 2" xfId="3284" xr:uid="{00000000-0005-0000-0000-00006A140000}"/>
    <cellStyle name="Comma 7 4 3 3 2 2" xfId="3285" xr:uid="{00000000-0005-0000-0000-00006B140000}"/>
    <cellStyle name="Comma 7 4 3 3 3" xfId="3286" xr:uid="{00000000-0005-0000-0000-00006C140000}"/>
    <cellStyle name="Comma 7 4 3 3 3 2" xfId="3287" xr:uid="{00000000-0005-0000-0000-00006D140000}"/>
    <cellStyle name="Comma 7 4 3 3 4" xfId="3288" xr:uid="{00000000-0005-0000-0000-00006E140000}"/>
    <cellStyle name="Comma 7 4 3 3 4 2" xfId="3289" xr:uid="{00000000-0005-0000-0000-00006F140000}"/>
    <cellStyle name="Comma 7 4 3 3 5" xfId="3290" xr:uid="{00000000-0005-0000-0000-000070140000}"/>
    <cellStyle name="Comma 7 4 3 3 6" xfId="3291" xr:uid="{00000000-0005-0000-0000-000071140000}"/>
    <cellStyle name="Comma 7 4 3 4" xfId="3292" xr:uid="{00000000-0005-0000-0000-000072140000}"/>
    <cellStyle name="Comma 7 4 3 4 2" xfId="3293" xr:uid="{00000000-0005-0000-0000-000073140000}"/>
    <cellStyle name="Comma 7 4 3 4 2 2" xfId="3294" xr:uid="{00000000-0005-0000-0000-000074140000}"/>
    <cellStyle name="Comma 7 4 3 4 3" xfId="3295" xr:uid="{00000000-0005-0000-0000-000075140000}"/>
    <cellStyle name="Comma 7 4 3 4 3 2" xfId="3296" xr:uid="{00000000-0005-0000-0000-000076140000}"/>
    <cellStyle name="Comma 7 4 3 4 4" xfId="3297" xr:uid="{00000000-0005-0000-0000-000077140000}"/>
    <cellStyle name="Comma 7 4 3 4 4 2" xfId="3298" xr:uid="{00000000-0005-0000-0000-000078140000}"/>
    <cellStyle name="Comma 7 4 3 4 5" xfId="3299" xr:uid="{00000000-0005-0000-0000-000079140000}"/>
    <cellStyle name="Comma 7 4 3 4 6" xfId="3300" xr:uid="{00000000-0005-0000-0000-00007A140000}"/>
    <cellStyle name="Comma 7 4 3 5" xfId="3301" xr:uid="{00000000-0005-0000-0000-00007B140000}"/>
    <cellStyle name="Comma 7 4 3 5 2" xfId="3302" xr:uid="{00000000-0005-0000-0000-00007C140000}"/>
    <cellStyle name="Comma 7 4 3 5 2 2" xfId="3303" xr:uid="{00000000-0005-0000-0000-00007D140000}"/>
    <cellStyle name="Comma 7 4 3 5 3" xfId="3304" xr:uid="{00000000-0005-0000-0000-00007E140000}"/>
    <cellStyle name="Comma 7 4 3 5 3 2" xfId="3305" xr:uid="{00000000-0005-0000-0000-00007F140000}"/>
    <cellStyle name="Comma 7 4 3 5 4" xfId="3306" xr:uid="{00000000-0005-0000-0000-000080140000}"/>
    <cellStyle name="Comma 7 4 3 5 5" xfId="3307" xr:uid="{00000000-0005-0000-0000-000081140000}"/>
    <cellStyle name="Comma 7 4 3 6" xfId="3308" xr:uid="{00000000-0005-0000-0000-000082140000}"/>
    <cellStyle name="Comma 7 4 3 6 2" xfId="3309" xr:uid="{00000000-0005-0000-0000-000083140000}"/>
    <cellStyle name="Comma 7 4 3 7" xfId="3310" xr:uid="{00000000-0005-0000-0000-000084140000}"/>
    <cellStyle name="Comma 7 4 3 7 2" xfId="3311" xr:uid="{00000000-0005-0000-0000-000085140000}"/>
    <cellStyle name="Comma 7 4 3 8" xfId="3312" xr:uid="{00000000-0005-0000-0000-000086140000}"/>
    <cellStyle name="Comma 7 4 3 8 2" xfId="3313" xr:uid="{00000000-0005-0000-0000-000087140000}"/>
    <cellStyle name="Comma 7 4 3 9" xfId="3314" xr:uid="{00000000-0005-0000-0000-000088140000}"/>
    <cellStyle name="Comma 7 4 4" xfId="3315" xr:uid="{00000000-0005-0000-0000-000089140000}"/>
    <cellStyle name="Comma 7 4 4 2" xfId="3316" xr:uid="{00000000-0005-0000-0000-00008A140000}"/>
    <cellStyle name="Comma 7 4 4 2 2" xfId="3317" xr:uid="{00000000-0005-0000-0000-00008B140000}"/>
    <cellStyle name="Comma 7 4 4 3" xfId="3318" xr:uid="{00000000-0005-0000-0000-00008C140000}"/>
    <cellStyle name="Comma 7 4 4 3 2" xfId="3319" xr:uid="{00000000-0005-0000-0000-00008D140000}"/>
    <cellStyle name="Comma 7 4 4 4" xfId="3320" xr:uid="{00000000-0005-0000-0000-00008E140000}"/>
    <cellStyle name="Comma 7 4 4 4 2" xfId="3321" xr:uid="{00000000-0005-0000-0000-00008F140000}"/>
    <cellStyle name="Comma 7 4 4 5" xfId="3322" xr:uid="{00000000-0005-0000-0000-000090140000}"/>
    <cellStyle name="Comma 7 4 4 6" xfId="3323" xr:uid="{00000000-0005-0000-0000-000091140000}"/>
    <cellStyle name="Comma 7 4 5" xfId="3324" xr:uid="{00000000-0005-0000-0000-000092140000}"/>
    <cellStyle name="Comma 7 4 5 2" xfId="3325" xr:uid="{00000000-0005-0000-0000-000093140000}"/>
    <cellStyle name="Comma 7 4 5 2 2" xfId="3326" xr:uid="{00000000-0005-0000-0000-000094140000}"/>
    <cellStyle name="Comma 7 4 5 3" xfId="3327" xr:uid="{00000000-0005-0000-0000-000095140000}"/>
    <cellStyle name="Comma 7 4 5 3 2" xfId="3328" xr:uid="{00000000-0005-0000-0000-000096140000}"/>
    <cellStyle name="Comma 7 4 5 4" xfId="3329" xr:uid="{00000000-0005-0000-0000-000097140000}"/>
    <cellStyle name="Comma 7 4 5 4 2" xfId="3330" xr:uid="{00000000-0005-0000-0000-000098140000}"/>
    <cellStyle name="Comma 7 4 5 5" xfId="3331" xr:uid="{00000000-0005-0000-0000-000099140000}"/>
    <cellStyle name="Comma 7 4 5 6" xfId="3332" xr:uid="{00000000-0005-0000-0000-00009A140000}"/>
    <cellStyle name="Comma 7 4 6" xfId="3333" xr:uid="{00000000-0005-0000-0000-00009B140000}"/>
    <cellStyle name="Comma 7 4 6 2" xfId="3334" xr:uid="{00000000-0005-0000-0000-00009C140000}"/>
    <cellStyle name="Comma 7 4 6 2 2" xfId="3335" xr:uid="{00000000-0005-0000-0000-00009D140000}"/>
    <cellStyle name="Comma 7 4 6 3" xfId="3336" xr:uid="{00000000-0005-0000-0000-00009E140000}"/>
    <cellStyle name="Comma 7 4 6 3 2" xfId="3337" xr:uid="{00000000-0005-0000-0000-00009F140000}"/>
    <cellStyle name="Comma 7 4 6 4" xfId="3338" xr:uid="{00000000-0005-0000-0000-0000A0140000}"/>
    <cellStyle name="Comma 7 4 6 4 2" xfId="3339" xr:uid="{00000000-0005-0000-0000-0000A1140000}"/>
    <cellStyle name="Comma 7 4 6 5" xfId="3340" xr:uid="{00000000-0005-0000-0000-0000A2140000}"/>
    <cellStyle name="Comma 7 4 6 6" xfId="3341" xr:uid="{00000000-0005-0000-0000-0000A3140000}"/>
    <cellStyle name="Comma 7 4 7" xfId="3342" xr:uid="{00000000-0005-0000-0000-0000A4140000}"/>
    <cellStyle name="Comma 7 4 7 2" xfId="3343" xr:uid="{00000000-0005-0000-0000-0000A5140000}"/>
    <cellStyle name="Comma 7 4 7 2 2" xfId="3344" xr:uid="{00000000-0005-0000-0000-0000A6140000}"/>
    <cellStyle name="Comma 7 4 7 3" xfId="3345" xr:uid="{00000000-0005-0000-0000-0000A7140000}"/>
    <cellStyle name="Comma 7 4 7 3 2" xfId="3346" xr:uid="{00000000-0005-0000-0000-0000A8140000}"/>
    <cellStyle name="Comma 7 4 7 4" xfId="3347" xr:uid="{00000000-0005-0000-0000-0000A9140000}"/>
    <cellStyle name="Comma 7 4 7 5" xfId="3348" xr:uid="{00000000-0005-0000-0000-0000AA140000}"/>
    <cellStyle name="Comma 7 4 8" xfId="3349" xr:uid="{00000000-0005-0000-0000-0000AB140000}"/>
    <cellStyle name="Comma 7 4 8 2" xfId="3350" xr:uid="{00000000-0005-0000-0000-0000AC140000}"/>
    <cellStyle name="Comma 7 4 9" xfId="3351" xr:uid="{00000000-0005-0000-0000-0000AD140000}"/>
    <cellStyle name="Comma 7 4 9 2" xfId="3352" xr:uid="{00000000-0005-0000-0000-0000AE140000}"/>
    <cellStyle name="Comma 7 5" xfId="3353" xr:uid="{00000000-0005-0000-0000-0000AF140000}"/>
    <cellStyle name="Comma 7 5 10" xfId="3354" xr:uid="{00000000-0005-0000-0000-0000B0140000}"/>
    <cellStyle name="Comma 7 5 11" xfId="3355" xr:uid="{00000000-0005-0000-0000-0000B1140000}"/>
    <cellStyle name="Comma 7 5 2" xfId="3356" xr:uid="{00000000-0005-0000-0000-0000B2140000}"/>
    <cellStyle name="Comma 7 5 2 2" xfId="3357" xr:uid="{00000000-0005-0000-0000-0000B3140000}"/>
    <cellStyle name="Comma 7 5 2 2 2" xfId="3358" xr:uid="{00000000-0005-0000-0000-0000B4140000}"/>
    <cellStyle name="Comma 7 5 2 3" xfId="3359" xr:uid="{00000000-0005-0000-0000-0000B5140000}"/>
    <cellStyle name="Comma 7 5 2 3 2" xfId="3360" xr:uid="{00000000-0005-0000-0000-0000B6140000}"/>
    <cellStyle name="Comma 7 5 2 4" xfId="3361" xr:uid="{00000000-0005-0000-0000-0000B7140000}"/>
    <cellStyle name="Comma 7 5 2 4 2" xfId="3362" xr:uid="{00000000-0005-0000-0000-0000B8140000}"/>
    <cellStyle name="Comma 7 5 2 5" xfId="3363" xr:uid="{00000000-0005-0000-0000-0000B9140000}"/>
    <cellStyle name="Comma 7 5 2 6" xfId="3364" xr:uid="{00000000-0005-0000-0000-0000BA140000}"/>
    <cellStyle name="Comma 7 5 3" xfId="3365" xr:uid="{00000000-0005-0000-0000-0000BB140000}"/>
    <cellStyle name="Comma 7 5 3 2" xfId="3366" xr:uid="{00000000-0005-0000-0000-0000BC140000}"/>
    <cellStyle name="Comma 7 5 3 2 2" xfId="3367" xr:uid="{00000000-0005-0000-0000-0000BD140000}"/>
    <cellStyle name="Comma 7 5 3 3" xfId="3368" xr:uid="{00000000-0005-0000-0000-0000BE140000}"/>
    <cellStyle name="Comma 7 5 3 3 2" xfId="3369" xr:uid="{00000000-0005-0000-0000-0000BF140000}"/>
    <cellStyle name="Comma 7 5 3 4" xfId="3370" xr:uid="{00000000-0005-0000-0000-0000C0140000}"/>
    <cellStyle name="Comma 7 5 3 4 2" xfId="3371" xr:uid="{00000000-0005-0000-0000-0000C1140000}"/>
    <cellStyle name="Comma 7 5 3 5" xfId="3372" xr:uid="{00000000-0005-0000-0000-0000C2140000}"/>
    <cellStyle name="Comma 7 5 3 6" xfId="3373" xr:uid="{00000000-0005-0000-0000-0000C3140000}"/>
    <cellStyle name="Comma 7 5 4" xfId="3374" xr:uid="{00000000-0005-0000-0000-0000C4140000}"/>
    <cellStyle name="Comma 7 5 4 2" xfId="3375" xr:uid="{00000000-0005-0000-0000-0000C5140000}"/>
    <cellStyle name="Comma 7 5 4 2 2" xfId="3376" xr:uid="{00000000-0005-0000-0000-0000C6140000}"/>
    <cellStyle name="Comma 7 5 4 3" xfId="3377" xr:uid="{00000000-0005-0000-0000-0000C7140000}"/>
    <cellStyle name="Comma 7 5 4 3 2" xfId="3378" xr:uid="{00000000-0005-0000-0000-0000C8140000}"/>
    <cellStyle name="Comma 7 5 4 4" xfId="3379" xr:uid="{00000000-0005-0000-0000-0000C9140000}"/>
    <cellStyle name="Comma 7 5 4 4 2" xfId="3380" xr:uid="{00000000-0005-0000-0000-0000CA140000}"/>
    <cellStyle name="Comma 7 5 4 5" xfId="3381" xr:uid="{00000000-0005-0000-0000-0000CB140000}"/>
    <cellStyle name="Comma 7 5 4 6" xfId="3382" xr:uid="{00000000-0005-0000-0000-0000CC140000}"/>
    <cellStyle name="Comma 7 5 5" xfId="3383" xr:uid="{00000000-0005-0000-0000-0000CD140000}"/>
    <cellStyle name="Comma 7 5 5 2" xfId="3384" xr:uid="{00000000-0005-0000-0000-0000CE140000}"/>
    <cellStyle name="Comma 7 5 5 2 2" xfId="3385" xr:uid="{00000000-0005-0000-0000-0000CF140000}"/>
    <cellStyle name="Comma 7 5 5 3" xfId="3386" xr:uid="{00000000-0005-0000-0000-0000D0140000}"/>
    <cellStyle name="Comma 7 5 5 3 2" xfId="3387" xr:uid="{00000000-0005-0000-0000-0000D1140000}"/>
    <cellStyle name="Comma 7 5 5 4" xfId="3388" xr:uid="{00000000-0005-0000-0000-0000D2140000}"/>
    <cellStyle name="Comma 7 5 5 4 2" xfId="3389" xr:uid="{00000000-0005-0000-0000-0000D3140000}"/>
    <cellStyle name="Comma 7 5 5 5" xfId="3390" xr:uid="{00000000-0005-0000-0000-0000D4140000}"/>
    <cellStyle name="Comma 7 5 5 6" xfId="3391" xr:uid="{00000000-0005-0000-0000-0000D5140000}"/>
    <cellStyle name="Comma 7 5 6" xfId="3392" xr:uid="{00000000-0005-0000-0000-0000D6140000}"/>
    <cellStyle name="Comma 7 5 6 2" xfId="3393" xr:uid="{00000000-0005-0000-0000-0000D7140000}"/>
    <cellStyle name="Comma 7 5 6 2 2" xfId="3394" xr:uid="{00000000-0005-0000-0000-0000D8140000}"/>
    <cellStyle name="Comma 7 5 6 3" xfId="3395" xr:uid="{00000000-0005-0000-0000-0000D9140000}"/>
    <cellStyle name="Comma 7 5 6 3 2" xfId="3396" xr:uid="{00000000-0005-0000-0000-0000DA140000}"/>
    <cellStyle name="Comma 7 5 6 4" xfId="3397" xr:uid="{00000000-0005-0000-0000-0000DB140000}"/>
    <cellStyle name="Comma 7 5 6 5" xfId="3398" xr:uid="{00000000-0005-0000-0000-0000DC140000}"/>
    <cellStyle name="Comma 7 5 7" xfId="3399" xr:uid="{00000000-0005-0000-0000-0000DD140000}"/>
    <cellStyle name="Comma 7 5 7 2" xfId="3400" xr:uid="{00000000-0005-0000-0000-0000DE140000}"/>
    <cellStyle name="Comma 7 5 8" xfId="3401" xr:uid="{00000000-0005-0000-0000-0000DF140000}"/>
    <cellStyle name="Comma 7 5 8 2" xfId="3402" xr:uid="{00000000-0005-0000-0000-0000E0140000}"/>
    <cellStyle name="Comma 7 5 9" xfId="3403" xr:uid="{00000000-0005-0000-0000-0000E1140000}"/>
    <cellStyle name="Comma 7 5 9 2" xfId="3404" xr:uid="{00000000-0005-0000-0000-0000E2140000}"/>
    <cellStyle name="Comma 7 6" xfId="3405" xr:uid="{00000000-0005-0000-0000-0000E3140000}"/>
    <cellStyle name="Comma 7 6 10" xfId="3406" xr:uid="{00000000-0005-0000-0000-0000E4140000}"/>
    <cellStyle name="Comma 7 6 2" xfId="3407" xr:uid="{00000000-0005-0000-0000-0000E5140000}"/>
    <cellStyle name="Comma 7 6 2 2" xfId="3408" xr:uid="{00000000-0005-0000-0000-0000E6140000}"/>
    <cellStyle name="Comma 7 6 2 2 2" xfId="3409" xr:uid="{00000000-0005-0000-0000-0000E7140000}"/>
    <cellStyle name="Comma 7 6 2 3" xfId="3410" xr:uid="{00000000-0005-0000-0000-0000E8140000}"/>
    <cellStyle name="Comma 7 6 2 3 2" xfId="3411" xr:uid="{00000000-0005-0000-0000-0000E9140000}"/>
    <cellStyle name="Comma 7 6 2 4" xfId="3412" xr:uid="{00000000-0005-0000-0000-0000EA140000}"/>
    <cellStyle name="Comma 7 6 2 4 2" xfId="3413" xr:uid="{00000000-0005-0000-0000-0000EB140000}"/>
    <cellStyle name="Comma 7 6 2 5" xfId="3414" xr:uid="{00000000-0005-0000-0000-0000EC140000}"/>
    <cellStyle name="Comma 7 6 2 6" xfId="3415" xr:uid="{00000000-0005-0000-0000-0000ED140000}"/>
    <cellStyle name="Comma 7 6 3" xfId="3416" xr:uid="{00000000-0005-0000-0000-0000EE140000}"/>
    <cellStyle name="Comma 7 6 3 2" xfId="3417" xr:uid="{00000000-0005-0000-0000-0000EF140000}"/>
    <cellStyle name="Comma 7 6 3 2 2" xfId="3418" xr:uid="{00000000-0005-0000-0000-0000F0140000}"/>
    <cellStyle name="Comma 7 6 3 3" xfId="3419" xr:uid="{00000000-0005-0000-0000-0000F1140000}"/>
    <cellStyle name="Comma 7 6 3 3 2" xfId="3420" xr:uid="{00000000-0005-0000-0000-0000F2140000}"/>
    <cellStyle name="Comma 7 6 3 4" xfId="3421" xr:uid="{00000000-0005-0000-0000-0000F3140000}"/>
    <cellStyle name="Comma 7 6 3 4 2" xfId="3422" xr:uid="{00000000-0005-0000-0000-0000F4140000}"/>
    <cellStyle name="Comma 7 6 3 5" xfId="3423" xr:uid="{00000000-0005-0000-0000-0000F5140000}"/>
    <cellStyle name="Comma 7 6 3 6" xfId="3424" xr:uid="{00000000-0005-0000-0000-0000F6140000}"/>
    <cellStyle name="Comma 7 6 4" xfId="3425" xr:uid="{00000000-0005-0000-0000-0000F7140000}"/>
    <cellStyle name="Comma 7 6 4 2" xfId="3426" xr:uid="{00000000-0005-0000-0000-0000F8140000}"/>
    <cellStyle name="Comma 7 6 4 2 2" xfId="3427" xr:uid="{00000000-0005-0000-0000-0000F9140000}"/>
    <cellStyle name="Comma 7 6 4 3" xfId="3428" xr:uid="{00000000-0005-0000-0000-0000FA140000}"/>
    <cellStyle name="Comma 7 6 4 3 2" xfId="3429" xr:uid="{00000000-0005-0000-0000-0000FB140000}"/>
    <cellStyle name="Comma 7 6 4 4" xfId="3430" xr:uid="{00000000-0005-0000-0000-0000FC140000}"/>
    <cellStyle name="Comma 7 6 4 4 2" xfId="3431" xr:uid="{00000000-0005-0000-0000-0000FD140000}"/>
    <cellStyle name="Comma 7 6 4 5" xfId="3432" xr:uid="{00000000-0005-0000-0000-0000FE140000}"/>
    <cellStyle name="Comma 7 6 4 6" xfId="3433" xr:uid="{00000000-0005-0000-0000-0000FF140000}"/>
    <cellStyle name="Comma 7 6 5" xfId="3434" xr:uid="{00000000-0005-0000-0000-000000150000}"/>
    <cellStyle name="Comma 7 6 5 2" xfId="3435" xr:uid="{00000000-0005-0000-0000-000001150000}"/>
    <cellStyle name="Comma 7 6 5 2 2" xfId="3436" xr:uid="{00000000-0005-0000-0000-000002150000}"/>
    <cellStyle name="Comma 7 6 5 3" xfId="3437" xr:uid="{00000000-0005-0000-0000-000003150000}"/>
    <cellStyle name="Comma 7 6 5 3 2" xfId="3438" xr:uid="{00000000-0005-0000-0000-000004150000}"/>
    <cellStyle name="Comma 7 6 5 4" xfId="3439" xr:uid="{00000000-0005-0000-0000-000005150000}"/>
    <cellStyle name="Comma 7 6 5 5" xfId="3440" xr:uid="{00000000-0005-0000-0000-000006150000}"/>
    <cellStyle name="Comma 7 6 6" xfId="3441" xr:uid="{00000000-0005-0000-0000-000007150000}"/>
    <cellStyle name="Comma 7 6 6 2" xfId="3442" xr:uid="{00000000-0005-0000-0000-000008150000}"/>
    <cellStyle name="Comma 7 6 7" xfId="3443" xr:uid="{00000000-0005-0000-0000-000009150000}"/>
    <cellStyle name="Comma 7 6 7 2" xfId="3444" xr:uid="{00000000-0005-0000-0000-00000A150000}"/>
    <cellStyle name="Comma 7 6 8" xfId="3445" xr:uid="{00000000-0005-0000-0000-00000B150000}"/>
    <cellStyle name="Comma 7 6 8 2" xfId="3446" xr:uid="{00000000-0005-0000-0000-00000C150000}"/>
    <cellStyle name="Comma 7 6 9" xfId="3447" xr:uid="{00000000-0005-0000-0000-00000D150000}"/>
    <cellStyle name="Comma 7 7" xfId="3448" xr:uid="{00000000-0005-0000-0000-00000E150000}"/>
    <cellStyle name="Comma 7 7 10" xfId="3449" xr:uid="{00000000-0005-0000-0000-00000F150000}"/>
    <cellStyle name="Comma 7 7 2" xfId="3450" xr:uid="{00000000-0005-0000-0000-000010150000}"/>
    <cellStyle name="Comma 7 7 2 2" xfId="3451" xr:uid="{00000000-0005-0000-0000-000011150000}"/>
    <cellStyle name="Comma 7 7 2 2 2" xfId="3452" xr:uid="{00000000-0005-0000-0000-000012150000}"/>
    <cellStyle name="Comma 7 7 2 3" xfId="3453" xr:uid="{00000000-0005-0000-0000-000013150000}"/>
    <cellStyle name="Comma 7 7 2 3 2" xfId="3454" xr:uid="{00000000-0005-0000-0000-000014150000}"/>
    <cellStyle name="Comma 7 7 2 4" xfId="3455" xr:uid="{00000000-0005-0000-0000-000015150000}"/>
    <cellStyle name="Comma 7 7 2 4 2" xfId="3456" xr:uid="{00000000-0005-0000-0000-000016150000}"/>
    <cellStyle name="Comma 7 7 2 5" xfId="3457" xr:uid="{00000000-0005-0000-0000-000017150000}"/>
    <cellStyle name="Comma 7 7 2 6" xfId="3458" xr:uid="{00000000-0005-0000-0000-000018150000}"/>
    <cellStyle name="Comma 7 7 3" xfId="3459" xr:uid="{00000000-0005-0000-0000-000019150000}"/>
    <cellStyle name="Comma 7 7 3 2" xfId="3460" xr:uid="{00000000-0005-0000-0000-00001A150000}"/>
    <cellStyle name="Comma 7 7 3 2 2" xfId="3461" xr:uid="{00000000-0005-0000-0000-00001B150000}"/>
    <cellStyle name="Comma 7 7 3 3" xfId="3462" xr:uid="{00000000-0005-0000-0000-00001C150000}"/>
    <cellStyle name="Comma 7 7 3 3 2" xfId="3463" xr:uid="{00000000-0005-0000-0000-00001D150000}"/>
    <cellStyle name="Comma 7 7 3 4" xfId="3464" xr:uid="{00000000-0005-0000-0000-00001E150000}"/>
    <cellStyle name="Comma 7 7 3 4 2" xfId="3465" xr:uid="{00000000-0005-0000-0000-00001F150000}"/>
    <cellStyle name="Comma 7 7 3 5" xfId="3466" xr:uid="{00000000-0005-0000-0000-000020150000}"/>
    <cellStyle name="Comma 7 7 3 6" xfId="3467" xr:uid="{00000000-0005-0000-0000-000021150000}"/>
    <cellStyle name="Comma 7 7 4" xfId="3468" xr:uid="{00000000-0005-0000-0000-000022150000}"/>
    <cellStyle name="Comma 7 7 4 2" xfId="3469" xr:uid="{00000000-0005-0000-0000-000023150000}"/>
    <cellStyle name="Comma 7 7 4 2 2" xfId="3470" xr:uid="{00000000-0005-0000-0000-000024150000}"/>
    <cellStyle name="Comma 7 7 4 3" xfId="3471" xr:uid="{00000000-0005-0000-0000-000025150000}"/>
    <cellStyle name="Comma 7 7 4 3 2" xfId="3472" xr:uid="{00000000-0005-0000-0000-000026150000}"/>
    <cellStyle name="Comma 7 7 4 4" xfId="3473" xr:uid="{00000000-0005-0000-0000-000027150000}"/>
    <cellStyle name="Comma 7 7 4 4 2" xfId="3474" xr:uid="{00000000-0005-0000-0000-000028150000}"/>
    <cellStyle name="Comma 7 7 4 5" xfId="3475" xr:uid="{00000000-0005-0000-0000-000029150000}"/>
    <cellStyle name="Comma 7 7 4 6" xfId="3476" xr:uid="{00000000-0005-0000-0000-00002A150000}"/>
    <cellStyle name="Comma 7 7 5" xfId="3477" xr:uid="{00000000-0005-0000-0000-00002B150000}"/>
    <cellStyle name="Comma 7 7 5 2" xfId="3478" xr:uid="{00000000-0005-0000-0000-00002C150000}"/>
    <cellStyle name="Comma 7 7 5 2 2" xfId="3479" xr:uid="{00000000-0005-0000-0000-00002D150000}"/>
    <cellStyle name="Comma 7 7 5 3" xfId="3480" xr:uid="{00000000-0005-0000-0000-00002E150000}"/>
    <cellStyle name="Comma 7 7 5 3 2" xfId="3481" xr:uid="{00000000-0005-0000-0000-00002F150000}"/>
    <cellStyle name="Comma 7 7 5 4" xfId="3482" xr:uid="{00000000-0005-0000-0000-000030150000}"/>
    <cellStyle name="Comma 7 7 5 5" xfId="3483" xr:uid="{00000000-0005-0000-0000-000031150000}"/>
    <cellStyle name="Comma 7 7 6" xfId="3484" xr:uid="{00000000-0005-0000-0000-000032150000}"/>
    <cellStyle name="Comma 7 7 6 2" xfId="3485" xr:uid="{00000000-0005-0000-0000-000033150000}"/>
    <cellStyle name="Comma 7 7 7" xfId="3486" xr:uid="{00000000-0005-0000-0000-000034150000}"/>
    <cellStyle name="Comma 7 7 7 2" xfId="3487" xr:uid="{00000000-0005-0000-0000-000035150000}"/>
    <cellStyle name="Comma 7 7 8" xfId="3488" xr:uid="{00000000-0005-0000-0000-000036150000}"/>
    <cellStyle name="Comma 7 7 8 2" xfId="3489" xr:uid="{00000000-0005-0000-0000-000037150000}"/>
    <cellStyle name="Comma 7 7 9" xfId="3490" xr:uid="{00000000-0005-0000-0000-000038150000}"/>
    <cellStyle name="Comma 7 8" xfId="3491" xr:uid="{00000000-0005-0000-0000-000039150000}"/>
    <cellStyle name="Comma 7 8 2" xfId="3492" xr:uid="{00000000-0005-0000-0000-00003A150000}"/>
    <cellStyle name="Comma 7 8 2 2" xfId="3493" xr:uid="{00000000-0005-0000-0000-00003B150000}"/>
    <cellStyle name="Comma 7 8 3" xfId="3494" xr:uid="{00000000-0005-0000-0000-00003C150000}"/>
    <cellStyle name="Comma 7 8 3 2" xfId="3495" xr:uid="{00000000-0005-0000-0000-00003D150000}"/>
    <cellStyle name="Comma 7 8 4" xfId="3496" xr:uid="{00000000-0005-0000-0000-00003E150000}"/>
    <cellStyle name="Comma 7 8 4 2" xfId="3497" xr:uid="{00000000-0005-0000-0000-00003F150000}"/>
    <cellStyle name="Comma 7 8 5" xfId="3498" xr:uid="{00000000-0005-0000-0000-000040150000}"/>
    <cellStyle name="Comma 7 8 6" xfId="3499" xr:uid="{00000000-0005-0000-0000-000041150000}"/>
    <cellStyle name="Comma 7 9" xfId="3500" xr:uid="{00000000-0005-0000-0000-000042150000}"/>
    <cellStyle name="Comma 7 9 2" xfId="3501" xr:uid="{00000000-0005-0000-0000-000043150000}"/>
    <cellStyle name="Comma 7 9 2 2" xfId="3502" xr:uid="{00000000-0005-0000-0000-000044150000}"/>
    <cellStyle name="Comma 7 9 3" xfId="3503" xr:uid="{00000000-0005-0000-0000-000045150000}"/>
    <cellStyle name="Comma 7 9 3 2" xfId="3504" xr:uid="{00000000-0005-0000-0000-000046150000}"/>
    <cellStyle name="Comma 7 9 4" xfId="3505" xr:uid="{00000000-0005-0000-0000-000047150000}"/>
    <cellStyle name="Comma 7 9 4 2" xfId="3506" xr:uid="{00000000-0005-0000-0000-000048150000}"/>
    <cellStyle name="Comma 7 9 5" xfId="3507" xr:uid="{00000000-0005-0000-0000-000049150000}"/>
    <cellStyle name="Comma 7 9 6" xfId="3508" xr:uid="{00000000-0005-0000-0000-00004A150000}"/>
    <cellStyle name="Comma 70" xfId="3509" xr:uid="{00000000-0005-0000-0000-00004B150000}"/>
    <cellStyle name="Comma 71" xfId="3510" xr:uid="{00000000-0005-0000-0000-00004C150000}"/>
    <cellStyle name="Comma 72" xfId="3511" xr:uid="{00000000-0005-0000-0000-00004D150000}"/>
    <cellStyle name="Comma 73" xfId="3512" xr:uid="{00000000-0005-0000-0000-00004E150000}"/>
    <cellStyle name="Comma 74" xfId="3513" xr:uid="{00000000-0005-0000-0000-00004F150000}"/>
    <cellStyle name="Comma 75" xfId="3514" xr:uid="{00000000-0005-0000-0000-000050150000}"/>
    <cellStyle name="Comma 76" xfId="3515" xr:uid="{00000000-0005-0000-0000-000051150000}"/>
    <cellStyle name="Comma 77" xfId="49081" xr:uid="{00000000-0005-0000-0000-000052150000}"/>
    <cellStyle name="Comma 78" xfId="49082" xr:uid="{00000000-0005-0000-0000-000053150000}"/>
    <cellStyle name="Comma 79" xfId="49083" xr:uid="{00000000-0005-0000-0000-000054150000}"/>
    <cellStyle name="Comma 8" xfId="3516" xr:uid="{00000000-0005-0000-0000-000055150000}"/>
    <cellStyle name="Comma 8 10" xfId="3517" xr:uid="{00000000-0005-0000-0000-000056150000}"/>
    <cellStyle name="Comma 8 10 2" xfId="3518" xr:uid="{00000000-0005-0000-0000-000057150000}"/>
    <cellStyle name="Comma 8 10 2 2" xfId="3519" xr:uid="{00000000-0005-0000-0000-000058150000}"/>
    <cellStyle name="Comma 8 10 3" xfId="3520" xr:uid="{00000000-0005-0000-0000-000059150000}"/>
    <cellStyle name="Comma 8 10 3 2" xfId="3521" xr:uid="{00000000-0005-0000-0000-00005A150000}"/>
    <cellStyle name="Comma 8 10 4" xfId="3522" xr:uid="{00000000-0005-0000-0000-00005B150000}"/>
    <cellStyle name="Comma 8 10 4 2" xfId="3523" xr:uid="{00000000-0005-0000-0000-00005C150000}"/>
    <cellStyle name="Comma 8 10 5" xfId="3524" xr:uid="{00000000-0005-0000-0000-00005D150000}"/>
    <cellStyle name="Comma 8 10 6" xfId="3525" xr:uid="{00000000-0005-0000-0000-00005E150000}"/>
    <cellStyle name="Comma 8 11" xfId="3526" xr:uid="{00000000-0005-0000-0000-00005F150000}"/>
    <cellStyle name="Comma 8 11 2" xfId="3527" xr:uid="{00000000-0005-0000-0000-000060150000}"/>
    <cellStyle name="Comma 8 11 2 2" xfId="3528" xr:uid="{00000000-0005-0000-0000-000061150000}"/>
    <cellStyle name="Comma 8 11 3" xfId="3529" xr:uid="{00000000-0005-0000-0000-000062150000}"/>
    <cellStyle name="Comma 8 11 3 2" xfId="3530" xr:uid="{00000000-0005-0000-0000-000063150000}"/>
    <cellStyle name="Comma 8 11 4" xfId="3531" xr:uid="{00000000-0005-0000-0000-000064150000}"/>
    <cellStyle name="Comma 8 11 5" xfId="3532" xr:uid="{00000000-0005-0000-0000-000065150000}"/>
    <cellStyle name="Comma 8 12" xfId="3533" xr:uid="{00000000-0005-0000-0000-000066150000}"/>
    <cellStyle name="Comma 8 12 2" xfId="3534" xr:uid="{00000000-0005-0000-0000-000067150000}"/>
    <cellStyle name="Comma 8 13" xfId="3535" xr:uid="{00000000-0005-0000-0000-000068150000}"/>
    <cellStyle name="Comma 8 13 2" xfId="3536" xr:uid="{00000000-0005-0000-0000-000069150000}"/>
    <cellStyle name="Comma 8 14" xfId="3537" xr:uid="{00000000-0005-0000-0000-00006A150000}"/>
    <cellStyle name="Comma 8 14 2" xfId="3538" xr:uid="{00000000-0005-0000-0000-00006B150000}"/>
    <cellStyle name="Comma 8 15" xfId="3539" xr:uid="{00000000-0005-0000-0000-00006C150000}"/>
    <cellStyle name="Comma 8 16" xfId="3540" xr:uid="{00000000-0005-0000-0000-00006D150000}"/>
    <cellStyle name="Comma 8 17" xfId="3541" xr:uid="{00000000-0005-0000-0000-00006E150000}"/>
    <cellStyle name="Comma 8 18" xfId="3542" xr:uid="{00000000-0005-0000-0000-00006F150000}"/>
    <cellStyle name="Comma 8 2" xfId="3543" xr:uid="{00000000-0005-0000-0000-000070150000}"/>
    <cellStyle name="Comma 8 2 10" xfId="3544" xr:uid="{00000000-0005-0000-0000-000071150000}"/>
    <cellStyle name="Comma 8 2 10 2" xfId="3545" xr:uid="{00000000-0005-0000-0000-000072150000}"/>
    <cellStyle name="Comma 8 2 11" xfId="3546" xr:uid="{00000000-0005-0000-0000-000073150000}"/>
    <cellStyle name="Comma 8 2 11 2" xfId="3547" xr:uid="{00000000-0005-0000-0000-000074150000}"/>
    <cellStyle name="Comma 8 2 12" xfId="3548" xr:uid="{00000000-0005-0000-0000-000075150000}"/>
    <cellStyle name="Comma 8 2 13" xfId="3549" xr:uid="{00000000-0005-0000-0000-000076150000}"/>
    <cellStyle name="Comma 8 2 14" xfId="3550" xr:uid="{00000000-0005-0000-0000-000077150000}"/>
    <cellStyle name="Comma 8 2 2" xfId="3551" xr:uid="{00000000-0005-0000-0000-000078150000}"/>
    <cellStyle name="Comma 8 2 2 10" xfId="3552" xr:uid="{00000000-0005-0000-0000-000079150000}"/>
    <cellStyle name="Comma 8 2 2 11" xfId="3553" xr:uid="{00000000-0005-0000-0000-00007A150000}"/>
    <cellStyle name="Comma 8 2 2 2" xfId="3554" xr:uid="{00000000-0005-0000-0000-00007B150000}"/>
    <cellStyle name="Comma 8 2 2 2 2" xfId="3555" xr:uid="{00000000-0005-0000-0000-00007C150000}"/>
    <cellStyle name="Comma 8 2 2 2 2 2" xfId="3556" xr:uid="{00000000-0005-0000-0000-00007D150000}"/>
    <cellStyle name="Comma 8 2 2 2 3" xfId="3557" xr:uid="{00000000-0005-0000-0000-00007E150000}"/>
    <cellStyle name="Comma 8 2 2 2 3 2" xfId="3558" xr:uid="{00000000-0005-0000-0000-00007F150000}"/>
    <cellStyle name="Comma 8 2 2 2 4" xfId="3559" xr:uid="{00000000-0005-0000-0000-000080150000}"/>
    <cellStyle name="Comma 8 2 2 2 4 2" xfId="3560" xr:uid="{00000000-0005-0000-0000-000081150000}"/>
    <cellStyle name="Comma 8 2 2 2 5" xfId="3561" xr:uid="{00000000-0005-0000-0000-000082150000}"/>
    <cellStyle name="Comma 8 2 2 2 6" xfId="3562" xr:uid="{00000000-0005-0000-0000-000083150000}"/>
    <cellStyle name="Comma 8 2 2 3" xfId="3563" xr:uid="{00000000-0005-0000-0000-000084150000}"/>
    <cellStyle name="Comma 8 2 2 3 2" xfId="3564" xr:uid="{00000000-0005-0000-0000-000085150000}"/>
    <cellStyle name="Comma 8 2 2 3 2 2" xfId="3565" xr:uid="{00000000-0005-0000-0000-000086150000}"/>
    <cellStyle name="Comma 8 2 2 3 3" xfId="3566" xr:uid="{00000000-0005-0000-0000-000087150000}"/>
    <cellStyle name="Comma 8 2 2 3 3 2" xfId="3567" xr:uid="{00000000-0005-0000-0000-000088150000}"/>
    <cellStyle name="Comma 8 2 2 3 4" xfId="3568" xr:uid="{00000000-0005-0000-0000-000089150000}"/>
    <cellStyle name="Comma 8 2 2 3 4 2" xfId="3569" xr:uid="{00000000-0005-0000-0000-00008A150000}"/>
    <cellStyle name="Comma 8 2 2 3 5" xfId="3570" xr:uid="{00000000-0005-0000-0000-00008B150000}"/>
    <cellStyle name="Comma 8 2 2 3 6" xfId="3571" xr:uid="{00000000-0005-0000-0000-00008C150000}"/>
    <cellStyle name="Comma 8 2 2 4" xfId="3572" xr:uid="{00000000-0005-0000-0000-00008D150000}"/>
    <cellStyle name="Comma 8 2 2 4 2" xfId="3573" xr:uid="{00000000-0005-0000-0000-00008E150000}"/>
    <cellStyle name="Comma 8 2 2 4 2 2" xfId="3574" xr:uid="{00000000-0005-0000-0000-00008F150000}"/>
    <cellStyle name="Comma 8 2 2 4 3" xfId="3575" xr:uid="{00000000-0005-0000-0000-000090150000}"/>
    <cellStyle name="Comma 8 2 2 4 3 2" xfId="3576" xr:uid="{00000000-0005-0000-0000-000091150000}"/>
    <cellStyle name="Comma 8 2 2 4 4" xfId="3577" xr:uid="{00000000-0005-0000-0000-000092150000}"/>
    <cellStyle name="Comma 8 2 2 4 4 2" xfId="3578" xr:uid="{00000000-0005-0000-0000-000093150000}"/>
    <cellStyle name="Comma 8 2 2 4 5" xfId="3579" xr:uid="{00000000-0005-0000-0000-000094150000}"/>
    <cellStyle name="Comma 8 2 2 4 6" xfId="3580" xr:uid="{00000000-0005-0000-0000-000095150000}"/>
    <cellStyle name="Comma 8 2 2 5" xfId="3581" xr:uid="{00000000-0005-0000-0000-000096150000}"/>
    <cellStyle name="Comma 8 2 2 5 2" xfId="3582" xr:uid="{00000000-0005-0000-0000-000097150000}"/>
    <cellStyle name="Comma 8 2 2 5 2 2" xfId="3583" xr:uid="{00000000-0005-0000-0000-000098150000}"/>
    <cellStyle name="Comma 8 2 2 5 3" xfId="3584" xr:uid="{00000000-0005-0000-0000-000099150000}"/>
    <cellStyle name="Comma 8 2 2 5 3 2" xfId="3585" xr:uid="{00000000-0005-0000-0000-00009A150000}"/>
    <cellStyle name="Comma 8 2 2 5 4" xfId="3586" xr:uid="{00000000-0005-0000-0000-00009B150000}"/>
    <cellStyle name="Comma 8 2 2 5 4 2" xfId="3587" xr:uid="{00000000-0005-0000-0000-00009C150000}"/>
    <cellStyle name="Comma 8 2 2 5 5" xfId="3588" xr:uid="{00000000-0005-0000-0000-00009D150000}"/>
    <cellStyle name="Comma 8 2 2 5 6" xfId="3589" xr:uid="{00000000-0005-0000-0000-00009E150000}"/>
    <cellStyle name="Comma 8 2 2 6" xfId="3590" xr:uid="{00000000-0005-0000-0000-00009F150000}"/>
    <cellStyle name="Comma 8 2 2 6 2" xfId="3591" xr:uid="{00000000-0005-0000-0000-0000A0150000}"/>
    <cellStyle name="Comma 8 2 2 6 2 2" xfId="3592" xr:uid="{00000000-0005-0000-0000-0000A1150000}"/>
    <cellStyle name="Comma 8 2 2 6 3" xfId="3593" xr:uid="{00000000-0005-0000-0000-0000A2150000}"/>
    <cellStyle name="Comma 8 2 2 6 3 2" xfId="3594" xr:uid="{00000000-0005-0000-0000-0000A3150000}"/>
    <cellStyle name="Comma 8 2 2 6 4" xfId="3595" xr:uid="{00000000-0005-0000-0000-0000A4150000}"/>
    <cellStyle name="Comma 8 2 2 6 5" xfId="3596" xr:uid="{00000000-0005-0000-0000-0000A5150000}"/>
    <cellStyle name="Comma 8 2 2 7" xfId="3597" xr:uid="{00000000-0005-0000-0000-0000A6150000}"/>
    <cellStyle name="Comma 8 2 2 7 2" xfId="3598" xr:uid="{00000000-0005-0000-0000-0000A7150000}"/>
    <cellStyle name="Comma 8 2 2 8" xfId="3599" xr:uid="{00000000-0005-0000-0000-0000A8150000}"/>
    <cellStyle name="Comma 8 2 2 8 2" xfId="3600" xr:uid="{00000000-0005-0000-0000-0000A9150000}"/>
    <cellStyle name="Comma 8 2 2 9" xfId="3601" xr:uid="{00000000-0005-0000-0000-0000AA150000}"/>
    <cellStyle name="Comma 8 2 2 9 2" xfId="3602" xr:uid="{00000000-0005-0000-0000-0000AB150000}"/>
    <cellStyle name="Comma 8 2 3" xfId="3603" xr:uid="{00000000-0005-0000-0000-0000AC150000}"/>
    <cellStyle name="Comma 8 2 3 10" xfId="3604" xr:uid="{00000000-0005-0000-0000-0000AD150000}"/>
    <cellStyle name="Comma 8 2 3 2" xfId="3605" xr:uid="{00000000-0005-0000-0000-0000AE150000}"/>
    <cellStyle name="Comma 8 2 3 2 2" xfId="3606" xr:uid="{00000000-0005-0000-0000-0000AF150000}"/>
    <cellStyle name="Comma 8 2 3 2 2 2" xfId="3607" xr:uid="{00000000-0005-0000-0000-0000B0150000}"/>
    <cellStyle name="Comma 8 2 3 2 3" xfId="3608" xr:uid="{00000000-0005-0000-0000-0000B1150000}"/>
    <cellStyle name="Comma 8 2 3 2 3 2" xfId="3609" xr:uid="{00000000-0005-0000-0000-0000B2150000}"/>
    <cellStyle name="Comma 8 2 3 2 4" xfId="3610" xr:uid="{00000000-0005-0000-0000-0000B3150000}"/>
    <cellStyle name="Comma 8 2 3 2 4 2" xfId="3611" xr:uid="{00000000-0005-0000-0000-0000B4150000}"/>
    <cellStyle name="Comma 8 2 3 2 5" xfId="3612" xr:uid="{00000000-0005-0000-0000-0000B5150000}"/>
    <cellStyle name="Comma 8 2 3 2 6" xfId="3613" xr:uid="{00000000-0005-0000-0000-0000B6150000}"/>
    <cellStyle name="Comma 8 2 3 3" xfId="3614" xr:uid="{00000000-0005-0000-0000-0000B7150000}"/>
    <cellStyle name="Comma 8 2 3 3 2" xfId="3615" xr:uid="{00000000-0005-0000-0000-0000B8150000}"/>
    <cellStyle name="Comma 8 2 3 3 2 2" xfId="3616" xr:uid="{00000000-0005-0000-0000-0000B9150000}"/>
    <cellStyle name="Comma 8 2 3 3 3" xfId="3617" xr:uid="{00000000-0005-0000-0000-0000BA150000}"/>
    <cellStyle name="Comma 8 2 3 3 3 2" xfId="3618" xr:uid="{00000000-0005-0000-0000-0000BB150000}"/>
    <cellStyle name="Comma 8 2 3 3 4" xfId="3619" xr:uid="{00000000-0005-0000-0000-0000BC150000}"/>
    <cellStyle name="Comma 8 2 3 3 4 2" xfId="3620" xr:uid="{00000000-0005-0000-0000-0000BD150000}"/>
    <cellStyle name="Comma 8 2 3 3 5" xfId="3621" xr:uid="{00000000-0005-0000-0000-0000BE150000}"/>
    <cellStyle name="Comma 8 2 3 3 6" xfId="3622" xr:uid="{00000000-0005-0000-0000-0000BF150000}"/>
    <cellStyle name="Comma 8 2 3 4" xfId="3623" xr:uid="{00000000-0005-0000-0000-0000C0150000}"/>
    <cellStyle name="Comma 8 2 3 4 2" xfId="3624" xr:uid="{00000000-0005-0000-0000-0000C1150000}"/>
    <cellStyle name="Comma 8 2 3 4 2 2" xfId="3625" xr:uid="{00000000-0005-0000-0000-0000C2150000}"/>
    <cellStyle name="Comma 8 2 3 4 3" xfId="3626" xr:uid="{00000000-0005-0000-0000-0000C3150000}"/>
    <cellStyle name="Comma 8 2 3 4 3 2" xfId="3627" xr:uid="{00000000-0005-0000-0000-0000C4150000}"/>
    <cellStyle name="Comma 8 2 3 4 4" xfId="3628" xr:uid="{00000000-0005-0000-0000-0000C5150000}"/>
    <cellStyle name="Comma 8 2 3 4 4 2" xfId="3629" xr:uid="{00000000-0005-0000-0000-0000C6150000}"/>
    <cellStyle name="Comma 8 2 3 4 5" xfId="3630" xr:uid="{00000000-0005-0000-0000-0000C7150000}"/>
    <cellStyle name="Comma 8 2 3 4 6" xfId="3631" xr:uid="{00000000-0005-0000-0000-0000C8150000}"/>
    <cellStyle name="Comma 8 2 3 5" xfId="3632" xr:uid="{00000000-0005-0000-0000-0000C9150000}"/>
    <cellStyle name="Comma 8 2 3 5 2" xfId="3633" xr:uid="{00000000-0005-0000-0000-0000CA150000}"/>
    <cellStyle name="Comma 8 2 3 5 2 2" xfId="3634" xr:uid="{00000000-0005-0000-0000-0000CB150000}"/>
    <cellStyle name="Comma 8 2 3 5 3" xfId="3635" xr:uid="{00000000-0005-0000-0000-0000CC150000}"/>
    <cellStyle name="Comma 8 2 3 5 3 2" xfId="3636" xr:uid="{00000000-0005-0000-0000-0000CD150000}"/>
    <cellStyle name="Comma 8 2 3 5 4" xfId="3637" xr:uid="{00000000-0005-0000-0000-0000CE150000}"/>
    <cellStyle name="Comma 8 2 3 5 5" xfId="3638" xr:uid="{00000000-0005-0000-0000-0000CF150000}"/>
    <cellStyle name="Comma 8 2 3 6" xfId="3639" xr:uid="{00000000-0005-0000-0000-0000D0150000}"/>
    <cellStyle name="Comma 8 2 3 6 2" xfId="3640" xr:uid="{00000000-0005-0000-0000-0000D1150000}"/>
    <cellStyle name="Comma 8 2 3 7" xfId="3641" xr:uid="{00000000-0005-0000-0000-0000D2150000}"/>
    <cellStyle name="Comma 8 2 3 7 2" xfId="3642" xr:uid="{00000000-0005-0000-0000-0000D3150000}"/>
    <cellStyle name="Comma 8 2 3 8" xfId="3643" xr:uid="{00000000-0005-0000-0000-0000D4150000}"/>
    <cellStyle name="Comma 8 2 3 8 2" xfId="3644" xr:uid="{00000000-0005-0000-0000-0000D5150000}"/>
    <cellStyle name="Comma 8 2 3 9" xfId="3645" xr:uid="{00000000-0005-0000-0000-0000D6150000}"/>
    <cellStyle name="Comma 8 2 4" xfId="3646" xr:uid="{00000000-0005-0000-0000-0000D7150000}"/>
    <cellStyle name="Comma 8 2 4 10" xfId="3647" xr:uid="{00000000-0005-0000-0000-0000D8150000}"/>
    <cellStyle name="Comma 8 2 4 11" xfId="45853" xr:uid="{00000000-0005-0000-0000-0000D9150000}"/>
    <cellStyle name="Comma 8 2 4 11 2" xfId="45854" xr:uid="{00000000-0005-0000-0000-0000DA150000}"/>
    <cellStyle name="Comma 8 2 4 11 2 2" xfId="45855" xr:uid="{00000000-0005-0000-0000-0000DB150000}"/>
    <cellStyle name="Comma 8 2 4 11 2 3" xfId="45856" xr:uid="{00000000-0005-0000-0000-0000DC150000}"/>
    <cellStyle name="Comma 8 2 4 11 2 3 2" xfId="45857" xr:uid="{00000000-0005-0000-0000-0000DD150000}"/>
    <cellStyle name="Comma 8 2 4 2" xfId="3648" xr:uid="{00000000-0005-0000-0000-0000DE150000}"/>
    <cellStyle name="Comma 8 2 4 2 2" xfId="3649" xr:uid="{00000000-0005-0000-0000-0000DF150000}"/>
    <cellStyle name="Comma 8 2 4 2 2 2" xfId="3650" xr:uid="{00000000-0005-0000-0000-0000E0150000}"/>
    <cellStyle name="Comma 8 2 4 2 3" xfId="3651" xr:uid="{00000000-0005-0000-0000-0000E1150000}"/>
    <cellStyle name="Comma 8 2 4 2 3 2" xfId="3652" xr:uid="{00000000-0005-0000-0000-0000E2150000}"/>
    <cellStyle name="Comma 8 2 4 2 4" xfId="3653" xr:uid="{00000000-0005-0000-0000-0000E3150000}"/>
    <cellStyle name="Comma 8 2 4 2 4 2" xfId="3654" xr:uid="{00000000-0005-0000-0000-0000E4150000}"/>
    <cellStyle name="Comma 8 2 4 2 5" xfId="3655" xr:uid="{00000000-0005-0000-0000-0000E5150000}"/>
    <cellStyle name="Comma 8 2 4 2 6" xfId="3656" xr:uid="{00000000-0005-0000-0000-0000E6150000}"/>
    <cellStyle name="Comma 8 2 4 3" xfId="3657" xr:uid="{00000000-0005-0000-0000-0000E7150000}"/>
    <cellStyle name="Comma 8 2 4 3 2" xfId="3658" xr:uid="{00000000-0005-0000-0000-0000E8150000}"/>
    <cellStyle name="Comma 8 2 4 3 2 2" xfId="3659" xr:uid="{00000000-0005-0000-0000-0000E9150000}"/>
    <cellStyle name="Comma 8 2 4 3 3" xfId="3660" xr:uid="{00000000-0005-0000-0000-0000EA150000}"/>
    <cellStyle name="Comma 8 2 4 3 3 2" xfId="3661" xr:uid="{00000000-0005-0000-0000-0000EB150000}"/>
    <cellStyle name="Comma 8 2 4 3 4" xfId="3662" xr:uid="{00000000-0005-0000-0000-0000EC150000}"/>
    <cellStyle name="Comma 8 2 4 3 4 2" xfId="3663" xr:uid="{00000000-0005-0000-0000-0000ED150000}"/>
    <cellStyle name="Comma 8 2 4 3 5" xfId="3664" xr:uid="{00000000-0005-0000-0000-0000EE150000}"/>
    <cellStyle name="Comma 8 2 4 3 6" xfId="3665" xr:uid="{00000000-0005-0000-0000-0000EF150000}"/>
    <cellStyle name="Comma 8 2 4 4" xfId="3666" xr:uid="{00000000-0005-0000-0000-0000F0150000}"/>
    <cellStyle name="Comma 8 2 4 4 2" xfId="3667" xr:uid="{00000000-0005-0000-0000-0000F1150000}"/>
    <cellStyle name="Comma 8 2 4 4 2 2" xfId="3668" xr:uid="{00000000-0005-0000-0000-0000F2150000}"/>
    <cellStyle name="Comma 8 2 4 4 3" xfId="3669" xr:uid="{00000000-0005-0000-0000-0000F3150000}"/>
    <cellStyle name="Comma 8 2 4 4 3 2" xfId="3670" xr:uid="{00000000-0005-0000-0000-0000F4150000}"/>
    <cellStyle name="Comma 8 2 4 4 4" xfId="3671" xr:uid="{00000000-0005-0000-0000-0000F5150000}"/>
    <cellStyle name="Comma 8 2 4 4 4 2" xfId="3672" xr:uid="{00000000-0005-0000-0000-0000F6150000}"/>
    <cellStyle name="Comma 8 2 4 4 5" xfId="3673" xr:uid="{00000000-0005-0000-0000-0000F7150000}"/>
    <cellStyle name="Comma 8 2 4 4 6" xfId="3674" xr:uid="{00000000-0005-0000-0000-0000F8150000}"/>
    <cellStyle name="Comma 8 2 4 5" xfId="3675" xr:uid="{00000000-0005-0000-0000-0000F9150000}"/>
    <cellStyle name="Comma 8 2 4 5 2" xfId="3676" xr:uid="{00000000-0005-0000-0000-0000FA150000}"/>
    <cellStyle name="Comma 8 2 4 5 2 2" xfId="3677" xr:uid="{00000000-0005-0000-0000-0000FB150000}"/>
    <cellStyle name="Comma 8 2 4 5 2 3" xfId="45858" xr:uid="{00000000-0005-0000-0000-0000FC150000}"/>
    <cellStyle name="Comma 8 2 4 5 3" xfId="3678" xr:uid="{00000000-0005-0000-0000-0000FD150000}"/>
    <cellStyle name="Comma 8 2 4 5 3 2" xfId="3679" xr:uid="{00000000-0005-0000-0000-0000FE150000}"/>
    <cellStyle name="Comma 8 2 4 5 4" xfId="3680" xr:uid="{00000000-0005-0000-0000-0000FF150000}"/>
    <cellStyle name="Comma 8 2 4 5 5" xfId="3681" xr:uid="{00000000-0005-0000-0000-000000160000}"/>
    <cellStyle name="Comma 8 2 4 6" xfId="3682" xr:uid="{00000000-0005-0000-0000-000001160000}"/>
    <cellStyle name="Comma 8 2 4 6 2" xfId="3683" xr:uid="{00000000-0005-0000-0000-000002160000}"/>
    <cellStyle name="Comma 8 2 4 7" xfId="3684" xr:uid="{00000000-0005-0000-0000-000003160000}"/>
    <cellStyle name="Comma 8 2 4 7 2" xfId="3685" xr:uid="{00000000-0005-0000-0000-000004160000}"/>
    <cellStyle name="Comma 8 2 4 8" xfId="3686" xr:uid="{00000000-0005-0000-0000-000005160000}"/>
    <cellStyle name="Comma 8 2 4 8 2" xfId="3687" xr:uid="{00000000-0005-0000-0000-000006160000}"/>
    <cellStyle name="Comma 8 2 4 9" xfId="3688" xr:uid="{00000000-0005-0000-0000-000007160000}"/>
    <cellStyle name="Comma 8 2 4 9 2" xfId="45859" xr:uid="{00000000-0005-0000-0000-000008160000}"/>
    <cellStyle name="Comma 8 2 4 9 2 2" xfId="45860" xr:uid="{00000000-0005-0000-0000-000009160000}"/>
    <cellStyle name="Comma 8 2 4 9 2 3" xfId="45861" xr:uid="{00000000-0005-0000-0000-00000A160000}"/>
    <cellStyle name="Comma 8 2 4 9 2 3 2" xfId="45862" xr:uid="{00000000-0005-0000-0000-00000B160000}"/>
    <cellStyle name="Comma 8 2 5" xfId="3689" xr:uid="{00000000-0005-0000-0000-00000C160000}"/>
    <cellStyle name="Comma 8 2 5 2" xfId="3690" xr:uid="{00000000-0005-0000-0000-00000D160000}"/>
    <cellStyle name="Comma 8 2 5 2 2" xfId="3691" xr:uid="{00000000-0005-0000-0000-00000E160000}"/>
    <cellStyle name="Comma 8 2 5 3" xfId="3692" xr:uid="{00000000-0005-0000-0000-00000F160000}"/>
    <cellStyle name="Comma 8 2 5 3 2" xfId="3693" xr:uid="{00000000-0005-0000-0000-000010160000}"/>
    <cellStyle name="Comma 8 2 5 4" xfId="3694" xr:uid="{00000000-0005-0000-0000-000011160000}"/>
    <cellStyle name="Comma 8 2 5 4 2" xfId="3695" xr:uid="{00000000-0005-0000-0000-000012160000}"/>
    <cellStyle name="Comma 8 2 5 5" xfId="3696" xr:uid="{00000000-0005-0000-0000-000013160000}"/>
    <cellStyle name="Comma 8 2 5 6" xfId="3697" xr:uid="{00000000-0005-0000-0000-000014160000}"/>
    <cellStyle name="Comma 8 2 6" xfId="3698" xr:uid="{00000000-0005-0000-0000-000015160000}"/>
    <cellStyle name="Comma 8 2 6 2" xfId="3699" xr:uid="{00000000-0005-0000-0000-000016160000}"/>
    <cellStyle name="Comma 8 2 6 2 2" xfId="3700" xr:uid="{00000000-0005-0000-0000-000017160000}"/>
    <cellStyle name="Comma 8 2 6 2 3" xfId="45863" xr:uid="{00000000-0005-0000-0000-000018160000}"/>
    <cellStyle name="Comma 8 2 6 2 3 2" xfId="45864" xr:uid="{00000000-0005-0000-0000-000019160000}"/>
    <cellStyle name="Comma 8 2 6 3" xfId="3701" xr:uid="{00000000-0005-0000-0000-00001A160000}"/>
    <cellStyle name="Comma 8 2 6 3 2" xfId="3702" xr:uid="{00000000-0005-0000-0000-00001B160000}"/>
    <cellStyle name="Comma 8 2 6 4" xfId="3703" xr:uid="{00000000-0005-0000-0000-00001C160000}"/>
    <cellStyle name="Comma 8 2 6 4 2" xfId="3704" xr:uid="{00000000-0005-0000-0000-00001D160000}"/>
    <cellStyle name="Comma 8 2 6 5" xfId="3705" xr:uid="{00000000-0005-0000-0000-00001E160000}"/>
    <cellStyle name="Comma 8 2 6 6" xfId="3706" xr:uid="{00000000-0005-0000-0000-00001F160000}"/>
    <cellStyle name="Comma 8 2 7" xfId="3707" xr:uid="{00000000-0005-0000-0000-000020160000}"/>
    <cellStyle name="Comma 8 2 7 2" xfId="3708" xr:uid="{00000000-0005-0000-0000-000021160000}"/>
    <cellStyle name="Comma 8 2 7 2 2" xfId="3709" xr:uid="{00000000-0005-0000-0000-000022160000}"/>
    <cellStyle name="Comma 8 2 7 3" xfId="3710" xr:uid="{00000000-0005-0000-0000-000023160000}"/>
    <cellStyle name="Comma 8 2 7 3 2" xfId="3711" xr:uid="{00000000-0005-0000-0000-000024160000}"/>
    <cellStyle name="Comma 8 2 7 4" xfId="3712" xr:uid="{00000000-0005-0000-0000-000025160000}"/>
    <cellStyle name="Comma 8 2 7 4 2" xfId="3713" xr:uid="{00000000-0005-0000-0000-000026160000}"/>
    <cellStyle name="Comma 8 2 7 5" xfId="3714" xr:uid="{00000000-0005-0000-0000-000027160000}"/>
    <cellStyle name="Comma 8 2 7 6" xfId="3715" xr:uid="{00000000-0005-0000-0000-000028160000}"/>
    <cellStyle name="Comma 8 2 8" xfId="3716" xr:uid="{00000000-0005-0000-0000-000029160000}"/>
    <cellStyle name="Comma 8 2 8 2" xfId="3717" xr:uid="{00000000-0005-0000-0000-00002A160000}"/>
    <cellStyle name="Comma 8 2 8 2 2" xfId="3718" xr:uid="{00000000-0005-0000-0000-00002B160000}"/>
    <cellStyle name="Comma 8 2 8 3" xfId="3719" xr:uid="{00000000-0005-0000-0000-00002C160000}"/>
    <cellStyle name="Comma 8 2 8 3 2" xfId="3720" xr:uid="{00000000-0005-0000-0000-00002D160000}"/>
    <cellStyle name="Comma 8 2 8 4" xfId="3721" xr:uid="{00000000-0005-0000-0000-00002E160000}"/>
    <cellStyle name="Comma 8 2 8 5" xfId="3722" xr:uid="{00000000-0005-0000-0000-00002F160000}"/>
    <cellStyle name="Comma 8 2 9" xfId="3723" xr:uid="{00000000-0005-0000-0000-000030160000}"/>
    <cellStyle name="Comma 8 2 9 2" xfId="3724" xr:uid="{00000000-0005-0000-0000-000031160000}"/>
    <cellStyle name="Comma 8 3" xfId="3725" xr:uid="{00000000-0005-0000-0000-000032160000}"/>
    <cellStyle name="Comma 8 3 10" xfId="3726" xr:uid="{00000000-0005-0000-0000-000033160000}"/>
    <cellStyle name="Comma 8 3 10 2" xfId="3727" xr:uid="{00000000-0005-0000-0000-000034160000}"/>
    <cellStyle name="Comma 8 3 11" xfId="3728" xr:uid="{00000000-0005-0000-0000-000035160000}"/>
    <cellStyle name="Comma 8 3 11 2" xfId="3729" xr:uid="{00000000-0005-0000-0000-000036160000}"/>
    <cellStyle name="Comma 8 3 12" xfId="3730" xr:uid="{00000000-0005-0000-0000-000037160000}"/>
    <cellStyle name="Comma 8 3 13" xfId="3731" xr:uid="{00000000-0005-0000-0000-000038160000}"/>
    <cellStyle name="Comma 8 3 14" xfId="3732" xr:uid="{00000000-0005-0000-0000-000039160000}"/>
    <cellStyle name="Comma 8 3 2" xfId="3733" xr:uid="{00000000-0005-0000-0000-00003A160000}"/>
    <cellStyle name="Comma 8 3 2 10" xfId="3734" xr:uid="{00000000-0005-0000-0000-00003B160000}"/>
    <cellStyle name="Comma 8 3 2 11" xfId="3735" xr:uid="{00000000-0005-0000-0000-00003C160000}"/>
    <cellStyle name="Comma 8 3 2 2" xfId="3736" xr:uid="{00000000-0005-0000-0000-00003D160000}"/>
    <cellStyle name="Comma 8 3 2 2 2" xfId="3737" xr:uid="{00000000-0005-0000-0000-00003E160000}"/>
    <cellStyle name="Comma 8 3 2 2 2 2" xfId="3738" xr:uid="{00000000-0005-0000-0000-00003F160000}"/>
    <cellStyle name="Comma 8 3 2 2 3" xfId="3739" xr:uid="{00000000-0005-0000-0000-000040160000}"/>
    <cellStyle name="Comma 8 3 2 2 3 2" xfId="3740" xr:uid="{00000000-0005-0000-0000-000041160000}"/>
    <cellStyle name="Comma 8 3 2 2 4" xfId="3741" xr:uid="{00000000-0005-0000-0000-000042160000}"/>
    <cellStyle name="Comma 8 3 2 2 4 2" xfId="3742" xr:uid="{00000000-0005-0000-0000-000043160000}"/>
    <cellStyle name="Comma 8 3 2 2 5" xfId="3743" xr:uid="{00000000-0005-0000-0000-000044160000}"/>
    <cellStyle name="Comma 8 3 2 2 6" xfId="3744" xr:uid="{00000000-0005-0000-0000-000045160000}"/>
    <cellStyle name="Comma 8 3 2 3" xfId="3745" xr:uid="{00000000-0005-0000-0000-000046160000}"/>
    <cellStyle name="Comma 8 3 2 3 2" xfId="3746" xr:uid="{00000000-0005-0000-0000-000047160000}"/>
    <cellStyle name="Comma 8 3 2 3 2 2" xfId="3747" xr:uid="{00000000-0005-0000-0000-000048160000}"/>
    <cellStyle name="Comma 8 3 2 3 3" xfId="3748" xr:uid="{00000000-0005-0000-0000-000049160000}"/>
    <cellStyle name="Comma 8 3 2 3 3 2" xfId="3749" xr:uid="{00000000-0005-0000-0000-00004A160000}"/>
    <cellStyle name="Comma 8 3 2 3 4" xfId="3750" xr:uid="{00000000-0005-0000-0000-00004B160000}"/>
    <cellStyle name="Comma 8 3 2 3 4 2" xfId="3751" xr:uid="{00000000-0005-0000-0000-00004C160000}"/>
    <cellStyle name="Comma 8 3 2 3 5" xfId="3752" xr:uid="{00000000-0005-0000-0000-00004D160000}"/>
    <cellStyle name="Comma 8 3 2 3 6" xfId="3753" xr:uid="{00000000-0005-0000-0000-00004E160000}"/>
    <cellStyle name="Comma 8 3 2 4" xfId="3754" xr:uid="{00000000-0005-0000-0000-00004F160000}"/>
    <cellStyle name="Comma 8 3 2 4 2" xfId="3755" xr:uid="{00000000-0005-0000-0000-000050160000}"/>
    <cellStyle name="Comma 8 3 2 4 2 2" xfId="3756" xr:uid="{00000000-0005-0000-0000-000051160000}"/>
    <cellStyle name="Comma 8 3 2 4 3" xfId="3757" xr:uid="{00000000-0005-0000-0000-000052160000}"/>
    <cellStyle name="Comma 8 3 2 4 3 2" xfId="3758" xr:uid="{00000000-0005-0000-0000-000053160000}"/>
    <cellStyle name="Comma 8 3 2 4 4" xfId="3759" xr:uid="{00000000-0005-0000-0000-000054160000}"/>
    <cellStyle name="Comma 8 3 2 4 4 2" xfId="3760" xr:uid="{00000000-0005-0000-0000-000055160000}"/>
    <cellStyle name="Comma 8 3 2 4 5" xfId="3761" xr:uid="{00000000-0005-0000-0000-000056160000}"/>
    <cellStyle name="Comma 8 3 2 4 6" xfId="3762" xr:uid="{00000000-0005-0000-0000-000057160000}"/>
    <cellStyle name="Comma 8 3 2 5" xfId="3763" xr:uid="{00000000-0005-0000-0000-000058160000}"/>
    <cellStyle name="Comma 8 3 2 5 2" xfId="3764" xr:uid="{00000000-0005-0000-0000-000059160000}"/>
    <cellStyle name="Comma 8 3 2 5 2 2" xfId="3765" xr:uid="{00000000-0005-0000-0000-00005A160000}"/>
    <cellStyle name="Comma 8 3 2 5 3" xfId="3766" xr:uid="{00000000-0005-0000-0000-00005B160000}"/>
    <cellStyle name="Comma 8 3 2 5 3 2" xfId="3767" xr:uid="{00000000-0005-0000-0000-00005C160000}"/>
    <cellStyle name="Comma 8 3 2 5 4" xfId="3768" xr:uid="{00000000-0005-0000-0000-00005D160000}"/>
    <cellStyle name="Comma 8 3 2 5 4 2" xfId="3769" xr:uid="{00000000-0005-0000-0000-00005E160000}"/>
    <cellStyle name="Comma 8 3 2 5 5" xfId="3770" xr:uid="{00000000-0005-0000-0000-00005F160000}"/>
    <cellStyle name="Comma 8 3 2 5 6" xfId="3771" xr:uid="{00000000-0005-0000-0000-000060160000}"/>
    <cellStyle name="Comma 8 3 2 6" xfId="3772" xr:uid="{00000000-0005-0000-0000-000061160000}"/>
    <cellStyle name="Comma 8 3 2 6 2" xfId="3773" xr:uid="{00000000-0005-0000-0000-000062160000}"/>
    <cellStyle name="Comma 8 3 2 6 2 2" xfId="3774" xr:uid="{00000000-0005-0000-0000-000063160000}"/>
    <cellStyle name="Comma 8 3 2 6 3" xfId="3775" xr:uid="{00000000-0005-0000-0000-000064160000}"/>
    <cellStyle name="Comma 8 3 2 6 3 2" xfId="3776" xr:uid="{00000000-0005-0000-0000-000065160000}"/>
    <cellStyle name="Comma 8 3 2 6 4" xfId="3777" xr:uid="{00000000-0005-0000-0000-000066160000}"/>
    <cellStyle name="Comma 8 3 2 6 5" xfId="3778" xr:uid="{00000000-0005-0000-0000-000067160000}"/>
    <cellStyle name="Comma 8 3 2 7" xfId="3779" xr:uid="{00000000-0005-0000-0000-000068160000}"/>
    <cellStyle name="Comma 8 3 2 7 2" xfId="3780" xr:uid="{00000000-0005-0000-0000-000069160000}"/>
    <cellStyle name="Comma 8 3 2 8" xfId="3781" xr:uid="{00000000-0005-0000-0000-00006A160000}"/>
    <cellStyle name="Comma 8 3 2 8 2" xfId="3782" xr:uid="{00000000-0005-0000-0000-00006B160000}"/>
    <cellStyle name="Comma 8 3 2 9" xfId="3783" xr:uid="{00000000-0005-0000-0000-00006C160000}"/>
    <cellStyle name="Comma 8 3 2 9 2" xfId="3784" xr:uid="{00000000-0005-0000-0000-00006D160000}"/>
    <cellStyle name="Comma 8 3 3" xfId="3785" xr:uid="{00000000-0005-0000-0000-00006E160000}"/>
    <cellStyle name="Comma 8 3 3 10" xfId="3786" xr:uid="{00000000-0005-0000-0000-00006F160000}"/>
    <cellStyle name="Comma 8 3 3 2" xfId="3787" xr:uid="{00000000-0005-0000-0000-000070160000}"/>
    <cellStyle name="Comma 8 3 3 2 2" xfId="3788" xr:uid="{00000000-0005-0000-0000-000071160000}"/>
    <cellStyle name="Comma 8 3 3 2 2 2" xfId="3789" xr:uid="{00000000-0005-0000-0000-000072160000}"/>
    <cellStyle name="Comma 8 3 3 2 3" xfId="3790" xr:uid="{00000000-0005-0000-0000-000073160000}"/>
    <cellStyle name="Comma 8 3 3 2 3 2" xfId="3791" xr:uid="{00000000-0005-0000-0000-000074160000}"/>
    <cellStyle name="Comma 8 3 3 2 4" xfId="3792" xr:uid="{00000000-0005-0000-0000-000075160000}"/>
    <cellStyle name="Comma 8 3 3 2 4 2" xfId="3793" xr:uid="{00000000-0005-0000-0000-000076160000}"/>
    <cellStyle name="Comma 8 3 3 2 5" xfId="3794" xr:uid="{00000000-0005-0000-0000-000077160000}"/>
    <cellStyle name="Comma 8 3 3 2 6" xfId="3795" xr:uid="{00000000-0005-0000-0000-000078160000}"/>
    <cellStyle name="Comma 8 3 3 3" xfId="3796" xr:uid="{00000000-0005-0000-0000-000079160000}"/>
    <cellStyle name="Comma 8 3 3 3 2" xfId="3797" xr:uid="{00000000-0005-0000-0000-00007A160000}"/>
    <cellStyle name="Comma 8 3 3 3 2 2" xfId="3798" xr:uid="{00000000-0005-0000-0000-00007B160000}"/>
    <cellStyle name="Comma 8 3 3 3 3" xfId="3799" xr:uid="{00000000-0005-0000-0000-00007C160000}"/>
    <cellStyle name="Comma 8 3 3 3 3 2" xfId="3800" xr:uid="{00000000-0005-0000-0000-00007D160000}"/>
    <cellStyle name="Comma 8 3 3 3 4" xfId="3801" xr:uid="{00000000-0005-0000-0000-00007E160000}"/>
    <cellStyle name="Comma 8 3 3 3 4 2" xfId="3802" xr:uid="{00000000-0005-0000-0000-00007F160000}"/>
    <cellStyle name="Comma 8 3 3 3 5" xfId="3803" xr:uid="{00000000-0005-0000-0000-000080160000}"/>
    <cellStyle name="Comma 8 3 3 3 6" xfId="3804" xr:uid="{00000000-0005-0000-0000-000081160000}"/>
    <cellStyle name="Comma 8 3 3 4" xfId="3805" xr:uid="{00000000-0005-0000-0000-000082160000}"/>
    <cellStyle name="Comma 8 3 3 4 2" xfId="3806" xr:uid="{00000000-0005-0000-0000-000083160000}"/>
    <cellStyle name="Comma 8 3 3 4 2 2" xfId="3807" xr:uid="{00000000-0005-0000-0000-000084160000}"/>
    <cellStyle name="Comma 8 3 3 4 3" xfId="3808" xr:uid="{00000000-0005-0000-0000-000085160000}"/>
    <cellStyle name="Comma 8 3 3 4 3 2" xfId="3809" xr:uid="{00000000-0005-0000-0000-000086160000}"/>
    <cellStyle name="Comma 8 3 3 4 4" xfId="3810" xr:uid="{00000000-0005-0000-0000-000087160000}"/>
    <cellStyle name="Comma 8 3 3 4 4 2" xfId="3811" xr:uid="{00000000-0005-0000-0000-000088160000}"/>
    <cellStyle name="Comma 8 3 3 4 5" xfId="3812" xr:uid="{00000000-0005-0000-0000-000089160000}"/>
    <cellStyle name="Comma 8 3 3 4 6" xfId="3813" xr:uid="{00000000-0005-0000-0000-00008A160000}"/>
    <cellStyle name="Comma 8 3 3 5" xfId="3814" xr:uid="{00000000-0005-0000-0000-00008B160000}"/>
    <cellStyle name="Comma 8 3 3 5 2" xfId="3815" xr:uid="{00000000-0005-0000-0000-00008C160000}"/>
    <cellStyle name="Comma 8 3 3 5 2 2" xfId="3816" xr:uid="{00000000-0005-0000-0000-00008D160000}"/>
    <cellStyle name="Comma 8 3 3 5 3" xfId="3817" xr:uid="{00000000-0005-0000-0000-00008E160000}"/>
    <cellStyle name="Comma 8 3 3 5 3 2" xfId="3818" xr:uid="{00000000-0005-0000-0000-00008F160000}"/>
    <cellStyle name="Comma 8 3 3 5 4" xfId="3819" xr:uid="{00000000-0005-0000-0000-000090160000}"/>
    <cellStyle name="Comma 8 3 3 5 5" xfId="3820" xr:uid="{00000000-0005-0000-0000-000091160000}"/>
    <cellStyle name="Comma 8 3 3 6" xfId="3821" xr:uid="{00000000-0005-0000-0000-000092160000}"/>
    <cellStyle name="Comma 8 3 3 6 2" xfId="3822" xr:uid="{00000000-0005-0000-0000-000093160000}"/>
    <cellStyle name="Comma 8 3 3 7" xfId="3823" xr:uid="{00000000-0005-0000-0000-000094160000}"/>
    <cellStyle name="Comma 8 3 3 7 2" xfId="3824" xr:uid="{00000000-0005-0000-0000-000095160000}"/>
    <cellStyle name="Comma 8 3 3 8" xfId="3825" xr:uid="{00000000-0005-0000-0000-000096160000}"/>
    <cellStyle name="Comma 8 3 3 8 2" xfId="3826" xr:uid="{00000000-0005-0000-0000-000097160000}"/>
    <cellStyle name="Comma 8 3 3 9" xfId="3827" xr:uid="{00000000-0005-0000-0000-000098160000}"/>
    <cellStyle name="Comma 8 3 4" xfId="3828" xr:uid="{00000000-0005-0000-0000-000099160000}"/>
    <cellStyle name="Comma 8 3 4 10" xfId="3829" xr:uid="{00000000-0005-0000-0000-00009A160000}"/>
    <cellStyle name="Comma 8 3 4 2" xfId="3830" xr:uid="{00000000-0005-0000-0000-00009B160000}"/>
    <cellStyle name="Comma 8 3 4 2 2" xfId="3831" xr:uid="{00000000-0005-0000-0000-00009C160000}"/>
    <cellStyle name="Comma 8 3 4 2 2 2" xfId="3832" xr:uid="{00000000-0005-0000-0000-00009D160000}"/>
    <cellStyle name="Comma 8 3 4 2 3" xfId="3833" xr:uid="{00000000-0005-0000-0000-00009E160000}"/>
    <cellStyle name="Comma 8 3 4 2 3 2" xfId="3834" xr:uid="{00000000-0005-0000-0000-00009F160000}"/>
    <cellStyle name="Comma 8 3 4 2 4" xfId="3835" xr:uid="{00000000-0005-0000-0000-0000A0160000}"/>
    <cellStyle name="Comma 8 3 4 2 4 2" xfId="3836" xr:uid="{00000000-0005-0000-0000-0000A1160000}"/>
    <cellStyle name="Comma 8 3 4 2 5" xfId="3837" xr:uid="{00000000-0005-0000-0000-0000A2160000}"/>
    <cellStyle name="Comma 8 3 4 2 6" xfId="3838" xr:uid="{00000000-0005-0000-0000-0000A3160000}"/>
    <cellStyle name="Comma 8 3 4 3" xfId="3839" xr:uid="{00000000-0005-0000-0000-0000A4160000}"/>
    <cellStyle name="Comma 8 3 4 3 2" xfId="3840" xr:uid="{00000000-0005-0000-0000-0000A5160000}"/>
    <cellStyle name="Comma 8 3 4 3 2 2" xfId="3841" xr:uid="{00000000-0005-0000-0000-0000A6160000}"/>
    <cellStyle name="Comma 8 3 4 3 3" xfId="3842" xr:uid="{00000000-0005-0000-0000-0000A7160000}"/>
    <cellStyle name="Comma 8 3 4 3 3 2" xfId="3843" xr:uid="{00000000-0005-0000-0000-0000A8160000}"/>
    <cellStyle name="Comma 8 3 4 3 4" xfId="3844" xr:uid="{00000000-0005-0000-0000-0000A9160000}"/>
    <cellStyle name="Comma 8 3 4 3 4 2" xfId="3845" xr:uid="{00000000-0005-0000-0000-0000AA160000}"/>
    <cellStyle name="Comma 8 3 4 3 5" xfId="3846" xr:uid="{00000000-0005-0000-0000-0000AB160000}"/>
    <cellStyle name="Comma 8 3 4 3 6" xfId="3847" xr:uid="{00000000-0005-0000-0000-0000AC160000}"/>
    <cellStyle name="Comma 8 3 4 4" xfId="3848" xr:uid="{00000000-0005-0000-0000-0000AD160000}"/>
    <cellStyle name="Comma 8 3 4 4 2" xfId="3849" xr:uid="{00000000-0005-0000-0000-0000AE160000}"/>
    <cellStyle name="Comma 8 3 4 4 2 2" xfId="3850" xr:uid="{00000000-0005-0000-0000-0000AF160000}"/>
    <cellStyle name="Comma 8 3 4 4 3" xfId="3851" xr:uid="{00000000-0005-0000-0000-0000B0160000}"/>
    <cellStyle name="Comma 8 3 4 4 3 2" xfId="3852" xr:uid="{00000000-0005-0000-0000-0000B1160000}"/>
    <cellStyle name="Comma 8 3 4 4 4" xfId="3853" xr:uid="{00000000-0005-0000-0000-0000B2160000}"/>
    <cellStyle name="Comma 8 3 4 4 4 2" xfId="3854" xr:uid="{00000000-0005-0000-0000-0000B3160000}"/>
    <cellStyle name="Comma 8 3 4 4 5" xfId="3855" xr:uid="{00000000-0005-0000-0000-0000B4160000}"/>
    <cellStyle name="Comma 8 3 4 4 6" xfId="3856" xr:uid="{00000000-0005-0000-0000-0000B5160000}"/>
    <cellStyle name="Comma 8 3 4 5" xfId="3857" xr:uid="{00000000-0005-0000-0000-0000B6160000}"/>
    <cellStyle name="Comma 8 3 4 5 2" xfId="3858" xr:uid="{00000000-0005-0000-0000-0000B7160000}"/>
    <cellStyle name="Comma 8 3 4 5 2 2" xfId="3859" xr:uid="{00000000-0005-0000-0000-0000B8160000}"/>
    <cellStyle name="Comma 8 3 4 5 3" xfId="3860" xr:uid="{00000000-0005-0000-0000-0000B9160000}"/>
    <cellStyle name="Comma 8 3 4 5 3 2" xfId="3861" xr:uid="{00000000-0005-0000-0000-0000BA160000}"/>
    <cellStyle name="Comma 8 3 4 5 4" xfId="3862" xr:uid="{00000000-0005-0000-0000-0000BB160000}"/>
    <cellStyle name="Comma 8 3 4 5 5" xfId="3863" xr:uid="{00000000-0005-0000-0000-0000BC160000}"/>
    <cellStyle name="Comma 8 3 4 6" xfId="3864" xr:uid="{00000000-0005-0000-0000-0000BD160000}"/>
    <cellStyle name="Comma 8 3 4 6 2" xfId="3865" xr:uid="{00000000-0005-0000-0000-0000BE160000}"/>
    <cellStyle name="Comma 8 3 4 7" xfId="3866" xr:uid="{00000000-0005-0000-0000-0000BF160000}"/>
    <cellStyle name="Comma 8 3 4 7 2" xfId="3867" xr:uid="{00000000-0005-0000-0000-0000C0160000}"/>
    <cellStyle name="Comma 8 3 4 8" xfId="3868" xr:uid="{00000000-0005-0000-0000-0000C1160000}"/>
    <cellStyle name="Comma 8 3 4 8 2" xfId="3869" xr:uid="{00000000-0005-0000-0000-0000C2160000}"/>
    <cellStyle name="Comma 8 3 4 9" xfId="3870" xr:uid="{00000000-0005-0000-0000-0000C3160000}"/>
    <cellStyle name="Comma 8 3 5" xfId="3871" xr:uid="{00000000-0005-0000-0000-0000C4160000}"/>
    <cellStyle name="Comma 8 3 5 2" xfId="3872" xr:uid="{00000000-0005-0000-0000-0000C5160000}"/>
    <cellStyle name="Comma 8 3 5 2 2" xfId="3873" xr:uid="{00000000-0005-0000-0000-0000C6160000}"/>
    <cellStyle name="Comma 8 3 5 3" xfId="3874" xr:uid="{00000000-0005-0000-0000-0000C7160000}"/>
    <cellStyle name="Comma 8 3 5 3 2" xfId="3875" xr:uid="{00000000-0005-0000-0000-0000C8160000}"/>
    <cellStyle name="Comma 8 3 5 4" xfId="3876" xr:uid="{00000000-0005-0000-0000-0000C9160000}"/>
    <cellStyle name="Comma 8 3 5 4 2" xfId="3877" xr:uid="{00000000-0005-0000-0000-0000CA160000}"/>
    <cellStyle name="Comma 8 3 5 5" xfId="3878" xr:uid="{00000000-0005-0000-0000-0000CB160000}"/>
    <cellStyle name="Comma 8 3 5 6" xfId="3879" xr:uid="{00000000-0005-0000-0000-0000CC160000}"/>
    <cellStyle name="Comma 8 3 6" xfId="3880" xr:uid="{00000000-0005-0000-0000-0000CD160000}"/>
    <cellStyle name="Comma 8 3 6 2" xfId="3881" xr:uid="{00000000-0005-0000-0000-0000CE160000}"/>
    <cellStyle name="Comma 8 3 6 2 2" xfId="3882" xr:uid="{00000000-0005-0000-0000-0000CF160000}"/>
    <cellStyle name="Comma 8 3 6 3" xfId="3883" xr:uid="{00000000-0005-0000-0000-0000D0160000}"/>
    <cellStyle name="Comma 8 3 6 3 2" xfId="3884" xr:uid="{00000000-0005-0000-0000-0000D1160000}"/>
    <cellStyle name="Comma 8 3 6 4" xfId="3885" xr:uid="{00000000-0005-0000-0000-0000D2160000}"/>
    <cellStyle name="Comma 8 3 6 4 2" xfId="3886" xr:uid="{00000000-0005-0000-0000-0000D3160000}"/>
    <cellStyle name="Comma 8 3 6 5" xfId="3887" xr:uid="{00000000-0005-0000-0000-0000D4160000}"/>
    <cellStyle name="Comma 8 3 6 6" xfId="3888" xr:uid="{00000000-0005-0000-0000-0000D5160000}"/>
    <cellStyle name="Comma 8 3 7" xfId="3889" xr:uid="{00000000-0005-0000-0000-0000D6160000}"/>
    <cellStyle name="Comma 8 3 7 2" xfId="3890" xr:uid="{00000000-0005-0000-0000-0000D7160000}"/>
    <cellStyle name="Comma 8 3 7 2 2" xfId="3891" xr:uid="{00000000-0005-0000-0000-0000D8160000}"/>
    <cellStyle name="Comma 8 3 7 3" xfId="3892" xr:uid="{00000000-0005-0000-0000-0000D9160000}"/>
    <cellStyle name="Comma 8 3 7 3 2" xfId="3893" xr:uid="{00000000-0005-0000-0000-0000DA160000}"/>
    <cellStyle name="Comma 8 3 7 4" xfId="3894" xr:uid="{00000000-0005-0000-0000-0000DB160000}"/>
    <cellStyle name="Comma 8 3 7 4 2" xfId="3895" xr:uid="{00000000-0005-0000-0000-0000DC160000}"/>
    <cellStyle name="Comma 8 3 7 5" xfId="3896" xr:uid="{00000000-0005-0000-0000-0000DD160000}"/>
    <cellStyle name="Comma 8 3 7 6" xfId="3897" xr:uid="{00000000-0005-0000-0000-0000DE160000}"/>
    <cellStyle name="Comma 8 3 8" xfId="3898" xr:uid="{00000000-0005-0000-0000-0000DF160000}"/>
    <cellStyle name="Comma 8 3 8 2" xfId="3899" xr:uid="{00000000-0005-0000-0000-0000E0160000}"/>
    <cellStyle name="Comma 8 3 8 2 2" xfId="3900" xr:uid="{00000000-0005-0000-0000-0000E1160000}"/>
    <cellStyle name="Comma 8 3 8 3" xfId="3901" xr:uid="{00000000-0005-0000-0000-0000E2160000}"/>
    <cellStyle name="Comma 8 3 8 3 2" xfId="3902" xr:uid="{00000000-0005-0000-0000-0000E3160000}"/>
    <cellStyle name="Comma 8 3 8 4" xfId="3903" xr:uid="{00000000-0005-0000-0000-0000E4160000}"/>
    <cellStyle name="Comma 8 3 8 5" xfId="3904" xr:uid="{00000000-0005-0000-0000-0000E5160000}"/>
    <cellStyle name="Comma 8 3 9" xfId="3905" xr:uid="{00000000-0005-0000-0000-0000E6160000}"/>
    <cellStyle name="Comma 8 3 9 2" xfId="3906" xr:uid="{00000000-0005-0000-0000-0000E7160000}"/>
    <cellStyle name="Comma 8 4" xfId="3907" xr:uid="{00000000-0005-0000-0000-0000E8160000}"/>
    <cellStyle name="Comma 8 4 10" xfId="3908" xr:uid="{00000000-0005-0000-0000-0000E9160000}"/>
    <cellStyle name="Comma 8 4 10 2" xfId="3909" xr:uid="{00000000-0005-0000-0000-0000EA160000}"/>
    <cellStyle name="Comma 8 4 11" xfId="3910" xr:uid="{00000000-0005-0000-0000-0000EB160000}"/>
    <cellStyle name="Comma 8 4 12" xfId="3911" xr:uid="{00000000-0005-0000-0000-0000EC160000}"/>
    <cellStyle name="Comma 8 4 13" xfId="3912" xr:uid="{00000000-0005-0000-0000-0000ED160000}"/>
    <cellStyle name="Comma 8 4 2" xfId="3913" xr:uid="{00000000-0005-0000-0000-0000EE160000}"/>
    <cellStyle name="Comma 8 4 2 10" xfId="3914" xr:uid="{00000000-0005-0000-0000-0000EF160000}"/>
    <cellStyle name="Comma 8 4 2 2" xfId="3915" xr:uid="{00000000-0005-0000-0000-0000F0160000}"/>
    <cellStyle name="Comma 8 4 2 2 2" xfId="3916" xr:uid="{00000000-0005-0000-0000-0000F1160000}"/>
    <cellStyle name="Comma 8 4 2 2 2 2" xfId="3917" xr:uid="{00000000-0005-0000-0000-0000F2160000}"/>
    <cellStyle name="Comma 8 4 2 2 3" xfId="3918" xr:uid="{00000000-0005-0000-0000-0000F3160000}"/>
    <cellStyle name="Comma 8 4 2 2 3 2" xfId="3919" xr:uid="{00000000-0005-0000-0000-0000F4160000}"/>
    <cellStyle name="Comma 8 4 2 2 4" xfId="3920" xr:uid="{00000000-0005-0000-0000-0000F5160000}"/>
    <cellStyle name="Comma 8 4 2 2 4 2" xfId="3921" xr:uid="{00000000-0005-0000-0000-0000F6160000}"/>
    <cellStyle name="Comma 8 4 2 2 5" xfId="3922" xr:uid="{00000000-0005-0000-0000-0000F7160000}"/>
    <cellStyle name="Comma 8 4 2 2 6" xfId="3923" xr:uid="{00000000-0005-0000-0000-0000F8160000}"/>
    <cellStyle name="Comma 8 4 2 3" xfId="3924" xr:uid="{00000000-0005-0000-0000-0000F9160000}"/>
    <cellStyle name="Comma 8 4 2 3 2" xfId="3925" xr:uid="{00000000-0005-0000-0000-0000FA160000}"/>
    <cellStyle name="Comma 8 4 2 3 2 2" xfId="3926" xr:uid="{00000000-0005-0000-0000-0000FB160000}"/>
    <cellStyle name="Comma 8 4 2 3 3" xfId="3927" xr:uid="{00000000-0005-0000-0000-0000FC160000}"/>
    <cellStyle name="Comma 8 4 2 3 3 2" xfId="3928" xr:uid="{00000000-0005-0000-0000-0000FD160000}"/>
    <cellStyle name="Comma 8 4 2 3 4" xfId="3929" xr:uid="{00000000-0005-0000-0000-0000FE160000}"/>
    <cellStyle name="Comma 8 4 2 3 4 2" xfId="3930" xr:uid="{00000000-0005-0000-0000-0000FF160000}"/>
    <cellStyle name="Comma 8 4 2 3 5" xfId="3931" xr:uid="{00000000-0005-0000-0000-000000170000}"/>
    <cellStyle name="Comma 8 4 2 3 6" xfId="3932" xr:uid="{00000000-0005-0000-0000-000001170000}"/>
    <cellStyle name="Comma 8 4 2 4" xfId="3933" xr:uid="{00000000-0005-0000-0000-000002170000}"/>
    <cellStyle name="Comma 8 4 2 4 2" xfId="3934" xr:uid="{00000000-0005-0000-0000-000003170000}"/>
    <cellStyle name="Comma 8 4 2 4 2 2" xfId="3935" xr:uid="{00000000-0005-0000-0000-000004170000}"/>
    <cellStyle name="Comma 8 4 2 4 3" xfId="3936" xr:uid="{00000000-0005-0000-0000-000005170000}"/>
    <cellStyle name="Comma 8 4 2 4 3 2" xfId="3937" xr:uid="{00000000-0005-0000-0000-000006170000}"/>
    <cellStyle name="Comma 8 4 2 4 4" xfId="3938" xr:uid="{00000000-0005-0000-0000-000007170000}"/>
    <cellStyle name="Comma 8 4 2 4 4 2" xfId="3939" xr:uid="{00000000-0005-0000-0000-000008170000}"/>
    <cellStyle name="Comma 8 4 2 4 5" xfId="3940" xr:uid="{00000000-0005-0000-0000-000009170000}"/>
    <cellStyle name="Comma 8 4 2 4 6" xfId="3941" xr:uid="{00000000-0005-0000-0000-00000A170000}"/>
    <cellStyle name="Comma 8 4 2 5" xfId="3942" xr:uid="{00000000-0005-0000-0000-00000B170000}"/>
    <cellStyle name="Comma 8 4 2 5 2" xfId="3943" xr:uid="{00000000-0005-0000-0000-00000C170000}"/>
    <cellStyle name="Comma 8 4 2 5 2 2" xfId="3944" xr:uid="{00000000-0005-0000-0000-00000D170000}"/>
    <cellStyle name="Comma 8 4 2 5 3" xfId="3945" xr:uid="{00000000-0005-0000-0000-00000E170000}"/>
    <cellStyle name="Comma 8 4 2 5 3 2" xfId="3946" xr:uid="{00000000-0005-0000-0000-00000F170000}"/>
    <cellStyle name="Comma 8 4 2 5 4" xfId="3947" xr:uid="{00000000-0005-0000-0000-000010170000}"/>
    <cellStyle name="Comma 8 4 2 5 5" xfId="3948" xr:uid="{00000000-0005-0000-0000-000011170000}"/>
    <cellStyle name="Comma 8 4 2 6" xfId="3949" xr:uid="{00000000-0005-0000-0000-000012170000}"/>
    <cellStyle name="Comma 8 4 2 6 2" xfId="3950" xr:uid="{00000000-0005-0000-0000-000013170000}"/>
    <cellStyle name="Comma 8 4 2 7" xfId="3951" xr:uid="{00000000-0005-0000-0000-000014170000}"/>
    <cellStyle name="Comma 8 4 2 7 2" xfId="3952" xr:uid="{00000000-0005-0000-0000-000015170000}"/>
    <cellStyle name="Comma 8 4 2 8" xfId="3953" xr:uid="{00000000-0005-0000-0000-000016170000}"/>
    <cellStyle name="Comma 8 4 2 8 2" xfId="3954" xr:uid="{00000000-0005-0000-0000-000017170000}"/>
    <cellStyle name="Comma 8 4 2 9" xfId="3955" xr:uid="{00000000-0005-0000-0000-000018170000}"/>
    <cellStyle name="Comma 8 4 3" xfId="3956" xr:uid="{00000000-0005-0000-0000-000019170000}"/>
    <cellStyle name="Comma 8 4 3 10" xfId="3957" xr:uid="{00000000-0005-0000-0000-00001A170000}"/>
    <cellStyle name="Comma 8 4 3 2" xfId="3958" xr:uid="{00000000-0005-0000-0000-00001B170000}"/>
    <cellStyle name="Comma 8 4 3 2 2" xfId="3959" xr:uid="{00000000-0005-0000-0000-00001C170000}"/>
    <cellStyle name="Comma 8 4 3 2 2 2" xfId="3960" xr:uid="{00000000-0005-0000-0000-00001D170000}"/>
    <cellStyle name="Comma 8 4 3 2 3" xfId="3961" xr:uid="{00000000-0005-0000-0000-00001E170000}"/>
    <cellStyle name="Comma 8 4 3 2 3 2" xfId="3962" xr:uid="{00000000-0005-0000-0000-00001F170000}"/>
    <cellStyle name="Comma 8 4 3 2 4" xfId="3963" xr:uid="{00000000-0005-0000-0000-000020170000}"/>
    <cellStyle name="Comma 8 4 3 2 4 2" xfId="3964" xr:uid="{00000000-0005-0000-0000-000021170000}"/>
    <cellStyle name="Comma 8 4 3 2 5" xfId="3965" xr:uid="{00000000-0005-0000-0000-000022170000}"/>
    <cellStyle name="Comma 8 4 3 2 6" xfId="3966" xr:uid="{00000000-0005-0000-0000-000023170000}"/>
    <cellStyle name="Comma 8 4 3 3" xfId="3967" xr:uid="{00000000-0005-0000-0000-000024170000}"/>
    <cellStyle name="Comma 8 4 3 3 2" xfId="3968" xr:uid="{00000000-0005-0000-0000-000025170000}"/>
    <cellStyle name="Comma 8 4 3 3 2 2" xfId="3969" xr:uid="{00000000-0005-0000-0000-000026170000}"/>
    <cellStyle name="Comma 8 4 3 3 3" xfId="3970" xr:uid="{00000000-0005-0000-0000-000027170000}"/>
    <cellStyle name="Comma 8 4 3 3 3 2" xfId="3971" xr:uid="{00000000-0005-0000-0000-000028170000}"/>
    <cellStyle name="Comma 8 4 3 3 4" xfId="3972" xr:uid="{00000000-0005-0000-0000-000029170000}"/>
    <cellStyle name="Comma 8 4 3 3 4 2" xfId="3973" xr:uid="{00000000-0005-0000-0000-00002A170000}"/>
    <cellStyle name="Comma 8 4 3 3 5" xfId="3974" xr:uid="{00000000-0005-0000-0000-00002B170000}"/>
    <cellStyle name="Comma 8 4 3 3 6" xfId="3975" xr:uid="{00000000-0005-0000-0000-00002C170000}"/>
    <cellStyle name="Comma 8 4 3 4" xfId="3976" xr:uid="{00000000-0005-0000-0000-00002D170000}"/>
    <cellStyle name="Comma 8 4 3 4 2" xfId="3977" xr:uid="{00000000-0005-0000-0000-00002E170000}"/>
    <cellStyle name="Comma 8 4 3 4 2 2" xfId="3978" xr:uid="{00000000-0005-0000-0000-00002F170000}"/>
    <cellStyle name="Comma 8 4 3 4 3" xfId="3979" xr:uid="{00000000-0005-0000-0000-000030170000}"/>
    <cellStyle name="Comma 8 4 3 4 3 2" xfId="3980" xr:uid="{00000000-0005-0000-0000-000031170000}"/>
    <cellStyle name="Comma 8 4 3 4 4" xfId="3981" xr:uid="{00000000-0005-0000-0000-000032170000}"/>
    <cellStyle name="Comma 8 4 3 4 4 2" xfId="3982" xr:uid="{00000000-0005-0000-0000-000033170000}"/>
    <cellStyle name="Comma 8 4 3 4 5" xfId="3983" xr:uid="{00000000-0005-0000-0000-000034170000}"/>
    <cellStyle name="Comma 8 4 3 4 6" xfId="3984" xr:uid="{00000000-0005-0000-0000-000035170000}"/>
    <cellStyle name="Comma 8 4 3 5" xfId="3985" xr:uid="{00000000-0005-0000-0000-000036170000}"/>
    <cellStyle name="Comma 8 4 3 5 2" xfId="3986" xr:uid="{00000000-0005-0000-0000-000037170000}"/>
    <cellStyle name="Comma 8 4 3 5 2 2" xfId="3987" xr:uid="{00000000-0005-0000-0000-000038170000}"/>
    <cellStyle name="Comma 8 4 3 5 3" xfId="3988" xr:uid="{00000000-0005-0000-0000-000039170000}"/>
    <cellStyle name="Comma 8 4 3 5 3 2" xfId="3989" xr:uid="{00000000-0005-0000-0000-00003A170000}"/>
    <cellStyle name="Comma 8 4 3 5 4" xfId="3990" xr:uid="{00000000-0005-0000-0000-00003B170000}"/>
    <cellStyle name="Comma 8 4 3 5 5" xfId="3991" xr:uid="{00000000-0005-0000-0000-00003C170000}"/>
    <cellStyle name="Comma 8 4 3 6" xfId="3992" xr:uid="{00000000-0005-0000-0000-00003D170000}"/>
    <cellStyle name="Comma 8 4 3 6 2" xfId="3993" xr:uid="{00000000-0005-0000-0000-00003E170000}"/>
    <cellStyle name="Comma 8 4 3 7" xfId="3994" xr:uid="{00000000-0005-0000-0000-00003F170000}"/>
    <cellStyle name="Comma 8 4 3 7 2" xfId="3995" xr:uid="{00000000-0005-0000-0000-000040170000}"/>
    <cellStyle name="Comma 8 4 3 8" xfId="3996" xr:uid="{00000000-0005-0000-0000-000041170000}"/>
    <cellStyle name="Comma 8 4 3 8 2" xfId="3997" xr:uid="{00000000-0005-0000-0000-000042170000}"/>
    <cellStyle name="Comma 8 4 3 9" xfId="3998" xr:uid="{00000000-0005-0000-0000-000043170000}"/>
    <cellStyle name="Comma 8 4 4" xfId="3999" xr:uid="{00000000-0005-0000-0000-000044170000}"/>
    <cellStyle name="Comma 8 4 4 2" xfId="4000" xr:uid="{00000000-0005-0000-0000-000045170000}"/>
    <cellStyle name="Comma 8 4 4 2 2" xfId="4001" xr:uid="{00000000-0005-0000-0000-000046170000}"/>
    <cellStyle name="Comma 8 4 4 3" xfId="4002" xr:uid="{00000000-0005-0000-0000-000047170000}"/>
    <cellStyle name="Comma 8 4 4 3 2" xfId="4003" xr:uid="{00000000-0005-0000-0000-000048170000}"/>
    <cellStyle name="Comma 8 4 4 4" xfId="4004" xr:uid="{00000000-0005-0000-0000-000049170000}"/>
    <cellStyle name="Comma 8 4 4 4 2" xfId="4005" xr:uid="{00000000-0005-0000-0000-00004A170000}"/>
    <cellStyle name="Comma 8 4 4 5" xfId="4006" xr:uid="{00000000-0005-0000-0000-00004B170000}"/>
    <cellStyle name="Comma 8 4 4 6" xfId="4007" xr:uid="{00000000-0005-0000-0000-00004C170000}"/>
    <cellStyle name="Comma 8 4 5" xfId="4008" xr:uid="{00000000-0005-0000-0000-00004D170000}"/>
    <cellStyle name="Comma 8 4 5 2" xfId="4009" xr:uid="{00000000-0005-0000-0000-00004E170000}"/>
    <cellStyle name="Comma 8 4 5 2 2" xfId="4010" xr:uid="{00000000-0005-0000-0000-00004F170000}"/>
    <cellStyle name="Comma 8 4 5 3" xfId="4011" xr:uid="{00000000-0005-0000-0000-000050170000}"/>
    <cellStyle name="Comma 8 4 5 3 2" xfId="4012" xr:uid="{00000000-0005-0000-0000-000051170000}"/>
    <cellStyle name="Comma 8 4 5 4" xfId="4013" xr:uid="{00000000-0005-0000-0000-000052170000}"/>
    <cellStyle name="Comma 8 4 5 4 2" xfId="4014" xr:uid="{00000000-0005-0000-0000-000053170000}"/>
    <cellStyle name="Comma 8 4 5 5" xfId="4015" xr:uid="{00000000-0005-0000-0000-000054170000}"/>
    <cellStyle name="Comma 8 4 5 6" xfId="4016" xr:uid="{00000000-0005-0000-0000-000055170000}"/>
    <cellStyle name="Comma 8 4 6" xfId="4017" xr:uid="{00000000-0005-0000-0000-000056170000}"/>
    <cellStyle name="Comma 8 4 6 2" xfId="4018" xr:uid="{00000000-0005-0000-0000-000057170000}"/>
    <cellStyle name="Comma 8 4 6 2 2" xfId="4019" xr:uid="{00000000-0005-0000-0000-000058170000}"/>
    <cellStyle name="Comma 8 4 6 3" xfId="4020" xr:uid="{00000000-0005-0000-0000-000059170000}"/>
    <cellStyle name="Comma 8 4 6 3 2" xfId="4021" xr:uid="{00000000-0005-0000-0000-00005A170000}"/>
    <cellStyle name="Comma 8 4 6 4" xfId="4022" xr:uid="{00000000-0005-0000-0000-00005B170000}"/>
    <cellStyle name="Comma 8 4 6 4 2" xfId="4023" xr:uid="{00000000-0005-0000-0000-00005C170000}"/>
    <cellStyle name="Comma 8 4 6 5" xfId="4024" xr:uid="{00000000-0005-0000-0000-00005D170000}"/>
    <cellStyle name="Comma 8 4 6 6" xfId="4025" xr:uid="{00000000-0005-0000-0000-00005E170000}"/>
    <cellStyle name="Comma 8 4 7" xfId="4026" xr:uid="{00000000-0005-0000-0000-00005F170000}"/>
    <cellStyle name="Comma 8 4 7 2" xfId="4027" xr:uid="{00000000-0005-0000-0000-000060170000}"/>
    <cellStyle name="Comma 8 4 7 2 2" xfId="4028" xr:uid="{00000000-0005-0000-0000-000061170000}"/>
    <cellStyle name="Comma 8 4 7 3" xfId="4029" xr:uid="{00000000-0005-0000-0000-000062170000}"/>
    <cellStyle name="Comma 8 4 7 3 2" xfId="4030" xr:uid="{00000000-0005-0000-0000-000063170000}"/>
    <cellStyle name="Comma 8 4 7 4" xfId="4031" xr:uid="{00000000-0005-0000-0000-000064170000}"/>
    <cellStyle name="Comma 8 4 7 5" xfId="4032" xr:uid="{00000000-0005-0000-0000-000065170000}"/>
    <cellStyle name="Comma 8 4 8" xfId="4033" xr:uid="{00000000-0005-0000-0000-000066170000}"/>
    <cellStyle name="Comma 8 4 8 2" xfId="4034" xr:uid="{00000000-0005-0000-0000-000067170000}"/>
    <cellStyle name="Comma 8 4 9" xfId="4035" xr:uid="{00000000-0005-0000-0000-000068170000}"/>
    <cellStyle name="Comma 8 4 9 2" xfId="4036" xr:uid="{00000000-0005-0000-0000-000069170000}"/>
    <cellStyle name="Comma 8 5" xfId="4037" xr:uid="{00000000-0005-0000-0000-00006A170000}"/>
    <cellStyle name="Comma 8 5 10" xfId="4038" xr:uid="{00000000-0005-0000-0000-00006B170000}"/>
    <cellStyle name="Comma 8 5 11" xfId="4039" xr:uid="{00000000-0005-0000-0000-00006C170000}"/>
    <cellStyle name="Comma 8 5 12" xfId="4040" xr:uid="{00000000-0005-0000-0000-00006D170000}"/>
    <cellStyle name="Comma 8 5 2" xfId="4041" xr:uid="{00000000-0005-0000-0000-00006E170000}"/>
    <cellStyle name="Comma 8 5 2 2" xfId="4042" xr:uid="{00000000-0005-0000-0000-00006F170000}"/>
    <cellStyle name="Comma 8 5 2 2 2" xfId="4043" xr:uid="{00000000-0005-0000-0000-000070170000}"/>
    <cellStyle name="Comma 8 5 2 3" xfId="4044" xr:uid="{00000000-0005-0000-0000-000071170000}"/>
    <cellStyle name="Comma 8 5 2 3 2" xfId="4045" xr:uid="{00000000-0005-0000-0000-000072170000}"/>
    <cellStyle name="Comma 8 5 2 4" xfId="4046" xr:uid="{00000000-0005-0000-0000-000073170000}"/>
    <cellStyle name="Comma 8 5 2 4 2" xfId="4047" xr:uid="{00000000-0005-0000-0000-000074170000}"/>
    <cellStyle name="Comma 8 5 2 5" xfId="4048" xr:uid="{00000000-0005-0000-0000-000075170000}"/>
    <cellStyle name="Comma 8 5 2 6" xfId="4049" xr:uid="{00000000-0005-0000-0000-000076170000}"/>
    <cellStyle name="Comma 8 5 3" xfId="4050" xr:uid="{00000000-0005-0000-0000-000077170000}"/>
    <cellStyle name="Comma 8 5 3 2" xfId="4051" xr:uid="{00000000-0005-0000-0000-000078170000}"/>
    <cellStyle name="Comma 8 5 3 2 2" xfId="4052" xr:uid="{00000000-0005-0000-0000-000079170000}"/>
    <cellStyle name="Comma 8 5 3 3" xfId="4053" xr:uid="{00000000-0005-0000-0000-00007A170000}"/>
    <cellStyle name="Comma 8 5 3 3 2" xfId="4054" xr:uid="{00000000-0005-0000-0000-00007B170000}"/>
    <cellStyle name="Comma 8 5 3 4" xfId="4055" xr:uid="{00000000-0005-0000-0000-00007C170000}"/>
    <cellStyle name="Comma 8 5 3 4 2" xfId="4056" xr:uid="{00000000-0005-0000-0000-00007D170000}"/>
    <cellStyle name="Comma 8 5 3 5" xfId="4057" xr:uid="{00000000-0005-0000-0000-00007E170000}"/>
    <cellStyle name="Comma 8 5 3 6" xfId="4058" xr:uid="{00000000-0005-0000-0000-00007F170000}"/>
    <cellStyle name="Comma 8 5 4" xfId="4059" xr:uid="{00000000-0005-0000-0000-000080170000}"/>
    <cellStyle name="Comma 8 5 4 2" xfId="4060" xr:uid="{00000000-0005-0000-0000-000081170000}"/>
    <cellStyle name="Comma 8 5 4 2 2" xfId="4061" xr:uid="{00000000-0005-0000-0000-000082170000}"/>
    <cellStyle name="Comma 8 5 4 3" xfId="4062" xr:uid="{00000000-0005-0000-0000-000083170000}"/>
    <cellStyle name="Comma 8 5 4 3 2" xfId="4063" xr:uid="{00000000-0005-0000-0000-000084170000}"/>
    <cellStyle name="Comma 8 5 4 4" xfId="4064" xr:uid="{00000000-0005-0000-0000-000085170000}"/>
    <cellStyle name="Comma 8 5 4 4 2" xfId="4065" xr:uid="{00000000-0005-0000-0000-000086170000}"/>
    <cellStyle name="Comma 8 5 4 5" xfId="4066" xr:uid="{00000000-0005-0000-0000-000087170000}"/>
    <cellStyle name="Comma 8 5 4 6" xfId="4067" xr:uid="{00000000-0005-0000-0000-000088170000}"/>
    <cellStyle name="Comma 8 5 5" xfId="4068" xr:uid="{00000000-0005-0000-0000-000089170000}"/>
    <cellStyle name="Comma 8 5 5 2" xfId="4069" xr:uid="{00000000-0005-0000-0000-00008A170000}"/>
    <cellStyle name="Comma 8 5 5 2 2" xfId="4070" xr:uid="{00000000-0005-0000-0000-00008B170000}"/>
    <cellStyle name="Comma 8 5 5 3" xfId="4071" xr:uid="{00000000-0005-0000-0000-00008C170000}"/>
    <cellStyle name="Comma 8 5 5 3 2" xfId="4072" xr:uid="{00000000-0005-0000-0000-00008D170000}"/>
    <cellStyle name="Comma 8 5 5 4" xfId="4073" xr:uid="{00000000-0005-0000-0000-00008E170000}"/>
    <cellStyle name="Comma 8 5 5 4 2" xfId="4074" xr:uid="{00000000-0005-0000-0000-00008F170000}"/>
    <cellStyle name="Comma 8 5 5 5" xfId="4075" xr:uid="{00000000-0005-0000-0000-000090170000}"/>
    <cellStyle name="Comma 8 5 5 6" xfId="4076" xr:uid="{00000000-0005-0000-0000-000091170000}"/>
    <cellStyle name="Comma 8 5 6" xfId="4077" xr:uid="{00000000-0005-0000-0000-000092170000}"/>
    <cellStyle name="Comma 8 5 6 2" xfId="4078" xr:uid="{00000000-0005-0000-0000-000093170000}"/>
    <cellStyle name="Comma 8 5 6 2 2" xfId="4079" xr:uid="{00000000-0005-0000-0000-000094170000}"/>
    <cellStyle name="Comma 8 5 6 3" xfId="4080" xr:uid="{00000000-0005-0000-0000-000095170000}"/>
    <cellStyle name="Comma 8 5 6 3 2" xfId="4081" xr:uid="{00000000-0005-0000-0000-000096170000}"/>
    <cellStyle name="Comma 8 5 6 4" xfId="4082" xr:uid="{00000000-0005-0000-0000-000097170000}"/>
    <cellStyle name="Comma 8 5 6 5" xfId="4083" xr:uid="{00000000-0005-0000-0000-000098170000}"/>
    <cellStyle name="Comma 8 5 7" xfId="4084" xr:uid="{00000000-0005-0000-0000-000099170000}"/>
    <cellStyle name="Comma 8 5 7 2" xfId="4085" xr:uid="{00000000-0005-0000-0000-00009A170000}"/>
    <cellStyle name="Comma 8 5 8" xfId="4086" xr:uid="{00000000-0005-0000-0000-00009B170000}"/>
    <cellStyle name="Comma 8 5 8 2" xfId="4087" xr:uid="{00000000-0005-0000-0000-00009C170000}"/>
    <cellStyle name="Comma 8 5 9" xfId="4088" xr:uid="{00000000-0005-0000-0000-00009D170000}"/>
    <cellStyle name="Comma 8 5 9 2" xfId="4089" xr:uid="{00000000-0005-0000-0000-00009E170000}"/>
    <cellStyle name="Comma 8 6" xfId="4090" xr:uid="{00000000-0005-0000-0000-00009F170000}"/>
    <cellStyle name="Comma 8 6 10" xfId="4091" xr:uid="{00000000-0005-0000-0000-0000A0170000}"/>
    <cellStyle name="Comma 8 6 11" xfId="4092" xr:uid="{00000000-0005-0000-0000-0000A1170000}"/>
    <cellStyle name="Comma 8 6 2" xfId="4093" xr:uid="{00000000-0005-0000-0000-0000A2170000}"/>
    <cellStyle name="Comma 8 6 2 2" xfId="4094" xr:uid="{00000000-0005-0000-0000-0000A3170000}"/>
    <cellStyle name="Comma 8 6 2 2 2" xfId="4095" xr:uid="{00000000-0005-0000-0000-0000A4170000}"/>
    <cellStyle name="Comma 8 6 2 3" xfId="4096" xr:uid="{00000000-0005-0000-0000-0000A5170000}"/>
    <cellStyle name="Comma 8 6 2 3 2" xfId="4097" xr:uid="{00000000-0005-0000-0000-0000A6170000}"/>
    <cellStyle name="Comma 8 6 2 4" xfId="4098" xr:uid="{00000000-0005-0000-0000-0000A7170000}"/>
    <cellStyle name="Comma 8 6 2 4 2" xfId="4099" xr:uid="{00000000-0005-0000-0000-0000A8170000}"/>
    <cellStyle name="Comma 8 6 2 5" xfId="4100" xr:uid="{00000000-0005-0000-0000-0000A9170000}"/>
    <cellStyle name="Comma 8 6 2 6" xfId="4101" xr:uid="{00000000-0005-0000-0000-0000AA170000}"/>
    <cellStyle name="Comma 8 6 3" xfId="4102" xr:uid="{00000000-0005-0000-0000-0000AB170000}"/>
    <cellStyle name="Comma 8 6 3 2" xfId="4103" xr:uid="{00000000-0005-0000-0000-0000AC170000}"/>
    <cellStyle name="Comma 8 6 3 2 2" xfId="4104" xr:uid="{00000000-0005-0000-0000-0000AD170000}"/>
    <cellStyle name="Comma 8 6 3 3" xfId="4105" xr:uid="{00000000-0005-0000-0000-0000AE170000}"/>
    <cellStyle name="Comma 8 6 3 3 2" xfId="4106" xr:uid="{00000000-0005-0000-0000-0000AF170000}"/>
    <cellStyle name="Comma 8 6 3 4" xfId="4107" xr:uid="{00000000-0005-0000-0000-0000B0170000}"/>
    <cellStyle name="Comma 8 6 3 4 2" xfId="4108" xr:uid="{00000000-0005-0000-0000-0000B1170000}"/>
    <cellStyle name="Comma 8 6 3 5" xfId="4109" xr:uid="{00000000-0005-0000-0000-0000B2170000}"/>
    <cellStyle name="Comma 8 6 3 6" xfId="4110" xr:uid="{00000000-0005-0000-0000-0000B3170000}"/>
    <cellStyle name="Comma 8 6 4" xfId="4111" xr:uid="{00000000-0005-0000-0000-0000B4170000}"/>
    <cellStyle name="Comma 8 6 4 2" xfId="4112" xr:uid="{00000000-0005-0000-0000-0000B5170000}"/>
    <cellStyle name="Comma 8 6 4 2 2" xfId="4113" xr:uid="{00000000-0005-0000-0000-0000B6170000}"/>
    <cellStyle name="Comma 8 6 4 3" xfId="4114" xr:uid="{00000000-0005-0000-0000-0000B7170000}"/>
    <cellStyle name="Comma 8 6 4 3 2" xfId="4115" xr:uid="{00000000-0005-0000-0000-0000B8170000}"/>
    <cellStyle name="Comma 8 6 4 4" xfId="4116" xr:uid="{00000000-0005-0000-0000-0000B9170000}"/>
    <cellStyle name="Comma 8 6 4 4 2" xfId="4117" xr:uid="{00000000-0005-0000-0000-0000BA170000}"/>
    <cellStyle name="Comma 8 6 4 5" xfId="4118" xr:uid="{00000000-0005-0000-0000-0000BB170000}"/>
    <cellStyle name="Comma 8 6 4 6" xfId="4119" xr:uid="{00000000-0005-0000-0000-0000BC170000}"/>
    <cellStyle name="Comma 8 6 5" xfId="4120" xr:uid="{00000000-0005-0000-0000-0000BD170000}"/>
    <cellStyle name="Comma 8 6 5 2" xfId="4121" xr:uid="{00000000-0005-0000-0000-0000BE170000}"/>
    <cellStyle name="Comma 8 6 5 2 2" xfId="4122" xr:uid="{00000000-0005-0000-0000-0000BF170000}"/>
    <cellStyle name="Comma 8 6 5 3" xfId="4123" xr:uid="{00000000-0005-0000-0000-0000C0170000}"/>
    <cellStyle name="Comma 8 6 5 3 2" xfId="4124" xr:uid="{00000000-0005-0000-0000-0000C1170000}"/>
    <cellStyle name="Comma 8 6 5 4" xfId="4125" xr:uid="{00000000-0005-0000-0000-0000C2170000}"/>
    <cellStyle name="Comma 8 6 5 5" xfId="4126" xr:uid="{00000000-0005-0000-0000-0000C3170000}"/>
    <cellStyle name="Comma 8 6 6" xfId="4127" xr:uid="{00000000-0005-0000-0000-0000C4170000}"/>
    <cellStyle name="Comma 8 6 6 2" xfId="4128" xr:uid="{00000000-0005-0000-0000-0000C5170000}"/>
    <cellStyle name="Comma 8 6 7" xfId="4129" xr:uid="{00000000-0005-0000-0000-0000C6170000}"/>
    <cellStyle name="Comma 8 6 7 2" xfId="4130" xr:uid="{00000000-0005-0000-0000-0000C7170000}"/>
    <cellStyle name="Comma 8 6 8" xfId="4131" xr:uid="{00000000-0005-0000-0000-0000C8170000}"/>
    <cellStyle name="Comma 8 6 8 2" xfId="4132" xr:uid="{00000000-0005-0000-0000-0000C9170000}"/>
    <cellStyle name="Comma 8 6 9" xfId="4133" xr:uid="{00000000-0005-0000-0000-0000CA170000}"/>
    <cellStyle name="Comma 8 7" xfId="4134" xr:uid="{00000000-0005-0000-0000-0000CB170000}"/>
    <cellStyle name="Comma 8 7 10" xfId="4135" xr:uid="{00000000-0005-0000-0000-0000CC170000}"/>
    <cellStyle name="Comma 8 7 11" xfId="4136" xr:uid="{00000000-0005-0000-0000-0000CD170000}"/>
    <cellStyle name="Comma 8 7 2" xfId="4137" xr:uid="{00000000-0005-0000-0000-0000CE170000}"/>
    <cellStyle name="Comma 8 7 2 2" xfId="4138" xr:uid="{00000000-0005-0000-0000-0000CF170000}"/>
    <cellStyle name="Comma 8 7 2 2 2" xfId="4139" xr:uid="{00000000-0005-0000-0000-0000D0170000}"/>
    <cellStyle name="Comma 8 7 2 3" xfId="4140" xr:uid="{00000000-0005-0000-0000-0000D1170000}"/>
    <cellStyle name="Comma 8 7 2 3 2" xfId="4141" xr:uid="{00000000-0005-0000-0000-0000D2170000}"/>
    <cellStyle name="Comma 8 7 2 4" xfId="4142" xr:uid="{00000000-0005-0000-0000-0000D3170000}"/>
    <cellStyle name="Comma 8 7 2 4 2" xfId="4143" xr:uid="{00000000-0005-0000-0000-0000D4170000}"/>
    <cellStyle name="Comma 8 7 2 5" xfId="4144" xr:uid="{00000000-0005-0000-0000-0000D5170000}"/>
    <cellStyle name="Comma 8 7 2 6" xfId="4145" xr:uid="{00000000-0005-0000-0000-0000D6170000}"/>
    <cellStyle name="Comma 8 7 3" xfId="4146" xr:uid="{00000000-0005-0000-0000-0000D7170000}"/>
    <cellStyle name="Comma 8 7 3 2" xfId="4147" xr:uid="{00000000-0005-0000-0000-0000D8170000}"/>
    <cellStyle name="Comma 8 7 3 2 2" xfId="4148" xr:uid="{00000000-0005-0000-0000-0000D9170000}"/>
    <cellStyle name="Comma 8 7 3 3" xfId="4149" xr:uid="{00000000-0005-0000-0000-0000DA170000}"/>
    <cellStyle name="Comma 8 7 3 3 2" xfId="4150" xr:uid="{00000000-0005-0000-0000-0000DB170000}"/>
    <cellStyle name="Comma 8 7 3 4" xfId="4151" xr:uid="{00000000-0005-0000-0000-0000DC170000}"/>
    <cellStyle name="Comma 8 7 3 4 2" xfId="4152" xr:uid="{00000000-0005-0000-0000-0000DD170000}"/>
    <cellStyle name="Comma 8 7 3 5" xfId="4153" xr:uid="{00000000-0005-0000-0000-0000DE170000}"/>
    <cellStyle name="Comma 8 7 3 6" xfId="4154" xr:uid="{00000000-0005-0000-0000-0000DF170000}"/>
    <cellStyle name="Comma 8 7 4" xfId="4155" xr:uid="{00000000-0005-0000-0000-0000E0170000}"/>
    <cellStyle name="Comma 8 7 4 2" xfId="4156" xr:uid="{00000000-0005-0000-0000-0000E1170000}"/>
    <cellStyle name="Comma 8 7 4 2 2" xfId="4157" xr:uid="{00000000-0005-0000-0000-0000E2170000}"/>
    <cellStyle name="Comma 8 7 4 3" xfId="4158" xr:uid="{00000000-0005-0000-0000-0000E3170000}"/>
    <cellStyle name="Comma 8 7 4 3 2" xfId="4159" xr:uid="{00000000-0005-0000-0000-0000E4170000}"/>
    <cellStyle name="Comma 8 7 4 4" xfId="4160" xr:uid="{00000000-0005-0000-0000-0000E5170000}"/>
    <cellStyle name="Comma 8 7 4 4 2" xfId="4161" xr:uid="{00000000-0005-0000-0000-0000E6170000}"/>
    <cellStyle name="Comma 8 7 4 5" xfId="4162" xr:uid="{00000000-0005-0000-0000-0000E7170000}"/>
    <cellStyle name="Comma 8 7 4 6" xfId="4163" xr:uid="{00000000-0005-0000-0000-0000E8170000}"/>
    <cellStyle name="Comma 8 7 5" xfId="4164" xr:uid="{00000000-0005-0000-0000-0000E9170000}"/>
    <cellStyle name="Comma 8 7 5 2" xfId="4165" xr:uid="{00000000-0005-0000-0000-0000EA170000}"/>
    <cellStyle name="Comma 8 7 5 2 2" xfId="4166" xr:uid="{00000000-0005-0000-0000-0000EB170000}"/>
    <cellStyle name="Comma 8 7 5 3" xfId="4167" xr:uid="{00000000-0005-0000-0000-0000EC170000}"/>
    <cellStyle name="Comma 8 7 5 3 2" xfId="4168" xr:uid="{00000000-0005-0000-0000-0000ED170000}"/>
    <cellStyle name="Comma 8 7 5 4" xfId="4169" xr:uid="{00000000-0005-0000-0000-0000EE170000}"/>
    <cellStyle name="Comma 8 7 5 5" xfId="4170" xr:uid="{00000000-0005-0000-0000-0000EF170000}"/>
    <cellStyle name="Comma 8 7 6" xfId="4171" xr:uid="{00000000-0005-0000-0000-0000F0170000}"/>
    <cellStyle name="Comma 8 7 6 2" xfId="4172" xr:uid="{00000000-0005-0000-0000-0000F1170000}"/>
    <cellStyle name="Comma 8 7 7" xfId="4173" xr:uid="{00000000-0005-0000-0000-0000F2170000}"/>
    <cellStyle name="Comma 8 7 7 2" xfId="4174" xr:uid="{00000000-0005-0000-0000-0000F3170000}"/>
    <cellStyle name="Comma 8 7 8" xfId="4175" xr:uid="{00000000-0005-0000-0000-0000F4170000}"/>
    <cellStyle name="Comma 8 7 8 2" xfId="4176" xr:uid="{00000000-0005-0000-0000-0000F5170000}"/>
    <cellStyle name="Comma 8 7 9" xfId="4177" xr:uid="{00000000-0005-0000-0000-0000F6170000}"/>
    <cellStyle name="Comma 8 8" xfId="4178" xr:uid="{00000000-0005-0000-0000-0000F7170000}"/>
    <cellStyle name="Comma 8 8 2" xfId="4179" xr:uid="{00000000-0005-0000-0000-0000F8170000}"/>
    <cellStyle name="Comma 8 8 2 2" xfId="4180" xr:uid="{00000000-0005-0000-0000-0000F9170000}"/>
    <cellStyle name="Comma 8 8 3" xfId="4181" xr:uid="{00000000-0005-0000-0000-0000FA170000}"/>
    <cellStyle name="Comma 8 8 3 2" xfId="4182" xr:uid="{00000000-0005-0000-0000-0000FB170000}"/>
    <cellStyle name="Comma 8 8 4" xfId="4183" xr:uid="{00000000-0005-0000-0000-0000FC170000}"/>
    <cellStyle name="Comma 8 8 4 2" xfId="4184" xr:uid="{00000000-0005-0000-0000-0000FD170000}"/>
    <cellStyle name="Comma 8 8 5" xfId="4185" xr:uid="{00000000-0005-0000-0000-0000FE170000}"/>
    <cellStyle name="Comma 8 8 6" xfId="4186" xr:uid="{00000000-0005-0000-0000-0000FF170000}"/>
    <cellStyle name="Comma 8 9" xfId="4187" xr:uid="{00000000-0005-0000-0000-000000180000}"/>
    <cellStyle name="Comma 8 9 2" xfId="4188" xr:uid="{00000000-0005-0000-0000-000001180000}"/>
    <cellStyle name="Comma 8 9 2 2" xfId="4189" xr:uid="{00000000-0005-0000-0000-000002180000}"/>
    <cellStyle name="Comma 8 9 3" xfId="4190" xr:uid="{00000000-0005-0000-0000-000003180000}"/>
    <cellStyle name="Comma 8 9 3 2" xfId="4191" xr:uid="{00000000-0005-0000-0000-000004180000}"/>
    <cellStyle name="Comma 8 9 4" xfId="4192" xr:uid="{00000000-0005-0000-0000-000005180000}"/>
    <cellStyle name="Comma 8 9 4 2" xfId="4193" xr:uid="{00000000-0005-0000-0000-000006180000}"/>
    <cellStyle name="Comma 8 9 5" xfId="4194" xr:uid="{00000000-0005-0000-0000-000007180000}"/>
    <cellStyle name="Comma 8 9 6" xfId="4195" xr:uid="{00000000-0005-0000-0000-000008180000}"/>
    <cellStyle name="Comma 84" xfId="4196" xr:uid="{00000000-0005-0000-0000-000009180000}"/>
    <cellStyle name="Comma 9" xfId="4197" xr:uid="{00000000-0005-0000-0000-00000A180000}"/>
    <cellStyle name="Comma 9 2" xfId="4198" xr:uid="{00000000-0005-0000-0000-00000B180000}"/>
    <cellStyle name="Comma 9 2 2" xfId="4199" xr:uid="{00000000-0005-0000-0000-00000C180000}"/>
    <cellStyle name="Comma 9 2 3" xfId="45865" xr:uid="{00000000-0005-0000-0000-00000D180000}"/>
    <cellStyle name="Comma 9 2 3 2" xfId="45866" xr:uid="{00000000-0005-0000-0000-00000E180000}"/>
    <cellStyle name="Comma 9 2 3 3" xfId="45867" xr:uid="{00000000-0005-0000-0000-00000F180000}"/>
    <cellStyle name="Comma 9 2 3 4" xfId="45868" xr:uid="{00000000-0005-0000-0000-000010180000}"/>
    <cellStyle name="Comma 9 2 4" xfId="45869" xr:uid="{00000000-0005-0000-0000-000011180000}"/>
    <cellStyle name="Comma 9 2 4 2" xfId="45870" xr:uid="{00000000-0005-0000-0000-000012180000}"/>
    <cellStyle name="Comma 9 2 4 2 2" xfId="45871" xr:uid="{00000000-0005-0000-0000-000013180000}"/>
    <cellStyle name="Comma 9 2 4 2 3" xfId="45872" xr:uid="{00000000-0005-0000-0000-000014180000}"/>
    <cellStyle name="Comma 9 2 4 2 3 2" xfId="45873" xr:uid="{00000000-0005-0000-0000-000015180000}"/>
    <cellStyle name="Comma 9 2 4 3" xfId="45874" xr:uid="{00000000-0005-0000-0000-000016180000}"/>
    <cellStyle name="Comma 9 2 5" xfId="45875" xr:uid="{00000000-0005-0000-0000-000017180000}"/>
    <cellStyle name="Comma 9 2 5 2" xfId="45876" xr:uid="{00000000-0005-0000-0000-000018180000}"/>
    <cellStyle name="Comma 9 2 5 3" xfId="45877" xr:uid="{00000000-0005-0000-0000-000019180000}"/>
    <cellStyle name="Comma 9 2 5 3 2" xfId="45878" xr:uid="{00000000-0005-0000-0000-00001A180000}"/>
    <cellStyle name="Comma 9 2 6" xfId="45879" xr:uid="{00000000-0005-0000-0000-00001B180000}"/>
    <cellStyle name="Comma 9 2 7" xfId="45880" xr:uid="{00000000-0005-0000-0000-00001C180000}"/>
    <cellStyle name="Comma 9 2 7 2" xfId="45881" xr:uid="{00000000-0005-0000-0000-00001D180000}"/>
    <cellStyle name="Comma 9 2 8" xfId="45882" xr:uid="{00000000-0005-0000-0000-00001E180000}"/>
    <cellStyle name="Comma 9 3" xfId="4200" xr:uid="{00000000-0005-0000-0000-00001F180000}"/>
    <cellStyle name="Comma 9 4" xfId="45883" xr:uid="{00000000-0005-0000-0000-000020180000}"/>
    <cellStyle name="Comma 9 5" xfId="45884" xr:uid="{00000000-0005-0000-0000-000021180000}"/>
    <cellStyle name="Comma 9 6" xfId="45885" xr:uid="{00000000-0005-0000-0000-000022180000}"/>
    <cellStyle name="Comma 9 6 10" xfId="45886" xr:uid="{00000000-0005-0000-0000-000023180000}"/>
    <cellStyle name="Comma 9 6 11" xfId="45887" xr:uid="{00000000-0005-0000-0000-000024180000}"/>
    <cellStyle name="Comma 9 6 11 2" xfId="45888" xr:uid="{00000000-0005-0000-0000-000025180000}"/>
    <cellStyle name="Comma 9 6 11 2 2" xfId="45889" xr:uid="{00000000-0005-0000-0000-000026180000}"/>
    <cellStyle name="Comma 9 6 11 2 3" xfId="45890" xr:uid="{00000000-0005-0000-0000-000027180000}"/>
    <cellStyle name="Comma 9 6 11 2 3 2" xfId="45891" xr:uid="{00000000-0005-0000-0000-000028180000}"/>
    <cellStyle name="Comma 9 6 2" xfId="45892" xr:uid="{00000000-0005-0000-0000-000029180000}"/>
    <cellStyle name="Comma 9 6 3" xfId="45893" xr:uid="{00000000-0005-0000-0000-00002A180000}"/>
    <cellStyle name="Comma 9 6 4" xfId="45894" xr:uid="{00000000-0005-0000-0000-00002B180000}"/>
    <cellStyle name="Comma 9 6 5" xfId="45895" xr:uid="{00000000-0005-0000-0000-00002C180000}"/>
    <cellStyle name="Comma 9 6 5 2" xfId="45896" xr:uid="{00000000-0005-0000-0000-00002D180000}"/>
    <cellStyle name="Comma 9 6 5 2 2" xfId="45897" xr:uid="{00000000-0005-0000-0000-00002E180000}"/>
    <cellStyle name="Comma 9 6 5 2 3" xfId="45898" xr:uid="{00000000-0005-0000-0000-00002F180000}"/>
    <cellStyle name="Comma 9 6 6" xfId="45899" xr:uid="{00000000-0005-0000-0000-000030180000}"/>
    <cellStyle name="Comma 9 6 7" xfId="45900" xr:uid="{00000000-0005-0000-0000-000031180000}"/>
    <cellStyle name="Comma 9 6 8" xfId="45901" xr:uid="{00000000-0005-0000-0000-000032180000}"/>
    <cellStyle name="Comma 9 6 9" xfId="45902" xr:uid="{00000000-0005-0000-0000-000033180000}"/>
    <cellStyle name="Comma 9 6 9 2" xfId="45903" xr:uid="{00000000-0005-0000-0000-000034180000}"/>
    <cellStyle name="Comma 9 6 9 2 2" xfId="45904" xr:uid="{00000000-0005-0000-0000-000035180000}"/>
    <cellStyle name="Comma 9 6 9 2 3" xfId="45905" xr:uid="{00000000-0005-0000-0000-000036180000}"/>
    <cellStyle name="Comma 9 6 9 2 3 2" xfId="45906" xr:uid="{00000000-0005-0000-0000-000037180000}"/>
    <cellStyle name="Comma 9 7" xfId="45907" xr:uid="{00000000-0005-0000-0000-000038180000}"/>
    <cellStyle name="Comma_Sheet" xfId="7" xr:uid="{00000000-0005-0000-0000-000039180000}"/>
    <cellStyle name="Comma0" xfId="4201" xr:uid="{00000000-0005-0000-0000-00003A180000}"/>
    <cellStyle name="Comma0 - Style3" xfId="45908" xr:uid="{00000000-0005-0000-0000-00003B180000}"/>
    <cellStyle name="Comma0 - Style4" xfId="45909" xr:uid="{00000000-0005-0000-0000-00003C180000}"/>
    <cellStyle name="Comma0 2" xfId="4202" xr:uid="{00000000-0005-0000-0000-00003D180000}"/>
    <cellStyle name="Comma0 3" xfId="4203" xr:uid="{00000000-0005-0000-0000-00003E180000}"/>
    <cellStyle name="Comma0_050318 MON POWER OHIO LOAD" xfId="45910" xr:uid="{00000000-0005-0000-0000-00003F180000}"/>
    <cellStyle name="comma1" xfId="4204" xr:uid="{00000000-0005-0000-0000-000040180000}"/>
    <cellStyle name="Comma1 - Style1" xfId="45911" xr:uid="{00000000-0005-0000-0000-000041180000}"/>
    <cellStyle name="CommaBlank" xfId="45912" xr:uid="{00000000-0005-0000-0000-000042180000}"/>
    <cellStyle name="CommaBlank 2" xfId="45913" xr:uid="{00000000-0005-0000-0000-000043180000}"/>
    <cellStyle name="CommaBlank 2 2" xfId="45914" xr:uid="{00000000-0005-0000-0000-000044180000}"/>
    <cellStyle name="CommaBlank 2 3" xfId="45915" xr:uid="{00000000-0005-0000-0000-000045180000}"/>
    <cellStyle name="CommaBlank 3" xfId="45916" xr:uid="{00000000-0005-0000-0000-000046180000}"/>
    <cellStyle name="CommaBlank 4" xfId="45917" xr:uid="{00000000-0005-0000-0000-000047180000}"/>
    <cellStyle name="Condition" xfId="4205" xr:uid="{00000000-0005-0000-0000-000048180000}"/>
    <cellStyle name="Condition 10" xfId="4206" xr:uid="{00000000-0005-0000-0000-000049180000}"/>
    <cellStyle name="Condition 2" xfId="4207" xr:uid="{00000000-0005-0000-0000-00004A180000}"/>
    <cellStyle name="Condition 3" xfId="4208" xr:uid="{00000000-0005-0000-0000-00004B180000}"/>
    <cellStyle name="Condition 4" xfId="4209" xr:uid="{00000000-0005-0000-0000-00004C180000}"/>
    <cellStyle name="Condition 5" xfId="4210" xr:uid="{00000000-0005-0000-0000-00004D180000}"/>
    <cellStyle name="Condition 6" xfId="4211" xr:uid="{00000000-0005-0000-0000-00004E180000}"/>
    <cellStyle name="Condition 7" xfId="4212" xr:uid="{00000000-0005-0000-0000-00004F180000}"/>
    <cellStyle name="Condition 8" xfId="4213" xr:uid="{00000000-0005-0000-0000-000050180000}"/>
    <cellStyle name="Condition 9" xfId="4214" xr:uid="{00000000-0005-0000-0000-000051180000}"/>
    <cellStyle name="ContentsHyperlink" xfId="4215" xr:uid="{00000000-0005-0000-0000-000052180000}"/>
    <cellStyle name="Currency [1]" xfId="45918" xr:uid="{00000000-0005-0000-0000-000053180000}"/>
    <cellStyle name="Currency [2]" xfId="45919" xr:uid="{00000000-0005-0000-0000-000054180000}"/>
    <cellStyle name="Currency [2] 2" xfId="45920" xr:uid="{00000000-0005-0000-0000-000055180000}"/>
    <cellStyle name="Currency 10" xfId="45921" xr:uid="{00000000-0005-0000-0000-000056180000}"/>
    <cellStyle name="Currency 10 2" xfId="45922" xr:uid="{00000000-0005-0000-0000-000057180000}"/>
    <cellStyle name="Currency 10 2 2" xfId="45923" xr:uid="{00000000-0005-0000-0000-000058180000}"/>
    <cellStyle name="Currency 10 2 2 2" xfId="45924" xr:uid="{00000000-0005-0000-0000-000059180000}"/>
    <cellStyle name="Currency 10 2 2 2 2" xfId="45925" xr:uid="{00000000-0005-0000-0000-00005A180000}"/>
    <cellStyle name="Currency 10 2 2 2 2 2" xfId="45926" xr:uid="{00000000-0005-0000-0000-00005B180000}"/>
    <cellStyle name="Currency 10 2 2 2 2 2 2" xfId="45927" xr:uid="{00000000-0005-0000-0000-00005C180000}"/>
    <cellStyle name="Currency 10 2 2 2 2 3" xfId="45928" xr:uid="{00000000-0005-0000-0000-00005D180000}"/>
    <cellStyle name="Currency 10 2 2 2 3" xfId="45929" xr:uid="{00000000-0005-0000-0000-00005E180000}"/>
    <cellStyle name="Currency 10 2 2 2 3 2" xfId="45930" xr:uid="{00000000-0005-0000-0000-00005F180000}"/>
    <cellStyle name="Currency 10 2 2 2 4" xfId="45931" xr:uid="{00000000-0005-0000-0000-000060180000}"/>
    <cellStyle name="Currency 10 2 2 3" xfId="45932" xr:uid="{00000000-0005-0000-0000-000061180000}"/>
    <cellStyle name="Currency 10 2 2 3 2" xfId="45933" xr:uid="{00000000-0005-0000-0000-000062180000}"/>
    <cellStyle name="Currency 10 2 2 3 2 2" xfId="45934" xr:uid="{00000000-0005-0000-0000-000063180000}"/>
    <cellStyle name="Currency 10 2 2 3 3" xfId="45935" xr:uid="{00000000-0005-0000-0000-000064180000}"/>
    <cellStyle name="Currency 10 2 2 4" xfId="45936" xr:uid="{00000000-0005-0000-0000-000065180000}"/>
    <cellStyle name="Currency 10 2 2 4 2" xfId="45937" xr:uid="{00000000-0005-0000-0000-000066180000}"/>
    <cellStyle name="Currency 10 2 2 5" xfId="45938" xr:uid="{00000000-0005-0000-0000-000067180000}"/>
    <cellStyle name="Currency 10 2 3" xfId="45939" xr:uid="{00000000-0005-0000-0000-000068180000}"/>
    <cellStyle name="Currency 10 2 3 2" xfId="45940" xr:uid="{00000000-0005-0000-0000-000069180000}"/>
    <cellStyle name="Currency 10 2 3 2 2" xfId="45941" xr:uid="{00000000-0005-0000-0000-00006A180000}"/>
    <cellStyle name="Currency 10 2 3 2 2 2" xfId="45942" xr:uid="{00000000-0005-0000-0000-00006B180000}"/>
    <cellStyle name="Currency 10 2 3 2 3" xfId="45943" xr:uid="{00000000-0005-0000-0000-00006C180000}"/>
    <cellStyle name="Currency 10 2 3 3" xfId="45944" xr:uid="{00000000-0005-0000-0000-00006D180000}"/>
    <cellStyle name="Currency 10 2 3 3 2" xfId="45945" xr:uid="{00000000-0005-0000-0000-00006E180000}"/>
    <cellStyle name="Currency 10 2 3 4" xfId="45946" xr:uid="{00000000-0005-0000-0000-00006F180000}"/>
    <cellStyle name="Currency 10 2 4" xfId="45947" xr:uid="{00000000-0005-0000-0000-000070180000}"/>
    <cellStyle name="Currency 10 2 4 2" xfId="45948" xr:uid="{00000000-0005-0000-0000-000071180000}"/>
    <cellStyle name="Currency 10 2 4 2 2" xfId="45949" xr:uid="{00000000-0005-0000-0000-000072180000}"/>
    <cellStyle name="Currency 10 2 4 3" xfId="45950" xr:uid="{00000000-0005-0000-0000-000073180000}"/>
    <cellStyle name="Currency 10 2 5" xfId="45951" xr:uid="{00000000-0005-0000-0000-000074180000}"/>
    <cellStyle name="Currency 10 2 5 2" xfId="45952" xr:uid="{00000000-0005-0000-0000-000075180000}"/>
    <cellStyle name="Currency 10 2 6" xfId="45953" xr:uid="{00000000-0005-0000-0000-000076180000}"/>
    <cellStyle name="Currency 10 3" xfId="45954" xr:uid="{00000000-0005-0000-0000-000077180000}"/>
    <cellStyle name="Currency 10 3 2" xfId="45955" xr:uid="{00000000-0005-0000-0000-000078180000}"/>
    <cellStyle name="Currency 10 3 2 2" xfId="45956" xr:uid="{00000000-0005-0000-0000-000079180000}"/>
    <cellStyle name="Currency 10 3 2 2 2" xfId="45957" xr:uid="{00000000-0005-0000-0000-00007A180000}"/>
    <cellStyle name="Currency 10 3 2 2 2 2" xfId="45958" xr:uid="{00000000-0005-0000-0000-00007B180000}"/>
    <cellStyle name="Currency 10 3 2 2 2 2 2" xfId="45959" xr:uid="{00000000-0005-0000-0000-00007C180000}"/>
    <cellStyle name="Currency 10 3 2 2 2 3" xfId="45960" xr:uid="{00000000-0005-0000-0000-00007D180000}"/>
    <cellStyle name="Currency 10 3 2 2 3" xfId="45961" xr:uid="{00000000-0005-0000-0000-00007E180000}"/>
    <cellStyle name="Currency 10 3 2 2 3 2" xfId="45962" xr:uid="{00000000-0005-0000-0000-00007F180000}"/>
    <cellStyle name="Currency 10 3 2 2 4" xfId="45963" xr:uid="{00000000-0005-0000-0000-000080180000}"/>
    <cellStyle name="Currency 10 3 2 3" xfId="45964" xr:uid="{00000000-0005-0000-0000-000081180000}"/>
    <cellStyle name="Currency 10 3 2 3 2" xfId="45965" xr:uid="{00000000-0005-0000-0000-000082180000}"/>
    <cellStyle name="Currency 10 3 2 3 2 2" xfId="45966" xr:uid="{00000000-0005-0000-0000-000083180000}"/>
    <cellStyle name="Currency 10 3 2 3 3" xfId="45967" xr:uid="{00000000-0005-0000-0000-000084180000}"/>
    <cellStyle name="Currency 10 3 2 4" xfId="45968" xr:uid="{00000000-0005-0000-0000-000085180000}"/>
    <cellStyle name="Currency 10 3 2 4 2" xfId="45969" xr:uid="{00000000-0005-0000-0000-000086180000}"/>
    <cellStyle name="Currency 10 3 2 5" xfId="45970" xr:uid="{00000000-0005-0000-0000-000087180000}"/>
    <cellStyle name="Currency 10 3 3" xfId="45971" xr:uid="{00000000-0005-0000-0000-000088180000}"/>
    <cellStyle name="Currency 10 3 3 2" xfId="45972" xr:uid="{00000000-0005-0000-0000-000089180000}"/>
    <cellStyle name="Currency 10 3 3 2 2" xfId="45973" xr:uid="{00000000-0005-0000-0000-00008A180000}"/>
    <cellStyle name="Currency 10 3 3 2 2 2" xfId="45974" xr:uid="{00000000-0005-0000-0000-00008B180000}"/>
    <cellStyle name="Currency 10 3 3 2 3" xfId="45975" xr:uid="{00000000-0005-0000-0000-00008C180000}"/>
    <cellStyle name="Currency 10 3 3 3" xfId="45976" xr:uid="{00000000-0005-0000-0000-00008D180000}"/>
    <cellStyle name="Currency 10 3 3 3 2" xfId="45977" xr:uid="{00000000-0005-0000-0000-00008E180000}"/>
    <cellStyle name="Currency 10 3 3 4" xfId="45978" xr:uid="{00000000-0005-0000-0000-00008F180000}"/>
    <cellStyle name="Currency 10 3 4" xfId="45979" xr:uid="{00000000-0005-0000-0000-000090180000}"/>
    <cellStyle name="Currency 10 3 4 2" xfId="45980" xr:uid="{00000000-0005-0000-0000-000091180000}"/>
    <cellStyle name="Currency 10 3 4 2 2" xfId="45981" xr:uid="{00000000-0005-0000-0000-000092180000}"/>
    <cellStyle name="Currency 10 3 4 3" xfId="45982" xr:uid="{00000000-0005-0000-0000-000093180000}"/>
    <cellStyle name="Currency 10 3 5" xfId="45983" xr:uid="{00000000-0005-0000-0000-000094180000}"/>
    <cellStyle name="Currency 10 3 5 2" xfId="45984" xr:uid="{00000000-0005-0000-0000-000095180000}"/>
    <cellStyle name="Currency 10 3 6" xfId="45985" xr:uid="{00000000-0005-0000-0000-000096180000}"/>
    <cellStyle name="Currency 10 4" xfId="45986" xr:uid="{00000000-0005-0000-0000-000097180000}"/>
    <cellStyle name="Currency 10 4 2" xfId="45987" xr:uid="{00000000-0005-0000-0000-000098180000}"/>
    <cellStyle name="Currency 10 4 2 2" xfId="45988" xr:uid="{00000000-0005-0000-0000-000099180000}"/>
    <cellStyle name="Currency 10 4 2 2 2" xfId="45989" xr:uid="{00000000-0005-0000-0000-00009A180000}"/>
    <cellStyle name="Currency 10 4 2 2 2 2" xfId="45990" xr:uid="{00000000-0005-0000-0000-00009B180000}"/>
    <cellStyle name="Currency 10 4 2 2 3" xfId="45991" xr:uid="{00000000-0005-0000-0000-00009C180000}"/>
    <cellStyle name="Currency 10 4 2 3" xfId="45992" xr:uid="{00000000-0005-0000-0000-00009D180000}"/>
    <cellStyle name="Currency 10 4 2 3 2" xfId="45993" xr:uid="{00000000-0005-0000-0000-00009E180000}"/>
    <cellStyle name="Currency 10 4 2 4" xfId="45994" xr:uid="{00000000-0005-0000-0000-00009F180000}"/>
    <cellStyle name="Currency 10 4 3" xfId="45995" xr:uid="{00000000-0005-0000-0000-0000A0180000}"/>
    <cellStyle name="Currency 10 4 3 2" xfId="45996" xr:uid="{00000000-0005-0000-0000-0000A1180000}"/>
    <cellStyle name="Currency 10 4 3 2 2" xfId="45997" xr:uid="{00000000-0005-0000-0000-0000A2180000}"/>
    <cellStyle name="Currency 10 4 3 3" xfId="45998" xr:uid="{00000000-0005-0000-0000-0000A3180000}"/>
    <cellStyle name="Currency 10 4 4" xfId="45999" xr:uid="{00000000-0005-0000-0000-0000A4180000}"/>
    <cellStyle name="Currency 10 4 4 2" xfId="46000" xr:uid="{00000000-0005-0000-0000-0000A5180000}"/>
    <cellStyle name="Currency 10 4 5" xfId="46001" xr:uid="{00000000-0005-0000-0000-0000A6180000}"/>
    <cellStyle name="Currency 10 5" xfId="46002" xr:uid="{00000000-0005-0000-0000-0000A7180000}"/>
    <cellStyle name="Currency 10 5 2" xfId="46003" xr:uid="{00000000-0005-0000-0000-0000A8180000}"/>
    <cellStyle name="Currency 10 5 2 2" xfId="46004" xr:uid="{00000000-0005-0000-0000-0000A9180000}"/>
    <cellStyle name="Currency 10 5 2 2 2" xfId="46005" xr:uid="{00000000-0005-0000-0000-0000AA180000}"/>
    <cellStyle name="Currency 10 5 2 3" xfId="46006" xr:uid="{00000000-0005-0000-0000-0000AB180000}"/>
    <cellStyle name="Currency 10 5 3" xfId="46007" xr:uid="{00000000-0005-0000-0000-0000AC180000}"/>
    <cellStyle name="Currency 10 5 3 2" xfId="46008" xr:uid="{00000000-0005-0000-0000-0000AD180000}"/>
    <cellStyle name="Currency 10 5 4" xfId="46009" xr:uid="{00000000-0005-0000-0000-0000AE180000}"/>
    <cellStyle name="Currency 10 6" xfId="46010" xr:uid="{00000000-0005-0000-0000-0000AF180000}"/>
    <cellStyle name="Currency 10 6 2" xfId="46011" xr:uid="{00000000-0005-0000-0000-0000B0180000}"/>
    <cellStyle name="Currency 10 6 2 2" xfId="46012" xr:uid="{00000000-0005-0000-0000-0000B1180000}"/>
    <cellStyle name="Currency 10 6 3" xfId="46013" xr:uid="{00000000-0005-0000-0000-0000B2180000}"/>
    <cellStyle name="Currency 10 7" xfId="46014" xr:uid="{00000000-0005-0000-0000-0000B3180000}"/>
    <cellStyle name="Currency 10 7 2" xfId="46015" xr:uid="{00000000-0005-0000-0000-0000B4180000}"/>
    <cellStyle name="Currency 10 8" xfId="46016" xr:uid="{00000000-0005-0000-0000-0000B5180000}"/>
    <cellStyle name="Currency 11" xfId="46017" xr:uid="{00000000-0005-0000-0000-0000B6180000}"/>
    <cellStyle name="Currency 11 2" xfId="46018" xr:uid="{00000000-0005-0000-0000-0000B7180000}"/>
    <cellStyle name="Currency 11 2 2" xfId="46019" xr:uid="{00000000-0005-0000-0000-0000B8180000}"/>
    <cellStyle name="Currency 11 2 2 2" xfId="46020" xr:uid="{00000000-0005-0000-0000-0000B9180000}"/>
    <cellStyle name="Currency 11 2 2 2 2" xfId="46021" xr:uid="{00000000-0005-0000-0000-0000BA180000}"/>
    <cellStyle name="Currency 11 2 2 3" xfId="46022" xr:uid="{00000000-0005-0000-0000-0000BB180000}"/>
    <cellStyle name="Currency 11 2 3" xfId="46023" xr:uid="{00000000-0005-0000-0000-0000BC180000}"/>
    <cellStyle name="Currency 11 2 3 2" xfId="46024" xr:uid="{00000000-0005-0000-0000-0000BD180000}"/>
    <cellStyle name="Currency 11 2 4" xfId="46025" xr:uid="{00000000-0005-0000-0000-0000BE180000}"/>
    <cellStyle name="Currency 11 3" xfId="46026" xr:uid="{00000000-0005-0000-0000-0000BF180000}"/>
    <cellStyle name="Currency 11 3 2" xfId="46027" xr:uid="{00000000-0005-0000-0000-0000C0180000}"/>
    <cellStyle name="Currency 11 3 2 2" xfId="46028" xr:uid="{00000000-0005-0000-0000-0000C1180000}"/>
    <cellStyle name="Currency 11 3 3" xfId="46029" xr:uid="{00000000-0005-0000-0000-0000C2180000}"/>
    <cellStyle name="Currency 11 4" xfId="46030" xr:uid="{00000000-0005-0000-0000-0000C3180000}"/>
    <cellStyle name="Currency 11 4 2" xfId="46031" xr:uid="{00000000-0005-0000-0000-0000C4180000}"/>
    <cellStyle name="Currency 11 4 2 2" xfId="46032" xr:uid="{00000000-0005-0000-0000-0000C5180000}"/>
    <cellStyle name="Currency 11 4 3" xfId="46033" xr:uid="{00000000-0005-0000-0000-0000C6180000}"/>
    <cellStyle name="Currency 11 5" xfId="46034" xr:uid="{00000000-0005-0000-0000-0000C7180000}"/>
    <cellStyle name="Currency 11 5 2" xfId="46035" xr:uid="{00000000-0005-0000-0000-0000C8180000}"/>
    <cellStyle name="Currency 11 6" xfId="46036" xr:uid="{00000000-0005-0000-0000-0000C9180000}"/>
    <cellStyle name="Currency 11 6 2" xfId="46037" xr:uid="{00000000-0005-0000-0000-0000CA180000}"/>
    <cellStyle name="Currency 11 7" xfId="46038" xr:uid="{00000000-0005-0000-0000-0000CB180000}"/>
    <cellStyle name="Currency 11 7 2" xfId="46039" xr:uid="{00000000-0005-0000-0000-0000CC180000}"/>
    <cellStyle name="Currency 11 7 2 2" xfId="46040" xr:uid="{00000000-0005-0000-0000-0000CD180000}"/>
    <cellStyle name="Currency 11 7 3" xfId="46041" xr:uid="{00000000-0005-0000-0000-0000CE180000}"/>
    <cellStyle name="Currency 11 8" xfId="46042" xr:uid="{00000000-0005-0000-0000-0000CF180000}"/>
    <cellStyle name="Currency 12" xfId="46043" xr:uid="{00000000-0005-0000-0000-0000D0180000}"/>
    <cellStyle name="Currency 12 2" xfId="46044" xr:uid="{00000000-0005-0000-0000-0000D1180000}"/>
    <cellStyle name="Currency 12 2 2" xfId="46045" xr:uid="{00000000-0005-0000-0000-0000D2180000}"/>
    <cellStyle name="Currency 12 2 2 2" xfId="46046" xr:uid="{00000000-0005-0000-0000-0000D3180000}"/>
    <cellStyle name="Currency 12 2 3" xfId="46047" xr:uid="{00000000-0005-0000-0000-0000D4180000}"/>
    <cellStyle name="Currency 12 3" xfId="46048" xr:uid="{00000000-0005-0000-0000-0000D5180000}"/>
    <cellStyle name="Currency 12 3 2" xfId="46049" xr:uid="{00000000-0005-0000-0000-0000D6180000}"/>
    <cellStyle name="Currency 12 4" xfId="46050" xr:uid="{00000000-0005-0000-0000-0000D7180000}"/>
    <cellStyle name="Currency 12 4 2" xfId="46051" xr:uid="{00000000-0005-0000-0000-0000D8180000}"/>
    <cellStyle name="Currency 12 5" xfId="46052" xr:uid="{00000000-0005-0000-0000-0000D9180000}"/>
    <cellStyle name="Currency 13" xfId="4216" xr:uid="{00000000-0005-0000-0000-0000DA180000}"/>
    <cellStyle name="Currency 13 2" xfId="46053" xr:uid="{00000000-0005-0000-0000-0000DB180000}"/>
    <cellStyle name="Currency 13 2 2" xfId="46054" xr:uid="{00000000-0005-0000-0000-0000DC180000}"/>
    <cellStyle name="Currency 13 3" xfId="46055" xr:uid="{00000000-0005-0000-0000-0000DD180000}"/>
    <cellStyle name="Currency 13 3 2" xfId="46056" xr:uid="{00000000-0005-0000-0000-0000DE180000}"/>
    <cellStyle name="Currency 13 4" xfId="46057" xr:uid="{00000000-0005-0000-0000-0000DF180000}"/>
    <cellStyle name="Currency 14" xfId="46058" xr:uid="{00000000-0005-0000-0000-0000E0180000}"/>
    <cellStyle name="Currency 14 2" xfId="46059" xr:uid="{00000000-0005-0000-0000-0000E1180000}"/>
    <cellStyle name="Currency 14 2 2" xfId="46060" xr:uid="{00000000-0005-0000-0000-0000E2180000}"/>
    <cellStyle name="Currency 14 3" xfId="46061" xr:uid="{00000000-0005-0000-0000-0000E3180000}"/>
    <cellStyle name="Currency 14 3 2" xfId="46062" xr:uid="{00000000-0005-0000-0000-0000E4180000}"/>
    <cellStyle name="Currency 14 4" xfId="46063" xr:uid="{00000000-0005-0000-0000-0000E5180000}"/>
    <cellStyle name="Currency 15" xfId="46064" xr:uid="{00000000-0005-0000-0000-0000E6180000}"/>
    <cellStyle name="Currency 15 2" xfId="46065" xr:uid="{00000000-0005-0000-0000-0000E7180000}"/>
    <cellStyle name="Currency 15 2 2" xfId="46066" xr:uid="{00000000-0005-0000-0000-0000E8180000}"/>
    <cellStyle name="Currency 15 3" xfId="46067" xr:uid="{00000000-0005-0000-0000-0000E9180000}"/>
    <cellStyle name="Currency 15 3 2" xfId="46068" xr:uid="{00000000-0005-0000-0000-0000EA180000}"/>
    <cellStyle name="Currency 15 4" xfId="46069" xr:uid="{00000000-0005-0000-0000-0000EB180000}"/>
    <cellStyle name="Currency 15 4 2" xfId="46070" xr:uid="{00000000-0005-0000-0000-0000EC180000}"/>
    <cellStyle name="Currency 15 5" xfId="46071" xr:uid="{00000000-0005-0000-0000-0000ED180000}"/>
    <cellStyle name="Currency 16" xfId="46072" xr:uid="{00000000-0005-0000-0000-0000EE180000}"/>
    <cellStyle name="Currency 16 2" xfId="46073" xr:uid="{00000000-0005-0000-0000-0000EF180000}"/>
    <cellStyle name="Currency 16 2 2" xfId="46074" xr:uid="{00000000-0005-0000-0000-0000F0180000}"/>
    <cellStyle name="Currency 16 2 2 2" xfId="46075" xr:uid="{00000000-0005-0000-0000-0000F1180000}"/>
    <cellStyle name="Currency 16 2 3" xfId="46076" xr:uid="{00000000-0005-0000-0000-0000F2180000}"/>
    <cellStyle name="Currency 16 3" xfId="46077" xr:uid="{00000000-0005-0000-0000-0000F3180000}"/>
    <cellStyle name="Currency 16 3 2" xfId="46078" xr:uid="{00000000-0005-0000-0000-0000F4180000}"/>
    <cellStyle name="Currency 16 4" xfId="46079" xr:uid="{00000000-0005-0000-0000-0000F5180000}"/>
    <cellStyle name="Currency 17" xfId="46080" xr:uid="{00000000-0005-0000-0000-0000F6180000}"/>
    <cellStyle name="Currency 17 2" xfId="46081" xr:uid="{00000000-0005-0000-0000-0000F7180000}"/>
    <cellStyle name="Currency 17 2 2" xfId="46082" xr:uid="{00000000-0005-0000-0000-0000F8180000}"/>
    <cellStyle name="Currency 17 3" xfId="46083" xr:uid="{00000000-0005-0000-0000-0000F9180000}"/>
    <cellStyle name="Currency 17 3 2" xfId="46084" xr:uid="{00000000-0005-0000-0000-0000FA180000}"/>
    <cellStyle name="Currency 17 4" xfId="46085" xr:uid="{00000000-0005-0000-0000-0000FB180000}"/>
    <cellStyle name="Currency 18" xfId="46086" xr:uid="{00000000-0005-0000-0000-0000FC180000}"/>
    <cellStyle name="Currency 18 2" xfId="46087" xr:uid="{00000000-0005-0000-0000-0000FD180000}"/>
    <cellStyle name="Currency 18 2 2" xfId="46088" xr:uid="{00000000-0005-0000-0000-0000FE180000}"/>
    <cellStyle name="Currency 18 2 2 2" xfId="46089" xr:uid="{00000000-0005-0000-0000-0000FF180000}"/>
    <cellStyle name="Currency 18 2 2 2 2" xfId="46090" xr:uid="{00000000-0005-0000-0000-000000190000}"/>
    <cellStyle name="Currency 18 2 2 3" xfId="46091" xr:uid="{00000000-0005-0000-0000-000001190000}"/>
    <cellStyle name="Currency 18 2 3" xfId="46092" xr:uid="{00000000-0005-0000-0000-000002190000}"/>
    <cellStyle name="Currency 18 2 3 2" xfId="46093" xr:uid="{00000000-0005-0000-0000-000003190000}"/>
    <cellStyle name="Currency 18 2 4" xfId="46094" xr:uid="{00000000-0005-0000-0000-000004190000}"/>
    <cellStyle name="Currency 18 3" xfId="46095" xr:uid="{00000000-0005-0000-0000-000005190000}"/>
    <cellStyle name="Currency 18 3 2" xfId="46096" xr:uid="{00000000-0005-0000-0000-000006190000}"/>
    <cellStyle name="Currency 18 3 2 2" xfId="46097" xr:uid="{00000000-0005-0000-0000-000007190000}"/>
    <cellStyle name="Currency 18 3 3" xfId="46098" xr:uid="{00000000-0005-0000-0000-000008190000}"/>
    <cellStyle name="Currency 18 4" xfId="46099" xr:uid="{00000000-0005-0000-0000-000009190000}"/>
    <cellStyle name="Currency 18 4 2" xfId="46100" xr:uid="{00000000-0005-0000-0000-00000A190000}"/>
    <cellStyle name="Currency 18 5" xfId="46101" xr:uid="{00000000-0005-0000-0000-00000B190000}"/>
    <cellStyle name="Currency 18 5 2" xfId="46102" xr:uid="{00000000-0005-0000-0000-00000C190000}"/>
    <cellStyle name="Currency 18 6" xfId="46103" xr:uid="{00000000-0005-0000-0000-00000D190000}"/>
    <cellStyle name="Currency 19" xfId="46104" xr:uid="{00000000-0005-0000-0000-00000E190000}"/>
    <cellStyle name="Currency 19 2" xfId="46105" xr:uid="{00000000-0005-0000-0000-00000F190000}"/>
    <cellStyle name="Currency 19 2 2" xfId="46106" xr:uid="{00000000-0005-0000-0000-000010190000}"/>
    <cellStyle name="Currency 19 3" xfId="46107" xr:uid="{00000000-0005-0000-0000-000011190000}"/>
    <cellStyle name="Currency 19 3 2" xfId="46108" xr:uid="{00000000-0005-0000-0000-000012190000}"/>
    <cellStyle name="Currency 19 4" xfId="46109" xr:uid="{00000000-0005-0000-0000-000013190000}"/>
    <cellStyle name="Currency 2" xfId="4217" xr:uid="{00000000-0005-0000-0000-000014190000}"/>
    <cellStyle name="Currency 2 2" xfId="4218" xr:uid="{00000000-0005-0000-0000-000015190000}"/>
    <cellStyle name="Currency 2 2 2" xfId="46110" xr:uid="{00000000-0005-0000-0000-000016190000}"/>
    <cellStyle name="Currency 2 2 2 2" xfId="46111" xr:uid="{00000000-0005-0000-0000-000017190000}"/>
    <cellStyle name="Currency 2 2 3" xfId="46112" xr:uid="{00000000-0005-0000-0000-000018190000}"/>
    <cellStyle name="Currency 2 2 3 2" xfId="46113" xr:uid="{00000000-0005-0000-0000-000019190000}"/>
    <cellStyle name="Currency 2 2 4" xfId="46114" xr:uid="{00000000-0005-0000-0000-00001A190000}"/>
    <cellStyle name="Currency 2 2 5" xfId="46115" xr:uid="{00000000-0005-0000-0000-00001B190000}"/>
    <cellStyle name="Currency 2 3" xfId="4219" xr:uid="{00000000-0005-0000-0000-00001C190000}"/>
    <cellStyle name="Currency 2 3 2" xfId="46116" xr:uid="{00000000-0005-0000-0000-00001D190000}"/>
    <cellStyle name="Currency 2 3 2 2" xfId="46117" xr:uid="{00000000-0005-0000-0000-00001E190000}"/>
    <cellStyle name="Currency 2 3 3" xfId="46118" xr:uid="{00000000-0005-0000-0000-00001F190000}"/>
    <cellStyle name="Currency 2 3 3 2" xfId="46119" xr:uid="{00000000-0005-0000-0000-000020190000}"/>
    <cellStyle name="Currency 2 4" xfId="46120" xr:uid="{00000000-0005-0000-0000-000021190000}"/>
    <cellStyle name="Currency 2 4 2" xfId="46121" xr:uid="{00000000-0005-0000-0000-000022190000}"/>
    <cellStyle name="Currency 2 4 2 2" xfId="46122" xr:uid="{00000000-0005-0000-0000-000023190000}"/>
    <cellStyle name="Currency 2 4 3" xfId="46123" xr:uid="{00000000-0005-0000-0000-000024190000}"/>
    <cellStyle name="Currency 2 5" xfId="46124" xr:uid="{00000000-0005-0000-0000-000025190000}"/>
    <cellStyle name="Currency 2 5 2" xfId="46125" xr:uid="{00000000-0005-0000-0000-000026190000}"/>
    <cellStyle name="Currency 2 5 2 2" xfId="46126" xr:uid="{00000000-0005-0000-0000-000027190000}"/>
    <cellStyle name="Currency 2 6" xfId="46127" xr:uid="{00000000-0005-0000-0000-000028190000}"/>
    <cellStyle name="Currency 2 6 2" xfId="46128" xr:uid="{00000000-0005-0000-0000-000029190000}"/>
    <cellStyle name="Currency 2 6 2 2" xfId="46129" xr:uid="{00000000-0005-0000-0000-00002A190000}"/>
    <cellStyle name="Currency 2 7" xfId="46130" xr:uid="{00000000-0005-0000-0000-00002B190000}"/>
    <cellStyle name="Currency 2 7 2" xfId="46131" xr:uid="{00000000-0005-0000-0000-00002C190000}"/>
    <cellStyle name="Currency 2 8" xfId="46132" xr:uid="{00000000-0005-0000-0000-00002D190000}"/>
    <cellStyle name="Currency 20" xfId="46133" xr:uid="{00000000-0005-0000-0000-00002E190000}"/>
    <cellStyle name="Currency 20 2" xfId="46134" xr:uid="{00000000-0005-0000-0000-00002F190000}"/>
    <cellStyle name="Currency 20 2 2" xfId="46135" xr:uid="{00000000-0005-0000-0000-000030190000}"/>
    <cellStyle name="Currency 20 3" xfId="46136" xr:uid="{00000000-0005-0000-0000-000031190000}"/>
    <cellStyle name="Currency 20 3 2" xfId="46137" xr:uid="{00000000-0005-0000-0000-000032190000}"/>
    <cellStyle name="Currency 20 4" xfId="46138" xr:uid="{00000000-0005-0000-0000-000033190000}"/>
    <cellStyle name="Currency 21" xfId="46139" xr:uid="{00000000-0005-0000-0000-000034190000}"/>
    <cellStyle name="Currency 21 2" xfId="46140" xr:uid="{00000000-0005-0000-0000-000035190000}"/>
    <cellStyle name="Currency 21 2 2" xfId="46141" xr:uid="{00000000-0005-0000-0000-000036190000}"/>
    <cellStyle name="Currency 21 3" xfId="46142" xr:uid="{00000000-0005-0000-0000-000037190000}"/>
    <cellStyle name="Currency 21 3 2" xfId="46143" xr:uid="{00000000-0005-0000-0000-000038190000}"/>
    <cellStyle name="Currency 21 4" xfId="46144" xr:uid="{00000000-0005-0000-0000-000039190000}"/>
    <cellStyle name="Currency 22" xfId="46145" xr:uid="{00000000-0005-0000-0000-00003A190000}"/>
    <cellStyle name="Currency 22 2" xfId="46146" xr:uid="{00000000-0005-0000-0000-00003B190000}"/>
    <cellStyle name="Currency 22 2 2" xfId="46147" xr:uid="{00000000-0005-0000-0000-00003C190000}"/>
    <cellStyle name="Currency 22 3" xfId="46148" xr:uid="{00000000-0005-0000-0000-00003D190000}"/>
    <cellStyle name="Currency 22 3 2" xfId="46149" xr:uid="{00000000-0005-0000-0000-00003E190000}"/>
    <cellStyle name="Currency 22 4" xfId="46150" xr:uid="{00000000-0005-0000-0000-00003F190000}"/>
    <cellStyle name="Currency 23" xfId="46151" xr:uid="{00000000-0005-0000-0000-000040190000}"/>
    <cellStyle name="Currency 23 2" xfId="46152" xr:uid="{00000000-0005-0000-0000-000041190000}"/>
    <cellStyle name="Currency 23 2 2" xfId="46153" xr:uid="{00000000-0005-0000-0000-000042190000}"/>
    <cellStyle name="Currency 23 3" xfId="46154" xr:uid="{00000000-0005-0000-0000-000043190000}"/>
    <cellStyle name="Currency 23 3 2" xfId="46155" xr:uid="{00000000-0005-0000-0000-000044190000}"/>
    <cellStyle name="Currency 23 4" xfId="46156" xr:uid="{00000000-0005-0000-0000-000045190000}"/>
    <cellStyle name="Currency 24" xfId="46157" xr:uid="{00000000-0005-0000-0000-000046190000}"/>
    <cellStyle name="Currency 24 2" xfId="46158" xr:uid="{00000000-0005-0000-0000-000047190000}"/>
    <cellStyle name="Currency 24 2 2" xfId="46159" xr:uid="{00000000-0005-0000-0000-000048190000}"/>
    <cellStyle name="Currency 24 3" xfId="46160" xr:uid="{00000000-0005-0000-0000-000049190000}"/>
    <cellStyle name="Currency 24 3 2" xfId="46161" xr:uid="{00000000-0005-0000-0000-00004A190000}"/>
    <cellStyle name="Currency 24 4" xfId="46162" xr:uid="{00000000-0005-0000-0000-00004B190000}"/>
    <cellStyle name="Currency 25" xfId="46163" xr:uid="{00000000-0005-0000-0000-00004C190000}"/>
    <cellStyle name="Currency 25 2" xfId="46164" xr:uid="{00000000-0005-0000-0000-00004D190000}"/>
    <cellStyle name="Currency 25 2 2" xfId="46165" xr:uid="{00000000-0005-0000-0000-00004E190000}"/>
    <cellStyle name="Currency 25 3" xfId="46166" xr:uid="{00000000-0005-0000-0000-00004F190000}"/>
    <cellStyle name="Currency 25 3 2" xfId="46167" xr:uid="{00000000-0005-0000-0000-000050190000}"/>
    <cellStyle name="Currency 25 4" xfId="46168" xr:uid="{00000000-0005-0000-0000-000051190000}"/>
    <cellStyle name="Currency 26" xfId="46169" xr:uid="{00000000-0005-0000-0000-000052190000}"/>
    <cellStyle name="Currency 26 2" xfId="46170" xr:uid="{00000000-0005-0000-0000-000053190000}"/>
    <cellStyle name="Currency 26 2 2" xfId="46171" xr:uid="{00000000-0005-0000-0000-000054190000}"/>
    <cellStyle name="Currency 26 3" xfId="46172" xr:uid="{00000000-0005-0000-0000-000055190000}"/>
    <cellStyle name="Currency 26 3 2" xfId="46173" xr:uid="{00000000-0005-0000-0000-000056190000}"/>
    <cellStyle name="Currency 26 4" xfId="46174" xr:uid="{00000000-0005-0000-0000-000057190000}"/>
    <cellStyle name="Currency 27" xfId="46175" xr:uid="{00000000-0005-0000-0000-000058190000}"/>
    <cellStyle name="Currency 27 2" xfId="46176" xr:uid="{00000000-0005-0000-0000-000059190000}"/>
    <cellStyle name="Currency 27 2 2" xfId="46177" xr:uid="{00000000-0005-0000-0000-00005A190000}"/>
    <cellStyle name="Currency 27 3" xfId="46178" xr:uid="{00000000-0005-0000-0000-00005B190000}"/>
    <cellStyle name="Currency 27 3 2" xfId="46179" xr:uid="{00000000-0005-0000-0000-00005C190000}"/>
    <cellStyle name="Currency 27 4" xfId="46180" xr:uid="{00000000-0005-0000-0000-00005D190000}"/>
    <cellStyle name="Currency 28" xfId="46181" xr:uid="{00000000-0005-0000-0000-00005E190000}"/>
    <cellStyle name="Currency 28 2" xfId="46182" xr:uid="{00000000-0005-0000-0000-00005F190000}"/>
    <cellStyle name="Currency 28 2 2" xfId="46183" xr:uid="{00000000-0005-0000-0000-000060190000}"/>
    <cellStyle name="Currency 28 3" xfId="46184" xr:uid="{00000000-0005-0000-0000-000061190000}"/>
    <cellStyle name="Currency 28 3 2" xfId="46185" xr:uid="{00000000-0005-0000-0000-000062190000}"/>
    <cellStyle name="Currency 28 4" xfId="46186" xr:uid="{00000000-0005-0000-0000-000063190000}"/>
    <cellStyle name="Currency 29" xfId="46187" xr:uid="{00000000-0005-0000-0000-000064190000}"/>
    <cellStyle name="Currency 29 2" xfId="46188" xr:uid="{00000000-0005-0000-0000-000065190000}"/>
    <cellStyle name="Currency 29 2 2" xfId="46189" xr:uid="{00000000-0005-0000-0000-000066190000}"/>
    <cellStyle name="Currency 29 3" xfId="46190" xr:uid="{00000000-0005-0000-0000-000067190000}"/>
    <cellStyle name="Currency 29 3 2" xfId="46191" xr:uid="{00000000-0005-0000-0000-000068190000}"/>
    <cellStyle name="Currency 29 4" xfId="46192" xr:uid="{00000000-0005-0000-0000-000069190000}"/>
    <cellStyle name="Currency 3" xfId="4220" xr:uid="{00000000-0005-0000-0000-00006A190000}"/>
    <cellStyle name="Currency 3 2" xfId="4221" xr:uid="{00000000-0005-0000-0000-00006B190000}"/>
    <cellStyle name="Currency 3 2 10" xfId="4222" xr:uid="{00000000-0005-0000-0000-00006C190000}"/>
    <cellStyle name="Currency 3 2 10 2" xfId="4223" xr:uid="{00000000-0005-0000-0000-00006D190000}"/>
    <cellStyle name="Currency 3 2 10 2 2" xfId="4224" xr:uid="{00000000-0005-0000-0000-00006E190000}"/>
    <cellStyle name="Currency 3 2 10 3" xfId="4225" xr:uid="{00000000-0005-0000-0000-00006F190000}"/>
    <cellStyle name="Currency 3 2 10 3 2" xfId="4226" xr:uid="{00000000-0005-0000-0000-000070190000}"/>
    <cellStyle name="Currency 3 2 10 4" xfId="4227" xr:uid="{00000000-0005-0000-0000-000071190000}"/>
    <cellStyle name="Currency 3 2 10 4 2" xfId="4228" xr:uid="{00000000-0005-0000-0000-000072190000}"/>
    <cellStyle name="Currency 3 2 10 5" xfId="4229" xr:uid="{00000000-0005-0000-0000-000073190000}"/>
    <cellStyle name="Currency 3 2 10 6" xfId="4230" xr:uid="{00000000-0005-0000-0000-000074190000}"/>
    <cellStyle name="Currency 3 2 11" xfId="4231" xr:uid="{00000000-0005-0000-0000-000075190000}"/>
    <cellStyle name="Currency 3 2 11 2" xfId="4232" xr:uid="{00000000-0005-0000-0000-000076190000}"/>
    <cellStyle name="Currency 3 2 11 2 2" xfId="4233" xr:uid="{00000000-0005-0000-0000-000077190000}"/>
    <cellStyle name="Currency 3 2 11 3" xfId="4234" xr:uid="{00000000-0005-0000-0000-000078190000}"/>
    <cellStyle name="Currency 3 2 11 3 2" xfId="4235" xr:uid="{00000000-0005-0000-0000-000079190000}"/>
    <cellStyle name="Currency 3 2 11 4" xfId="4236" xr:uid="{00000000-0005-0000-0000-00007A190000}"/>
    <cellStyle name="Currency 3 2 11 4 2" xfId="4237" xr:uid="{00000000-0005-0000-0000-00007B190000}"/>
    <cellStyle name="Currency 3 2 11 5" xfId="4238" xr:uid="{00000000-0005-0000-0000-00007C190000}"/>
    <cellStyle name="Currency 3 2 11 6" xfId="4239" xr:uid="{00000000-0005-0000-0000-00007D190000}"/>
    <cellStyle name="Currency 3 2 12" xfId="4240" xr:uid="{00000000-0005-0000-0000-00007E190000}"/>
    <cellStyle name="Currency 3 2 12 2" xfId="4241" xr:uid="{00000000-0005-0000-0000-00007F190000}"/>
    <cellStyle name="Currency 3 2 12 2 2" xfId="4242" xr:uid="{00000000-0005-0000-0000-000080190000}"/>
    <cellStyle name="Currency 3 2 12 3" xfId="4243" xr:uid="{00000000-0005-0000-0000-000081190000}"/>
    <cellStyle name="Currency 3 2 12 3 2" xfId="4244" xr:uid="{00000000-0005-0000-0000-000082190000}"/>
    <cellStyle name="Currency 3 2 12 4" xfId="4245" xr:uid="{00000000-0005-0000-0000-000083190000}"/>
    <cellStyle name="Currency 3 2 12 5" xfId="4246" xr:uid="{00000000-0005-0000-0000-000084190000}"/>
    <cellStyle name="Currency 3 2 13" xfId="4247" xr:uid="{00000000-0005-0000-0000-000085190000}"/>
    <cellStyle name="Currency 3 2 13 2" xfId="4248" xr:uid="{00000000-0005-0000-0000-000086190000}"/>
    <cellStyle name="Currency 3 2 14" xfId="4249" xr:uid="{00000000-0005-0000-0000-000087190000}"/>
    <cellStyle name="Currency 3 2 14 2" xfId="4250" xr:uid="{00000000-0005-0000-0000-000088190000}"/>
    <cellStyle name="Currency 3 2 15" xfId="4251" xr:uid="{00000000-0005-0000-0000-000089190000}"/>
    <cellStyle name="Currency 3 2 15 2" xfId="4252" xr:uid="{00000000-0005-0000-0000-00008A190000}"/>
    <cellStyle name="Currency 3 2 16" xfId="4253" xr:uid="{00000000-0005-0000-0000-00008B190000}"/>
    <cellStyle name="Currency 3 2 17" xfId="4254" xr:uid="{00000000-0005-0000-0000-00008C190000}"/>
    <cellStyle name="Currency 3 2 2" xfId="4255" xr:uid="{00000000-0005-0000-0000-00008D190000}"/>
    <cellStyle name="Currency 3 2 2 10" xfId="4256" xr:uid="{00000000-0005-0000-0000-00008E190000}"/>
    <cellStyle name="Currency 3 2 2 10 2" xfId="4257" xr:uid="{00000000-0005-0000-0000-00008F190000}"/>
    <cellStyle name="Currency 3 2 2 10 2 2" xfId="4258" xr:uid="{00000000-0005-0000-0000-000090190000}"/>
    <cellStyle name="Currency 3 2 2 10 3" xfId="4259" xr:uid="{00000000-0005-0000-0000-000091190000}"/>
    <cellStyle name="Currency 3 2 2 10 3 2" xfId="4260" xr:uid="{00000000-0005-0000-0000-000092190000}"/>
    <cellStyle name="Currency 3 2 2 10 4" xfId="4261" xr:uid="{00000000-0005-0000-0000-000093190000}"/>
    <cellStyle name="Currency 3 2 2 10 4 2" xfId="4262" xr:uid="{00000000-0005-0000-0000-000094190000}"/>
    <cellStyle name="Currency 3 2 2 10 5" xfId="4263" xr:uid="{00000000-0005-0000-0000-000095190000}"/>
    <cellStyle name="Currency 3 2 2 10 6" xfId="4264" xr:uid="{00000000-0005-0000-0000-000096190000}"/>
    <cellStyle name="Currency 3 2 2 11" xfId="4265" xr:uid="{00000000-0005-0000-0000-000097190000}"/>
    <cellStyle name="Currency 3 2 2 11 2" xfId="4266" xr:uid="{00000000-0005-0000-0000-000098190000}"/>
    <cellStyle name="Currency 3 2 2 11 2 2" xfId="4267" xr:uid="{00000000-0005-0000-0000-000099190000}"/>
    <cellStyle name="Currency 3 2 2 11 3" xfId="4268" xr:uid="{00000000-0005-0000-0000-00009A190000}"/>
    <cellStyle name="Currency 3 2 2 11 3 2" xfId="4269" xr:uid="{00000000-0005-0000-0000-00009B190000}"/>
    <cellStyle name="Currency 3 2 2 11 4" xfId="4270" xr:uid="{00000000-0005-0000-0000-00009C190000}"/>
    <cellStyle name="Currency 3 2 2 11 4 2" xfId="4271" xr:uid="{00000000-0005-0000-0000-00009D190000}"/>
    <cellStyle name="Currency 3 2 2 11 5" xfId="4272" xr:uid="{00000000-0005-0000-0000-00009E190000}"/>
    <cellStyle name="Currency 3 2 2 11 6" xfId="4273" xr:uid="{00000000-0005-0000-0000-00009F190000}"/>
    <cellStyle name="Currency 3 2 2 12" xfId="4274" xr:uid="{00000000-0005-0000-0000-0000A0190000}"/>
    <cellStyle name="Currency 3 2 2 12 2" xfId="4275" xr:uid="{00000000-0005-0000-0000-0000A1190000}"/>
    <cellStyle name="Currency 3 2 2 12 2 2" xfId="4276" xr:uid="{00000000-0005-0000-0000-0000A2190000}"/>
    <cellStyle name="Currency 3 2 2 12 3" xfId="4277" xr:uid="{00000000-0005-0000-0000-0000A3190000}"/>
    <cellStyle name="Currency 3 2 2 12 3 2" xfId="4278" xr:uid="{00000000-0005-0000-0000-0000A4190000}"/>
    <cellStyle name="Currency 3 2 2 12 4" xfId="4279" xr:uid="{00000000-0005-0000-0000-0000A5190000}"/>
    <cellStyle name="Currency 3 2 2 12 5" xfId="4280" xr:uid="{00000000-0005-0000-0000-0000A6190000}"/>
    <cellStyle name="Currency 3 2 2 13" xfId="4281" xr:uid="{00000000-0005-0000-0000-0000A7190000}"/>
    <cellStyle name="Currency 3 2 2 13 2" xfId="4282" xr:uid="{00000000-0005-0000-0000-0000A8190000}"/>
    <cellStyle name="Currency 3 2 2 14" xfId="4283" xr:uid="{00000000-0005-0000-0000-0000A9190000}"/>
    <cellStyle name="Currency 3 2 2 14 2" xfId="4284" xr:uid="{00000000-0005-0000-0000-0000AA190000}"/>
    <cellStyle name="Currency 3 2 2 15" xfId="4285" xr:uid="{00000000-0005-0000-0000-0000AB190000}"/>
    <cellStyle name="Currency 3 2 2 15 2" xfId="4286" xr:uid="{00000000-0005-0000-0000-0000AC190000}"/>
    <cellStyle name="Currency 3 2 2 16" xfId="4287" xr:uid="{00000000-0005-0000-0000-0000AD190000}"/>
    <cellStyle name="Currency 3 2 2 17" xfId="4288" xr:uid="{00000000-0005-0000-0000-0000AE190000}"/>
    <cellStyle name="Currency 3 2 2 2" xfId="4289" xr:uid="{00000000-0005-0000-0000-0000AF190000}"/>
    <cellStyle name="Currency 3 2 2 2 10" xfId="4290" xr:uid="{00000000-0005-0000-0000-0000B0190000}"/>
    <cellStyle name="Currency 3 2 2 2 10 2" xfId="4291" xr:uid="{00000000-0005-0000-0000-0000B1190000}"/>
    <cellStyle name="Currency 3 2 2 2 10 2 2" xfId="4292" xr:uid="{00000000-0005-0000-0000-0000B2190000}"/>
    <cellStyle name="Currency 3 2 2 2 10 3" xfId="4293" xr:uid="{00000000-0005-0000-0000-0000B3190000}"/>
    <cellStyle name="Currency 3 2 2 2 10 3 2" xfId="4294" xr:uid="{00000000-0005-0000-0000-0000B4190000}"/>
    <cellStyle name="Currency 3 2 2 2 10 4" xfId="4295" xr:uid="{00000000-0005-0000-0000-0000B5190000}"/>
    <cellStyle name="Currency 3 2 2 2 10 4 2" xfId="4296" xr:uid="{00000000-0005-0000-0000-0000B6190000}"/>
    <cellStyle name="Currency 3 2 2 2 10 5" xfId="4297" xr:uid="{00000000-0005-0000-0000-0000B7190000}"/>
    <cellStyle name="Currency 3 2 2 2 10 6" xfId="4298" xr:uid="{00000000-0005-0000-0000-0000B8190000}"/>
    <cellStyle name="Currency 3 2 2 2 11" xfId="4299" xr:uid="{00000000-0005-0000-0000-0000B9190000}"/>
    <cellStyle name="Currency 3 2 2 2 11 2" xfId="4300" xr:uid="{00000000-0005-0000-0000-0000BA190000}"/>
    <cellStyle name="Currency 3 2 2 2 11 2 2" xfId="4301" xr:uid="{00000000-0005-0000-0000-0000BB190000}"/>
    <cellStyle name="Currency 3 2 2 2 11 3" xfId="4302" xr:uid="{00000000-0005-0000-0000-0000BC190000}"/>
    <cellStyle name="Currency 3 2 2 2 11 3 2" xfId="4303" xr:uid="{00000000-0005-0000-0000-0000BD190000}"/>
    <cellStyle name="Currency 3 2 2 2 11 4" xfId="4304" xr:uid="{00000000-0005-0000-0000-0000BE190000}"/>
    <cellStyle name="Currency 3 2 2 2 11 5" xfId="4305" xr:uid="{00000000-0005-0000-0000-0000BF190000}"/>
    <cellStyle name="Currency 3 2 2 2 12" xfId="4306" xr:uid="{00000000-0005-0000-0000-0000C0190000}"/>
    <cellStyle name="Currency 3 2 2 2 12 2" xfId="4307" xr:uid="{00000000-0005-0000-0000-0000C1190000}"/>
    <cellStyle name="Currency 3 2 2 2 13" xfId="4308" xr:uid="{00000000-0005-0000-0000-0000C2190000}"/>
    <cellStyle name="Currency 3 2 2 2 13 2" xfId="4309" xr:uid="{00000000-0005-0000-0000-0000C3190000}"/>
    <cellStyle name="Currency 3 2 2 2 14" xfId="4310" xr:uid="{00000000-0005-0000-0000-0000C4190000}"/>
    <cellStyle name="Currency 3 2 2 2 14 2" xfId="4311" xr:uid="{00000000-0005-0000-0000-0000C5190000}"/>
    <cellStyle name="Currency 3 2 2 2 15" xfId="4312" xr:uid="{00000000-0005-0000-0000-0000C6190000}"/>
    <cellStyle name="Currency 3 2 2 2 16" xfId="4313" xr:uid="{00000000-0005-0000-0000-0000C7190000}"/>
    <cellStyle name="Currency 3 2 2 2 2" xfId="4314" xr:uid="{00000000-0005-0000-0000-0000C8190000}"/>
    <cellStyle name="Currency 3 2 2 2 2 10" xfId="4315" xr:uid="{00000000-0005-0000-0000-0000C9190000}"/>
    <cellStyle name="Currency 3 2 2 2 2 10 2" xfId="4316" xr:uid="{00000000-0005-0000-0000-0000CA190000}"/>
    <cellStyle name="Currency 3 2 2 2 2 11" xfId="4317" xr:uid="{00000000-0005-0000-0000-0000CB190000}"/>
    <cellStyle name="Currency 3 2 2 2 2 11 2" xfId="4318" xr:uid="{00000000-0005-0000-0000-0000CC190000}"/>
    <cellStyle name="Currency 3 2 2 2 2 12" xfId="4319" xr:uid="{00000000-0005-0000-0000-0000CD190000}"/>
    <cellStyle name="Currency 3 2 2 2 2 13" xfId="4320" xr:uid="{00000000-0005-0000-0000-0000CE190000}"/>
    <cellStyle name="Currency 3 2 2 2 2 2" xfId="4321" xr:uid="{00000000-0005-0000-0000-0000CF190000}"/>
    <cellStyle name="Currency 3 2 2 2 2 2 10" xfId="4322" xr:uid="{00000000-0005-0000-0000-0000D0190000}"/>
    <cellStyle name="Currency 3 2 2 2 2 2 11" xfId="4323" xr:uid="{00000000-0005-0000-0000-0000D1190000}"/>
    <cellStyle name="Currency 3 2 2 2 2 2 2" xfId="4324" xr:uid="{00000000-0005-0000-0000-0000D2190000}"/>
    <cellStyle name="Currency 3 2 2 2 2 2 2 2" xfId="4325" xr:uid="{00000000-0005-0000-0000-0000D3190000}"/>
    <cellStyle name="Currency 3 2 2 2 2 2 2 2 2" xfId="4326" xr:uid="{00000000-0005-0000-0000-0000D4190000}"/>
    <cellStyle name="Currency 3 2 2 2 2 2 2 3" xfId="4327" xr:uid="{00000000-0005-0000-0000-0000D5190000}"/>
    <cellStyle name="Currency 3 2 2 2 2 2 2 3 2" xfId="4328" xr:uid="{00000000-0005-0000-0000-0000D6190000}"/>
    <cellStyle name="Currency 3 2 2 2 2 2 2 4" xfId="4329" xr:uid="{00000000-0005-0000-0000-0000D7190000}"/>
    <cellStyle name="Currency 3 2 2 2 2 2 2 4 2" xfId="4330" xr:uid="{00000000-0005-0000-0000-0000D8190000}"/>
    <cellStyle name="Currency 3 2 2 2 2 2 2 5" xfId="4331" xr:uid="{00000000-0005-0000-0000-0000D9190000}"/>
    <cellStyle name="Currency 3 2 2 2 2 2 2 6" xfId="4332" xr:uid="{00000000-0005-0000-0000-0000DA190000}"/>
    <cellStyle name="Currency 3 2 2 2 2 2 3" xfId="4333" xr:uid="{00000000-0005-0000-0000-0000DB190000}"/>
    <cellStyle name="Currency 3 2 2 2 2 2 3 2" xfId="4334" xr:uid="{00000000-0005-0000-0000-0000DC190000}"/>
    <cellStyle name="Currency 3 2 2 2 2 2 3 2 2" xfId="4335" xr:uid="{00000000-0005-0000-0000-0000DD190000}"/>
    <cellStyle name="Currency 3 2 2 2 2 2 3 3" xfId="4336" xr:uid="{00000000-0005-0000-0000-0000DE190000}"/>
    <cellStyle name="Currency 3 2 2 2 2 2 3 3 2" xfId="4337" xr:uid="{00000000-0005-0000-0000-0000DF190000}"/>
    <cellStyle name="Currency 3 2 2 2 2 2 3 4" xfId="4338" xr:uid="{00000000-0005-0000-0000-0000E0190000}"/>
    <cellStyle name="Currency 3 2 2 2 2 2 3 4 2" xfId="4339" xr:uid="{00000000-0005-0000-0000-0000E1190000}"/>
    <cellStyle name="Currency 3 2 2 2 2 2 3 5" xfId="4340" xr:uid="{00000000-0005-0000-0000-0000E2190000}"/>
    <cellStyle name="Currency 3 2 2 2 2 2 3 6" xfId="4341" xr:uid="{00000000-0005-0000-0000-0000E3190000}"/>
    <cellStyle name="Currency 3 2 2 2 2 2 4" xfId="4342" xr:uid="{00000000-0005-0000-0000-0000E4190000}"/>
    <cellStyle name="Currency 3 2 2 2 2 2 4 2" xfId="4343" xr:uid="{00000000-0005-0000-0000-0000E5190000}"/>
    <cellStyle name="Currency 3 2 2 2 2 2 4 2 2" xfId="4344" xr:uid="{00000000-0005-0000-0000-0000E6190000}"/>
    <cellStyle name="Currency 3 2 2 2 2 2 4 3" xfId="4345" xr:uid="{00000000-0005-0000-0000-0000E7190000}"/>
    <cellStyle name="Currency 3 2 2 2 2 2 4 3 2" xfId="4346" xr:uid="{00000000-0005-0000-0000-0000E8190000}"/>
    <cellStyle name="Currency 3 2 2 2 2 2 4 4" xfId="4347" xr:uid="{00000000-0005-0000-0000-0000E9190000}"/>
    <cellStyle name="Currency 3 2 2 2 2 2 4 4 2" xfId="4348" xr:uid="{00000000-0005-0000-0000-0000EA190000}"/>
    <cellStyle name="Currency 3 2 2 2 2 2 4 5" xfId="4349" xr:uid="{00000000-0005-0000-0000-0000EB190000}"/>
    <cellStyle name="Currency 3 2 2 2 2 2 4 6" xfId="4350" xr:uid="{00000000-0005-0000-0000-0000EC190000}"/>
    <cellStyle name="Currency 3 2 2 2 2 2 5" xfId="4351" xr:uid="{00000000-0005-0000-0000-0000ED190000}"/>
    <cellStyle name="Currency 3 2 2 2 2 2 5 2" xfId="4352" xr:uid="{00000000-0005-0000-0000-0000EE190000}"/>
    <cellStyle name="Currency 3 2 2 2 2 2 5 2 2" xfId="4353" xr:uid="{00000000-0005-0000-0000-0000EF190000}"/>
    <cellStyle name="Currency 3 2 2 2 2 2 5 3" xfId="4354" xr:uid="{00000000-0005-0000-0000-0000F0190000}"/>
    <cellStyle name="Currency 3 2 2 2 2 2 5 3 2" xfId="4355" xr:uid="{00000000-0005-0000-0000-0000F1190000}"/>
    <cellStyle name="Currency 3 2 2 2 2 2 5 4" xfId="4356" xr:uid="{00000000-0005-0000-0000-0000F2190000}"/>
    <cellStyle name="Currency 3 2 2 2 2 2 5 4 2" xfId="4357" xr:uid="{00000000-0005-0000-0000-0000F3190000}"/>
    <cellStyle name="Currency 3 2 2 2 2 2 5 5" xfId="4358" xr:uid="{00000000-0005-0000-0000-0000F4190000}"/>
    <cellStyle name="Currency 3 2 2 2 2 2 5 6" xfId="4359" xr:uid="{00000000-0005-0000-0000-0000F5190000}"/>
    <cellStyle name="Currency 3 2 2 2 2 2 6" xfId="4360" xr:uid="{00000000-0005-0000-0000-0000F6190000}"/>
    <cellStyle name="Currency 3 2 2 2 2 2 6 2" xfId="4361" xr:uid="{00000000-0005-0000-0000-0000F7190000}"/>
    <cellStyle name="Currency 3 2 2 2 2 2 6 2 2" xfId="4362" xr:uid="{00000000-0005-0000-0000-0000F8190000}"/>
    <cellStyle name="Currency 3 2 2 2 2 2 6 3" xfId="4363" xr:uid="{00000000-0005-0000-0000-0000F9190000}"/>
    <cellStyle name="Currency 3 2 2 2 2 2 6 3 2" xfId="4364" xr:uid="{00000000-0005-0000-0000-0000FA190000}"/>
    <cellStyle name="Currency 3 2 2 2 2 2 6 4" xfId="4365" xr:uid="{00000000-0005-0000-0000-0000FB190000}"/>
    <cellStyle name="Currency 3 2 2 2 2 2 6 5" xfId="4366" xr:uid="{00000000-0005-0000-0000-0000FC190000}"/>
    <cellStyle name="Currency 3 2 2 2 2 2 7" xfId="4367" xr:uid="{00000000-0005-0000-0000-0000FD190000}"/>
    <cellStyle name="Currency 3 2 2 2 2 2 7 2" xfId="4368" xr:uid="{00000000-0005-0000-0000-0000FE190000}"/>
    <cellStyle name="Currency 3 2 2 2 2 2 8" xfId="4369" xr:uid="{00000000-0005-0000-0000-0000FF190000}"/>
    <cellStyle name="Currency 3 2 2 2 2 2 8 2" xfId="4370" xr:uid="{00000000-0005-0000-0000-0000001A0000}"/>
    <cellStyle name="Currency 3 2 2 2 2 2 9" xfId="4371" xr:uid="{00000000-0005-0000-0000-0000011A0000}"/>
    <cellStyle name="Currency 3 2 2 2 2 2 9 2" xfId="4372" xr:uid="{00000000-0005-0000-0000-0000021A0000}"/>
    <cellStyle name="Currency 3 2 2 2 2 3" xfId="4373" xr:uid="{00000000-0005-0000-0000-0000031A0000}"/>
    <cellStyle name="Currency 3 2 2 2 2 3 10" xfId="4374" xr:uid="{00000000-0005-0000-0000-0000041A0000}"/>
    <cellStyle name="Currency 3 2 2 2 2 3 2" xfId="4375" xr:uid="{00000000-0005-0000-0000-0000051A0000}"/>
    <cellStyle name="Currency 3 2 2 2 2 3 2 2" xfId="4376" xr:uid="{00000000-0005-0000-0000-0000061A0000}"/>
    <cellStyle name="Currency 3 2 2 2 2 3 2 2 2" xfId="4377" xr:uid="{00000000-0005-0000-0000-0000071A0000}"/>
    <cellStyle name="Currency 3 2 2 2 2 3 2 3" xfId="4378" xr:uid="{00000000-0005-0000-0000-0000081A0000}"/>
    <cellStyle name="Currency 3 2 2 2 2 3 2 3 2" xfId="4379" xr:uid="{00000000-0005-0000-0000-0000091A0000}"/>
    <cellStyle name="Currency 3 2 2 2 2 3 2 4" xfId="4380" xr:uid="{00000000-0005-0000-0000-00000A1A0000}"/>
    <cellStyle name="Currency 3 2 2 2 2 3 2 4 2" xfId="4381" xr:uid="{00000000-0005-0000-0000-00000B1A0000}"/>
    <cellStyle name="Currency 3 2 2 2 2 3 2 5" xfId="4382" xr:uid="{00000000-0005-0000-0000-00000C1A0000}"/>
    <cellStyle name="Currency 3 2 2 2 2 3 2 6" xfId="4383" xr:uid="{00000000-0005-0000-0000-00000D1A0000}"/>
    <cellStyle name="Currency 3 2 2 2 2 3 3" xfId="4384" xr:uid="{00000000-0005-0000-0000-00000E1A0000}"/>
    <cellStyle name="Currency 3 2 2 2 2 3 3 2" xfId="4385" xr:uid="{00000000-0005-0000-0000-00000F1A0000}"/>
    <cellStyle name="Currency 3 2 2 2 2 3 3 2 2" xfId="4386" xr:uid="{00000000-0005-0000-0000-0000101A0000}"/>
    <cellStyle name="Currency 3 2 2 2 2 3 3 3" xfId="4387" xr:uid="{00000000-0005-0000-0000-0000111A0000}"/>
    <cellStyle name="Currency 3 2 2 2 2 3 3 3 2" xfId="4388" xr:uid="{00000000-0005-0000-0000-0000121A0000}"/>
    <cellStyle name="Currency 3 2 2 2 2 3 3 4" xfId="4389" xr:uid="{00000000-0005-0000-0000-0000131A0000}"/>
    <cellStyle name="Currency 3 2 2 2 2 3 3 4 2" xfId="4390" xr:uid="{00000000-0005-0000-0000-0000141A0000}"/>
    <cellStyle name="Currency 3 2 2 2 2 3 3 5" xfId="4391" xr:uid="{00000000-0005-0000-0000-0000151A0000}"/>
    <cellStyle name="Currency 3 2 2 2 2 3 3 6" xfId="4392" xr:uid="{00000000-0005-0000-0000-0000161A0000}"/>
    <cellStyle name="Currency 3 2 2 2 2 3 4" xfId="4393" xr:uid="{00000000-0005-0000-0000-0000171A0000}"/>
    <cellStyle name="Currency 3 2 2 2 2 3 4 2" xfId="4394" xr:uid="{00000000-0005-0000-0000-0000181A0000}"/>
    <cellStyle name="Currency 3 2 2 2 2 3 4 2 2" xfId="4395" xr:uid="{00000000-0005-0000-0000-0000191A0000}"/>
    <cellStyle name="Currency 3 2 2 2 2 3 4 3" xfId="4396" xr:uid="{00000000-0005-0000-0000-00001A1A0000}"/>
    <cellStyle name="Currency 3 2 2 2 2 3 4 3 2" xfId="4397" xr:uid="{00000000-0005-0000-0000-00001B1A0000}"/>
    <cellStyle name="Currency 3 2 2 2 2 3 4 4" xfId="4398" xr:uid="{00000000-0005-0000-0000-00001C1A0000}"/>
    <cellStyle name="Currency 3 2 2 2 2 3 4 4 2" xfId="4399" xr:uid="{00000000-0005-0000-0000-00001D1A0000}"/>
    <cellStyle name="Currency 3 2 2 2 2 3 4 5" xfId="4400" xr:uid="{00000000-0005-0000-0000-00001E1A0000}"/>
    <cellStyle name="Currency 3 2 2 2 2 3 4 6" xfId="4401" xr:uid="{00000000-0005-0000-0000-00001F1A0000}"/>
    <cellStyle name="Currency 3 2 2 2 2 3 5" xfId="4402" xr:uid="{00000000-0005-0000-0000-0000201A0000}"/>
    <cellStyle name="Currency 3 2 2 2 2 3 5 2" xfId="4403" xr:uid="{00000000-0005-0000-0000-0000211A0000}"/>
    <cellStyle name="Currency 3 2 2 2 2 3 5 2 2" xfId="4404" xr:uid="{00000000-0005-0000-0000-0000221A0000}"/>
    <cellStyle name="Currency 3 2 2 2 2 3 5 3" xfId="4405" xr:uid="{00000000-0005-0000-0000-0000231A0000}"/>
    <cellStyle name="Currency 3 2 2 2 2 3 5 3 2" xfId="4406" xr:uid="{00000000-0005-0000-0000-0000241A0000}"/>
    <cellStyle name="Currency 3 2 2 2 2 3 5 4" xfId="4407" xr:uid="{00000000-0005-0000-0000-0000251A0000}"/>
    <cellStyle name="Currency 3 2 2 2 2 3 5 5" xfId="4408" xr:uid="{00000000-0005-0000-0000-0000261A0000}"/>
    <cellStyle name="Currency 3 2 2 2 2 3 6" xfId="4409" xr:uid="{00000000-0005-0000-0000-0000271A0000}"/>
    <cellStyle name="Currency 3 2 2 2 2 3 6 2" xfId="4410" xr:uid="{00000000-0005-0000-0000-0000281A0000}"/>
    <cellStyle name="Currency 3 2 2 2 2 3 7" xfId="4411" xr:uid="{00000000-0005-0000-0000-0000291A0000}"/>
    <cellStyle name="Currency 3 2 2 2 2 3 7 2" xfId="4412" xr:uid="{00000000-0005-0000-0000-00002A1A0000}"/>
    <cellStyle name="Currency 3 2 2 2 2 3 8" xfId="4413" xr:uid="{00000000-0005-0000-0000-00002B1A0000}"/>
    <cellStyle name="Currency 3 2 2 2 2 3 8 2" xfId="4414" xr:uid="{00000000-0005-0000-0000-00002C1A0000}"/>
    <cellStyle name="Currency 3 2 2 2 2 3 9" xfId="4415" xr:uid="{00000000-0005-0000-0000-00002D1A0000}"/>
    <cellStyle name="Currency 3 2 2 2 2 4" xfId="4416" xr:uid="{00000000-0005-0000-0000-00002E1A0000}"/>
    <cellStyle name="Currency 3 2 2 2 2 4 10" xfId="4417" xr:uid="{00000000-0005-0000-0000-00002F1A0000}"/>
    <cellStyle name="Currency 3 2 2 2 2 4 2" xfId="4418" xr:uid="{00000000-0005-0000-0000-0000301A0000}"/>
    <cellStyle name="Currency 3 2 2 2 2 4 2 2" xfId="4419" xr:uid="{00000000-0005-0000-0000-0000311A0000}"/>
    <cellStyle name="Currency 3 2 2 2 2 4 2 2 2" xfId="4420" xr:uid="{00000000-0005-0000-0000-0000321A0000}"/>
    <cellStyle name="Currency 3 2 2 2 2 4 2 3" xfId="4421" xr:uid="{00000000-0005-0000-0000-0000331A0000}"/>
    <cellStyle name="Currency 3 2 2 2 2 4 2 3 2" xfId="4422" xr:uid="{00000000-0005-0000-0000-0000341A0000}"/>
    <cellStyle name="Currency 3 2 2 2 2 4 2 4" xfId="4423" xr:uid="{00000000-0005-0000-0000-0000351A0000}"/>
    <cellStyle name="Currency 3 2 2 2 2 4 2 4 2" xfId="4424" xr:uid="{00000000-0005-0000-0000-0000361A0000}"/>
    <cellStyle name="Currency 3 2 2 2 2 4 2 5" xfId="4425" xr:uid="{00000000-0005-0000-0000-0000371A0000}"/>
    <cellStyle name="Currency 3 2 2 2 2 4 2 6" xfId="4426" xr:uid="{00000000-0005-0000-0000-0000381A0000}"/>
    <cellStyle name="Currency 3 2 2 2 2 4 3" xfId="4427" xr:uid="{00000000-0005-0000-0000-0000391A0000}"/>
    <cellStyle name="Currency 3 2 2 2 2 4 3 2" xfId="4428" xr:uid="{00000000-0005-0000-0000-00003A1A0000}"/>
    <cellStyle name="Currency 3 2 2 2 2 4 3 2 2" xfId="4429" xr:uid="{00000000-0005-0000-0000-00003B1A0000}"/>
    <cellStyle name="Currency 3 2 2 2 2 4 3 3" xfId="4430" xr:uid="{00000000-0005-0000-0000-00003C1A0000}"/>
    <cellStyle name="Currency 3 2 2 2 2 4 3 3 2" xfId="4431" xr:uid="{00000000-0005-0000-0000-00003D1A0000}"/>
    <cellStyle name="Currency 3 2 2 2 2 4 3 4" xfId="4432" xr:uid="{00000000-0005-0000-0000-00003E1A0000}"/>
    <cellStyle name="Currency 3 2 2 2 2 4 3 4 2" xfId="4433" xr:uid="{00000000-0005-0000-0000-00003F1A0000}"/>
    <cellStyle name="Currency 3 2 2 2 2 4 3 5" xfId="4434" xr:uid="{00000000-0005-0000-0000-0000401A0000}"/>
    <cellStyle name="Currency 3 2 2 2 2 4 3 6" xfId="4435" xr:uid="{00000000-0005-0000-0000-0000411A0000}"/>
    <cellStyle name="Currency 3 2 2 2 2 4 4" xfId="4436" xr:uid="{00000000-0005-0000-0000-0000421A0000}"/>
    <cellStyle name="Currency 3 2 2 2 2 4 4 2" xfId="4437" xr:uid="{00000000-0005-0000-0000-0000431A0000}"/>
    <cellStyle name="Currency 3 2 2 2 2 4 4 2 2" xfId="4438" xr:uid="{00000000-0005-0000-0000-0000441A0000}"/>
    <cellStyle name="Currency 3 2 2 2 2 4 4 3" xfId="4439" xr:uid="{00000000-0005-0000-0000-0000451A0000}"/>
    <cellStyle name="Currency 3 2 2 2 2 4 4 3 2" xfId="4440" xr:uid="{00000000-0005-0000-0000-0000461A0000}"/>
    <cellStyle name="Currency 3 2 2 2 2 4 4 4" xfId="4441" xr:uid="{00000000-0005-0000-0000-0000471A0000}"/>
    <cellStyle name="Currency 3 2 2 2 2 4 4 4 2" xfId="4442" xr:uid="{00000000-0005-0000-0000-0000481A0000}"/>
    <cellStyle name="Currency 3 2 2 2 2 4 4 5" xfId="4443" xr:uid="{00000000-0005-0000-0000-0000491A0000}"/>
    <cellStyle name="Currency 3 2 2 2 2 4 4 6" xfId="4444" xr:uid="{00000000-0005-0000-0000-00004A1A0000}"/>
    <cellStyle name="Currency 3 2 2 2 2 4 5" xfId="4445" xr:uid="{00000000-0005-0000-0000-00004B1A0000}"/>
    <cellStyle name="Currency 3 2 2 2 2 4 5 2" xfId="4446" xr:uid="{00000000-0005-0000-0000-00004C1A0000}"/>
    <cellStyle name="Currency 3 2 2 2 2 4 5 2 2" xfId="4447" xr:uid="{00000000-0005-0000-0000-00004D1A0000}"/>
    <cellStyle name="Currency 3 2 2 2 2 4 5 3" xfId="4448" xr:uid="{00000000-0005-0000-0000-00004E1A0000}"/>
    <cellStyle name="Currency 3 2 2 2 2 4 5 3 2" xfId="4449" xr:uid="{00000000-0005-0000-0000-00004F1A0000}"/>
    <cellStyle name="Currency 3 2 2 2 2 4 5 4" xfId="4450" xr:uid="{00000000-0005-0000-0000-0000501A0000}"/>
    <cellStyle name="Currency 3 2 2 2 2 4 5 5" xfId="4451" xr:uid="{00000000-0005-0000-0000-0000511A0000}"/>
    <cellStyle name="Currency 3 2 2 2 2 4 6" xfId="4452" xr:uid="{00000000-0005-0000-0000-0000521A0000}"/>
    <cellStyle name="Currency 3 2 2 2 2 4 6 2" xfId="4453" xr:uid="{00000000-0005-0000-0000-0000531A0000}"/>
    <cellStyle name="Currency 3 2 2 2 2 4 7" xfId="4454" xr:uid="{00000000-0005-0000-0000-0000541A0000}"/>
    <cellStyle name="Currency 3 2 2 2 2 4 7 2" xfId="4455" xr:uid="{00000000-0005-0000-0000-0000551A0000}"/>
    <cellStyle name="Currency 3 2 2 2 2 4 8" xfId="4456" xr:uid="{00000000-0005-0000-0000-0000561A0000}"/>
    <cellStyle name="Currency 3 2 2 2 2 4 8 2" xfId="4457" xr:uid="{00000000-0005-0000-0000-0000571A0000}"/>
    <cellStyle name="Currency 3 2 2 2 2 4 9" xfId="4458" xr:uid="{00000000-0005-0000-0000-0000581A0000}"/>
    <cellStyle name="Currency 3 2 2 2 2 5" xfId="4459" xr:uid="{00000000-0005-0000-0000-0000591A0000}"/>
    <cellStyle name="Currency 3 2 2 2 2 5 2" xfId="4460" xr:uid="{00000000-0005-0000-0000-00005A1A0000}"/>
    <cellStyle name="Currency 3 2 2 2 2 5 2 2" xfId="4461" xr:uid="{00000000-0005-0000-0000-00005B1A0000}"/>
    <cellStyle name="Currency 3 2 2 2 2 5 3" xfId="4462" xr:uid="{00000000-0005-0000-0000-00005C1A0000}"/>
    <cellStyle name="Currency 3 2 2 2 2 5 3 2" xfId="4463" xr:uid="{00000000-0005-0000-0000-00005D1A0000}"/>
    <cellStyle name="Currency 3 2 2 2 2 5 4" xfId="4464" xr:uid="{00000000-0005-0000-0000-00005E1A0000}"/>
    <cellStyle name="Currency 3 2 2 2 2 5 4 2" xfId="4465" xr:uid="{00000000-0005-0000-0000-00005F1A0000}"/>
    <cellStyle name="Currency 3 2 2 2 2 5 5" xfId="4466" xr:uid="{00000000-0005-0000-0000-0000601A0000}"/>
    <cellStyle name="Currency 3 2 2 2 2 5 6" xfId="4467" xr:uid="{00000000-0005-0000-0000-0000611A0000}"/>
    <cellStyle name="Currency 3 2 2 2 2 6" xfId="4468" xr:uid="{00000000-0005-0000-0000-0000621A0000}"/>
    <cellStyle name="Currency 3 2 2 2 2 6 2" xfId="4469" xr:uid="{00000000-0005-0000-0000-0000631A0000}"/>
    <cellStyle name="Currency 3 2 2 2 2 6 2 2" xfId="4470" xr:uid="{00000000-0005-0000-0000-0000641A0000}"/>
    <cellStyle name="Currency 3 2 2 2 2 6 3" xfId="4471" xr:uid="{00000000-0005-0000-0000-0000651A0000}"/>
    <cellStyle name="Currency 3 2 2 2 2 6 3 2" xfId="4472" xr:uid="{00000000-0005-0000-0000-0000661A0000}"/>
    <cellStyle name="Currency 3 2 2 2 2 6 4" xfId="4473" xr:uid="{00000000-0005-0000-0000-0000671A0000}"/>
    <cellStyle name="Currency 3 2 2 2 2 6 4 2" xfId="4474" xr:uid="{00000000-0005-0000-0000-0000681A0000}"/>
    <cellStyle name="Currency 3 2 2 2 2 6 5" xfId="4475" xr:uid="{00000000-0005-0000-0000-0000691A0000}"/>
    <cellStyle name="Currency 3 2 2 2 2 6 6" xfId="4476" xr:uid="{00000000-0005-0000-0000-00006A1A0000}"/>
    <cellStyle name="Currency 3 2 2 2 2 7" xfId="4477" xr:uid="{00000000-0005-0000-0000-00006B1A0000}"/>
    <cellStyle name="Currency 3 2 2 2 2 7 2" xfId="4478" xr:uid="{00000000-0005-0000-0000-00006C1A0000}"/>
    <cellStyle name="Currency 3 2 2 2 2 7 2 2" xfId="4479" xr:uid="{00000000-0005-0000-0000-00006D1A0000}"/>
    <cellStyle name="Currency 3 2 2 2 2 7 3" xfId="4480" xr:uid="{00000000-0005-0000-0000-00006E1A0000}"/>
    <cellStyle name="Currency 3 2 2 2 2 7 3 2" xfId="4481" xr:uid="{00000000-0005-0000-0000-00006F1A0000}"/>
    <cellStyle name="Currency 3 2 2 2 2 7 4" xfId="4482" xr:uid="{00000000-0005-0000-0000-0000701A0000}"/>
    <cellStyle name="Currency 3 2 2 2 2 7 4 2" xfId="4483" xr:uid="{00000000-0005-0000-0000-0000711A0000}"/>
    <cellStyle name="Currency 3 2 2 2 2 7 5" xfId="4484" xr:uid="{00000000-0005-0000-0000-0000721A0000}"/>
    <cellStyle name="Currency 3 2 2 2 2 7 6" xfId="4485" xr:uid="{00000000-0005-0000-0000-0000731A0000}"/>
    <cellStyle name="Currency 3 2 2 2 2 8" xfId="4486" xr:uid="{00000000-0005-0000-0000-0000741A0000}"/>
    <cellStyle name="Currency 3 2 2 2 2 8 2" xfId="4487" xr:uid="{00000000-0005-0000-0000-0000751A0000}"/>
    <cellStyle name="Currency 3 2 2 2 2 8 2 2" xfId="4488" xr:uid="{00000000-0005-0000-0000-0000761A0000}"/>
    <cellStyle name="Currency 3 2 2 2 2 8 3" xfId="4489" xr:uid="{00000000-0005-0000-0000-0000771A0000}"/>
    <cellStyle name="Currency 3 2 2 2 2 8 3 2" xfId="4490" xr:uid="{00000000-0005-0000-0000-0000781A0000}"/>
    <cellStyle name="Currency 3 2 2 2 2 8 4" xfId="4491" xr:uid="{00000000-0005-0000-0000-0000791A0000}"/>
    <cellStyle name="Currency 3 2 2 2 2 8 5" xfId="4492" xr:uid="{00000000-0005-0000-0000-00007A1A0000}"/>
    <cellStyle name="Currency 3 2 2 2 2 9" xfId="4493" xr:uid="{00000000-0005-0000-0000-00007B1A0000}"/>
    <cellStyle name="Currency 3 2 2 2 2 9 2" xfId="4494" xr:uid="{00000000-0005-0000-0000-00007C1A0000}"/>
    <cellStyle name="Currency 3 2 2 2 3" xfId="4495" xr:uid="{00000000-0005-0000-0000-00007D1A0000}"/>
    <cellStyle name="Currency 3 2 2 2 3 10" xfId="4496" xr:uid="{00000000-0005-0000-0000-00007E1A0000}"/>
    <cellStyle name="Currency 3 2 2 2 3 10 2" xfId="4497" xr:uid="{00000000-0005-0000-0000-00007F1A0000}"/>
    <cellStyle name="Currency 3 2 2 2 3 11" xfId="4498" xr:uid="{00000000-0005-0000-0000-0000801A0000}"/>
    <cellStyle name="Currency 3 2 2 2 3 11 2" xfId="4499" xr:uid="{00000000-0005-0000-0000-0000811A0000}"/>
    <cellStyle name="Currency 3 2 2 2 3 12" xfId="4500" xr:uid="{00000000-0005-0000-0000-0000821A0000}"/>
    <cellStyle name="Currency 3 2 2 2 3 13" xfId="4501" xr:uid="{00000000-0005-0000-0000-0000831A0000}"/>
    <cellStyle name="Currency 3 2 2 2 3 2" xfId="4502" xr:uid="{00000000-0005-0000-0000-0000841A0000}"/>
    <cellStyle name="Currency 3 2 2 2 3 2 10" xfId="4503" xr:uid="{00000000-0005-0000-0000-0000851A0000}"/>
    <cellStyle name="Currency 3 2 2 2 3 2 11" xfId="4504" xr:uid="{00000000-0005-0000-0000-0000861A0000}"/>
    <cellStyle name="Currency 3 2 2 2 3 2 2" xfId="4505" xr:uid="{00000000-0005-0000-0000-0000871A0000}"/>
    <cellStyle name="Currency 3 2 2 2 3 2 2 2" xfId="4506" xr:uid="{00000000-0005-0000-0000-0000881A0000}"/>
    <cellStyle name="Currency 3 2 2 2 3 2 2 2 2" xfId="4507" xr:uid="{00000000-0005-0000-0000-0000891A0000}"/>
    <cellStyle name="Currency 3 2 2 2 3 2 2 3" xfId="4508" xr:uid="{00000000-0005-0000-0000-00008A1A0000}"/>
    <cellStyle name="Currency 3 2 2 2 3 2 2 3 2" xfId="4509" xr:uid="{00000000-0005-0000-0000-00008B1A0000}"/>
    <cellStyle name="Currency 3 2 2 2 3 2 2 4" xfId="4510" xr:uid="{00000000-0005-0000-0000-00008C1A0000}"/>
    <cellStyle name="Currency 3 2 2 2 3 2 2 4 2" xfId="4511" xr:uid="{00000000-0005-0000-0000-00008D1A0000}"/>
    <cellStyle name="Currency 3 2 2 2 3 2 2 5" xfId="4512" xr:uid="{00000000-0005-0000-0000-00008E1A0000}"/>
    <cellStyle name="Currency 3 2 2 2 3 2 2 6" xfId="4513" xr:uid="{00000000-0005-0000-0000-00008F1A0000}"/>
    <cellStyle name="Currency 3 2 2 2 3 2 3" xfId="4514" xr:uid="{00000000-0005-0000-0000-0000901A0000}"/>
    <cellStyle name="Currency 3 2 2 2 3 2 3 2" xfId="4515" xr:uid="{00000000-0005-0000-0000-0000911A0000}"/>
    <cellStyle name="Currency 3 2 2 2 3 2 3 2 2" xfId="4516" xr:uid="{00000000-0005-0000-0000-0000921A0000}"/>
    <cellStyle name="Currency 3 2 2 2 3 2 3 3" xfId="4517" xr:uid="{00000000-0005-0000-0000-0000931A0000}"/>
    <cellStyle name="Currency 3 2 2 2 3 2 3 3 2" xfId="4518" xr:uid="{00000000-0005-0000-0000-0000941A0000}"/>
    <cellStyle name="Currency 3 2 2 2 3 2 3 4" xfId="4519" xr:uid="{00000000-0005-0000-0000-0000951A0000}"/>
    <cellStyle name="Currency 3 2 2 2 3 2 3 4 2" xfId="4520" xr:uid="{00000000-0005-0000-0000-0000961A0000}"/>
    <cellStyle name="Currency 3 2 2 2 3 2 3 5" xfId="4521" xr:uid="{00000000-0005-0000-0000-0000971A0000}"/>
    <cellStyle name="Currency 3 2 2 2 3 2 3 6" xfId="4522" xr:uid="{00000000-0005-0000-0000-0000981A0000}"/>
    <cellStyle name="Currency 3 2 2 2 3 2 4" xfId="4523" xr:uid="{00000000-0005-0000-0000-0000991A0000}"/>
    <cellStyle name="Currency 3 2 2 2 3 2 4 2" xfId="4524" xr:uid="{00000000-0005-0000-0000-00009A1A0000}"/>
    <cellStyle name="Currency 3 2 2 2 3 2 4 2 2" xfId="4525" xr:uid="{00000000-0005-0000-0000-00009B1A0000}"/>
    <cellStyle name="Currency 3 2 2 2 3 2 4 3" xfId="4526" xr:uid="{00000000-0005-0000-0000-00009C1A0000}"/>
    <cellStyle name="Currency 3 2 2 2 3 2 4 3 2" xfId="4527" xr:uid="{00000000-0005-0000-0000-00009D1A0000}"/>
    <cellStyle name="Currency 3 2 2 2 3 2 4 4" xfId="4528" xr:uid="{00000000-0005-0000-0000-00009E1A0000}"/>
    <cellStyle name="Currency 3 2 2 2 3 2 4 4 2" xfId="4529" xr:uid="{00000000-0005-0000-0000-00009F1A0000}"/>
    <cellStyle name="Currency 3 2 2 2 3 2 4 5" xfId="4530" xr:uid="{00000000-0005-0000-0000-0000A01A0000}"/>
    <cellStyle name="Currency 3 2 2 2 3 2 4 6" xfId="4531" xr:uid="{00000000-0005-0000-0000-0000A11A0000}"/>
    <cellStyle name="Currency 3 2 2 2 3 2 5" xfId="4532" xr:uid="{00000000-0005-0000-0000-0000A21A0000}"/>
    <cellStyle name="Currency 3 2 2 2 3 2 5 2" xfId="4533" xr:uid="{00000000-0005-0000-0000-0000A31A0000}"/>
    <cellStyle name="Currency 3 2 2 2 3 2 5 2 2" xfId="4534" xr:uid="{00000000-0005-0000-0000-0000A41A0000}"/>
    <cellStyle name="Currency 3 2 2 2 3 2 5 3" xfId="4535" xr:uid="{00000000-0005-0000-0000-0000A51A0000}"/>
    <cellStyle name="Currency 3 2 2 2 3 2 5 3 2" xfId="4536" xr:uid="{00000000-0005-0000-0000-0000A61A0000}"/>
    <cellStyle name="Currency 3 2 2 2 3 2 5 4" xfId="4537" xr:uid="{00000000-0005-0000-0000-0000A71A0000}"/>
    <cellStyle name="Currency 3 2 2 2 3 2 5 4 2" xfId="4538" xr:uid="{00000000-0005-0000-0000-0000A81A0000}"/>
    <cellStyle name="Currency 3 2 2 2 3 2 5 5" xfId="4539" xr:uid="{00000000-0005-0000-0000-0000A91A0000}"/>
    <cellStyle name="Currency 3 2 2 2 3 2 5 6" xfId="4540" xr:uid="{00000000-0005-0000-0000-0000AA1A0000}"/>
    <cellStyle name="Currency 3 2 2 2 3 2 6" xfId="4541" xr:uid="{00000000-0005-0000-0000-0000AB1A0000}"/>
    <cellStyle name="Currency 3 2 2 2 3 2 6 2" xfId="4542" xr:uid="{00000000-0005-0000-0000-0000AC1A0000}"/>
    <cellStyle name="Currency 3 2 2 2 3 2 6 2 2" xfId="4543" xr:uid="{00000000-0005-0000-0000-0000AD1A0000}"/>
    <cellStyle name="Currency 3 2 2 2 3 2 6 3" xfId="4544" xr:uid="{00000000-0005-0000-0000-0000AE1A0000}"/>
    <cellStyle name="Currency 3 2 2 2 3 2 6 3 2" xfId="4545" xr:uid="{00000000-0005-0000-0000-0000AF1A0000}"/>
    <cellStyle name="Currency 3 2 2 2 3 2 6 4" xfId="4546" xr:uid="{00000000-0005-0000-0000-0000B01A0000}"/>
    <cellStyle name="Currency 3 2 2 2 3 2 6 5" xfId="4547" xr:uid="{00000000-0005-0000-0000-0000B11A0000}"/>
    <cellStyle name="Currency 3 2 2 2 3 2 7" xfId="4548" xr:uid="{00000000-0005-0000-0000-0000B21A0000}"/>
    <cellStyle name="Currency 3 2 2 2 3 2 7 2" xfId="4549" xr:uid="{00000000-0005-0000-0000-0000B31A0000}"/>
    <cellStyle name="Currency 3 2 2 2 3 2 8" xfId="4550" xr:uid="{00000000-0005-0000-0000-0000B41A0000}"/>
    <cellStyle name="Currency 3 2 2 2 3 2 8 2" xfId="4551" xr:uid="{00000000-0005-0000-0000-0000B51A0000}"/>
    <cellStyle name="Currency 3 2 2 2 3 2 9" xfId="4552" xr:uid="{00000000-0005-0000-0000-0000B61A0000}"/>
    <cellStyle name="Currency 3 2 2 2 3 2 9 2" xfId="4553" xr:uid="{00000000-0005-0000-0000-0000B71A0000}"/>
    <cellStyle name="Currency 3 2 2 2 3 3" xfId="4554" xr:uid="{00000000-0005-0000-0000-0000B81A0000}"/>
    <cellStyle name="Currency 3 2 2 2 3 3 10" xfId="4555" xr:uid="{00000000-0005-0000-0000-0000B91A0000}"/>
    <cellStyle name="Currency 3 2 2 2 3 3 2" xfId="4556" xr:uid="{00000000-0005-0000-0000-0000BA1A0000}"/>
    <cellStyle name="Currency 3 2 2 2 3 3 2 2" xfId="4557" xr:uid="{00000000-0005-0000-0000-0000BB1A0000}"/>
    <cellStyle name="Currency 3 2 2 2 3 3 2 2 2" xfId="4558" xr:uid="{00000000-0005-0000-0000-0000BC1A0000}"/>
    <cellStyle name="Currency 3 2 2 2 3 3 2 3" xfId="4559" xr:uid="{00000000-0005-0000-0000-0000BD1A0000}"/>
    <cellStyle name="Currency 3 2 2 2 3 3 2 3 2" xfId="4560" xr:uid="{00000000-0005-0000-0000-0000BE1A0000}"/>
    <cellStyle name="Currency 3 2 2 2 3 3 2 4" xfId="4561" xr:uid="{00000000-0005-0000-0000-0000BF1A0000}"/>
    <cellStyle name="Currency 3 2 2 2 3 3 2 4 2" xfId="4562" xr:uid="{00000000-0005-0000-0000-0000C01A0000}"/>
    <cellStyle name="Currency 3 2 2 2 3 3 2 5" xfId="4563" xr:uid="{00000000-0005-0000-0000-0000C11A0000}"/>
    <cellStyle name="Currency 3 2 2 2 3 3 2 6" xfId="4564" xr:uid="{00000000-0005-0000-0000-0000C21A0000}"/>
    <cellStyle name="Currency 3 2 2 2 3 3 3" xfId="4565" xr:uid="{00000000-0005-0000-0000-0000C31A0000}"/>
    <cellStyle name="Currency 3 2 2 2 3 3 3 2" xfId="4566" xr:uid="{00000000-0005-0000-0000-0000C41A0000}"/>
    <cellStyle name="Currency 3 2 2 2 3 3 3 2 2" xfId="4567" xr:uid="{00000000-0005-0000-0000-0000C51A0000}"/>
    <cellStyle name="Currency 3 2 2 2 3 3 3 3" xfId="4568" xr:uid="{00000000-0005-0000-0000-0000C61A0000}"/>
    <cellStyle name="Currency 3 2 2 2 3 3 3 3 2" xfId="4569" xr:uid="{00000000-0005-0000-0000-0000C71A0000}"/>
    <cellStyle name="Currency 3 2 2 2 3 3 3 4" xfId="4570" xr:uid="{00000000-0005-0000-0000-0000C81A0000}"/>
    <cellStyle name="Currency 3 2 2 2 3 3 3 4 2" xfId="4571" xr:uid="{00000000-0005-0000-0000-0000C91A0000}"/>
    <cellStyle name="Currency 3 2 2 2 3 3 3 5" xfId="4572" xr:uid="{00000000-0005-0000-0000-0000CA1A0000}"/>
    <cellStyle name="Currency 3 2 2 2 3 3 3 6" xfId="4573" xr:uid="{00000000-0005-0000-0000-0000CB1A0000}"/>
    <cellStyle name="Currency 3 2 2 2 3 3 4" xfId="4574" xr:uid="{00000000-0005-0000-0000-0000CC1A0000}"/>
    <cellStyle name="Currency 3 2 2 2 3 3 4 2" xfId="4575" xr:uid="{00000000-0005-0000-0000-0000CD1A0000}"/>
    <cellStyle name="Currency 3 2 2 2 3 3 4 2 2" xfId="4576" xr:uid="{00000000-0005-0000-0000-0000CE1A0000}"/>
    <cellStyle name="Currency 3 2 2 2 3 3 4 3" xfId="4577" xr:uid="{00000000-0005-0000-0000-0000CF1A0000}"/>
    <cellStyle name="Currency 3 2 2 2 3 3 4 3 2" xfId="4578" xr:uid="{00000000-0005-0000-0000-0000D01A0000}"/>
    <cellStyle name="Currency 3 2 2 2 3 3 4 4" xfId="4579" xr:uid="{00000000-0005-0000-0000-0000D11A0000}"/>
    <cellStyle name="Currency 3 2 2 2 3 3 4 4 2" xfId="4580" xr:uid="{00000000-0005-0000-0000-0000D21A0000}"/>
    <cellStyle name="Currency 3 2 2 2 3 3 4 5" xfId="4581" xr:uid="{00000000-0005-0000-0000-0000D31A0000}"/>
    <cellStyle name="Currency 3 2 2 2 3 3 4 6" xfId="4582" xr:uid="{00000000-0005-0000-0000-0000D41A0000}"/>
    <cellStyle name="Currency 3 2 2 2 3 3 5" xfId="4583" xr:uid="{00000000-0005-0000-0000-0000D51A0000}"/>
    <cellStyle name="Currency 3 2 2 2 3 3 5 2" xfId="4584" xr:uid="{00000000-0005-0000-0000-0000D61A0000}"/>
    <cellStyle name="Currency 3 2 2 2 3 3 5 2 2" xfId="4585" xr:uid="{00000000-0005-0000-0000-0000D71A0000}"/>
    <cellStyle name="Currency 3 2 2 2 3 3 5 3" xfId="4586" xr:uid="{00000000-0005-0000-0000-0000D81A0000}"/>
    <cellStyle name="Currency 3 2 2 2 3 3 5 3 2" xfId="4587" xr:uid="{00000000-0005-0000-0000-0000D91A0000}"/>
    <cellStyle name="Currency 3 2 2 2 3 3 5 4" xfId="4588" xr:uid="{00000000-0005-0000-0000-0000DA1A0000}"/>
    <cellStyle name="Currency 3 2 2 2 3 3 5 5" xfId="4589" xr:uid="{00000000-0005-0000-0000-0000DB1A0000}"/>
    <cellStyle name="Currency 3 2 2 2 3 3 6" xfId="4590" xr:uid="{00000000-0005-0000-0000-0000DC1A0000}"/>
    <cellStyle name="Currency 3 2 2 2 3 3 6 2" xfId="4591" xr:uid="{00000000-0005-0000-0000-0000DD1A0000}"/>
    <cellStyle name="Currency 3 2 2 2 3 3 7" xfId="4592" xr:uid="{00000000-0005-0000-0000-0000DE1A0000}"/>
    <cellStyle name="Currency 3 2 2 2 3 3 7 2" xfId="4593" xr:uid="{00000000-0005-0000-0000-0000DF1A0000}"/>
    <cellStyle name="Currency 3 2 2 2 3 3 8" xfId="4594" xr:uid="{00000000-0005-0000-0000-0000E01A0000}"/>
    <cellStyle name="Currency 3 2 2 2 3 3 8 2" xfId="4595" xr:uid="{00000000-0005-0000-0000-0000E11A0000}"/>
    <cellStyle name="Currency 3 2 2 2 3 3 9" xfId="4596" xr:uid="{00000000-0005-0000-0000-0000E21A0000}"/>
    <cellStyle name="Currency 3 2 2 2 3 4" xfId="4597" xr:uid="{00000000-0005-0000-0000-0000E31A0000}"/>
    <cellStyle name="Currency 3 2 2 2 3 4 10" xfId="4598" xr:uid="{00000000-0005-0000-0000-0000E41A0000}"/>
    <cellStyle name="Currency 3 2 2 2 3 4 2" xfId="4599" xr:uid="{00000000-0005-0000-0000-0000E51A0000}"/>
    <cellStyle name="Currency 3 2 2 2 3 4 2 2" xfId="4600" xr:uid="{00000000-0005-0000-0000-0000E61A0000}"/>
    <cellStyle name="Currency 3 2 2 2 3 4 2 2 2" xfId="4601" xr:uid="{00000000-0005-0000-0000-0000E71A0000}"/>
    <cellStyle name="Currency 3 2 2 2 3 4 2 3" xfId="4602" xr:uid="{00000000-0005-0000-0000-0000E81A0000}"/>
    <cellStyle name="Currency 3 2 2 2 3 4 2 3 2" xfId="4603" xr:uid="{00000000-0005-0000-0000-0000E91A0000}"/>
    <cellStyle name="Currency 3 2 2 2 3 4 2 4" xfId="4604" xr:uid="{00000000-0005-0000-0000-0000EA1A0000}"/>
    <cellStyle name="Currency 3 2 2 2 3 4 2 4 2" xfId="4605" xr:uid="{00000000-0005-0000-0000-0000EB1A0000}"/>
    <cellStyle name="Currency 3 2 2 2 3 4 2 5" xfId="4606" xr:uid="{00000000-0005-0000-0000-0000EC1A0000}"/>
    <cellStyle name="Currency 3 2 2 2 3 4 2 6" xfId="4607" xr:uid="{00000000-0005-0000-0000-0000ED1A0000}"/>
    <cellStyle name="Currency 3 2 2 2 3 4 3" xfId="4608" xr:uid="{00000000-0005-0000-0000-0000EE1A0000}"/>
    <cellStyle name="Currency 3 2 2 2 3 4 3 2" xfId="4609" xr:uid="{00000000-0005-0000-0000-0000EF1A0000}"/>
    <cellStyle name="Currency 3 2 2 2 3 4 3 2 2" xfId="4610" xr:uid="{00000000-0005-0000-0000-0000F01A0000}"/>
    <cellStyle name="Currency 3 2 2 2 3 4 3 3" xfId="4611" xr:uid="{00000000-0005-0000-0000-0000F11A0000}"/>
    <cellStyle name="Currency 3 2 2 2 3 4 3 3 2" xfId="4612" xr:uid="{00000000-0005-0000-0000-0000F21A0000}"/>
    <cellStyle name="Currency 3 2 2 2 3 4 3 4" xfId="4613" xr:uid="{00000000-0005-0000-0000-0000F31A0000}"/>
    <cellStyle name="Currency 3 2 2 2 3 4 3 4 2" xfId="4614" xr:uid="{00000000-0005-0000-0000-0000F41A0000}"/>
    <cellStyle name="Currency 3 2 2 2 3 4 3 5" xfId="4615" xr:uid="{00000000-0005-0000-0000-0000F51A0000}"/>
    <cellStyle name="Currency 3 2 2 2 3 4 3 6" xfId="4616" xr:uid="{00000000-0005-0000-0000-0000F61A0000}"/>
    <cellStyle name="Currency 3 2 2 2 3 4 4" xfId="4617" xr:uid="{00000000-0005-0000-0000-0000F71A0000}"/>
    <cellStyle name="Currency 3 2 2 2 3 4 4 2" xfId="4618" xr:uid="{00000000-0005-0000-0000-0000F81A0000}"/>
    <cellStyle name="Currency 3 2 2 2 3 4 4 2 2" xfId="4619" xr:uid="{00000000-0005-0000-0000-0000F91A0000}"/>
    <cellStyle name="Currency 3 2 2 2 3 4 4 3" xfId="4620" xr:uid="{00000000-0005-0000-0000-0000FA1A0000}"/>
    <cellStyle name="Currency 3 2 2 2 3 4 4 3 2" xfId="4621" xr:uid="{00000000-0005-0000-0000-0000FB1A0000}"/>
    <cellStyle name="Currency 3 2 2 2 3 4 4 4" xfId="4622" xr:uid="{00000000-0005-0000-0000-0000FC1A0000}"/>
    <cellStyle name="Currency 3 2 2 2 3 4 4 4 2" xfId="4623" xr:uid="{00000000-0005-0000-0000-0000FD1A0000}"/>
    <cellStyle name="Currency 3 2 2 2 3 4 4 5" xfId="4624" xr:uid="{00000000-0005-0000-0000-0000FE1A0000}"/>
    <cellStyle name="Currency 3 2 2 2 3 4 4 6" xfId="4625" xr:uid="{00000000-0005-0000-0000-0000FF1A0000}"/>
    <cellStyle name="Currency 3 2 2 2 3 4 5" xfId="4626" xr:uid="{00000000-0005-0000-0000-0000001B0000}"/>
    <cellStyle name="Currency 3 2 2 2 3 4 5 2" xfId="4627" xr:uid="{00000000-0005-0000-0000-0000011B0000}"/>
    <cellStyle name="Currency 3 2 2 2 3 4 5 2 2" xfId="4628" xr:uid="{00000000-0005-0000-0000-0000021B0000}"/>
    <cellStyle name="Currency 3 2 2 2 3 4 5 3" xfId="4629" xr:uid="{00000000-0005-0000-0000-0000031B0000}"/>
    <cellStyle name="Currency 3 2 2 2 3 4 5 3 2" xfId="4630" xr:uid="{00000000-0005-0000-0000-0000041B0000}"/>
    <cellStyle name="Currency 3 2 2 2 3 4 5 4" xfId="4631" xr:uid="{00000000-0005-0000-0000-0000051B0000}"/>
    <cellStyle name="Currency 3 2 2 2 3 4 5 5" xfId="4632" xr:uid="{00000000-0005-0000-0000-0000061B0000}"/>
    <cellStyle name="Currency 3 2 2 2 3 4 6" xfId="4633" xr:uid="{00000000-0005-0000-0000-0000071B0000}"/>
    <cellStyle name="Currency 3 2 2 2 3 4 6 2" xfId="4634" xr:uid="{00000000-0005-0000-0000-0000081B0000}"/>
    <cellStyle name="Currency 3 2 2 2 3 4 7" xfId="4635" xr:uid="{00000000-0005-0000-0000-0000091B0000}"/>
    <cellStyle name="Currency 3 2 2 2 3 4 7 2" xfId="4636" xr:uid="{00000000-0005-0000-0000-00000A1B0000}"/>
    <cellStyle name="Currency 3 2 2 2 3 4 8" xfId="4637" xr:uid="{00000000-0005-0000-0000-00000B1B0000}"/>
    <cellStyle name="Currency 3 2 2 2 3 4 8 2" xfId="4638" xr:uid="{00000000-0005-0000-0000-00000C1B0000}"/>
    <cellStyle name="Currency 3 2 2 2 3 4 9" xfId="4639" xr:uid="{00000000-0005-0000-0000-00000D1B0000}"/>
    <cellStyle name="Currency 3 2 2 2 3 5" xfId="4640" xr:uid="{00000000-0005-0000-0000-00000E1B0000}"/>
    <cellStyle name="Currency 3 2 2 2 3 5 2" xfId="4641" xr:uid="{00000000-0005-0000-0000-00000F1B0000}"/>
    <cellStyle name="Currency 3 2 2 2 3 5 2 2" xfId="4642" xr:uid="{00000000-0005-0000-0000-0000101B0000}"/>
    <cellStyle name="Currency 3 2 2 2 3 5 3" xfId="4643" xr:uid="{00000000-0005-0000-0000-0000111B0000}"/>
    <cellStyle name="Currency 3 2 2 2 3 5 3 2" xfId="4644" xr:uid="{00000000-0005-0000-0000-0000121B0000}"/>
    <cellStyle name="Currency 3 2 2 2 3 5 4" xfId="4645" xr:uid="{00000000-0005-0000-0000-0000131B0000}"/>
    <cellStyle name="Currency 3 2 2 2 3 5 4 2" xfId="4646" xr:uid="{00000000-0005-0000-0000-0000141B0000}"/>
    <cellStyle name="Currency 3 2 2 2 3 5 5" xfId="4647" xr:uid="{00000000-0005-0000-0000-0000151B0000}"/>
    <cellStyle name="Currency 3 2 2 2 3 5 6" xfId="4648" xr:uid="{00000000-0005-0000-0000-0000161B0000}"/>
    <cellStyle name="Currency 3 2 2 2 3 6" xfId="4649" xr:uid="{00000000-0005-0000-0000-0000171B0000}"/>
    <cellStyle name="Currency 3 2 2 2 3 6 2" xfId="4650" xr:uid="{00000000-0005-0000-0000-0000181B0000}"/>
    <cellStyle name="Currency 3 2 2 2 3 6 2 2" xfId="4651" xr:uid="{00000000-0005-0000-0000-0000191B0000}"/>
    <cellStyle name="Currency 3 2 2 2 3 6 3" xfId="4652" xr:uid="{00000000-0005-0000-0000-00001A1B0000}"/>
    <cellStyle name="Currency 3 2 2 2 3 6 3 2" xfId="4653" xr:uid="{00000000-0005-0000-0000-00001B1B0000}"/>
    <cellStyle name="Currency 3 2 2 2 3 6 4" xfId="4654" xr:uid="{00000000-0005-0000-0000-00001C1B0000}"/>
    <cellStyle name="Currency 3 2 2 2 3 6 4 2" xfId="4655" xr:uid="{00000000-0005-0000-0000-00001D1B0000}"/>
    <cellStyle name="Currency 3 2 2 2 3 6 5" xfId="4656" xr:uid="{00000000-0005-0000-0000-00001E1B0000}"/>
    <cellStyle name="Currency 3 2 2 2 3 6 6" xfId="4657" xr:uid="{00000000-0005-0000-0000-00001F1B0000}"/>
    <cellStyle name="Currency 3 2 2 2 3 7" xfId="4658" xr:uid="{00000000-0005-0000-0000-0000201B0000}"/>
    <cellStyle name="Currency 3 2 2 2 3 7 2" xfId="4659" xr:uid="{00000000-0005-0000-0000-0000211B0000}"/>
    <cellStyle name="Currency 3 2 2 2 3 7 2 2" xfId="4660" xr:uid="{00000000-0005-0000-0000-0000221B0000}"/>
    <cellStyle name="Currency 3 2 2 2 3 7 3" xfId="4661" xr:uid="{00000000-0005-0000-0000-0000231B0000}"/>
    <cellStyle name="Currency 3 2 2 2 3 7 3 2" xfId="4662" xr:uid="{00000000-0005-0000-0000-0000241B0000}"/>
    <cellStyle name="Currency 3 2 2 2 3 7 4" xfId="4663" xr:uid="{00000000-0005-0000-0000-0000251B0000}"/>
    <cellStyle name="Currency 3 2 2 2 3 7 4 2" xfId="4664" xr:uid="{00000000-0005-0000-0000-0000261B0000}"/>
    <cellStyle name="Currency 3 2 2 2 3 7 5" xfId="4665" xr:uid="{00000000-0005-0000-0000-0000271B0000}"/>
    <cellStyle name="Currency 3 2 2 2 3 7 6" xfId="4666" xr:uid="{00000000-0005-0000-0000-0000281B0000}"/>
    <cellStyle name="Currency 3 2 2 2 3 8" xfId="4667" xr:uid="{00000000-0005-0000-0000-0000291B0000}"/>
    <cellStyle name="Currency 3 2 2 2 3 8 2" xfId="4668" xr:uid="{00000000-0005-0000-0000-00002A1B0000}"/>
    <cellStyle name="Currency 3 2 2 2 3 8 2 2" xfId="4669" xr:uid="{00000000-0005-0000-0000-00002B1B0000}"/>
    <cellStyle name="Currency 3 2 2 2 3 8 3" xfId="4670" xr:uid="{00000000-0005-0000-0000-00002C1B0000}"/>
    <cellStyle name="Currency 3 2 2 2 3 8 3 2" xfId="4671" xr:uid="{00000000-0005-0000-0000-00002D1B0000}"/>
    <cellStyle name="Currency 3 2 2 2 3 8 4" xfId="4672" xr:uid="{00000000-0005-0000-0000-00002E1B0000}"/>
    <cellStyle name="Currency 3 2 2 2 3 8 5" xfId="4673" xr:uid="{00000000-0005-0000-0000-00002F1B0000}"/>
    <cellStyle name="Currency 3 2 2 2 3 9" xfId="4674" xr:uid="{00000000-0005-0000-0000-0000301B0000}"/>
    <cellStyle name="Currency 3 2 2 2 3 9 2" xfId="4675" xr:uid="{00000000-0005-0000-0000-0000311B0000}"/>
    <cellStyle name="Currency 3 2 2 2 4" xfId="4676" xr:uid="{00000000-0005-0000-0000-0000321B0000}"/>
    <cellStyle name="Currency 3 2 2 2 4 10" xfId="4677" xr:uid="{00000000-0005-0000-0000-0000331B0000}"/>
    <cellStyle name="Currency 3 2 2 2 4 10 2" xfId="4678" xr:uid="{00000000-0005-0000-0000-0000341B0000}"/>
    <cellStyle name="Currency 3 2 2 2 4 11" xfId="4679" xr:uid="{00000000-0005-0000-0000-0000351B0000}"/>
    <cellStyle name="Currency 3 2 2 2 4 12" xfId="4680" xr:uid="{00000000-0005-0000-0000-0000361B0000}"/>
    <cellStyle name="Currency 3 2 2 2 4 2" xfId="4681" xr:uid="{00000000-0005-0000-0000-0000371B0000}"/>
    <cellStyle name="Currency 3 2 2 2 4 2 10" xfId="4682" xr:uid="{00000000-0005-0000-0000-0000381B0000}"/>
    <cellStyle name="Currency 3 2 2 2 4 2 2" xfId="4683" xr:uid="{00000000-0005-0000-0000-0000391B0000}"/>
    <cellStyle name="Currency 3 2 2 2 4 2 2 2" xfId="4684" xr:uid="{00000000-0005-0000-0000-00003A1B0000}"/>
    <cellStyle name="Currency 3 2 2 2 4 2 2 2 2" xfId="4685" xr:uid="{00000000-0005-0000-0000-00003B1B0000}"/>
    <cellStyle name="Currency 3 2 2 2 4 2 2 3" xfId="4686" xr:uid="{00000000-0005-0000-0000-00003C1B0000}"/>
    <cellStyle name="Currency 3 2 2 2 4 2 2 3 2" xfId="4687" xr:uid="{00000000-0005-0000-0000-00003D1B0000}"/>
    <cellStyle name="Currency 3 2 2 2 4 2 2 4" xfId="4688" xr:uid="{00000000-0005-0000-0000-00003E1B0000}"/>
    <cellStyle name="Currency 3 2 2 2 4 2 2 4 2" xfId="4689" xr:uid="{00000000-0005-0000-0000-00003F1B0000}"/>
    <cellStyle name="Currency 3 2 2 2 4 2 2 5" xfId="4690" xr:uid="{00000000-0005-0000-0000-0000401B0000}"/>
    <cellStyle name="Currency 3 2 2 2 4 2 2 6" xfId="4691" xr:uid="{00000000-0005-0000-0000-0000411B0000}"/>
    <cellStyle name="Currency 3 2 2 2 4 2 3" xfId="4692" xr:uid="{00000000-0005-0000-0000-0000421B0000}"/>
    <cellStyle name="Currency 3 2 2 2 4 2 3 2" xfId="4693" xr:uid="{00000000-0005-0000-0000-0000431B0000}"/>
    <cellStyle name="Currency 3 2 2 2 4 2 3 2 2" xfId="4694" xr:uid="{00000000-0005-0000-0000-0000441B0000}"/>
    <cellStyle name="Currency 3 2 2 2 4 2 3 3" xfId="4695" xr:uid="{00000000-0005-0000-0000-0000451B0000}"/>
    <cellStyle name="Currency 3 2 2 2 4 2 3 3 2" xfId="4696" xr:uid="{00000000-0005-0000-0000-0000461B0000}"/>
    <cellStyle name="Currency 3 2 2 2 4 2 3 4" xfId="4697" xr:uid="{00000000-0005-0000-0000-0000471B0000}"/>
    <cellStyle name="Currency 3 2 2 2 4 2 3 4 2" xfId="4698" xr:uid="{00000000-0005-0000-0000-0000481B0000}"/>
    <cellStyle name="Currency 3 2 2 2 4 2 3 5" xfId="4699" xr:uid="{00000000-0005-0000-0000-0000491B0000}"/>
    <cellStyle name="Currency 3 2 2 2 4 2 3 6" xfId="4700" xr:uid="{00000000-0005-0000-0000-00004A1B0000}"/>
    <cellStyle name="Currency 3 2 2 2 4 2 4" xfId="4701" xr:uid="{00000000-0005-0000-0000-00004B1B0000}"/>
    <cellStyle name="Currency 3 2 2 2 4 2 4 2" xfId="4702" xr:uid="{00000000-0005-0000-0000-00004C1B0000}"/>
    <cellStyle name="Currency 3 2 2 2 4 2 4 2 2" xfId="4703" xr:uid="{00000000-0005-0000-0000-00004D1B0000}"/>
    <cellStyle name="Currency 3 2 2 2 4 2 4 3" xfId="4704" xr:uid="{00000000-0005-0000-0000-00004E1B0000}"/>
    <cellStyle name="Currency 3 2 2 2 4 2 4 3 2" xfId="4705" xr:uid="{00000000-0005-0000-0000-00004F1B0000}"/>
    <cellStyle name="Currency 3 2 2 2 4 2 4 4" xfId="4706" xr:uid="{00000000-0005-0000-0000-0000501B0000}"/>
    <cellStyle name="Currency 3 2 2 2 4 2 4 4 2" xfId="4707" xr:uid="{00000000-0005-0000-0000-0000511B0000}"/>
    <cellStyle name="Currency 3 2 2 2 4 2 4 5" xfId="4708" xr:uid="{00000000-0005-0000-0000-0000521B0000}"/>
    <cellStyle name="Currency 3 2 2 2 4 2 4 6" xfId="4709" xr:uid="{00000000-0005-0000-0000-0000531B0000}"/>
    <cellStyle name="Currency 3 2 2 2 4 2 5" xfId="4710" xr:uid="{00000000-0005-0000-0000-0000541B0000}"/>
    <cellStyle name="Currency 3 2 2 2 4 2 5 2" xfId="4711" xr:uid="{00000000-0005-0000-0000-0000551B0000}"/>
    <cellStyle name="Currency 3 2 2 2 4 2 5 2 2" xfId="4712" xr:uid="{00000000-0005-0000-0000-0000561B0000}"/>
    <cellStyle name="Currency 3 2 2 2 4 2 5 3" xfId="4713" xr:uid="{00000000-0005-0000-0000-0000571B0000}"/>
    <cellStyle name="Currency 3 2 2 2 4 2 5 3 2" xfId="4714" xr:uid="{00000000-0005-0000-0000-0000581B0000}"/>
    <cellStyle name="Currency 3 2 2 2 4 2 5 4" xfId="4715" xr:uid="{00000000-0005-0000-0000-0000591B0000}"/>
    <cellStyle name="Currency 3 2 2 2 4 2 5 5" xfId="4716" xr:uid="{00000000-0005-0000-0000-00005A1B0000}"/>
    <cellStyle name="Currency 3 2 2 2 4 2 6" xfId="4717" xr:uid="{00000000-0005-0000-0000-00005B1B0000}"/>
    <cellStyle name="Currency 3 2 2 2 4 2 6 2" xfId="4718" xr:uid="{00000000-0005-0000-0000-00005C1B0000}"/>
    <cellStyle name="Currency 3 2 2 2 4 2 7" xfId="4719" xr:uid="{00000000-0005-0000-0000-00005D1B0000}"/>
    <cellStyle name="Currency 3 2 2 2 4 2 7 2" xfId="4720" xr:uid="{00000000-0005-0000-0000-00005E1B0000}"/>
    <cellStyle name="Currency 3 2 2 2 4 2 8" xfId="4721" xr:uid="{00000000-0005-0000-0000-00005F1B0000}"/>
    <cellStyle name="Currency 3 2 2 2 4 2 8 2" xfId="4722" xr:uid="{00000000-0005-0000-0000-0000601B0000}"/>
    <cellStyle name="Currency 3 2 2 2 4 2 9" xfId="4723" xr:uid="{00000000-0005-0000-0000-0000611B0000}"/>
    <cellStyle name="Currency 3 2 2 2 4 3" xfId="4724" xr:uid="{00000000-0005-0000-0000-0000621B0000}"/>
    <cellStyle name="Currency 3 2 2 2 4 3 10" xfId="4725" xr:uid="{00000000-0005-0000-0000-0000631B0000}"/>
    <cellStyle name="Currency 3 2 2 2 4 3 2" xfId="4726" xr:uid="{00000000-0005-0000-0000-0000641B0000}"/>
    <cellStyle name="Currency 3 2 2 2 4 3 2 2" xfId="4727" xr:uid="{00000000-0005-0000-0000-0000651B0000}"/>
    <cellStyle name="Currency 3 2 2 2 4 3 2 2 2" xfId="4728" xr:uid="{00000000-0005-0000-0000-0000661B0000}"/>
    <cellStyle name="Currency 3 2 2 2 4 3 2 3" xfId="4729" xr:uid="{00000000-0005-0000-0000-0000671B0000}"/>
    <cellStyle name="Currency 3 2 2 2 4 3 2 3 2" xfId="4730" xr:uid="{00000000-0005-0000-0000-0000681B0000}"/>
    <cellStyle name="Currency 3 2 2 2 4 3 2 4" xfId="4731" xr:uid="{00000000-0005-0000-0000-0000691B0000}"/>
    <cellStyle name="Currency 3 2 2 2 4 3 2 4 2" xfId="4732" xr:uid="{00000000-0005-0000-0000-00006A1B0000}"/>
    <cellStyle name="Currency 3 2 2 2 4 3 2 5" xfId="4733" xr:uid="{00000000-0005-0000-0000-00006B1B0000}"/>
    <cellStyle name="Currency 3 2 2 2 4 3 2 6" xfId="4734" xr:uid="{00000000-0005-0000-0000-00006C1B0000}"/>
    <cellStyle name="Currency 3 2 2 2 4 3 3" xfId="4735" xr:uid="{00000000-0005-0000-0000-00006D1B0000}"/>
    <cellStyle name="Currency 3 2 2 2 4 3 3 2" xfId="4736" xr:uid="{00000000-0005-0000-0000-00006E1B0000}"/>
    <cellStyle name="Currency 3 2 2 2 4 3 3 2 2" xfId="4737" xr:uid="{00000000-0005-0000-0000-00006F1B0000}"/>
    <cellStyle name="Currency 3 2 2 2 4 3 3 3" xfId="4738" xr:uid="{00000000-0005-0000-0000-0000701B0000}"/>
    <cellStyle name="Currency 3 2 2 2 4 3 3 3 2" xfId="4739" xr:uid="{00000000-0005-0000-0000-0000711B0000}"/>
    <cellStyle name="Currency 3 2 2 2 4 3 3 4" xfId="4740" xr:uid="{00000000-0005-0000-0000-0000721B0000}"/>
    <cellStyle name="Currency 3 2 2 2 4 3 3 4 2" xfId="4741" xr:uid="{00000000-0005-0000-0000-0000731B0000}"/>
    <cellStyle name="Currency 3 2 2 2 4 3 3 5" xfId="4742" xr:uid="{00000000-0005-0000-0000-0000741B0000}"/>
    <cellStyle name="Currency 3 2 2 2 4 3 3 6" xfId="4743" xr:uid="{00000000-0005-0000-0000-0000751B0000}"/>
    <cellStyle name="Currency 3 2 2 2 4 3 4" xfId="4744" xr:uid="{00000000-0005-0000-0000-0000761B0000}"/>
    <cellStyle name="Currency 3 2 2 2 4 3 4 2" xfId="4745" xr:uid="{00000000-0005-0000-0000-0000771B0000}"/>
    <cellStyle name="Currency 3 2 2 2 4 3 4 2 2" xfId="4746" xr:uid="{00000000-0005-0000-0000-0000781B0000}"/>
    <cellStyle name="Currency 3 2 2 2 4 3 4 3" xfId="4747" xr:uid="{00000000-0005-0000-0000-0000791B0000}"/>
    <cellStyle name="Currency 3 2 2 2 4 3 4 3 2" xfId="4748" xr:uid="{00000000-0005-0000-0000-00007A1B0000}"/>
    <cellStyle name="Currency 3 2 2 2 4 3 4 4" xfId="4749" xr:uid="{00000000-0005-0000-0000-00007B1B0000}"/>
    <cellStyle name="Currency 3 2 2 2 4 3 4 4 2" xfId="4750" xr:uid="{00000000-0005-0000-0000-00007C1B0000}"/>
    <cellStyle name="Currency 3 2 2 2 4 3 4 5" xfId="4751" xr:uid="{00000000-0005-0000-0000-00007D1B0000}"/>
    <cellStyle name="Currency 3 2 2 2 4 3 4 6" xfId="4752" xr:uid="{00000000-0005-0000-0000-00007E1B0000}"/>
    <cellStyle name="Currency 3 2 2 2 4 3 5" xfId="4753" xr:uid="{00000000-0005-0000-0000-00007F1B0000}"/>
    <cellStyle name="Currency 3 2 2 2 4 3 5 2" xfId="4754" xr:uid="{00000000-0005-0000-0000-0000801B0000}"/>
    <cellStyle name="Currency 3 2 2 2 4 3 5 2 2" xfId="4755" xr:uid="{00000000-0005-0000-0000-0000811B0000}"/>
    <cellStyle name="Currency 3 2 2 2 4 3 5 3" xfId="4756" xr:uid="{00000000-0005-0000-0000-0000821B0000}"/>
    <cellStyle name="Currency 3 2 2 2 4 3 5 3 2" xfId="4757" xr:uid="{00000000-0005-0000-0000-0000831B0000}"/>
    <cellStyle name="Currency 3 2 2 2 4 3 5 4" xfId="4758" xr:uid="{00000000-0005-0000-0000-0000841B0000}"/>
    <cellStyle name="Currency 3 2 2 2 4 3 5 5" xfId="4759" xr:uid="{00000000-0005-0000-0000-0000851B0000}"/>
    <cellStyle name="Currency 3 2 2 2 4 3 6" xfId="4760" xr:uid="{00000000-0005-0000-0000-0000861B0000}"/>
    <cellStyle name="Currency 3 2 2 2 4 3 6 2" xfId="4761" xr:uid="{00000000-0005-0000-0000-0000871B0000}"/>
    <cellStyle name="Currency 3 2 2 2 4 3 7" xfId="4762" xr:uid="{00000000-0005-0000-0000-0000881B0000}"/>
    <cellStyle name="Currency 3 2 2 2 4 3 7 2" xfId="4763" xr:uid="{00000000-0005-0000-0000-0000891B0000}"/>
    <cellStyle name="Currency 3 2 2 2 4 3 8" xfId="4764" xr:uid="{00000000-0005-0000-0000-00008A1B0000}"/>
    <cellStyle name="Currency 3 2 2 2 4 3 8 2" xfId="4765" xr:uid="{00000000-0005-0000-0000-00008B1B0000}"/>
    <cellStyle name="Currency 3 2 2 2 4 3 9" xfId="4766" xr:uid="{00000000-0005-0000-0000-00008C1B0000}"/>
    <cellStyle name="Currency 3 2 2 2 4 4" xfId="4767" xr:uid="{00000000-0005-0000-0000-00008D1B0000}"/>
    <cellStyle name="Currency 3 2 2 2 4 4 2" xfId="4768" xr:uid="{00000000-0005-0000-0000-00008E1B0000}"/>
    <cellStyle name="Currency 3 2 2 2 4 4 2 2" xfId="4769" xr:uid="{00000000-0005-0000-0000-00008F1B0000}"/>
    <cellStyle name="Currency 3 2 2 2 4 4 3" xfId="4770" xr:uid="{00000000-0005-0000-0000-0000901B0000}"/>
    <cellStyle name="Currency 3 2 2 2 4 4 3 2" xfId="4771" xr:uid="{00000000-0005-0000-0000-0000911B0000}"/>
    <cellStyle name="Currency 3 2 2 2 4 4 4" xfId="4772" xr:uid="{00000000-0005-0000-0000-0000921B0000}"/>
    <cellStyle name="Currency 3 2 2 2 4 4 4 2" xfId="4773" xr:uid="{00000000-0005-0000-0000-0000931B0000}"/>
    <cellStyle name="Currency 3 2 2 2 4 4 5" xfId="4774" xr:uid="{00000000-0005-0000-0000-0000941B0000}"/>
    <cellStyle name="Currency 3 2 2 2 4 4 6" xfId="4775" xr:uid="{00000000-0005-0000-0000-0000951B0000}"/>
    <cellStyle name="Currency 3 2 2 2 4 5" xfId="4776" xr:uid="{00000000-0005-0000-0000-0000961B0000}"/>
    <cellStyle name="Currency 3 2 2 2 4 5 2" xfId="4777" xr:uid="{00000000-0005-0000-0000-0000971B0000}"/>
    <cellStyle name="Currency 3 2 2 2 4 5 2 2" xfId="4778" xr:uid="{00000000-0005-0000-0000-0000981B0000}"/>
    <cellStyle name="Currency 3 2 2 2 4 5 3" xfId="4779" xr:uid="{00000000-0005-0000-0000-0000991B0000}"/>
    <cellStyle name="Currency 3 2 2 2 4 5 3 2" xfId="4780" xr:uid="{00000000-0005-0000-0000-00009A1B0000}"/>
    <cellStyle name="Currency 3 2 2 2 4 5 4" xfId="4781" xr:uid="{00000000-0005-0000-0000-00009B1B0000}"/>
    <cellStyle name="Currency 3 2 2 2 4 5 4 2" xfId="4782" xr:uid="{00000000-0005-0000-0000-00009C1B0000}"/>
    <cellStyle name="Currency 3 2 2 2 4 5 5" xfId="4783" xr:uid="{00000000-0005-0000-0000-00009D1B0000}"/>
    <cellStyle name="Currency 3 2 2 2 4 5 6" xfId="4784" xr:uid="{00000000-0005-0000-0000-00009E1B0000}"/>
    <cellStyle name="Currency 3 2 2 2 4 6" xfId="4785" xr:uid="{00000000-0005-0000-0000-00009F1B0000}"/>
    <cellStyle name="Currency 3 2 2 2 4 6 2" xfId="4786" xr:uid="{00000000-0005-0000-0000-0000A01B0000}"/>
    <cellStyle name="Currency 3 2 2 2 4 6 2 2" xfId="4787" xr:uid="{00000000-0005-0000-0000-0000A11B0000}"/>
    <cellStyle name="Currency 3 2 2 2 4 6 3" xfId="4788" xr:uid="{00000000-0005-0000-0000-0000A21B0000}"/>
    <cellStyle name="Currency 3 2 2 2 4 6 3 2" xfId="4789" xr:uid="{00000000-0005-0000-0000-0000A31B0000}"/>
    <cellStyle name="Currency 3 2 2 2 4 6 4" xfId="4790" xr:uid="{00000000-0005-0000-0000-0000A41B0000}"/>
    <cellStyle name="Currency 3 2 2 2 4 6 4 2" xfId="4791" xr:uid="{00000000-0005-0000-0000-0000A51B0000}"/>
    <cellStyle name="Currency 3 2 2 2 4 6 5" xfId="4792" xr:uid="{00000000-0005-0000-0000-0000A61B0000}"/>
    <cellStyle name="Currency 3 2 2 2 4 6 6" xfId="4793" xr:uid="{00000000-0005-0000-0000-0000A71B0000}"/>
    <cellStyle name="Currency 3 2 2 2 4 7" xfId="4794" xr:uid="{00000000-0005-0000-0000-0000A81B0000}"/>
    <cellStyle name="Currency 3 2 2 2 4 7 2" xfId="4795" xr:uid="{00000000-0005-0000-0000-0000A91B0000}"/>
    <cellStyle name="Currency 3 2 2 2 4 7 2 2" xfId="4796" xr:uid="{00000000-0005-0000-0000-0000AA1B0000}"/>
    <cellStyle name="Currency 3 2 2 2 4 7 3" xfId="4797" xr:uid="{00000000-0005-0000-0000-0000AB1B0000}"/>
    <cellStyle name="Currency 3 2 2 2 4 7 3 2" xfId="4798" xr:uid="{00000000-0005-0000-0000-0000AC1B0000}"/>
    <cellStyle name="Currency 3 2 2 2 4 7 4" xfId="4799" xr:uid="{00000000-0005-0000-0000-0000AD1B0000}"/>
    <cellStyle name="Currency 3 2 2 2 4 7 5" xfId="4800" xr:uid="{00000000-0005-0000-0000-0000AE1B0000}"/>
    <cellStyle name="Currency 3 2 2 2 4 8" xfId="4801" xr:uid="{00000000-0005-0000-0000-0000AF1B0000}"/>
    <cellStyle name="Currency 3 2 2 2 4 8 2" xfId="4802" xr:uid="{00000000-0005-0000-0000-0000B01B0000}"/>
    <cellStyle name="Currency 3 2 2 2 4 9" xfId="4803" xr:uid="{00000000-0005-0000-0000-0000B11B0000}"/>
    <cellStyle name="Currency 3 2 2 2 4 9 2" xfId="4804" xr:uid="{00000000-0005-0000-0000-0000B21B0000}"/>
    <cellStyle name="Currency 3 2 2 2 5" xfId="4805" xr:uid="{00000000-0005-0000-0000-0000B31B0000}"/>
    <cellStyle name="Currency 3 2 2 2 5 10" xfId="4806" xr:uid="{00000000-0005-0000-0000-0000B41B0000}"/>
    <cellStyle name="Currency 3 2 2 2 5 11" xfId="4807" xr:uid="{00000000-0005-0000-0000-0000B51B0000}"/>
    <cellStyle name="Currency 3 2 2 2 5 2" xfId="4808" xr:uid="{00000000-0005-0000-0000-0000B61B0000}"/>
    <cellStyle name="Currency 3 2 2 2 5 2 2" xfId="4809" xr:uid="{00000000-0005-0000-0000-0000B71B0000}"/>
    <cellStyle name="Currency 3 2 2 2 5 2 2 2" xfId="4810" xr:uid="{00000000-0005-0000-0000-0000B81B0000}"/>
    <cellStyle name="Currency 3 2 2 2 5 2 3" xfId="4811" xr:uid="{00000000-0005-0000-0000-0000B91B0000}"/>
    <cellStyle name="Currency 3 2 2 2 5 2 3 2" xfId="4812" xr:uid="{00000000-0005-0000-0000-0000BA1B0000}"/>
    <cellStyle name="Currency 3 2 2 2 5 2 4" xfId="4813" xr:uid="{00000000-0005-0000-0000-0000BB1B0000}"/>
    <cellStyle name="Currency 3 2 2 2 5 2 4 2" xfId="4814" xr:uid="{00000000-0005-0000-0000-0000BC1B0000}"/>
    <cellStyle name="Currency 3 2 2 2 5 2 5" xfId="4815" xr:uid="{00000000-0005-0000-0000-0000BD1B0000}"/>
    <cellStyle name="Currency 3 2 2 2 5 2 6" xfId="4816" xr:uid="{00000000-0005-0000-0000-0000BE1B0000}"/>
    <cellStyle name="Currency 3 2 2 2 5 3" xfId="4817" xr:uid="{00000000-0005-0000-0000-0000BF1B0000}"/>
    <cellStyle name="Currency 3 2 2 2 5 3 2" xfId="4818" xr:uid="{00000000-0005-0000-0000-0000C01B0000}"/>
    <cellStyle name="Currency 3 2 2 2 5 3 2 2" xfId="4819" xr:uid="{00000000-0005-0000-0000-0000C11B0000}"/>
    <cellStyle name="Currency 3 2 2 2 5 3 3" xfId="4820" xr:uid="{00000000-0005-0000-0000-0000C21B0000}"/>
    <cellStyle name="Currency 3 2 2 2 5 3 3 2" xfId="4821" xr:uid="{00000000-0005-0000-0000-0000C31B0000}"/>
    <cellStyle name="Currency 3 2 2 2 5 3 4" xfId="4822" xr:uid="{00000000-0005-0000-0000-0000C41B0000}"/>
    <cellStyle name="Currency 3 2 2 2 5 3 4 2" xfId="4823" xr:uid="{00000000-0005-0000-0000-0000C51B0000}"/>
    <cellStyle name="Currency 3 2 2 2 5 3 5" xfId="4824" xr:uid="{00000000-0005-0000-0000-0000C61B0000}"/>
    <cellStyle name="Currency 3 2 2 2 5 3 6" xfId="4825" xr:uid="{00000000-0005-0000-0000-0000C71B0000}"/>
    <cellStyle name="Currency 3 2 2 2 5 4" xfId="4826" xr:uid="{00000000-0005-0000-0000-0000C81B0000}"/>
    <cellStyle name="Currency 3 2 2 2 5 4 2" xfId="4827" xr:uid="{00000000-0005-0000-0000-0000C91B0000}"/>
    <cellStyle name="Currency 3 2 2 2 5 4 2 2" xfId="4828" xr:uid="{00000000-0005-0000-0000-0000CA1B0000}"/>
    <cellStyle name="Currency 3 2 2 2 5 4 3" xfId="4829" xr:uid="{00000000-0005-0000-0000-0000CB1B0000}"/>
    <cellStyle name="Currency 3 2 2 2 5 4 3 2" xfId="4830" xr:uid="{00000000-0005-0000-0000-0000CC1B0000}"/>
    <cellStyle name="Currency 3 2 2 2 5 4 4" xfId="4831" xr:uid="{00000000-0005-0000-0000-0000CD1B0000}"/>
    <cellStyle name="Currency 3 2 2 2 5 4 4 2" xfId="4832" xr:uid="{00000000-0005-0000-0000-0000CE1B0000}"/>
    <cellStyle name="Currency 3 2 2 2 5 4 5" xfId="4833" xr:uid="{00000000-0005-0000-0000-0000CF1B0000}"/>
    <cellStyle name="Currency 3 2 2 2 5 4 6" xfId="4834" xr:uid="{00000000-0005-0000-0000-0000D01B0000}"/>
    <cellStyle name="Currency 3 2 2 2 5 5" xfId="4835" xr:uid="{00000000-0005-0000-0000-0000D11B0000}"/>
    <cellStyle name="Currency 3 2 2 2 5 5 2" xfId="4836" xr:uid="{00000000-0005-0000-0000-0000D21B0000}"/>
    <cellStyle name="Currency 3 2 2 2 5 5 2 2" xfId="4837" xr:uid="{00000000-0005-0000-0000-0000D31B0000}"/>
    <cellStyle name="Currency 3 2 2 2 5 5 3" xfId="4838" xr:uid="{00000000-0005-0000-0000-0000D41B0000}"/>
    <cellStyle name="Currency 3 2 2 2 5 5 3 2" xfId="4839" xr:uid="{00000000-0005-0000-0000-0000D51B0000}"/>
    <cellStyle name="Currency 3 2 2 2 5 5 4" xfId="4840" xr:uid="{00000000-0005-0000-0000-0000D61B0000}"/>
    <cellStyle name="Currency 3 2 2 2 5 5 4 2" xfId="4841" xr:uid="{00000000-0005-0000-0000-0000D71B0000}"/>
    <cellStyle name="Currency 3 2 2 2 5 5 5" xfId="4842" xr:uid="{00000000-0005-0000-0000-0000D81B0000}"/>
    <cellStyle name="Currency 3 2 2 2 5 5 6" xfId="4843" xr:uid="{00000000-0005-0000-0000-0000D91B0000}"/>
    <cellStyle name="Currency 3 2 2 2 5 6" xfId="4844" xr:uid="{00000000-0005-0000-0000-0000DA1B0000}"/>
    <cellStyle name="Currency 3 2 2 2 5 6 2" xfId="4845" xr:uid="{00000000-0005-0000-0000-0000DB1B0000}"/>
    <cellStyle name="Currency 3 2 2 2 5 6 2 2" xfId="4846" xr:uid="{00000000-0005-0000-0000-0000DC1B0000}"/>
    <cellStyle name="Currency 3 2 2 2 5 6 3" xfId="4847" xr:uid="{00000000-0005-0000-0000-0000DD1B0000}"/>
    <cellStyle name="Currency 3 2 2 2 5 6 3 2" xfId="4848" xr:uid="{00000000-0005-0000-0000-0000DE1B0000}"/>
    <cellStyle name="Currency 3 2 2 2 5 6 4" xfId="4849" xr:uid="{00000000-0005-0000-0000-0000DF1B0000}"/>
    <cellStyle name="Currency 3 2 2 2 5 6 5" xfId="4850" xr:uid="{00000000-0005-0000-0000-0000E01B0000}"/>
    <cellStyle name="Currency 3 2 2 2 5 7" xfId="4851" xr:uid="{00000000-0005-0000-0000-0000E11B0000}"/>
    <cellStyle name="Currency 3 2 2 2 5 7 2" xfId="4852" xr:uid="{00000000-0005-0000-0000-0000E21B0000}"/>
    <cellStyle name="Currency 3 2 2 2 5 8" xfId="4853" xr:uid="{00000000-0005-0000-0000-0000E31B0000}"/>
    <cellStyle name="Currency 3 2 2 2 5 8 2" xfId="4854" xr:uid="{00000000-0005-0000-0000-0000E41B0000}"/>
    <cellStyle name="Currency 3 2 2 2 5 9" xfId="4855" xr:uid="{00000000-0005-0000-0000-0000E51B0000}"/>
    <cellStyle name="Currency 3 2 2 2 5 9 2" xfId="4856" xr:uid="{00000000-0005-0000-0000-0000E61B0000}"/>
    <cellStyle name="Currency 3 2 2 2 6" xfId="4857" xr:uid="{00000000-0005-0000-0000-0000E71B0000}"/>
    <cellStyle name="Currency 3 2 2 2 6 10" xfId="4858" xr:uid="{00000000-0005-0000-0000-0000E81B0000}"/>
    <cellStyle name="Currency 3 2 2 2 6 2" xfId="4859" xr:uid="{00000000-0005-0000-0000-0000E91B0000}"/>
    <cellStyle name="Currency 3 2 2 2 6 2 2" xfId="4860" xr:uid="{00000000-0005-0000-0000-0000EA1B0000}"/>
    <cellStyle name="Currency 3 2 2 2 6 2 2 2" xfId="4861" xr:uid="{00000000-0005-0000-0000-0000EB1B0000}"/>
    <cellStyle name="Currency 3 2 2 2 6 2 3" xfId="4862" xr:uid="{00000000-0005-0000-0000-0000EC1B0000}"/>
    <cellStyle name="Currency 3 2 2 2 6 2 3 2" xfId="4863" xr:uid="{00000000-0005-0000-0000-0000ED1B0000}"/>
    <cellStyle name="Currency 3 2 2 2 6 2 4" xfId="4864" xr:uid="{00000000-0005-0000-0000-0000EE1B0000}"/>
    <cellStyle name="Currency 3 2 2 2 6 2 4 2" xfId="4865" xr:uid="{00000000-0005-0000-0000-0000EF1B0000}"/>
    <cellStyle name="Currency 3 2 2 2 6 2 5" xfId="4866" xr:uid="{00000000-0005-0000-0000-0000F01B0000}"/>
    <cellStyle name="Currency 3 2 2 2 6 2 6" xfId="4867" xr:uid="{00000000-0005-0000-0000-0000F11B0000}"/>
    <cellStyle name="Currency 3 2 2 2 6 3" xfId="4868" xr:uid="{00000000-0005-0000-0000-0000F21B0000}"/>
    <cellStyle name="Currency 3 2 2 2 6 3 2" xfId="4869" xr:uid="{00000000-0005-0000-0000-0000F31B0000}"/>
    <cellStyle name="Currency 3 2 2 2 6 3 2 2" xfId="4870" xr:uid="{00000000-0005-0000-0000-0000F41B0000}"/>
    <cellStyle name="Currency 3 2 2 2 6 3 3" xfId="4871" xr:uid="{00000000-0005-0000-0000-0000F51B0000}"/>
    <cellStyle name="Currency 3 2 2 2 6 3 3 2" xfId="4872" xr:uid="{00000000-0005-0000-0000-0000F61B0000}"/>
    <cellStyle name="Currency 3 2 2 2 6 3 4" xfId="4873" xr:uid="{00000000-0005-0000-0000-0000F71B0000}"/>
    <cellStyle name="Currency 3 2 2 2 6 3 4 2" xfId="4874" xr:uid="{00000000-0005-0000-0000-0000F81B0000}"/>
    <cellStyle name="Currency 3 2 2 2 6 3 5" xfId="4875" xr:uid="{00000000-0005-0000-0000-0000F91B0000}"/>
    <cellStyle name="Currency 3 2 2 2 6 3 6" xfId="4876" xr:uid="{00000000-0005-0000-0000-0000FA1B0000}"/>
    <cellStyle name="Currency 3 2 2 2 6 4" xfId="4877" xr:uid="{00000000-0005-0000-0000-0000FB1B0000}"/>
    <cellStyle name="Currency 3 2 2 2 6 4 2" xfId="4878" xr:uid="{00000000-0005-0000-0000-0000FC1B0000}"/>
    <cellStyle name="Currency 3 2 2 2 6 4 2 2" xfId="4879" xr:uid="{00000000-0005-0000-0000-0000FD1B0000}"/>
    <cellStyle name="Currency 3 2 2 2 6 4 3" xfId="4880" xr:uid="{00000000-0005-0000-0000-0000FE1B0000}"/>
    <cellStyle name="Currency 3 2 2 2 6 4 3 2" xfId="4881" xr:uid="{00000000-0005-0000-0000-0000FF1B0000}"/>
    <cellStyle name="Currency 3 2 2 2 6 4 4" xfId="4882" xr:uid="{00000000-0005-0000-0000-0000001C0000}"/>
    <cellStyle name="Currency 3 2 2 2 6 4 4 2" xfId="4883" xr:uid="{00000000-0005-0000-0000-0000011C0000}"/>
    <cellStyle name="Currency 3 2 2 2 6 4 5" xfId="4884" xr:uid="{00000000-0005-0000-0000-0000021C0000}"/>
    <cellStyle name="Currency 3 2 2 2 6 4 6" xfId="4885" xr:uid="{00000000-0005-0000-0000-0000031C0000}"/>
    <cellStyle name="Currency 3 2 2 2 6 5" xfId="4886" xr:uid="{00000000-0005-0000-0000-0000041C0000}"/>
    <cellStyle name="Currency 3 2 2 2 6 5 2" xfId="4887" xr:uid="{00000000-0005-0000-0000-0000051C0000}"/>
    <cellStyle name="Currency 3 2 2 2 6 5 2 2" xfId="4888" xr:uid="{00000000-0005-0000-0000-0000061C0000}"/>
    <cellStyle name="Currency 3 2 2 2 6 5 3" xfId="4889" xr:uid="{00000000-0005-0000-0000-0000071C0000}"/>
    <cellStyle name="Currency 3 2 2 2 6 5 3 2" xfId="4890" xr:uid="{00000000-0005-0000-0000-0000081C0000}"/>
    <cellStyle name="Currency 3 2 2 2 6 5 4" xfId="4891" xr:uid="{00000000-0005-0000-0000-0000091C0000}"/>
    <cellStyle name="Currency 3 2 2 2 6 5 5" xfId="4892" xr:uid="{00000000-0005-0000-0000-00000A1C0000}"/>
    <cellStyle name="Currency 3 2 2 2 6 6" xfId="4893" xr:uid="{00000000-0005-0000-0000-00000B1C0000}"/>
    <cellStyle name="Currency 3 2 2 2 6 6 2" xfId="4894" xr:uid="{00000000-0005-0000-0000-00000C1C0000}"/>
    <cellStyle name="Currency 3 2 2 2 6 7" xfId="4895" xr:uid="{00000000-0005-0000-0000-00000D1C0000}"/>
    <cellStyle name="Currency 3 2 2 2 6 7 2" xfId="4896" xr:uid="{00000000-0005-0000-0000-00000E1C0000}"/>
    <cellStyle name="Currency 3 2 2 2 6 8" xfId="4897" xr:uid="{00000000-0005-0000-0000-00000F1C0000}"/>
    <cellStyle name="Currency 3 2 2 2 6 8 2" xfId="4898" xr:uid="{00000000-0005-0000-0000-0000101C0000}"/>
    <cellStyle name="Currency 3 2 2 2 6 9" xfId="4899" xr:uid="{00000000-0005-0000-0000-0000111C0000}"/>
    <cellStyle name="Currency 3 2 2 2 7" xfId="4900" xr:uid="{00000000-0005-0000-0000-0000121C0000}"/>
    <cellStyle name="Currency 3 2 2 2 7 10" xfId="4901" xr:uid="{00000000-0005-0000-0000-0000131C0000}"/>
    <cellStyle name="Currency 3 2 2 2 7 2" xfId="4902" xr:uid="{00000000-0005-0000-0000-0000141C0000}"/>
    <cellStyle name="Currency 3 2 2 2 7 2 2" xfId="4903" xr:uid="{00000000-0005-0000-0000-0000151C0000}"/>
    <cellStyle name="Currency 3 2 2 2 7 2 2 2" xfId="4904" xr:uid="{00000000-0005-0000-0000-0000161C0000}"/>
    <cellStyle name="Currency 3 2 2 2 7 2 3" xfId="4905" xr:uid="{00000000-0005-0000-0000-0000171C0000}"/>
    <cellStyle name="Currency 3 2 2 2 7 2 3 2" xfId="4906" xr:uid="{00000000-0005-0000-0000-0000181C0000}"/>
    <cellStyle name="Currency 3 2 2 2 7 2 4" xfId="4907" xr:uid="{00000000-0005-0000-0000-0000191C0000}"/>
    <cellStyle name="Currency 3 2 2 2 7 2 4 2" xfId="4908" xr:uid="{00000000-0005-0000-0000-00001A1C0000}"/>
    <cellStyle name="Currency 3 2 2 2 7 2 5" xfId="4909" xr:uid="{00000000-0005-0000-0000-00001B1C0000}"/>
    <cellStyle name="Currency 3 2 2 2 7 2 6" xfId="4910" xr:uid="{00000000-0005-0000-0000-00001C1C0000}"/>
    <cellStyle name="Currency 3 2 2 2 7 3" xfId="4911" xr:uid="{00000000-0005-0000-0000-00001D1C0000}"/>
    <cellStyle name="Currency 3 2 2 2 7 3 2" xfId="4912" xr:uid="{00000000-0005-0000-0000-00001E1C0000}"/>
    <cellStyle name="Currency 3 2 2 2 7 3 2 2" xfId="4913" xr:uid="{00000000-0005-0000-0000-00001F1C0000}"/>
    <cellStyle name="Currency 3 2 2 2 7 3 3" xfId="4914" xr:uid="{00000000-0005-0000-0000-0000201C0000}"/>
    <cellStyle name="Currency 3 2 2 2 7 3 3 2" xfId="4915" xr:uid="{00000000-0005-0000-0000-0000211C0000}"/>
    <cellStyle name="Currency 3 2 2 2 7 3 4" xfId="4916" xr:uid="{00000000-0005-0000-0000-0000221C0000}"/>
    <cellStyle name="Currency 3 2 2 2 7 3 4 2" xfId="4917" xr:uid="{00000000-0005-0000-0000-0000231C0000}"/>
    <cellStyle name="Currency 3 2 2 2 7 3 5" xfId="4918" xr:uid="{00000000-0005-0000-0000-0000241C0000}"/>
    <cellStyle name="Currency 3 2 2 2 7 3 6" xfId="4919" xr:uid="{00000000-0005-0000-0000-0000251C0000}"/>
    <cellStyle name="Currency 3 2 2 2 7 4" xfId="4920" xr:uid="{00000000-0005-0000-0000-0000261C0000}"/>
    <cellStyle name="Currency 3 2 2 2 7 4 2" xfId="4921" xr:uid="{00000000-0005-0000-0000-0000271C0000}"/>
    <cellStyle name="Currency 3 2 2 2 7 4 2 2" xfId="4922" xr:uid="{00000000-0005-0000-0000-0000281C0000}"/>
    <cellStyle name="Currency 3 2 2 2 7 4 3" xfId="4923" xr:uid="{00000000-0005-0000-0000-0000291C0000}"/>
    <cellStyle name="Currency 3 2 2 2 7 4 3 2" xfId="4924" xr:uid="{00000000-0005-0000-0000-00002A1C0000}"/>
    <cellStyle name="Currency 3 2 2 2 7 4 4" xfId="4925" xr:uid="{00000000-0005-0000-0000-00002B1C0000}"/>
    <cellStyle name="Currency 3 2 2 2 7 4 4 2" xfId="4926" xr:uid="{00000000-0005-0000-0000-00002C1C0000}"/>
    <cellStyle name="Currency 3 2 2 2 7 4 5" xfId="4927" xr:uid="{00000000-0005-0000-0000-00002D1C0000}"/>
    <cellStyle name="Currency 3 2 2 2 7 4 6" xfId="4928" xr:uid="{00000000-0005-0000-0000-00002E1C0000}"/>
    <cellStyle name="Currency 3 2 2 2 7 5" xfId="4929" xr:uid="{00000000-0005-0000-0000-00002F1C0000}"/>
    <cellStyle name="Currency 3 2 2 2 7 5 2" xfId="4930" xr:uid="{00000000-0005-0000-0000-0000301C0000}"/>
    <cellStyle name="Currency 3 2 2 2 7 5 2 2" xfId="4931" xr:uid="{00000000-0005-0000-0000-0000311C0000}"/>
    <cellStyle name="Currency 3 2 2 2 7 5 3" xfId="4932" xr:uid="{00000000-0005-0000-0000-0000321C0000}"/>
    <cellStyle name="Currency 3 2 2 2 7 5 3 2" xfId="4933" xr:uid="{00000000-0005-0000-0000-0000331C0000}"/>
    <cellStyle name="Currency 3 2 2 2 7 5 4" xfId="4934" xr:uid="{00000000-0005-0000-0000-0000341C0000}"/>
    <cellStyle name="Currency 3 2 2 2 7 5 5" xfId="4935" xr:uid="{00000000-0005-0000-0000-0000351C0000}"/>
    <cellStyle name="Currency 3 2 2 2 7 6" xfId="4936" xr:uid="{00000000-0005-0000-0000-0000361C0000}"/>
    <cellStyle name="Currency 3 2 2 2 7 6 2" xfId="4937" xr:uid="{00000000-0005-0000-0000-0000371C0000}"/>
    <cellStyle name="Currency 3 2 2 2 7 7" xfId="4938" xr:uid="{00000000-0005-0000-0000-0000381C0000}"/>
    <cellStyle name="Currency 3 2 2 2 7 7 2" xfId="4939" xr:uid="{00000000-0005-0000-0000-0000391C0000}"/>
    <cellStyle name="Currency 3 2 2 2 7 8" xfId="4940" xr:uid="{00000000-0005-0000-0000-00003A1C0000}"/>
    <cellStyle name="Currency 3 2 2 2 7 8 2" xfId="4941" xr:uid="{00000000-0005-0000-0000-00003B1C0000}"/>
    <cellStyle name="Currency 3 2 2 2 7 9" xfId="4942" xr:uid="{00000000-0005-0000-0000-00003C1C0000}"/>
    <cellStyle name="Currency 3 2 2 2 8" xfId="4943" xr:uid="{00000000-0005-0000-0000-00003D1C0000}"/>
    <cellStyle name="Currency 3 2 2 2 8 2" xfId="4944" xr:uid="{00000000-0005-0000-0000-00003E1C0000}"/>
    <cellStyle name="Currency 3 2 2 2 8 2 2" xfId="4945" xr:uid="{00000000-0005-0000-0000-00003F1C0000}"/>
    <cellStyle name="Currency 3 2 2 2 8 3" xfId="4946" xr:uid="{00000000-0005-0000-0000-0000401C0000}"/>
    <cellStyle name="Currency 3 2 2 2 8 3 2" xfId="4947" xr:uid="{00000000-0005-0000-0000-0000411C0000}"/>
    <cellStyle name="Currency 3 2 2 2 8 4" xfId="4948" xr:uid="{00000000-0005-0000-0000-0000421C0000}"/>
    <cellStyle name="Currency 3 2 2 2 8 4 2" xfId="4949" xr:uid="{00000000-0005-0000-0000-0000431C0000}"/>
    <cellStyle name="Currency 3 2 2 2 8 5" xfId="4950" xr:uid="{00000000-0005-0000-0000-0000441C0000}"/>
    <cellStyle name="Currency 3 2 2 2 8 6" xfId="4951" xr:uid="{00000000-0005-0000-0000-0000451C0000}"/>
    <cellStyle name="Currency 3 2 2 2 9" xfId="4952" xr:uid="{00000000-0005-0000-0000-0000461C0000}"/>
    <cellStyle name="Currency 3 2 2 2 9 2" xfId="4953" xr:uid="{00000000-0005-0000-0000-0000471C0000}"/>
    <cellStyle name="Currency 3 2 2 2 9 2 2" xfId="4954" xr:uid="{00000000-0005-0000-0000-0000481C0000}"/>
    <cellStyle name="Currency 3 2 2 2 9 3" xfId="4955" xr:uid="{00000000-0005-0000-0000-0000491C0000}"/>
    <cellStyle name="Currency 3 2 2 2 9 3 2" xfId="4956" xr:uid="{00000000-0005-0000-0000-00004A1C0000}"/>
    <cellStyle name="Currency 3 2 2 2 9 4" xfId="4957" xr:uid="{00000000-0005-0000-0000-00004B1C0000}"/>
    <cellStyle name="Currency 3 2 2 2 9 4 2" xfId="4958" xr:uid="{00000000-0005-0000-0000-00004C1C0000}"/>
    <cellStyle name="Currency 3 2 2 2 9 5" xfId="4959" xr:uid="{00000000-0005-0000-0000-00004D1C0000}"/>
    <cellStyle name="Currency 3 2 2 2 9 6" xfId="4960" xr:uid="{00000000-0005-0000-0000-00004E1C0000}"/>
    <cellStyle name="Currency 3 2 2 3" xfId="4961" xr:uid="{00000000-0005-0000-0000-00004F1C0000}"/>
    <cellStyle name="Currency 3 2 2 3 10" xfId="4962" xr:uid="{00000000-0005-0000-0000-0000501C0000}"/>
    <cellStyle name="Currency 3 2 2 3 10 2" xfId="4963" xr:uid="{00000000-0005-0000-0000-0000511C0000}"/>
    <cellStyle name="Currency 3 2 2 3 11" xfId="4964" xr:uid="{00000000-0005-0000-0000-0000521C0000}"/>
    <cellStyle name="Currency 3 2 2 3 11 2" xfId="4965" xr:uid="{00000000-0005-0000-0000-0000531C0000}"/>
    <cellStyle name="Currency 3 2 2 3 12" xfId="4966" xr:uid="{00000000-0005-0000-0000-0000541C0000}"/>
    <cellStyle name="Currency 3 2 2 3 13" xfId="4967" xr:uid="{00000000-0005-0000-0000-0000551C0000}"/>
    <cellStyle name="Currency 3 2 2 3 2" xfId="4968" xr:uid="{00000000-0005-0000-0000-0000561C0000}"/>
    <cellStyle name="Currency 3 2 2 3 2 10" xfId="4969" xr:uid="{00000000-0005-0000-0000-0000571C0000}"/>
    <cellStyle name="Currency 3 2 2 3 2 11" xfId="4970" xr:uid="{00000000-0005-0000-0000-0000581C0000}"/>
    <cellStyle name="Currency 3 2 2 3 2 2" xfId="4971" xr:uid="{00000000-0005-0000-0000-0000591C0000}"/>
    <cellStyle name="Currency 3 2 2 3 2 2 2" xfId="4972" xr:uid="{00000000-0005-0000-0000-00005A1C0000}"/>
    <cellStyle name="Currency 3 2 2 3 2 2 2 2" xfId="4973" xr:uid="{00000000-0005-0000-0000-00005B1C0000}"/>
    <cellStyle name="Currency 3 2 2 3 2 2 3" xfId="4974" xr:uid="{00000000-0005-0000-0000-00005C1C0000}"/>
    <cellStyle name="Currency 3 2 2 3 2 2 3 2" xfId="4975" xr:uid="{00000000-0005-0000-0000-00005D1C0000}"/>
    <cellStyle name="Currency 3 2 2 3 2 2 4" xfId="4976" xr:uid="{00000000-0005-0000-0000-00005E1C0000}"/>
    <cellStyle name="Currency 3 2 2 3 2 2 4 2" xfId="4977" xr:uid="{00000000-0005-0000-0000-00005F1C0000}"/>
    <cellStyle name="Currency 3 2 2 3 2 2 5" xfId="4978" xr:uid="{00000000-0005-0000-0000-0000601C0000}"/>
    <cellStyle name="Currency 3 2 2 3 2 2 6" xfId="4979" xr:uid="{00000000-0005-0000-0000-0000611C0000}"/>
    <cellStyle name="Currency 3 2 2 3 2 3" xfId="4980" xr:uid="{00000000-0005-0000-0000-0000621C0000}"/>
    <cellStyle name="Currency 3 2 2 3 2 3 2" xfId="4981" xr:uid="{00000000-0005-0000-0000-0000631C0000}"/>
    <cellStyle name="Currency 3 2 2 3 2 3 2 2" xfId="4982" xr:uid="{00000000-0005-0000-0000-0000641C0000}"/>
    <cellStyle name="Currency 3 2 2 3 2 3 3" xfId="4983" xr:uid="{00000000-0005-0000-0000-0000651C0000}"/>
    <cellStyle name="Currency 3 2 2 3 2 3 3 2" xfId="4984" xr:uid="{00000000-0005-0000-0000-0000661C0000}"/>
    <cellStyle name="Currency 3 2 2 3 2 3 4" xfId="4985" xr:uid="{00000000-0005-0000-0000-0000671C0000}"/>
    <cellStyle name="Currency 3 2 2 3 2 3 4 2" xfId="4986" xr:uid="{00000000-0005-0000-0000-0000681C0000}"/>
    <cellStyle name="Currency 3 2 2 3 2 3 5" xfId="4987" xr:uid="{00000000-0005-0000-0000-0000691C0000}"/>
    <cellStyle name="Currency 3 2 2 3 2 3 6" xfId="4988" xr:uid="{00000000-0005-0000-0000-00006A1C0000}"/>
    <cellStyle name="Currency 3 2 2 3 2 4" xfId="4989" xr:uid="{00000000-0005-0000-0000-00006B1C0000}"/>
    <cellStyle name="Currency 3 2 2 3 2 4 2" xfId="4990" xr:uid="{00000000-0005-0000-0000-00006C1C0000}"/>
    <cellStyle name="Currency 3 2 2 3 2 4 2 2" xfId="4991" xr:uid="{00000000-0005-0000-0000-00006D1C0000}"/>
    <cellStyle name="Currency 3 2 2 3 2 4 3" xfId="4992" xr:uid="{00000000-0005-0000-0000-00006E1C0000}"/>
    <cellStyle name="Currency 3 2 2 3 2 4 3 2" xfId="4993" xr:uid="{00000000-0005-0000-0000-00006F1C0000}"/>
    <cellStyle name="Currency 3 2 2 3 2 4 4" xfId="4994" xr:uid="{00000000-0005-0000-0000-0000701C0000}"/>
    <cellStyle name="Currency 3 2 2 3 2 4 4 2" xfId="4995" xr:uid="{00000000-0005-0000-0000-0000711C0000}"/>
    <cellStyle name="Currency 3 2 2 3 2 4 5" xfId="4996" xr:uid="{00000000-0005-0000-0000-0000721C0000}"/>
    <cellStyle name="Currency 3 2 2 3 2 4 6" xfId="4997" xr:uid="{00000000-0005-0000-0000-0000731C0000}"/>
    <cellStyle name="Currency 3 2 2 3 2 5" xfId="4998" xr:uid="{00000000-0005-0000-0000-0000741C0000}"/>
    <cellStyle name="Currency 3 2 2 3 2 5 2" xfId="4999" xr:uid="{00000000-0005-0000-0000-0000751C0000}"/>
    <cellStyle name="Currency 3 2 2 3 2 5 2 2" xfId="5000" xr:uid="{00000000-0005-0000-0000-0000761C0000}"/>
    <cellStyle name="Currency 3 2 2 3 2 5 3" xfId="5001" xr:uid="{00000000-0005-0000-0000-0000771C0000}"/>
    <cellStyle name="Currency 3 2 2 3 2 5 3 2" xfId="5002" xr:uid="{00000000-0005-0000-0000-0000781C0000}"/>
    <cellStyle name="Currency 3 2 2 3 2 5 4" xfId="5003" xr:uid="{00000000-0005-0000-0000-0000791C0000}"/>
    <cellStyle name="Currency 3 2 2 3 2 5 4 2" xfId="5004" xr:uid="{00000000-0005-0000-0000-00007A1C0000}"/>
    <cellStyle name="Currency 3 2 2 3 2 5 5" xfId="5005" xr:uid="{00000000-0005-0000-0000-00007B1C0000}"/>
    <cellStyle name="Currency 3 2 2 3 2 5 6" xfId="5006" xr:uid="{00000000-0005-0000-0000-00007C1C0000}"/>
    <cellStyle name="Currency 3 2 2 3 2 6" xfId="5007" xr:uid="{00000000-0005-0000-0000-00007D1C0000}"/>
    <cellStyle name="Currency 3 2 2 3 2 6 2" xfId="5008" xr:uid="{00000000-0005-0000-0000-00007E1C0000}"/>
    <cellStyle name="Currency 3 2 2 3 2 6 2 2" xfId="5009" xr:uid="{00000000-0005-0000-0000-00007F1C0000}"/>
    <cellStyle name="Currency 3 2 2 3 2 6 3" xfId="5010" xr:uid="{00000000-0005-0000-0000-0000801C0000}"/>
    <cellStyle name="Currency 3 2 2 3 2 6 3 2" xfId="5011" xr:uid="{00000000-0005-0000-0000-0000811C0000}"/>
    <cellStyle name="Currency 3 2 2 3 2 6 4" xfId="5012" xr:uid="{00000000-0005-0000-0000-0000821C0000}"/>
    <cellStyle name="Currency 3 2 2 3 2 6 5" xfId="5013" xr:uid="{00000000-0005-0000-0000-0000831C0000}"/>
    <cellStyle name="Currency 3 2 2 3 2 7" xfId="5014" xr:uid="{00000000-0005-0000-0000-0000841C0000}"/>
    <cellStyle name="Currency 3 2 2 3 2 7 2" xfId="5015" xr:uid="{00000000-0005-0000-0000-0000851C0000}"/>
    <cellStyle name="Currency 3 2 2 3 2 8" xfId="5016" xr:uid="{00000000-0005-0000-0000-0000861C0000}"/>
    <cellStyle name="Currency 3 2 2 3 2 8 2" xfId="5017" xr:uid="{00000000-0005-0000-0000-0000871C0000}"/>
    <cellStyle name="Currency 3 2 2 3 2 9" xfId="5018" xr:uid="{00000000-0005-0000-0000-0000881C0000}"/>
    <cellStyle name="Currency 3 2 2 3 2 9 2" xfId="5019" xr:uid="{00000000-0005-0000-0000-0000891C0000}"/>
    <cellStyle name="Currency 3 2 2 3 3" xfId="5020" xr:uid="{00000000-0005-0000-0000-00008A1C0000}"/>
    <cellStyle name="Currency 3 2 2 3 3 10" xfId="5021" xr:uid="{00000000-0005-0000-0000-00008B1C0000}"/>
    <cellStyle name="Currency 3 2 2 3 3 2" xfId="5022" xr:uid="{00000000-0005-0000-0000-00008C1C0000}"/>
    <cellStyle name="Currency 3 2 2 3 3 2 2" xfId="5023" xr:uid="{00000000-0005-0000-0000-00008D1C0000}"/>
    <cellStyle name="Currency 3 2 2 3 3 2 2 2" xfId="5024" xr:uid="{00000000-0005-0000-0000-00008E1C0000}"/>
    <cellStyle name="Currency 3 2 2 3 3 2 3" xfId="5025" xr:uid="{00000000-0005-0000-0000-00008F1C0000}"/>
    <cellStyle name="Currency 3 2 2 3 3 2 3 2" xfId="5026" xr:uid="{00000000-0005-0000-0000-0000901C0000}"/>
    <cellStyle name="Currency 3 2 2 3 3 2 4" xfId="5027" xr:uid="{00000000-0005-0000-0000-0000911C0000}"/>
    <cellStyle name="Currency 3 2 2 3 3 2 4 2" xfId="5028" xr:uid="{00000000-0005-0000-0000-0000921C0000}"/>
    <cellStyle name="Currency 3 2 2 3 3 2 5" xfId="5029" xr:uid="{00000000-0005-0000-0000-0000931C0000}"/>
    <cellStyle name="Currency 3 2 2 3 3 2 6" xfId="5030" xr:uid="{00000000-0005-0000-0000-0000941C0000}"/>
    <cellStyle name="Currency 3 2 2 3 3 3" xfId="5031" xr:uid="{00000000-0005-0000-0000-0000951C0000}"/>
    <cellStyle name="Currency 3 2 2 3 3 3 2" xfId="5032" xr:uid="{00000000-0005-0000-0000-0000961C0000}"/>
    <cellStyle name="Currency 3 2 2 3 3 3 2 2" xfId="5033" xr:uid="{00000000-0005-0000-0000-0000971C0000}"/>
    <cellStyle name="Currency 3 2 2 3 3 3 3" xfId="5034" xr:uid="{00000000-0005-0000-0000-0000981C0000}"/>
    <cellStyle name="Currency 3 2 2 3 3 3 3 2" xfId="5035" xr:uid="{00000000-0005-0000-0000-0000991C0000}"/>
    <cellStyle name="Currency 3 2 2 3 3 3 4" xfId="5036" xr:uid="{00000000-0005-0000-0000-00009A1C0000}"/>
    <cellStyle name="Currency 3 2 2 3 3 3 4 2" xfId="5037" xr:uid="{00000000-0005-0000-0000-00009B1C0000}"/>
    <cellStyle name="Currency 3 2 2 3 3 3 5" xfId="5038" xr:uid="{00000000-0005-0000-0000-00009C1C0000}"/>
    <cellStyle name="Currency 3 2 2 3 3 3 6" xfId="5039" xr:uid="{00000000-0005-0000-0000-00009D1C0000}"/>
    <cellStyle name="Currency 3 2 2 3 3 4" xfId="5040" xr:uid="{00000000-0005-0000-0000-00009E1C0000}"/>
    <cellStyle name="Currency 3 2 2 3 3 4 2" xfId="5041" xr:uid="{00000000-0005-0000-0000-00009F1C0000}"/>
    <cellStyle name="Currency 3 2 2 3 3 4 2 2" xfId="5042" xr:uid="{00000000-0005-0000-0000-0000A01C0000}"/>
    <cellStyle name="Currency 3 2 2 3 3 4 3" xfId="5043" xr:uid="{00000000-0005-0000-0000-0000A11C0000}"/>
    <cellStyle name="Currency 3 2 2 3 3 4 3 2" xfId="5044" xr:uid="{00000000-0005-0000-0000-0000A21C0000}"/>
    <cellStyle name="Currency 3 2 2 3 3 4 4" xfId="5045" xr:uid="{00000000-0005-0000-0000-0000A31C0000}"/>
    <cellStyle name="Currency 3 2 2 3 3 4 4 2" xfId="5046" xr:uid="{00000000-0005-0000-0000-0000A41C0000}"/>
    <cellStyle name="Currency 3 2 2 3 3 4 5" xfId="5047" xr:uid="{00000000-0005-0000-0000-0000A51C0000}"/>
    <cellStyle name="Currency 3 2 2 3 3 4 6" xfId="5048" xr:uid="{00000000-0005-0000-0000-0000A61C0000}"/>
    <cellStyle name="Currency 3 2 2 3 3 5" xfId="5049" xr:uid="{00000000-0005-0000-0000-0000A71C0000}"/>
    <cellStyle name="Currency 3 2 2 3 3 5 2" xfId="5050" xr:uid="{00000000-0005-0000-0000-0000A81C0000}"/>
    <cellStyle name="Currency 3 2 2 3 3 5 2 2" xfId="5051" xr:uid="{00000000-0005-0000-0000-0000A91C0000}"/>
    <cellStyle name="Currency 3 2 2 3 3 5 3" xfId="5052" xr:uid="{00000000-0005-0000-0000-0000AA1C0000}"/>
    <cellStyle name="Currency 3 2 2 3 3 5 3 2" xfId="5053" xr:uid="{00000000-0005-0000-0000-0000AB1C0000}"/>
    <cellStyle name="Currency 3 2 2 3 3 5 4" xfId="5054" xr:uid="{00000000-0005-0000-0000-0000AC1C0000}"/>
    <cellStyle name="Currency 3 2 2 3 3 5 5" xfId="5055" xr:uid="{00000000-0005-0000-0000-0000AD1C0000}"/>
    <cellStyle name="Currency 3 2 2 3 3 6" xfId="5056" xr:uid="{00000000-0005-0000-0000-0000AE1C0000}"/>
    <cellStyle name="Currency 3 2 2 3 3 6 2" xfId="5057" xr:uid="{00000000-0005-0000-0000-0000AF1C0000}"/>
    <cellStyle name="Currency 3 2 2 3 3 7" xfId="5058" xr:uid="{00000000-0005-0000-0000-0000B01C0000}"/>
    <cellStyle name="Currency 3 2 2 3 3 7 2" xfId="5059" xr:uid="{00000000-0005-0000-0000-0000B11C0000}"/>
    <cellStyle name="Currency 3 2 2 3 3 8" xfId="5060" xr:uid="{00000000-0005-0000-0000-0000B21C0000}"/>
    <cellStyle name="Currency 3 2 2 3 3 8 2" xfId="5061" xr:uid="{00000000-0005-0000-0000-0000B31C0000}"/>
    <cellStyle name="Currency 3 2 2 3 3 9" xfId="5062" xr:uid="{00000000-0005-0000-0000-0000B41C0000}"/>
    <cellStyle name="Currency 3 2 2 3 4" xfId="5063" xr:uid="{00000000-0005-0000-0000-0000B51C0000}"/>
    <cellStyle name="Currency 3 2 2 3 4 10" xfId="5064" xr:uid="{00000000-0005-0000-0000-0000B61C0000}"/>
    <cellStyle name="Currency 3 2 2 3 4 2" xfId="5065" xr:uid="{00000000-0005-0000-0000-0000B71C0000}"/>
    <cellStyle name="Currency 3 2 2 3 4 2 2" xfId="5066" xr:uid="{00000000-0005-0000-0000-0000B81C0000}"/>
    <cellStyle name="Currency 3 2 2 3 4 2 2 2" xfId="5067" xr:uid="{00000000-0005-0000-0000-0000B91C0000}"/>
    <cellStyle name="Currency 3 2 2 3 4 2 3" xfId="5068" xr:uid="{00000000-0005-0000-0000-0000BA1C0000}"/>
    <cellStyle name="Currency 3 2 2 3 4 2 3 2" xfId="5069" xr:uid="{00000000-0005-0000-0000-0000BB1C0000}"/>
    <cellStyle name="Currency 3 2 2 3 4 2 4" xfId="5070" xr:uid="{00000000-0005-0000-0000-0000BC1C0000}"/>
    <cellStyle name="Currency 3 2 2 3 4 2 4 2" xfId="5071" xr:uid="{00000000-0005-0000-0000-0000BD1C0000}"/>
    <cellStyle name="Currency 3 2 2 3 4 2 5" xfId="5072" xr:uid="{00000000-0005-0000-0000-0000BE1C0000}"/>
    <cellStyle name="Currency 3 2 2 3 4 2 6" xfId="5073" xr:uid="{00000000-0005-0000-0000-0000BF1C0000}"/>
    <cellStyle name="Currency 3 2 2 3 4 3" xfId="5074" xr:uid="{00000000-0005-0000-0000-0000C01C0000}"/>
    <cellStyle name="Currency 3 2 2 3 4 3 2" xfId="5075" xr:uid="{00000000-0005-0000-0000-0000C11C0000}"/>
    <cellStyle name="Currency 3 2 2 3 4 3 2 2" xfId="5076" xr:uid="{00000000-0005-0000-0000-0000C21C0000}"/>
    <cellStyle name="Currency 3 2 2 3 4 3 3" xfId="5077" xr:uid="{00000000-0005-0000-0000-0000C31C0000}"/>
    <cellStyle name="Currency 3 2 2 3 4 3 3 2" xfId="5078" xr:uid="{00000000-0005-0000-0000-0000C41C0000}"/>
    <cellStyle name="Currency 3 2 2 3 4 3 4" xfId="5079" xr:uid="{00000000-0005-0000-0000-0000C51C0000}"/>
    <cellStyle name="Currency 3 2 2 3 4 3 4 2" xfId="5080" xr:uid="{00000000-0005-0000-0000-0000C61C0000}"/>
    <cellStyle name="Currency 3 2 2 3 4 3 5" xfId="5081" xr:uid="{00000000-0005-0000-0000-0000C71C0000}"/>
    <cellStyle name="Currency 3 2 2 3 4 3 6" xfId="5082" xr:uid="{00000000-0005-0000-0000-0000C81C0000}"/>
    <cellStyle name="Currency 3 2 2 3 4 4" xfId="5083" xr:uid="{00000000-0005-0000-0000-0000C91C0000}"/>
    <cellStyle name="Currency 3 2 2 3 4 4 2" xfId="5084" xr:uid="{00000000-0005-0000-0000-0000CA1C0000}"/>
    <cellStyle name="Currency 3 2 2 3 4 4 2 2" xfId="5085" xr:uid="{00000000-0005-0000-0000-0000CB1C0000}"/>
    <cellStyle name="Currency 3 2 2 3 4 4 3" xfId="5086" xr:uid="{00000000-0005-0000-0000-0000CC1C0000}"/>
    <cellStyle name="Currency 3 2 2 3 4 4 3 2" xfId="5087" xr:uid="{00000000-0005-0000-0000-0000CD1C0000}"/>
    <cellStyle name="Currency 3 2 2 3 4 4 4" xfId="5088" xr:uid="{00000000-0005-0000-0000-0000CE1C0000}"/>
    <cellStyle name="Currency 3 2 2 3 4 4 4 2" xfId="5089" xr:uid="{00000000-0005-0000-0000-0000CF1C0000}"/>
    <cellStyle name="Currency 3 2 2 3 4 4 5" xfId="5090" xr:uid="{00000000-0005-0000-0000-0000D01C0000}"/>
    <cellStyle name="Currency 3 2 2 3 4 4 6" xfId="5091" xr:uid="{00000000-0005-0000-0000-0000D11C0000}"/>
    <cellStyle name="Currency 3 2 2 3 4 5" xfId="5092" xr:uid="{00000000-0005-0000-0000-0000D21C0000}"/>
    <cellStyle name="Currency 3 2 2 3 4 5 2" xfId="5093" xr:uid="{00000000-0005-0000-0000-0000D31C0000}"/>
    <cellStyle name="Currency 3 2 2 3 4 5 2 2" xfId="5094" xr:uid="{00000000-0005-0000-0000-0000D41C0000}"/>
    <cellStyle name="Currency 3 2 2 3 4 5 3" xfId="5095" xr:uid="{00000000-0005-0000-0000-0000D51C0000}"/>
    <cellStyle name="Currency 3 2 2 3 4 5 3 2" xfId="5096" xr:uid="{00000000-0005-0000-0000-0000D61C0000}"/>
    <cellStyle name="Currency 3 2 2 3 4 5 4" xfId="5097" xr:uid="{00000000-0005-0000-0000-0000D71C0000}"/>
    <cellStyle name="Currency 3 2 2 3 4 5 5" xfId="5098" xr:uid="{00000000-0005-0000-0000-0000D81C0000}"/>
    <cellStyle name="Currency 3 2 2 3 4 6" xfId="5099" xr:uid="{00000000-0005-0000-0000-0000D91C0000}"/>
    <cellStyle name="Currency 3 2 2 3 4 6 2" xfId="5100" xr:uid="{00000000-0005-0000-0000-0000DA1C0000}"/>
    <cellStyle name="Currency 3 2 2 3 4 7" xfId="5101" xr:uid="{00000000-0005-0000-0000-0000DB1C0000}"/>
    <cellStyle name="Currency 3 2 2 3 4 7 2" xfId="5102" xr:uid="{00000000-0005-0000-0000-0000DC1C0000}"/>
    <cellStyle name="Currency 3 2 2 3 4 8" xfId="5103" xr:uid="{00000000-0005-0000-0000-0000DD1C0000}"/>
    <cellStyle name="Currency 3 2 2 3 4 8 2" xfId="5104" xr:uid="{00000000-0005-0000-0000-0000DE1C0000}"/>
    <cellStyle name="Currency 3 2 2 3 4 9" xfId="5105" xr:uid="{00000000-0005-0000-0000-0000DF1C0000}"/>
    <cellStyle name="Currency 3 2 2 3 5" xfId="5106" xr:uid="{00000000-0005-0000-0000-0000E01C0000}"/>
    <cellStyle name="Currency 3 2 2 3 5 2" xfId="5107" xr:uid="{00000000-0005-0000-0000-0000E11C0000}"/>
    <cellStyle name="Currency 3 2 2 3 5 2 2" xfId="5108" xr:uid="{00000000-0005-0000-0000-0000E21C0000}"/>
    <cellStyle name="Currency 3 2 2 3 5 3" xfId="5109" xr:uid="{00000000-0005-0000-0000-0000E31C0000}"/>
    <cellStyle name="Currency 3 2 2 3 5 3 2" xfId="5110" xr:uid="{00000000-0005-0000-0000-0000E41C0000}"/>
    <cellStyle name="Currency 3 2 2 3 5 4" xfId="5111" xr:uid="{00000000-0005-0000-0000-0000E51C0000}"/>
    <cellStyle name="Currency 3 2 2 3 5 4 2" xfId="5112" xr:uid="{00000000-0005-0000-0000-0000E61C0000}"/>
    <cellStyle name="Currency 3 2 2 3 5 5" xfId="5113" xr:uid="{00000000-0005-0000-0000-0000E71C0000}"/>
    <cellStyle name="Currency 3 2 2 3 5 6" xfId="5114" xr:uid="{00000000-0005-0000-0000-0000E81C0000}"/>
    <cellStyle name="Currency 3 2 2 3 6" xfId="5115" xr:uid="{00000000-0005-0000-0000-0000E91C0000}"/>
    <cellStyle name="Currency 3 2 2 3 6 2" xfId="5116" xr:uid="{00000000-0005-0000-0000-0000EA1C0000}"/>
    <cellStyle name="Currency 3 2 2 3 6 2 2" xfId="5117" xr:uid="{00000000-0005-0000-0000-0000EB1C0000}"/>
    <cellStyle name="Currency 3 2 2 3 6 3" xfId="5118" xr:uid="{00000000-0005-0000-0000-0000EC1C0000}"/>
    <cellStyle name="Currency 3 2 2 3 6 3 2" xfId="5119" xr:uid="{00000000-0005-0000-0000-0000ED1C0000}"/>
    <cellStyle name="Currency 3 2 2 3 6 4" xfId="5120" xr:uid="{00000000-0005-0000-0000-0000EE1C0000}"/>
    <cellStyle name="Currency 3 2 2 3 6 4 2" xfId="5121" xr:uid="{00000000-0005-0000-0000-0000EF1C0000}"/>
    <cellStyle name="Currency 3 2 2 3 6 5" xfId="5122" xr:uid="{00000000-0005-0000-0000-0000F01C0000}"/>
    <cellStyle name="Currency 3 2 2 3 6 6" xfId="5123" xr:uid="{00000000-0005-0000-0000-0000F11C0000}"/>
    <cellStyle name="Currency 3 2 2 3 7" xfId="5124" xr:uid="{00000000-0005-0000-0000-0000F21C0000}"/>
    <cellStyle name="Currency 3 2 2 3 7 2" xfId="5125" xr:uid="{00000000-0005-0000-0000-0000F31C0000}"/>
    <cellStyle name="Currency 3 2 2 3 7 2 2" xfId="5126" xr:uid="{00000000-0005-0000-0000-0000F41C0000}"/>
    <cellStyle name="Currency 3 2 2 3 7 3" xfId="5127" xr:uid="{00000000-0005-0000-0000-0000F51C0000}"/>
    <cellStyle name="Currency 3 2 2 3 7 3 2" xfId="5128" xr:uid="{00000000-0005-0000-0000-0000F61C0000}"/>
    <cellStyle name="Currency 3 2 2 3 7 4" xfId="5129" xr:uid="{00000000-0005-0000-0000-0000F71C0000}"/>
    <cellStyle name="Currency 3 2 2 3 7 4 2" xfId="5130" xr:uid="{00000000-0005-0000-0000-0000F81C0000}"/>
    <cellStyle name="Currency 3 2 2 3 7 5" xfId="5131" xr:uid="{00000000-0005-0000-0000-0000F91C0000}"/>
    <cellStyle name="Currency 3 2 2 3 7 6" xfId="5132" xr:uid="{00000000-0005-0000-0000-0000FA1C0000}"/>
    <cellStyle name="Currency 3 2 2 3 8" xfId="5133" xr:uid="{00000000-0005-0000-0000-0000FB1C0000}"/>
    <cellStyle name="Currency 3 2 2 3 8 2" xfId="5134" xr:uid="{00000000-0005-0000-0000-0000FC1C0000}"/>
    <cellStyle name="Currency 3 2 2 3 8 2 2" xfId="5135" xr:uid="{00000000-0005-0000-0000-0000FD1C0000}"/>
    <cellStyle name="Currency 3 2 2 3 8 3" xfId="5136" xr:uid="{00000000-0005-0000-0000-0000FE1C0000}"/>
    <cellStyle name="Currency 3 2 2 3 8 3 2" xfId="5137" xr:uid="{00000000-0005-0000-0000-0000FF1C0000}"/>
    <cellStyle name="Currency 3 2 2 3 8 4" xfId="5138" xr:uid="{00000000-0005-0000-0000-0000001D0000}"/>
    <cellStyle name="Currency 3 2 2 3 8 5" xfId="5139" xr:uid="{00000000-0005-0000-0000-0000011D0000}"/>
    <cellStyle name="Currency 3 2 2 3 9" xfId="5140" xr:uid="{00000000-0005-0000-0000-0000021D0000}"/>
    <cellStyle name="Currency 3 2 2 3 9 2" xfId="5141" xr:uid="{00000000-0005-0000-0000-0000031D0000}"/>
    <cellStyle name="Currency 3 2 2 4" xfId="5142" xr:uid="{00000000-0005-0000-0000-0000041D0000}"/>
    <cellStyle name="Currency 3 2 2 4 10" xfId="5143" xr:uid="{00000000-0005-0000-0000-0000051D0000}"/>
    <cellStyle name="Currency 3 2 2 4 10 2" xfId="5144" xr:uid="{00000000-0005-0000-0000-0000061D0000}"/>
    <cellStyle name="Currency 3 2 2 4 11" xfId="5145" xr:uid="{00000000-0005-0000-0000-0000071D0000}"/>
    <cellStyle name="Currency 3 2 2 4 11 2" xfId="5146" xr:uid="{00000000-0005-0000-0000-0000081D0000}"/>
    <cellStyle name="Currency 3 2 2 4 12" xfId="5147" xr:uid="{00000000-0005-0000-0000-0000091D0000}"/>
    <cellStyle name="Currency 3 2 2 4 13" xfId="5148" xr:uid="{00000000-0005-0000-0000-00000A1D0000}"/>
    <cellStyle name="Currency 3 2 2 4 2" xfId="5149" xr:uid="{00000000-0005-0000-0000-00000B1D0000}"/>
    <cellStyle name="Currency 3 2 2 4 2 10" xfId="5150" xr:uid="{00000000-0005-0000-0000-00000C1D0000}"/>
    <cellStyle name="Currency 3 2 2 4 2 11" xfId="5151" xr:uid="{00000000-0005-0000-0000-00000D1D0000}"/>
    <cellStyle name="Currency 3 2 2 4 2 2" xfId="5152" xr:uid="{00000000-0005-0000-0000-00000E1D0000}"/>
    <cellStyle name="Currency 3 2 2 4 2 2 2" xfId="5153" xr:uid="{00000000-0005-0000-0000-00000F1D0000}"/>
    <cellStyle name="Currency 3 2 2 4 2 2 2 2" xfId="5154" xr:uid="{00000000-0005-0000-0000-0000101D0000}"/>
    <cellStyle name="Currency 3 2 2 4 2 2 3" xfId="5155" xr:uid="{00000000-0005-0000-0000-0000111D0000}"/>
    <cellStyle name="Currency 3 2 2 4 2 2 3 2" xfId="5156" xr:uid="{00000000-0005-0000-0000-0000121D0000}"/>
    <cellStyle name="Currency 3 2 2 4 2 2 4" xfId="5157" xr:uid="{00000000-0005-0000-0000-0000131D0000}"/>
    <cellStyle name="Currency 3 2 2 4 2 2 4 2" xfId="5158" xr:uid="{00000000-0005-0000-0000-0000141D0000}"/>
    <cellStyle name="Currency 3 2 2 4 2 2 5" xfId="5159" xr:uid="{00000000-0005-0000-0000-0000151D0000}"/>
    <cellStyle name="Currency 3 2 2 4 2 2 6" xfId="5160" xr:uid="{00000000-0005-0000-0000-0000161D0000}"/>
    <cellStyle name="Currency 3 2 2 4 2 3" xfId="5161" xr:uid="{00000000-0005-0000-0000-0000171D0000}"/>
    <cellStyle name="Currency 3 2 2 4 2 3 2" xfId="5162" xr:uid="{00000000-0005-0000-0000-0000181D0000}"/>
    <cellStyle name="Currency 3 2 2 4 2 3 2 2" xfId="5163" xr:uid="{00000000-0005-0000-0000-0000191D0000}"/>
    <cellStyle name="Currency 3 2 2 4 2 3 3" xfId="5164" xr:uid="{00000000-0005-0000-0000-00001A1D0000}"/>
    <cellStyle name="Currency 3 2 2 4 2 3 3 2" xfId="5165" xr:uid="{00000000-0005-0000-0000-00001B1D0000}"/>
    <cellStyle name="Currency 3 2 2 4 2 3 4" xfId="5166" xr:uid="{00000000-0005-0000-0000-00001C1D0000}"/>
    <cellStyle name="Currency 3 2 2 4 2 3 4 2" xfId="5167" xr:uid="{00000000-0005-0000-0000-00001D1D0000}"/>
    <cellStyle name="Currency 3 2 2 4 2 3 5" xfId="5168" xr:uid="{00000000-0005-0000-0000-00001E1D0000}"/>
    <cellStyle name="Currency 3 2 2 4 2 3 6" xfId="5169" xr:uid="{00000000-0005-0000-0000-00001F1D0000}"/>
    <cellStyle name="Currency 3 2 2 4 2 4" xfId="5170" xr:uid="{00000000-0005-0000-0000-0000201D0000}"/>
    <cellStyle name="Currency 3 2 2 4 2 4 2" xfId="5171" xr:uid="{00000000-0005-0000-0000-0000211D0000}"/>
    <cellStyle name="Currency 3 2 2 4 2 4 2 2" xfId="5172" xr:uid="{00000000-0005-0000-0000-0000221D0000}"/>
    <cellStyle name="Currency 3 2 2 4 2 4 3" xfId="5173" xr:uid="{00000000-0005-0000-0000-0000231D0000}"/>
    <cellStyle name="Currency 3 2 2 4 2 4 3 2" xfId="5174" xr:uid="{00000000-0005-0000-0000-0000241D0000}"/>
    <cellStyle name="Currency 3 2 2 4 2 4 4" xfId="5175" xr:uid="{00000000-0005-0000-0000-0000251D0000}"/>
    <cellStyle name="Currency 3 2 2 4 2 4 4 2" xfId="5176" xr:uid="{00000000-0005-0000-0000-0000261D0000}"/>
    <cellStyle name="Currency 3 2 2 4 2 4 5" xfId="5177" xr:uid="{00000000-0005-0000-0000-0000271D0000}"/>
    <cellStyle name="Currency 3 2 2 4 2 4 6" xfId="5178" xr:uid="{00000000-0005-0000-0000-0000281D0000}"/>
    <cellStyle name="Currency 3 2 2 4 2 5" xfId="5179" xr:uid="{00000000-0005-0000-0000-0000291D0000}"/>
    <cellStyle name="Currency 3 2 2 4 2 5 2" xfId="5180" xr:uid="{00000000-0005-0000-0000-00002A1D0000}"/>
    <cellStyle name="Currency 3 2 2 4 2 5 2 2" xfId="5181" xr:uid="{00000000-0005-0000-0000-00002B1D0000}"/>
    <cellStyle name="Currency 3 2 2 4 2 5 3" xfId="5182" xr:uid="{00000000-0005-0000-0000-00002C1D0000}"/>
    <cellStyle name="Currency 3 2 2 4 2 5 3 2" xfId="5183" xr:uid="{00000000-0005-0000-0000-00002D1D0000}"/>
    <cellStyle name="Currency 3 2 2 4 2 5 4" xfId="5184" xr:uid="{00000000-0005-0000-0000-00002E1D0000}"/>
    <cellStyle name="Currency 3 2 2 4 2 5 4 2" xfId="5185" xr:uid="{00000000-0005-0000-0000-00002F1D0000}"/>
    <cellStyle name="Currency 3 2 2 4 2 5 5" xfId="5186" xr:uid="{00000000-0005-0000-0000-0000301D0000}"/>
    <cellStyle name="Currency 3 2 2 4 2 5 6" xfId="5187" xr:uid="{00000000-0005-0000-0000-0000311D0000}"/>
    <cellStyle name="Currency 3 2 2 4 2 6" xfId="5188" xr:uid="{00000000-0005-0000-0000-0000321D0000}"/>
    <cellStyle name="Currency 3 2 2 4 2 6 2" xfId="5189" xr:uid="{00000000-0005-0000-0000-0000331D0000}"/>
    <cellStyle name="Currency 3 2 2 4 2 6 2 2" xfId="5190" xr:uid="{00000000-0005-0000-0000-0000341D0000}"/>
    <cellStyle name="Currency 3 2 2 4 2 6 3" xfId="5191" xr:uid="{00000000-0005-0000-0000-0000351D0000}"/>
    <cellStyle name="Currency 3 2 2 4 2 6 3 2" xfId="5192" xr:uid="{00000000-0005-0000-0000-0000361D0000}"/>
    <cellStyle name="Currency 3 2 2 4 2 6 4" xfId="5193" xr:uid="{00000000-0005-0000-0000-0000371D0000}"/>
    <cellStyle name="Currency 3 2 2 4 2 6 5" xfId="5194" xr:uid="{00000000-0005-0000-0000-0000381D0000}"/>
    <cellStyle name="Currency 3 2 2 4 2 7" xfId="5195" xr:uid="{00000000-0005-0000-0000-0000391D0000}"/>
    <cellStyle name="Currency 3 2 2 4 2 7 2" xfId="5196" xr:uid="{00000000-0005-0000-0000-00003A1D0000}"/>
    <cellStyle name="Currency 3 2 2 4 2 8" xfId="5197" xr:uid="{00000000-0005-0000-0000-00003B1D0000}"/>
    <cellStyle name="Currency 3 2 2 4 2 8 2" xfId="5198" xr:uid="{00000000-0005-0000-0000-00003C1D0000}"/>
    <cellStyle name="Currency 3 2 2 4 2 9" xfId="5199" xr:uid="{00000000-0005-0000-0000-00003D1D0000}"/>
    <cellStyle name="Currency 3 2 2 4 2 9 2" xfId="5200" xr:uid="{00000000-0005-0000-0000-00003E1D0000}"/>
    <cellStyle name="Currency 3 2 2 4 3" xfId="5201" xr:uid="{00000000-0005-0000-0000-00003F1D0000}"/>
    <cellStyle name="Currency 3 2 2 4 3 10" xfId="5202" xr:uid="{00000000-0005-0000-0000-0000401D0000}"/>
    <cellStyle name="Currency 3 2 2 4 3 2" xfId="5203" xr:uid="{00000000-0005-0000-0000-0000411D0000}"/>
    <cellStyle name="Currency 3 2 2 4 3 2 2" xfId="5204" xr:uid="{00000000-0005-0000-0000-0000421D0000}"/>
    <cellStyle name="Currency 3 2 2 4 3 2 2 2" xfId="5205" xr:uid="{00000000-0005-0000-0000-0000431D0000}"/>
    <cellStyle name="Currency 3 2 2 4 3 2 3" xfId="5206" xr:uid="{00000000-0005-0000-0000-0000441D0000}"/>
    <cellStyle name="Currency 3 2 2 4 3 2 3 2" xfId="5207" xr:uid="{00000000-0005-0000-0000-0000451D0000}"/>
    <cellStyle name="Currency 3 2 2 4 3 2 4" xfId="5208" xr:uid="{00000000-0005-0000-0000-0000461D0000}"/>
    <cellStyle name="Currency 3 2 2 4 3 2 4 2" xfId="5209" xr:uid="{00000000-0005-0000-0000-0000471D0000}"/>
    <cellStyle name="Currency 3 2 2 4 3 2 5" xfId="5210" xr:uid="{00000000-0005-0000-0000-0000481D0000}"/>
    <cellStyle name="Currency 3 2 2 4 3 2 6" xfId="5211" xr:uid="{00000000-0005-0000-0000-0000491D0000}"/>
    <cellStyle name="Currency 3 2 2 4 3 3" xfId="5212" xr:uid="{00000000-0005-0000-0000-00004A1D0000}"/>
    <cellStyle name="Currency 3 2 2 4 3 3 2" xfId="5213" xr:uid="{00000000-0005-0000-0000-00004B1D0000}"/>
    <cellStyle name="Currency 3 2 2 4 3 3 2 2" xfId="5214" xr:uid="{00000000-0005-0000-0000-00004C1D0000}"/>
    <cellStyle name="Currency 3 2 2 4 3 3 3" xfId="5215" xr:uid="{00000000-0005-0000-0000-00004D1D0000}"/>
    <cellStyle name="Currency 3 2 2 4 3 3 3 2" xfId="5216" xr:uid="{00000000-0005-0000-0000-00004E1D0000}"/>
    <cellStyle name="Currency 3 2 2 4 3 3 4" xfId="5217" xr:uid="{00000000-0005-0000-0000-00004F1D0000}"/>
    <cellStyle name="Currency 3 2 2 4 3 3 4 2" xfId="5218" xr:uid="{00000000-0005-0000-0000-0000501D0000}"/>
    <cellStyle name="Currency 3 2 2 4 3 3 5" xfId="5219" xr:uid="{00000000-0005-0000-0000-0000511D0000}"/>
    <cellStyle name="Currency 3 2 2 4 3 3 6" xfId="5220" xr:uid="{00000000-0005-0000-0000-0000521D0000}"/>
    <cellStyle name="Currency 3 2 2 4 3 4" xfId="5221" xr:uid="{00000000-0005-0000-0000-0000531D0000}"/>
    <cellStyle name="Currency 3 2 2 4 3 4 2" xfId="5222" xr:uid="{00000000-0005-0000-0000-0000541D0000}"/>
    <cellStyle name="Currency 3 2 2 4 3 4 2 2" xfId="5223" xr:uid="{00000000-0005-0000-0000-0000551D0000}"/>
    <cellStyle name="Currency 3 2 2 4 3 4 3" xfId="5224" xr:uid="{00000000-0005-0000-0000-0000561D0000}"/>
    <cellStyle name="Currency 3 2 2 4 3 4 3 2" xfId="5225" xr:uid="{00000000-0005-0000-0000-0000571D0000}"/>
    <cellStyle name="Currency 3 2 2 4 3 4 4" xfId="5226" xr:uid="{00000000-0005-0000-0000-0000581D0000}"/>
    <cellStyle name="Currency 3 2 2 4 3 4 4 2" xfId="5227" xr:uid="{00000000-0005-0000-0000-0000591D0000}"/>
    <cellStyle name="Currency 3 2 2 4 3 4 5" xfId="5228" xr:uid="{00000000-0005-0000-0000-00005A1D0000}"/>
    <cellStyle name="Currency 3 2 2 4 3 4 6" xfId="5229" xr:uid="{00000000-0005-0000-0000-00005B1D0000}"/>
    <cellStyle name="Currency 3 2 2 4 3 5" xfId="5230" xr:uid="{00000000-0005-0000-0000-00005C1D0000}"/>
    <cellStyle name="Currency 3 2 2 4 3 5 2" xfId="5231" xr:uid="{00000000-0005-0000-0000-00005D1D0000}"/>
    <cellStyle name="Currency 3 2 2 4 3 5 2 2" xfId="5232" xr:uid="{00000000-0005-0000-0000-00005E1D0000}"/>
    <cellStyle name="Currency 3 2 2 4 3 5 3" xfId="5233" xr:uid="{00000000-0005-0000-0000-00005F1D0000}"/>
    <cellStyle name="Currency 3 2 2 4 3 5 3 2" xfId="5234" xr:uid="{00000000-0005-0000-0000-0000601D0000}"/>
    <cellStyle name="Currency 3 2 2 4 3 5 4" xfId="5235" xr:uid="{00000000-0005-0000-0000-0000611D0000}"/>
    <cellStyle name="Currency 3 2 2 4 3 5 5" xfId="5236" xr:uid="{00000000-0005-0000-0000-0000621D0000}"/>
    <cellStyle name="Currency 3 2 2 4 3 6" xfId="5237" xr:uid="{00000000-0005-0000-0000-0000631D0000}"/>
    <cellStyle name="Currency 3 2 2 4 3 6 2" xfId="5238" xr:uid="{00000000-0005-0000-0000-0000641D0000}"/>
    <cellStyle name="Currency 3 2 2 4 3 7" xfId="5239" xr:uid="{00000000-0005-0000-0000-0000651D0000}"/>
    <cellStyle name="Currency 3 2 2 4 3 7 2" xfId="5240" xr:uid="{00000000-0005-0000-0000-0000661D0000}"/>
    <cellStyle name="Currency 3 2 2 4 3 8" xfId="5241" xr:uid="{00000000-0005-0000-0000-0000671D0000}"/>
    <cellStyle name="Currency 3 2 2 4 3 8 2" xfId="5242" xr:uid="{00000000-0005-0000-0000-0000681D0000}"/>
    <cellStyle name="Currency 3 2 2 4 3 9" xfId="5243" xr:uid="{00000000-0005-0000-0000-0000691D0000}"/>
    <cellStyle name="Currency 3 2 2 4 4" xfId="5244" xr:uid="{00000000-0005-0000-0000-00006A1D0000}"/>
    <cellStyle name="Currency 3 2 2 4 4 10" xfId="5245" xr:uid="{00000000-0005-0000-0000-00006B1D0000}"/>
    <cellStyle name="Currency 3 2 2 4 4 2" xfId="5246" xr:uid="{00000000-0005-0000-0000-00006C1D0000}"/>
    <cellStyle name="Currency 3 2 2 4 4 2 2" xfId="5247" xr:uid="{00000000-0005-0000-0000-00006D1D0000}"/>
    <cellStyle name="Currency 3 2 2 4 4 2 2 2" xfId="5248" xr:uid="{00000000-0005-0000-0000-00006E1D0000}"/>
    <cellStyle name="Currency 3 2 2 4 4 2 3" xfId="5249" xr:uid="{00000000-0005-0000-0000-00006F1D0000}"/>
    <cellStyle name="Currency 3 2 2 4 4 2 3 2" xfId="5250" xr:uid="{00000000-0005-0000-0000-0000701D0000}"/>
    <cellStyle name="Currency 3 2 2 4 4 2 4" xfId="5251" xr:uid="{00000000-0005-0000-0000-0000711D0000}"/>
    <cellStyle name="Currency 3 2 2 4 4 2 4 2" xfId="5252" xr:uid="{00000000-0005-0000-0000-0000721D0000}"/>
    <cellStyle name="Currency 3 2 2 4 4 2 5" xfId="5253" xr:uid="{00000000-0005-0000-0000-0000731D0000}"/>
    <cellStyle name="Currency 3 2 2 4 4 2 6" xfId="5254" xr:uid="{00000000-0005-0000-0000-0000741D0000}"/>
    <cellStyle name="Currency 3 2 2 4 4 3" xfId="5255" xr:uid="{00000000-0005-0000-0000-0000751D0000}"/>
    <cellStyle name="Currency 3 2 2 4 4 3 2" xfId="5256" xr:uid="{00000000-0005-0000-0000-0000761D0000}"/>
    <cellStyle name="Currency 3 2 2 4 4 3 2 2" xfId="5257" xr:uid="{00000000-0005-0000-0000-0000771D0000}"/>
    <cellStyle name="Currency 3 2 2 4 4 3 3" xfId="5258" xr:uid="{00000000-0005-0000-0000-0000781D0000}"/>
    <cellStyle name="Currency 3 2 2 4 4 3 3 2" xfId="5259" xr:uid="{00000000-0005-0000-0000-0000791D0000}"/>
    <cellStyle name="Currency 3 2 2 4 4 3 4" xfId="5260" xr:uid="{00000000-0005-0000-0000-00007A1D0000}"/>
    <cellStyle name="Currency 3 2 2 4 4 3 4 2" xfId="5261" xr:uid="{00000000-0005-0000-0000-00007B1D0000}"/>
    <cellStyle name="Currency 3 2 2 4 4 3 5" xfId="5262" xr:uid="{00000000-0005-0000-0000-00007C1D0000}"/>
    <cellStyle name="Currency 3 2 2 4 4 3 6" xfId="5263" xr:uid="{00000000-0005-0000-0000-00007D1D0000}"/>
    <cellStyle name="Currency 3 2 2 4 4 4" xfId="5264" xr:uid="{00000000-0005-0000-0000-00007E1D0000}"/>
    <cellStyle name="Currency 3 2 2 4 4 4 2" xfId="5265" xr:uid="{00000000-0005-0000-0000-00007F1D0000}"/>
    <cellStyle name="Currency 3 2 2 4 4 4 2 2" xfId="5266" xr:uid="{00000000-0005-0000-0000-0000801D0000}"/>
    <cellStyle name="Currency 3 2 2 4 4 4 3" xfId="5267" xr:uid="{00000000-0005-0000-0000-0000811D0000}"/>
    <cellStyle name="Currency 3 2 2 4 4 4 3 2" xfId="5268" xr:uid="{00000000-0005-0000-0000-0000821D0000}"/>
    <cellStyle name="Currency 3 2 2 4 4 4 4" xfId="5269" xr:uid="{00000000-0005-0000-0000-0000831D0000}"/>
    <cellStyle name="Currency 3 2 2 4 4 4 4 2" xfId="5270" xr:uid="{00000000-0005-0000-0000-0000841D0000}"/>
    <cellStyle name="Currency 3 2 2 4 4 4 5" xfId="5271" xr:uid="{00000000-0005-0000-0000-0000851D0000}"/>
    <cellStyle name="Currency 3 2 2 4 4 4 6" xfId="5272" xr:uid="{00000000-0005-0000-0000-0000861D0000}"/>
    <cellStyle name="Currency 3 2 2 4 4 5" xfId="5273" xr:uid="{00000000-0005-0000-0000-0000871D0000}"/>
    <cellStyle name="Currency 3 2 2 4 4 5 2" xfId="5274" xr:uid="{00000000-0005-0000-0000-0000881D0000}"/>
    <cellStyle name="Currency 3 2 2 4 4 5 2 2" xfId="5275" xr:uid="{00000000-0005-0000-0000-0000891D0000}"/>
    <cellStyle name="Currency 3 2 2 4 4 5 3" xfId="5276" xr:uid="{00000000-0005-0000-0000-00008A1D0000}"/>
    <cellStyle name="Currency 3 2 2 4 4 5 3 2" xfId="5277" xr:uid="{00000000-0005-0000-0000-00008B1D0000}"/>
    <cellStyle name="Currency 3 2 2 4 4 5 4" xfId="5278" xr:uid="{00000000-0005-0000-0000-00008C1D0000}"/>
    <cellStyle name="Currency 3 2 2 4 4 5 5" xfId="5279" xr:uid="{00000000-0005-0000-0000-00008D1D0000}"/>
    <cellStyle name="Currency 3 2 2 4 4 6" xfId="5280" xr:uid="{00000000-0005-0000-0000-00008E1D0000}"/>
    <cellStyle name="Currency 3 2 2 4 4 6 2" xfId="5281" xr:uid="{00000000-0005-0000-0000-00008F1D0000}"/>
    <cellStyle name="Currency 3 2 2 4 4 7" xfId="5282" xr:uid="{00000000-0005-0000-0000-0000901D0000}"/>
    <cellStyle name="Currency 3 2 2 4 4 7 2" xfId="5283" xr:uid="{00000000-0005-0000-0000-0000911D0000}"/>
    <cellStyle name="Currency 3 2 2 4 4 8" xfId="5284" xr:uid="{00000000-0005-0000-0000-0000921D0000}"/>
    <cellStyle name="Currency 3 2 2 4 4 8 2" xfId="5285" xr:uid="{00000000-0005-0000-0000-0000931D0000}"/>
    <cellStyle name="Currency 3 2 2 4 4 9" xfId="5286" xr:uid="{00000000-0005-0000-0000-0000941D0000}"/>
    <cellStyle name="Currency 3 2 2 4 5" xfId="5287" xr:uid="{00000000-0005-0000-0000-0000951D0000}"/>
    <cellStyle name="Currency 3 2 2 4 5 2" xfId="5288" xr:uid="{00000000-0005-0000-0000-0000961D0000}"/>
    <cellStyle name="Currency 3 2 2 4 5 2 2" xfId="5289" xr:uid="{00000000-0005-0000-0000-0000971D0000}"/>
    <cellStyle name="Currency 3 2 2 4 5 3" xfId="5290" xr:uid="{00000000-0005-0000-0000-0000981D0000}"/>
    <cellStyle name="Currency 3 2 2 4 5 3 2" xfId="5291" xr:uid="{00000000-0005-0000-0000-0000991D0000}"/>
    <cellStyle name="Currency 3 2 2 4 5 4" xfId="5292" xr:uid="{00000000-0005-0000-0000-00009A1D0000}"/>
    <cellStyle name="Currency 3 2 2 4 5 4 2" xfId="5293" xr:uid="{00000000-0005-0000-0000-00009B1D0000}"/>
    <cellStyle name="Currency 3 2 2 4 5 5" xfId="5294" xr:uid="{00000000-0005-0000-0000-00009C1D0000}"/>
    <cellStyle name="Currency 3 2 2 4 5 6" xfId="5295" xr:uid="{00000000-0005-0000-0000-00009D1D0000}"/>
    <cellStyle name="Currency 3 2 2 4 6" xfId="5296" xr:uid="{00000000-0005-0000-0000-00009E1D0000}"/>
    <cellStyle name="Currency 3 2 2 4 6 2" xfId="5297" xr:uid="{00000000-0005-0000-0000-00009F1D0000}"/>
    <cellStyle name="Currency 3 2 2 4 6 2 2" xfId="5298" xr:uid="{00000000-0005-0000-0000-0000A01D0000}"/>
    <cellStyle name="Currency 3 2 2 4 6 3" xfId="5299" xr:uid="{00000000-0005-0000-0000-0000A11D0000}"/>
    <cellStyle name="Currency 3 2 2 4 6 3 2" xfId="5300" xr:uid="{00000000-0005-0000-0000-0000A21D0000}"/>
    <cellStyle name="Currency 3 2 2 4 6 4" xfId="5301" xr:uid="{00000000-0005-0000-0000-0000A31D0000}"/>
    <cellStyle name="Currency 3 2 2 4 6 4 2" xfId="5302" xr:uid="{00000000-0005-0000-0000-0000A41D0000}"/>
    <cellStyle name="Currency 3 2 2 4 6 5" xfId="5303" xr:uid="{00000000-0005-0000-0000-0000A51D0000}"/>
    <cellStyle name="Currency 3 2 2 4 6 6" xfId="5304" xr:uid="{00000000-0005-0000-0000-0000A61D0000}"/>
    <cellStyle name="Currency 3 2 2 4 7" xfId="5305" xr:uid="{00000000-0005-0000-0000-0000A71D0000}"/>
    <cellStyle name="Currency 3 2 2 4 7 2" xfId="5306" xr:uid="{00000000-0005-0000-0000-0000A81D0000}"/>
    <cellStyle name="Currency 3 2 2 4 7 2 2" xfId="5307" xr:uid="{00000000-0005-0000-0000-0000A91D0000}"/>
    <cellStyle name="Currency 3 2 2 4 7 3" xfId="5308" xr:uid="{00000000-0005-0000-0000-0000AA1D0000}"/>
    <cellStyle name="Currency 3 2 2 4 7 3 2" xfId="5309" xr:uid="{00000000-0005-0000-0000-0000AB1D0000}"/>
    <cellStyle name="Currency 3 2 2 4 7 4" xfId="5310" xr:uid="{00000000-0005-0000-0000-0000AC1D0000}"/>
    <cellStyle name="Currency 3 2 2 4 7 4 2" xfId="5311" xr:uid="{00000000-0005-0000-0000-0000AD1D0000}"/>
    <cellStyle name="Currency 3 2 2 4 7 5" xfId="5312" xr:uid="{00000000-0005-0000-0000-0000AE1D0000}"/>
    <cellStyle name="Currency 3 2 2 4 7 6" xfId="5313" xr:uid="{00000000-0005-0000-0000-0000AF1D0000}"/>
    <cellStyle name="Currency 3 2 2 4 8" xfId="5314" xr:uid="{00000000-0005-0000-0000-0000B01D0000}"/>
    <cellStyle name="Currency 3 2 2 4 8 2" xfId="5315" xr:uid="{00000000-0005-0000-0000-0000B11D0000}"/>
    <cellStyle name="Currency 3 2 2 4 8 2 2" xfId="5316" xr:uid="{00000000-0005-0000-0000-0000B21D0000}"/>
    <cellStyle name="Currency 3 2 2 4 8 3" xfId="5317" xr:uid="{00000000-0005-0000-0000-0000B31D0000}"/>
    <cellStyle name="Currency 3 2 2 4 8 3 2" xfId="5318" xr:uid="{00000000-0005-0000-0000-0000B41D0000}"/>
    <cellStyle name="Currency 3 2 2 4 8 4" xfId="5319" xr:uid="{00000000-0005-0000-0000-0000B51D0000}"/>
    <cellStyle name="Currency 3 2 2 4 8 5" xfId="5320" xr:uid="{00000000-0005-0000-0000-0000B61D0000}"/>
    <cellStyle name="Currency 3 2 2 4 9" xfId="5321" xr:uid="{00000000-0005-0000-0000-0000B71D0000}"/>
    <cellStyle name="Currency 3 2 2 4 9 2" xfId="5322" xr:uid="{00000000-0005-0000-0000-0000B81D0000}"/>
    <cellStyle name="Currency 3 2 2 5" xfId="5323" xr:uid="{00000000-0005-0000-0000-0000B91D0000}"/>
    <cellStyle name="Currency 3 2 2 5 10" xfId="5324" xr:uid="{00000000-0005-0000-0000-0000BA1D0000}"/>
    <cellStyle name="Currency 3 2 2 5 10 2" xfId="5325" xr:uid="{00000000-0005-0000-0000-0000BB1D0000}"/>
    <cellStyle name="Currency 3 2 2 5 11" xfId="5326" xr:uid="{00000000-0005-0000-0000-0000BC1D0000}"/>
    <cellStyle name="Currency 3 2 2 5 12" xfId="5327" xr:uid="{00000000-0005-0000-0000-0000BD1D0000}"/>
    <cellStyle name="Currency 3 2 2 5 2" xfId="5328" xr:uid="{00000000-0005-0000-0000-0000BE1D0000}"/>
    <cellStyle name="Currency 3 2 2 5 2 10" xfId="5329" xr:uid="{00000000-0005-0000-0000-0000BF1D0000}"/>
    <cellStyle name="Currency 3 2 2 5 2 2" xfId="5330" xr:uid="{00000000-0005-0000-0000-0000C01D0000}"/>
    <cellStyle name="Currency 3 2 2 5 2 2 2" xfId="5331" xr:uid="{00000000-0005-0000-0000-0000C11D0000}"/>
    <cellStyle name="Currency 3 2 2 5 2 2 2 2" xfId="5332" xr:uid="{00000000-0005-0000-0000-0000C21D0000}"/>
    <cellStyle name="Currency 3 2 2 5 2 2 3" xfId="5333" xr:uid="{00000000-0005-0000-0000-0000C31D0000}"/>
    <cellStyle name="Currency 3 2 2 5 2 2 3 2" xfId="5334" xr:uid="{00000000-0005-0000-0000-0000C41D0000}"/>
    <cellStyle name="Currency 3 2 2 5 2 2 4" xfId="5335" xr:uid="{00000000-0005-0000-0000-0000C51D0000}"/>
    <cellStyle name="Currency 3 2 2 5 2 2 4 2" xfId="5336" xr:uid="{00000000-0005-0000-0000-0000C61D0000}"/>
    <cellStyle name="Currency 3 2 2 5 2 2 5" xfId="5337" xr:uid="{00000000-0005-0000-0000-0000C71D0000}"/>
    <cellStyle name="Currency 3 2 2 5 2 2 6" xfId="5338" xr:uid="{00000000-0005-0000-0000-0000C81D0000}"/>
    <cellStyle name="Currency 3 2 2 5 2 3" xfId="5339" xr:uid="{00000000-0005-0000-0000-0000C91D0000}"/>
    <cellStyle name="Currency 3 2 2 5 2 3 2" xfId="5340" xr:uid="{00000000-0005-0000-0000-0000CA1D0000}"/>
    <cellStyle name="Currency 3 2 2 5 2 3 2 2" xfId="5341" xr:uid="{00000000-0005-0000-0000-0000CB1D0000}"/>
    <cellStyle name="Currency 3 2 2 5 2 3 3" xfId="5342" xr:uid="{00000000-0005-0000-0000-0000CC1D0000}"/>
    <cellStyle name="Currency 3 2 2 5 2 3 3 2" xfId="5343" xr:uid="{00000000-0005-0000-0000-0000CD1D0000}"/>
    <cellStyle name="Currency 3 2 2 5 2 3 4" xfId="5344" xr:uid="{00000000-0005-0000-0000-0000CE1D0000}"/>
    <cellStyle name="Currency 3 2 2 5 2 3 4 2" xfId="5345" xr:uid="{00000000-0005-0000-0000-0000CF1D0000}"/>
    <cellStyle name="Currency 3 2 2 5 2 3 5" xfId="5346" xr:uid="{00000000-0005-0000-0000-0000D01D0000}"/>
    <cellStyle name="Currency 3 2 2 5 2 3 6" xfId="5347" xr:uid="{00000000-0005-0000-0000-0000D11D0000}"/>
    <cellStyle name="Currency 3 2 2 5 2 4" xfId="5348" xr:uid="{00000000-0005-0000-0000-0000D21D0000}"/>
    <cellStyle name="Currency 3 2 2 5 2 4 2" xfId="5349" xr:uid="{00000000-0005-0000-0000-0000D31D0000}"/>
    <cellStyle name="Currency 3 2 2 5 2 4 2 2" xfId="5350" xr:uid="{00000000-0005-0000-0000-0000D41D0000}"/>
    <cellStyle name="Currency 3 2 2 5 2 4 3" xfId="5351" xr:uid="{00000000-0005-0000-0000-0000D51D0000}"/>
    <cellStyle name="Currency 3 2 2 5 2 4 3 2" xfId="5352" xr:uid="{00000000-0005-0000-0000-0000D61D0000}"/>
    <cellStyle name="Currency 3 2 2 5 2 4 4" xfId="5353" xr:uid="{00000000-0005-0000-0000-0000D71D0000}"/>
    <cellStyle name="Currency 3 2 2 5 2 4 4 2" xfId="5354" xr:uid="{00000000-0005-0000-0000-0000D81D0000}"/>
    <cellStyle name="Currency 3 2 2 5 2 4 5" xfId="5355" xr:uid="{00000000-0005-0000-0000-0000D91D0000}"/>
    <cellStyle name="Currency 3 2 2 5 2 4 6" xfId="5356" xr:uid="{00000000-0005-0000-0000-0000DA1D0000}"/>
    <cellStyle name="Currency 3 2 2 5 2 5" xfId="5357" xr:uid="{00000000-0005-0000-0000-0000DB1D0000}"/>
    <cellStyle name="Currency 3 2 2 5 2 5 2" xfId="5358" xr:uid="{00000000-0005-0000-0000-0000DC1D0000}"/>
    <cellStyle name="Currency 3 2 2 5 2 5 2 2" xfId="5359" xr:uid="{00000000-0005-0000-0000-0000DD1D0000}"/>
    <cellStyle name="Currency 3 2 2 5 2 5 3" xfId="5360" xr:uid="{00000000-0005-0000-0000-0000DE1D0000}"/>
    <cellStyle name="Currency 3 2 2 5 2 5 3 2" xfId="5361" xr:uid="{00000000-0005-0000-0000-0000DF1D0000}"/>
    <cellStyle name="Currency 3 2 2 5 2 5 4" xfId="5362" xr:uid="{00000000-0005-0000-0000-0000E01D0000}"/>
    <cellStyle name="Currency 3 2 2 5 2 5 5" xfId="5363" xr:uid="{00000000-0005-0000-0000-0000E11D0000}"/>
    <cellStyle name="Currency 3 2 2 5 2 6" xfId="5364" xr:uid="{00000000-0005-0000-0000-0000E21D0000}"/>
    <cellStyle name="Currency 3 2 2 5 2 6 2" xfId="5365" xr:uid="{00000000-0005-0000-0000-0000E31D0000}"/>
    <cellStyle name="Currency 3 2 2 5 2 7" xfId="5366" xr:uid="{00000000-0005-0000-0000-0000E41D0000}"/>
    <cellStyle name="Currency 3 2 2 5 2 7 2" xfId="5367" xr:uid="{00000000-0005-0000-0000-0000E51D0000}"/>
    <cellStyle name="Currency 3 2 2 5 2 8" xfId="5368" xr:uid="{00000000-0005-0000-0000-0000E61D0000}"/>
    <cellStyle name="Currency 3 2 2 5 2 8 2" xfId="5369" xr:uid="{00000000-0005-0000-0000-0000E71D0000}"/>
    <cellStyle name="Currency 3 2 2 5 2 9" xfId="5370" xr:uid="{00000000-0005-0000-0000-0000E81D0000}"/>
    <cellStyle name="Currency 3 2 2 5 3" xfId="5371" xr:uid="{00000000-0005-0000-0000-0000E91D0000}"/>
    <cellStyle name="Currency 3 2 2 5 3 10" xfId="5372" xr:uid="{00000000-0005-0000-0000-0000EA1D0000}"/>
    <cellStyle name="Currency 3 2 2 5 3 2" xfId="5373" xr:uid="{00000000-0005-0000-0000-0000EB1D0000}"/>
    <cellStyle name="Currency 3 2 2 5 3 2 2" xfId="5374" xr:uid="{00000000-0005-0000-0000-0000EC1D0000}"/>
    <cellStyle name="Currency 3 2 2 5 3 2 2 2" xfId="5375" xr:uid="{00000000-0005-0000-0000-0000ED1D0000}"/>
    <cellStyle name="Currency 3 2 2 5 3 2 3" xfId="5376" xr:uid="{00000000-0005-0000-0000-0000EE1D0000}"/>
    <cellStyle name="Currency 3 2 2 5 3 2 3 2" xfId="5377" xr:uid="{00000000-0005-0000-0000-0000EF1D0000}"/>
    <cellStyle name="Currency 3 2 2 5 3 2 4" xfId="5378" xr:uid="{00000000-0005-0000-0000-0000F01D0000}"/>
    <cellStyle name="Currency 3 2 2 5 3 2 4 2" xfId="5379" xr:uid="{00000000-0005-0000-0000-0000F11D0000}"/>
    <cellStyle name="Currency 3 2 2 5 3 2 5" xfId="5380" xr:uid="{00000000-0005-0000-0000-0000F21D0000}"/>
    <cellStyle name="Currency 3 2 2 5 3 2 6" xfId="5381" xr:uid="{00000000-0005-0000-0000-0000F31D0000}"/>
    <cellStyle name="Currency 3 2 2 5 3 3" xfId="5382" xr:uid="{00000000-0005-0000-0000-0000F41D0000}"/>
    <cellStyle name="Currency 3 2 2 5 3 3 2" xfId="5383" xr:uid="{00000000-0005-0000-0000-0000F51D0000}"/>
    <cellStyle name="Currency 3 2 2 5 3 3 2 2" xfId="5384" xr:uid="{00000000-0005-0000-0000-0000F61D0000}"/>
    <cellStyle name="Currency 3 2 2 5 3 3 3" xfId="5385" xr:uid="{00000000-0005-0000-0000-0000F71D0000}"/>
    <cellStyle name="Currency 3 2 2 5 3 3 3 2" xfId="5386" xr:uid="{00000000-0005-0000-0000-0000F81D0000}"/>
    <cellStyle name="Currency 3 2 2 5 3 3 4" xfId="5387" xr:uid="{00000000-0005-0000-0000-0000F91D0000}"/>
    <cellStyle name="Currency 3 2 2 5 3 3 4 2" xfId="5388" xr:uid="{00000000-0005-0000-0000-0000FA1D0000}"/>
    <cellStyle name="Currency 3 2 2 5 3 3 5" xfId="5389" xr:uid="{00000000-0005-0000-0000-0000FB1D0000}"/>
    <cellStyle name="Currency 3 2 2 5 3 3 6" xfId="5390" xr:uid="{00000000-0005-0000-0000-0000FC1D0000}"/>
    <cellStyle name="Currency 3 2 2 5 3 4" xfId="5391" xr:uid="{00000000-0005-0000-0000-0000FD1D0000}"/>
    <cellStyle name="Currency 3 2 2 5 3 4 2" xfId="5392" xr:uid="{00000000-0005-0000-0000-0000FE1D0000}"/>
    <cellStyle name="Currency 3 2 2 5 3 4 2 2" xfId="5393" xr:uid="{00000000-0005-0000-0000-0000FF1D0000}"/>
    <cellStyle name="Currency 3 2 2 5 3 4 3" xfId="5394" xr:uid="{00000000-0005-0000-0000-0000001E0000}"/>
    <cellStyle name="Currency 3 2 2 5 3 4 3 2" xfId="5395" xr:uid="{00000000-0005-0000-0000-0000011E0000}"/>
    <cellStyle name="Currency 3 2 2 5 3 4 4" xfId="5396" xr:uid="{00000000-0005-0000-0000-0000021E0000}"/>
    <cellStyle name="Currency 3 2 2 5 3 4 4 2" xfId="5397" xr:uid="{00000000-0005-0000-0000-0000031E0000}"/>
    <cellStyle name="Currency 3 2 2 5 3 4 5" xfId="5398" xr:uid="{00000000-0005-0000-0000-0000041E0000}"/>
    <cellStyle name="Currency 3 2 2 5 3 4 6" xfId="5399" xr:uid="{00000000-0005-0000-0000-0000051E0000}"/>
    <cellStyle name="Currency 3 2 2 5 3 5" xfId="5400" xr:uid="{00000000-0005-0000-0000-0000061E0000}"/>
    <cellStyle name="Currency 3 2 2 5 3 5 2" xfId="5401" xr:uid="{00000000-0005-0000-0000-0000071E0000}"/>
    <cellStyle name="Currency 3 2 2 5 3 5 2 2" xfId="5402" xr:uid="{00000000-0005-0000-0000-0000081E0000}"/>
    <cellStyle name="Currency 3 2 2 5 3 5 3" xfId="5403" xr:uid="{00000000-0005-0000-0000-0000091E0000}"/>
    <cellStyle name="Currency 3 2 2 5 3 5 3 2" xfId="5404" xr:uid="{00000000-0005-0000-0000-00000A1E0000}"/>
    <cellStyle name="Currency 3 2 2 5 3 5 4" xfId="5405" xr:uid="{00000000-0005-0000-0000-00000B1E0000}"/>
    <cellStyle name="Currency 3 2 2 5 3 5 5" xfId="5406" xr:uid="{00000000-0005-0000-0000-00000C1E0000}"/>
    <cellStyle name="Currency 3 2 2 5 3 6" xfId="5407" xr:uid="{00000000-0005-0000-0000-00000D1E0000}"/>
    <cellStyle name="Currency 3 2 2 5 3 6 2" xfId="5408" xr:uid="{00000000-0005-0000-0000-00000E1E0000}"/>
    <cellStyle name="Currency 3 2 2 5 3 7" xfId="5409" xr:uid="{00000000-0005-0000-0000-00000F1E0000}"/>
    <cellStyle name="Currency 3 2 2 5 3 7 2" xfId="5410" xr:uid="{00000000-0005-0000-0000-0000101E0000}"/>
    <cellStyle name="Currency 3 2 2 5 3 8" xfId="5411" xr:uid="{00000000-0005-0000-0000-0000111E0000}"/>
    <cellStyle name="Currency 3 2 2 5 3 8 2" xfId="5412" xr:uid="{00000000-0005-0000-0000-0000121E0000}"/>
    <cellStyle name="Currency 3 2 2 5 3 9" xfId="5413" xr:uid="{00000000-0005-0000-0000-0000131E0000}"/>
    <cellStyle name="Currency 3 2 2 5 4" xfId="5414" xr:uid="{00000000-0005-0000-0000-0000141E0000}"/>
    <cellStyle name="Currency 3 2 2 5 4 2" xfId="5415" xr:uid="{00000000-0005-0000-0000-0000151E0000}"/>
    <cellStyle name="Currency 3 2 2 5 4 2 2" xfId="5416" xr:uid="{00000000-0005-0000-0000-0000161E0000}"/>
    <cellStyle name="Currency 3 2 2 5 4 3" xfId="5417" xr:uid="{00000000-0005-0000-0000-0000171E0000}"/>
    <cellStyle name="Currency 3 2 2 5 4 3 2" xfId="5418" xr:uid="{00000000-0005-0000-0000-0000181E0000}"/>
    <cellStyle name="Currency 3 2 2 5 4 4" xfId="5419" xr:uid="{00000000-0005-0000-0000-0000191E0000}"/>
    <cellStyle name="Currency 3 2 2 5 4 4 2" xfId="5420" xr:uid="{00000000-0005-0000-0000-00001A1E0000}"/>
    <cellStyle name="Currency 3 2 2 5 4 5" xfId="5421" xr:uid="{00000000-0005-0000-0000-00001B1E0000}"/>
    <cellStyle name="Currency 3 2 2 5 4 6" xfId="5422" xr:uid="{00000000-0005-0000-0000-00001C1E0000}"/>
    <cellStyle name="Currency 3 2 2 5 5" xfId="5423" xr:uid="{00000000-0005-0000-0000-00001D1E0000}"/>
    <cellStyle name="Currency 3 2 2 5 5 2" xfId="5424" xr:uid="{00000000-0005-0000-0000-00001E1E0000}"/>
    <cellStyle name="Currency 3 2 2 5 5 2 2" xfId="5425" xr:uid="{00000000-0005-0000-0000-00001F1E0000}"/>
    <cellStyle name="Currency 3 2 2 5 5 3" xfId="5426" xr:uid="{00000000-0005-0000-0000-0000201E0000}"/>
    <cellStyle name="Currency 3 2 2 5 5 3 2" xfId="5427" xr:uid="{00000000-0005-0000-0000-0000211E0000}"/>
    <cellStyle name="Currency 3 2 2 5 5 4" xfId="5428" xr:uid="{00000000-0005-0000-0000-0000221E0000}"/>
    <cellStyle name="Currency 3 2 2 5 5 4 2" xfId="5429" xr:uid="{00000000-0005-0000-0000-0000231E0000}"/>
    <cellStyle name="Currency 3 2 2 5 5 5" xfId="5430" xr:uid="{00000000-0005-0000-0000-0000241E0000}"/>
    <cellStyle name="Currency 3 2 2 5 5 6" xfId="5431" xr:uid="{00000000-0005-0000-0000-0000251E0000}"/>
    <cellStyle name="Currency 3 2 2 5 6" xfId="5432" xr:uid="{00000000-0005-0000-0000-0000261E0000}"/>
    <cellStyle name="Currency 3 2 2 5 6 2" xfId="5433" xr:uid="{00000000-0005-0000-0000-0000271E0000}"/>
    <cellStyle name="Currency 3 2 2 5 6 2 2" xfId="5434" xr:uid="{00000000-0005-0000-0000-0000281E0000}"/>
    <cellStyle name="Currency 3 2 2 5 6 3" xfId="5435" xr:uid="{00000000-0005-0000-0000-0000291E0000}"/>
    <cellStyle name="Currency 3 2 2 5 6 3 2" xfId="5436" xr:uid="{00000000-0005-0000-0000-00002A1E0000}"/>
    <cellStyle name="Currency 3 2 2 5 6 4" xfId="5437" xr:uid="{00000000-0005-0000-0000-00002B1E0000}"/>
    <cellStyle name="Currency 3 2 2 5 6 4 2" xfId="5438" xr:uid="{00000000-0005-0000-0000-00002C1E0000}"/>
    <cellStyle name="Currency 3 2 2 5 6 5" xfId="5439" xr:uid="{00000000-0005-0000-0000-00002D1E0000}"/>
    <cellStyle name="Currency 3 2 2 5 6 6" xfId="5440" xr:uid="{00000000-0005-0000-0000-00002E1E0000}"/>
    <cellStyle name="Currency 3 2 2 5 7" xfId="5441" xr:uid="{00000000-0005-0000-0000-00002F1E0000}"/>
    <cellStyle name="Currency 3 2 2 5 7 2" xfId="5442" xr:uid="{00000000-0005-0000-0000-0000301E0000}"/>
    <cellStyle name="Currency 3 2 2 5 7 2 2" xfId="5443" xr:uid="{00000000-0005-0000-0000-0000311E0000}"/>
    <cellStyle name="Currency 3 2 2 5 7 3" xfId="5444" xr:uid="{00000000-0005-0000-0000-0000321E0000}"/>
    <cellStyle name="Currency 3 2 2 5 7 3 2" xfId="5445" xr:uid="{00000000-0005-0000-0000-0000331E0000}"/>
    <cellStyle name="Currency 3 2 2 5 7 4" xfId="5446" xr:uid="{00000000-0005-0000-0000-0000341E0000}"/>
    <cellStyle name="Currency 3 2 2 5 7 5" xfId="5447" xr:uid="{00000000-0005-0000-0000-0000351E0000}"/>
    <cellStyle name="Currency 3 2 2 5 8" xfId="5448" xr:uid="{00000000-0005-0000-0000-0000361E0000}"/>
    <cellStyle name="Currency 3 2 2 5 8 2" xfId="5449" xr:uid="{00000000-0005-0000-0000-0000371E0000}"/>
    <cellStyle name="Currency 3 2 2 5 9" xfId="5450" xr:uid="{00000000-0005-0000-0000-0000381E0000}"/>
    <cellStyle name="Currency 3 2 2 5 9 2" xfId="5451" xr:uid="{00000000-0005-0000-0000-0000391E0000}"/>
    <cellStyle name="Currency 3 2 2 6" xfId="5452" xr:uid="{00000000-0005-0000-0000-00003A1E0000}"/>
    <cellStyle name="Currency 3 2 2 6 10" xfId="5453" xr:uid="{00000000-0005-0000-0000-00003B1E0000}"/>
    <cellStyle name="Currency 3 2 2 6 11" xfId="5454" xr:uid="{00000000-0005-0000-0000-00003C1E0000}"/>
    <cellStyle name="Currency 3 2 2 6 2" xfId="5455" xr:uid="{00000000-0005-0000-0000-00003D1E0000}"/>
    <cellStyle name="Currency 3 2 2 6 2 2" xfId="5456" xr:uid="{00000000-0005-0000-0000-00003E1E0000}"/>
    <cellStyle name="Currency 3 2 2 6 2 2 2" xfId="5457" xr:uid="{00000000-0005-0000-0000-00003F1E0000}"/>
    <cellStyle name="Currency 3 2 2 6 2 3" xfId="5458" xr:uid="{00000000-0005-0000-0000-0000401E0000}"/>
    <cellStyle name="Currency 3 2 2 6 2 3 2" xfId="5459" xr:uid="{00000000-0005-0000-0000-0000411E0000}"/>
    <cellStyle name="Currency 3 2 2 6 2 4" xfId="5460" xr:uid="{00000000-0005-0000-0000-0000421E0000}"/>
    <cellStyle name="Currency 3 2 2 6 2 4 2" xfId="5461" xr:uid="{00000000-0005-0000-0000-0000431E0000}"/>
    <cellStyle name="Currency 3 2 2 6 2 5" xfId="5462" xr:uid="{00000000-0005-0000-0000-0000441E0000}"/>
    <cellStyle name="Currency 3 2 2 6 2 6" xfId="5463" xr:uid="{00000000-0005-0000-0000-0000451E0000}"/>
    <cellStyle name="Currency 3 2 2 6 3" xfId="5464" xr:uid="{00000000-0005-0000-0000-0000461E0000}"/>
    <cellStyle name="Currency 3 2 2 6 3 2" xfId="5465" xr:uid="{00000000-0005-0000-0000-0000471E0000}"/>
    <cellStyle name="Currency 3 2 2 6 3 2 2" xfId="5466" xr:uid="{00000000-0005-0000-0000-0000481E0000}"/>
    <cellStyle name="Currency 3 2 2 6 3 3" xfId="5467" xr:uid="{00000000-0005-0000-0000-0000491E0000}"/>
    <cellStyle name="Currency 3 2 2 6 3 3 2" xfId="5468" xr:uid="{00000000-0005-0000-0000-00004A1E0000}"/>
    <cellStyle name="Currency 3 2 2 6 3 4" xfId="5469" xr:uid="{00000000-0005-0000-0000-00004B1E0000}"/>
    <cellStyle name="Currency 3 2 2 6 3 4 2" xfId="5470" xr:uid="{00000000-0005-0000-0000-00004C1E0000}"/>
    <cellStyle name="Currency 3 2 2 6 3 5" xfId="5471" xr:uid="{00000000-0005-0000-0000-00004D1E0000}"/>
    <cellStyle name="Currency 3 2 2 6 3 6" xfId="5472" xr:uid="{00000000-0005-0000-0000-00004E1E0000}"/>
    <cellStyle name="Currency 3 2 2 6 4" xfId="5473" xr:uid="{00000000-0005-0000-0000-00004F1E0000}"/>
    <cellStyle name="Currency 3 2 2 6 4 2" xfId="5474" xr:uid="{00000000-0005-0000-0000-0000501E0000}"/>
    <cellStyle name="Currency 3 2 2 6 4 2 2" xfId="5475" xr:uid="{00000000-0005-0000-0000-0000511E0000}"/>
    <cellStyle name="Currency 3 2 2 6 4 3" xfId="5476" xr:uid="{00000000-0005-0000-0000-0000521E0000}"/>
    <cellStyle name="Currency 3 2 2 6 4 3 2" xfId="5477" xr:uid="{00000000-0005-0000-0000-0000531E0000}"/>
    <cellStyle name="Currency 3 2 2 6 4 4" xfId="5478" xr:uid="{00000000-0005-0000-0000-0000541E0000}"/>
    <cellStyle name="Currency 3 2 2 6 4 4 2" xfId="5479" xr:uid="{00000000-0005-0000-0000-0000551E0000}"/>
    <cellStyle name="Currency 3 2 2 6 4 5" xfId="5480" xr:uid="{00000000-0005-0000-0000-0000561E0000}"/>
    <cellStyle name="Currency 3 2 2 6 4 6" xfId="5481" xr:uid="{00000000-0005-0000-0000-0000571E0000}"/>
    <cellStyle name="Currency 3 2 2 6 5" xfId="5482" xr:uid="{00000000-0005-0000-0000-0000581E0000}"/>
    <cellStyle name="Currency 3 2 2 6 5 2" xfId="5483" xr:uid="{00000000-0005-0000-0000-0000591E0000}"/>
    <cellStyle name="Currency 3 2 2 6 5 2 2" xfId="5484" xr:uid="{00000000-0005-0000-0000-00005A1E0000}"/>
    <cellStyle name="Currency 3 2 2 6 5 3" xfId="5485" xr:uid="{00000000-0005-0000-0000-00005B1E0000}"/>
    <cellStyle name="Currency 3 2 2 6 5 3 2" xfId="5486" xr:uid="{00000000-0005-0000-0000-00005C1E0000}"/>
    <cellStyle name="Currency 3 2 2 6 5 4" xfId="5487" xr:uid="{00000000-0005-0000-0000-00005D1E0000}"/>
    <cellStyle name="Currency 3 2 2 6 5 4 2" xfId="5488" xr:uid="{00000000-0005-0000-0000-00005E1E0000}"/>
    <cellStyle name="Currency 3 2 2 6 5 5" xfId="5489" xr:uid="{00000000-0005-0000-0000-00005F1E0000}"/>
    <cellStyle name="Currency 3 2 2 6 5 6" xfId="5490" xr:uid="{00000000-0005-0000-0000-0000601E0000}"/>
    <cellStyle name="Currency 3 2 2 6 6" xfId="5491" xr:uid="{00000000-0005-0000-0000-0000611E0000}"/>
    <cellStyle name="Currency 3 2 2 6 6 2" xfId="5492" xr:uid="{00000000-0005-0000-0000-0000621E0000}"/>
    <cellStyle name="Currency 3 2 2 6 6 2 2" xfId="5493" xr:uid="{00000000-0005-0000-0000-0000631E0000}"/>
    <cellStyle name="Currency 3 2 2 6 6 3" xfId="5494" xr:uid="{00000000-0005-0000-0000-0000641E0000}"/>
    <cellStyle name="Currency 3 2 2 6 6 3 2" xfId="5495" xr:uid="{00000000-0005-0000-0000-0000651E0000}"/>
    <cellStyle name="Currency 3 2 2 6 6 4" xfId="5496" xr:uid="{00000000-0005-0000-0000-0000661E0000}"/>
    <cellStyle name="Currency 3 2 2 6 6 5" xfId="5497" xr:uid="{00000000-0005-0000-0000-0000671E0000}"/>
    <cellStyle name="Currency 3 2 2 6 7" xfId="5498" xr:uid="{00000000-0005-0000-0000-0000681E0000}"/>
    <cellStyle name="Currency 3 2 2 6 7 2" xfId="5499" xr:uid="{00000000-0005-0000-0000-0000691E0000}"/>
    <cellStyle name="Currency 3 2 2 6 8" xfId="5500" xr:uid="{00000000-0005-0000-0000-00006A1E0000}"/>
    <cellStyle name="Currency 3 2 2 6 8 2" xfId="5501" xr:uid="{00000000-0005-0000-0000-00006B1E0000}"/>
    <cellStyle name="Currency 3 2 2 6 9" xfId="5502" xr:uid="{00000000-0005-0000-0000-00006C1E0000}"/>
    <cellStyle name="Currency 3 2 2 6 9 2" xfId="5503" xr:uid="{00000000-0005-0000-0000-00006D1E0000}"/>
    <cellStyle name="Currency 3 2 2 7" xfId="5504" xr:uid="{00000000-0005-0000-0000-00006E1E0000}"/>
    <cellStyle name="Currency 3 2 2 7 10" xfId="5505" xr:uid="{00000000-0005-0000-0000-00006F1E0000}"/>
    <cellStyle name="Currency 3 2 2 7 2" xfId="5506" xr:uid="{00000000-0005-0000-0000-0000701E0000}"/>
    <cellStyle name="Currency 3 2 2 7 2 2" xfId="5507" xr:uid="{00000000-0005-0000-0000-0000711E0000}"/>
    <cellStyle name="Currency 3 2 2 7 2 2 2" xfId="5508" xr:uid="{00000000-0005-0000-0000-0000721E0000}"/>
    <cellStyle name="Currency 3 2 2 7 2 3" xfId="5509" xr:uid="{00000000-0005-0000-0000-0000731E0000}"/>
    <cellStyle name="Currency 3 2 2 7 2 3 2" xfId="5510" xr:uid="{00000000-0005-0000-0000-0000741E0000}"/>
    <cellStyle name="Currency 3 2 2 7 2 4" xfId="5511" xr:uid="{00000000-0005-0000-0000-0000751E0000}"/>
    <cellStyle name="Currency 3 2 2 7 2 4 2" xfId="5512" xr:uid="{00000000-0005-0000-0000-0000761E0000}"/>
    <cellStyle name="Currency 3 2 2 7 2 5" xfId="5513" xr:uid="{00000000-0005-0000-0000-0000771E0000}"/>
    <cellStyle name="Currency 3 2 2 7 2 6" xfId="5514" xr:uid="{00000000-0005-0000-0000-0000781E0000}"/>
    <cellStyle name="Currency 3 2 2 7 3" xfId="5515" xr:uid="{00000000-0005-0000-0000-0000791E0000}"/>
    <cellStyle name="Currency 3 2 2 7 3 2" xfId="5516" xr:uid="{00000000-0005-0000-0000-00007A1E0000}"/>
    <cellStyle name="Currency 3 2 2 7 3 2 2" xfId="5517" xr:uid="{00000000-0005-0000-0000-00007B1E0000}"/>
    <cellStyle name="Currency 3 2 2 7 3 3" xfId="5518" xr:uid="{00000000-0005-0000-0000-00007C1E0000}"/>
    <cellStyle name="Currency 3 2 2 7 3 3 2" xfId="5519" xr:uid="{00000000-0005-0000-0000-00007D1E0000}"/>
    <cellStyle name="Currency 3 2 2 7 3 4" xfId="5520" xr:uid="{00000000-0005-0000-0000-00007E1E0000}"/>
    <cellStyle name="Currency 3 2 2 7 3 4 2" xfId="5521" xr:uid="{00000000-0005-0000-0000-00007F1E0000}"/>
    <cellStyle name="Currency 3 2 2 7 3 5" xfId="5522" xr:uid="{00000000-0005-0000-0000-0000801E0000}"/>
    <cellStyle name="Currency 3 2 2 7 3 6" xfId="5523" xr:uid="{00000000-0005-0000-0000-0000811E0000}"/>
    <cellStyle name="Currency 3 2 2 7 4" xfId="5524" xr:uid="{00000000-0005-0000-0000-0000821E0000}"/>
    <cellStyle name="Currency 3 2 2 7 4 2" xfId="5525" xr:uid="{00000000-0005-0000-0000-0000831E0000}"/>
    <cellStyle name="Currency 3 2 2 7 4 2 2" xfId="5526" xr:uid="{00000000-0005-0000-0000-0000841E0000}"/>
    <cellStyle name="Currency 3 2 2 7 4 3" xfId="5527" xr:uid="{00000000-0005-0000-0000-0000851E0000}"/>
    <cellStyle name="Currency 3 2 2 7 4 3 2" xfId="5528" xr:uid="{00000000-0005-0000-0000-0000861E0000}"/>
    <cellStyle name="Currency 3 2 2 7 4 4" xfId="5529" xr:uid="{00000000-0005-0000-0000-0000871E0000}"/>
    <cellStyle name="Currency 3 2 2 7 4 4 2" xfId="5530" xr:uid="{00000000-0005-0000-0000-0000881E0000}"/>
    <cellStyle name="Currency 3 2 2 7 4 5" xfId="5531" xr:uid="{00000000-0005-0000-0000-0000891E0000}"/>
    <cellStyle name="Currency 3 2 2 7 4 6" xfId="5532" xr:uid="{00000000-0005-0000-0000-00008A1E0000}"/>
    <cellStyle name="Currency 3 2 2 7 5" xfId="5533" xr:uid="{00000000-0005-0000-0000-00008B1E0000}"/>
    <cellStyle name="Currency 3 2 2 7 5 2" xfId="5534" xr:uid="{00000000-0005-0000-0000-00008C1E0000}"/>
    <cellStyle name="Currency 3 2 2 7 5 2 2" xfId="5535" xr:uid="{00000000-0005-0000-0000-00008D1E0000}"/>
    <cellStyle name="Currency 3 2 2 7 5 3" xfId="5536" xr:uid="{00000000-0005-0000-0000-00008E1E0000}"/>
    <cellStyle name="Currency 3 2 2 7 5 3 2" xfId="5537" xr:uid="{00000000-0005-0000-0000-00008F1E0000}"/>
    <cellStyle name="Currency 3 2 2 7 5 4" xfId="5538" xr:uid="{00000000-0005-0000-0000-0000901E0000}"/>
    <cellStyle name="Currency 3 2 2 7 5 5" xfId="5539" xr:uid="{00000000-0005-0000-0000-0000911E0000}"/>
    <cellStyle name="Currency 3 2 2 7 6" xfId="5540" xr:uid="{00000000-0005-0000-0000-0000921E0000}"/>
    <cellStyle name="Currency 3 2 2 7 6 2" xfId="5541" xr:uid="{00000000-0005-0000-0000-0000931E0000}"/>
    <cellStyle name="Currency 3 2 2 7 7" xfId="5542" xr:uid="{00000000-0005-0000-0000-0000941E0000}"/>
    <cellStyle name="Currency 3 2 2 7 7 2" xfId="5543" xr:uid="{00000000-0005-0000-0000-0000951E0000}"/>
    <cellStyle name="Currency 3 2 2 7 8" xfId="5544" xr:uid="{00000000-0005-0000-0000-0000961E0000}"/>
    <cellStyle name="Currency 3 2 2 7 8 2" xfId="5545" xr:uid="{00000000-0005-0000-0000-0000971E0000}"/>
    <cellStyle name="Currency 3 2 2 7 9" xfId="5546" xr:uid="{00000000-0005-0000-0000-0000981E0000}"/>
    <cellStyle name="Currency 3 2 2 8" xfId="5547" xr:uid="{00000000-0005-0000-0000-0000991E0000}"/>
    <cellStyle name="Currency 3 2 2 8 10" xfId="5548" xr:uid="{00000000-0005-0000-0000-00009A1E0000}"/>
    <cellStyle name="Currency 3 2 2 8 2" xfId="5549" xr:uid="{00000000-0005-0000-0000-00009B1E0000}"/>
    <cellStyle name="Currency 3 2 2 8 2 2" xfId="5550" xr:uid="{00000000-0005-0000-0000-00009C1E0000}"/>
    <cellStyle name="Currency 3 2 2 8 2 2 2" xfId="5551" xr:uid="{00000000-0005-0000-0000-00009D1E0000}"/>
    <cellStyle name="Currency 3 2 2 8 2 3" xfId="5552" xr:uid="{00000000-0005-0000-0000-00009E1E0000}"/>
    <cellStyle name="Currency 3 2 2 8 2 3 2" xfId="5553" xr:uid="{00000000-0005-0000-0000-00009F1E0000}"/>
    <cellStyle name="Currency 3 2 2 8 2 4" xfId="5554" xr:uid="{00000000-0005-0000-0000-0000A01E0000}"/>
    <cellStyle name="Currency 3 2 2 8 2 4 2" xfId="5555" xr:uid="{00000000-0005-0000-0000-0000A11E0000}"/>
    <cellStyle name="Currency 3 2 2 8 2 5" xfId="5556" xr:uid="{00000000-0005-0000-0000-0000A21E0000}"/>
    <cellStyle name="Currency 3 2 2 8 2 6" xfId="5557" xr:uid="{00000000-0005-0000-0000-0000A31E0000}"/>
    <cellStyle name="Currency 3 2 2 8 3" xfId="5558" xr:uid="{00000000-0005-0000-0000-0000A41E0000}"/>
    <cellStyle name="Currency 3 2 2 8 3 2" xfId="5559" xr:uid="{00000000-0005-0000-0000-0000A51E0000}"/>
    <cellStyle name="Currency 3 2 2 8 3 2 2" xfId="5560" xr:uid="{00000000-0005-0000-0000-0000A61E0000}"/>
    <cellStyle name="Currency 3 2 2 8 3 3" xfId="5561" xr:uid="{00000000-0005-0000-0000-0000A71E0000}"/>
    <cellStyle name="Currency 3 2 2 8 3 3 2" xfId="5562" xr:uid="{00000000-0005-0000-0000-0000A81E0000}"/>
    <cellStyle name="Currency 3 2 2 8 3 4" xfId="5563" xr:uid="{00000000-0005-0000-0000-0000A91E0000}"/>
    <cellStyle name="Currency 3 2 2 8 3 4 2" xfId="5564" xr:uid="{00000000-0005-0000-0000-0000AA1E0000}"/>
    <cellStyle name="Currency 3 2 2 8 3 5" xfId="5565" xr:uid="{00000000-0005-0000-0000-0000AB1E0000}"/>
    <cellStyle name="Currency 3 2 2 8 3 6" xfId="5566" xr:uid="{00000000-0005-0000-0000-0000AC1E0000}"/>
    <cellStyle name="Currency 3 2 2 8 4" xfId="5567" xr:uid="{00000000-0005-0000-0000-0000AD1E0000}"/>
    <cellStyle name="Currency 3 2 2 8 4 2" xfId="5568" xr:uid="{00000000-0005-0000-0000-0000AE1E0000}"/>
    <cellStyle name="Currency 3 2 2 8 4 2 2" xfId="5569" xr:uid="{00000000-0005-0000-0000-0000AF1E0000}"/>
    <cellStyle name="Currency 3 2 2 8 4 3" xfId="5570" xr:uid="{00000000-0005-0000-0000-0000B01E0000}"/>
    <cellStyle name="Currency 3 2 2 8 4 3 2" xfId="5571" xr:uid="{00000000-0005-0000-0000-0000B11E0000}"/>
    <cellStyle name="Currency 3 2 2 8 4 4" xfId="5572" xr:uid="{00000000-0005-0000-0000-0000B21E0000}"/>
    <cellStyle name="Currency 3 2 2 8 4 4 2" xfId="5573" xr:uid="{00000000-0005-0000-0000-0000B31E0000}"/>
    <cellStyle name="Currency 3 2 2 8 4 5" xfId="5574" xr:uid="{00000000-0005-0000-0000-0000B41E0000}"/>
    <cellStyle name="Currency 3 2 2 8 4 6" xfId="5575" xr:uid="{00000000-0005-0000-0000-0000B51E0000}"/>
    <cellStyle name="Currency 3 2 2 8 5" xfId="5576" xr:uid="{00000000-0005-0000-0000-0000B61E0000}"/>
    <cellStyle name="Currency 3 2 2 8 5 2" xfId="5577" xr:uid="{00000000-0005-0000-0000-0000B71E0000}"/>
    <cellStyle name="Currency 3 2 2 8 5 2 2" xfId="5578" xr:uid="{00000000-0005-0000-0000-0000B81E0000}"/>
    <cellStyle name="Currency 3 2 2 8 5 3" xfId="5579" xr:uid="{00000000-0005-0000-0000-0000B91E0000}"/>
    <cellStyle name="Currency 3 2 2 8 5 3 2" xfId="5580" xr:uid="{00000000-0005-0000-0000-0000BA1E0000}"/>
    <cellStyle name="Currency 3 2 2 8 5 4" xfId="5581" xr:uid="{00000000-0005-0000-0000-0000BB1E0000}"/>
    <cellStyle name="Currency 3 2 2 8 5 5" xfId="5582" xr:uid="{00000000-0005-0000-0000-0000BC1E0000}"/>
    <cellStyle name="Currency 3 2 2 8 6" xfId="5583" xr:uid="{00000000-0005-0000-0000-0000BD1E0000}"/>
    <cellStyle name="Currency 3 2 2 8 6 2" xfId="5584" xr:uid="{00000000-0005-0000-0000-0000BE1E0000}"/>
    <cellStyle name="Currency 3 2 2 8 7" xfId="5585" xr:uid="{00000000-0005-0000-0000-0000BF1E0000}"/>
    <cellStyle name="Currency 3 2 2 8 7 2" xfId="5586" xr:uid="{00000000-0005-0000-0000-0000C01E0000}"/>
    <cellStyle name="Currency 3 2 2 8 8" xfId="5587" xr:uid="{00000000-0005-0000-0000-0000C11E0000}"/>
    <cellStyle name="Currency 3 2 2 8 8 2" xfId="5588" xr:uid="{00000000-0005-0000-0000-0000C21E0000}"/>
    <cellStyle name="Currency 3 2 2 8 9" xfId="5589" xr:uid="{00000000-0005-0000-0000-0000C31E0000}"/>
    <cellStyle name="Currency 3 2 2 9" xfId="5590" xr:uid="{00000000-0005-0000-0000-0000C41E0000}"/>
    <cellStyle name="Currency 3 2 2 9 2" xfId="5591" xr:uid="{00000000-0005-0000-0000-0000C51E0000}"/>
    <cellStyle name="Currency 3 2 2 9 2 2" xfId="5592" xr:uid="{00000000-0005-0000-0000-0000C61E0000}"/>
    <cellStyle name="Currency 3 2 2 9 3" xfId="5593" xr:uid="{00000000-0005-0000-0000-0000C71E0000}"/>
    <cellStyle name="Currency 3 2 2 9 3 2" xfId="5594" xr:uid="{00000000-0005-0000-0000-0000C81E0000}"/>
    <cellStyle name="Currency 3 2 2 9 4" xfId="5595" xr:uid="{00000000-0005-0000-0000-0000C91E0000}"/>
    <cellStyle name="Currency 3 2 2 9 4 2" xfId="5596" xr:uid="{00000000-0005-0000-0000-0000CA1E0000}"/>
    <cellStyle name="Currency 3 2 2 9 5" xfId="5597" xr:uid="{00000000-0005-0000-0000-0000CB1E0000}"/>
    <cellStyle name="Currency 3 2 2 9 6" xfId="5598" xr:uid="{00000000-0005-0000-0000-0000CC1E0000}"/>
    <cellStyle name="Currency 3 2 3" xfId="5599" xr:uid="{00000000-0005-0000-0000-0000CD1E0000}"/>
    <cellStyle name="Currency 3 2 3 10" xfId="5600" xr:uid="{00000000-0005-0000-0000-0000CE1E0000}"/>
    <cellStyle name="Currency 3 2 3 10 2" xfId="5601" xr:uid="{00000000-0005-0000-0000-0000CF1E0000}"/>
    <cellStyle name="Currency 3 2 3 11" xfId="5602" xr:uid="{00000000-0005-0000-0000-0000D01E0000}"/>
    <cellStyle name="Currency 3 2 3 11 2" xfId="5603" xr:uid="{00000000-0005-0000-0000-0000D11E0000}"/>
    <cellStyle name="Currency 3 2 3 12" xfId="5604" xr:uid="{00000000-0005-0000-0000-0000D21E0000}"/>
    <cellStyle name="Currency 3 2 3 13" xfId="5605" xr:uid="{00000000-0005-0000-0000-0000D31E0000}"/>
    <cellStyle name="Currency 3 2 3 2" xfId="5606" xr:uid="{00000000-0005-0000-0000-0000D41E0000}"/>
    <cellStyle name="Currency 3 2 3 2 10" xfId="5607" xr:uid="{00000000-0005-0000-0000-0000D51E0000}"/>
    <cellStyle name="Currency 3 2 3 2 11" xfId="5608" xr:uid="{00000000-0005-0000-0000-0000D61E0000}"/>
    <cellStyle name="Currency 3 2 3 2 2" xfId="5609" xr:uid="{00000000-0005-0000-0000-0000D71E0000}"/>
    <cellStyle name="Currency 3 2 3 2 2 2" xfId="5610" xr:uid="{00000000-0005-0000-0000-0000D81E0000}"/>
    <cellStyle name="Currency 3 2 3 2 2 2 2" xfId="5611" xr:uid="{00000000-0005-0000-0000-0000D91E0000}"/>
    <cellStyle name="Currency 3 2 3 2 2 3" xfId="5612" xr:uid="{00000000-0005-0000-0000-0000DA1E0000}"/>
    <cellStyle name="Currency 3 2 3 2 2 3 2" xfId="5613" xr:uid="{00000000-0005-0000-0000-0000DB1E0000}"/>
    <cellStyle name="Currency 3 2 3 2 2 4" xfId="5614" xr:uid="{00000000-0005-0000-0000-0000DC1E0000}"/>
    <cellStyle name="Currency 3 2 3 2 2 4 2" xfId="5615" xr:uid="{00000000-0005-0000-0000-0000DD1E0000}"/>
    <cellStyle name="Currency 3 2 3 2 2 5" xfId="5616" xr:uid="{00000000-0005-0000-0000-0000DE1E0000}"/>
    <cellStyle name="Currency 3 2 3 2 2 6" xfId="5617" xr:uid="{00000000-0005-0000-0000-0000DF1E0000}"/>
    <cellStyle name="Currency 3 2 3 2 3" xfId="5618" xr:uid="{00000000-0005-0000-0000-0000E01E0000}"/>
    <cellStyle name="Currency 3 2 3 2 3 2" xfId="5619" xr:uid="{00000000-0005-0000-0000-0000E11E0000}"/>
    <cellStyle name="Currency 3 2 3 2 3 2 2" xfId="5620" xr:uid="{00000000-0005-0000-0000-0000E21E0000}"/>
    <cellStyle name="Currency 3 2 3 2 3 3" xfId="5621" xr:uid="{00000000-0005-0000-0000-0000E31E0000}"/>
    <cellStyle name="Currency 3 2 3 2 3 3 2" xfId="5622" xr:uid="{00000000-0005-0000-0000-0000E41E0000}"/>
    <cellStyle name="Currency 3 2 3 2 3 4" xfId="5623" xr:uid="{00000000-0005-0000-0000-0000E51E0000}"/>
    <cellStyle name="Currency 3 2 3 2 3 4 2" xfId="5624" xr:uid="{00000000-0005-0000-0000-0000E61E0000}"/>
    <cellStyle name="Currency 3 2 3 2 3 5" xfId="5625" xr:uid="{00000000-0005-0000-0000-0000E71E0000}"/>
    <cellStyle name="Currency 3 2 3 2 3 6" xfId="5626" xr:uid="{00000000-0005-0000-0000-0000E81E0000}"/>
    <cellStyle name="Currency 3 2 3 2 4" xfId="5627" xr:uid="{00000000-0005-0000-0000-0000E91E0000}"/>
    <cellStyle name="Currency 3 2 3 2 4 2" xfId="5628" xr:uid="{00000000-0005-0000-0000-0000EA1E0000}"/>
    <cellStyle name="Currency 3 2 3 2 4 2 2" xfId="5629" xr:uid="{00000000-0005-0000-0000-0000EB1E0000}"/>
    <cellStyle name="Currency 3 2 3 2 4 3" xfId="5630" xr:uid="{00000000-0005-0000-0000-0000EC1E0000}"/>
    <cellStyle name="Currency 3 2 3 2 4 3 2" xfId="5631" xr:uid="{00000000-0005-0000-0000-0000ED1E0000}"/>
    <cellStyle name="Currency 3 2 3 2 4 4" xfId="5632" xr:uid="{00000000-0005-0000-0000-0000EE1E0000}"/>
    <cellStyle name="Currency 3 2 3 2 4 4 2" xfId="5633" xr:uid="{00000000-0005-0000-0000-0000EF1E0000}"/>
    <cellStyle name="Currency 3 2 3 2 4 5" xfId="5634" xr:uid="{00000000-0005-0000-0000-0000F01E0000}"/>
    <cellStyle name="Currency 3 2 3 2 4 6" xfId="5635" xr:uid="{00000000-0005-0000-0000-0000F11E0000}"/>
    <cellStyle name="Currency 3 2 3 2 5" xfId="5636" xr:uid="{00000000-0005-0000-0000-0000F21E0000}"/>
    <cellStyle name="Currency 3 2 3 2 5 2" xfId="5637" xr:uid="{00000000-0005-0000-0000-0000F31E0000}"/>
    <cellStyle name="Currency 3 2 3 2 5 2 2" xfId="5638" xr:uid="{00000000-0005-0000-0000-0000F41E0000}"/>
    <cellStyle name="Currency 3 2 3 2 5 3" xfId="5639" xr:uid="{00000000-0005-0000-0000-0000F51E0000}"/>
    <cellStyle name="Currency 3 2 3 2 5 3 2" xfId="5640" xr:uid="{00000000-0005-0000-0000-0000F61E0000}"/>
    <cellStyle name="Currency 3 2 3 2 5 4" xfId="5641" xr:uid="{00000000-0005-0000-0000-0000F71E0000}"/>
    <cellStyle name="Currency 3 2 3 2 5 4 2" xfId="5642" xr:uid="{00000000-0005-0000-0000-0000F81E0000}"/>
    <cellStyle name="Currency 3 2 3 2 5 5" xfId="5643" xr:uid="{00000000-0005-0000-0000-0000F91E0000}"/>
    <cellStyle name="Currency 3 2 3 2 5 6" xfId="5644" xr:uid="{00000000-0005-0000-0000-0000FA1E0000}"/>
    <cellStyle name="Currency 3 2 3 2 6" xfId="5645" xr:uid="{00000000-0005-0000-0000-0000FB1E0000}"/>
    <cellStyle name="Currency 3 2 3 2 6 2" xfId="5646" xr:uid="{00000000-0005-0000-0000-0000FC1E0000}"/>
    <cellStyle name="Currency 3 2 3 2 6 2 2" xfId="5647" xr:uid="{00000000-0005-0000-0000-0000FD1E0000}"/>
    <cellStyle name="Currency 3 2 3 2 6 3" xfId="5648" xr:uid="{00000000-0005-0000-0000-0000FE1E0000}"/>
    <cellStyle name="Currency 3 2 3 2 6 3 2" xfId="5649" xr:uid="{00000000-0005-0000-0000-0000FF1E0000}"/>
    <cellStyle name="Currency 3 2 3 2 6 4" xfId="5650" xr:uid="{00000000-0005-0000-0000-0000001F0000}"/>
    <cellStyle name="Currency 3 2 3 2 6 5" xfId="5651" xr:uid="{00000000-0005-0000-0000-0000011F0000}"/>
    <cellStyle name="Currency 3 2 3 2 7" xfId="5652" xr:uid="{00000000-0005-0000-0000-0000021F0000}"/>
    <cellStyle name="Currency 3 2 3 2 7 2" xfId="5653" xr:uid="{00000000-0005-0000-0000-0000031F0000}"/>
    <cellStyle name="Currency 3 2 3 2 8" xfId="5654" xr:uid="{00000000-0005-0000-0000-0000041F0000}"/>
    <cellStyle name="Currency 3 2 3 2 8 2" xfId="5655" xr:uid="{00000000-0005-0000-0000-0000051F0000}"/>
    <cellStyle name="Currency 3 2 3 2 9" xfId="5656" xr:uid="{00000000-0005-0000-0000-0000061F0000}"/>
    <cellStyle name="Currency 3 2 3 2 9 2" xfId="5657" xr:uid="{00000000-0005-0000-0000-0000071F0000}"/>
    <cellStyle name="Currency 3 2 3 3" xfId="5658" xr:uid="{00000000-0005-0000-0000-0000081F0000}"/>
    <cellStyle name="Currency 3 2 3 3 10" xfId="5659" xr:uid="{00000000-0005-0000-0000-0000091F0000}"/>
    <cellStyle name="Currency 3 2 3 3 2" xfId="5660" xr:uid="{00000000-0005-0000-0000-00000A1F0000}"/>
    <cellStyle name="Currency 3 2 3 3 2 2" xfId="5661" xr:uid="{00000000-0005-0000-0000-00000B1F0000}"/>
    <cellStyle name="Currency 3 2 3 3 2 2 2" xfId="5662" xr:uid="{00000000-0005-0000-0000-00000C1F0000}"/>
    <cellStyle name="Currency 3 2 3 3 2 3" xfId="5663" xr:uid="{00000000-0005-0000-0000-00000D1F0000}"/>
    <cellStyle name="Currency 3 2 3 3 2 3 2" xfId="5664" xr:uid="{00000000-0005-0000-0000-00000E1F0000}"/>
    <cellStyle name="Currency 3 2 3 3 2 4" xfId="5665" xr:uid="{00000000-0005-0000-0000-00000F1F0000}"/>
    <cellStyle name="Currency 3 2 3 3 2 4 2" xfId="5666" xr:uid="{00000000-0005-0000-0000-0000101F0000}"/>
    <cellStyle name="Currency 3 2 3 3 2 5" xfId="5667" xr:uid="{00000000-0005-0000-0000-0000111F0000}"/>
    <cellStyle name="Currency 3 2 3 3 2 6" xfId="5668" xr:uid="{00000000-0005-0000-0000-0000121F0000}"/>
    <cellStyle name="Currency 3 2 3 3 3" xfId="5669" xr:uid="{00000000-0005-0000-0000-0000131F0000}"/>
    <cellStyle name="Currency 3 2 3 3 3 2" xfId="5670" xr:uid="{00000000-0005-0000-0000-0000141F0000}"/>
    <cellStyle name="Currency 3 2 3 3 3 2 2" xfId="5671" xr:uid="{00000000-0005-0000-0000-0000151F0000}"/>
    <cellStyle name="Currency 3 2 3 3 3 3" xfId="5672" xr:uid="{00000000-0005-0000-0000-0000161F0000}"/>
    <cellStyle name="Currency 3 2 3 3 3 3 2" xfId="5673" xr:uid="{00000000-0005-0000-0000-0000171F0000}"/>
    <cellStyle name="Currency 3 2 3 3 3 4" xfId="5674" xr:uid="{00000000-0005-0000-0000-0000181F0000}"/>
    <cellStyle name="Currency 3 2 3 3 3 4 2" xfId="5675" xr:uid="{00000000-0005-0000-0000-0000191F0000}"/>
    <cellStyle name="Currency 3 2 3 3 3 5" xfId="5676" xr:uid="{00000000-0005-0000-0000-00001A1F0000}"/>
    <cellStyle name="Currency 3 2 3 3 3 6" xfId="5677" xr:uid="{00000000-0005-0000-0000-00001B1F0000}"/>
    <cellStyle name="Currency 3 2 3 3 4" xfId="5678" xr:uid="{00000000-0005-0000-0000-00001C1F0000}"/>
    <cellStyle name="Currency 3 2 3 3 4 2" xfId="5679" xr:uid="{00000000-0005-0000-0000-00001D1F0000}"/>
    <cellStyle name="Currency 3 2 3 3 4 2 2" xfId="5680" xr:uid="{00000000-0005-0000-0000-00001E1F0000}"/>
    <cellStyle name="Currency 3 2 3 3 4 3" xfId="5681" xr:uid="{00000000-0005-0000-0000-00001F1F0000}"/>
    <cellStyle name="Currency 3 2 3 3 4 3 2" xfId="5682" xr:uid="{00000000-0005-0000-0000-0000201F0000}"/>
    <cellStyle name="Currency 3 2 3 3 4 4" xfId="5683" xr:uid="{00000000-0005-0000-0000-0000211F0000}"/>
    <cellStyle name="Currency 3 2 3 3 4 4 2" xfId="5684" xr:uid="{00000000-0005-0000-0000-0000221F0000}"/>
    <cellStyle name="Currency 3 2 3 3 4 5" xfId="5685" xr:uid="{00000000-0005-0000-0000-0000231F0000}"/>
    <cellStyle name="Currency 3 2 3 3 4 6" xfId="5686" xr:uid="{00000000-0005-0000-0000-0000241F0000}"/>
    <cellStyle name="Currency 3 2 3 3 5" xfId="5687" xr:uid="{00000000-0005-0000-0000-0000251F0000}"/>
    <cellStyle name="Currency 3 2 3 3 5 2" xfId="5688" xr:uid="{00000000-0005-0000-0000-0000261F0000}"/>
    <cellStyle name="Currency 3 2 3 3 5 2 2" xfId="5689" xr:uid="{00000000-0005-0000-0000-0000271F0000}"/>
    <cellStyle name="Currency 3 2 3 3 5 3" xfId="5690" xr:uid="{00000000-0005-0000-0000-0000281F0000}"/>
    <cellStyle name="Currency 3 2 3 3 5 3 2" xfId="5691" xr:uid="{00000000-0005-0000-0000-0000291F0000}"/>
    <cellStyle name="Currency 3 2 3 3 5 4" xfId="5692" xr:uid="{00000000-0005-0000-0000-00002A1F0000}"/>
    <cellStyle name="Currency 3 2 3 3 5 5" xfId="5693" xr:uid="{00000000-0005-0000-0000-00002B1F0000}"/>
    <cellStyle name="Currency 3 2 3 3 6" xfId="5694" xr:uid="{00000000-0005-0000-0000-00002C1F0000}"/>
    <cellStyle name="Currency 3 2 3 3 6 2" xfId="5695" xr:uid="{00000000-0005-0000-0000-00002D1F0000}"/>
    <cellStyle name="Currency 3 2 3 3 7" xfId="5696" xr:uid="{00000000-0005-0000-0000-00002E1F0000}"/>
    <cellStyle name="Currency 3 2 3 3 7 2" xfId="5697" xr:uid="{00000000-0005-0000-0000-00002F1F0000}"/>
    <cellStyle name="Currency 3 2 3 3 8" xfId="5698" xr:uid="{00000000-0005-0000-0000-0000301F0000}"/>
    <cellStyle name="Currency 3 2 3 3 8 2" xfId="5699" xr:uid="{00000000-0005-0000-0000-0000311F0000}"/>
    <cellStyle name="Currency 3 2 3 3 9" xfId="5700" xr:uid="{00000000-0005-0000-0000-0000321F0000}"/>
    <cellStyle name="Currency 3 2 3 4" xfId="5701" xr:uid="{00000000-0005-0000-0000-0000331F0000}"/>
    <cellStyle name="Currency 3 2 3 4 10" xfId="5702" xr:uid="{00000000-0005-0000-0000-0000341F0000}"/>
    <cellStyle name="Currency 3 2 3 4 2" xfId="5703" xr:uid="{00000000-0005-0000-0000-0000351F0000}"/>
    <cellStyle name="Currency 3 2 3 4 2 2" xfId="5704" xr:uid="{00000000-0005-0000-0000-0000361F0000}"/>
    <cellStyle name="Currency 3 2 3 4 2 2 2" xfId="5705" xr:uid="{00000000-0005-0000-0000-0000371F0000}"/>
    <cellStyle name="Currency 3 2 3 4 2 3" xfId="5706" xr:uid="{00000000-0005-0000-0000-0000381F0000}"/>
    <cellStyle name="Currency 3 2 3 4 2 3 2" xfId="5707" xr:uid="{00000000-0005-0000-0000-0000391F0000}"/>
    <cellStyle name="Currency 3 2 3 4 2 4" xfId="5708" xr:uid="{00000000-0005-0000-0000-00003A1F0000}"/>
    <cellStyle name="Currency 3 2 3 4 2 4 2" xfId="5709" xr:uid="{00000000-0005-0000-0000-00003B1F0000}"/>
    <cellStyle name="Currency 3 2 3 4 2 5" xfId="5710" xr:uid="{00000000-0005-0000-0000-00003C1F0000}"/>
    <cellStyle name="Currency 3 2 3 4 2 6" xfId="5711" xr:uid="{00000000-0005-0000-0000-00003D1F0000}"/>
    <cellStyle name="Currency 3 2 3 4 3" xfId="5712" xr:uid="{00000000-0005-0000-0000-00003E1F0000}"/>
    <cellStyle name="Currency 3 2 3 4 3 2" xfId="5713" xr:uid="{00000000-0005-0000-0000-00003F1F0000}"/>
    <cellStyle name="Currency 3 2 3 4 3 2 2" xfId="5714" xr:uid="{00000000-0005-0000-0000-0000401F0000}"/>
    <cellStyle name="Currency 3 2 3 4 3 3" xfId="5715" xr:uid="{00000000-0005-0000-0000-0000411F0000}"/>
    <cellStyle name="Currency 3 2 3 4 3 3 2" xfId="5716" xr:uid="{00000000-0005-0000-0000-0000421F0000}"/>
    <cellStyle name="Currency 3 2 3 4 3 4" xfId="5717" xr:uid="{00000000-0005-0000-0000-0000431F0000}"/>
    <cellStyle name="Currency 3 2 3 4 3 4 2" xfId="5718" xr:uid="{00000000-0005-0000-0000-0000441F0000}"/>
    <cellStyle name="Currency 3 2 3 4 3 5" xfId="5719" xr:uid="{00000000-0005-0000-0000-0000451F0000}"/>
    <cellStyle name="Currency 3 2 3 4 3 6" xfId="5720" xr:uid="{00000000-0005-0000-0000-0000461F0000}"/>
    <cellStyle name="Currency 3 2 3 4 4" xfId="5721" xr:uid="{00000000-0005-0000-0000-0000471F0000}"/>
    <cellStyle name="Currency 3 2 3 4 4 2" xfId="5722" xr:uid="{00000000-0005-0000-0000-0000481F0000}"/>
    <cellStyle name="Currency 3 2 3 4 4 2 2" xfId="5723" xr:uid="{00000000-0005-0000-0000-0000491F0000}"/>
    <cellStyle name="Currency 3 2 3 4 4 3" xfId="5724" xr:uid="{00000000-0005-0000-0000-00004A1F0000}"/>
    <cellStyle name="Currency 3 2 3 4 4 3 2" xfId="5725" xr:uid="{00000000-0005-0000-0000-00004B1F0000}"/>
    <cellStyle name="Currency 3 2 3 4 4 4" xfId="5726" xr:uid="{00000000-0005-0000-0000-00004C1F0000}"/>
    <cellStyle name="Currency 3 2 3 4 4 4 2" xfId="5727" xr:uid="{00000000-0005-0000-0000-00004D1F0000}"/>
    <cellStyle name="Currency 3 2 3 4 4 5" xfId="5728" xr:uid="{00000000-0005-0000-0000-00004E1F0000}"/>
    <cellStyle name="Currency 3 2 3 4 4 6" xfId="5729" xr:uid="{00000000-0005-0000-0000-00004F1F0000}"/>
    <cellStyle name="Currency 3 2 3 4 5" xfId="5730" xr:uid="{00000000-0005-0000-0000-0000501F0000}"/>
    <cellStyle name="Currency 3 2 3 4 5 2" xfId="5731" xr:uid="{00000000-0005-0000-0000-0000511F0000}"/>
    <cellStyle name="Currency 3 2 3 4 5 2 2" xfId="5732" xr:uid="{00000000-0005-0000-0000-0000521F0000}"/>
    <cellStyle name="Currency 3 2 3 4 5 3" xfId="5733" xr:uid="{00000000-0005-0000-0000-0000531F0000}"/>
    <cellStyle name="Currency 3 2 3 4 5 3 2" xfId="5734" xr:uid="{00000000-0005-0000-0000-0000541F0000}"/>
    <cellStyle name="Currency 3 2 3 4 5 4" xfId="5735" xr:uid="{00000000-0005-0000-0000-0000551F0000}"/>
    <cellStyle name="Currency 3 2 3 4 5 5" xfId="5736" xr:uid="{00000000-0005-0000-0000-0000561F0000}"/>
    <cellStyle name="Currency 3 2 3 4 6" xfId="5737" xr:uid="{00000000-0005-0000-0000-0000571F0000}"/>
    <cellStyle name="Currency 3 2 3 4 6 2" xfId="5738" xr:uid="{00000000-0005-0000-0000-0000581F0000}"/>
    <cellStyle name="Currency 3 2 3 4 7" xfId="5739" xr:uid="{00000000-0005-0000-0000-0000591F0000}"/>
    <cellStyle name="Currency 3 2 3 4 7 2" xfId="5740" xr:uid="{00000000-0005-0000-0000-00005A1F0000}"/>
    <cellStyle name="Currency 3 2 3 4 8" xfId="5741" xr:uid="{00000000-0005-0000-0000-00005B1F0000}"/>
    <cellStyle name="Currency 3 2 3 4 8 2" xfId="5742" xr:uid="{00000000-0005-0000-0000-00005C1F0000}"/>
    <cellStyle name="Currency 3 2 3 4 9" xfId="5743" xr:uid="{00000000-0005-0000-0000-00005D1F0000}"/>
    <cellStyle name="Currency 3 2 3 5" xfId="5744" xr:uid="{00000000-0005-0000-0000-00005E1F0000}"/>
    <cellStyle name="Currency 3 2 3 5 2" xfId="5745" xr:uid="{00000000-0005-0000-0000-00005F1F0000}"/>
    <cellStyle name="Currency 3 2 3 5 2 2" xfId="5746" xr:uid="{00000000-0005-0000-0000-0000601F0000}"/>
    <cellStyle name="Currency 3 2 3 5 3" xfId="5747" xr:uid="{00000000-0005-0000-0000-0000611F0000}"/>
    <cellStyle name="Currency 3 2 3 5 3 2" xfId="5748" xr:uid="{00000000-0005-0000-0000-0000621F0000}"/>
    <cellStyle name="Currency 3 2 3 5 4" xfId="5749" xr:uid="{00000000-0005-0000-0000-0000631F0000}"/>
    <cellStyle name="Currency 3 2 3 5 4 2" xfId="5750" xr:uid="{00000000-0005-0000-0000-0000641F0000}"/>
    <cellStyle name="Currency 3 2 3 5 5" xfId="5751" xr:uid="{00000000-0005-0000-0000-0000651F0000}"/>
    <cellStyle name="Currency 3 2 3 5 6" xfId="5752" xr:uid="{00000000-0005-0000-0000-0000661F0000}"/>
    <cellStyle name="Currency 3 2 3 6" xfId="5753" xr:uid="{00000000-0005-0000-0000-0000671F0000}"/>
    <cellStyle name="Currency 3 2 3 6 2" xfId="5754" xr:uid="{00000000-0005-0000-0000-0000681F0000}"/>
    <cellStyle name="Currency 3 2 3 6 2 2" xfId="5755" xr:uid="{00000000-0005-0000-0000-0000691F0000}"/>
    <cellStyle name="Currency 3 2 3 6 3" xfId="5756" xr:uid="{00000000-0005-0000-0000-00006A1F0000}"/>
    <cellStyle name="Currency 3 2 3 6 3 2" xfId="5757" xr:uid="{00000000-0005-0000-0000-00006B1F0000}"/>
    <cellStyle name="Currency 3 2 3 6 4" xfId="5758" xr:uid="{00000000-0005-0000-0000-00006C1F0000}"/>
    <cellStyle name="Currency 3 2 3 6 4 2" xfId="5759" xr:uid="{00000000-0005-0000-0000-00006D1F0000}"/>
    <cellStyle name="Currency 3 2 3 6 5" xfId="5760" xr:uid="{00000000-0005-0000-0000-00006E1F0000}"/>
    <cellStyle name="Currency 3 2 3 6 6" xfId="5761" xr:uid="{00000000-0005-0000-0000-00006F1F0000}"/>
    <cellStyle name="Currency 3 2 3 7" xfId="5762" xr:uid="{00000000-0005-0000-0000-0000701F0000}"/>
    <cellStyle name="Currency 3 2 3 7 2" xfId="5763" xr:uid="{00000000-0005-0000-0000-0000711F0000}"/>
    <cellStyle name="Currency 3 2 3 7 2 2" xfId="5764" xr:uid="{00000000-0005-0000-0000-0000721F0000}"/>
    <cellStyle name="Currency 3 2 3 7 3" xfId="5765" xr:uid="{00000000-0005-0000-0000-0000731F0000}"/>
    <cellStyle name="Currency 3 2 3 7 3 2" xfId="5766" xr:uid="{00000000-0005-0000-0000-0000741F0000}"/>
    <cellStyle name="Currency 3 2 3 7 4" xfId="5767" xr:uid="{00000000-0005-0000-0000-0000751F0000}"/>
    <cellStyle name="Currency 3 2 3 7 4 2" xfId="5768" xr:uid="{00000000-0005-0000-0000-0000761F0000}"/>
    <cellStyle name="Currency 3 2 3 7 5" xfId="5769" xr:uid="{00000000-0005-0000-0000-0000771F0000}"/>
    <cellStyle name="Currency 3 2 3 7 6" xfId="5770" xr:uid="{00000000-0005-0000-0000-0000781F0000}"/>
    <cellStyle name="Currency 3 2 3 8" xfId="5771" xr:uid="{00000000-0005-0000-0000-0000791F0000}"/>
    <cellStyle name="Currency 3 2 3 8 2" xfId="5772" xr:uid="{00000000-0005-0000-0000-00007A1F0000}"/>
    <cellStyle name="Currency 3 2 3 8 2 2" xfId="5773" xr:uid="{00000000-0005-0000-0000-00007B1F0000}"/>
    <cellStyle name="Currency 3 2 3 8 3" xfId="5774" xr:uid="{00000000-0005-0000-0000-00007C1F0000}"/>
    <cellStyle name="Currency 3 2 3 8 3 2" xfId="5775" xr:uid="{00000000-0005-0000-0000-00007D1F0000}"/>
    <cellStyle name="Currency 3 2 3 8 4" xfId="5776" xr:uid="{00000000-0005-0000-0000-00007E1F0000}"/>
    <cellStyle name="Currency 3 2 3 8 5" xfId="5777" xr:uid="{00000000-0005-0000-0000-00007F1F0000}"/>
    <cellStyle name="Currency 3 2 3 9" xfId="5778" xr:uid="{00000000-0005-0000-0000-0000801F0000}"/>
    <cellStyle name="Currency 3 2 3 9 2" xfId="5779" xr:uid="{00000000-0005-0000-0000-0000811F0000}"/>
    <cellStyle name="Currency 3 2 4" xfId="5780" xr:uid="{00000000-0005-0000-0000-0000821F0000}"/>
    <cellStyle name="Currency 3 2 4 10" xfId="5781" xr:uid="{00000000-0005-0000-0000-0000831F0000}"/>
    <cellStyle name="Currency 3 2 4 10 2" xfId="5782" xr:uid="{00000000-0005-0000-0000-0000841F0000}"/>
    <cellStyle name="Currency 3 2 4 11" xfId="5783" xr:uid="{00000000-0005-0000-0000-0000851F0000}"/>
    <cellStyle name="Currency 3 2 4 11 2" xfId="5784" xr:uid="{00000000-0005-0000-0000-0000861F0000}"/>
    <cellStyle name="Currency 3 2 4 12" xfId="5785" xr:uid="{00000000-0005-0000-0000-0000871F0000}"/>
    <cellStyle name="Currency 3 2 4 13" xfId="5786" xr:uid="{00000000-0005-0000-0000-0000881F0000}"/>
    <cellStyle name="Currency 3 2 4 2" xfId="5787" xr:uid="{00000000-0005-0000-0000-0000891F0000}"/>
    <cellStyle name="Currency 3 2 4 2 10" xfId="5788" xr:uid="{00000000-0005-0000-0000-00008A1F0000}"/>
    <cellStyle name="Currency 3 2 4 2 11" xfId="5789" xr:uid="{00000000-0005-0000-0000-00008B1F0000}"/>
    <cellStyle name="Currency 3 2 4 2 2" xfId="5790" xr:uid="{00000000-0005-0000-0000-00008C1F0000}"/>
    <cellStyle name="Currency 3 2 4 2 2 2" xfId="5791" xr:uid="{00000000-0005-0000-0000-00008D1F0000}"/>
    <cellStyle name="Currency 3 2 4 2 2 2 2" xfId="5792" xr:uid="{00000000-0005-0000-0000-00008E1F0000}"/>
    <cellStyle name="Currency 3 2 4 2 2 3" xfId="5793" xr:uid="{00000000-0005-0000-0000-00008F1F0000}"/>
    <cellStyle name="Currency 3 2 4 2 2 3 2" xfId="5794" xr:uid="{00000000-0005-0000-0000-0000901F0000}"/>
    <cellStyle name="Currency 3 2 4 2 2 4" xfId="5795" xr:uid="{00000000-0005-0000-0000-0000911F0000}"/>
    <cellStyle name="Currency 3 2 4 2 2 4 2" xfId="5796" xr:uid="{00000000-0005-0000-0000-0000921F0000}"/>
    <cellStyle name="Currency 3 2 4 2 2 5" xfId="5797" xr:uid="{00000000-0005-0000-0000-0000931F0000}"/>
    <cellStyle name="Currency 3 2 4 2 2 6" xfId="5798" xr:uid="{00000000-0005-0000-0000-0000941F0000}"/>
    <cellStyle name="Currency 3 2 4 2 3" xfId="5799" xr:uid="{00000000-0005-0000-0000-0000951F0000}"/>
    <cellStyle name="Currency 3 2 4 2 3 2" xfId="5800" xr:uid="{00000000-0005-0000-0000-0000961F0000}"/>
    <cellStyle name="Currency 3 2 4 2 3 2 2" xfId="5801" xr:uid="{00000000-0005-0000-0000-0000971F0000}"/>
    <cellStyle name="Currency 3 2 4 2 3 3" xfId="5802" xr:uid="{00000000-0005-0000-0000-0000981F0000}"/>
    <cellStyle name="Currency 3 2 4 2 3 3 2" xfId="5803" xr:uid="{00000000-0005-0000-0000-0000991F0000}"/>
    <cellStyle name="Currency 3 2 4 2 3 4" xfId="5804" xr:uid="{00000000-0005-0000-0000-00009A1F0000}"/>
    <cellStyle name="Currency 3 2 4 2 3 4 2" xfId="5805" xr:uid="{00000000-0005-0000-0000-00009B1F0000}"/>
    <cellStyle name="Currency 3 2 4 2 3 5" xfId="5806" xr:uid="{00000000-0005-0000-0000-00009C1F0000}"/>
    <cellStyle name="Currency 3 2 4 2 3 6" xfId="5807" xr:uid="{00000000-0005-0000-0000-00009D1F0000}"/>
    <cellStyle name="Currency 3 2 4 2 4" xfId="5808" xr:uid="{00000000-0005-0000-0000-00009E1F0000}"/>
    <cellStyle name="Currency 3 2 4 2 4 2" xfId="5809" xr:uid="{00000000-0005-0000-0000-00009F1F0000}"/>
    <cellStyle name="Currency 3 2 4 2 4 2 2" xfId="5810" xr:uid="{00000000-0005-0000-0000-0000A01F0000}"/>
    <cellStyle name="Currency 3 2 4 2 4 3" xfId="5811" xr:uid="{00000000-0005-0000-0000-0000A11F0000}"/>
    <cellStyle name="Currency 3 2 4 2 4 3 2" xfId="5812" xr:uid="{00000000-0005-0000-0000-0000A21F0000}"/>
    <cellStyle name="Currency 3 2 4 2 4 4" xfId="5813" xr:uid="{00000000-0005-0000-0000-0000A31F0000}"/>
    <cellStyle name="Currency 3 2 4 2 4 4 2" xfId="5814" xr:uid="{00000000-0005-0000-0000-0000A41F0000}"/>
    <cellStyle name="Currency 3 2 4 2 4 5" xfId="5815" xr:uid="{00000000-0005-0000-0000-0000A51F0000}"/>
    <cellStyle name="Currency 3 2 4 2 4 6" xfId="5816" xr:uid="{00000000-0005-0000-0000-0000A61F0000}"/>
    <cellStyle name="Currency 3 2 4 2 5" xfId="5817" xr:uid="{00000000-0005-0000-0000-0000A71F0000}"/>
    <cellStyle name="Currency 3 2 4 2 5 2" xfId="5818" xr:uid="{00000000-0005-0000-0000-0000A81F0000}"/>
    <cellStyle name="Currency 3 2 4 2 5 2 2" xfId="5819" xr:uid="{00000000-0005-0000-0000-0000A91F0000}"/>
    <cellStyle name="Currency 3 2 4 2 5 3" xfId="5820" xr:uid="{00000000-0005-0000-0000-0000AA1F0000}"/>
    <cellStyle name="Currency 3 2 4 2 5 3 2" xfId="5821" xr:uid="{00000000-0005-0000-0000-0000AB1F0000}"/>
    <cellStyle name="Currency 3 2 4 2 5 4" xfId="5822" xr:uid="{00000000-0005-0000-0000-0000AC1F0000}"/>
    <cellStyle name="Currency 3 2 4 2 5 4 2" xfId="5823" xr:uid="{00000000-0005-0000-0000-0000AD1F0000}"/>
    <cellStyle name="Currency 3 2 4 2 5 5" xfId="5824" xr:uid="{00000000-0005-0000-0000-0000AE1F0000}"/>
    <cellStyle name="Currency 3 2 4 2 5 6" xfId="5825" xr:uid="{00000000-0005-0000-0000-0000AF1F0000}"/>
    <cellStyle name="Currency 3 2 4 2 6" xfId="5826" xr:uid="{00000000-0005-0000-0000-0000B01F0000}"/>
    <cellStyle name="Currency 3 2 4 2 6 2" xfId="5827" xr:uid="{00000000-0005-0000-0000-0000B11F0000}"/>
    <cellStyle name="Currency 3 2 4 2 6 2 2" xfId="5828" xr:uid="{00000000-0005-0000-0000-0000B21F0000}"/>
    <cellStyle name="Currency 3 2 4 2 6 3" xfId="5829" xr:uid="{00000000-0005-0000-0000-0000B31F0000}"/>
    <cellStyle name="Currency 3 2 4 2 6 3 2" xfId="5830" xr:uid="{00000000-0005-0000-0000-0000B41F0000}"/>
    <cellStyle name="Currency 3 2 4 2 6 4" xfId="5831" xr:uid="{00000000-0005-0000-0000-0000B51F0000}"/>
    <cellStyle name="Currency 3 2 4 2 6 5" xfId="5832" xr:uid="{00000000-0005-0000-0000-0000B61F0000}"/>
    <cellStyle name="Currency 3 2 4 2 7" xfId="5833" xr:uid="{00000000-0005-0000-0000-0000B71F0000}"/>
    <cellStyle name="Currency 3 2 4 2 7 2" xfId="5834" xr:uid="{00000000-0005-0000-0000-0000B81F0000}"/>
    <cellStyle name="Currency 3 2 4 2 8" xfId="5835" xr:uid="{00000000-0005-0000-0000-0000B91F0000}"/>
    <cellStyle name="Currency 3 2 4 2 8 2" xfId="5836" xr:uid="{00000000-0005-0000-0000-0000BA1F0000}"/>
    <cellStyle name="Currency 3 2 4 2 9" xfId="5837" xr:uid="{00000000-0005-0000-0000-0000BB1F0000}"/>
    <cellStyle name="Currency 3 2 4 2 9 2" xfId="5838" xr:uid="{00000000-0005-0000-0000-0000BC1F0000}"/>
    <cellStyle name="Currency 3 2 4 3" xfId="5839" xr:uid="{00000000-0005-0000-0000-0000BD1F0000}"/>
    <cellStyle name="Currency 3 2 4 3 10" xfId="5840" xr:uid="{00000000-0005-0000-0000-0000BE1F0000}"/>
    <cellStyle name="Currency 3 2 4 3 2" xfId="5841" xr:uid="{00000000-0005-0000-0000-0000BF1F0000}"/>
    <cellStyle name="Currency 3 2 4 3 2 2" xfId="5842" xr:uid="{00000000-0005-0000-0000-0000C01F0000}"/>
    <cellStyle name="Currency 3 2 4 3 2 2 2" xfId="5843" xr:uid="{00000000-0005-0000-0000-0000C11F0000}"/>
    <cellStyle name="Currency 3 2 4 3 2 3" xfId="5844" xr:uid="{00000000-0005-0000-0000-0000C21F0000}"/>
    <cellStyle name="Currency 3 2 4 3 2 3 2" xfId="5845" xr:uid="{00000000-0005-0000-0000-0000C31F0000}"/>
    <cellStyle name="Currency 3 2 4 3 2 4" xfId="5846" xr:uid="{00000000-0005-0000-0000-0000C41F0000}"/>
    <cellStyle name="Currency 3 2 4 3 2 4 2" xfId="5847" xr:uid="{00000000-0005-0000-0000-0000C51F0000}"/>
    <cellStyle name="Currency 3 2 4 3 2 5" xfId="5848" xr:uid="{00000000-0005-0000-0000-0000C61F0000}"/>
    <cellStyle name="Currency 3 2 4 3 2 6" xfId="5849" xr:uid="{00000000-0005-0000-0000-0000C71F0000}"/>
    <cellStyle name="Currency 3 2 4 3 3" xfId="5850" xr:uid="{00000000-0005-0000-0000-0000C81F0000}"/>
    <cellStyle name="Currency 3 2 4 3 3 2" xfId="5851" xr:uid="{00000000-0005-0000-0000-0000C91F0000}"/>
    <cellStyle name="Currency 3 2 4 3 3 2 2" xfId="5852" xr:uid="{00000000-0005-0000-0000-0000CA1F0000}"/>
    <cellStyle name="Currency 3 2 4 3 3 3" xfId="5853" xr:uid="{00000000-0005-0000-0000-0000CB1F0000}"/>
    <cellStyle name="Currency 3 2 4 3 3 3 2" xfId="5854" xr:uid="{00000000-0005-0000-0000-0000CC1F0000}"/>
    <cellStyle name="Currency 3 2 4 3 3 4" xfId="5855" xr:uid="{00000000-0005-0000-0000-0000CD1F0000}"/>
    <cellStyle name="Currency 3 2 4 3 3 4 2" xfId="5856" xr:uid="{00000000-0005-0000-0000-0000CE1F0000}"/>
    <cellStyle name="Currency 3 2 4 3 3 5" xfId="5857" xr:uid="{00000000-0005-0000-0000-0000CF1F0000}"/>
    <cellStyle name="Currency 3 2 4 3 3 6" xfId="5858" xr:uid="{00000000-0005-0000-0000-0000D01F0000}"/>
    <cellStyle name="Currency 3 2 4 3 4" xfId="5859" xr:uid="{00000000-0005-0000-0000-0000D11F0000}"/>
    <cellStyle name="Currency 3 2 4 3 4 2" xfId="5860" xr:uid="{00000000-0005-0000-0000-0000D21F0000}"/>
    <cellStyle name="Currency 3 2 4 3 4 2 2" xfId="5861" xr:uid="{00000000-0005-0000-0000-0000D31F0000}"/>
    <cellStyle name="Currency 3 2 4 3 4 3" xfId="5862" xr:uid="{00000000-0005-0000-0000-0000D41F0000}"/>
    <cellStyle name="Currency 3 2 4 3 4 3 2" xfId="5863" xr:uid="{00000000-0005-0000-0000-0000D51F0000}"/>
    <cellStyle name="Currency 3 2 4 3 4 4" xfId="5864" xr:uid="{00000000-0005-0000-0000-0000D61F0000}"/>
    <cellStyle name="Currency 3 2 4 3 4 4 2" xfId="5865" xr:uid="{00000000-0005-0000-0000-0000D71F0000}"/>
    <cellStyle name="Currency 3 2 4 3 4 5" xfId="5866" xr:uid="{00000000-0005-0000-0000-0000D81F0000}"/>
    <cellStyle name="Currency 3 2 4 3 4 6" xfId="5867" xr:uid="{00000000-0005-0000-0000-0000D91F0000}"/>
    <cellStyle name="Currency 3 2 4 3 5" xfId="5868" xr:uid="{00000000-0005-0000-0000-0000DA1F0000}"/>
    <cellStyle name="Currency 3 2 4 3 5 2" xfId="5869" xr:uid="{00000000-0005-0000-0000-0000DB1F0000}"/>
    <cellStyle name="Currency 3 2 4 3 5 2 2" xfId="5870" xr:uid="{00000000-0005-0000-0000-0000DC1F0000}"/>
    <cellStyle name="Currency 3 2 4 3 5 3" xfId="5871" xr:uid="{00000000-0005-0000-0000-0000DD1F0000}"/>
    <cellStyle name="Currency 3 2 4 3 5 3 2" xfId="5872" xr:uid="{00000000-0005-0000-0000-0000DE1F0000}"/>
    <cellStyle name="Currency 3 2 4 3 5 4" xfId="5873" xr:uid="{00000000-0005-0000-0000-0000DF1F0000}"/>
    <cellStyle name="Currency 3 2 4 3 5 5" xfId="5874" xr:uid="{00000000-0005-0000-0000-0000E01F0000}"/>
    <cellStyle name="Currency 3 2 4 3 6" xfId="5875" xr:uid="{00000000-0005-0000-0000-0000E11F0000}"/>
    <cellStyle name="Currency 3 2 4 3 6 2" xfId="5876" xr:uid="{00000000-0005-0000-0000-0000E21F0000}"/>
    <cellStyle name="Currency 3 2 4 3 7" xfId="5877" xr:uid="{00000000-0005-0000-0000-0000E31F0000}"/>
    <cellStyle name="Currency 3 2 4 3 7 2" xfId="5878" xr:uid="{00000000-0005-0000-0000-0000E41F0000}"/>
    <cellStyle name="Currency 3 2 4 3 8" xfId="5879" xr:uid="{00000000-0005-0000-0000-0000E51F0000}"/>
    <cellStyle name="Currency 3 2 4 3 8 2" xfId="5880" xr:uid="{00000000-0005-0000-0000-0000E61F0000}"/>
    <cellStyle name="Currency 3 2 4 3 9" xfId="5881" xr:uid="{00000000-0005-0000-0000-0000E71F0000}"/>
    <cellStyle name="Currency 3 2 4 4" xfId="5882" xr:uid="{00000000-0005-0000-0000-0000E81F0000}"/>
    <cellStyle name="Currency 3 2 4 4 10" xfId="5883" xr:uid="{00000000-0005-0000-0000-0000E91F0000}"/>
    <cellStyle name="Currency 3 2 4 4 2" xfId="5884" xr:uid="{00000000-0005-0000-0000-0000EA1F0000}"/>
    <cellStyle name="Currency 3 2 4 4 2 2" xfId="5885" xr:uid="{00000000-0005-0000-0000-0000EB1F0000}"/>
    <cellStyle name="Currency 3 2 4 4 2 2 2" xfId="5886" xr:uid="{00000000-0005-0000-0000-0000EC1F0000}"/>
    <cellStyle name="Currency 3 2 4 4 2 3" xfId="5887" xr:uid="{00000000-0005-0000-0000-0000ED1F0000}"/>
    <cellStyle name="Currency 3 2 4 4 2 3 2" xfId="5888" xr:uid="{00000000-0005-0000-0000-0000EE1F0000}"/>
    <cellStyle name="Currency 3 2 4 4 2 4" xfId="5889" xr:uid="{00000000-0005-0000-0000-0000EF1F0000}"/>
    <cellStyle name="Currency 3 2 4 4 2 4 2" xfId="5890" xr:uid="{00000000-0005-0000-0000-0000F01F0000}"/>
    <cellStyle name="Currency 3 2 4 4 2 5" xfId="5891" xr:uid="{00000000-0005-0000-0000-0000F11F0000}"/>
    <cellStyle name="Currency 3 2 4 4 2 6" xfId="5892" xr:uid="{00000000-0005-0000-0000-0000F21F0000}"/>
    <cellStyle name="Currency 3 2 4 4 3" xfId="5893" xr:uid="{00000000-0005-0000-0000-0000F31F0000}"/>
    <cellStyle name="Currency 3 2 4 4 3 2" xfId="5894" xr:uid="{00000000-0005-0000-0000-0000F41F0000}"/>
    <cellStyle name="Currency 3 2 4 4 3 2 2" xfId="5895" xr:uid="{00000000-0005-0000-0000-0000F51F0000}"/>
    <cellStyle name="Currency 3 2 4 4 3 3" xfId="5896" xr:uid="{00000000-0005-0000-0000-0000F61F0000}"/>
    <cellStyle name="Currency 3 2 4 4 3 3 2" xfId="5897" xr:uid="{00000000-0005-0000-0000-0000F71F0000}"/>
    <cellStyle name="Currency 3 2 4 4 3 4" xfId="5898" xr:uid="{00000000-0005-0000-0000-0000F81F0000}"/>
    <cellStyle name="Currency 3 2 4 4 3 4 2" xfId="5899" xr:uid="{00000000-0005-0000-0000-0000F91F0000}"/>
    <cellStyle name="Currency 3 2 4 4 3 5" xfId="5900" xr:uid="{00000000-0005-0000-0000-0000FA1F0000}"/>
    <cellStyle name="Currency 3 2 4 4 3 6" xfId="5901" xr:uid="{00000000-0005-0000-0000-0000FB1F0000}"/>
    <cellStyle name="Currency 3 2 4 4 4" xfId="5902" xr:uid="{00000000-0005-0000-0000-0000FC1F0000}"/>
    <cellStyle name="Currency 3 2 4 4 4 2" xfId="5903" xr:uid="{00000000-0005-0000-0000-0000FD1F0000}"/>
    <cellStyle name="Currency 3 2 4 4 4 2 2" xfId="5904" xr:uid="{00000000-0005-0000-0000-0000FE1F0000}"/>
    <cellStyle name="Currency 3 2 4 4 4 3" xfId="5905" xr:uid="{00000000-0005-0000-0000-0000FF1F0000}"/>
    <cellStyle name="Currency 3 2 4 4 4 3 2" xfId="5906" xr:uid="{00000000-0005-0000-0000-000000200000}"/>
    <cellStyle name="Currency 3 2 4 4 4 4" xfId="5907" xr:uid="{00000000-0005-0000-0000-000001200000}"/>
    <cellStyle name="Currency 3 2 4 4 4 4 2" xfId="5908" xr:uid="{00000000-0005-0000-0000-000002200000}"/>
    <cellStyle name="Currency 3 2 4 4 4 5" xfId="5909" xr:uid="{00000000-0005-0000-0000-000003200000}"/>
    <cellStyle name="Currency 3 2 4 4 4 6" xfId="5910" xr:uid="{00000000-0005-0000-0000-000004200000}"/>
    <cellStyle name="Currency 3 2 4 4 5" xfId="5911" xr:uid="{00000000-0005-0000-0000-000005200000}"/>
    <cellStyle name="Currency 3 2 4 4 5 2" xfId="5912" xr:uid="{00000000-0005-0000-0000-000006200000}"/>
    <cellStyle name="Currency 3 2 4 4 5 2 2" xfId="5913" xr:uid="{00000000-0005-0000-0000-000007200000}"/>
    <cellStyle name="Currency 3 2 4 4 5 3" xfId="5914" xr:uid="{00000000-0005-0000-0000-000008200000}"/>
    <cellStyle name="Currency 3 2 4 4 5 3 2" xfId="5915" xr:uid="{00000000-0005-0000-0000-000009200000}"/>
    <cellStyle name="Currency 3 2 4 4 5 4" xfId="5916" xr:uid="{00000000-0005-0000-0000-00000A200000}"/>
    <cellStyle name="Currency 3 2 4 4 5 5" xfId="5917" xr:uid="{00000000-0005-0000-0000-00000B200000}"/>
    <cellStyle name="Currency 3 2 4 4 6" xfId="5918" xr:uid="{00000000-0005-0000-0000-00000C200000}"/>
    <cellStyle name="Currency 3 2 4 4 6 2" xfId="5919" xr:uid="{00000000-0005-0000-0000-00000D200000}"/>
    <cellStyle name="Currency 3 2 4 4 7" xfId="5920" xr:uid="{00000000-0005-0000-0000-00000E200000}"/>
    <cellStyle name="Currency 3 2 4 4 7 2" xfId="5921" xr:uid="{00000000-0005-0000-0000-00000F200000}"/>
    <cellStyle name="Currency 3 2 4 4 8" xfId="5922" xr:uid="{00000000-0005-0000-0000-000010200000}"/>
    <cellStyle name="Currency 3 2 4 4 8 2" xfId="5923" xr:uid="{00000000-0005-0000-0000-000011200000}"/>
    <cellStyle name="Currency 3 2 4 4 9" xfId="5924" xr:uid="{00000000-0005-0000-0000-000012200000}"/>
    <cellStyle name="Currency 3 2 4 5" xfId="5925" xr:uid="{00000000-0005-0000-0000-000013200000}"/>
    <cellStyle name="Currency 3 2 4 5 2" xfId="5926" xr:uid="{00000000-0005-0000-0000-000014200000}"/>
    <cellStyle name="Currency 3 2 4 5 2 2" xfId="5927" xr:uid="{00000000-0005-0000-0000-000015200000}"/>
    <cellStyle name="Currency 3 2 4 5 3" xfId="5928" xr:uid="{00000000-0005-0000-0000-000016200000}"/>
    <cellStyle name="Currency 3 2 4 5 3 2" xfId="5929" xr:uid="{00000000-0005-0000-0000-000017200000}"/>
    <cellStyle name="Currency 3 2 4 5 4" xfId="5930" xr:uid="{00000000-0005-0000-0000-000018200000}"/>
    <cellStyle name="Currency 3 2 4 5 4 2" xfId="5931" xr:uid="{00000000-0005-0000-0000-000019200000}"/>
    <cellStyle name="Currency 3 2 4 5 5" xfId="5932" xr:uid="{00000000-0005-0000-0000-00001A200000}"/>
    <cellStyle name="Currency 3 2 4 5 6" xfId="5933" xr:uid="{00000000-0005-0000-0000-00001B200000}"/>
    <cellStyle name="Currency 3 2 4 6" xfId="5934" xr:uid="{00000000-0005-0000-0000-00001C200000}"/>
    <cellStyle name="Currency 3 2 4 6 2" xfId="5935" xr:uid="{00000000-0005-0000-0000-00001D200000}"/>
    <cellStyle name="Currency 3 2 4 6 2 2" xfId="5936" xr:uid="{00000000-0005-0000-0000-00001E200000}"/>
    <cellStyle name="Currency 3 2 4 6 3" xfId="5937" xr:uid="{00000000-0005-0000-0000-00001F200000}"/>
    <cellStyle name="Currency 3 2 4 6 3 2" xfId="5938" xr:uid="{00000000-0005-0000-0000-000020200000}"/>
    <cellStyle name="Currency 3 2 4 6 4" xfId="5939" xr:uid="{00000000-0005-0000-0000-000021200000}"/>
    <cellStyle name="Currency 3 2 4 6 4 2" xfId="5940" xr:uid="{00000000-0005-0000-0000-000022200000}"/>
    <cellStyle name="Currency 3 2 4 6 5" xfId="5941" xr:uid="{00000000-0005-0000-0000-000023200000}"/>
    <cellStyle name="Currency 3 2 4 6 6" xfId="5942" xr:uid="{00000000-0005-0000-0000-000024200000}"/>
    <cellStyle name="Currency 3 2 4 7" xfId="5943" xr:uid="{00000000-0005-0000-0000-000025200000}"/>
    <cellStyle name="Currency 3 2 4 7 2" xfId="5944" xr:uid="{00000000-0005-0000-0000-000026200000}"/>
    <cellStyle name="Currency 3 2 4 7 2 2" xfId="5945" xr:uid="{00000000-0005-0000-0000-000027200000}"/>
    <cellStyle name="Currency 3 2 4 7 3" xfId="5946" xr:uid="{00000000-0005-0000-0000-000028200000}"/>
    <cellStyle name="Currency 3 2 4 7 3 2" xfId="5947" xr:uid="{00000000-0005-0000-0000-000029200000}"/>
    <cellStyle name="Currency 3 2 4 7 4" xfId="5948" xr:uid="{00000000-0005-0000-0000-00002A200000}"/>
    <cellStyle name="Currency 3 2 4 7 4 2" xfId="5949" xr:uid="{00000000-0005-0000-0000-00002B200000}"/>
    <cellStyle name="Currency 3 2 4 7 5" xfId="5950" xr:uid="{00000000-0005-0000-0000-00002C200000}"/>
    <cellStyle name="Currency 3 2 4 7 6" xfId="5951" xr:uid="{00000000-0005-0000-0000-00002D200000}"/>
    <cellStyle name="Currency 3 2 4 8" xfId="5952" xr:uid="{00000000-0005-0000-0000-00002E200000}"/>
    <cellStyle name="Currency 3 2 4 8 2" xfId="5953" xr:uid="{00000000-0005-0000-0000-00002F200000}"/>
    <cellStyle name="Currency 3 2 4 8 2 2" xfId="5954" xr:uid="{00000000-0005-0000-0000-000030200000}"/>
    <cellStyle name="Currency 3 2 4 8 3" xfId="5955" xr:uid="{00000000-0005-0000-0000-000031200000}"/>
    <cellStyle name="Currency 3 2 4 8 3 2" xfId="5956" xr:uid="{00000000-0005-0000-0000-000032200000}"/>
    <cellStyle name="Currency 3 2 4 8 4" xfId="5957" xr:uid="{00000000-0005-0000-0000-000033200000}"/>
    <cellStyle name="Currency 3 2 4 8 5" xfId="5958" xr:uid="{00000000-0005-0000-0000-000034200000}"/>
    <cellStyle name="Currency 3 2 4 9" xfId="5959" xr:uid="{00000000-0005-0000-0000-000035200000}"/>
    <cellStyle name="Currency 3 2 4 9 2" xfId="5960" xr:uid="{00000000-0005-0000-0000-000036200000}"/>
    <cellStyle name="Currency 3 2 5" xfId="5961" xr:uid="{00000000-0005-0000-0000-000037200000}"/>
    <cellStyle name="Currency 3 2 5 10" xfId="5962" xr:uid="{00000000-0005-0000-0000-000038200000}"/>
    <cellStyle name="Currency 3 2 5 10 2" xfId="5963" xr:uid="{00000000-0005-0000-0000-000039200000}"/>
    <cellStyle name="Currency 3 2 5 11" xfId="5964" xr:uid="{00000000-0005-0000-0000-00003A200000}"/>
    <cellStyle name="Currency 3 2 5 12" xfId="5965" xr:uid="{00000000-0005-0000-0000-00003B200000}"/>
    <cellStyle name="Currency 3 2 5 2" xfId="5966" xr:uid="{00000000-0005-0000-0000-00003C200000}"/>
    <cellStyle name="Currency 3 2 5 2 10" xfId="5967" xr:uid="{00000000-0005-0000-0000-00003D200000}"/>
    <cellStyle name="Currency 3 2 5 2 2" xfId="5968" xr:uid="{00000000-0005-0000-0000-00003E200000}"/>
    <cellStyle name="Currency 3 2 5 2 2 2" xfId="5969" xr:uid="{00000000-0005-0000-0000-00003F200000}"/>
    <cellStyle name="Currency 3 2 5 2 2 2 2" xfId="5970" xr:uid="{00000000-0005-0000-0000-000040200000}"/>
    <cellStyle name="Currency 3 2 5 2 2 3" xfId="5971" xr:uid="{00000000-0005-0000-0000-000041200000}"/>
    <cellStyle name="Currency 3 2 5 2 2 3 2" xfId="5972" xr:uid="{00000000-0005-0000-0000-000042200000}"/>
    <cellStyle name="Currency 3 2 5 2 2 4" xfId="5973" xr:uid="{00000000-0005-0000-0000-000043200000}"/>
    <cellStyle name="Currency 3 2 5 2 2 4 2" xfId="5974" xr:uid="{00000000-0005-0000-0000-000044200000}"/>
    <cellStyle name="Currency 3 2 5 2 2 5" xfId="5975" xr:uid="{00000000-0005-0000-0000-000045200000}"/>
    <cellStyle name="Currency 3 2 5 2 2 6" xfId="5976" xr:uid="{00000000-0005-0000-0000-000046200000}"/>
    <cellStyle name="Currency 3 2 5 2 3" xfId="5977" xr:uid="{00000000-0005-0000-0000-000047200000}"/>
    <cellStyle name="Currency 3 2 5 2 3 2" xfId="5978" xr:uid="{00000000-0005-0000-0000-000048200000}"/>
    <cellStyle name="Currency 3 2 5 2 3 2 2" xfId="5979" xr:uid="{00000000-0005-0000-0000-000049200000}"/>
    <cellStyle name="Currency 3 2 5 2 3 3" xfId="5980" xr:uid="{00000000-0005-0000-0000-00004A200000}"/>
    <cellStyle name="Currency 3 2 5 2 3 3 2" xfId="5981" xr:uid="{00000000-0005-0000-0000-00004B200000}"/>
    <cellStyle name="Currency 3 2 5 2 3 4" xfId="5982" xr:uid="{00000000-0005-0000-0000-00004C200000}"/>
    <cellStyle name="Currency 3 2 5 2 3 4 2" xfId="5983" xr:uid="{00000000-0005-0000-0000-00004D200000}"/>
    <cellStyle name="Currency 3 2 5 2 3 5" xfId="5984" xr:uid="{00000000-0005-0000-0000-00004E200000}"/>
    <cellStyle name="Currency 3 2 5 2 3 6" xfId="5985" xr:uid="{00000000-0005-0000-0000-00004F200000}"/>
    <cellStyle name="Currency 3 2 5 2 4" xfId="5986" xr:uid="{00000000-0005-0000-0000-000050200000}"/>
    <cellStyle name="Currency 3 2 5 2 4 2" xfId="5987" xr:uid="{00000000-0005-0000-0000-000051200000}"/>
    <cellStyle name="Currency 3 2 5 2 4 2 2" xfId="5988" xr:uid="{00000000-0005-0000-0000-000052200000}"/>
    <cellStyle name="Currency 3 2 5 2 4 3" xfId="5989" xr:uid="{00000000-0005-0000-0000-000053200000}"/>
    <cellStyle name="Currency 3 2 5 2 4 3 2" xfId="5990" xr:uid="{00000000-0005-0000-0000-000054200000}"/>
    <cellStyle name="Currency 3 2 5 2 4 4" xfId="5991" xr:uid="{00000000-0005-0000-0000-000055200000}"/>
    <cellStyle name="Currency 3 2 5 2 4 4 2" xfId="5992" xr:uid="{00000000-0005-0000-0000-000056200000}"/>
    <cellStyle name="Currency 3 2 5 2 4 5" xfId="5993" xr:uid="{00000000-0005-0000-0000-000057200000}"/>
    <cellStyle name="Currency 3 2 5 2 4 6" xfId="5994" xr:uid="{00000000-0005-0000-0000-000058200000}"/>
    <cellStyle name="Currency 3 2 5 2 5" xfId="5995" xr:uid="{00000000-0005-0000-0000-000059200000}"/>
    <cellStyle name="Currency 3 2 5 2 5 2" xfId="5996" xr:uid="{00000000-0005-0000-0000-00005A200000}"/>
    <cellStyle name="Currency 3 2 5 2 5 2 2" xfId="5997" xr:uid="{00000000-0005-0000-0000-00005B200000}"/>
    <cellStyle name="Currency 3 2 5 2 5 3" xfId="5998" xr:uid="{00000000-0005-0000-0000-00005C200000}"/>
    <cellStyle name="Currency 3 2 5 2 5 3 2" xfId="5999" xr:uid="{00000000-0005-0000-0000-00005D200000}"/>
    <cellStyle name="Currency 3 2 5 2 5 4" xfId="6000" xr:uid="{00000000-0005-0000-0000-00005E200000}"/>
    <cellStyle name="Currency 3 2 5 2 5 5" xfId="6001" xr:uid="{00000000-0005-0000-0000-00005F200000}"/>
    <cellStyle name="Currency 3 2 5 2 6" xfId="6002" xr:uid="{00000000-0005-0000-0000-000060200000}"/>
    <cellStyle name="Currency 3 2 5 2 6 2" xfId="6003" xr:uid="{00000000-0005-0000-0000-000061200000}"/>
    <cellStyle name="Currency 3 2 5 2 7" xfId="6004" xr:uid="{00000000-0005-0000-0000-000062200000}"/>
    <cellStyle name="Currency 3 2 5 2 7 2" xfId="6005" xr:uid="{00000000-0005-0000-0000-000063200000}"/>
    <cellStyle name="Currency 3 2 5 2 8" xfId="6006" xr:uid="{00000000-0005-0000-0000-000064200000}"/>
    <cellStyle name="Currency 3 2 5 2 8 2" xfId="6007" xr:uid="{00000000-0005-0000-0000-000065200000}"/>
    <cellStyle name="Currency 3 2 5 2 9" xfId="6008" xr:uid="{00000000-0005-0000-0000-000066200000}"/>
    <cellStyle name="Currency 3 2 5 3" xfId="6009" xr:uid="{00000000-0005-0000-0000-000067200000}"/>
    <cellStyle name="Currency 3 2 5 3 10" xfId="6010" xr:uid="{00000000-0005-0000-0000-000068200000}"/>
    <cellStyle name="Currency 3 2 5 3 2" xfId="6011" xr:uid="{00000000-0005-0000-0000-000069200000}"/>
    <cellStyle name="Currency 3 2 5 3 2 2" xfId="6012" xr:uid="{00000000-0005-0000-0000-00006A200000}"/>
    <cellStyle name="Currency 3 2 5 3 2 2 2" xfId="6013" xr:uid="{00000000-0005-0000-0000-00006B200000}"/>
    <cellStyle name="Currency 3 2 5 3 2 3" xfId="6014" xr:uid="{00000000-0005-0000-0000-00006C200000}"/>
    <cellStyle name="Currency 3 2 5 3 2 3 2" xfId="6015" xr:uid="{00000000-0005-0000-0000-00006D200000}"/>
    <cellStyle name="Currency 3 2 5 3 2 4" xfId="6016" xr:uid="{00000000-0005-0000-0000-00006E200000}"/>
    <cellStyle name="Currency 3 2 5 3 2 4 2" xfId="6017" xr:uid="{00000000-0005-0000-0000-00006F200000}"/>
    <cellStyle name="Currency 3 2 5 3 2 5" xfId="6018" xr:uid="{00000000-0005-0000-0000-000070200000}"/>
    <cellStyle name="Currency 3 2 5 3 2 6" xfId="6019" xr:uid="{00000000-0005-0000-0000-000071200000}"/>
    <cellStyle name="Currency 3 2 5 3 3" xfId="6020" xr:uid="{00000000-0005-0000-0000-000072200000}"/>
    <cellStyle name="Currency 3 2 5 3 3 2" xfId="6021" xr:uid="{00000000-0005-0000-0000-000073200000}"/>
    <cellStyle name="Currency 3 2 5 3 3 2 2" xfId="6022" xr:uid="{00000000-0005-0000-0000-000074200000}"/>
    <cellStyle name="Currency 3 2 5 3 3 3" xfId="6023" xr:uid="{00000000-0005-0000-0000-000075200000}"/>
    <cellStyle name="Currency 3 2 5 3 3 3 2" xfId="6024" xr:uid="{00000000-0005-0000-0000-000076200000}"/>
    <cellStyle name="Currency 3 2 5 3 3 4" xfId="6025" xr:uid="{00000000-0005-0000-0000-000077200000}"/>
    <cellStyle name="Currency 3 2 5 3 3 4 2" xfId="6026" xr:uid="{00000000-0005-0000-0000-000078200000}"/>
    <cellStyle name="Currency 3 2 5 3 3 5" xfId="6027" xr:uid="{00000000-0005-0000-0000-000079200000}"/>
    <cellStyle name="Currency 3 2 5 3 3 6" xfId="6028" xr:uid="{00000000-0005-0000-0000-00007A200000}"/>
    <cellStyle name="Currency 3 2 5 3 4" xfId="6029" xr:uid="{00000000-0005-0000-0000-00007B200000}"/>
    <cellStyle name="Currency 3 2 5 3 4 2" xfId="6030" xr:uid="{00000000-0005-0000-0000-00007C200000}"/>
    <cellStyle name="Currency 3 2 5 3 4 2 2" xfId="6031" xr:uid="{00000000-0005-0000-0000-00007D200000}"/>
    <cellStyle name="Currency 3 2 5 3 4 3" xfId="6032" xr:uid="{00000000-0005-0000-0000-00007E200000}"/>
    <cellStyle name="Currency 3 2 5 3 4 3 2" xfId="6033" xr:uid="{00000000-0005-0000-0000-00007F200000}"/>
    <cellStyle name="Currency 3 2 5 3 4 4" xfId="6034" xr:uid="{00000000-0005-0000-0000-000080200000}"/>
    <cellStyle name="Currency 3 2 5 3 4 4 2" xfId="6035" xr:uid="{00000000-0005-0000-0000-000081200000}"/>
    <cellStyle name="Currency 3 2 5 3 4 5" xfId="6036" xr:uid="{00000000-0005-0000-0000-000082200000}"/>
    <cellStyle name="Currency 3 2 5 3 4 6" xfId="6037" xr:uid="{00000000-0005-0000-0000-000083200000}"/>
    <cellStyle name="Currency 3 2 5 3 5" xfId="6038" xr:uid="{00000000-0005-0000-0000-000084200000}"/>
    <cellStyle name="Currency 3 2 5 3 5 2" xfId="6039" xr:uid="{00000000-0005-0000-0000-000085200000}"/>
    <cellStyle name="Currency 3 2 5 3 5 2 2" xfId="6040" xr:uid="{00000000-0005-0000-0000-000086200000}"/>
    <cellStyle name="Currency 3 2 5 3 5 3" xfId="6041" xr:uid="{00000000-0005-0000-0000-000087200000}"/>
    <cellStyle name="Currency 3 2 5 3 5 3 2" xfId="6042" xr:uid="{00000000-0005-0000-0000-000088200000}"/>
    <cellStyle name="Currency 3 2 5 3 5 4" xfId="6043" xr:uid="{00000000-0005-0000-0000-000089200000}"/>
    <cellStyle name="Currency 3 2 5 3 5 5" xfId="6044" xr:uid="{00000000-0005-0000-0000-00008A200000}"/>
    <cellStyle name="Currency 3 2 5 3 6" xfId="6045" xr:uid="{00000000-0005-0000-0000-00008B200000}"/>
    <cellStyle name="Currency 3 2 5 3 6 2" xfId="6046" xr:uid="{00000000-0005-0000-0000-00008C200000}"/>
    <cellStyle name="Currency 3 2 5 3 7" xfId="6047" xr:uid="{00000000-0005-0000-0000-00008D200000}"/>
    <cellStyle name="Currency 3 2 5 3 7 2" xfId="6048" xr:uid="{00000000-0005-0000-0000-00008E200000}"/>
    <cellStyle name="Currency 3 2 5 3 8" xfId="6049" xr:uid="{00000000-0005-0000-0000-00008F200000}"/>
    <cellStyle name="Currency 3 2 5 3 8 2" xfId="6050" xr:uid="{00000000-0005-0000-0000-000090200000}"/>
    <cellStyle name="Currency 3 2 5 3 9" xfId="6051" xr:uid="{00000000-0005-0000-0000-000091200000}"/>
    <cellStyle name="Currency 3 2 5 4" xfId="6052" xr:uid="{00000000-0005-0000-0000-000092200000}"/>
    <cellStyle name="Currency 3 2 5 4 2" xfId="6053" xr:uid="{00000000-0005-0000-0000-000093200000}"/>
    <cellStyle name="Currency 3 2 5 4 2 2" xfId="6054" xr:uid="{00000000-0005-0000-0000-000094200000}"/>
    <cellStyle name="Currency 3 2 5 4 3" xfId="6055" xr:uid="{00000000-0005-0000-0000-000095200000}"/>
    <cellStyle name="Currency 3 2 5 4 3 2" xfId="6056" xr:uid="{00000000-0005-0000-0000-000096200000}"/>
    <cellStyle name="Currency 3 2 5 4 4" xfId="6057" xr:uid="{00000000-0005-0000-0000-000097200000}"/>
    <cellStyle name="Currency 3 2 5 4 4 2" xfId="6058" xr:uid="{00000000-0005-0000-0000-000098200000}"/>
    <cellStyle name="Currency 3 2 5 4 5" xfId="6059" xr:uid="{00000000-0005-0000-0000-000099200000}"/>
    <cellStyle name="Currency 3 2 5 4 6" xfId="6060" xr:uid="{00000000-0005-0000-0000-00009A200000}"/>
    <cellStyle name="Currency 3 2 5 5" xfId="6061" xr:uid="{00000000-0005-0000-0000-00009B200000}"/>
    <cellStyle name="Currency 3 2 5 5 2" xfId="6062" xr:uid="{00000000-0005-0000-0000-00009C200000}"/>
    <cellStyle name="Currency 3 2 5 5 2 2" xfId="6063" xr:uid="{00000000-0005-0000-0000-00009D200000}"/>
    <cellStyle name="Currency 3 2 5 5 3" xfId="6064" xr:uid="{00000000-0005-0000-0000-00009E200000}"/>
    <cellStyle name="Currency 3 2 5 5 3 2" xfId="6065" xr:uid="{00000000-0005-0000-0000-00009F200000}"/>
    <cellStyle name="Currency 3 2 5 5 4" xfId="6066" xr:uid="{00000000-0005-0000-0000-0000A0200000}"/>
    <cellStyle name="Currency 3 2 5 5 4 2" xfId="6067" xr:uid="{00000000-0005-0000-0000-0000A1200000}"/>
    <cellStyle name="Currency 3 2 5 5 5" xfId="6068" xr:uid="{00000000-0005-0000-0000-0000A2200000}"/>
    <cellStyle name="Currency 3 2 5 5 6" xfId="6069" xr:uid="{00000000-0005-0000-0000-0000A3200000}"/>
    <cellStyle name="Currency 3 2 5 6" xfId="6070" xr:uid="{00000000-0005-0000-0000-0000A4200000}"/>
    <cellStyle name="Currency 3 2 5 6 2" xfId="6071" xr:uid="{00000000-0005-0000-0000-0000A5200000}"/>
    <cellStyle name="Currency 3 2 5 6 2 2" xfId="6072" xr:uid="{00000000-0005-0000-0000-0000A6200000}"/>
    <cellStyle name="Currency 3 2 5 6 3" xfId="6073" xr:uid="{00000000-0005-0000-0000-0000A7200000}"/>
    <cellStyle name="Currency 3 2 5 6 3 2" xfId="6074" xr:uid="{00000000-0005-0000-0000-0000A8200000}"/>
    <cellStyle name="Currency 3 2 5 6 4" xfId="6075" xr:uid="{00000000-0005-0000-0000-0000A9200000}"/>
    <cellStyle name="Currency 3 2 5 6 4 2" xfId="6076" xr:uid="{00000000-0005-0000-0000-0000AA200000}"/>
    <cellStyle name="Currency 3 2 5 6 5" xfId="6077" xr:uid="{00000000-0005-0000-0000-0000AB200000}"/>
    <cellStyle name="Currency 3 2 5 6 6" xfId="6078" xr:uid="{00000000-0005-0000-0000-0000AC200000}"/>
    <cellStyle name="Currency 3 2 5 7" xfId="6079" xr:uid="{00000000-0005-0000-0000-0000AD200000}"/>
    <cellStyle name="Currency 3 2 5 7 2" xfId="6080" xr:uid="{00000000-0005-0000-0000-0000AE200000}"/>
    <cellStyle name="Currency 3 2 5 7 2 2" xfId="6081" xr:uid="{00000000-0005-0000-0000-0000AF200000}"/>
    <cellStyle name="Currency 3 2 5 7 3" xfId="6082" xr:uid="{00000000-0005-0000-0000-0000B0200000}"/>
    <cellStyle name="Currency 3 2 5 7 3 2" xfId="6083" xr:uid="{00000000-0005-0000-0000-0000B1200000}"/>
    <cellStyle name="Currency 3 2 5 7 4" xfId="6084" xr:uid="{00000000-0005-0000-0000-0000B2200000}"/>
    <cellStyle name="Currency 3 2 5 7 5" xfId="6085" xr:uid="{00000000-0005-0000-0000-0000B3200000}"/>
    <cellStyle name="Currency 3 2 5 8" xfId="6086" xr:uid="{00000000-0005-0000-0000-0000B4200000}"/>
    <cellStyle name="Currency 3 2 5 8 2" xfId="6087" xr:uid="{00000000-0005-0000-0000-0000B5200000}"/>
    <cellStyle name="Currency 3 2 5 9" xfId="6088" xr:uid="{00000000-0005-0000-0000-0000B6200000}"/>
    <cellStyle name="Currency 3 2 5 9 2" xfId="6089" xr:uid="{00000000-0005-0000-0000-0000B7200000}"/>
    <cellStyle name="Currency 3 2 6" xfId="6090" xr:uid="{00000000-0005-0000-0000-0000B8200000}"/>
    <cellStyle name="Currency 3 2 6 10" xfId="6091" xr:uid="{00000000-0005-0000-0000-0000B9200000}"/>
    <cellStyle name="Currency 3 2 6 11" xfId="6092" xr:uid="{00000000-0005-0000-0000-0000BA200000}"/>
    <cellStyle name="Currency 3 2 6 2" xfId="6093" xr:uid="{00000000-0005-0000-0000-0000BB200000}"/>
    <cellStyle name="Currency 3 2 6 2 2" xfId="6094" xr:uid="{00000000-0005-0000-0000-0000BC200000}"/>
    <cellStyle name="Currency 3 2 6 2 2 2" xfId="6095" xr:uid="{00000000-0005-0000-0000-0000BD200000}"/>
    <cellStyle name="Currency 3 2 6 2 3" xfId="6096" xr:uid="{00000000-0005-0000-0000-0000BE200000}"/>
    <cellStyle name="Currency 3 2 6 2 3 2" xfId="6097" xr:uid="{00000000-0005-0000-0000-0000BF200000}"/>
    <cellStyle name="Currency 3 2 6 2 4" xfId="6098" xr:uid="{00000000-0005-0000-0000-0000C0200000}"/>
    <cellStyle name="Currency 3 2 6 2 4 2" xfId="6099" xr:uid="{00000000-0005-0000-0000-0000C1200000}"/>
    <cellStyle name="Currency 3 2 6 2 5" xfId="6100" xr:uid="{00000000-0005-0000-0000-0000C2200000}"/>
    <cellStyle name="Currency 3 2 6 2 6" xfId="6101" xr:uid="{00000000-0005-0000-0000-0000C3200000}"/>
    <cellStyle name="Currency 3 2 6 3" xfId="6102" xr:uid="{00000000-0005-0000-0000-0000C4200000}"/>
    <cellStyle name="Currency 3 2 6 3 2" xfId="6103" xr:uid="{00000000-0005-0000-0000-0000C5200000}"/>
    <cellStyle name="Currency 3 2 6 3 2 2" xfId="6104" xr:uid="{00000000-0005-0000-0000-0000C6200000}"/>
    <cellStyle name="Currency 3 2 6 3 3" xfId="6105" xr:uid="{00000000-0005-0000-0000-0000C7200000}"/>
    <cellStyle name="Currency 3 2 6 3 3 2" xfId="6106" xr:uid="{00000000-0005-0000-0000-0000C8200000}"/>
    <cellStyle name="Currency 3 2 6 3 4" xfId="6107" xr:uid="{00000000-0005-0000-0000-0000C9200000}"/>
    <cellStyle name="Currency 3 2 6 3 4 2" xfId="6108" xr:uid="{00000000-0005-0000-0000-0000CA200000}"/>
    <cellStyle name="Currency 3 2 6 3 5" xfId="6109" xr:uid="{00000000-0005-0000-0000-0000CB200000}"/>
    <cellStyle name="Currency 3 2 6 3 6" xfId="6110" xr:uid="{00000000-0005-0000-0000-0000CC200000}"/>
    <cellStyle name="Currency 3 2 6 4" xfId="6111" xr:uid="{00000000-0005-0000-0000-0000CD200000}"/>
    <cellStyle name="Currency 3 2 6 4 2" xfId="6112" xr:uid="{00000000-0005-0000-0000-0000CE200000}"/>
    <cellStyle name="Currency 3 2 6 4 2 2" xfId="6113" xr:uid="{00000000-0005-0000-0000-0000CF200000}"/>
    <cellStyle name="Currency 3 2 6 4 3" xfId="6114" xr:uid="{00000000-0005-0000-0000-0000D0200000}"/>
    <cellStyle name="Currency 3 2 6 4 3 2" xfId="6115" xr:uid="{00000000-0005-0000-0000-0000D1200000}"/>
    <cellStyle name="Currency 3 2 6 4 4" xfId="6116" xr:uid="{00000000-0005-0000-0000-0000D2200000}"/>
    <cellStyle name="Currency 3 2 6 4 4 2" xfId="6117" xr:uid="{00000000-0005-0000-0000-0000D3200000}"/>
    <cellStyle name="Currency 3 2 6 4 5" xfId="6118" xr:uid="{00000000-0005-0000-0000-0000D4200000}"/>
    <cellStyle name="Currency 3 2 6 4 6" xfId="6119" xr:uid="{00000000-0005-0000-0000-0000D5200000}"/>
    <cellStyle name="Currency 3 2 6 5" xfId="6120" xr:uid="{00000000-0005-0000-0000-0000D6200000}"/>
    <cellStyle name="Currency 3 2 6 5 2" xfId="6121" xr:uid="{00000000-0005-0000-0000-0000D7200000}"/>
    <cellStyle name="Currency 3 2 6 5 2 2" xfId="6122" xr:uid="{00000000-0005-0000-0000-0000D8200000}"/>
    <cellStyle name="Currency 3 2 6 5 3" xfId="6123" xr:uid="{00000000-0005-0000-0000-0000D9200000}"/>
    <cellStyle name="Currency 3 2 6 5 3 2" xfId="6124" xr:uid="{00000000-0005-0000-0000-0000DA200000}"/>
    <cellStyle name="Currency 3 2 6 5 4" xfId="6125" xr:uid="{00000000-0005-0000-0000-0000DB200000}"/>
    <cellStyle name="Currency 3 2 6 5 4 2" xfId="6126" xr:uid="{00000000-0005-0000-0000-0000DC200000}"/>
    <cellStyle name="Currency 3 2 6 5 5" xfId="6127" xr:uid="{00000000-0005-0000-0000-0000DD200000}"/>
    <cellStyle name="Currency 3 2 6 5 6" xfId="6128" xr:uid="{00000000-0005-0000-0000-0000DE200000}"/>
    <cellStyle name="Currency 3 2 6 6" xfId="6129" xr:uid="{00000000-0005-0000-0000-0000DF200000}"/>
    <cellStyle name="Currency 3 2 6 6 2" xfId="6130" xr:uid="{00000000-0005-0000-0000-0000E0200000}"/>
    <cellStyle name="Currency 3 2 6 6 2 2" xfId="6131" xr:uid="{00000000-0005-0000-0000-0000E1200000}"/>
    <cellStyle name="Currency 3 2 6 6 3" xfId="6132" xr:uid="{00000000-0005-0000-0000-0000E2200000}"/>
    <cellStyle name="Currency 3 2 6 6 3 2" xfId="6133" xr:uid="{00000000-0005-0000-0000-0000E3200000}"/>
    <cellStyle name="Currency 3 2 6 6 4" xfId="6134" xr:uid="{00000000-0005-0000-0000-0000E4200000}"/>
    <cellStyle name="Currency 3 2 6 6 5" xfId="6135" xr:uid="{00000000-0005-0000-0000-0000E5200000}"/>
    <cellStyle name="Currency 3 2 6 7" xfId="6136" xr:uid="{00000000-0005-0000-0000-0000E6200000}"/>
    <cellStyle name="Currency 3 2 6 7 2" xfId="6137" xr:uid="{00000000-0005-0000-0000-0000E7200000}"/>
    <cellStyle name="Currency 3 2 6 8" xfId="6138" xr:uid="{00000000-0005-0000-0000-0000E8200000}"/>
    <cellStyle name="Currency 3 2 6 8 2" xfId="6139" xr:uid="{00000000-0005-0000-0000-0000E9200000}"/>
    <cellStyle name="Currency 3 2 6 9" xfId="6140" xr:uid="{00000000-0005-0000-0000-0000EA200000}"/>
    <cellStyle name="Currency 3 2 6 9 2" xfId="6141" xr:uid="{00000000-0005-0000-0000-0000EB200000}"/>
    <cellStyle name="Currency 3 2 7" xfId="6142" xr:uid="{00000000-0005-0000-0000-0000EC200000}"/>
    <cellStyle name="Currency 3 2 7 10" xfId="6143" xr:uid="{00000000-0005-0000-0000-0000ED200000}"/>
    <cellStyle name="Currency 3 2 7 2" xfId="6144" xr:uid="{00000000-0005-0000-0000-0000EE200000}"/>
    <cellStyle name="Currency 3 2 7 2 2" xfId="6145" xr:uid="{00000000-0005-0000-0000-0000EF200000}"/>
    <cellStyle name="Currency 3 2 7 2 2 2" xfId="6146" xr:uid="{00000000-0005-0000-0000-0000F0200000}"/>
    <cellStyle name="Currency 3 2 7 2 3" xfId="6147" xr:uid="{00000000-0005-0000-0000-0000F1200000}"/>
    <cellStyle name="Currency 3 2 7 2 3 2" xfId="6148" xr:uid="{00000000-0005-0000-0000-0000F2200000}"/>
    <cellStyle name="Currency 3 2 7 2 4" xfId="6149" xr:uid="{00000000-0005-0000-0000-0000F3200000}"/>
    <cellStyle name="Currency 3 2 7 2 4 2" xfId="6150" xr:uid="{00000000-0005-0000-0000-0000F4200000}"/>
    <cellStyle name="Currency 3 2 7 2 5" xfId="6151" xr:uid="{00000000-0005-0000-0000-0000F5200000}"/>
    <cellStyle name="Currency 3 2 7 2 6" xfId="6152" xr:uid="{00000000-0005-0000-0000-0000F6200000}"/>
    <cellStyle name="Currency 3 2 7 3" xfId="6153" xr:uid="{00000000-0005-0000-0000-0000F7200000}"/>
    <cellStyle name="Currency 3 2 7 3 2" xfId="6154" xr:uid="{00000000-0005-0000-0000-0000F8200000}"/>
    <cellStyle name="Currency 3 2 7 3 2 2" xfId="6155" xr:uid="{00000000-0005-0000-0000-0000F9200000}"/>
    <cellStyle name="Currency 3 2 7 3 3" xfId="6156" xr:uid="{00000000-0005-0000-0000-0000FA200000}"/>
    <cellStyle name="Currency 3 2 7 3 3 2" xfId="6157" xr:uid="{00000000-0005-0000-0000-0000FB200000}"/>
    <cellStyle name="Currency 3 2 7 3 4" xfId="6158" xr:uid="{00000000-0005-0000-0000-0000FC200000}"/>
    <cellStyle name="Currency 3 2 7 3 4 2" xfId="6159" xr:uid="{00000000-0005-0000-0000-0000FD200000}"/>
    <cellStyle name="Currency 3 2 7 3 5" xfId="6160" xr:uid="{00000000-0005-0000-0000-0000FE200000}"/>
    <cellStyle name="Currency 3 2 7 3 6" xfId="6161" xr:uid="{00000000-0005-0000-0000-0000FF200000}"/>
    <cellStyle name="Currency 3 2 7 4" xfId="6162" xr:uid="{00000000-0005-0000-0000-000000210000}"/>
    <cellStyle name="Currency 3 2 7 4 2" xfId="6163" xr:uid="{00000000-0005-0000-0000-000001210000}"/>
    <cellStyle name="Currency 3 2 7 4 2 2" xfId="6164" xr:uid="{00000000-0005-0000-0000-000002210000}"/>
    <cellStyle name="Currency 3 2 7 4 3" xfId="6165" xr:uid="{00000000-0005-0000-0000-000003210000}"/>
    <cellStyle name="Currency 3 2 7 4 3 2" xfId="6166" xr:uid="{00000000-0005-0000-0000-000004210000}"/>
    <cellStyle name="Currency 3 2 7 4 4" xfId="6167" xr:uid="{00000000-0005-0000-0000-000005210000}"/>
    <cellStyle name="Currency 3 2 7 4 4 2" xfId="6168" xr:uid="{00000000-0005-0000-0000-000006210000}"/>
    <cellStyle name="Currency 3 2 7 4 5" xfId="6169" xr:uid="{00000000-0005-0000-0000-000007210000}"/>
    <cellStyle name="Currency 3 2 7 4 6" xfId="6170" xr:uid="{00000000-0005-0000-0000-000008210000}"/>
    <cellStyle name="Currency 3 2 7 5" xfId="6171" xr:uid="{00000000-0005-0000-0000-000009210000}"/>
    <cellStyle name="Currency 3 2 7 5 2" xfId="6172" xr:uid="{00000000-0005-0000-0000-00000A210000}"/>
    <cellStyle name="Currency 3 2 7 5 2 2" xfId="6173" xr:uid="{00000000-0005-0000-0000-00000B210000}"/>
    <cellStyle name="Currency 3 2 7 5 3" xfId="6174" xr:uid="{00000000-0005-0000-0000-00000C210000}"/>
    <cellStyle name="Currency 3 2 7 5 3 2" xfId="6175" xr:uid="{00000000-0005-0000-0000-00000D210000}"/>
    <cellStyle name="Currency 3 2 7 5 4" xfId="6176" xr:uid="{00000000-0005-0000-0000-00000E210000}"/>
    <cellStyle name="Currency 3 2 7 5 5" xfId="6177" xr:uid="{00000000-0005-0000-0000-00000F210000}"/>
    <cellStyle name="Currency 3 2 7 6" xfId="6178" xr:uid="{00000000-0005-0000-0000-000010210000}"/>
    <cellStyle name="Currency 3 2 7 6 2" xfId="6179" xr:uid="{00000000-0005-0000-0000-000011210000}"/>
    <cellStyle name="Currency 3 2 7 7" xfId="6180" xr:uid="{00000000-0005-0000-0000-000012210000}"/>
    <cellStyle name="Currency 3 2 7 7 2" xfId="6181" xr:uid="{00000000-0005-0000-0000-000013210000}"/>
    <cellStyle name="Currency 3 2 7 8" xfId="6182" xr:uid="{00000000-0005-0000-0000-000014210000}"/>
    <cellStyle name="Currency 3 2 7 8 2" xfId="6183" xr:uid="{00000000-0005-0000-0000-000015210000}"/>
    <cellStyle name="Currency 3 2 7 9" xfId="6184" xr:uid="{00000000-0005-0000-0000-000016210000}"/>
    <cellStyle name="Currency 3 2 8" xfId="6185" xr:uid="{00000000-0005-0000-0000-000017210000}"/>
    <cellStyle name="Currency 3 2 8 10" xfId="6186" xr:uid="{00000000-0005-0000-0000-000018210000}"/>
    <cellStyle name="Currency 3 2 8 2" xfId="6187" xr:uid="{00000000-0005-0000-0000-000019210000}"/>
    <cellStyle name="Currency 3 2 8 2 2" xfId="6188" xr:uid="{00000000-0005-0000-0000-00001A210000}"/>
    <cellStyle name="Currency 3 2 8 2 2 2" xfId="6189" xr:uid="{00000000-0005-0000-0000-00001B210000}"/>
    <cellStyle name="Currency 3 2 8 2 3" xfId="6190" xr:uid="{00000000-0005-0000-0000-00001C210000}"/>
    <cellStyle name="Currency 3 2 8 2 3 2" xfId="6191" xr:uid="{00000000-0005-0000-0000-00001D210000}"/>
    <cellStyle name="Currency 3 2 8 2 4" xfId="6192" xr:uid="{00000000-0005-0000-0000-00001E210000}"/>
    <cellStyle name="Currency 3 2 8 2 4 2" xfId="6193" xr:uid="{00000000-0005-0000-0000-00001F210000}"/>
    <cellStyle name="Currency 3 2 8 2 5" xfId="6194" xr:uid="{00000000-0005-0000-0000-000020210000}"/>
    <cellStyle name="Currency 3 2 8 2 6" xfId="6195" xr:uid="{00000000-0005-0000-0000-000021210000}"/>
    <cellStyle name="Currency 3 2 8 3" xfId="6196" xr:uid="{00000000-0005-0000-0000-000022210000}"/>
    <cellStyle name="Currency 3 2 8 3 2" xfId="6197" xr:uid="{00000000-0005-0000-0000-000023210000}"/>
    <cellStyle name="Currency 3 2 8 3 2 2" xfId="6198" xr:uid="{00000000-0005-0000-0000-000024210000}"/>
    <cellStyle name="Currency 3 2 8 3 3" xfId="6199" xr:uid="{00000000-0005-0000-0000-000025210000}"/>
    <cellStyle name="Currency 3 2 8 3 3 2" xfId="6200" xr:uid="{00000000-0005-0000-0000-000026210000}"/>
    <cellStyle name="Currency 3 2 8 3 4" xfId="6201" xr:uid="{00000000-0005-0000-0000-000027210000}"/>
    <cellStyle name="Currency 3 2 8 3 4 2" xfId="6202" xr:uid="{00000000-0005-0000-0000-000028210000}"/>
    <cellStyle name="Currency 3 2 8 3 5" xfId="6203" xr:uid="{00000000-0005-0000-0000-000029210000}"/>
    <cellStyle name="Currency 3 2 8 3 6" xfId="6204" xr:uid="{00000000-0005-0000-0000-00002A210000}"/>
    <cellStyle name="Currency 3 2 8 4" xfId="6205" xr:uid="{00000000-0005-0000-0000-00002B210000}"/>
    <cellStyle name="Currency 3 2 8 4 2" xfId="6206" xr:uid="{00000000-0005-0000-0000-00002C210000}"/>
    <cellStyle name="Currency 3 2 8 4 2 2" xfId="6207" xr:uid="{00000000-0005-0000-0000-00002D210000}"/>
    <cellStyle name="Currency 3 2 8 4 3" xfId="6208" xr:uid="{00000000-0005-0000-0000-00002E210000}"/>
    <cellStyle name="Currency 3 2 8 4 3 2" xfId="6209" xr:uid="{00000000-0005-0000-0000-00002F210000}"/>
    <cellStyle name="Currency 3 2 8 4 4" xfId="6210" xr:uid="{00000000-0005-0000-0000-000030210000}"/>
    <cellStyle name="Currency 3 2 8 4 4 2" xfId="6211" xr:uid="{00000000-0005-0000-0000-000031210000}"/>
    <cellStyle name="Currency 3 2 8 4 5" xfId="6212" xr:uid="{00000000-0005-0000-0000-000032210000}"/>
    <cellStyle name="Currency 3 2 8 4 6" xfId="6213" xr:uid="{00000000-0005-0000-0000-000033210000}"/>
    <cellStyle name="Currency 3 2 8 5" xfId="6214" xr:uid="{00000000-0005-0000-0000-000034210000}"/>
    <cellStyle name="Currency 3 2 8 5 2" xfId="6215" xr:uid="{00000000-0005-0000-0000-000035210000}"/>
    <cellStyle name="Currency 3 2 8 5 2 2" xfId="6216" xr:uid="{00000000-0005-0000-0000-000036210000}"/>
    <cellStyle name="Currency 3 2 8 5 3" xfId="6217" xr:uid="{00000000-0005-0000-0000-000037210000}"/>
    <cellStyle name="Currency 3 2 8 5 3 2" xfId="6218" xr:uid="{00000000-0005-0000-0000-000038210000}"/>
    <cellStyle name="Currency 3 2 8 5 4" xfId="6219" xr:uid="{00000000-0005-0000-0000-000039210000}"/>
    <cellStyle name="Currency 3 2 8 5 5" xfId="6220" xr:uid="{00000000-0005-0000-0000-00003A210000}"/>
    <cellStyle name="Currency 3 2 8 6" xfId="6221" xr:uid="{00000000-0005-0000-0000-00003B210000}"/>
    <cellStyle name="Currency 3 2 8 6 2" xfId="6222" xr:uid="{00000000-0005-0000-0000-00003C210000}"/>
    <cellStyle name="Currency 3 2 8 7" xfId="6223" xr:uid="{00000000-0005-0000-0000-00003D210000}"/>
    <cellStyle name="Currency 3 2 8 7 2" xfId="6224" xr:uid="{00000000-0005-0000-0000-00003E210000}"/>
    <cellStyle name="Currency 3 2 8 8" xfId="6225" xr:uid="{00000000-0005-0000-0000-00003F210000}"/>
    <cellStyle name="Currency 3 2 8 8 2" xfId="6226" xr:uid="{00000000-0005-0000-0000-000040210000}"/>
    <cellStyle name="Currency 3 2 8 9" xfId="6227" xr:uid="{00000000-0005-0000-0000-000041210000}"/>
    <cellStyle name="Currency 3 2 9" xfId="6228" xr:uid="{00000000-0005-0000-0000-000042210000}"/>
    <cellStyle name="Currency 3 2 9 2" xfId="6229" xr:uid="{00000000-0005-0000-0000-000043210000}"/>
    <cellStyle name="Currency 3 2 9 2 2" xfId="6230" xr:uid="{00000000-0005-0000-0000-000044210000}"/>
    <cellStyle name="Currency 3 2 9 3" xfId="6231" xr:uid="{00000000-0005-0000-0000-000045210000}"/>
    <cellStyle name="Currency 3 2 9 3 2" xfId="6232" xr:uid="{00000000-0005-0000-0000-000046210000}"/>
    <cellStyle name="Currency 3 2 9 4" xfId="6233" xr:uid="{00000000-0005-0000-0000-000047210000}"/>
    <cellStyle name="Currency 3 2 9 4 2" xfId="6234" xr:uid="{00000000-0005-0000-0000-000048210000}"/>
    <cellStyle name="Currency 3 2 9 5" xfId="6235" xr:uid="{00000000-0005-0000-0000-000049210000}"/>
    <cellStyle name="Currency 3 2 9 6" xfId="6236" xr:uid="{00000000-0005-0000-0000-00004A210000}"/>
    <cellStyle name="Currency 3 3" xfId="6237" xr:uid="{00000000-0005-0000-0000-00004B210000}"/>
    <cellStyle name="Currency 3 3 2" xfId="46193" xr:uid="{00000000-0005-0000-0000-00004C210000}"/>
    <cellStyle name="Currency 3 3 3" xfId="46194" xr:uid="{00000000-0005-0000-0000-00004D210000}"/>
    <cellStyle name="Currency 3 4" xfId="6238" xr:uid="{00000000-0005-0000-0000-00004E210000}"/>
    <cellStyle name="Currency 3 4 2" xfId="46195" xr:uid="{00000000-0005-0000-0000-00004F210000}"/>
    <cellStyle name="Currency 3 4 2 2" xfId="46196" xr:uid="{00000000-0005-0000-0000-000050210000}"/>
    <cellStyle name="Currency 3 5" xfId="46197" xr:uid="{00000000-0005-0000-0000-000051210000}"/>
    <cellStyle name="Currency 3 6" xfId="46198" xr:uid="{00000000-0005-0000-0000-000052210000}"/>
    <cellStyle name="Currency 3 7" xfId="46199" xr:uid="{00000000-0005-0000-0000-000053210000}"/>
    <cellStyle name="Currency 3 8" xfId="46200" xr:uid="{00000000-0005-0000-0000-000054210000}"/>
    <cellStyle name="Currency 30" xfId="46201" xr:uid="{00000000-0005-0000-0000-000055210000}"/>
    <cellStyle name="Currency 30 2" xfId="46202" xr:uid="{00000000-0005-0000-0000-000056210000}"/>
    <cellStyle name="Currency 30 2 2" xfId="46203" xr:uid="{00000000-0005-0000-0000-000057210000}"/>
    <cellStyle name="Currency 30 3" xfId="46204" xr:uid="{00000000-0005-0000-0000-000058210000}"/>
    <cellStyle name="Currency 30 3 2" xfId="46205" xr:uid="{00000000-0005-0000-0000-000059210000}"/>
    <cellStyle name="Currency 30 4" xfId="46206" xr:uid="{00000000-0005-0000-0000-00005A210000}"/>
    <cellStyle name="Currency 31" xfId="46207" xr:uid="{00000000-0005-0000-0000-00005B210000}"/>
    <cellStyle name="Currency 31 2" xfId="46208" xr:uid="{00000000-0005-0000-0000-00005C210000}"/>
    <cellStyle name="Currency 31 2 2" xfId="46209" xr:uid="{00000000-0005-0000-0000-00005D210000}"/>
    <cellStyle name="Currency 31 3" xfId="46210" xr:uid="{00000000-0005-0000-0000-00005E210000}"/>
    <cellStyle name="Currency 31 3 2" xfId="46211" xr:uid="{00000000-0005-0000-0000-00005F210000}"/>
    <cellStyle name="Currency 31 4" xfId="46212" xr:uid="{00000000-0005-0000-0000-000060210000}"/>
    <cellStyle name="Currency 32" xfId="46213" xr:uid="{00000000-0005-0000-0000-000061210000}"/>
    <cellStyle name="Currency 32 2" xfId="46214" xr:uid="{00000000-0005-0000-0000-000062210000}"/>
    <cellStyle name="Currency 32 2 2" xfId="46215" xr:uid="{00000000-0005-0000-0000-000063210000}"/>
    <cellStyle name="Currency 32 3" xfId="46216" xr:uid="{00000000-0005-0000-0000-000064210000}"/>
    <cellStyle name="Currency 33" xfId="46217" xr:uid="{00000000-0005-0000-0000-000065210000}"/>
    <cellStyle name="Currency 33 2" xfId="46218" xr:uid="{00000000-0005-0000-0000-000066210000}"/>
    <cellStyle name="Currency 33 2 2" xfId="46219" xr:uid="{00000000-0005-0000-0000-000067210000}"/>
    <cellStyle name="Currency 33 3" xfId="46220" xr:uid="{00000000-0005-0000-0000-000068210000}"/>
    <cellStyle name="Currency 34" xfId="46221" xr:uid="{00000000-0005-0000-0000-000069210000}"/>
    <cellStyle name="Currency 34 2" xfId="46222" xr:uid="{00000000-0005-0000-0000-00006A210000}"/>
    <cellStyle name="Currency 34 2 2" xfId="46223" xr:uid="{00000000-0005-0000-0000-00006B210000}"/>
    <cellStyle name="Currency 34 3" xfId="46224" xr:uid="{00000000-0005-0000-0000-00006C210000}"/>
    <cellStyle name="Currency 35" xfId="46225" xr:uid="{00000000-0005-0000-0000-00006D210000}"/>
    <cellStyle name="Currency 35 2" xfId="46226" xr:uid="{00000000-0005-0000-0000-00006E210000}"/>
    <cellStyle name="Currency 36" xfId="46227" xr:uid="{00000000-0005-0000-0000-00006F210000}"/>
    <cellStyle name="Currency 36 2" xfId="46228" xr:uid="{00000000-0005-0000-0000-000070210000}"/>
    <cellStyle name="Currency 37" xfId="46229" xr:uid="{00000000-0005-0000-0000-000071210000}"/>
    <cellStyle name="Currency 37 2" xfId="46230" xr:uid="{00000000-0005-0000-0000-000072210000}"/>
    <cellStyle name="Currency 37 2 2" xfId="46231" xr:uid="{00000000-0005-0000-0000-000073210000}"/>
    <cellStyle name="Currency 37 3" xfId="46232" xr:uid="{00000000-0005-0000-0000-000074210000}"/>
    <cellStyle name="Currency 38" xfId="46233" xr:uid="{00000000-0005-0000-0000-000075210000}"/>
    <cellStyle name="Currency 38 2" xfId="46234" xr:uid="{00000000-0005-0000-0000-000076210000}"/>
    <cellStyle name="Currency 39" xfId="46235" xr:uid="{00000000-0005-0000-0000-000077210000}"/>
    <cellStyle name="Currency 39 2" xfId="46236" xr:uid="{00000000-0005-0000-0000-000078210000}"/>
    <cellStyle name="Currency 4" xfId="6239" xr:uid="{00000000-0005-0000-0000-000079210000}"/>
    <cellStyle name="Currency 4 10" xfId="6240" xr:uid="{00000000-0005-0000-0000-00007A210000}"/>
    <cellStyle name="Currency 4 10 2" xfId="6241" xr:uid="{00000000-0005-0000-0000-00007B210000}"/>
    <cellStyle name="Currency 4 10 2 2" xfId="6242" xr:uid="{00000000-0005-0000-0000-00007C210000}"/>
    <cellStyle name="Currency 4 10 3" xfId="6243" xr:uid="{00000000-0005-0000-0000-00007D210000}"/>
    <cellStyle name="Currency 4 10 3 2" xfId="6244" xr:uid="{00000000-0005-0000-0000-00007E210000}"/>
    <cellStyle name="Currency 4 10 4" xfId="6245" xr:uid="{00000000-0005-0000-0000-00007F210000}"/>
    <cellStyle name="Currency 4 10 4 2" xfId="6246" xr:uid="{00000000-0005-0000-0000-000080210000}"/>
    <cellStyle name="Currency 4 10 5" xfId="6247" xr:uid="{00000000-0005-0000-0000-000081210000}"/>
    <cellStyle name="Currency 4 10 6" xfId="6248" xr:uid="{00000000-0005-0000-0000-000082210000}"/>
    <cellStyle name="Currency 4 11" xfId="6249" xr:uid="{00000000-0005-0000-0000-000083210000}"/>
    <cellStyle name="Currency 4 11 2" xfId="6250" xr:uid="{00000000-0005-0000-0000-000084210000}"/>
    <cellStyle name="Currency 4 11 2 2" xfId="6251" xr:uid="{00000000-0005-0000-0000-000085210000}"/>
    <cellStyle name="Currency 4 11 3" xfId="6252" xr:uid="{00000000-0005-0000-0000-000086210000}"/>
    <cellStyle name="Currency 4 11 3 2" xfId="6253" xr:uid="{00000000-0005-0000-0000-000087210000}"/>
    <cellStyle name="Currency 4 11 4" xfId="6254" xr:uid="{00000000-0005-0000-0000-000088210000}"/>
    <cellStyle name="Currency 4 11 4 2" xfId="6255" xr:uid="{00000000-0005-0000-0000-000089210000}"/>
    <cellStyle name="Currency 4 11 5" xfId="6256" xr:uid="{00000000-0005-0000-0000-00008A210000}"/>
    <cellStyle name="Currency 4 11 6" xfId="6257" xr:uid="{00000000-0005-0000-0000-00008B210000}"/>
    <cellStyle name="Currency 4 12" xfId="6258" xr:uid="{00000000-0005-0000-0000-00008C210000}"/>
    <cellStyle name="Currency 4 12 2" xfId="6259" xr:uid="{00000000-0005-0000-0000-00008D210000}"/>
    <cellStyle name="Currency 4 12 2 2" xfId="6260" xr:uid="{00000000-0005-0000-0000-00008E210000}"/>
    <cellStyle name="Currency 4 12 3" xfId="6261" xr:uid="{00000000-0005-0000-0000-00008F210000}"/>
    <cellStyle name="Currency 4 12 3 2" xfId="6262" xr:uid="{00000000-0005-0000-0000-000090210000}"/>
    <cellStyle name="Currency 4 12 4" xfId="6263" xr:uid="{00000000-0005-0000-0000-000091210000}"/>
    <cellStyle name="Currency 4 12 4 2" xfId="6264" xr:uid="{00000000-0005-0000-0000-000092210000}"/>
    <cellStyle name="Currency 4 12 5" xfId="6265" xr:uid="{00000000-0005-0000-0000-000093210000}"/>
    <cellStyle name="Currency 4 12 6" xfId="6266" xr:uid="{00000000-0005-0000-0000-000094210000}"/>
    <cellStyle name="Currency 4 13" xfId="6267" xr:uid="{00000000-0005-0000-0000-000095210000}"/>
    <cellStyle name="Currency 4 13 2" xfId="6268" xr:uid="{00000000-0005-0000-0000-000096210000}"/>
    <cellStyle name="Currency 4 13 2 2" xfId="6269" xr:uid="{00000000-0005-0000-0000-000097210000}"/>
    <cellStyle name="Currency 4 13 3" xfId="6270" xr:uid="{00000000-0005-0000-0000-000098210000}"/>
    <cellStyle name="Currency 4 13 3 2" xfId="6271" xr:uid="{00000000-0005-0000-0000-000099210000}"/>
    <cellStyle name="Currency 4 13 4" xfId="6272" xr:uid="{00000000-0005-0000-0000-00009A210000}"/>
    <cellStyle name="Currency 4 13 5" xfId="6273" xr:uid="{00000000-0005-0000-0000-00009B210000}"/>
    <cellStyle name="Currency 4 14" xfId="6274" xr:uid="{00000000-0005-0000-0000-00009C210000}"/>
    <cellStyle name="Currency 4 14 2" xfId="6275" xr:uid="{00000000-0005-0000-0000-00009D210000}"/>
    <cellStyle name="Currency 4 15" xfId="6276" xr:uid="{00000000-0005-0000-0000-00009E210000}"/>
    <cellStyle name="Currency 4 15 2" xfId="6277" xr:uid="{00000000-0005-0000-0000-00009F210000}"/>
    <cellStyle name="Currency 4 16" xfId="6278" xr:uid="{00000000-0005-0000-0000-0000A0210000}"/>
    <cellStyle name="Currency 4 16 2" xfId="6279" xr:uid="{00000000-0005-0000-0000-0000A1210000}"/>
    <cellStyle name="Currency 4 17" xfId="6280" xr:uid="{00000000-0005-0000-0000-0000A2210000}"/>
    <cellStyle name="Currency 4 18" xfId="6281" xr:uid="{00000000-0005-0000-0000-0000A3210000}"/>
    <cellStyle name="Currency 4 19" xfId="6282" xr:uid="{00000000-0005-0000-0000-0000A4210000}"/>
    <cellStyle name="Currency 4 2" xfId="6283" xr:uid="{00000000-0005-0000-0000-0000A5210000}"/>
    <cellStyle name="Currency 4 2 10" xfId="6284" xr:uid="{00000000-0005-0000-0000-0000A6210000}"/>
    <cellStyle name="Currency 4 2 10 2" xfId="6285" xr:uid="{00000000-0005-0000-0000-0000A7210000}"/>
    <cellStyle name="Currency 4 2 10 2 2" xfId="6286" xr:uid="{00000000-0005-0000-0000-0000A8210000}"/>
    <cellStyle name="Currency 4 2 10 3" xfId="6287" xr:uid="{00000000-0005-0000-0000-0000A9210000}"/>
    <cellStyle name="Currency 4 2 10 3 2" xfId="6288" xr:uid="{00000000-0005-0000-0000-0000AA210000}"/>
    <cellStyle name="Currency 4 2 10 4" xfId="6289" xr:uid="{00000000-0005-0000-0000-0000AB210000}"/>
    <cellStyle name="Currency 4 2 10 4 2" xfId="6290" xr:uid="{00000000-0005-0000-0000-0000AC210000}"/>
    <cellStyle name="Currency 4 2 10 5" xfId="6291" xr:uid="{00000000-0005-0000-0000-0000AD210000}"/>
    <cellStyle name="Currency 4 2 10 6" xfId="6292" xr:uid="{00000000-0005-0000-0000-0000AE210000}"/>
    <cellStyle name="Currency 4 2 11" xfId="6293" xr:uid="{00000000-0005-0000-0000-0000AF210000}"/>
    <cellStyle name="Currency 4 2 11 2" xfId="6294" xr:uid="{00000000-0005-0000-0000-0000B0210000}"/>
    <cellStyle name="Currency 4 2 11 2 2" xfId="6295" xr:uid="{00000000-0005-0000-0000-0000B1210000}"/>
    <cellStyle name="Currency 4 2 11 3" xfId="6296" xr:uid="{00000000-0005-0000-0000-0000B2210000}"/>
    <cellStyle name="Currency 4 2 11 3 2" xfId="6297" xr:uid="{00000000-0005-0000-0000-0000B3210000}"/>
    <cellStyle name="Currency 4 2 11 4" xfId="6298" xr:uid="{00000000-0005-0000-0000-0000B4210000}"/>
    <cellStyle name="Currency 4 2 11 4 2" xfId="6299" xr:uid="{00000000-0005-0000-0000-0000B5210000}"/>
    <cellStyle name="Currency 4 2 11 5" xfId="6300" xr:uid="{00000000-0005-0000-0000-0000B6210000}"/>
    <cellStyle name="Currency 4 2 11 6" xfId="6301" xr:uid="{00000000-0005-0000-0000-0000B7210000}"/>
    <cellStyle name="Currency 4 2 12" xfId="6302" xr:uid="{00000000-0005-0000-0000-0000B8210000}"/>
    <cellStyle name="Currency 4 2 12 2" xfId="6303" xr:uid="{00000000-0005-0000-0000-0000B9210000}"/>
    <cellStyle name="Currency 4 2 12 2 2" xfId="6304" xr:uid="{00000000-0005-0000-0000-0000BA210000}"/>
    <cellStyle name="Currency 4 2 12 3" xfId="6305" xr:uid="{00000000-0005-0000-0000-0000BB210000}"/>
    <cellStyle name="Currency 4 2 12 3 2" xfId="6306" xr:uid="{00000000-0005-0000-0000-0000BC210000}"/>
    <cellStyle name="Currency 4 2 12 4" xfId="6307" xr:uid="{00000000-0005-0000-0000-0000BD210000}"/>
    <cellStyle name="Currency 4 2 12 5" xfId="6308" xr:uid="{00000000-0005-0000-0000-0000BE210000}"/>
    <cellStyle name="Currency 4 2 13" xfId="6309" xr:uid="{00000000-0005-0000-0000-0000BF210000}"/>
    <cellStyle name="Currency 4 2 13 2" xfId="6310" xr:uid="{00000000-0005-0000-0000-0000C0210000}"/>
    <cellStyle name="Currency 4 2 14" xfId="6311" xr:uid="{00000000-0005-0000-0000-0000C1210000}"/>
    <cellStyle name="Currency 4 2 14 2" xfId="6312" xr:uid="{00000000-0005-0000-0000-0000C2210000}"/>
    <cellStyle name="Currency 4 2 15" xfId="6313" xr:uid="{00000000-0005-0000-0000-0000C3210000}"/>
    <cellStyle name="Currency 4 2 15 2" xfId="6314" xr:uid="{00000000-0005-0000-0000-0000C4210000}"/>
    <cellStyle name="Currency 4 2 16" xfId="6315" xr:uid="{00000000-0005-0000-0000-0000C5210000}"/>
    <cellStyle name="Currency 4 2 17" xfId="6316" xr:uid="{00000000-0005-0000-0000-0000C6210000}"/>
    <cellStyle name="Currency 4 2 2" xfId="6317" xr:uid="{00000000-0005-0000-0000-0000C7210000}"/>
    <cellStyle name="Currency 4 2 2 10" xfId="6318" xr:uid="{00000000-0005-0000-0000-0000C8210000}"/>
    <cellStyle name="Currency 4 2 2 10 2" xfId="6319" xr:uid="{00000000-0005-0000-0000-0000C9210000}"/>
    <cellStyle name="Currency 4 2 2 10 2 2" xfId="6320" xr:uid="{00000000-0005-0000-0000-0000CA210000}"/>
    <cellStyle name="Currency 4 2 2 10 3" xfId="6321" xr:uid="{00000000-0005-0000-0000-0000CB210000}"/>
    <cellStyle name="Currency 4 2 2 10 3 2" xfId="6322" xr:uid="{00000000-0005-0000-0000-0000CC210000}"/>
    <cellStyle name="Currency 4 2 2 10 4" xfId="6323" xr:uid="{00000000-0005-0000-0000-0000CD210000}"/>
    <cellStyle name="Currency 4 2 2 10 4 2" xfId="6324" xr:uid="{00000000-0005-0000-0000-0000CE210000}"/>
    <cellStyle name="Currency 4 2 2 10 5" xfId="6325" xr:uid="{00000000-0005-0000-0000-0000CF210000}"/>
    <cellStyle name="Currency 4 2 2 10 6" xfId="6326" xr:uid="{00000000-0005-0000-0000-0000D0210000}"/>
    <cellStyle name="Currency 4 2 2 11" xfId="6327" xr:uid="{00000000-0005-0000-0000-0000D1210000}"/>
    <cellStyle name="Currency 4 2 2 11 2" xfId="6328" xr:uid="{00000000-0005-0000-0000-0000D2210000}"/>
    <cellStyle name="Currency 4 2 2 11 2 2" xfId="6329" xr:uid="{00000000-0005-0000-0000-0000D3210000}"/>
    <cellStyle name="Currency 4 2 2 11 3" xfId="6330" xr:uid="{00000000-0005-0000-0000-0000D4210000}"/>
    <cellStyle name="Currency 4 2 2 11 3 2" xfId="6331" xr:uid="{00000000-0005-0000-0000-0000D5210000}"/>
    <cellStyle name="Currency 4 2 2 11 4" xfId="6332" xr:uid="{00000000-0005-0000-0000-0000D6210000}"/>
    <cellStyle name="Currency 4 2 2 11 5" xfId="6333" xr:uid="{00000000-0005-0000-0000-0000D7210000}"/>
    <cellStyle name="Currency 4 2 2 12" xfId="6334" xr:uid="{00000000-0005-0000-0000-0000D8210000}"/>
    <cellStyle name="Currency 4 2 2 12 2" xfId="6335" xr:uid="{00000000-0005-0000-0000-0000D9210000}"/>
    <cellStyle name="Currency 4 2 2 13" xfId="6336" xr:uid="{00000000-0005-0000-0000-0000DA210000}"/>
    <cellStyle name="Currency 4 2 2 13 2" xfId="6337" xr:uid="{00000000-0005-0000-0000-0000DB210000}"/>
    <cellStyle name="Currency 4 2 2 14" xfId="6338" xr:uid="{00000000-0005-0000-0000-0000DC210000}"/>
    <cellStyle name="Currency 4 2 2 14 2" xfId="6339" xr:uid="{00000000-0005-0000-0000-0000DD210000}"/>
    <cellStyle name="Currency 4 2 2 15" xfId="6340" xr:uid="{00000000-0005-0000-0000-0000DE210000}"/>
    <cellStyle name="Currency 4 2 2 16" xfId="6341" xr:uid="{00000000-0005-0000-0000-0000DF210000}"/>
    <cellStyle name="Currency 4 2 2 2" xfId="6342" xr:uid="{00000000-0005-0000-0000-0000E0210000}"/>
    <cellStyle name="Currency 4 2 2 2 10" xfId="6343" xr:uid="{00000000-0005-0000-0000-0000E1210000}"/>
    <cellStyle name="Currency 4 2 2 2 10 2" xfId="6344" xr:uid="{00000000-0005-0000-0000-0000E2210000}"/>
    <cellStyle name="Currency 4 2 2 2 11" xfId="6345" xr:uid="{00000000-0005-0000-0000-0000E3210000}"/>
    <cellStyle name="Currency 4 2 2 2 11 2" xfId="6346" xr:uid="{00000000-0005-0000-0000-0000E4210000}"/>
    <cellStyle name="Currency 4 2 2 2 12" xfId="6347" xr:uid="{00000000-0005-0000-0000-0000E5210000}"/>
    <cellStyle name="Currency 4 2 2 2 13" xfId="6348" xr:uid="{00000000-0005-0000-0000-0000E6210000}"/>
    <cellStyle name="Currency 4 2 2 2 2" xfId="6349" xr:uid="{00000000-0005-0000-0000-0000E7210000}"/>
    <cellStyle name="Currency 4 2 2 2 2 10" xfId="6350" xr:uid="{00000000-0005-0000-0000-0000E8210000}"/>
    <cellStyle name="Currency 4 2 2 2 2 11" xfId="6351" xr:uid="{00000000-0005-0000-0000-0000E9210000}"/>
    <cellStyle name="Currency 4 2 2 2 2 2" xfId="6352" xr:uid="{00000000-0005-0000-0000-0000EA210000}"/>
    <cellStyle name="Currency 4 2 2 2 2 2 2" xfId="6353" xr:uid="{00000000-0005-0000-0000-0000EB210000}"/>
    <cellStyle name="Currency 4 2 2 2 2 2 2 2" xfId="6354" xr:uid="{00000000-0005-0000-0000-0000EC210000}"/>
    <cellStyle name="Currency 4 2 2 2 2 2 3" xfId="6355" xr:uid="{00000000-0005-0000-0000-0000ED210000}"/>
    <cellStyle name="Currency 4 2 2 2 2 2 3 2" xfId="6356" xr:uid="{00000000-0005-0000-0000-0000EE210000}"/>
    <cellStyle name="Currency 4 2 2 2 2 2 4" xfId="6357" xr:uid="{00000000-0005-0000-0000-0000EF210000}"/>
    <cellStyle name="Currency 4 2 2 2 2 2 4 2" xfId="6358" xr:uid="{00000000-0005-0000-0000-0000F0210000}"/>
    <cellStyle name="Currency 4 2 2 2 2 2 5" xfId="6359" xr:uid="{00000000-0005-0000-0000-0000F1210000}"/>
    <cellStyle name="Currency 4 2 2 2 2 2 6" xfId="6360" xr:uid="{00000000-0005-0000-0000-0000F2210000}"/>
    <cellStyle name="Currency 4 2 2 2 2 3" xfId="6361" xr:uid="{00000000-0005-0000-0000-0000F3210000}"/>
    <cellStyle name="Currency 4 2 2 2 2 3 2" xfId="6362" xr:uid="{00000000-0005-0000-0000-0000F4210000}"/>
    <cellStyle name="Currency 4 2 2 2 2 3 2 2" xfId="6363" xr:uid="{00000000-0005-0000-0000-0000F5210000}"/>
    <cellStyle name="Currency 4 2 2 2 2 3 3" xfId="6364" xr:uid="{00000000-0005-0000-0000-0000F6210000}"/>
    <cellStyle name="Currency 4 2 2 2 2 3 3 2" xfId="6365" xr:uid="{00000000-0005-0000-0000-0000F7210000}"/>
    <cellStyle name="Currency 4 2 2 2 2 3 4" xfId="6366" xr:uid="{00000000-0005-0000-0000-0000F8210000}"/>
    <cellStyle name="Currency 4 2 2 2 2 3 4 2" xfId="6367" xr:uid="{00000000-0005-0000-0000-0000F9210000}"/>
    <cellStyle name="Currency 4 2 2 2 2 3 5" xfId="6368" xr:uid="{00000000-0005-0000-0000-0000FA210000}"/>
    <cellStyle name="Currency 4 2 2 2 2 3 6" xfId="6369" xr:uid="{00000000-0005-0000-0000-0000FB210000}"/>
    <cellStyle name="Currency 4 2 2 2 2 4" xfId="6370" xr:uid="{00000000-0005-0000-0000-0000FC210000}"/>
    <cellStyle name="Currency 4 2 2 2 2 4 2" xfId="6371" xr:uid="{00000000-0005-0000-0000-0000FD210000}"/>
    <cellStyle name="Currency 4 2 2 2 2 4 2 2" xfId="6372" xr:uid="{00000000-0005-0000-0000-0000FE210000}"/>
    <cellStyle name="Currency 4 2 2 2 2 4 3" xfId="6373" xr:uid="{00000000-0005-0000-0000-0000FF210000}"/>
    <cellStyle name="Currency 4 2 2 2 2 4 3 2" xfId="6374" xr:uid="{00000000-0005-0000-0000-000000220000}"/>
    <cellStyle name="Currency 4 2 2 2 2 4 4" xfId="6375" xr:uid="{00000000-0005-0000-0000-000001220000}"/>
    <cellStyle name="Currency 4 2 2 2 2 4 4 2" xfId="6376" xr:uid="{00000000-0005-0000-0000-000002220000}"/>
    <cellStyle name="Currency 4 2 2 2 2 4 5" xfId="6377" xr:uid="{00000000-0005-0000-0000-000003220000}"/>
    <cellStyle name="Currency 4 2 2 2 2 4 6" xfId="6378" xr:uid="{00000000-0005-0000-0000-000004220000}"/>
    <cellStyle name="Currency 4 2 2 2 2 5" xfId="6379" xr:uid="{00000000-0005-0000-0000-000005220000}"/>
    <cellStyle name="Currency 4 2 2 2 2 5 2" xfId="6380" xr:uid="{00000000-0005-0000-0000-000006220000}"/>
    <cellStyle name="Currency 4 2 2 2 2 5 2 2" xfId="6381" xr:uid="{00000000-0005-0000-0000-000007220000}"/>
    <cellStyle name="Currency 4 2 2 2 2 5 3" xfId="6382" xr:uid="{00000000-0005-0000-0000-000008220000}"/>
    <cellStyle name="Currency 4 2 2 2 2 5 3 2" xfId="6383" xr:uid="{00000000-0005-0000-0000-000009220000}"/>
    <cellStyle name="Currency 4 2 2 2 2 5 4" xfId="6384" xr:uid="{00000000-0005-0000-0000-00000A220000}"/>
    <cellStyle name="Currency 4 2 2 2 2 5 4 2" xfId="6385" xr:uid="{00000000-0005-0000-0000-00000B220000}"/>
    <cellStyle name="Currency 4 2 2 2 2 5 5" xfId="6386" xr:uid="{00000000-0005-0000-0000-00000C220000}"/>
    <cellStyle name="Currency 4 2 2 2 2 5 6" xfId="6387" xr:uid="{00000000-0005-0000-0000-00000D220000}"/>
    <cellStyle name="Currency 4 2 2 2 2 6" xfId="6388" xr:uid="{00000000-0005-0000-0000-00000E220000}"/>
    <cellStyle name="Currency 4 2 2 2 2 6 2" xfId="6389" xr:uid="{00000000-0005-0000-0000-00000F220000}"/>
    <cellStyle name="Currency 4 2 2 2 2 6 2 2" xfId="6390" xr:uid="{00000000-0005-0000-0000-000010220000}"/>
    <cellStyle name="Currency 4 2 2 2 2 6 3" xfId="6391" xr:uid="{00000000-0005-0000-0000-000011220000}"/>
    <cellStyle name="Currency 4 2 2 2 2 6 3 2" xfId="6392" xr:uid="{00000000-0005-0000-0000-000012220000}"/>
    <cellStyle name="Currency 4 2 2 2 2 6 4" xfId="6393" xr:uid="{00000000-0005-0000-0000-000013220000}"/>
    <cellStyle name="Currency 4 2 2 2 2 6 5" xfId="6394" xr:uid="{00000000-0005-0000-0000-000014220000}"/>
    <cellStyle name="Currency 4 2 2 2 2 7" xfId="6395" xr:uid="{00000000-0005-0000-0000-000015220000}"/>
    <cellStyle name="Currency 4 2 2 2 2 7 2" xfId="6396" xr:uid="{00000000-0005-0000-0000-000016220000}"/>
    <cellStyle name="Currency 4 2 2 2 2 8" xfId="6397" xr:uid="{00000000-0005-0000-0000-000017220000}"/>
    <cellStyle name="Currency 4 2 2 2 2 8 2" xfId="6398" xr:uid="{00000000-0005-0000-0000-000018220000}"/>
    <cellStyle name="Currency 4 2 2 2 2 9" xfId="6399" xr:uid="{00000000-0005-0000-0000-000019220000}"/>
    <cellStyle name="Currency 4 2 2 2 2 9 2" xfId="6400" xr:uid="{00000000-0005-0000-0000-00001A220000}"/>
    <cellStyle name="Currency 4 2 2 2 3" xfId="6401" xr:uid="{00000000-0005-0000-0000-00001B220000}"/>
    <cellStyle name="Currency 4 2 2 2 3 10" xfId="6402" xr:uid="{00000000-0005-0000-0000-00001C220000}"/>
    <cellStyle name="Currency 4 2 2 2 3 2" xfId="6403" xr:uid="{00000000-0005-0000-0000-00001D220000}"/>
    <cellStyle name="Currency 4 2 2 2 3 2 2" xfId="6404" xr:uid="{00000000-0005-0000-0000-00001E220000}"/>
    <cellStyle name="Currency 4 2 2 2 3 2 2 2" xfId="6405" xr:uid="{00000000-0005-0000-0000-00001F220000}"/>
    <cellStyle name="Currency 4 2 2 2 3 2 3" xfId="6406" xr:uid="{00000000-0005-0000-0000-000020220000}"/>
    <cellStyle name="Currency 4 2 2 2 3 2 3 2" xfId="6407" xr:uid="{00000000-0005-0000-0000-000021220000}"/>
    <cellStyle name="Currency 4 2 2 2 3 2 4" xfId="6408" xr:uid="{00000000-0005-0000-0000-000022220000}"/>
    <cellStyle name="Currency 4 2 2 2 3 2 4 2" xfId="6409" xr:uid="{00000000-0005-0000-0000-000023220000}"/>
    <cellStyle name="Currency 4 2 2 2 3 2 5" xfId="6410" xr:uid="{00000000-0005-0000-0000-000024220000}"/>
    <cellStyle name="Currency 4 2 2 2 3 2 6" xfId="6411" xr:uid="{00000000-0005-0000-0000-000025220000}"/>
    <cellStyle name="Currency 4 2 2 2 3 3" xfId="6412" xr:uid="{00000000-0005-0000-0000-000026220000}"/>
    <cellStyle name="Currency 4 2 2 2 3 3 2" xfId="6413" xr:uid="{00000000-0005-0000-0000-000027220000}"/>
    <cellStyle name="Currency 4 2 2 2 3 3 2 2" xfId="6414" xr:uid="{00000000-0005-0000-0000-000028220000}"/>
    <cellStyle name="Currency 4 2 2 2 3 3 3" xfId="6415" xr:uid="{00000000-0005-0000-0000-000029220000}"/>
    <cellStyle name="Currency 4 2 2 2 3 3 3 2" xfId="6416" xr:uid="{00000000-0005-0000-0000-00002A220000}"/>
    <cellStyle name="Currency 4 2 2 2 3 3 4" xfId="6417" xr:uid="{00000000-0005-0000-0000-00002B220000}"/>
    <cellStyle name="Currency 4 2 2 2 3 3 4 2" xfId="6418" xr:uid="{00000000-0005-0000-0000-00002C220000}"/>
    <cellStyle name="Currency 4 2 2 2 3 3 5" xfId="6419" xr:uid="{00000000-0005-0000-0000-00002D220000}"/>
    <cellStyle name="Currency 4 2 2 2 3 3 6" xfId="6420" xr:uid="{00000000-0005-0000-0000-00002E220000}"/>
    <cellStyle name="Currency 4 2 2 2 3 4" xfId="6421" xr:uid="{00000000-0005-0000-0000-00002F220000}"/>
    <cellStyle name="Currency 4 2 2 2 3 4 2" xfId="6422" xr:uid="{00000000-0005-0000-0000-000030220000}"/>
    <cellStyle name="Currency 4 2 2 2 3 4 2 2" xfId="6423" xr:uid="{00000000-0005-0000-0000-000031220000}"/>
    <cellStyle name="Currency 4 2 2 2 3 4 3" xfId="6424" xr:uid="{00000000-0005-0000-0000-000032220000}"/>
    <cellStyle name="Currency 4 2 2 2 3 4 3 2" xfId="6425" xr:uid="{00000000-0005-0000-0000-000033220000}"/>
    <cellStyle name="Currency 4 2 2 2 3 4 4" xfId="6426" xr:uid="{00000000-0005-0000-0000-000034220000}"/>
    <cellStyle name="Currency 4 2 2 2 3 4 4 2" xfId="6427" xr:uid="{00000000-0005-0000-0000-000035220000}"/>
    <cellStyle name="Currency 4 2 2 2 3 4 5" xfId="6428" xr:uid="{00000000-0005-0000-0000-000036220000}"/>
    <cellStyle name="Currency 4 2 2 2 3 4 6" xfId="6429" xr:uid="{00000000-0005-0000-0000-000037220000}"/>
    <cellStyle name="Currency 4 2 2 2 3 5" xfId="6430" xr:uid="{00000000-0005-0000-0000-000038220000}"/>
    <cellStyle name="Currency 4 2 2 2 3 5 2" xfId="6431" xr:uid="{00000000-0005-0000-0000-000039220000}"/>
    <cellStyle name="Currency 4 2 2 2 3 5 2 2" xfId="6432" xr:uid="{00000000-0005-0000-0000-00003A220000}"/>
    <cellStyle name="Currency 4 2 2 2 3 5 3" xfId="6433" xr:uid="{00000000-0005-0000-0000-00003B220000}"/>
    <cellStyle name="Currency 4 2 2 2 3 5 3 2" xfId="6434" xr:uid="{00000000-0005-0000-0000-00003C220000}"/>
    <cellStyle name="Currency 4 2 2 2 3 5 4" xfId="6435" xr:uid="{00000000-0005-0000-0000-00003D220000}"/>
    <cellStyle name="Currency 4 2 2 2 3 5 5" xfId="6436" xr:uid="{00000000-0005-0000-0000-00003E220000}"/>
    <cellStyle name="Currency 4 2 2 2 3 6" xfId="6437" xr:uid="{00000000-0005-0000-0000-00003F220000}"/>
    <cellStyle name="Currency 4 2 2 2 3 6 2" xfId="6438" xr:uid="{00000000-0005-0000-0000-000040220000}"/>
    <cellStyle name="Currency 4 2 2 2 3 7" xfId="6439" xr:uid="{00000000-0005-0000-0000-000041220000}"/>
    <cellStyle name="Currency 4 2 2 2 3 7 2" xfId="6440" xr:uid="{00000000-0005-0000-0000-000042220000}"/>
    <cellStyle name="Currency 4 2 2 2 3 8" xfId="6441" xr:uid="{00000000-0005-0000-0000-000043220000}"/>
    <cellStyle name="Currency 4 2 2 2 3 8 2" xfId="6442" xr:uid="{00000000-0005-0000-0000-000044220000}"/>
    <cellStyle name="Currency 4 2 2 2 3 9" xfId="6443" xr:uid="{00000000-0005-0000-0000-000045220000}"/>
    <cellStyle name="Currency 4 2 2 2 4" xfId="6444" xr:uid="{00000000-0005-0000-0000-000046220000}"/>
    <cellStyle name="Currency 4 2 2 2 4 10" xfId="6445" xr:uid="{00000000-0005-0000-0000-000047220000}"/>
    <cellStyle name="Currency 4 2 2 2 4 2" xfId="6446" xr:uid="{00000000-0005-0000-0000-000048220000}"/>
    <cellStyle name="Currency 4 2 2 2 4 2 2" xfId="6447" xr:uid="{00000000-0005-0000-0000-000049220000}"/>
    <cellStyle name="Currency 4 2 2 2 4 2 2 2" xfId="6448" xr:uid="{00000000-0005-0000-0000-00004A220000}"/>
    <cellStyle name="Currency 4 2 2 2 4 2 3" xfId="6449" xr:uid="{00000000-0005-0000-0000-00004B220000}"/>
    <cellStyle name="Currency 4 2 2 2 4 2 3 2" xfId="6450" xr:uid="{00000000-0005-0000-0000-00004C220000}"/>
    <cellStyle name="Currency 4 2 2 2 4 2 4" xfId="6451" xr:uid="{00000000-0005-0000-0000-00004D220000}"/>
    <cellStyle name="Currency 4 2 2 2 4 2 4 2" xfId="6452" xr:uid="{00000000-0005-0000-0000-00004E220000}"/>
    <cellStyle name="Currency 4 2 2 2 4 2 5" xfId="6453" xr:uid="{00000000-0005-0000-0000-00004F220000}"/>
    <cellStyle name="Currency 4 2 2 2 4 2 6" xfId="6454" xr:uid="{00000000-0005-0000-0000-000050220000}"/>
    <cellStyle name="Currency 4 2 2 2 4 3" xfId="6455" xr:uid="{00000000-0005-0000-0000-000051220000}"/>
    <cellStyle name="Currency 4 2 2 2 4 3 2" xfId="6456" xr:uid="{00000000-0005-0000-0000-000052220000}"/>
    <cellStyle name="Currency 4 2 2 2 4 3 2 2" xfId="6457" xr:uid="{00000000-0005-0000-0000-000053220000}"/>
    <cellStyle name="Currency 4 2 2 2 4 3 3" xfId="6458" xr:uid="{00000000-0005-0000-0000-000054220000}"/>
    <cellStyle name="Currency 4 2 2 2 4 3 3 2" xfId="6459" xr:uid="{00000000-0005-0000-0000-000055220000}"/>
    <cellStyle name="Currency 4 2 2 2 4 3 4" xfId="6460" xr:uid="{00000000-0005-0000-0000-000056220000}"/>
    <cellStyle name="Currency 4 2 2 2 4 3 4 2" xfId="6461" xr:uid="{00000000-0005-0000-0000-000057220000}"/>
    <cellStyle name="Currency 4 2 2 2 4 3 5" xfId="6462" xr:uid="{00000000-0005-0000-0000-000058220000}"/>
    <cellStyle name="Currency 4 2 2 2 4 3 6" xfId="6463" xr:uid="{00000000-0005-0000-0000-000059220000}"/>
    <cellStyle name="Currency 4 2 2 2 4 4" xfId="6464" xr:uid="{00000000-0005-0000-0000-00005A220000}"/>
    <cellStyle name="Currency 4 2 2 2 4 4 2" xfId="6465" xr:uid="{00000000-0005-0000-0000-00005B220000}"/>
    <cellStyle name="Currency 4 2 2 2 4 4 2 2" xfId="6466" xr:uid="{00000000-0005-0000-0000-00005C220000}"/>
    <cellStyle name="Currency 4 2 2 2 4 4 3" xfId="6467" xr:uid="{00000000-0005-0000-0000-00005D220000}"/>
    <cellStyle name="Currency 4 2 2 2 4 4 3 2" xfId="6468" xr:uid="{00000000-0005-0000-0000-00005E220000}"/>
    <cellStyle name="Currency 4 2 2 2 4 4 4" xfId="6469" xr:uid="{00000000-0005-0000-0000-00005F220000}"/>
    <cellStyle name="Currency 4 2 2 2 4 4 4 2" xfId="6470" xr:uid="{00000000-0005-0000-0000-000060220000}"/>
    <cellStyle name="Currency 4 2 2 2 4 4 5" xfId="6471" xr:uid="{00000000-0005-0000-0000-000061220000}"/>
    <cellStyle name="Currency 4 2 2 2 4 4 6" xfId="6472" xr:uid="{00000000-0005-0000-0000-000062220000}"/>
    <cellStyle name="Currency 4 2 2 2 4 5" xfId="6473" xr:uid="{00000000-0005-0000-0000-000063220000}"/>
    <cellStyle name="Currency 4 2 2 2 4 5 2" xfId="6474" xr:uid="{00000000-0005-0000-0000-000064220000}"/>
    <cellStyle name="Currency 4 2 2 2 4 5 2 2" xfId="6475" xr:uid="{00000000-0005-0000-0000-000065220000}"/>
    <cellStyle name="Currency 4 2 2 2 4 5 3" xfId="6476" xr:uid="{00000000-0005-0000-0000-000066220000}"/>
    <cellStyle name="Currency 4 2 2 2 4 5 3 2" xfId="6477" xr:uid="{00000000-0005-0000-0000-000067220000}"/>
    <cellStyle name="Currency 4 2 2 2 4 5 4" xfId="6478" xr:uid="{00000000-0005-0000-0000-000068220000}"/>
    <cellStyle name="Currency 4 2 2 2 4 5 5" xfId="6479" xr:uid="{00000000-0005-0000-0000-000069220000}"/>
    <cellStyle name="Currency 4 2 2 2 4 6" xfId="6480" xr:uid="{00000000-0005-0000-0000-00006A220000}"/>
    <cellStyle name="Currency 4 2 2 2 4 6 2" xfId="6481" xr:uid="{00000000-0005-0000-0000-00006B220000}"/>
    <cellStyle name="Currency 4 2 2 2 4 7" xfId="6482" xr:uid="{00000000-0005-0000-0000-00006C220000}"/>
    <cellStyle name="Currency 4 2 2 2 4 7 2" xfId="6483" xr:uid="{00000000-0005-0000-0000-00006D220000}"/>
    <cellStyle name="Currency 4 2 2 2 4 8" xfId="6484" xr:uid="{00000000-0005-0000-0000-00006E220000}"/>
    <cellStyle name="Currency 4 2 2 2 4 8 2" xfId="6485" xr:uid="{00000000-0005-0000-0000-00006F220000}"/>
    <cellStyle name="Currency 4 2 2 2 4 9" xfId="6486" xr:uid="{00000000-0005-0000-0000-000070220000}"/>
    <cellStyle name="Currency 4 2 2 2 5" xfId="6487" xr:uid="{00000000-0005-0000-0000-000071220000}"/>
    <cellStyle name="Currency 4 2 2 2 5 2" xfId="6488" xr:uid="{00000000-0005-0000-0000-000072220000}"/>
    <cellStyle name="Currency 4 2 2 2 5 2 2" xfId="6489" xr:uid="{00000000-0005-0000-0000-000073220000}"/>
    <cellStyle name="Currency 4 2 2 2 5 3" xfId="6490" xr:uid="{00000000-0005-0000-0000-000074220000}"/>
    <cellStyle name="Currency 4 2 2 2 5 3 2" xfId="6491" xr:uid="{00000000-0005-0000-0000-000075220000}"/>
    <cellStyle name="Currency 4 2 2 2 5 4" xfId="6492" xr:uid="{00000000-0005-0000-0000-000076220000}"/>
    <cellStyle name="Currency 4 2 2 2 5 4 2" xfId="6493" xr:uid="{00000000-0005-0000-0000-000077220000}"/>
    <cellStyle name="Currency 4 2 2 2 5 5" xfId="6494" xr:uid="{00000000-0005-0000-0000-000078220000}"/>
    <cellStyle name="Currency 4 2 2 2 5 6" xfId="6495" xr:uid="{00000000-0005-0000-0000-000079220000}"/>
    <cellStyle name="Currency 4 2 2 2 6" xfId="6496" xr:uid="{00000000-0005-0000-0000-00007A220000}"/>
    <cellStyle name="Currency 4 2 2 2 6 2" xfId="6497" xr:uid="{00000000-0005-0000-0000-00007B220000}"/>
    <cellStyle name="Currency 4 2 2 2 6 2 2" xfId="6498" xr:uid="{00000000-0005-0000-0000-00007C220000}"/>
    <cellStyle name="Currency 4 2 2 2 6 3" xfId="6499" xr:uid="{00000000-0005-0000-0000-00007D220000}"/>
    <cellStyle name="Currency 4 2 2 2 6 3 2" xfId="6500" xr:uid="{00000000-0005-0000-0000-00007E220000}"/>
    <cellStyle name="Currency 4 2 2 2 6 4" xfId="6501" xr:uid="{00000000-0005-0000-0000-00007F220000}"/>
    <cellStyle name="Currency 4 2 2 2 6 4 2" xfId="6502" xr:uid="{00000000-0005-0000-0000-000080220000}"/>
    <cellStyle name="Currency 4 2 2 2 6 5" xfId="6503" xr:uid="{00000000-0005-0000-0000-000081220000}"/>
    <cellStyle name="Currency 4 2 2 2 6 6" xfId="6504" xr:uid="{00000000-0005-0000-0000-000082220000}"/>
    <cellStyle name="Currency 4 2 2 2 7" xfId="6505" xr:uid="{00000000-0005-0000-0000-000083220000}"/>
    <cellStyle name="Currency 4 2 2 2 7 2" xfId="6506" xr:uid="{00000000-0005-0000-0000-000084220000}"/>
    <cellStyle name="Currency 4 2 2 2 7 2 2" xfId="6507" xr:uid="{00000000-0005-0000-0000-000085220000}"/>
    <cellStyle name="Currency 4 2 2 2 7 3" xfId="6508" xr:uid="{00000000-0005-0000-0000-000086220000}"/>
    <cellStyle name="Currency 4 2 2 2 7 3 2" xfId="6509" xr:uid="{00000000-0005-0000-0000-000087220000}"/>
    <cellStyle name="Currency 4 2 2 2 7 4" xfId="6510" xr:uid="{00000000-0005-0000-0000-000088220000}"/>
    <cellStyle name="Currency 4 2 2 2 7 4 2" xfId="6511" xr:uid="{00000000-0005-0000-0000-000089220000}"/>
    <cellStyle name="Currency 4 2 2 2 7 5" xfId="6512" xr:uid="{00000000-0005-0000-0000-00008A220000}"/>
    <cellStyle name="Currency 4 2 2 2 7 6" xfId="6513" xr:uid="{00000000-0005-0000-0000-00008B220000}"/>
    <cellStyle name="Currency 4 2 2 2 8" xfId="6514" xr:uid="{00000000-0005-0000-0000-00008C220000}"/>
    <cellStyle name="Currency 4 2 2 2 8 2" xfId="6515" xr:uid="{00000000-0005-0000-0000-00008D220000}"/>
    <cellStyle name="Currency 4 2 2 2 8 2 2" xfId="6516" xr:uid="{00000000-0005-0000-0000-00008E220000}"/>
    <cellStyle name="Currency 4 2 2 2 8 3" xfId="6517" xr:uid="{00000000-0005-0000-0000-00008F220000}"/>
    <cellStyle name="Currency 4 2 2 2 8 3 2" xfId="6518" xr:uid="{00000000-0005-0000-0000-000090220000}"/>
    <cellStyle name="Currency 4 2 2 2 8 4" xfId="6519" xr:uid="{00000000-0005-0000-0000-000091220000}"/>
    <cellStyle name="Currency 4 2 2 2 8 5" xfId="6520" xr:uid="{00000000-0005-0000-0000-000092220000}"/>
    <cellStyle name="Currency 4 2 2 2 9" xfId="6521" xr:uid="{00000000-0005-0000-0000-000093220000}"/>
    <cellStyle name="Currency 4 2 2 2 9 2" xfId="6522" xr:uid="{00000000-0005-0000-0000-000094220000}"/>
    <cellStyle name="Currency 4 2 2 3" xfId="6523" xr:uid="{00000000-0005-0000-0000-000095220000}"/>
    <cellStyle name="Currency 4 2 2 3 10" xfId="6524" xr:uid="{00000000-0005-0000-0000-000096220000}"/>
    <cellStyle name="Currency 4 2 2 3 10 2" xfId="6525" xr:uid="{00000000-0005-0000-0000-000097220000}"/>
    <cellStyle name="Currency 4 2 2 3 11" xfId="6526" xr:uid="{00000000-0005-0000-0000-000098220000}"/>
    <cellStyle name="Currency 4 2 2 3 11 2" xfId="6527" xr:uid="{00000000-0005-0000-0000-000099220000}"/>
    <cellStyle name="Currency 4 2 2 3 12" xfId="6528" xr:uid="{00000000-0005-0000-0000-00009A220000}"/>
    <cellStyle name="Currency 4 2 2 3 13" xfId="6529" xr:uid="{00000000-0005-0000-0000-00009B220000}"/>
    <cellStyle name="Currency 4 2 2 3 2" xfId="6530" xr:uid="{00000000-0005-0000-0000-00009C220000}"/>
    <cellStyle name="Currency 4 2 2 3 2 10" xfId="6531" xr:uid="{00000000-0005-0000-0000-00009D220000}"/>
    <cellStyle name="Currency 4 2 2 3 2 11" xfId="6532" xr:uid="{00000000-0005-0000-0000-00009E220000}"/>
    <cellStyle name="Currency 4 2 2 3 2 2" xfId="6533" xr:uid="{00000000-0005-0000-0000-00009F220000}"/>
    <cellStyle name="Currency 4 2 2 3 2 2 2" xfId="6534" xr:uid="{00000000-0005-0000-0000-0000A0220000}"/>
    <cellStyle name="Currency 4 2 2 3 2 2 2 2" xfId="6535" xr:uid="{00000000-0005-0000-0000-0000A1220000}"/>
    <cellStyle name="Currency 4 2 2 3 2 2 3" xfId="6536" xr:uid="{00000000-0005-0000-0000-0000A2220000}"/>
    <cellStyle name="Currency 4 2 2 3 2 2 3 2" xfId="6537" xr:uid="{00000000-0005-0000-0000-0000A3220000}"/>
    <cellStyle name="Currency 4 2 2 3 2 2 4" xfId="6538" xr:uid="{00000000-0005-0000-0000-0000A4220000}"/>
    <cellStyle name="Currency 4 2 2 3 2 2 4 2" xfId="6539" xr:uid="{00000000-0005-0000-0000-0000A5220000}"/>
    <cellStyle name="Currency 4 2 2 3 2 2 5" xfId="6540" xr:uid="{00000000-0005-0000-0000-0000A6220000}"/>
    <cellStyle name="Currency 4 2 2 3 2 2 6" xfId="6541" xr:uid="{00000000-0005-0000-0000-0000A7220000}"/>
    <cellStyle name="Currency 4 2 2 3 2 3" xfId="6542" xr:uid="{00000000-0005-0000-0000-0000A8220000}"/>
    <cellStyle name="Currency 4 2 2 3 2 3 2" xfId="6543" xr:uid="{00000000-0005-0000-0000-0000A9220000}"/>
    <cellStyle name="Currency 4 2 2 3 2 3 2 2" xfId="6544" xr:uid="{00000000-0005-0000-0000-0000AA220000}"/>
    <cellStyle name="Currency 4 2 2 3 2 3 3" xfId="6545" xr:uid="{00000000-0005-0000-0000-0000AB220000}"/>
    <cellStyle name="Currency 4 2 2 3 2 3 3 2" xfId="6546" xr:uid="{00000000-0005-0000-0000-0000AC220000}"/>
    <cellStyle name="Currency 4 2 2 3 2 3 4" xfId="6547" xr:uid="{00000000-0005-0000-0000-0000AD220000}"/>
    <cellStyle name="Currency 4 2 2 3 2 3 4 2" xfId="6548" xr:uid="{00000000-0005-0000-0000-0000AE220000}"/>
    <cellStyle name="Currency 4 2 2 3 2 3 5" xfId="6549" xr:uid="{00000000-0005-0000-0000-0000AF220000}"/>
    <cellStyle name="Currency 4 2 2 3 2 3 6" xfId="6550" xr:uid="{00000000-0005-0000-0000-0000B0220000}"/>
    <cellStyle name="Currency 4 2 2 3 2 4" xfId="6551" xr:uid="{00000000-0005-0000-0000-0000B1220000}"/>
    <cellStyle name="Currency 4 2 2 3 2 4 2" xfId="6552" xr:uid="{00000000-0005-0000-0000-0000B2220000}"/>
    <cellStyle name="Currency 4 2 2 3 2 4 2 2" xfId="6553" xr:uid="{00000000-0005-0000-0000-0000B3220000}"/>
    <cellStyle name="Currency 4 2 2 3 2 4 3" xfId="6554" xr:uid="{00000000-0005-0000-0000-0000B4220000}"/>
    <cellStyle name="Currency 4 2 2 3 2 4 3 2" xfId="6555" xr:uid="{00000000-0005-0000-0000-0000B5220000}"/>
    <cellStyle name="Currency 4 2 2 3 2 4 4" xfId="6556" xr:uid="{00000000-0005-0000-0000-0000B6220000}"/>
    <cellStyle name="Currency 4 2 2 3 2 4 4 2" xfId="6557" xr:uid="{00000000-0005-0000-0000-0000B7220000}"/>
    <cellStyle name="Currency 4 2 2 3 2 4 5" xfId="6558" xr:uid="{00000000-0005-0000-0000-0000B8220000}"/>
    <cellStyle name="Currency 4 2 2 3 2 4 6" xfId="6559" xr:uid="{00000000-0005-0000-0000-0000B9220000}"/>
    <cellStyle name="Currency 4 2 2 3 2 5" xfId="6560" xr:uid="{00000000-0005-0000-0000-0000BA220000}"/>
    <cellStyle name="Currency 4 2 2 3 2 5 2" xfId="6561" xr:uid="{00000000-0005-0000-0000-0000BB220000}"/>
    <cellStyle name="Currency 4 2 2 3 2 5 2 2" xfId="6562" xr:uid="{00000000-0005-0000-0000-0000BC220000}"/>
    <cellStyle name="Currency 4 2 2 3 2 5 3" xfId="6563" xr:uid="{00000000-0005-0000-0000-0000BD220000}"/>
    <cellStyle name="Currency 4 2 2 3 2 5 3 2" xfId="6564" xr:uid="{00000000-0005-0000-0000-0000BE220000}"/>
    <cellStyle name="Currency 4 2 2 3 2 5 4" xfId="6565" xr:uid="{00000000-0005-0000-0000-0000BF220000}"/>
    <cellStyle name="Currency 4 2 2 3 2 5 4 2" xfId="6566" xr:uid="{00000000-0005-0000-0000-0000C0220000}"/>
    <cellStyle name="Currency 4 2 2 3 2 5 5" xfId="6567" xr:uid="{00000000-0005-0000-0000-0000C1220000}"/>
    <cellStyle name="Currency 4 2 2 3 2 5 6" xfId="6568" xr:uid="{00000000-0005-0000-0000-0000C2220000}"/>
    <cellStyle name="Currency 4 2 2 3 2 6" xfId="6569" xr:uid="{00000000-0005-0000-0000-0000C3220000}"/>
    <cellStyle name="Currency 4 2 2 3 2 6 2" xfId="6570" xr:uid="{00000000-0005-0000-0000-0000C4220000}"/>
    <cellStyle name="Currency 4 2 2 3 2 6 2 2" xfId="6571" xr:uid="{00000000-0005-0000-0000-0000C5220000}"/>
    <cellStyle name="Currency 4 2 2 3 2 6 3" xfId="6572" xr:uid="{00000000-0005-0000-0000-0000C6220000}"/>
    <cellStyle name="Currency 4 2 2 3 2 6 3 2" xfId="6573" xr:uid="{00000000-0005-0000-0000-0000C7220000}"/>
    <cellStyle name="Currency 4 2 2 3 2 6 4" xfId="6574" xr:uid="{00000000-0005-0000-0000-0000C8220000}"/>
    <cellStyle name="Currency 4 2 2 3 2 6 5" xfId="6575" xr:uid="{00000000-0005-0000-0000-0000C9220000}"/>
    <cellStyle name="Currency 4 2 2 3 2 7" xfId="6576" xr:uid="{00000000-0005-0000-0000-0000CA220000}"/>
    <cellStyle name="Currency 4 2 2 3 2 7 2" xfId="6577" xr:uid="{00000000-0005-0000-0000-0000CB220000}"/>
    <cellStyle name="Currency 4 2 2 3 2 8" xfId="6578" xr:uid="{00000000-0005-0000-0000-0000CC220000}"/>
    <cellStyle name="Currency 4 2 2 3 2 8 2" xfId="6579" xr:uid="{00000000-0005-0000-0000-0000CD220000}"/>
    <cellStyle name="Currency 4 2 2 3 2 9" xfId="6580" xr:uid="{00000000-0005-0000-0000-0000CE220000}"/>
    <cellStyle name="Currency 4 2 2 3 2 9 2" xfId="6581" xr:uid="{00000000-0005-0000-0000-0000CF220000}"/>
    <cellStyle name="Currency 4 2 2 3 3" xfId="6582" xr:uid="{00000000-0005-0000-0000-0000D0220000}"/>
    <cellStyle name="Currency 4 2 2 3 3 10" xfId="6583" xr:uid="{00000000-0005-0000-0000-0000D1220000}"/>
    <cellStyle name="Currency 4 2 2 3 3 2" xfId="6584" xr:uid="{00000000-0005-0000-0000-0000D2220000}"/>
    <cellStyle name="Currency 4 2 2 3 3 2 2" xfId="6585" xr:uid="{00000000-0005-0000-0000-0000D3220000}"/>
    <cellStyle name="Currency 4 2 2 3 3 2 2 2" xfId="6586" xr:uid="{00000000-0005-0000-0000-0000D4220000}"/>
    <cellStyle name="Currency 4 2 2 3 3 2 3" xfId="6587" xr:uid="{00000000-0005-0000-0000-0000D5220000}"/>
    <cellStyle name="Currency 4 2 2 3 3 2 3 2" xfId="6588" xr:uid="{00000000-0005-0000-0000-0000D6220000}"/>
    <cellStyle name="Currency 4 2 2 3 3 2 4" xfId="6589" xr:uid="{00000000-0005-0000-0000-0000D7220000}"/>
    <cellStyle name="Currency 4 2 2 3 3 2 4 2" xfId="6590" xr:uid="{00000000-0005-0000-0000-0000D8220000}"/>
    <cellStyle name="Currency 4 2 2 3 3 2 5" xfId="6591" xr:uid="{00000000-0005-0000-0000-0000D9220000}"/>
    <cellStyle name="Currency 4 2 2 3 3 2 6" xfId="6592" xr:uid="{00000000-0005-0000-0000-0000DA220000}"/>
    <cellStyle name="Currency 4 2 2 3 3 3" xfId="6593" xr:uid="{00000000-0005-0000-0000-0000DB220000}"/>
    <cellStyle name="Currency 4 2 2 3 3 3 2" xfId="6594" xr:uid="{00000000-0005-0000-0000-0000DC220000}"/>
    <cellStyle name="Currency 4 2 2 3 3 3 2 2" xfId="6595" xr:uid="{00000000-0005-0000-0000-0000DD220000}"/>
    <cellStyle name="Currency 4 2 2 3 3 3 3" xfId="6596" xr:uid="{00000000-0005-0000-0000-0000DE220000}"/>
    <cellStyle name="Currency 4 2 2 3 3 3 3 2" xfId="6597" xr:uid="{00000000-0005-0000-0000-0000DF220000}"/>
    <cellStyle name="Currency 4 2 2 3 3 3 4" xfId="6598" xr:uid="{00000000-0005-0000-0000-0000E0220000}"/>
    <cellStyle name="Currency 4 2 2 3 3 3 4 2" xfId="6599" xr:uid="{00000000-0005-0000-0000-0000E1220000}"/>
    <cellStyle name="Currency 4 2 2 3 3 3 5" xfId="6600" xr:uid="{00000000-0005-0000-0000-0000E2220000}"/>
    <cellStyle name="Currency 4 2 2 3 3 3 6" xfId="6601" xr:uid="{00000000-0005-0000-0000-0000E3220000}"/>
    <cellStyle name="Currency 4 2 2 3 3 4" xfId="6602" xr:uid="{00000000-0005-0000-0000-0000E4220000}"/>
    <cellStyle name="Currency 4 2 2 3 3 4 2" xfId="6603" xr:uid="{00000000-0005-0000-0000-0000E5220000}"/>
    <cellStyle name="Currency 4 2 2 3 3 4 2 2" xfId="6604" xr:uid="{00000000-0005-0000-0000-0000E6220000}"/>
    <cellStyle name="Currency 4 2 2 3 3 4 3" xfId="6605" xr:uid="{00000000-0005-0000-0000-0000E7220000}"/>
    <cellStyle name="Currency 4 2 2 3 3 4 3 2" xfId="6606" xr:uid="{00000000-0005-0000-0000-0000E8220000}"/>
    <cellStyle name="Currency 4 2 2 3 3 4 4" xfId="6607" xr:uid="{00000000-0005-0000-0000-0000E9220000}"/>
    <cellStyle name="Currency 4 2 2 3 3 4 4 2" xfId="6608" xr:uid="{00000000-0005-0000-0000-0000EA220000}"/>
    <cellStyle name="Currency 4 2 2 3 3 4 5" xfId="6609" xr:uid="{00000000-0005-0000-0000-0000EB220000}"/>
    <cellStyle name="Currency 4 2 2 3 3 4 6" xfId="6610" xr:uid="{00000000-0005-0000-0000-0000EC220000}"/>
    <cellStyle name="Currency 4 2 2 3 3 5" xfId="6611" xr:uid="{00000000-0005-0000-0000-0000ED220000}"/>
    <cellStyle name="Currency 4 2 2 3 3 5 2" xfId="6612" xr:uid="{00000000-0005-0000-0000-0000EE220000}"/>
    <cellStyle name="Currency 4 2 2 3 3 5 2 2" xfId="6613" xr:uid="{00000000-0005-0000-0000-0000EF220000}"/>
    <cellStyle name="Currency 4 2 2 3 3 5 3" xfId="6614" xr:uid="{00000000-0005-0000-0000-0000F0220000}"/>
    <cellStyle name="Currency 4 2 2 3 3 5 3 2" xfId="6615" xr:uid="{00000000-0005-0000-0000-0000F1220000}"/>
    <cellStyle name="Currency 4 2 2 3 3 5 4" xfId="6616" xr:uid="{00000000-0005-0000-0000-0000F2220000}"/>
    <cellStyle name="Currency 4 2 2 3 3 5 5" xfId="6617" xr:uid="{00000000-0005-0000-0000-0000F3220000}"/>
    <cellStyle name="Currency 4 2 2 3 3 6" xfId="6618" xr:uid="{00000000-0005-0000-0000-0000F4220000}"/>
    <cellStyle name="Currency 4 2 2 3 3 6 2" xfId="6619" xr:uid="{00000000-0005-0000-0000-0000F5220000}"/>
    <cellStyle name="Currency 4 2 2 3 3 7" xfId="6620" xr:uid="{00000000-0005-0000-0000-0000F6220000}"/>
    <cellStyle name="Currency 4 2 2 3 3 7 2" xfId="6621" xr:uid="{00000000-0005-0000-0000-0000F7220000}"/>
    <cellStyle name="Currency 4 2 2 3 3 8" xfId="6622" xr:uid="{00000000-0005-0000-0000-0000F8220000}"/>
    <cellStyle name="Currency 4 2 2 3 3 8 2" xfId="6623" xr:uid="{00000000-0005-0000-0000-0000F9220000}"/>
    <cellStyle name="Currency 4 2 2 3 3 9" xfId="6624" xr:uid="{00000000-0005-0000-0000-0000FA220000}"/>
    <cellStyle name="Currency 4 2 2 3 4" xfId="6625" xr:uid="{00000000-0005-0000-0000-0000FB220000}"/>
    <cellStyle name="Currency 4 2 2 3 4 10" xfId="6626" xr:uid="{00000000-0005-0000-0000-0000FC220000}"/>
    <cellStyle name="Currency 4 2 2 3 4 2" xfId="6627" xr:uid="{00000000-0005-0000-0000-0000FD220000}"/>
    <cellStyle name="Currency 4 2 2 3 4 2 2" xfId="6628" xr:uid="{00000000-0005-0000-0000-0000FE220000}"/>
    <cellStyle name="Currency 4 2 2 3 4 2 2 2" xfId="6629" xr:uid="{00000000-0005-0000-0000-0000FF220000}"/>
    <cellStyle name="Currency 4 2 2 3 4 2 3" xfId="6630" xr:uid="{00000000-0005-0000-0000-000000230000}"/>
    <cellStyle name="Currency 4 2 2 3 4 2 3 2" xfId="6631" xr:uid="{00000000-0005-0000-0000-000001230000}"/>
    <cellStyle name="Currency 4 2 2 3 4 2 4" xfId="6632" xr:uid="{00000000-0005-0000-0000-000002230000}"/>
    <cellStyle name="Currency 4 2 2 3 4 2 4 2" xfId="6633" xr:uid="{00000000-0005-0000-0000-000003230000}"/>
    <cellStyle name="Currency 4 2 2 3 4 2 5" xfId="6634" xr:uid="{00000000-0005-0000-0000-000004230000}"/>
    <cellStyle name="Currency 4 2 2 3 4 2 6" xfId="6635" xr:uid="{00000000-0005-0000-0000-000005230000}"/>
    <cellStyle name="Currency 4 2 2 3 4 3" xfId="6636" xr:uid="{00000000-0005-0000-0000-000006230000}"/>
    <cellStyle name="Currency 4 2 2 3 4 3 2" xfId="6637" xr:uid="{00000000-0005-0000-0000-000007230000}"/>
    <cellStyle name="Currency 4 2 2 3 4 3 2 2" xfId="6638" xr:uid="{00000000-0005-0000-0000-000008230000}"/>
    <cellStyle name="Currency 4 2 2 3 4 3 3" xfId="6639" xr:uid="{00000000-0005-0000-0000-000009230000}"/>
    <cellStyle name="Currency 4 2 2 3 4 3 3 2" xfId="6640" xr:uid="{00000000-0005-0000-0000-00000A230000}"/>
    <cellStyle name="Currency 4 2 2 3 4 3 4" xfId="6641" xr:uid="{00000000-0005-0000-0000-00000B230000}"/>
    <cellStyle name="Currency 4 2 2 3 4 3 4 2" xfId="6642" xr:uid="{00000000-0005-0000-0000-00000C230000}"/>
    <cellStyle name="Currency 4 2 2 3 4 3 5" xfId="6643" xr:uid="{00000000-0005-0000-0000-00000D230000}"/>
    <cellStyle name="Currency 4 2 2 3 4 3 6" xfId="6644" xr:uid="{00000000-0005-0000-0000-00000E230000}"/>
    <cellStyle name="Currency 4 2 2 3 4 4" xfId="6645" xr:uid="{00000000-0005-0000-0000-00000F230000}"/>
    <cellStyle name="Currency 4 2 2 3 4 4 2" xfId="6646" xr:uid="{00000000-0005-0000-0000-000010230000}"/>
    <cellStyle name="Currency 4 2 2 3 4 4 2 2" xfId="6647" xr:uid="{00000000-0005-0000-0000-000011230000}"/>
    <cellStyle name="Currency 4 2 2 3 4 4 3" xfId="6648" xr:uid="{00000000-0005-0000-0000-000012230000}"/>
    <cellStyle name="Currency 4 2 2 3 4 4 3 2" xfId="6649" xr:uid="{00000000-0005-0000-0000-000013230000}"/>
    <cellStyle name="Currency 4 2 2 3 4 4 4" xfId="6650" xr:uid="{00000000-0005-0000-0000-000014230000}"/>
    <cellStyle name="Currency 4 2 2 3 4 4 4 2" xfId="6651" xr:uid="{00000000-0005-0000-0000-000015230000}"/>
    <cellStyle name="Currency 4 2 2 3 4 4 5" xfId="6652" xr:uid="{00000000-0005-0000-0000-000016230000}"/>
    <cellStyle name="Currency 4 2 2 3 4 4 6" xfId="6653" xr:uid="{00000000-0005-0000-0000-000017230000}"/>
    <cellStyle name="Currency 4 2 2 3 4 5" xfId="6654" xr:uid="{00000000-0005-0000-0000-000018230000}"/>
    <cellStyle name="Currency 4 2 2 3 4 5 2" xfId="6655" xr:uid="{00000000-0005-0000-0000-000019230000}"/>
    <cellStyle name="Currency 4 2 2 3 4 5 2 2" xfId="6656" xr:uid="{00000000-0005-0000-0000-00001A230000}"/>
    <cellStyle name="Currency 4 2 2 3 4 5 3" xfId="6657" xr:uid="{00000000-0005-0000-0000-00001B230000}"/>
    <cellStyle name="Currency 4 2 2 3 4 5 3 2" xfId="6658" xr:uid="{00000000-0005-0000-0000-00001C230000}"/>
    <cellStyle name="Currency 4 2 2 3 4 5 4" xfId="6659" xr:uid="{00000000-0005-0000-0000-00001D230000}"/>
    <cellStyle name="Currency 4 2 2 3 4 5 5" xfId="6660" xr:uid="{00000000-0005-0000-0000-00001E230000}"/>
    <cellStyle name="Currency 4 2 2 3 4 6" xfId="6661" xr:uid="{00000000-0005-0000-0000-00001F230000}"/>
    <cellStyle name="Currency 4 2 2 3 4 6 2" xfId="6662" xr:uid="{00000000-0005-0000-0000-000020230000}"/>
    <cellStyle name="Currency 4 2 2 3 4 7" xfId="6663" xr:uid="{00000000-0005-0000-0000-000021230000}"/>
    <cellStyle name="Currency 4 2 2 3 4 7 2" xfId="6664" xr:uid="{00000000-0005-0000-0000-000022230000}"/>
    <cellStyle name="Currency 4 2 2 3 4 8" xfId="6665" xr:uid="{00000000-0005-0000-0000-000023230000}"/>
    <cellStyle name="Currency 4 2 2 3 4 8 2" xfId="6666" xr:uid="{00000000-0005-0000-0000-000024230000}"/>
    <cellStyle name="Currency 4 2 2 3 4 9" xfId="6667" xr:uid="{00000000-0005-0000-0000-000025230000}"/>
    <cellStyle name="Currency 4 2 2 3 5" xfId="6668" xr:uid="{00000000-0005-0000-0000-000026230000}"/>
    <cellStyle name="Currency 4 2 2 3 5 2" xfId="6669" xr:uid="{00000000-0005-0000-0000-000027230000}"/>
    <cellStyle name="Currency 4 2 2 3 5 2 2" xfId="6670" xr:uid="{00000000-0005-0000-0000-000028230000}"/>
    <cellStyle name="Currency 4 2 2 3 5 3" xfId="6671" xr:uid="{00000000-0005-0000-0000-000029230000}"/>
    <cellStyle name="Currency 4 2 2 3 5 3 2" xfId="6672" xr:uid="{00000000-0005-0000-0000-00002A230000}"/>
    <cellStyle name="Currency 4 2 2 3 5 4" xfId="6673" xr:uid="{00000000-0005-0000-0000-00002B230000}"/>
    <cellStyle name="Currency 4 2 2 3 5 4 2" xfId="6674" xr:uid="{00000000-0005-0000-0000-00002C230000}"/>
    <cellStyle name="Currency 4 2 2 3 5 5" xfId="6675" xr:uid="{00000000-0005-0000-0000-00002D230000}"/>
    <cellStyle name="Currency 4 2 2 3 5 6" xfId="6676" xr:uid="{00000000-0005-0000-0000-00002E230000}"/>
    <cellStyle name="Currency 4 2 2 3 6" xfId="6677" xr:uid="{00000000-0005-0000-0000-00002F230000}"/>
    <cellStyle name="Currency 4 2 2 3 6 2" xfId="6678" xr:uid="{00000000-0005-0000-0000-000030230000}"/>
    <cellStyle name="Currency 4 2 2 3 6 2 2" xfId="6679" xr:uid="{00000000-0005-0000-0000-000031230000}"/>
    <cellStyle name="Currency 4 2 2 3 6 3" xfId="6680" xr:uid="{00000000-0005-0000-0000-000032230000}"/>
    <cellStyle name="Currency 4 2 2 3 6 3 2" xfId="6681" xr:uid="{00000000-0005-0000-0000-000033230000}"/>
    <cellStyle name="Currency 4 2 2 3 6 4" xfId="6682" xr:uid="{00000000-0005-0000-0000-000034230000}"/>
    <cellStyle name="Currency 4 2 2 3 6 4 2" xfId="6683" xr:uid="{00000000-0005-0000-0000-000035230000}"/>
    <cellStyle name="Currency 4 2 2 3 6 5" xfId="6684" xr:uid="{00000000-0005-0000-0000-000036230000}"/>
    <cellStyle name="Currency 4 2 2 3 6 6" xfId="6685" xr:uid="{00000000-0005-0000-0000-000037230000}"/>
    <cellStyle name="Currency 4 2 2 3 7" xfId="6686" xr:uid="{00000000-0005-0000-0000-000038230000}"/>
    <cellStyle name="Currency 4 2 2 3 7 2" xfId="6687" xr:uid="{00000000-0005-0000-0000-000039230000}"/>
    <cellStyle name="Currency 4 2 2 3 7 2 2" xfId="6688" xr:uid="{00000000-0005-0000-0000-00003A230000}"/>
    <cellStyle name="Currency 4 2 2 3 7 3" xfId="6689" xr:uid="{00000000-0005-0000-0000-00003B230000}"/>
    <cellStyle name="Currency 4 2 2 3 7 3 2" xfId="6690" xr:uid="{00000000-0005-0000-0000-00003C230000}"/>
    <cellStyle name="Currency 4 2 2 3 7 4" xfId="6691" xr:uid="{00000000-0005-0000-0000-00003D230000}"/>
    <cellStyle name="Currency 4 2 2 3 7 4 2" xfId="6692" xr:uid="{00000000-0005-0000-0000-00003E230000}"/>
    <cellStyle name="Currency 4 2 2 3 7 5" xfId="6693" xr:uid="{00000000-0005-0000-0000-00003F230000}"/>
    <cellStyle name="Currency 4 2 2 3 7 6" xfId="6694" xr:uid="{00000000-0005-0000-0000-000040230000}"/>
    <cellStyle name="Currency 4 2 2 3 8" xfId="6695" xr:uid="{00000000-0005-0000-0000-000041230000}"/>
    <cellStyle name="Currency 4 2 2 3 8 2" xfId="6696" xr:uid="{00000000-0005-0000-0000-000042230000}"/>
    <cellStyle name="Currency 4 2 2 3 8 2 2" xfId="6697" xr:uid="{00000000-0005-0000-0000-000043230000}"/>
    <cellStyle name="Currency 4 2 2 3 8 3" xfId="6698" xr:uid="{00000000-0005-0000-0000-000044230000}"/>
    <cellStyle name="Currency 4 2 2 3 8 3 2" xfId="6699" xr:uid="{00000000-0005-0000-0000-000045230000}"/>
    <cellStyle name="Currency 4 2 2 3 8 4" xfId="6700" xr:uid="{00000000-0005-0000-0000-000046230000}"/>
    <cellStyle name="Currency 4 2 2 3 8 5" xfId="6701" xr:uid="{00000000-0005-0000-0000-000047230000}"/>
    <cellStyle name="Currency 4 2 2 3 9" xfId="6702" xr:uid="{00000000-0005-0000-0000-000048230000}"/>
    <cellStyle name="Currency 4 2 2 3 9 2" xfId="6703" xr:uid="{00000000-0005-0000-0000-000049230000}"/>
    <cellStyle name="Currency 4 2 2 4" xfId="6704" xr:uid="{00000000-0005-0000-0000-00004A230000}"/>
    <cellStyle name="Currency 4 2 2 4 10" xfId="6705" xr:uid="{00000000-0005-0000-0000-00004B230000}"/>
    <cellStyle name="Currency 4 2 2 4 10 2" xfId="6706" xr:uid="{00000000-0005-0000-0000-00004C230000}"/>
    <cellStyle name="Currency 4 2 2 4 11" xfId="6707" xr:uid="{00000000-0005-0000-0000-00004D230000}"/>
    <cellStyle name="Currency 4 2 2 4 12" xfId="6708" xr:uid="{00000000-0005-0000-0000-00004E230000}"/>
    <cellStyle name="Currency 4 2 2 4 2" xfId="6709" xr:uid="{00000000-0005-0000-0000-00004F230000}"/>
    <cellStyle name="Currency 4 2 2 4 2 10" xfId="6710" xr:uid="{00000000-0005-0000-0000-000050230000}"/>
    <cellStyle name="Currency 4 2 2 4 2 2" xfId="6711" xr:uid="{00000000-0005-0000-0000-000051230000}"/>
    <cellStyle name="Currency 4 2 2 4 2 2 2" xfId="6712" xr:uid="{00000000-0005-0000-0000-000052230000}"/>
    <cellStyle name="Currency 4 2 2 4 2 2 2 2" xfId="6713" xr:uid="{00000000-0005-0000-0000-000053230000}"/>
    <cellStyle name="Currency 4 2 2 4 2 2 3" xfId="6714" xr:uid="{00000000-0005-0000-0000-000054230000}"/>
    <cellStyle name="Currency 4 2 2 4 2 2 3 2" xfId="6715" xr:uid="{00000000-0005-0000-0000-000055230000}"/>
    <cellStyle name="Currency 4 2 2 4 2 2 4" xfId="6716" xr:uid="{00000000-0005-0000-0000-000056230000}"/>
    <cellStyle name="Currency 4 2 2 4 2 2 4 2" xfId="6717" xr:uid="{00000000-0005-0000-0000-000057230000}"/>
    <cellStyle name="Currency 4 2 2 4 2 2 5" xfId="6718" xr:uid="{00000000-0005-0000-0000-000058230000}"/>
    <cellStyle name="Currency 4 2 2 4 2 2 6" xfId="6719" xr:uid="{00000000-0005-0000-0000-000059230000}"/>
    <cellStyle name="Currency 4 2 2 4 2 3" xfId="6720" xr:uid="{00000000-0005-0000-0000-00005A230000}"/>
    <cellStyle name="Currency 4 2 2 4 2 3 2" xfId="6721" xr:uid="{00000000-0005-0000-0000-00005B230000}"/>
    <cellStyle name="Currency 4 2 2 4 2 3 2 2" xfId="6722" xr:uid="{00000000-0005-0000-0000-00005C230000}"/>
    <cellStyle name="Currency 4 2 2 4 2 3 3" xfId="6723" xr:uid="{00000000-0005-0000-0000-00005D230000}"/>
    <cellStyle name="Currency 4 2 2 4 2 3 3 2" xfId="6724" xr:uid="{00000000-0005-0000-0000-00005E230000}"/>
    <cellStyle name="Currency 4 2 2 4 2 3 4" xfId="6725" xr:uid="{00000000-0005-0000-0000-00005F230000}"/>
    <cellStyle name="Currency 4 2 2 4 2 3 4 2" xfId="6726" xr:uid="{00000000-0005-0000-0000-000060230000}"/>
    <cellStyle name="Currency 4 2 2 4 2 3 5" xfId="6727" xr:uid="{00000000-0005-0000-0000-000061230000}"/>
    <cellStyle name="Currency 4 2 2 4 2 3 6" xfId="6728" xr:uid="{00000000-0005-0000-0000-000062230000}"/>
    <cellStyle name="Currency 4 2 2 4 2 4" xfId="6729" xr:uid="{00000000-0005-0000-0000-000063230000}"/>
    <cellStyle name="Currency 4 2 2 4 2 4 2" xfId="6730" xr:uid="{00000000-0005-0000-0000-000064230000}"/>
    <cellStyle name="Currency 4 2 2 4 2 4 2 2" xfId="6731" xr:uid="{00000000-0005-0000-0000-000065230000}"/>
    <cellStyle name="Currency 4 2 2 4 2 4 3" xfId="6732" xr:uid="{00000000-0005-0000-0000-000066230000}"/>
    <cellStyle name="Currency 4 2 2 4 2 4 3 2" xfId="6733" xr:uid="{00000000-0005-0000-0000-000067230000}"/>
    <cellStyle name="Currency 4 2 2 4 2 4 4" xfId="6734" xr:uid="{00000000-0005-0000-0000-000068230000}"/>
    <cellStyle name="Currency 4 2 2 4 2 4 4 2" xfId="6735" xr:uid="{00000000-0005-0000-0000-000069230000}"/>
    <cellStyle name="Currency 4 2 2 4 2 4 5" xfId="6736" xr:uid="{00000000-0005-0000-0000-00006A230000}"/>
    <cellStyle name="Currency 4 2 2 4 2 4 6" xfId="6737" xr:uid="{00000000-0005-0000-0000-00006B230000}"/>
    <cellStyle name="Currency 4 2 2 4 2 5" xfId="6738" xr:uid="{00000000-0005-0000-0000-00006C230000}"/>
    <cellStyle name="Currency 4 2 2 4 2 5 2" xfId="6739" xr:uid="{00000000-0005-0000-0000-00006D230000}"/>
    <cellStyle name="Currency 4 2 2 4 2 5 2 2" xfId="6740" xr:uid="{00000000-0005-0000-0000-00006E230000}"/>
    <cellStyle name="Currency 4 2 2 4 2 5 3" xfId="6741" xr:uid="{00000000-0005-0000-0000-00006F230000}"/>
    <cellStyle name="Currency 4 2 2 4 2 5 3 2" xfId="6742" xr:uid="{00000000-0005-0000-0000-000070230000}"/>
    <cellStyle name="Currency 4 2 2 4 2 5 4" xfId="6743" xr:uid="{00000000-0005-0000-0000-000071230000}"/>
    <cellStyle name="Currency 4 2 2 4 2 5 5" xfId="6744" xr:uid="{00000000-0005-0000-0000-000072230000}"/>
    <cellStyle name="Currency 4 2 2 4 2 6" xfId="6745" xr:uid="{00000000-0005-0000-0000-000073230000}"/>
    <cellStyle name="Currency 4 2 2 4 2 6 2" xfId="6746" xr:uid="{00000000-0005-0000-0000-000074230000}"/>
    <cellStyle name="Currency 4 2 2 4 2 7" xfId="6747" xr:uid="{00000000-0005-0000-0000-000075230000}"/>
    <cellStyle name="Currency 4 2 2 4 2 7 2" xfId="6748" xr:uid="{00000000-0005-0000-0000-000076230000}"/>
    <cellStyle name="Currency 4 2 2 4 2 8" xfId="6749" xr:uid="{00000000-0005-0000-0000-000077230000}"/>
    <cellStyle name="Currency 4 2 2 4 2 8 2" xfId="6750" xr:uid="{00000000-0005-0000-0000-000078230000}"/>
    <cellStyle name="Currency 4 2 2 4 2 9" xfId="6751" xr:uid="{00000000-0005-0000-0000-000079230000}"/>
    <cellStyle name="Currency 4 2 2 4 3" xfId="6752" xr:uid="{00000000-0005-0000-0000-00007A230000}"/>
    <cellStyle name="Currency 4 2 2 4 3 10" xfId="6753" xr:uid="{00000000-0005-0000-0000-00007B230000}"/>
    <cellStyle name="Currency 4 2 2 4 3 2" xfId="6754" xr:uid="{00000000-0005-0000-0000-00007C230000}"/>
    <cellStyle name="Currency 4 2 2 4 3 2 2" xfId="6755" xr:uid="{00000000-0005-0000-0000-00007D230000}"/>
    <cellStyle name="Currency 4 2 2 4 3 2 2 2" xfId="6756" xr:uid="{00000000-0005-0000-0000-00007E230000}"/>
    <cellStyle name="Currency 4 2 2 4 3 2 3" xfId="6757" xr:uid="{00000000-0005-0000-0000-00007F230000}"/>
    <cellStyle name="Currency 4 2 2 4 3 2 3 2" xfId="6758" xr:uid="{00000000-0005-0000-0000-000080230000}"/>
    <cellStyle name="Currency 4 2 2 4 3 2 4" xfId="6759" xr:uid="{00000000-0005-0000-0000-000081230000}"/>
    <cellStyle name="Currency 4 2 2 4 3 2 4 2" xfId="6760" xr:uid="{00000000-0005-0000-0000-000082230000}"/>
    <cellStyle name="Currency 4 2 2 4 3 2 5" xfId="6761" xr:uid="{00000000-0005-0000-0000-000083230000}"/>
    <cellStyle name="Currency 4 2 2 4 3 2 6" xfId="6762" xr:uid="{00000000-0005-0000-0000-000084230000}"/>
    <cellStyle name="Currency 4 2 2 4 3 3" xfId="6763" xr:uid="{00000000-0005-0000-0000-000085230000}"/>
    <cellStyle name="Currency 4 2 2 4 3 3 2" xfId="6764" xr:uid="{00000000-0005-0000-0000-000086230000}"/>
    <cellStyle name="Currency 4 2 2 4 3 3 2 2" xfId="6765" xr:uid="{00000000-0005-0000-0000-000087230000}"/>
    <cellStyle name="Currency 4 2 2 4 3 3 3" xfId="6766" xr:uid="{00000000-0005-0000-0000-000088230000}"/>
    <cellStyle name="Currency 4 2 2 4 3 3 3 2" xfId="6767" xr:uid="{00000000-0005-0000-0000-000089230000}"/>
    <cellStyle name="Currency 4 2 2 4 3 3 4" xfId="6768" xr:uid="{00000000-0005-0000-0000-00008A230000}"/>
    <cellStyle name="Currency 4 2 2 4 3 3 4 2" xfId="6769" xr:uid="{00000000-0005-0000-0000-00008B230000}"/>
    <cellStyle name="Currency 4 2 2 4 3 3 5" xfId="6770" xr:uid="{00000000-0005-0000-0000-00008C230000}"/>
    <cellStyle name="Currency 4 2 2 4 3 3 6" xfId="6771" xr:uid="{00000000-0005-0000-0000-00008D230000}"/>
    <cellStyle name="Currency 4 2 2 4 3 4" xfId="6772" xr:uid="{00000000-0005-0000-0000-00008E230000}"/>
    <cellStyle name="Currency 4 2 2 4 3 4 2" xfId="6773" xr:uid="{00000000-0005-0000-0000-00008F230000}"/>
    <cellStyle name="Currency 4 2 2 4 3 4 2 2" xfId="6774" xr:uid="{00000000-0005-0000-0000-000090230000}"/>
    <cellStyle name="Currency 4 2 2 4 3 4 3" xfId="6775" xr:uid="{00000000-0005-0000-0000-000091230000}"/>
    <cellStyle name="Currency 4 2 2 4 3 4 3 2" xfId="6776" xr:uid="{00000000-0005-0000-0000-000092230000}"/>
    <cellStyle name="Currency 4 2 2 4 3 4 4" xfId="6777" xr:uid="{00000000-0005-0000-0000-000093230000}"/>
    <cellStyle name="Currency 4 2 2 4 3 4 4 2" xfId="6778" xr:uid="{00000000-0005-0000-0000-000094230000}"/>
    <cellStyle name="Currency 4 2 2 4 3 4 5" xfId="6779" xr:uid="{00000000-0005-0000-0000-000095230000}"/>
    <cellStyle name="Currency 4 2 2 4 3 4 6" xfId="6780" xr:uid="{00000000-0005-0000-0000-000096230000}"/>
    <cellStyle name="Currency 4 2 2 4 3 5" xfId="6781" xr:uid="{00000000-0005-0000-0000-000097230000}"/>
    <cellStyle name="Currency 4 2 2 4 3 5 2" xfId="6782" xr:uid="{00000000-0005-0000-0000-000098230000}"/>
    <cellStyle name="Currency 4 2 2 4 3 5 2 2" xfId="6783" xr:uid="{00000000-0005-0000-0000-000099230000}"/>
    <cellStyle name="Currency 4 2 2 4 3 5 3" xfId="6784" xr:uid="{00000000-0005-0000-0000-00009A230000}"/>
    <cellStyle name="Currency 4 2 2 4 3 5 3 2" xfId="6785" xr:uid="{00000000-0005-0000-0000-00009B230000}"/>
    <cellStyle name="Currency 4 2 2 4 3 5 4" xfId="6786" xr:uid="{00000000-0005-0000-0000-00009C230000}"/>
    <cellStyle name="Currency 4 2 2 4 3 5 5" xfId="6787" xr:uid="{00000000-0005-0000-0000-00009D230000}"/>
    <cellStyle name="Currency 4 2 2 4 3 6" xfId="6788" xr:uid="{00000000-0005-0000-0000-00009E230000}"/>
    <cellStyle name="Currency 4 2 2 4 3 6 2" xfId="6789" xr:uid="{00000000-0005-0000-0000-00009F230000}"/>
    <cellStyle name="Currency 4 2 2 4 3 7" xfId="6790" xr:uid="{00000000-0005-0000-0000-0000A0230000}"/>
    <cellStyle name="Currency 4 2 2 4 3 7 2" xfId="6791" xr:uid="{00000000-0005-0000-0000-0000A1230000}"/>
    <cellStyle name="Currency 4 2 2 4 3 8" xfId="6792" xr:uid="{00000000-0005-0000-0000-0000A2230000}"/>
    <cellStyle name="Currency 4 2 2 4 3 8 2" xfId="6793" xr:uid="{00000000-0005-0000-0000-0000A3230000}"/>
    <cellStyle name="Currency 4 2 2 4 3 9" xfId="6794" xr:uid="{00000000-0005-0000-0000-0000A4230000}"/>
    <cellStyle name="Currency 4 2 2 4 4" xfId="6795" xr:uid="{00000000-0005-0000-0000-0000A5230000}"/>
    <cellStyle name="Currency 4 2 2 4 4 2" xfId="6796" xr:uid="{00000000-0005-0000-0000-0000A6230000}"/>
    <cellStyle name="Currency 4 2 2 4 4 2 2" xfId="6797" xr:uid="{00000000-0005-0000-0000-0000A7230000}"/>
    <cellStyle name="Currency 4 2 2 4 4 3" xfId="6798" xr:uid="{00000000-0005-0000-0000-0000A8230000}"/>
    <cellStyle name="Currency 4 2 2 4 4 3 2" xfId="6799" xr:uid="{00000000-0005-0000-0000-0000A9230000}"/>
    <cellStyle name="Currency 4 2 2 4 4 4" xfId="6800" xr:uid="{00000000-0005-0000-0000-0000AA230000}"/>
    <cellStyle name="Currency 4 2 2 4 4 4 2" xfId="6801" xr:uid="{00000000-0005-0000-0000-0000AB230000}"/>
    <cellStyle name="Currency 4 2 2 4 4 5" xfId="6802" xr:uid="{00000000-0005-0000-0000-0000AC230000}"/>
    <cellStyle name="Currency 4 2 2 4 4 6" xfId="6803" xr:uid="{00000000-0005-0000-0000-0000AD230000}"/>
    <cellStyle name="Currency 4 2 2 4 5" xfId="6804" xr:uid="{00000000-0005-0000-0000-0000AE230000}"/>
    <cellStyle name="Currency 4 2 2 4 5 2" xfId="6805" xr:uid="{00000000-0005-0000-0000-0000AF230000}"/>
    <cellStyle name="Currency 4 2 2 4 5 2 2" xfId="6806" xr:uid="{00000000-0005-0000-0000-0000B0230000}"/>
    <cellStyle name="Currency 4 2 2 4 5 3" xfId="6807" xr:uid="{00000000-0005-0000-0000-0000B1230000}"/>
    <cellStyle name="Currency 4 2 2 4 5 3 2" xfId="6808" xr:uid="{00000000-0005-0000-0000-0000B2230000}"/>
    <cellStyle name="Currency 4 2 2 4 5 4" xfId="6809" xr:uid="{00000000-0005-0000-0000-0000B3230000}"/>
    <cellStyle name="Currency 4 2 2 4 5 4 2" xfId="6810" xr:uid="{00000000-0005-0000-0000-0000B4230000}"/>
    <cellStyle name="Currency 4 2 2 4 5 5" xfId="6811" xr:uid="{00000000-0005-0000-0000-0000B5230000}"/>
    <cellStyle name="Currency 4 2 2 4 5 6" xfId="6812" xr:uid="{00000000-0005-0000-0000-0000B6230000}"/>
    <cellStyle name="Currency 4 2 2 4 6" xfId="6813" xr:uid="{00000000-0005-0000-0000-0000B7230000}"/>
    <cellStyle name="Currency 4 2 2 4 6 2" xfId="6814" xr:uid="{00000000-0005-0000-0000-0000B8230000}"/>
    <cellStyle name="Currency 4 2 2 4 6 2 2" xfId="6815" xr:uid="{00000000-0005-0000-0000-0000B9230000}"/>
    <cellStyle name="Currency 4 2 2 4 6 3" xfId="6816" xr:uid="{00000000-0005-0000-0000-0000BA230000}"/>
    <cellStyle name="Currency 4 2 2 4 6 3 2" xfId="6817" xr:uid="{00000000-0005-0000-0000-0000BB230000}"/>
    <cellStyle name="Currency 4 2 2 4 6 4" xfId="6818" xr:uid="{00000000-0005-0000-0000-0000BC230000}"/>
    <cellStyle name="Currency 4 2 2 4 6 4 2" xfId="6819" xr:uid="{00000000-0005-0000-0000-0000BD230000}"/>
    <cellStyle name="Currency 4 2 2 4 6 5" xfId="6820" xr:uid="{00000000-0005-0000-0000-0000BE230000}"/>
    <cellStyle name="Currency 4 2 2 4 6 6" xfId="6821" xr:uid="{00000000-0005-0000-0000-0000BF230000}"/>
    <cellStyle name="Currency 4 2 2 4 7" xfId="6822" xr:uid="{00000000-0005-0000-0000-0000C0230000}"/>
    <cellStyle name="Currency 4 2 2 4 7 2" xfId="6823" xr:uid="{00000000-0005-0000-0000-0000C1230000}"/>
    <cellStyle name="Currency 4 2 2 4 7 2 2" xfId="6824" xr:uid="{00000000-0005-0000-0000-0000C2230000}"/>
    <cellStyle name="Currency 4 2 2 4 7 3" xfId="6825" xr:uid="{00000000-0005-0000-0000-0000C3230000}"/>
    <cellStyle name="Currency 4 2 2 4 7 3 2" xfId="6826" xr:uid="{00000000-0005-0000-0000-0000C4230000}"/>
    <cellStyle name="Currency 4 2 2 4 7 4" xfId="6827" xr:uid="{00000000-0005-0000-0000-0000C5230000}"/>
    <cellStyle name="Currency 4 2 2 4 7 5" xfId="6828" xr:uid="{00000000-0005-0000-0000-0000C6230000}"/>
    <cellStyle name="Currency 4 2 2 4 8" xfId="6829" xr:uid="{00000000-0005-0000-0000-0000C7230000}"/>
    <cellStyle name="Currency 4 2 2 4 8 2" xfId="6830" xr:uid="{00000000-0005-0000-0000-0000C8230000}"/>
    <cellStyle name="Currency 4 2 2 4 9" xfId="6831" xr:uid="{00000000-0005-0000-0000-0000C9230000}"/>
    <cellStyle name="Currency 4 2 2 4 9 2" xfId="6832" xr:uid="{00000000-0005-0000-0000-0000CA230000}"/>
    <cellStyle name="Currency 4 2 2 5" xfId="6833" xr:uid="{00000000-0005-0000-0000-0000CB230000}"/>
    <cellStyle name="Currency 4 2 2 5 10" xfId="6834" xr:uid="{00000000-0005-0000-0000-0000CC230000}"/>
    <cellStyle name="Currency 4 2 2 5 11" xfId="6835" xr:uid="{00000000-0005-0000-0000-0000CD230000}"/>
    <cellStyle name="Currency 4 2 2 5 2" xfId="6836" xr:uid="{00000000-0005-0000-0000-0000CE230000}"/>
    <cellStyle name="Currency 4 2 2 5 2 2" xfId="6837" xr:uid="{00000000-0005-0000-0000-0000CF230000}"/>
    <cellStyle name="Currency 4 2 2 5 2 2 2" xfId="6838" xr:uid="{00000000-0005-0000-0000-0000D0230000}"/>
    <cellStyle name="Currency 4 2 2 5 2 3" xfId="6839" xr:uid="{00000000-0005-0000-0000-0000D1230000}"/>
    <cellStyle name="Currency 4 2 2 5 2 3 2" xfId="6840" xr:uid="{00000000-0005-0000-0000-0000D2230000}"/>
    <cellStyle name="Currency 4 2 2 5 2 4" xfId="6841" xr:uid="{00000000-0005-0000-0000-0000D3230000}"/>
    <cellStyle name="Currency 4 2 2 5 2 4 2" xfId="6842" xr:uid="{00000000-0005-0000-0000-0000D4230000}"/>
    <cellStyle name="Currency 4 2 2 5 2 5" xfId="6843" xr:uid="{00000000-0005-0000-0000-0000D5230000}"/>
    <cellStyle name="Currency 4 2 2 5 2 6" xfId="6844" xr:uid="{00000000-0005-0000-0000-0000D6230000}"/>
    <cellStyle name="Currency 4 2 2 5 3" xfId="6845" xr:uid="{00000000-0005-0000-0000-0000D7230000}"/>
    <cellStyle name="Currency 4 2 2 5 3 2" xfId="6846" xr:uid="{00000000-0005-0000-0000-0000D8230000}"/>
    <cellStyle name="Currency 4 2 2 5 3 2 2" xfId="6847" xr:uid="{00000000-0005-0000-0000-0000D9230000}"/>
    <cellStyle name="Currency 4 2 2 5 3 3" xfId="6848" xr:uid="{00000000-0005-0000-0000-0000DA230000}"/>
    <cellStyle name="Currency 4 2 2 5 3 3 2" xfId="6849" xr:uid="{00000000-0005-0000-0000-0000DB230000}"/>
    <cellStyle name="Currency 4 2 2 5 3 4" xfId="6850" xr:uid="{00000000-0005-0000-0000-0000DC230000}"/>
    <cellStyle name="Currency 4 2 2 5 3 4 2" xfId="6851" xr:uid="{00000000-0005-0000-0000-0000DD230000}"/>
    <cellStyle name="Currency 4 2 2 5 3 5" xfId="6852" xr:uid="{00000000-0005-0000-0000-0000DE230000}"/>
    <cellStyle name="Currency 4 2 2 5 3 6" xfId="6853" xr:uid="{00000000-0005-0000-0000-0000DF230000}"/>
    <cellStyle name="Currency 4 2 2 5 4" xfId="6854" xr:uid="{00000000-0005-0000-0000-0000E0230000}"/>
    <cellStyle name="Currency 4 2 2 5 4 2" xfId="6855" xr:uid="{00000000-0005-0000-0000-0000E1230000}"/>
    <cellStyle name="Currency 4 2 2 5 4 2 2" xfId="6856" xr:uid="{00000000-0005-0000-0000-0000E2230000}"/>
    <cellStyle name="Currency 4 2 2 5 4 3" xfId="6857" xr:uid="{00000000-0005-0000-0000-0000E3230000}"/>
    <cellStyle name="Currency 4 2 2 5 4 3 2" xfId="6858" xr:uid="{00000000-0005-0000-0000-0000E4230000}"/>
    <cellStyle name="Currency 4 2 2 5 4 4" xfId="6859" xr:uid="{00000000-0005-0000-0000-0000E5230000}"/>
    <cellStyle name="Currency 4 2 2 5 4 4 2" xfId="6860" xr:uid="{00000000-0005-0000-0000-0000E6230000}"/>
    <cellStyle name="Currency 4 2 2 5 4 5" xfId="6861" xr:uid="{00000000-0005-0000-0000-0000E7230000}"/>
    <cellStyle name="Currency 4 2 2 5 4 6" xfId="6862" xr:uid="{00000000-0005-0000-0000-0000E8230000}"/>
    <cellStyle name="Currency 4 2 2 5 5" xfId="6863" xr:uid="{00000000-0005-0000-0000-0000E9230000}"/>
    <cellStyle name="Currency 4 2 2 5 5 2" xfId="6864" xr:uid="{00000000-0005-0000-0000-0000EA230000}"/>
    <cellStyle name="Currency 4 2 2 5 5 2 2" xfId="6865" xr:uid="{00000000-0005-0000-0000-0000EB230000}"/>
    <cellStyle name="Currency 4 2 2 5 5 3" xfId="6866" xr:uid="{00000000-0005-0000-0000-0000EC230000}"/>
    <cellStyle name="Currency 4 2 2 5 5 3 2" xfId="6867" xr:uid="{00000000-0005-0000-0000-0000ED230000}"/>
    <cellStyle name="Currency 4 2 2 5 5 4" xfId="6868" xr:uid="{00000000-0005-0000-0000-0000EE230000}"/>
    <cellStyle name="Currency 4 2 2 5 5 4 2" xfId="6869" xr:uid="{00000000-0005-0000-0000-0000EF230000}"/>
    <cellStyle name="Currency 4 2 2 5 5 5" xfId="6870" xr:uid="{00000000-0005-0000-0000-0000F0230000}"/>
    <cellStyle name="Currency 4 2 2 5 5 6" xfId="6871" xr:uid="{00000000-0005-0000-0000-0000F1230000}"/>
    <cellStyle name="Currency 4 2 2 5 6" xfId="6872" xr:uid="{00000000-0005-0000-0000-0000F2230000}"/>
    <cellStyle name="Currency 4 2 2 5 6 2" xfId="6873" xr:uid="{00000000-0005-0000-0000-0000F3230000}"/>
    <cellStyle name="Currency 4 2 2 5 6 2 2" xfId="6874" xr:uid="{00000000-0005-0000-0000-0000F4230000}"/>
    <cellStyle name="Currency 4 2 2 5 6 3" xfId="6875" xr:uid="{00000000-0005-0000-0000-0000F5230000}"/>
    <cellStyle name="Currency 4 2 2 5 6 3 2" xfId="6876" xr:uid="{00000000-0005-0000-0000-0000F6230000}"/>
    <cellStyle name="Currency 4 2 2 5 6 4" xfId="6877" xr:uid="{00000000-0005-0000-0000-0000F7230000}"/>
    <cellStyle name="Currency 4 2 2 5 6 5" xfId="6878" xr:uid="{00000000-0005-0000-0000-0000F8230000}"/>
    <cellStyle name="Currency 4 2 2 5 7" xfId="6879" xr:uid="{00000000-0005-0000-0000-0000F9230000}"/>
    <cellStyle name="Currency 4 2 2 5 7 2" xfId="6880" xr:uid="{00000000-0005-0000-0000-0000FA230000}"/>
    <cellStyle name="Currency 4 2 2 5 8" xfId="6881" xr:uid="{00000000-0005-0000-0000-0000FB230000}"/>
    <cellStyle name="Currency 4 2 2 5 8 2" xfId="6882" xr:uid="{00000000-0005-0000-0000-0000FC230000}"/>
    <cellStyle name="Currency 4 2 2 5 9" xfId="6883" xr:uid="{00000000-0005-0000-0000-0000FD230000}"/>
    <cellStyle name="Currency 4 2 2 5 9 2" xfId="6884" xr:uid="{00000000-0005-0000-0000-0000FE230000}"/>
    <cellStyle name="Currency 4 2 2 6" xfId="6885" xr:uid="{00000000-0005-0000-0000-0000FF230000}"/>
    <cellStyle name="Currency 4 2 2 6 10" xfId="6886" xr:uid="{00000000-0005-0000-0000-000000240000}"/>
    <cellStyle name="Currency 4 2 2 6 2" xfId="6887" xr:uid="{00000000-0005-0000-0000-000001240000}"/>
    <cellStyle name="Currency 4 2 2 6 2 2" xfId="6888" xr:uid="{00000000-0005-0000-0000-000002240000}"/>
    <cellStyle name="Currency 4 2 2 6 2 2 2" xfId="6889" xr:uid="{00000000-0005-0000-0000-000003240000}"/>
    <cellStyle name="Currency 4 2 2 6 2 3" xfId="6890" xr:uid="{00000000-0005-0000-0000-000004240000}"/>
    <cellStyle name="Currency 4 2 2 6 2 3 2" xfId="6891" xr:uid="{00000000-0005-0000-0000-000005240000}"/>
    <cellStyle name="Currency 4 2 2 6 2 4" xfId="6892" xr:uid="{00000000-0005-0000-0000-000006240000}"/>
    <cellStyle name="Currency 4 2 2 6 2 4 2" xfId="6893" xr:uid="{00000000-0005-0000-0000-000007240000}"/>
    <cellStyle name="Currency 4 2 2 6 2 5" xfId="6894" xr:uid="{00000000-0005-0000-0000-000008240000}"/>
    <cellStyle name="Currency 4 2 2 6 2 6" xfId="6895" xr:uid="{00000000-0005-0000-0000-000009240000}"/>
    <cellStyle name="Currency 4 2 2 6 3" xfId="6896" xr:uid="{00000000-0005-0000-0000-00000A240000}"/>
    <cellStyle name="Currency 4 2 2 6 3 2" xfId="6897" xr:uid="{00000000-0005-0000-0000-00000B240000}"/>
    <cellStyle name="Currency 4 2 2 6 3 2 2" xfId="6898" xr:uid="{00000000-0005-0000-0000-00000C240000}"/>
    <cellStyle name="Currency 4 2 2 6 3 3" xfId="6899" xr:uid="{00000000-0005-0000-0000-00000D240000}"/>
    <cellStyle name="Currency 4 2 2 6 3 3 2" xfId="6900" xr:uid="{00000000-0005-0000-0000-00000E240000}"/>
    <cellStyle name="Currency 4 2 2 6 3 4" xfId="6901" xr:uid="{00000000-0005-0000-0000-00000F240000}"/>
    <cellStyle name="Currency 4 2 2 6 3 4 2" xfId="6902" xr:uid="{00000000-0005-0000-0000-000010240000}"/>
    <cellStyle name="Currency 4 2 2 6 3 5" xfId="6903" xr:uid="{00000000-0005-0000-0000-000011240000}"/>
    <cellStyle name="Currency 4 2 2 6 3 6" xfId="6904" xr:uid="{00000000-0005-0000-0000-000012240000}"/>
    <cellStyle name="Currency 4 2 2 6 4" xfId="6905" xr:uid="{00000000-0005-0000-0000-000013240000}"/>
    <cellStyle name="Currency 4 2 2 6 4 2" xfId="6906" xr:uid="{00000000-0005-0000-0000-000014240000}"/>
    <cellStyle name="Currency 4 2 2 6 4 2 2" xfId="6907" xr:uid="{00000000-0005-0000-0000-000015240000}"/>
    <cellStyle name="Currency 4 2 2 6 4 3" xfId="6908" xr:uid="{00000000-0005-0000-0000-000016240000}"/>
    <cellStyle name="Currency 4 2 2 6 4 3 2" xfId="6909" xr:uid="{00000000-0005-0000-0000-000017240000}"/>
    <cellStyle name="Currency 4 2 2 6 4 4" xfId="6910" xr:uid="{00000000-0005-0000-0000-000018240000}"/>
    <cellStyle name="Currency 4 2 2 6 4 4 2" xfId="6911" xr:uid="{00000000-0005-0000-0000-000019240000}"/>
    <cellStyle name="Currency 4 2 2 6 4 5" xfId="6912" xr:uid="{00000000-0005-0000-0000-00001A240000}"/>
    <cellStyle name="Currency 4 2 2 6 4 6" xfId="6913" xr:uid="{00000000-0005-0000-0000-00001B240000}"/>
    <cellStyle name="Currency 4 2 2 6 5" xfId="6914" xr:uid="{00000000-0005-0000-0000-00001C240000}"/>
    <cellStyle name="Currency 4 2 2 6 5 2" xfId="6915" xr:uid="{00000000-0005-0000-0000-00001D240000}"/>
    <cellStyle name="Currency 4 2 2 6 5 2 2" xfId="6916" xr:uid="{00000000-0005-0000-0000-00001E240000}"/>
    <cellStyle name="Currency 4 2 2 6 5 3" xfId="6917" xr:uid="{00000000-0005-0000-0000-00001F240000}"/>
    <cellStyle name="Currency 4 2 2 6 5 3 2" xfId="6918" xr:uid="{00000000-0005-0000-0000-000020240000}"/>
    <cellStyle name="Currency 4 2 2 6 5 4" xfId="6919" xr:uid="{00000000-0005-0000-0000-000021240000}"/>
    <cellStyle name="Currency 4 2 2 6 5 5" xfId="6920" xr:uid="{00000000-0005-0000-0000-000022240000}"/>
    <cellStyle name="Currency 4 2 2 6 6" xfId="6921" xr:uid="{00000000-0005-0000-0000-000023240000}"/>
    <cellStyle name="Currency 4 2 2 6 6 2" xfId="6922" xr:uid="{00000000-0005-0000-0000-000024240000}"/>
    <cellStyle name="Currency 4 2 2 6 7" xfId="6923" xr:uid="{00000000-0005-0000-0000-000025240000}"/>
    <cellStyle name="Currency 4 2 2 6 7 2" xfId="6924" xr:uid="{00000000-0005-0000-0000-000026240000}"/>
    <cellStyle name="Currency 4 2 2 6 8" xfId="6925" xr:uid="{00000000-0005-0000-0000-000027240000}"/>
    <cellStyle name="Currency 4 2 2 6 8 2" xfId="6926" xr:uid="{00000000-0005-0000-0000-000028240000}"/>
    <cellStyle name="Currency 4 2 2 6 9" xfId="6927" xr:uid="{00000000-0005-0000-0000-000029240000}"/>
    <cellStyle name="Currency 4 2 2 7" xfId="6928" xr:uid="{00000000-0005-0000-0000-00002A240000}"/>
    <cellStyle name="Currency 4 2 2 7 10" xfId="6929" xr:uid="{00000000-0005-0000-0000-00002B240000}"/>
    <cellStyle name="Currency 4 2 2 7 2" xfId="6930" xr:uid="{00000000-0005-0000-0000-00002C240000}"/>
    <cellStyle name="Currency 4 2 2 7 2 2" xfId="6931" xr:uid="{00000000-0005-0000-0000-00002D240000}"/>
    <cellStyle name="Currency 4 2 2 7 2 2 2" xfId="6932" xr:uid="{00000000-0005-0000-0000-00002E240000}"/>
    <cellStyle name="Currency 4 2 2 7 2 3" xfId="6933" xr:uid="{00000000-0005-0000-0000-00002F240000}"/>
    <cellStyle name="Currency 4 2 2 7 2 3 2" xfId="6934" xr:uid="{00000000-0005-0000-0000-000030240000}"/>
    <cellStyle name="Currency 4 2 2 7 2 4" xfId="6935" xr:uid="{00000000-0005-0000-0000-000031240000}"/>
    <cellStyle name="Currency 4 2 2 7 2 4 2" xfId="6936" xr:uid="{00000000-0005-0000-0000-000032240000}"/>
    <cellStyle name="Currency 4 2 2 7 2 5" xfId="6937" xr:uid="{00000000-0005-0000-0000-000033240000}"/>
    <cellStyle name="Currency 4 2 2 7 2 6" xfId="6938" xr:uid="{00000000-0005-0000-0000-000034240000}"/>
    <cellStyle name="Currency 4 2 2 7 3" xfId="6939" xr:uid="{00000000-0005-0000-0000-000035240000}"/>
    <cellStyle name="Currency 4 2 2 7 3 2" xfId="6940" xr:uid="{00000000-0005-0000-0000-000036240000}"/>
    <cellStyle name="Currency 4 2 2 7 3 2 2" xfId="6941" xr:uid="{00000000-0005-0000-0000-000037240000}"/>
    <cellStyle name="Currency 4 2 2 7 3 3" xfId="6942" xr:uid="{00000000-0005-0000-0000-000038240000}"/>
    <cellStyle name="Currency 4 2 2 7 3 3 2" xfId="6943" xr:uid="{00000000-0005-0000-0000-000039240000}"/>
    <cellStyle name="Currency 4 2 2 7 3 4" xfId="6944" xr:uid="{00000000-0005-0000-0000-00003A240000}"/>
    <cellStyle name="Currency 4 2 2 7 3 4 2" xfId="6945" xr:uid="{00000000-0005-0000-0000-00003B240000}"/>
    <cellStyle name="Currency 4 2 2 7 3 5" xfId="6946" xr:uid="{00000000-0005-0000-0000-00003C240000}"/>
    <cellStyle name="Currency 4 2 2 7 3 6" xfId="6947" xr:uid="{00000000-0005-0000-0000-00003D240000}"/>
    <cellStyle name="Currency 4 2 2 7 4" xfId="6948" xr:uid="{00000000-0005-0000-0000-00003E240000}"/>
    <cellStyle name="Currency 4 2 2 7 4 2" xfId="6949" xr:uid="{00000000-0005-0000-0000-00003F240000}"/>
    <cellStyle name="Currency 4 2 2 7 4 2 2" xfId="6950" xr:uid="{00000000-0005-0000-0000-000040240000}"/>
    <cellStyle name="Currency 4 2 2 7 4 3" xfId="6951" xr:uid="{00000000-0005-0000-0000-000041240000}"/>
    <cellStyle name="Currency 4 2 2 7 4 3 2" xfId="6952" xr:uid="{00000000-0005-0000-0000-000042240000}"/>
    <cellStyle name="Currency 4 2 2 7 4 4" xfId="6953" xr:uid="{00000000-0005-0000-0000-000043240000}"/>
    <cellStyle name="Currency 4 2 2 7 4 4 2" xfId="6954" xr:uid="{00000000-0005-0000-0000-000044240000}"/>
    <cellStyle name="Currency 4 2 2 7 4 5" xfId="6955" xr:uid="{00000000-0005-0000-0000-000045240000}"/>
    <cellStyle name="Currency 4 2 2 7 4 6" xfId="6956" xr:uid="{00000000-0005-0000-0000-000046240000}"/>
    <cellStyle name="Currency 4 2 2 7 5" xfId="6957" xr:uid="{00000000-0005-0000-0000-000047240000}"/>
    <cellStyle name="Currency 4 2 2 7 5 2" xfId="6958" xr:uid="{00000000-0005-0000-0000-000048240000}"/>
    <cellStyle name="Currency 4 2 2 7 5 2 2" xfId="6959" xr:uid="{00000000-0005-0000-0000-000049240000}"/>
    <cellStyle name="Currency 4 2 2 7 5 3" xfId="6960" xr:uid="{00000000-0005-0000-0000-00004A240000}"/>
    <cellStyle name="Currency 4 2 2 7 5 3 2" xfId="6961" xr:uid="{00000000-0005-0000-0000-00004B240000}"/>
    <cellStyle name="Currency 4 2 2 7 5 4" xfId="6962" xr:uid="{00000000-0005-0000-0000-00004C240000}"/>
    <cellStyle name="Currency 4 2 2 7 5 5" xfId="6963" xr:uid="{00000000-0005-0000-0000-00004D240000}"/>
    <cellStyle name="Currency 4 2 2 7 6" xfId="6964" xr:uid="{00000000-0005-0000-0000-00004E240000}"/>
    <cellStyle name="Currency 4 2 2 7 6 2" xfId="6965" xr:uid="{00000000-0005-0000-0000-00004F240000}"/>
    <cellStyle name="Currency 4 2 2 7 7" xfId="6966" xr:uid="{00000000-0005-0000-0000-000050240000}"/>
    <cellStyle name="Currency 4 2 2 7 7 2" xfId="6967" xr:uid="{00000000-0005-0000-0000-000051240000}"/>
    <cellStyle name="Currency 4 2 2 7 8" xfId="6968" xr:uid="{00000000-0005-0000-0000-000052240000}"/>
    <cellStyle name="Currency 4 2 2 7 8 2" xfId="6969" xr:uid="{00000000-0005-0000-0000-000053240000}"/>
    <cellStyle name="Currency 4 2 2 7 9" xfId="6970" xr:uid="{00000000-0005-0000-0000-000054240000}"/>
    <cellStyle name="Currency 4 2 2 8" xfId="6971" xr:uid="{00000000-0005-0000-0000-000055240000}"/>
    <cellStyle name="Currency 4 2 2 8 2" xfId="6972" xr:uid="{00000000-0005-0000-0000-000056240000}"/>
    <cellStyle name="Currency 4 2 2 8 2 2" xfId="6973" xr:uid="{00000000-0005-0000-0000-000057240000}"/>
    <cellStyle name="Currency 4 2 2 8 3" xfId="6974" xr:uid="{00000000-0005-0000-0000-000058240000}"/>
    <cellStyle name="Currency 4 2 2 8 3 2" xfId="6975" xr:uid="{00000000-0005-0000-0000-000059240000}"/>
    <cellStyle name="Currency 4 2 2 8 4" xfId="6976" xr:uid="{00000000-0005-0000-0000-00005A240000}"/>
    <cellStyle name="Currency 4 2 2 8 4 2" xfId="6977" xr:uid="{00000000-0005-0000-0000-00005B240000}"/>
    <cellStyle name="Currency 4 2 2 8 5" xfId="6978" xr:uid="{00000000-0005-0000-0000-00005C240000}"/>
    <cellStyle name="Currency 4 2 2 8 6" xfId="6979" xr:uid="{00000000-0005-0000-0000-00005D240000}"/>
    <cellStyle name="Currency 4 2 2 9" xfId="6980" xr:uid="{00000000-0005-0000-0000-00005E240000}"/>
    <cellStyle name="Currency 4 2 2 9 2" xfId="6981" xr:uid="{00000000-0005-0000-0000-00005F240000}"/>
    <cellStyle name="Currency 4 2 2 9 2 2" xfId="6982" xr:uid="{00000000-0005-0000-0000-000060240000}"/>
    <cellStyle name="Currency 4 2 2 9 3" xfId="6983" xr:uid="{00000000-0005-0000-0000-000061240000}"/>
    <cellStyle name="Currency 4 2 2 9 3 2" xfId="6984" xr:uid="{00000000-0005-0000-0000-000062240000}"/>
    <cellStyle name="Currency 4 2 2 9 4" xfId="6985" xr:uid="{00000000-0005-0000-0000-000063240000}"/>
    <cellStyle name="Currency 4 2 2 9 4 2" xfId="6986" xr:uid="{00000000-0005-0000-0000-000064240000}"/>
    <cellStyle name="Currency 4 2 2 9 5" xfId="6987" xr:uid="{00000000-0005-0000-0000-000065240000}"/>
    <cellStyle name="Currency 4 2 2 9 6" xfId="6988" xr:uid="{00000000-0005-0000-0000-000066240000}"/>
    <cellStyle name="Currency 4 2 3" xfId="6989" xr:uid="{00000000-0005-0000-0000-000067240000}"/>
    <cellStyle name="Currency 4 2 3 10" xfId="6990" xr:uid="{00000000-0005-0000-0000-000068240000}"/>
    <cellStyle name="Currency 4 2 3 10 2" xfId="6991" xr:uid="{00000000-0005-0000-0000-000069240000}"/>
    <cellStyle name="Currency 4 2 3 11" xfId="6992" xr:uid="{00000000-0005-0000-0000-00006A240000}"/>
    <cellStyle name="Currency 4 2 3 11 2" xfId="6993" xr:uid="{00000000-0005-0000-0000-00006B240000}"/>
    <cellStyle name="Currency 4 2 3 12" xfId="6994" xr:uid="{00000000-0005-0000-0000-00006C240000}"/>
    <cellStyle name="Currency 4 2 3 13" xfId="6995" xr:uid="{00000000-0005-0000-0000-00006D240000}"/>
    <cellStyle name="Currency 4 2 3 2" xfId="6996" xr:uid="{00000000-0005-0000-0000-00006E240000}"/>
    <cellStyle name="Currency 4 2 3 2 10" xfId="6997" xr:uid="{00000000-0005-0000-0000-00006F240000}"/>
    <cellStyle name="Currency 4 2 3 2 11" xfId="6998" xr:uid="{00000000-0005-0000-0000-000070240000}"/>
    <cellStyle name="Currency 4 2 3 2 2" xfId="6999" xr:uid="{00000000-0005-0000-0000-000071240000}"/>
    <cellStyle name="Currency 4 2 3 2 2 2" xfId="7000" xr:uid="{00000000-0005-0000-0000-000072240000}"/>
    <cellStyle name="Currency 4 2 3 2 2 2 2" xfId="7001" xr:uid="{00000000-0005-0000-0000-000073240000}"/>
    <cellStyle name="Currency 4 2 3 2 2 3" xfId="7002" xr:uid="{00000000-0005-0000-0000-000074240000}"/>
    <cellStyle name="Currency 4 2 3 2 2 3 2" xfId="7003" xr:uid="{00000000-0005-0000-0000-000075240000}"/>
    <cellStyle name="Currency 4 2 3 2 2 4" xfId="7004" xr:uid="{00000000-0005-0000-0000-000076240000}"/>
    <cellStyle name="Currency 4 2 3 2 2 4 2" xfId="7005" xr:uid="{00000000-0005-0000-0000-000077240000}"/>
    <cellStyle name="Currency 4 2 3 2 2 5" xfId="7006" xr:uid="{00000000-0005-0000-0000-000078240000}"/>
    <cellStyle name="Currency 4 2 3 2 2 6" xfId="7007" xr:uid="{00000000-0005-0000-0000-000079240000}"/>
    <cellStyle name="Currency 4 2 3 2 3" xfId="7008" xr:uid="{00000000-0005-0000-0000-00007A240000}"/>
    <cellStyle name="Currency 4 2 3 2 3 2" xfId="7009" xr:uid="{00000000-0005-0000-0000-00007B240000}"/>
    <cellStyle name="Currency 4 2 3 2 3 2 2" xfId="7010" xr:uid="{00000000-0005-0000-0000-00007C240000}"/>
    <cellStyle name="Currency 4 2 3 2 3 3" xfId="7011" xr:uid="{00000000-0005-0000-0000-00007D240000}"/>
    <cellStyle name="Currency 4 2 3 2 3 3 2" xfId="7012" xr:uid="{00000000-0005-0000-0000-00007E240000}"/>
    <cellStyle name="Currency 4 2 3 2 3 4" xfId="7013" xr:uid="{00000000-0005-0000-0000-00007F240000}"/>
    <cellStyle name="Currency 4 2 3 2 3 4 2" xfId="7014" xr:uid="{00000000-0005-0000-0000-000080240000}"/>
    <cellStyle name="Currency 4 2 3 2 3 5" xfId="7015" xr:uid="{00000000-0005-0000-0000-000081240000}"/>
    <cellStyle name="Currency 4 2 3 2 3 6" xfId="7016" xr:uid="{00000000-0005-0000-0000-000082240000}"/>
    <cellStyle name="Currency 4 2 3 2 4" xfId="7017" xr:uid="{00000000-0005-0000-0000-000083240000}"/>
    <cellStyle name="Currency 4 2 3 2 4 2" xfId="7018" xr:uid="{00000000-0005-0000-0000-000084240000}"/>
    <cellStyle name="Currency 4 2 3 2 4 2 2" xfId="7019" xr:uid="{00000000-0005-0000-0000-000085240000}"/>
    <cellStyle name="Currency 4 2 3 2 4 3" xfId="7020" xr:uid="{00000000-0005-0000-0000-000086240000}"/>
    <cellStyle name="Currency 4 2 3 2 4 3 2" xfId="7021" xr:uid="{00000000-0005-0000-0000-000087240000}"/>
    <cellStyle name="Currency 4 2 3 2 4 4" xfId="7022" xr:uid="{00000000-0005-0000-0000-000088240000}"/>
    <cellStyle name="Currency 4 2 3 2 4 4 2" xfId="7023" xr:uid="{00000000-0005-0000-0000-000089240000}"/>
    <cellStyle name="Currency 4 2 3 2 4 5" xfId="7024" xr:uid="{00000000-0005-0000-0000-00008A240000}"/>
    <cellStyle name="Currency 4 2 3 2 4 6" xfId="7025" xr:uid="{00000000-0005-0000-0000-00008B240000}"/>
    <cellStyle name="Currency 4 2 3 2 5" xfId="7026" xr:uid="{00000000-0005-0000-0000-00008C240000}"/>
    <cellStyle name="Currency 4 2 3 2 5 2" xfId="7027" xr:uid="{00000000-0005-0000-0000-00008D240000}"/>
    <cellStyle name="Currency 4 2 3 2 5 2 2" xfId="7028" xr:uid="{00000000-0005-0000-0000-00008E240000}"/>
    <cellStyle name="Currency 4 2 3 2 5 3" xfId="7029" xr:uid="{00000000-0005-0000-0000-00008F240000}"/>
    <cellStyle name="Currency 4 2 3 2 5 3 2" xfId="7030" xr:uid="{00000000-0005-0000-0000-000090240000}"/>
    <cellStyle name="Currency 4 2 3 2 5 4" xfId="7031" xr:uid="{00000000-0005-0000-0000-000091240000}"/>
    <cellStyle name="Currency 4 2 3 2 5 4 2" xfId="7032" xr:uid="{00000000-0005-0000-0000-000092240000}"/>
    <cellStyle name="Currency 4 2 3 2 5 5" xfId="7033" xr:uid="{00000000-0005-0000-0000-000093240000}"/>
    <cellStyle name="Currency 4 2 3 2 5 6" xfId="7034" xr:uid="{00000000-0005-0000-0000-000094240000}"/>
    <cellStyle name="Currency 4 2 3 2 6" xfId="7035" xr:uid="{00000000-0005-0000-0000-000095240000}"/>
    <cellStyle name="Currency 4 2 3 2 6 2" xfId="7036" xr:uid="{00000000-0005-0000-0000-000096240000}"/>
    <cellStyle name="Currency 4 2 3 2 6 2 2" xfId="7037" xr:uid="{00000000-0005-0000-0000-000097240000}"/>
    <cellStyle name="Currency 4 2 3 2 6 3" xfId="7038" xr:uid="{00000000-0005-0000-0000-000098240000}"/>
    <cellStyle name="Currency 4 2 3 2 6 3 2" xfId="7039" xr:uid="{00000000-0005-0000-0000-000099240000}"/>
    <cellStyle name="Currency 4 2 3 2 6 4" xfId="7040" xr:uid="{00000000-0005-0000-0000-00009A240000}"/>
    <cellStyle name="Currency 4 2 3 2 6 5" xfId="7041" xr:uid="{00000000-0005-0000-0000-00009B240000}"/>
    <cellStyle name="Currency 4 2 3 2 7" xfId="7042" xr:uid="{00000000-0005-0000-0000-00009C240000}"/>
    <cellStyle name="Currency 4 2 3 2 7 2" xfId="7043" xr:uid="{00000000-0005-0000-0000-00009D240000}"/>
    <cellStyle name="Currency 4 2 3 2 8" xfId="7044" xr:uid="{00000000-0005-0000-0000-00009E240000}"/>
    <cellStyle name="Currency 4 2 3 2 8 2" xfId="7045" xr:uid="{00000000-0005-0000-0000-00009F240000}"/>
    <cellStyle name="Currency 4 2 3 2 9" xfId="7046" xr:uid="{00000000-0005-0000-0000-0000A0240000}"/>
    <cellStyle name="Currency 4 2 3 2 9 2" xfId="7047" xr:uid="{00000000-0005-0000-0000-0000A1240000}"/>
    <cellStyle name="Currency 4 2 3 3" xfId="7048" xr:uid="{00000000-0005-0000-0000-0000A2240000}"/>
    <cellStyle name="Currency 4 2 3 3 10" xfId="7049" xr:uid="{00000000-0005-0000-0000-0000A3240000}"/>
    <cellStyle name="Currency 4 2 3 3 2" xfId="7050" xr:uid="{00000000-0005-0000-0000-0000A4240000}"/>
    <cellStyle name="Currency 4 2 3 3 2 2" xfId="7051" xr:uid="{00000000-0005-0000-0000-0000A5240000}"/>
    <cellStyle name="Currency 4 2 3 3 2 2 2" xfId="7052" xr:uid="{00000000-0005-0000-0000-0000A6240000}"/>
    <cellStyle name="Currency 4 2 3 3 2 3" xfId="7053" xr:uid="{00000000-0005-0000-0000-0000A7240000}"/>
    <cellStyle name="Currency 4 2 3 3 2 3 2" xfId="7054" xr:uid="{00000000-0005-0000-0000-0000A8240000}"/>
    <cellStyle name="Currency 4 2 3 3 2 4" xfId="7055" xr:uid="{00000000-0005-0000-0000-0000A9240000}"/>
    <cellStyle name="Currency 4 2 3 3 2 4 2" xfId="7056" xr:uid="{00000000-0005-0000-0000-0000AA240000}"/>
    <cellStyle name="Currency 4 2 3 3 2 5" xfId="7057" xr:uid="{00000000-0005-0000-0000-0000AB240000}"/>
    <cellStyle name="Currency 4 2 3 3 2 6" xfId="7058" xr:uid="{00000000-0005-0000-0000-0000AC240000}"/>
    <cellStyle name="Currency 4 2 3 3 3" xfId="7059" xr:uid="{00000000-0005-0000-0000-0000AD240000}"/>
    <cellStyle name="Currency 4 2 3 3 3 2" xfId="7060" xr:uid="{00000000-0005-0000-0000-0000AE240000}"/>
    <cellStyle name="Currency 4 2 3 3 3 2 2" xfId="7061" xr:uid="{00000000-0005-0000-0000-0000AF240000}"/>
    <cellStyle name="Currency 4 2 3 3 3 3" xfId="7062" xr:uid="{00000000-0005-0000-0000-0000B0240000}"/>
    <cellStyle name="Currency 4 2 3 3 3 3 2" xfId="7063" xr:uid="{00000000-0005-0000-0000-0000B1240000}"/>
    <cellStyle name="Currency 4 2 3 3 3 4" xfId="7064" xr:uid="{00000000-0005-0000-0000-0000B2240000}"/>
    <cellStyle name="Currency 4 2 3 3 3 4 2" xfId="7065" xr:uid="{00000000-0005-0000-0000-0000B3240000}"/>
    <cellStyle name="Currency 4 2 3 3 3 5" xfId="7066" xr:uid="{00000000-0005-0000-0000-0000B4240000}"/>
    <cellStyle name="Currency 4 2 3 3 3 6" xfId="7067" xr:uid="{00000000-0005-0000-0000-0000B5240000}"/>
    <cellStyle name="Currency 4 2 3 3 4" xfId="7068" xr:uid="{00000000-0005-0000-0000-0000B6240000}"/>
    <cellStyle name="Currency 4 2 3 3 4 2" xfId="7069" xr:uid="{00000000-0005-0000-0000-0000B7240000}"/>
    <cellStyle name="Currency 4 2 3 3 4 2 2" xfId="7070" xr:uid="{00000000-0005-0000-0000-0000B8240000}"/>
    <cellStyle name="Currency 4 2 3 3 4 3" xfId="7071" xr:uid="{00000000-0005-0000-0000-0000B9240000}"/>
    <cellStyle name="Currency 4 2 3 3 4 3 2" xfId="7072" xr:uid="{00000000-0005-0000-0000-0000BA240000}"/>
    <cellStyle name="Currency 4 2 3 3 4 4" xfId="7073" xr:uid="{00000000-0005-0000-0000-0000BB240000}"/>
    <cellStyle name="Currency 4 2 3 3 4 4 2" xfId="7074" xr:uid="{00000000-0005-0000-0000-0000BC240000}"/>
    <cellStyle name="Currency 4 2 3 3 4 5" xfId="7075" xr:uid="{00000000-0005-0000-0000-0000BD240000}"/>
    <cellStyle name="Currency 4 2 3 3 4 6" xfId="7076" xr:uid="{00000000-0005-0000-0000-0000BE240000}"/>
    <cellStyle name="Currency 4 2 3 3 5" xfId="7077" xr:uid="{00000000-0005-0000-0000-0000BF240000}"/>
    <cellStyle name="Currency 4 2 3 3 5 2" xfId="7078" xr:uid="{00000000-0005-0000-0000-0000C0240000}"/>
    <cellStyle name="Currency 4 2 3 3 5 2 2" xfId="7079" xr:uid="{00000000-0005-0000-0000-0000C1240000}"/>
    <cellStyle name="Currency 4 2 3 3 5 3" xfId="7080" xr:uid="{00000000-0005-0000-0000-0000C2240000}"/>
    <cellStyle name="Currency 4 2 3 3 5 3 2" xfId="7081" xr:uid="{00000000-0005-0000-0000-0000C3240000}"/>
    <cellStyle name="Currency 4 2 3 3 5 4" xfId="7082" xr:uid="{00000000-0005-0000-0000-0000C4240000}"/>
    <cellStyle name="Currency 4 2 3 3 5 5" xfId="7083" xr:uid="{00000000-0005-0000-0000-0000C5240000}"/>
    <cellStyle name="Currency 4 2 3 3 6" xfId="7084" xr:uid="{00000000-0005-0000-0000-0000C6240000}"/>
    <cellStyle name="Currency 4 2 3 3 6 2" xfId="7085" xr:uid="{00000000-0005-0000-0000-0000C7240000}"/>
    <cellStyle name="Currency 4 2 3 3 7" xfId="7086" xr:uid="{00000000-0005-0000-0000-0000C8240000}"/>
    <cellStyle name="Currency 4 2 3 3 7 2" xfId="7087" xr:uid="{00000000-0005-0000-0000-0000C9240000}"/>
    <cellStyle name="Currency 4 2 3 3 8" xfId="7088" xr:uid="{00000000-0005-0000-0000-0000CA240000}"/>
    <cellStyle name="Currency 4 2 3 3 8 2" xfId="7089" xr:uid="{00000000-0005-0000-0000-0000CB240000}"/>
    <cellStyle name="Currency 4 2 3 3 9" xfId="7090" xr:uid="{00000000-0005-0000-0000-0000CC240000}"/>
    <cellStyle name="Currency 4 2 3 4" xfId="7091" xr:uid="{00000000-0005-0000-0000-0000CD240000}"/>
    <cellStyle name="Currency 4 2 3 4 10" xfId="7092" xr:uid="{00000000-0005-0000-0000-0000CE240000}"/>
    <cellStyle name="Currency 4 2 3 4 2" xfId="7093" xr:uid="{00000000-0005-0000-0000-0000CF240000}"/>
    <cellStyle name="Currency 4 2 3 4 2 2" xfId="7094" xr:uid="{00000000-0005-0000-0000-0000D0240000}"/>
    <cellStyle name="Currency 4 2 3 4 2 2 2" xfId="7095" xr:uid="{00000000-0005-0000-0000-0000D1240000}"/>
    <cellStyle name="Currency 4 2 3 4 2 3" xfId="7096" xr:uid="{00000000-0005-0000-0000-0000D2240000}"/>
    <cellStyle name="Currency 4 2 3 4 2 3 2" xfId="7097" xr:uid="{00000000-0005-0000-0000-0000D3240000}"/>
    <cellStyle name="Currency 4 2 3 4 2 4" xfId="7098" xr:uid="{00000000-0005-0000-0000-0000D4240000}"/>
    <cellStyle name="Currency 4 2 3 4 2 4 2" xfId="7099" xr:uid="{00000000-0005-0000-0000-0000D5240000}"/>
    <cellStyle name="Currency 4 2 3 4 2 5" xfId="7100" xr:uid="{00000000-0005-0000-0000-0000D6240000}"/>
    <cellStyle name="Currency 4 2 3 4 2 6" xfId="7101" xr:uid="{00000000-0005-0000-0000-0000D7240000}"/>
    <cellStyle name="Currency 4 2 3 4 3" xfId="7102" xr:uid="{00000000-0005-0000-0000-0000D8240000}"/>
    <cellStyle name="Currency 4 2 3 4 3 2" xfId="7103" xr:uid="{00000000-0005-0000-0000-0000D9240000}"/>
    <cellStyle name="Currency 4 2 3 4 3 2 2" xfId="7104" xr:uid="{00000000-0005-0000-0000-0000DA240000}"/>
    <cellStyle name="Currency 4 2 3 4 3 3" xfId="7105" xr:uid="{00000000-0005-0000-0000-0000DB240000}"/>
    <cellStyle name="Currency 4 2 3 4 3 3 2" xfId="7106" xr:uid="{00000000-0005-0000-0000-0000DC240000}"/>
    <cellStyle name="Currency 4 2 3 4 3 4" xfId="7107" xr:uid="{00000000-0005-0000-0000-0000DD240000}"/>
    <cellStyle name="Currency 4 2 3 4 3 4 2" xfId="7108" xr:uid="{00000000-0005-0000-0000-0000DE240000}"/>
    <cellStyle name="Currency 4 2 3 4 3 5" xfId="7109" xr:uid="{00000000-0005-0000-0000-0000DF240000}"/>
    <cellStyle name="Currency 4 2 3 4 3 6" xfId="7110" xr:uid="{00000000-0005-0000-0000-0000E0240000}"/>
    <cellStyle name="Currency 4 2 3 4 4" xfId="7111" xr:uid="{00000000-0005-0000-0000-0000E1240000}"/>
    <cellStyle name="Currency 4 2 3 4 4 2" xfId="7112" xr:uid="{00000000-0005-0000-0000-0000E2240000}"/>
    <cellStyle name="Currency 4 2 3 4 4 2 2" xfId="7113" xr:uid="{00000000-0005-0000-0000-0000E3240000}"/>
    <cellStyle name="Currency 4 2 3 4 4 3" xfId="7114" xr:uid="{00000000-0005-0000-0000-0000E4240000}"/>
    <cellStyle name="Currency 4 2 3 4 4 3 2" xfId="7115" xr:uid="{00000000-0005-0000-0000-0000E5240000}"/>
    <cellStyle name="Currency 4 2 3 4 4 4" xfId="7116" xr:uid="{00000000-0005-0000-0000-0000E6240000}"/>
    <cellStyle name="Currency 4 2 3 4 4 4 2" xfId="7117" xr:uid="{00000000-0005-0000-0000-0000E7240000}"/>
    <cellStyle name="Currency 4 2 3 4 4 5" xfId="7118" xr:uid="{00000000-0005-0000-0000-0000E8240000}"/>
    <cellStyle name="Currency 4 2 3 4 4 6" xfId="7119" xr:uid="{00000000-0005-0000-0000-0000E9240000}"/>
    <cellStyle name="Currency 4 2 3 4 5" xfId="7120" xr:uid="{00000000-0005-0000-0000-0000EA240000}"/>
    <cellStyle name="Currency 4 2 3 4 5 2" xfId="7121" xr:uid="{00000000-0005-0000-0000-0000EB240000}"/>
    <cellStyle name="Currency 4 2 3 4 5 2 2" xfId="7122" xr:uid="{00000000-0005-0000-0000-0000EC240000}"/>
    <cellStyle name="Currency 4 2 3 4 5 3" xfId="7123" xr:uid="{00000000-0005-0000-0000-0000ED240000}"/>
    <cellStyle name="Currency 4 2 3 4 5 3 2" xfId="7124" xr:uid="{00000000-0005-0000-0000-0000EE240000}"/>
    <cellStyle name="Currency 4 2 3 4 5 4" xfId="7125" xr:uid="{00000000-0005-0000-0000-0000EF240000}"/>
    <cellStyle name="Currency 4 2 3 4 5 5" xfId="7126" xr:uid="{00000000-0005-0000-0000-0000F0240000}"/>
    <cellStyle name="Currency 4 2 3 4 6" xfId="7127" xr:uid="{00000000-0005-0000-0000-0000F1240000}"/>
    <cellStyle name="Currency 4 2 3 4 6 2" xfId="7128" xr:uid="{00000000-0005-0000-0000-0000F2240000}"/>
    <cellStyle name="Currency 4 2 3 4 7" xfId="7129" xr:uid="{00000000-0005-0000-0000-0000F3240000}"/>
    <cellStyle name="Currency 4 2 3 4 7 2" xfId="7130" xr:uid="{00000000-0005-0000-0000-0000F4240000}"/>
    <cellStyle name="Currency 4 2 3 4 8" xfId="7131" xr:uid="{00000000-0005-0000-0000-0000F5240000}"/>
    <cellStyle name="Currency 4 2 3 4 8 2" xfId="7132" xr:uid="{00000000-0005-0000-0000-0000F6240000}"/>
    <cellStyle name="Currency 4 2 3 4 9" xfId="7133" xr:uid="{00000000-0005-0000-0000-0000F7240000}"/>
    <cellStyle name="Currency 4 2 3 5" xfId="7134" xr:uid="{00000000-0005-0000-0000-0000F8240000}"/>
    <cellStyle name="Currency 4 2 3 5 2" xfId="7135" xr:uid="{00000000-0005-0000-0000-0000F9240000}"/>
    <cellStyle name="Currency 4 2 3 5 2 2" xfId="7136" xr:uid="{00000000-0005-0000-0000-0000FA240000}"/>
    <cellStyle name="Currency 4 2 3 5 3" xfId="7137" xr:uid="{00000000-0005-0000-0000-0000FB240000}"/>
    <cellStyle name="Currency 4 2 3 5 3 2" xfId="7138" xr:uid="{00000000-0005-0000-0000-0000FC240000}"/>
    <cellStyle name="Currency 4 2 3 5 4" xfId="7139" xr:uid="{00000000-0005-0000-0000-0000FD240000}"/>
    <cellStyle name="Currency 4 2 3 5 4 2" xfId="7140" xr:uid="{00000000-0005-0000-0000-0000FE240000}"/>
    <cellStyle name="Currency 4 2 3 5 5" xfId="7141" xr:uid="{00000000-0005-0000-0000-0000FF240000}"/>
    <cellStyle name="Currency 4 2 3 5 6" xfId="7142" xr:uid="{00000000-0005-0000-0000-000000250000}"/>
    <cellStyle name="Currency 4 2 3 6" xfId="7143" xr:uid="{00000000-0005-0000-0000-000001250000}"/>
    <cellStyle name="Currency 4 2 3 6 2" xfId="7144" xr:uid="{00000000-0005-0000-0000-000002250000}"/>
    <cellStyle name="Currency 4 2 3 6 2 2" xfId="7145" xr:uid="{00000000-0005-0000-0000-000003250000}"/>
    <cellStyle name="Currency 4 2 3 6 3" xfId="7146" xr:uid="{00000000-0005-0000-0000-000004250000}"/>
    <cellStyle name="Currency 4 2 3 6 3 2" xfId="7147" xr:uid="{00000000-0005-0000-0000-000005250000}"/>
    <cellStyle name="Currency 4 2 3 6 4" xfId="7148" xr:uid="{00000000-0005-0000-0000-000006250000}"/>
    <cellStyle name="Currency 4 2 3 6 4 2" xfId="7149" xr:uid="{00000000-0005-0000-0000-000007250000}"/>
    <cellStyle name="Currency 4 2 3 6 5" xfId="7150" xr:uid="{00000000-0005-0000-0000-000008250000}"/>
    <cellStyle name="Currency 4 2 3 6 6" xfId="7151" xr:uid="{00000000-0005-0000-0000-000009250000}"/>
    <cellStyle name="Currency 4 2 3 7" xfId="7152" xr:uid="{00000000-0005-0000-0000-00000A250000}"/>
    <cellStyle name="Currency 4 2 3 7 2" xfId="7153" xr:uid="{00000000-0005-0000-0000-00000B250000}"/>
    <cellStyle name="Currency 4 2 3 7 2 2" xfId="7154" xr:uid="{00000000-0005-0000-0000-00000C250000}"/>
    <cellStyle name="Currency 4 2 3 7 3" xfId="7155" xr:uid="{00000000-0005-0000-0000-00000D250000}"/>
    <cellStyle name="Currency 4 2 3 7 3 2" xfId="7156" xr:uid="{00000000-0005-0000-0000-00000E250000}"/>
    <cellStyle name="Currency 4 2 3 7 4" xfId="7157" xr:uid="{00000000-0005-0000-0000-00000F250000}"/>
    <cellStyle name="Currency 4 2 3 7 4 2" xfId="7158" xr:uid="{00000000-0005-0000-0000-000010250000}"/>
    <cellStyle name="Currency 4 2 3 7 5" xfId="7159" xr:uid="{00000000-0005-0000-0000-000011250000}"/>
    <cellStyle name="Currency 4 2 3 7 6" xfId="7160" xr:uid="{00000000-0005-0000-0000-000012250000}"/>
    <cellStyle name="Currency 4 2 3 8" xfId="7161" xr:uid="{00000000-0005-0000-0000-000013250000}"/>
    <cellStyle name="Currency 4 2 3 8 2" xfId="7162" xr:uid="{00000000-0005-0000-0000-000014250000}"/>
    <cellStyle name="Currency 4 2 3 8 2 2" xfId="7163" xr:uid="{00000000-0005-0000-0000-000015250000}"/>
    <cellStyle name="Currency 4 2 3 8 3" xfId="7164" xr:uid="{00000000-0005-0000-0000-000016250000}"/>
    <cellStyle name="Currency 4 2 3 8 3 2" xfId="7165" xr:uid="{00000000-0005-0000-0000-000017250000}"/>
    <cellStyle name="Currency 4 2 3 8 4" xfId="7166" xr:uid="{00000000-0005-0000-0000-000018250000}"/>
    <cellStyle name="Currency 4 2 3 8 5" xfId="7167" xr:uid="{00000000-0005-0000-0000-000019250000}"/>
    <cellStyle name="Currency 4 2 3 9" xfId="7168" xr:uid="{00000000-0005-0000-0000-00001A250000}"/>
    <cellStyle name="Currency 4 2 3 9 2" xfId="7169" xr:uid="{00000000-0005-0000-0000-00001B250000}"/>
    <cellStyle name="Currency 4 2 4" xfId="7170" xr:uid="{00000000-0005-0000-0000-00001C250000}"/>
    <cellStyle name="Currency 4 2 4 10" xfId="7171" xr:uid="{00000000-0005-0000-0000-00001D250000}"/>
    <cellStyle name="Currency 4 2 4 10 2" xfId="7172" xr:uid="{00000000-0005-0000-0000-00001E250000}"/>
    <cellStyle name="Currency 4 2 4 11" xfId="7173" xr:uid="{00000000-0005-0000-0000-00001F250000}"/>
    <cellStyle name="Currency 4 2 4 11 2" xfId="7174" xr:uid="{00000000-0005-0000-0000-000020250000}"/>
    <cellStyle name="Currency 4 2 4 12" xfId="7175" xr:uid="{00000000-0005-0000-0000-000021250000}"/>
    <cellStyle name="Currency 4 2 4 13" xfId="7176" xr:uid="{00000000-0005-0000-0000-000022250000}"/>
    <cellStyle name="Currency 4 2 4 2" xfId="7177" xr:uid="{00000000-0005-0000-0000-000023250000}"/>
    <cellStyle name="Currency 4 2 4 2 10" xfId="7178" xr:uid="{00000000-0005-0000-0000-000024250000}"/>
    <cellStyle name="Currency 4 2 4 2 11" xfId="7179" xr:uid="{00000000-0005-0000-0000-000025250000}"/>
    <cellStyle name="Currency 4 2 4 2 2" xfId="7180" xr:uid="{00000000-0005-0000-0000-000026250000}"/>
    <cellStyle name="Currency 4 2 4 2 2 2" xfId="7181" xr:uid="{00000000-0005-0000-0000-000027250000}"/>
    <cellStyle name="Currency 4 2 4 2 2 2 2" xfId="7182" xr:uid="{00000000-0005-0000-0000-000028250000}"/>
    <cellStyle name="Currency 4 2 4 2 2 3" xfId="7183" xr:uid="{00000000-0005-0000-0000-000029250000}"/>
    <cellStyle name="Currency 4 2 4 2 2 3 2" xfId="7184" xr:uid="{00000000-0005-0000-0000-00002A250000}"/>
    <cellStyle name="Currency 4 2 4 2 2 4" xfId="7185" xr:uid="{00000000-0005-0000-0000-00002B250000}"/>
    <cellStyle name="Currency 4 2 4 2 2 4 2" xfId="7186" xr:uid="{00000000-0005-0000-0000-00002C250000}"/>
    <cellStyle name="Currency 4 2 4 2 2 5" xfId="7187" xr:uid="{00000000-0005-0000-0000-00002D250000}"/>
    <cellStyle name="Currency 4 2 4 2 2 6" xfId="7188" xr:uid="{00000000-0005-0000-0000-00002E250000}"/>
    <cellStyle name="Currency 4 2 4 2 3" xfId="7189" xr:uid="{00000000-0005-0000-0000-00002F250000}"/>
    <cellStyle name="Currency 4 2 4 2 3 2" xfId="7190" xr:uid="{00000000-0005-0000-0000-000030250000}"/>
    <cellStyle name="Currency 4 2 4 2 3 2 2" xfId="7191" xr:uid="{00000000-0005-0000-0000-000031250000}"/>
    <cellStyle name="Currency 4 2 4 2 3 3" xfId="7192" xr:uid="{00000000-0005-0000-0000-000032250000}"/>
    <cellStyle name="Currency 4 2 4 2 3 3 2" xfId="7193" xr:uid="{00000000-0005-0000-0000-000033250000}"/>
    <cellStyle name="Currency 4 2 4 2 3 4" xfId="7194" xr:uid="{00000000-0005-0000-0000-000034250000}"/>
    <cellStyle name="Currency 4 2 4 2 3 4 2" xfId="7195" xr:uid="{00000000-0005-0000-0000-000035250000}"/>
    <cellStyle name="Currency 4 2 4 2 3 5" xfId="7196" xr:uid="{00000000-0005-0000-0000-000036250000}"/>
    <cellStyle name="Currency 4 2 4 2 3 6" xfId="7197" xr:uid="{00000000-0005-0000-0000-000037250000}"/>
    <cellStyle name="Currency 4 2 4 2 4" xfId="7198" xr:uid="{00000000-0005-0000-0000-000038250000}"/>
    <cellStyle name="Currency 4 2 4 2 4 2" xfId="7199" xr:uid="{00000000-0005-0000-0000-000039250000}"/>
    <cellStyle name="Currency 4 2 4 2 4 2 2" xfId="7200" xr:uid="{00000000-0005-0000-0000-00003A250000}"/>
    <cellStyle name="Currency 4 2 4 2 4 3" xfId="7201" xr:uid="{00000000-0005-0000-0000-00003B250000}"/>
    <cellStyle name="Currency 4 2 4 2 4 3 2" xfId="7202" xr:uid="{00000000-0005-0000-0000-00003C250000}"/>
    <cellStyle name="Currency 4 2 4 2 4 4" xfId="7203" xr:uid="{00000000-0005-0000-0000-00003D250000}"/>
    <cellStyle name="Currency 4 2 4 2 4 4 2" xfId="7204" xr:uid="{00000000-0005-0000-0000-00003E250000}"/>
    <cellStyle name="Currency 4 2 4 2 4 5" xfId="7205" xr:uid="{00000000-0005-0000-0000-00003F250000}"/>
    <cellStyle name="Currency 4 2 4 2 4 6" xfId="7206" xr:uid="{00000000-0005-0000-0000-000040250000}"/>
    <cellStyle name="Currency 4 2 4 2 5" xfId="7207" xr:uid="{00000000-0005-0000-0000-000041250000}"/>
    <cellStyle name="Currency 4 2 4 2 5 2" xfId="7208" xr:uid="{00000000-0005-0000-0000-000042250000}"/>
    <cellStyle name="Currency 4 2 4 2 5 2 2" xfId="7209" xr:uid="{00000000-0005-0000-0000-000043250000}"/>
    <cellStyle name="Currency 4 2 4 2 5 3" xfId="7210" xr:uid="{00000000-0005-0000-0000-000044250000}"/>
    <cellStyle name="Currency 4 2 4 2 5 3 2" xfId="7211" xr:uid="{00000000-0005-0000-0000-000045250000}"/>
    <cellStyle name="Currency 4 2 4 2 5 4" xfId="7212" xr:uid="{00000000-0005-0000-0000-000046250000}"/>
    <cellStyle name="Currency 4 2 4 2 5 4 2" xfId="7213" xr:uid="{00000000-0005-0000-0000-000047250000}"/>
    <cellStyle name="Currency 4 2 4 2 5 5" xfId="7214" xr:uid="{00000000-0005-0000-0000-000048250000}"/>
    <cellStyle name="Currency 4 2 4 2 5 6" xfId="7215" xr:uid="{00000000-0005-0000-0000-000049250000}"/>
    <cellStyle name="Currency 4 2 4 2 6" xfId="7216" xr:uid="{00000000-0005-0000-0000-00004A250000}"/>
    <cellStyle name="Currency 4 2 4 2 6 2" xfId="7217" xr:uid="{00000000-0005-0000-0000-00004B250000}"/>
    <cellStyle name="Currency 4 2 4 2 6 2 2" xfId="7218" xr:uid="{00000000-0005-0000-0000-00004C250000}"/>
    <cellStyle name="Currency 4 2 4 2 6 3" xfId="7219" xr:uid="{00000000-0005-0000-0000-00004D250000}"/>
    <cellStyle name="Currency 4 2 4 2 6 3 2" xfId="7220" xr:uid="{00000000-0005-0000-0000-00004E250000}"/>
    <cellStyle name="Currency 4 2 4 2 6 4" xfId="7221" xr:uid="{00000000-0005-0000-0000-00004F250000}"/>
    <cellStyle name="Currency 4 2 4 2 6 5" xfId="7222" xr:uid="{00000000-0005-0000-0000-000050250000}"/>
    <cellStyle name="Currency 4 2 4 2 7" xfId="7223" xr:uid="{00000000-0005-0000-0000-000051250000}"/>
    <cellStyle name="Currency 4 2 4 2 7 2" xfId="7224" xr:uid="{00000000-0005-0000-0000-000052250000}"/>
    <cellStyle name="Currency 4 2 4 2 8" xfId="7225" xr:uid="{00000000-0005-0000-0000-000053250000}"/>
    <cellStyle name="Currency 4 2 4 2 8 2" xfId="7226" xr:uid="{00000000-0005-0000-0000-000054250000}"/>
    <cellStyle name="Currency 4 2 4 2 9" xfId="7227" xr:uid="{00000000-0005-0000-0000-000055250000}"/>
    <cellStyle name="Currency 4 2 4 2 9 2" xfId="7228" xr:uid="{00000000-0005-0000-0000-000056250000}"/>
    <cellStyle name="Currency 4 2 4 3" xfId="7229" xr:uid="{00000000-0005-0000-0000-000057250000}"/>
    <cellStyle name="Currency 4 2 4 3 10" xfId="7230" xr:uid="{00000000-0005-0000-0000-000058250000}"/>
    <cellStyle name="Currency 4 2 4 3 2" xfId="7231" xr:uid="{00000000-0005-0000-0000-000059250000}"/>
    <cellStyle name="Currency 4 2 4 3 2 2" xfId="7232" xr:uid="{00000000-0005-0000-0000-00005A250000}"/>
    <cellStyle name="Currency 4 2 4 3 2 2 2" xfId="7233" xr:uid="{00000000-0005-0000-0000-00005B250000}"/>
    <cellStyle name="Currency 4 2 4 3 2 3" xfId="7234" xr:uid="{00000000-0005-0000-0000-00005C250000}"/>
    <cellStyle name="Currency 4 2 4 3 2 3 2" xfId="7235" xr:uid="{00000000-0005-0000-0000-00005D250000}"/>
    <cellStyle name="Currency 4 2 4 3 2 4" xfId="7236" xr:uid="{00000000-0005-0000-0000-00005E250000}"/>
    <cellStyle name="Currency 4 2 4 3 2 4 2" xfId="7237" xr:uid="{00000000-0005-0000-0000-00005F250000}"/>
    <cellStyle name="Currency 4 2 4 3 2 5" xfId="7238" xr:uid="{00000000-0005-0000-0000-000060250000}"/>
    <cellStyle name="Currency 4 2 4 3 2 6" xfId="7239" xr:uid="{00000000-0005-0000-0000-000061250000}"/>
    <cellStyle name="Currency 4 2 4 3 3" xfId="7240" xr:uid="{00000000-0005-0000-0000-000062250000}"/>
    <cellStyle name="Currency 4 2 4 3 3 2" xfId="7241" xr:uid="{00000000-0005-0000-0000-000063250000}"/>
    <cellStyle name="Currency 4 2 4 3 3 2 2" xfId="7242" xr:uid="{00000000-0005-0000-0000-000064250000}"/>
    <cellStyle name="Currency 4 2 4 3 3 3" xfId="7243" xr:uid="{00000000-0005-0000-0000-000065250000}"/>
    <cellStyle name="Currency 4 2 4 3 3 3 2" xfId="7244" xr:uid="{00000000-0005-0000-0000-000066250000}"/>
    <cellStyle name="Currency 4 2 4 3 3 4" xfId="7245" xr:uid="{00000000-0005-0000-0000-000067250000}"/>
    <cellStyle name="Currency 4 2 4 3 3 4 2" xfId="7246" xr:uid="{00000000-0005-0000-0000-000068250000}"/>
    <cellStyle name="Currency 4 2 4 3 3 5" xfId="7247" xr:uid="{00000000-0005-0000-0000-000069250000}"/>
    <cellStyle name="Currency 4 2 4 3 3 6" xfId="7248" xr:uid="{00000000-0005-0000-0000-00006A250000}"/>
    <cellStyle name="Currency 4 2 4 3 4" xfId="7249" xr:uid="{00000000-0005-0000-0000-00006B250000}"/>
    <cellStyle name="Currency 4 2 4 3 4 2" xfId="7250" xr:uid="{00000000-0005-0000-0000-00006C250000}"/>
    <cellStyle name="Currency 4 2 4 3 4 2 2" xfId="7251" xr:uid="{00000000-0005-0000-0000-00006D250000}"/>
    <cellStyle name="Currency 4 2 4 3 4 3" xfId="7252" xr:uid="{00000000-0005-0000-0000-00006E250000}"/>
    <cellStyle name="Currency 4 2 4 3 4 3 2" xfId="7253" xr:uid="{00000000-0005-0000-0000-00006F250000}"/>
    <cellStyle name="Currency 4 2 4 3 4 4" xfId="7254" xr:uid="{00000000-0005-0000-0000-000070250000}"/>
    <cellStyle name="Currency 4 2 4 3 4 4 2" xfId="7255" xr:uid="{00000000-0005-0000-0000-000071250000}"/>
    <cellStyle name="Currency 4 2 4 3 4 5" xfId="7256" xr:uid="{00000000-0005-0000-0000-000072250000}"/>
    <cellStyle name="Currency 4 2 4 3 4 6" xfId="7257" xr:uid="{00000000-0005-0000-0000-000073250000}"/>
    <cellStyle name="Currency 4 2 4 3 5" xfId="7258" xr:uid="{00000000-0005-0000-0000-000074250000}"/>
    <cellStyle name="Currency 4 2 4 3 5 2" xfId="7259" xr:uid="{00000000-0005-0000-0000-000075250000}"/>
    <cellStyle name="Currency 4 2 4 3 5 2 2" xfId="7260" xr:uid="{00000000-0005-0000-0000-000076250000}"/>
    <cellStyle name="Currency 4 2 4 3 5 3" xfId="7261" xr:uid="{00000000-0005-0000-0000-000077250000}"/>
    <cellStyle name="Currency 4 2 4 3 5 3 2" xfId="7262" xr:uid="{00000000-0005-0000-0000-000078250000}"/>
    <cellStyle name="Currency 4 2 4 3 5 4" xfId="7263" xr:uid="{00000000-0005-0000-0000-000079250000}"/>
    <cellStyle name="Currency 4 2 4 3 5 5" xfId="7264" xr:uid="{00000000-0005-0000-0000-00007A250000}"/>
    <cellStyle name="Currency 4 2 4 3 6" xfId="7265" xr:uid="{00000000-0005-0000-0000-00007B250000}"/>
    <cellStyle name="Currency 4 2 4 3 6 2" xfId="7266" xr:uid="{00000000-0005-0000-0000-00007C250000}"/>
    <cellStyle name="Currency 4 2 4 3 7" xfId="7267" xr:uid="{00000000-0005-0000-0000-00007D250000}"/>
    <cellStyle name="Currency 4 2 4 3 7 2" xfId="7268" xr:uid="{00000000-0005-0000-0000-00007E250000}"/>
    <cellStyle name="Currency 4 2 4 3 8" xfId="7269" xr:uid="{00000000-0005-0000-0000-00007F250000}"/>
    <cellStyle name="Currency 4 2 4 3 8 2" xfId="7270" xr:uid="{00000000-0005-0000-0000-000080250000}"/>
    <cellStyle name="Currency 4 2 4 3 9" xfId="7271" xr:uid="{00000000-0005-0000-0000-000081250000}"/>
    <cellStyle name="Currency 4 2 4 4" xfId="7272" xr:uid="{00000000-0005-0000-0000-000082250000}"/>
    <cellStyle name="Currency 4 2 4 4 10" xfId="7273" xr:uid="{00000000-0005-0000-0000-000083250000}"/>
    <cellStyle name="Currency 4 2 4 4 2" xfId="7274" xr:uid="{00000000-0005-0000-0000-000084250000}"/>
    <cellStyle name="Currency 4 2 4 4 2 2" xfId="7275" xr:uid="{00000000-0005-0000-0000-000085250000}"/>
    <cellStyle name="Currency 4 2 4 4 2 2 2" xfId="7276" xr:uid="{00000000-0005-0000-0000-000086250000}"/>
    <cellStyle name="Currency 4 2 4 4 2 3" xfId="7277" xr:uid="{00000000-0005-0000-0000-000087250000}"/>
    <cellStyle name="Currency 4 2 4 4 2 3 2" xfId="7278" xr:uid="{00000000-0005-0000-0000-000088250000}"/>
    <cellStyle name="Currency 4 2 4 4 2 4" xfId="7279" xr:uid="{00000000-0005-0000-0000-000089250000}"/>
    <cellStyle name="Currency 4 2 4 4 2 4 2" xfId="7280" xr:uid="{00000000-0005-0000-0000-00008A250000}"/>
    <cellStyle name="Currency 4 2 4 4 2 5" xfId="7281" xr:uid="{00000000-0005-0000-0000-00008B250000}"/>
    <cellStyle name="Currency 4 2 4 4 2 6" xfId="7282" xr:uid="{00000000-0005-0000-0000-00008C250000}"/>
    <cellStyle name="Currency 4 2 4 4 3" xfId="7283" xr:uid="{00000000-0005-0000-0000-00008D250000}"/>
    <cellStyle name="Currency 4 2 4 4 3 2" xfId="7284" xr:uid="{00000000-0005-0000-0000-00008E250000}"/>
    <cellStyle name="Currency 4 2 4 4 3 2 2" xfId="7285" xr:uid="{00000000-0005-0000-0000-00008F250000}"/>
    <cellStyle name="Currency 4 2 4 4 3 3" xfId="7286" xr:uid="{00000000-0005-0000-0000-000090250000}"/>
    <cellStyle name="Currency 4 2 4 4 3 3 2" xfId="7287" xr:uid="{00000000-0005-0000-0000-000091250000}"/>
    <cellStyle name="Currency 4 2 4 4 3 4" xfId="7288" xr:uid="{00000000-0005-0000-0000-000092250000}"/>
    <cellStyle name="Currency 4 2 4 4 3 4 2" xfId="7289" xr:uid="{00000000-0005-0000-0000-000093250000}"/>
    <cellStyle name="Currency 4 2 4 4 3 5" xfId="7290" xr:uid="{00000000-0005-0000-0000-000094250000}"/>
    <cellStyle name="Currency 4 2 4 4 3 6" xfId="7291" xr:uid="{00000000-0005-0000-0000-000095250000}"/>
    <cellStyle name="Currency 4 2 4 4 4" xfId="7292" xr:uid="{00000000-0005-0000-0000-000096250000}"/>
    <cellStyle name="Currency 4 2 4 4 4 2" xfId="7293" xr:uid="{00000000-0005-0000-0000-000097250000}"/>
    <cellStyle name="Currency 4 2 4 4 4 2 2" xfId="7294" xr:uid="{00000000-0005-0000-0000-000098250000}"/>
    <cellStyle name="Currency 4 2 4 4 4 3" xfId="7295" xr:uid="{00000000-0005-0000-0000-000099250000}"/>
    <cellStyle name="Currency 4 2 4 4 4 3 2" xfId="7296" xr:uid="{00000000-0005-0000-0000-00009A250000}"/>
    <cellStyle name="Currency 4 2 4 4 4 4" xfId="7297" xr:uid="{00000000-0005-0000-0000-00009B250000}"/>
    <cellStyle name="Currency 4 2 4 4 4 4 2" xfId="7298" xr:uid="{00000000-0005-0000-0000-00009C250000}"/>
    <cellStyle name="Currency 4 2 4 4 4 5" xfId="7299" xr:uid="{00000000-0005-0000-0000-00009D250000}"/>
    <cellStyle name="Currency 4 2 4 4 4 6" xfId="7300" xr:uid="{00000000-0005-0000-0000-00009E250000}"/>
    <cellStyle name="Currency 4 2 4 4 5" xfId="7301" xr:uid="{00000000-0005-0000-0000-00009F250000}"/>
    <cellStyle name="Currency 4 2 4 4 5 2" xfId="7302" xr:uid="{00000000-0005-0000-0000-0000A0250000}"/>
    <cellStyle name="Currency 4 2 4 4 5 2 2" xfId="7303" xr:uid="{00000000-0005-0000-0000-0000A1250000}"/>
    <cellStyle name="Currency 4 2 4 4 5 3" xfId="7304" xr:uid="{00000000-0005-0000-0000-0000A2250000}"/>
    <cellStyle name="Currency 4 2 4 4 5 3 2" xfId="7305" xr:uid="{00000000-0005-0000-0000-0000A3250000}"/>
    <cellStyle name="Currency 4 2 4 4 5 4" xfId="7306" xr:uid="{00000000-0005-0000-0000-0000A4250000}"/>
    <cellStyle name="Currency 4 2 4 4 5 5" xfId="7307" xr:uid="{00000000-0005-0000-0000-0000A5250000}"/>
    <cellStyle name="Currency 4 2 4 4 6" xfId="7308" xr:uid="{00000000-0005-0000-0000-0000A6250000}"/>
    <cellStyle name="Currency 4 2 4 4 6 2" xfId="7309" xr:uid="{00000000-0005-0000-0000-0000A7250000}"/>
    <cellStyle name="Currency 4 2 4 4 7" xfId="7310" xr:uid="{00000000-0005-0000-0000-0000A8250000}"/>
    <cellStyle name="Currency 4 2 4 4 7 2" xfId="7311" xr:uid="{00000000-0005-0000-0000-0000A9250000}"/>
    <cellStyle name="Currency 4 2 4 4 8" xfId="7312" xr:uid="{00000000-0005-0000-0000-0000AA250000}"/>
    <cellStyle name="Currency 4 2 4 4 8 2" xfId="7313" xr:uid="{00000000-0005-0000-0000-0000AB250000}"/>
    <cellStyle name="Currency 4 2 4 4 9" xfId="7314" xr:uid="{00000000-0005-0000-0000-0000AC250000}"/>
    <cellStyle name="Currency 4 2 4 5" xfId="7315" xr:uid="{00000000-0005-0000-0000-0000AD250000}"/>
    <cellStyle name="Currency 4 2 4 5 2" xfId="7316" xr:uid="{00000000-0005-0000-0000-0000AE250000}"/>
    <cellStyle name="Currency 4 2 4 5 2 2" xfId="7317" xr:uid="{00000000-0005-0000-0000-0000AF250000}"/>
    <cellStyle name="Currency 4 2 4 5 3" xfId="7318" xr:uid="{00000000-0005-0000-0000-0000B0250000}"/>
    <cellStyle name="Currency 4 2 4 5 3 2" xfId="7319" xr:uid="{00000000-0005-0000-0000-0000B1250000}"/>
    <cellStyle name="Currency 4 2 4 5 4" xfId="7320" xr:uid="{00000000-0005-0000-0000-0000B2250000}"/>
    <cellStyle name="Currency 4 2 4 5 4 2" xfId="7321" xr:uid="{00000000-0005-0000-0000-0000B3250000}"/>
    <cellStyle name="Currency 4 2 4 5 5" xfId="7322" xr:uid="{00000000-0005-0000-0000-0000B4250000}"/>
    <cellStyle name="Currency 4 2 4 5 6" xfId="7323" xr:uid="{00000000-0005-0000-0000-0000B5250000}"/>
    <cellStyle name="Currency 4 2 4 6" xfId="7324" xr:uid="{00000000-0005-0000-0000-0000B6250000}"/>
    <cellStyle name="Currency 4 2 4 6 2" xfId="7325" xr:uid="{00000000-0005-0000-0000-0000B7250000}"/>
    <cellStyle name="Currency 4 2 4 6 2 2" xfId="7326" xr:uid="{00000000-0005-0000-0000-0000B8250000}"/>
    <cellStyle name="Currency 4 2 4 6 3" xfId="7327" xr:uid="{00000000-0005-0000-0000-0000B9250000}"/>
    <cellStyle name="Currency 4 2 4 6 3 2" xfId="7328" xr:uid="{00000000-0005-0000-0000-0000BA250000}"/>
    <cellStyle name="Currency 4 2 4 6 4" xfId="7329" xr:uid="{00000000-0005-0000-0000-0000BB250000}"/>
    <cellStyle name="Currency 4 2 4 6 4 2" xfId="7330" xr:uid="{00000000-0005-0000-0000-0000BC250000}"/>
    <cellStyle name="Currency 4 2 4 6 5" xfId="7331" xr:uid="{00000000-0005-0000-0000-0000BD250000}"/>
    <cellStyle name="Currency 4 2 4 6 6" xfId="7332" xr:uid="{00000000-0005-0000-0000-0000BE250000}"/>
    <cellStyle name="Currency 4 2 4 7" xfId="7333" xr:uid="{00000000-0005-0000-0000-0000BF250000}"/>
    <cellStyle name="Currency 4 2 4 7 2" xfId="7334" xr:uid="{00000000-0005-0000-0000-0000C0250000}"/>
    <cellStyle name="Currency 4 2 4 7 2 2" xfId="7335" xr:uid="{00000000-0005-0000-0000-0000C1250000}"/>
    <cellStyle name="Currency 4 2 4 7 3" xfId="7336" xr:uid="{00000000-0005-0000-0000-0000C2250000}"/>
    <cellStyle name="Currency 4 2 4 7 3 2" xfId="7337" xr:uid="{00000000-0005-0000-0000-0000C3250000}"/>
    <cellStyle name="Currency 4 2 4 7 4" xfId="7338" xr:uid="{00000000-0005-0000-0000-0000C4250000}"/>
    <cellStyle name="Currency 4 2 4 7 4 2" xfId="7339" xr:uid="{00000000-0005-0000-0000-0000C5250000}"/>
    <cellStyle name="Currency 4 2 4 7 5" xfId="7340" xr:uid="{00000000-0005-0000-0000-0000C6250000}"/>
    <cellStyle name="Currency 4 2 4 7 6" xfId="7341" xr:uid="{00000000-0005-0000-0000-0000C7250000}"/>
    <cellStyle name="Currency 4 2 4 8" xfId="7342" xr:uid="{00000000-0005-0000-0000-0000C8250000}"/>
    <cellStyle name="Currency 4 2 4 8 2" xfId="7343" xr:uid="{00000000-0005-0000-0000-0000C9250000}"/>
    <cellStyle name="Currency 4 2 4 8 2 2" xfId="7344" xr:uid="{00000000-0005-0000-0000-0000CA250000}"/>
    <cellStyle name="Currency 4 2 4 8 3" xfId="7345" xr:uid="{00000000-0005-0000-0000-0000CB250000}"/>
    <cellStyle name="Currency 4 2 4 8 3 2" xfId="7346" xr:uid="{00000000-0005-0000-0000-0000CC250000}"/>
    <cellStyle name="Currency 4 2 4 8 4" xfId="7347" xr:uid="{00000000-0005-0000-0000-0000CD250000}"/>
    <cellStyle name="Currency 4 2 4 8 5" xfId="7348" xr:uid="{00000000-0005-0000-0000-0000CE250000}"/>
    <cellStyle name="Currency 4 2 4 9" xfId="7349" xr:uid="{00000000-0005-0000-0000-0000CF250000}"/>
    <cellStyle name="Currency 4 2 4 9 2" xfId="7350" xr:uid="{00000000-0005-0000-0000-0000D0250000}"/>
    <cellStyle name="Currency 4 2 5" xfId="7351" xr:uid="{00000000-0005-0000-0000-0000D1250000}"/>
    <cellStyle name="Currency 4 2 5 10" xfId="7352" xr:uid="{00000000-0005-0000-0000-0000D2250000}"/>
    <cellStyle name="Currency 4 2 5 10 2" xfId="7353" xr:uid="{00000000-0005-0000-0000-0000D3250000}"/>
    <cellStyle name="Currency 4 2 5 11" xfId="7354" xr:uid="{00000000-0005-0000-0000-0000D4250000}"/>
    <cellStyle name="Currency 4 2 5 12" xfId="7355" xr:uid="{00000000-0005-0000-0000-0000D5250000}"/>
    <cellStyle name="Currency 4 2 5 2" xfId="7356" xr:uid="{00000000-0005-0000-0000-0000D6250000}"/>
    <cellStyle name="Currency 4 2 5 2 10" xfId="7357" xr:uid="{00000000-0005-0000-0000-0000D7250000}"/>
    <cellStyle name="Currency 4 2 5 2 2" xfId="7358" xr:uid="{00000000-0005-0000-0000-0000D8250000}"/>
    <cellStyle name="Currency 4 2 5 2 2 2" xfId="7359" xr:uid="{00000000-0005-0000-0000-0000D9250000}"/>
    <cellStyle name="Currency 4 2 5 2 2 2 2" xfId="7360" xr:uid="{00000000-0005-0000-0000-0000DA250000}"/>
    <cellStyle name="Currency 4 2 5 2 2 3" xfId="7361" xr:uid="{00000000-0005-0000-0000-0000DB250000}"/>
    <cellStyle name="Currency 4 2 5 2 2 3 2" xfId="7362" xr:uid="{00000000-0005-0000-0000-0000DC250000}"/>
    <cellStyle name="Currency 4 2 5 2 2 4" xfId="7363" xr:uid="{00000000-0005-0000-0000-0000DD250000}"/>
    <cellStyle name="Currency 4 2 5 2 2 4 2" xfId="7364" xr:uid="{00000000-0005-0000-0000-0000DE250000}"/>
    <cellStyle name="Currency 4 2 5 2 2 5" xfId="7365" xr:uid="{00000000-0005-0000-0000-0000DF250000}"/>
    <cellStyle name="Currency 4 2 5 2 2 6" xfId="7366" xr:uid="{00000000-0005-0000-0000-0000E0250000}"/>
    <cellStyle name="Currency 4 2 5 2 3" xfId="7367" xr:uid="{00000000-0005-0000-0000-0000E1250000}"/>
    <cellStyle name="Currency 4 2 5 2 3 2" xfId="7368" xr:uid="{00000000-0005-0000-0000-0000E2250000}"/>
    <cellStyle name="Currency 4 2 5 2 3 2 2" xfId="7369" xr:uid="{00000000-0005-0000-0000-0000E3250000}"/>
    <cellStyle name="Currency 4 2 5 2 3 3" xfId="7370" xr:uid="{00000000-0005-0000-0000-0000E4250000}"/>
    <cellStyle name="Currency 4 2 5 2 3 3 2" xfId="7371" xr:uid="{00000000-0005-0000-0000-0000E5250000}"/>
    <cellStyle name="Currency 4 2 5 2 3 4" xfId="7372" xr:uid="{00000000-0005-0000-0000-0000E6250000}"/>
    <cellStyle name="Currency 4 2 5 2 3 4 2" xfId="7373" xr:uid="{00000000-0005-0000-0000-0000E7250000}"/>
    <cellStyle name="Currency 4 2 5 2 3 5" xfId="7374" xr:uid="{00000000-0005-0000-0000-0000E8250000}"/>
    <cellStyle name="Currency 4 2 5 2 3 6" xfId="7375" xr:uid="{00000000-0005-0000-0000-0000E9250000}"/>
    <cellStyle name="Currency 4 2 5 2 4" xfId="7376" xr:uid="{00000000-0005-0000-0000-0000EA250000}"/>
    <cellStyle name="Currency 4 2 5 2 4 2" xfId="7377" xr:uid="{00000000-0005-0000-0000-0000EB250000}"/>
    <cellStyle name="Currency 4 2 5 2 4 2 2" xfId="7378" xr:uid="{00000000-0005-0000-0000-0000EC250000}"/>
    <cellStyle name="Currency 4 2 5 2 4 3" xfId="7379" xr:uid="{00000000-0005-0000-0000-0000ED250000}"/>
    <cellStyle name="Currency 4 2 5 2 4 3 2" xfId="7380" xr:uid="{00000000-0005-0000-0000-0000EE250000}"/>
    <cellStyle name="Currency 4 2 5 2 4 4" xfId="7381" xr:uid="{00000000-0005-0000-0000-0000EF250000}"/>
    <cellStyle name="Currency 4 2 5 2 4 4 2" xfId="7382" xr:uid="{00000000-0005-0000-0000-0000F0250000}"/>
    <cellStyle name="Currency 4 2 5 2 4 5" xfId="7383" xr:uid="{00000000-0005-0000-0000-0000F1250000}"/>
    <cellStyle name="Currency 4 2 5 2 4 6" xfId="7384" xr:uid="{00000000-0005-0000-0000-0000F2250000}"/>
    <cellStyle name="Currency 4 2 5 2 5" xfId="7385" xr:uid="{00000000-0005-0000-0000-0000F3250000}"/>
    <cellStyle name="Currency 4 2 5 2 5 2" xfId="7386" xr:uid="{00000000-0005-0000-0000-0000F4250000}"/>
    <cellStyle name="Currency 4 2 5 2 5 2 2" xfId="7387" xr:uid="{00000000-0005-0000-0000-0000F5250000}"/>
    <cellStyle name="Currency 4 2 5 2 5 3" xfId="7388" xr:uid="{00000000-0005-0000-0000-0000F6250000}"/>
    <cellStyle name="Currency 4 2 5 2 5 3 2" xfId="7389" xr:uid="{00000000-0005-0000-0000-0000F7250000}"/>
    <cellStyle name="Currency 4 2 5 2 5 4" xfId="7390" xr:uid="{00000000-0005-0000-0000-0000F8250000}"/>
    <cellStyle name="Currency 4 2 5 2 5 5" xfId="7391" xr:uid="{00000000-0005-0000-0000-0000F9250000}"/>
    <cellStyle name="Currency 4 2 5 2 6" xfId="7392" xr:uid="{00000000-0005-0000-0000-0000FA250000}"/>
    <cellStyle name="Currency 4 2 5 2 6 2" xfId="7393" xr:uid="{00000000-0005-0000-0000-0000FB250000}"/>
    <cellStyle name="Currency 4 2 5 2 7" xfId="7394" xr:uid="{00000000-0005-0000-0000-0000FC250000}"/>
    <cellStyle name="Currency 4 2 5 2 7 2" xfId="7395" xr:uid="{00000000-0005-0000-0000-0000FD250000}"/>
    <cellStyle name="Currency 4 2 5 2 8" xfId="7396" xr:uid="{00000000-0005-0000-0000-0000FE250000}"/>
    <cellStyle name="Currency 4 2 5 2 8 2" xfId="7397" xr:uid="{00000000-0005-0000-0000-0000FF250000}"/>
    <cellStyle name="Currency 4 2 5 2 9" xfId="7398" xr:uid="{00000000-0005-0000-0000-000000260000}"/>
    <cellStyle name="Currency 4 2 5 3" xfId="7399" xr:uid="{00000000-0005-0000-0000-000001260000}"/>
    <cellStyle name="Currency 4 2 5 3 10" xfId="7400" xr:uid="{00000000-0005-0000-0000-000002260000}"/>
    <cellStyle name="Currency 4 2 5 3 2" xfId="7401" xr:uid="{00000000-0005-0000-0000-000003260000}"/>
    <cellStyle name="Currency 4 2 5 3 2 2" xfId="7402" xr:uid="{00000000-0005-0000-0000-000004260000}"/>
    <cellStyle name="Currency 4 2 5 3 2 2 2" xfId="7403" xr:uid="{00000000-0005-0000-0000-000005260000}"/>
    <cellStyle name="Currency 4 2 5 3 2 3" xfId="7404" xr:uid="{00000000-0005-0000-0000-000006260000}"/>
    <cellStyle name="Currency 4 2 5 3 2 3 2" xfId="7405" xr:uid="{00000000-0005-0000-0000-000007260000}"/>
    <cellStyle name="Currency 4 2 5 3 2 4" xfId="7406" xr:uid="{00000000-0005-0000-0000-000008260000}"/>
    <cellStyle name="Currency 4 2 5 3 2 4 2" xfId="7407" xr:uid="{00000000-0005-0000-0000-000009260000}"/>
    <cellStyle name="Currency 4 2 5 3 2 5" xfId="7408" xr:uid="{00000000-0005-0000-0000-00000A260000}"/>
    <cellStyle name="Currency 4 2 5 3 2 6" xfId="7409" xr:uid="{00000000-0005-0000-0000-00000B260000}"/>
    <cellStyle name="Currency 4 2 5 3 3" xfId="7410" xr:uid="{00000000-0005-0000-0000-00000C260000}"/>
    <cellStyle name="Currency 4 2 5 3 3 2" xfId="7411" xr:uid="{00000000-0005-0000-0000-00000D260000}"/>
    <cellStyle name="Currency 4 2 5 3 3 2 2" xfId="7412" xr:uid="{00000000-0005-0000-0000-00000E260000}"/>
    <cellStyle name="Currency 4 2 5 3 3 3" xfId="7413" xr:uid="{00000000-0005-0000-0000-00000F260000}"/>
    <cellStyle name="Currency 4 2 5 3 3 3 2" xfId="7414" xr:uid="{00000000-0005-0000-0000-000010260000}"/>
    <cellStyle name="Currency 4 2 5 3 3 4" xfId="7415" xr:uid="{00000000-0005-0000-0000-000011260000}"/>
    <cellStyle name="Currency 4 2 5 3 3 4 2" xfId="7416" xr:uid="{00000000-0005-0000-0000-000012260000}"/>
    <cellStyle name="Currency 4 2 5 3 3 5" xfId="7417" xr:uid="{00000000-0005-0000-0000-000013260000}"/>
    <cellStyle name="Currency 4 2 5 3 3 6" xfId="7418" xr:uid="{00000000-0005-0000-0000-000014260000}"/>
    <cellStyle name="Currency 4 2 5 3 4" xfId="7419" xr:uid="{00000000-0005-0000-0000-000015260000}"/>
    <cellStyle name="Currency 4 2 5 3 4 2" xfId="7420" xr:uid="{00000000-0005-0000-0000-000016260000}"/>
    <cellStyle name="Currency 4 2 5 3 4 2 2" xfId="7421" xr:uid="{00000000-0005-0000-0000-000017260000}"/>
    <cellStyle name="Currency 4 2 5 3 4 3" xfId="7422" xr:uid="{00000000-0005-0000-0000-000018260000}"/>
    <cellStyle name="Currency 4 2 5 3 4 3 2" xfId="7423" xr:uid="{00000000-0005-0000-0000-000019260000}"/>
    <cellStyle name="Currency 4 2 5 3 4 4" xfId="7424" xr:uid="{00000000-0005-0000-0000-00001A260000}"/>
    <cellStyle name="Currency 4 2 5 3 4 4 2" xfId="7425" xr:uid="{00000000-0005-0000-0000-00001B260000}"/>
    <cellStyle name="Currency 4 2 5 3 4 5" xfId="7426" xr:uid="{00000000-0005-0000-0000-00001C260000}"/>
    <cellStyle name="Currency 4 2 5 3 4 6" xfId="7427" xr:uid="{00000000-0005-0000-0000-00001D260000}"/>
    <cellStyle name="Currency 4 2 5 3 5" xfId="7428" xr:uid="{00000000-0005-0000-0000-00001E260000}"/>
    <cellStyle name="Currency 4 2 5 3 5 2" xfId="7429" xr:uid="{00000000-0005-0000-0000-00001F260000}"/>
    <cellStyle name="Currency 4 2 5 3 5 2 2" xfId="7430" xr:uid="{00000000-0005-0000-0000-000020260000}"/>
    <cellStyle name="Currency 4 2 5 3 5 3" xfId="7431" xr:uid="{00000000-0005-0000-0000-000021260000}"/>
    <cellStyle name="Currency 4 2 5 3 5 3 2" xfId="7432" xr:uid="{00000000-0005-0000-0000-000022260000}"/>
    <cellStyle name="Currency 4 2 5 3 5 4" xfId="7433" xr:uid="{00000000-0005-0000-0000-000023260000}"/>
    <cellStyle name="Currency 4 2 5 3 5 5" xfId="7434" xr:uid="{00000000-0005-0000-0000-000024260000}"/>
    <cellStyle name="Currency 4 2 5 3 6" xfId="7435" xr:uid="{00000000-0005-0000-0000-000025260000}"/>
    <cellStyle name="Currency 4 2 5 3 6 2" xfId="7436" xr:uid="{00000000-0005-0000-0000-000026260000}"/>
    <cellStyle name="Currency 4 2 5 3 7" xfId="7437" xr:uid="{00000000-0005-0000-0000-000027260000}"/>
    <cellStyle name="Currency 4 2 5 3 7 2" xfId="7438" xr:uid="{00000000-0005-0000-0000-000028260000}"/>
    <cellStyle name="Currency 4 2 5 3 8" xfId="7439" xr:uid="{00000000-0005-0000-0000-000029260000}"/>
    <cellStyle name="Currency 4 2 5 3 8 2" xfId="7440" xr:uid="{00000000-0005-0000-0000-00002A260000}"/>
    <cellStyle name="Currency 4 2 5 3 9" xfId="7441" xr:uid="{00000000-0005-0000-0000-00002B260000}"/>
    <cellStyle name="Currency 4 2 5 4" xfId="7442" xr:uid="{00000000-0005-0000-0000-00002C260000}"/>
    <cellStyle name="Currency 4 2 5 4 2" xfId="7443" xr:uid="{00000000-0005-0000-0000-00002D260000}"/>
    <cellStyle name="Currency 4 2 5 4 2 2" xfId="7444" xr:uid="{00000000-0005-0000-0000-00002E260000}"/>
    <cellStyle name="Currency 4 2 5 4 3" xfId="7445" xr:uid="{00000000-0005-0000-0000-00002F260000}"/>
    <cellStyle name="Currency 4 2 5 4 3 2" xfId="7446" xr:uid="{00000000-0005-0000-0000-000030260000}"/>
    <cellStyle name="Currency 4 2 5 4 4" xfId="7447" xr:uid="{00000000-0005-0000-0000-000031260000}"/>
    <cellStyle name="Currency 4 2 5 4 4 2" xfId="7448" xr:uid="{00000000-0005-0000-0000-000032260000}"/>
    <cellStyle name="Currency 4 2 5 4 5" xfId="7449" xr:uid="{00000000-0005-0000-0000-000033260000}"/>
    <cellStyle name="Currency 4 2 5 4 6" xfId="7450" xr:uid="{00000000-0005-0000-0000-000034260000}"/>
    <cellStyle name="Currency 4 2 5 5" xfId="7451" xr:uid="{00000000-0005-0000-0000-000035260000}"/>
    <cellStyle name="Currency 4 2 5 5 2" xfId="7452" xr:uid="{00000000-0005-0000-0000-000036260000}"/>
    <cellStyle name="Currency 4 2 5 5 2 2" xfId="7453" xr:uid="{00000000-0005-0000-0000-000037260000}"/>
    <cellStyle name="Currency 4 2 5 5 3" xfId="7454" xr:uid="{00000000-0005-0000-0000-000038260000}"/>
    <cellStyle name="Currency 4 2 5 5 3 2" xfId="7455" xr:uid="{00000000-0005-0000-0000-000039260000}"/>
    <cellStyle name="Currency 4 2 5 5 4" xfId="7456" xr:uid="{00000000-0005-0000-0000-00003A260000}"/>
    <cellStyle name="Currency 4 2 5 5 4 2" xfId="7457" xr:uid="{00000000-0005-0000-0000-00003B260000}"/>
    <cellStyle name="Currency 4 2 5 5 5" xfId="7458" xr:uid="{00000000-0005-0000-0000-00003C260000}"/>
    <cellStyle name="Currency 4 2 5 5 6" xfId="7459" xr:uid="{00000000-0005-0000-0000-00003D260000}"/>
    <cellStyle name="Currency 4 2 5 6" xfId="7460" xr:uid="{00000000-0005-0000-0000-00003E260000}"/>
    <cellStyle name="Currency 4 2 5 6 2" xfId="7461" xr:uid="{00000000-0005-0000-0000-00003F260000}"/>
    <cellStyle name="Currency 4 2 5 6 2 2" xfId="7462" xr:uid="{00000000-0005-0000-0000-000040260000}"/>
    <cellStyle name="Currency 4 2 5 6 3" xfId="7463" xr:uid="{00000000-0005-0000-0000-000041260000}"/>
    <cellStyle name="Currency 4 2 5 6 3 2" xfId="7464" xr:uid="{00000000-0005-0000-0000-000042260000}"/>
    <cellStyle name="Currency 4 2 5 6 4" xfId="7465" xr:uid="{00000000-0005-0000-0000-000043260000}"/>
    <cellStyle name="Currency 4 2 5 6 4 2" xfId="7466" xr:uid="{00000000-0005-0000-0000-000044260000}"/>
    <cellStyle name="Currency 4 2 5 6 5" xfId="7467" xr:uid="{00000000-0005-0000-0000-000045260000}"/>
    <cellStyle name="Currency 4 2 5 6 6" xfId="7468" xr:uid="{00000000-0005-0000-0000-000046260000}"/>
    <cellStyle name="Currency 4 2 5 7" xfId="7469" xr:uid="{00000000-0005-0000-0000-000047260000}"/>
    <cellStyle name="Currency 4 2 5 7 2" xfId="7470" xr:uid="{00000000-0005-0000-0000-000048260000}"/>
    <cellStyle name="Currency 4 2 5 7 2 2" xfId="7471" xr:uid="{00000000-0005-0000-0000-000049260000}"/>
    <cellStyle name="Currency 4 2 5 7 3" xfId="7472" xr:uid="{00000000-0005-0000-0000-00004A260000}"/>
    <cellStyle name="Currency 4 2 5 7 3 2" xfId="7473" xr:uid="{00000000-0005-0000-0000-00004B260000}"/>
    <cellStyle name="Currency 4 2 5 7 4" xfId="7474" xr:uid="{00000000-0005-0000-0000-00004C260000}"/>
    <cellStyle name="Currency 4 2 5 7 5" xfId="7475" xr:uid="{00000000-0005-0000-0000-00004D260000}"/>
    <cellStyle name="Currency 4 2 5 8" xfId="7476" xr:uid="{00000000-0005-0000-0000-00004E260000}"/>
    <cellStyle name="Currency 4 2 5 8 2" xfId="7477" xr:uid="{00000000-0005-0000-0000-00004F260000}"/>
    <cellStyle name="Currency 4 2 5 9" xfId="7478" xr:uid="{00000000-0005-0000-0000-000050260000}"/>
    <cellStyle name="Currency 4 2 5 9 2" xfId="7479" xr:uid="{00000000-0005-0000-0000-000051260000}"/>
    <cellStyle name="Currency 4 2 6" xfId="7480" xr:uid="{00000000-0005-0000-0000-000052260000}"/>
    <cellStyle name="Currency 4 2 6 10" xfId="7481" xr:uid="{00000000-0005-0000-0000-000053260000}"/>
    <cellStyle name="Currency 4 2 6 11" xfId="7482" xr:uid="{00000000-0005-0000-0000-000054260000}"/>
    <cellStyle name="Currency 4 2 6 2" xfId="7483" xr:uid="{00000000-0005-0000-0000-000055260000}"/>
    <cellStyle name="Currency 4 2 6 2 2" xfId="7484" xr:uid="{00000000-0005-0000-0000-000056260000}"/>
    <cellStyle name="Currency 4 2 6 2 2 2" xfId="7485" xr:uid="{00000000-0005-0000-0000-000057260000}"/>
    <cellStyle name="Currency 4 2 6 2 3" xfId="7486" xr:uid="{00000000-0005-0000-0000-000058260000}"/>
    <cellStyle name="Currency 4 2 6 2 3 2" xfId="7487" xr:uid="{00000000-0005-0000-0000-000059260000}"/>
    <cellStyle name="Currency 4 2 6 2 4" xfId="7488" xr:uid="{00000000-0005-0000-0000-00005A260000}"/>
    <cellStyle name="Currency 4 2 6 2 4 2" xfId="7489" xr:uid="{00000000-0005-0000-0000-00005B260000}"/>
    <cellStyle name="Currency 4 2 6 2 5" xfId="7490" xr:uid="{00000000-0005-0000-0000-00005C260000}"/>
    <cellStyle name="Currency 4 2 6 2 6" xfId="7491" xr:uid="{00000000-0005-0000-0000-00005D260000}"/>
    <cellStyle name="Currency 4 2 6 3" xfId="7492" xr:uid="{00000000-0005-0000-0000-00005E260000}"/>
    <cellStyle name="Currency 4 2 6 3 2" xfId="7493" xr:uid="{00000000-0005-0000-0000-00005F260000}"/>
    <cellStyle name="Currency 4 2 6 3 2 2" xfId="7494" xr:uid="{00000000-0005-0000-0000-000060260000}"/>
    <cellStyle name="Currency 4 2 6 3 3" xfId="7495" xr:uid="{00000000-0005-0000-0000-000061260000}"/>
    <cellStyle name="Currency 4 2 6 3 3 2" xfId="7496" xr:uid="{00000000-0005-0000-0000-000062260000}"/>
    <cellStyle name="Currency 4 2 6 3 4" xfId="7497" xr:uid="{00000000-0005-0000-0000-000063260000}"/>
    <cellStyle name="Currency 4 2 6 3 4 2" xfId="7498" xr:uid="{00000000-0005-0000-0000-000064260000}"/>
    <cellStyle name="Currency 4 2 6 3 5" xfId="7499" xr:uid="{00000000-0005-0000-0000-000065260000}"/>
    <cellStyle name="Currency 4 2 6 3 6" xfId="7500" xr:uid="{00000000-0005-0000-0000-000066260000}"/>
    <cellStyle name="Currency 4 2 6 4" xfId="7501" xr:uid="{00000000-0005-0000-0000-000067260000}"/>
    <cellStyle name="Currency 4 2 6 4 2" xfId="7502" xr:uid="{00000000-0005-0000-0000-000068260000}"/>
    <cellStyle name="Currency 4 2 6 4 2 2" xfId="7503" xr:uid="{00000000-0005-0000-0000-000069260000}"/>
    <cellStyle name="Currency 4 2 6 4 3" xfId="7504" xr:uid="{00000000-0005-0000-0000-00006A260000}"/>
    <cellStyle name="Currency 4 2 6 4 3 2" xfId="7505" xr:uid="{00000000-0005-0000-0000-00006B260000}"/>
    <cellStyle name="Currency 4 2 6 4 4" xfId="7506" xr:uid="{00000000-0005-0000-0000-00006C260000}"/>
    <cellStyle name="Currency 4 2 6 4 4 2" xfId="7507" xr:uid="{00000000-0005-0000-0000-00006D260000}"/>
    <cellStyle name="Currency 4 2 6 4 5" xfId="7508" xr:uid="{00000000-0005-0000-0000-00006E260000}"/>
    <cellStyle name="Currency 4 2 6 4 6" xfId="7509" xr:uid="{00000000-0005-0000-0000-00006F260000}"/>
    <cellStyle name="Currency 4 2 6 5" xfId="7510" xr:uid="{00000000-0005-0000-0000-000070260000}"/>
    <cellStyle name="Currency 4 2 6 5 2" xfId="7511" xr:uid="{00000000-0005-0000-0000-000071260000}"/>
    <cellStyle name="Currency 4 2 6 5 2 2" xfId="7512" xr:uid="{00000000-0005-0000-0000-000072260000}"/>
    <cellStyle name="Currency 4 2 6 5 3" xfId="7513" xr:uid="{00000000-0005-0000-0000-000073260000}"/>
    <cellStyle name="Currency 4 2 6 5 3 2" xfId="7514" xr:uid="{00000000-0005-0000-0000-000074260000}"/>
    <cellStyle name="Currency 4 2 6 5 4" xfId="7515" xr:uid="{00000000-0005-0000-0000-000075260000}"/>
    <cellStyle name="Currency 4 2 6 5 4 2" xfId="7516" xr:uid="{00000000-0005-0000-0000-000076260000}"/>
    <cellStyle name="Currency 4 2 6 5 5" xfId="7517" xr:uid="{00000000-0005-0000-0000-000077260000}"/>
    <cellStyle name="Currency 4 2 6 5 6" xfId="7518" xr:uid="{00000000-0005-0000-0000-000078260000}"/>
    <cellStyle name="Currency 4 2 6 6" xfId="7519" xr:uid="{00000000-0005-0000-0000-000079260000}"/>
    <cellStyle name="Currency 4 2 6 6 2" xfId="7520" xr:uid="{00000000-0005-0000-0000-00007A260000}"/>
    <cellStyle name="Currency 4 2 6 6 2 2" xfId="7521" xr:uid="{00000000-0005-0000-0000-00007B260000}"/>
    <cellStyle name="Currency 4 2 6 6 3" xfId="7522" xr:uid="{00000000-0005-0000-0000-00007C260000}"/>
    <cellStyle name="Currency 4 2 6 6 3 2" xfId="7523" xr:uid="{00000000-0005-0000-0000-00007D260000}"/>
    <cellStyle name="Currency 4 2 6 6 4" xfId="7524" xr:uid="{00000000-0005-0000-0000-00007E260000}"/>
    <cellStyle name="Currency 4 2 6 6 5" xfId="7525" xr:uid="{00000000-0005-0000-0000-00007F260000}"/>
    <cellStyle name="Currency 4 2 6 7" xfId="7526" xr:uid="{00000000-0005-0000-0000-000080260000}"/>
    <cellStyle name="Currency 4 2 6 7 2" xfId="7527" xr:uid="{00000000-0005-0000-0000-000081260000}"/>
    <cellStyle name="Currency 4 2 6 8" xfId="7528" xr:uid="{00000000-0005-0000-0000-000082260000}"/>
    <cellStyle name="Currency 4 2 6 8 2" xfId="7529" xr:uid="{00000000-0005-0000-0000-000083260000}"/>
    <cellStyle name="Currency 4 2 6 9" xfId="7530" xr:uid="{00000000-0005-0000-0000-000084260000}"/>
    <cellStyle name="Currency 4 2 6 9 2" xfId="7531" xr:uid="{00000000-0005-0000-0000-000085260000}"/>
    <cellStyle name="Currency 4 2 7" xfId="7532" xr:uid="{00000000-0005-0000-0000-000086260000}"/>
    <cellStyle name="Currency 4 2 7 10" xfId="7533" xr:uid="{00000000-0005-0000-0000-000087260000}"/>
    <cellStyle name="Currency 4 2 7 2" xfId="7534" xr:uid="{00000000-0005-0000-0000-000088260000}"/>
    <cellStyle name="Currency 4 2 7 2 2" xfId="7535" xr:uid="{00000000-0005-0000-0000-000089260000}"/>
    <cellStyle name="Currency 4 2 7 2 2 2" xfId="7536" xr:uid="{00000000-0005-0000-0000-00008A260000}"/>
    <cellStyle name="Currency 4 2 7 2 3" xfId="7537" xr:uid="{00000000-0005-0000-0000-00008B260000}"/>
    <cellStyle name="Currency 4 2 7 2 3 2" xfId="7538" xr:uid="{00000000-0005-0000-0000-00008C260000}"/>
    <cellStyle name="Currency 4 2 7 2 4" xfId="7539" xr:uid="{00000000-0005-0000-0000-00008D260000}"/>
    <cellStyle name="Currency 4 2 7 2 4 2" xfId="7540" xr:uid="{00000000-0005-0000-0000-00008E260000}"/>
    <cellStyle name="Currency 4 2 7 2 5" xfId="7541" xr:uid="{00000000-0005-0000-0000-00008F260000}"/>
    <cellStyle name="Currency 4 2 7 2 6" xfId="7542" xr:uid="{00000000-0005-0000-0000-000090260000}"/>
    <cellStyle name="Currency 4 2 7 3" xfId="7543" xr:uid="{00000000-0005-0000-0000-000091260000}"/>
    <cellStyle name="Currency 4 2 7 3 2" xfId="7544" xr:uid="{00000000-0005-0000-0000-000092260000}"/>
    <cellStyle name="Currency 4 2 7 3 2 2" xfId="7545" xr:uid="{00000000-0005-0000-0000-000093260000}"/>
    <cellStyle name="Currency 4 2 7 3 3" xfId="7546" xr:uid="{00000000-0005-0000-0000-000094260000}"/>
    <cellStyle name="Currency 4 2 7 3 3 2" xfId="7547" xr:uid="{00000000-0005-0000-0000-000095260000}"/>
    <cellStyle name="Currency 4 2 7 3 4" xfId="7548" xr:uid="{00000000-0005-0000-0000-000096260000}"/>
    <cellStyle name="Currency 4 2 7 3 4 2" xfId="7549" xr:uid="{00000000-0005-0000-0000-000097260000}"/>
    <cellStyle name="Currency 4 2 7 3 5" xfId="7550" xr:uid="{00000000-0005-0000-0000-000098260000}"/>
    <cellStyle name="Currency 4 2 7 3 6" xfId="7551" xr:uid="{00000000-0005-0000-0000-000099260000}"/>
    <cellStyle name="Currency 4 2 7 4" xfId="7552" xr:uid="{00000000-0005-0000-0000-00009A260000}"/>
    <cellStyle name="Currency 4 2 7 4 2" xfId="7553" xr:uid="{00000000-0005-0000-0000-00009B260000}"/>
    <cellStyle name="Currency 4 2 7 4 2 2" xfId="7554" xr:uid="{00000000-0005-0000-0000-00009C260000}"/>
    <cellStyle name="Currency 4 2 7 4 3" xfId="7555" xr:uid="{00000000-0005-0000-0000-00009D260000}"/>
    <cellStyle name="Currency 4 2 7 4 3 2" xfId="7556" xr:uid="{00000000-0005-0000-0000-00009E260000}"/>
    <cellStyle name="Currency 4 2 7 4 4" xfId="7557" xr:uid="{00000000-0005-0000-0000-00009F260000}"/>
    <cellStyle name="Currency 4 2 7 4 4 2" xfId="7558" xr:uid="{00000000-0005-0000-0000-0000A0260000}"/>
    <cellStyle name="Currency 4 2 7 4 5" xfId="7559" xr:uid="{00000000-0005-0000-0000-0000A1260000}"/>
    <cellStyle name="Currency 4 2 7 4 6" xfId="7560" xr:uid="{00000000-0005-0000-0000-0000A2260000}"/>
    <cellStyle name="Currency 4 2 7 5" xfId="7561" xr:uid="{00000000-0005-0000-0000-0000A3260000}"/>
    <cellStyle name="Currency 4 2 7 5 2" xfId="7562" xr:uid="{00000000-0005-0000-0000-0000A4260000}"/>
    <cellStyle name="Currency 4 2 7 5 2 2" xfId="7563" xr:uid="{00000000-0005-0000-0000-0000A5260000}"/>
    <cellStyle name="Currency 4 2 7 5 3" xfId="7564" xr:uid="{00000000-0005-0000-0000-0000A6260000}"/>
    <cellStyle name="Currency 4 2 7 5 3 2" xfId="7565" xr:uid="{00000000-0005-0000-0000-0000A7260000}"/>
    <cellStyle name="Currency 4 2 7 5 4" xfId="7566" xr:uid="{00000000-0005-0000-0000-0000A8260000}"/>
    <cellStyle name="Currency 4 2 7 5 5" xfId="7567" xr:uid="{00000000-0005-0000-0000-0000A9260000}"/>
    <cellStyle name="Currency 4 2 7 6" xfId="7568" xr:uid="{00000000-0005-0000-0000-0000AA260000}"/>
    <cellStyle name="Currency 4 2 7 6 2" xfId="7569" xr:uid="{00000000-0005-0000-0000-0000AB260000}"/>
    <cellStyle name="Currency 4 2 7 7" xfId="7570" xr:uid="{00000000-0005-0000-0000-0000AC260000}"/>
    <cellStyle name="Currency 4 2 7 7 2" xfId="7571" xr:uid="{00000000-0005-0000-0000-0000AD260000}"/>
    <cellStyle name="Currency 4 2 7 8" xfId="7572" xr:uid="{00000000-0005-0000-0000-0000AE260000}"/>
    <cellStyle name="Currency 4 2 7 8 2" xfId="7573" xr:uid="{00000000-0005-0000-0000-0000AF260000}"/>
    <cellStyle name="Currency 4 2 7 9" xfId="7574" xr:uid="{00000000-0005-0000-0000-0000B0260000}"/>
    <cellStyle name="Currency 4 2 8" xfId="7575" xr:uid="{00000000-0005-0000-0000-0000B1260000}"/>
    <cellStyle name="Currency 4 2 8 10" xfId="7576" xr:uid="{00000000-0005-0000-0000-0000B2260000}"/>
    <cellStyle name="Currency 4 2 8 2" xfId="7577" xr:uid="{00000000-0005-0000-0000-0000B3260000}"/>
    <cellStyle name="Currency 4 2 8 2 2" xfId="7578" xr:uid="{00000000-0005-0000-0000-0000B4260000}"/>
    <cellStyle name="Currency 4 2 8 2 2 2" xfId="7579" xr:uid="{00000000-0005-0000-0000-0000B5260000}"/>
    <cellStyle name="Currency 4 2 8 2 3" xfId="7580" xr:uid="{00000000-0005-0000-0000-0000B6260000}"/>
    <cellStyle name="Currency 4 2 8 2 3 2" xfId="7581" xr:uid="{00000000-0005-0000-0000-0000B7260000}"/>
    <cellStyle name="Currency 4 2 8 2 4" xfId="7582" xr:uid="{00000000-0005-0000-0000-0000B8260000}"/>
    <cellStyle name="Currency 4 2 8 2 4 2" xfId="7583" xr:uid="{00000000-0005-0000-0000-0000B9260000}"/>
    <cellStyle name="Currency 4 2 8 2 5" xfId="7584" xr:uid="{00000000-0005-0000-0000-0000BA260000}"/>
    <cellStyle name="Currency 4 2 8 2 6" xfId="7585" xr:uid="{00000000-0005-0000-0000-0000BB260000}"/>
    <cellStyle name="Currency 4 2 8 3" xfId="7586" xr:uid="{00000000-0005-0000-0000-0000BC260000}"/>
    <cellStyle name="Currency 4 2 8 3 2" xfId="7587" xr:uid="{00000000-0005-0000-0000-0000BD260000}"/>
    <cellStyle name="Currency 4 2 8 3 2 2" xfId="7588" xr:uid="{00000000-0005-0000-0000-0000BE260000}"/>
    <cellStyle name="Currency 4 2 8 3 3" xfId="7589" xr:uid="{00000000-0005-0000-0000-0000BF260000}"/>
    <cellStyle name="Currency 4 2 8 3 3 2" xfId="7590" xr:uid="{00000000-0005-0000-0000-0000C0260000}"/>
    <cellStyle name="Currency 4 2 8 3 4" xfId="7591" xr:uid="{00000000-0005-0000-0000-0000C1260000}"/>
    <cellStyle name="Currency 4 2 8 3 4 2" xfId="7592" xr:uid="{00000000-0005-0000-0000-0000C2260000}"/>
    <cellStyle name="Currency 4 2 8 3 5" xfId="7593" xr:uid="{00000000-0005-0000-0000-0000C3260000}"/>
    <cellStyle name="Currency 4 2 8 3 6" xfId="7594" xr:uid="{00000000-0005-0000-0000-0000C4260000}"/>
    <cellStyle name="Currency 4 2 8 4" xfId="7595" xr:uid="{00000000-0005-0000-0000-0000C5260000}"/>
    <cellStyle name="Currency 4 2 8 4 2" xfId="7596" xr:uid="{00000000-0005-0000-0000-0000C6260000}"/>
    <cellStyle name="Currency 4 2 8 4 2 2" xfId="7597" xr:uid="{00000000-0005-0000-0000-0000C7260000}"/>
    <cellStyle name="Currency 4 2 8 4 3" xfId="7598" xr:uid="{00000000-0005-0000-0000-0000C8260000}"/>
    <cellStyle name="Currency 4 2 8 4 3 2" xfId="7599" xr:uid="{00000000-0005-0000-0000-0000C9260000}"/>
    <cellStyle name="Currency 4 2 8 4 4" xfId="7600" xr:uid="{00000000-0005-0000-0000-0000CA260000}"/>
    <cellStyle name="Currency 4 2 8 4 4 2" xfId="7601" xr:uid="{00000000-0005-0000-0000-0000CB260000}"/>
    <cellStyle name="Currency 4 2 8 4 5" xfId="7602" xr:uid="{00000000-0005-0000-0000-0000CC260000}"/>
    <cellStyle name="Currency 4 2 8 4 6" xfId="7603" xr:uid="{00000000-0005-0000-0000-0000CD260000}"/>
    <cellStyle name="Currency 4 2 8 5" xfId="7604" xr:uid="{00000000-0005-0000-0000-0000CE260000}"/>
    <cellStyle name="Currency 4 2 8 5 2" xfId="7605" xr:uid="{00000000-0005-0000-0000-0000CF260000}"/>
    <cellStyle name="Currency 4 2 8 5 2 2" xfId="7606" xr:uid="{00000000-0005-0000-0000-0000D0260000}"/>
    <cellStyle name="Currency 4 2 8 5 3" xfId="7607" xr:uid="{00000000-0005-0000-0000-0000D1260000}"/>
    <cellStyle name="Currency 4 2 8 5 3 2" xfId="7608" xr:uid="{00000000-0005-0000-0000-0000D2260000}"/>
    <cellStyle name="Currency 4 2 8 5 4" xfId="7609" xr:uid="{00000000-0005-0000-0000-0000D3260000}"/>
    <cellStyle name="Currency 4 2 8 5 5" xfId="7610" xr:uid="{00000000-0005-0000-0000-0000D4260000}"/>
    <cellStyle name="Currency 4 2 8 6" xfId="7611" xr:uid="{00000000-0005-0000-0000-0000D5260000}"/>
    <cellStyle name="Currency 4 2 8 6 2" xfId="7612" xr:uid="{00000000-0005-0000-0000-0000D6260000}"/>
    <cellStyle name="Currency 4 2 8 7" xfId="7613" xr:uid="{00000000-0005-0000-0000-0000D7260000}"/>
    <cellStyle name="Currency 4 2 8 7 2" xfId="7614" xr:uid="{00000000-0005-0000-0000-0000D8260000}"/>
    <cellStyle name="Currency 4 2 8 8" xfId="7615" xr:uid="{00000000-0005-0000-0000-0000D9260000}"/>
    <cellStyle name="Currency 4 2 8 8 2" xfId="7616" xr:uid="{00000000-0005-0000-0000-0000DA260000}"/>
    <cellStyle name="Currency 4 2 8 9" xfId="7617" xr:uid="{00000000-0005-0000-0000-0000DB260000}"/>
    <cellStyle name="Currency 4 2 9" xfId="7618" xr:uid="{00000000-0005-0000-0000-0000DC260000}"/>
    <cellStyle name="Currency 4 2 9 2" xfId="7619" xr:uid="{00000000-0005-0000-0000-0000DD260000}"/>
    <cellStyle name="Currency 4 2 9 2 2" xfId="7620" xr:uid="{00000000-0005-0000-0000-0000DE260000}"/>
    <cellStyle name="Currency 4 2 9 3" xfId="7621" xr:uid="{00000000-0005-0000-0000-0000DF260000}"/>
    <cellStyle name="Currency 4 2 9 3 2" xfId="7622" xr:uid="{00000000-0005-0000-0000-0000E0260000}"/>
    <cellStyle name="Currency 4 2 9 4" xfId="7623" xr:uid="{00000000-0005-0000-0000-0000E1260000}"/>
    <cellStyle name="Currency 4 2 9 4 2" xfId="7624" xr:uid="{00000000-0005-0000-0000-0000E2260000}"/>
    <cellStyle name="Currency 4 2 9 5" xfId="7625" xr:uid="{00000000-0005-0000-0000-0000E3260000}"/>
    <cellStyle name="Currency 4 2 9 6" xfId="7626" xr:uid="{00000000-0005-0000-0000-0000E4260000}"/>
    <cellStyle name="Currency 4 20" xfId="7627" xr:uid="{00000000-0005-0000-0000-0000E5260000}"/>
    <cellStyle name="Currency 4 3" xfId="7628" xr:uid="{00000000-0005-0000-0000-0000E6260000}"/>
    <cellStyle name="Currency 4 3 10" xfId="7629" xr:uid="{00000000-0005-0000-0000-0000E7260000}"/>
    <cellStyle name="Currency 4 3 10 2" xfId="7630" xr:uid="{00000000-0005-0000-0000-0000E8260000}"/>
    <cellStyle name="Currency 4 3 10 2 2" xfId="7631" xr:uid="{00000000-0005-0000-0000-0000E9260000}"/>
    <cellStyle name="Currency 4 3 10 3" xfId="7632" xr:uid="{00000000-0005-0000-0000-0000EA260000}"/>
    <cellStyle name="Currency 4 3 10 3 2" xfId="7633" xr:uid="{00000000-0005-0000-0000-0000EB260000}"/>
    <cellStyle name="Currency 4 3 10 4" xfId="7634" xr:uid="{00000000-0005-0000-0000-0000EC260000}"/>
    <cellStyle name="Currency 4 3 10 4 2" xfId="7635" xr:uid="{00000000-0005-0000-0000-0000ED260000}"/>
    <cellStyle name="Currency 4 3 10 5" xfId="7636" xr:uid="{00000000-0005-0000-0000-0000EE260000}"/>
    <cellStyle name="Currency 4 3 10 6" xfId="7637" xr:uid="{00000000-0005-0000-0000-0000EF260000}"/>
    <cellStyle name="Currency 4 3 11" xfId="7638" xr:uid="{00000000-0005-0000-0000-0000F0260000}"/>
    <cellStyle name="Currency 4 3 11 2" xfId="7639" xr:uid="{00000000-0005-0000-0000-0000F1260000}"/>
    <cellStyle name="Currency 4 3 11 2 2" xfId="7640" xr:uid="{00000000-0005-0000-0000-0000F2260000}"/>
    <cellStyle name="Currency 4 3 11 3" xfId="7641" xr:uid="{00000000-0005-0000-0000-0000F3260000}"/>
    <cellStyle name="Currency 4 3 11 3 2" xfId="7642" xr:uid="{00000000-0005-0000-0000-0000F4260000}"/>
    <cellStyle name="Currency 4 3 11 4" xfId="7643" xr:uid="{00000000-0005-0000-0000-0000F5260000}"/>
    <cellStyle name="Currency 4 3 11 5" xfId="7644" xr:uid="{00000000-0005-0000-0000-0000F6260000}"/>
    <cellStyle name="Currency 4 3 12" xfId="7645" xr:uid="{00000000-0005-0000-0000-0000F7260000}"/>
    <cellStyle name="Currency 4 3 12 2" xfId="7646" xr:uid="{00000000-0005-0000-0000-0000F8260000}"/>
    <cellStyle name="Currency 4 3 13" xfId="7647" xr:uid="{00000000-0005-0000-0000-0000F9260000}"/>
    <cellStyle name="Currency 4 3 13 2" xfId="7648" xr:uid="{00000000-0005-0000-0000-0000FA260000}"/>
    <cellStyle name="Currency 4 3 14" xfId="7649" xr:uid="{00000000-0005-0000-0000-0000FB260000}"/>
    <cellStyle name="Currency 4 3 14 2" xfId="7650" xr:uid="{00000000-0005-0000-0000-0000FC260000}"/>
    <cellStyle name="Currency 4 3 15" xfId="7651" xr:uid="{00000000-0005-0000-0000-0000FD260000}"/>
    <cellStyle name="Currency 4 3 16" xfId="7652" xr:uid="{00000000-0005-0000-0000-0000FE260000}"/>
    <cellStyle name="Currency 4 3 2" xfId="7653" xr:uid="{00000000-0005-0000-0000-0000FF260000}"/>
    <cellStyle name="Currency 4 3 2 10" xfId="7654" xr:uid="{00000000-0005-0000-0000-000000270000}"/>
    <cellStyle name="Currency 4 3 2 10 2" xfId="7655" xr:uid="{00000000-0005-0000-0000-000001270000}"/>
    <cellStyle name="Currency 4 3 2 11" xfId="7656" xr:uid="{00000000-0005-0000-0000-000002270000}"/>
    <cellStyle name="Currency 4 3 2 11 2" xfId="7657" xr:uid="{00000000-0005-0000-0000-000003270000}"/>
    <cellStyle name="Currency 4 3 2 12" xfId="7658" xr:uid="{00000000-0005-0000-0000-000004270000}"/>
    <cellStyle name="Currency 4 3 2 13" xfId="7659" xr:uid="{00000000-0005-0000-0000-000005270000}"/>
    <cellStyle name="Currency 4 3 2 2" xfId="7660" xr:uid="{00000000-0005-0000-0000-000006270000}"/>
    <cellStyle name="Currency 4 3 2 2 10" xfId="7661" xr:uid="{00000000-0005-0000-0000-000007270000}"/>
    <cellStyle name="Currency 4 3 2 2 11" xfId="7662" xr:uid="{00000000-0005-0000-0000-000008270000}"/>
    <cellStyle name="Currency 4 3 2 2 2" xfId="7663" xr:uid="{00000000-0005-0000-0000-000009270000}"/>
    <cellStyle name="Currency 4 3 2 2 2 2" xfId="7664" xr:uid="{00000000-0005-0000-0000-00000A270000}"/>
    <cellStyle name="Currency 4 3 2 2 2 2 2" xfId="7665" xr:uid="{00000000-0005-0000-0000-00000B270000}"/>
    <cellStyle name="Currency 4 3 2 2 2 3" xfId="7666" xr:uid="{00000000-0005-0000-0000-00000C270000}"/>
    <cellStyle name="Currency 4 3 2 2 2 3 2" xfId="7667" xr:uid="{00000000-0005-0000-0000-00000D270000}"/>
    <cellStyle name="Currency 4 3 2 2 2 4" xfId="7668" xr:uid="{00000000-0005-0000-0000-00000E270000}"/>
    <cellStyle name="Currency 4 3 2 2 2 4 2" xfId="7669" xr:uid="{00000000-0005-0000-0000-00000F270000}"/>
    <cellStyle name="Currency 4 3 2 2 2 5" xfId="7670" xr:uid="{00000000-0005-0000-0000-000010270000}"/>
    <cellStyle name="Currency 4 3 2 2 2 6" xfId="7671" xr:uid="{00000000-0005-0000-0000-000011270000}"/>
    <cellStyle name="Currency 4 3 2 2 3" xfId="7672" xr:uid="{00000000-0005-0000-0000-000012270000}"/>
    <cellStyle name="Currency 4 3 2 2 3 2" xfId="7673" xr:uid="{00000000-0005-0000-0000-000013270000}"/>
    <cellStyle name="Currency 4 3 2 2 3 2 2" xfId="7674" xr:uid="{00000000-0005-0000-0000-000014270000}"/>
    <cellStyle name="Currency 4 3 2 2 3 3" xfId="7675" xr:uid="{00000000-0005-0000-0000-000015270000}"/>
    <cellStyle name="Currency 4 3 2 2 3 3 2" xfId="7676" xr:uid="{00000000-0005-0000-0000-000016270000}"/>
    <cellStyle name="Currency 4 3 2 2 3 4" xfId="7677" xr:uid="{00000000-0005-0000-0000-000017270000}"/>
    <cellStyle name="Currency 4 3 2 2 3 4 2" xfId="7678" xr:uid="{00000000-0005-0000-0000-000018270000}"/>
    <cellStyle name="Currency 4 3 2 2 3 5" xfId="7679" xr:uid="{00000000-0005-0000-0000-000019270000}"/>
    <cellStyle name="Currency 4 3 2 2 3 6" xfId="7680" xr:uid="{00000000-0005-0000-0000-00001A270000}"/>
    <cellStyle name="Currency 4 3 2 2 4" xfId="7681" xr:uid="{00000000-0005-0000-0000-00001B270000}"/>
    <cellStyle name="Currency 4 3 2 2 4 2" xfId="7682" xr:uid="{00000000-0005-0000-0000-00001C270000}"/>
    <cellStyle name="Currency 4 3 2 2 4 2 2" xfId="7683" xr:uid="{00000000-0005-0000-0000-00001D270000}"/>
    <cellStyle name="Currency 4 3 2 2 4 3" xfId="7684" xr:uid="{00000000-0005-0000-0000-00001E270000}"/>
    <cellStyle name="Currency 4 3 2 2 4 3 2" xfId="7685" xr:uid="{00000000-0005-0000-0000-00001F270000}"/>
    <cellStyle name="Currency 4 3 2 2 4 4" xfId="7686" xr:uid="{00000000-0005-0000-0000-000020270000}"/>
    <cellStyle name="Currency 4 3 2 2 4 4 2" xfId="7687" xr:uid="{00000000-0005-0000-0000-000021270000}"/>
    <cellStyle name="Currency 4 3 2 2 4 5" xfId="7688" xr:uid="{00000000-0005-0000-0000-000022270000}"/>
    <cellStyle name="Currency 4 3 2 2 4 6" xfId="7689" xr:uid="{00000000-0005-0000-0000-000023270000}"/>
    <cellStyle name="Currency 4 3 2 2 5" xfId="7690" xr:uid="{00000000-0005-0000-0000-000024270000}"/>
    <cellStyle name="Currency 4 3 2 2 5 2" xfId="7691" xr:uid="{00000000-0005-0000-0000-000025270000}"/>
    <cellStyle name="Currency 4 3 2 2 5 2 2" xfId="7692" xr:uid="{00000000-0005-0000-0000-000026270000}"/>
    <cellStyle name="Currency 4 3 2 2 5 3" xfId="7693" xr:uid="{00000000-0005-0000-0000-000027270000}"/>
    <cellStyle name="Currency 4 3 2 2 5 3 2" xfId="7694" xr:uid="{00000000-0005-0000-0000-000028270000}"/>
    <cellStyle name="Currency 4 3 2 2 5 4" xfId="7695" xr:uid="{00000000-0005-0000-0000-000029270000}"/>
    <cellStyle name="Currency 4 3 2 2 5 4 2" xfId="7696" xr:uid="{00000000-0005-0000-0000-00002A270000}"/>
    <cellStyle name="Currency 4 3 2 2 5 5" xfId="7697" xr:uid="{00000000-0005-0000-0000-00002B270000}"/>
    <cellStyle name="Currency 4 3 2 2 5 6" xfId="7698" xr:uid="{00000000-0005-0000-0000-00002C270000}"/>
    <cellStyle name="Currency 4 3 2 2 6" xfId="7699" xr:uid="{00000000-0005-0000-0000-00002D270000}"/>
    <cellStyle name="Currency 4 3 2 2 6 2" xfId="7700" xr:uid="{00000000-0005-0000-0000-00002E270000}"/>
    <cellStyle name="Currency 4 3 2 2 6 2 2" xfId="7701" xr:uid="{00000000-0005-0000-0000-00002F270000}"/>
    <cellStyle name="Currency 4 3 2 2 6 3" xfId="7702" xr:uid="{00000000-0005-0000-0000-000030270000}"/>
    <cellStyle name="Currency 4 3 2 2 6 3 2" xfId="7703" xr:uid="{00000000-0005-0000-0000-000031270000}"/>
    <cellStyle name="Currency 4 3 2 2 6 4" xfId="7704" xr:uid="{00000000-0005-0000-0000-000032270000}"/>
    <cellStyle name="Currency 4 3 2 2 6 5" xfId="7705" xr:uid="{00000000-0005-0000-0000-000033270000}"/>
    <cellStyle name="Currency 4 3 2 2 7" xfId="7706" xr:uid="{00000000-0005-0000-0000-000034270000}"/>
    <cellStyle name="Currency 4 3 2 2 7 2" xfId="7707" xr:uid="{00000000-0005-0000-0000-000035270000}"/>
    <cellStyle name="Currency 4 3 2 2 8" xfId="7708" xr:uid="{00000000-0005-0000-0000-000036270000}"/>
    <cellStyle name="Currency 4 3 2 2 8 2" xfId="7709" xr:uid="{00000000-0005-0000-0000-000037270000}"/>
    <cellStyle name="Currency 4 3 2 2 9" xfId="7710" xr:uid="{00000000-0005-0000-0000-000038270000}"/>
    <cellStyle name="Currency 4 3 2 2 9 2" xfId="7711" xr:uid="{00000000-0005-0000-0000-000039270000}"/>
    <cellStyle name="Currency 4 3 2 3" xfId="7712" xr:uid="{00000000-0005-0000-0000-00003A270000}"/>
    <cellStyle name="Currency 4 3 2 3 10" xfId="7713" xr:uid="{00000000-0005-0000-0000-00003B270000}"/>
    <cellStyle name="Currency 4 3 2 3 2" xfId="7714" xr:uid="{00000000-0005-0000-0000-00003C270000}"/>
    <cellStyle name="Currency 4 3 2 3 2 2" xfId="7715" xr:uid="{00000000-0005-0000-0000-00003D270000}"/>
    <cellStyle name="Currency 4 3 2 3 2 2 2" xfId="7716" xr:uid="{00000000-0005-0000-0000-00003E270000}"/>
    <cellStyle name="Currency 4 3 2 3 2 3" xfId="7717" xr:uid="{00000000-0005-0000-0000-00003F270000}"/>
    <cellStyle name="Currency 4 3 2 3 2 3 2" xfId="7718" xr:uid="{00000000-0005-0000-0000-000040270000}"/>
    <cellStyle name="Currency 4 3 2 3 2 4" xfId="7719" xr:uid="{00000000-0005-0000-0000-000041270000}"/>
    <cellStyle name="Currency 4 3 2 3 2 4 2" xfId="7720" xr:uid="{00000000-0005-0000-0000-000042270000}"/>
    <cellStyle name="Currency 4 3 2 3 2 5" xfId="7721" xr:uid="{00000000-0005-0000-0000-000043270000}"/>
    <cellStyle name="Currency 4 3 2 3 2 6" xfId="7722" xr:uid="{00000000-0005-0000-0000-000044270000}"/>
    <cellStyle name="Currency 4 3 2 3 3" xfId="7723" xr:uid="{00000000-0005-0000-0000-000045270000}"/>
    <cellStyle name="Currency 4 3 2 3 3 2" xfId="7724" xr:uid="{00000000-0005-0000-0000-000046270000}"/>
    <cellStyle name="Currency 4 3 2 3 3 2 2" xfId="7725" xr:uid="{00000000-0005-0000-0000-000047270000}"/>
    <cellStyle name="Currency 4 3 2 3 3 3" xfId="7726" xr:uid="{00000000-0005-0000-0000-000048270000}"/>
    <cellStyle name="Currency 4 3 2 3 3 3 2" xfId="7727" xr:uid="{00000000-0005-0000-0000-000049270000}"/>
    <cellStyle name="Currency 4 3 2 3 3 4" xfId="7728" xr:uid="{00000000-0005-0000-0000-00004A270000}"/>
    <cellStyle name="Currency 4 3 2 3 3 4 2" xfId="7729" xr:uid="{00000000-0005-0000-0000-00004B270000}"/>
    <cellStyle name="Currency 4 3 2 3 3 5" xfId="7730" xr:uid="{00000000-0005-0000-0000-00004C270000}"/>
    <cellStyle name="Currency 4 3 2 3 3 6" xfId="7731" xr:uid="{00000000-0005-0000-0000-00004D270000}"/>
    <cellStyle name="Currency 4 3 2 3 4" xfId="7732" xr:uid="{00000000-0005-0000-0000-00004E270000}"/>
    <cellStyle name="Currency 4 3 2 3 4 2" xfId="7733" xr:uid="{00000000-0005-0000-0000-00004F270000}"/>
    <cellStyle name="Currency 4 3 2 3 4 2 2" xfId="7734" xr:uid="{00000000-0005-0000-0000-000050270000}"/>
    <cellStyle name="Currency 4 3 2 3 4 3" xfId="7735" xr:uid="{00000000-0005-0000-0000-000051270000}"/>
    <cellStyle name="Currency 4 3 2 3 4 3 2" xfId="7736" xr:uid="{00000000-0005-0000-0000-000052270000}"/>
    <cellStyle name="Currency 4 3 2 3 4 4" xfId="7737" xr:uid="{00000000-0005-0000-0000-000053270000}"/>
    <cellStyle name="Currency 4 3 2 3 4 4 2" xfId="7738" xr:uid="{00000000-0005-0000-0000-000054270000}"/>
    <cellStyle name="Currency 4 3 2 3 4 5" xfId="7739" xr:uid="{00000000-0005-0000-0000-000055270000}"/>
    <cellStyle name="Currency 4 3 2 3 4 6" xfId="7740" xr:uid="{00000000-0005-0000-0000-000056270000}"/>
    <cellStyle name="Currency 4 3 2 3 5" xfId="7741" xr:uid="{00000000-0005-0000-0000-000057270000}"/>
    <cellStyle name="Currency 4 3 2 3 5 2" xfId="7742" xr:uid="{00000000-0005-0000-0000-000058270000}"/>
    <cellStyle name="Currency 4 3 2 3 5 2 2" xfId="7743" xr:uid="{00000000-0005-0000-0000-000059270000}"/>
    <cellStyle name="Currency 4 3 2 3 5 3" xfId="7744" xr:uid="{00000000-0005-0000-0000-00005A270000}"/>
    <cellStyle name="Currency 4 3 2 3 5 3 2" xfId="7745" xr:uid="{00000000-0005-0000-0000-00005B270000}"/>
    <cellStyle name="Currency 4 3 2 3 5 4" xfId="7746" xr:uid="{00000000-0005-0000-0000-00005C270000}"/>
    <cellStyle name="Currency 4 3 2 3 5 5" xfId="7747" xr:uid="{00000000-0005-0000-0000-00005D270000}"/>
    <cellStyle name="Currency 4 3 2 3 6" xfId="7748" xr:uid="{00000000-0005-0000-0000-00005E270000}"/>
    <cellStyle name="Currency 4 3 2 3 6 2" xfId="7749" xr:uid="{00000000-0005-0000-0000-00005F270000}"/>
    <cellStyle name="Currency 4 3 2 3 7" xfId="7750" xr:uid="{00000000-0005-0000-0000-000060270000}"/>
    <cellStyle name="Currency 4 3 2 3 7 2" xfId="7751" xr:uid="{00000000-0005-0000-0000-000061270000}"/>
    <cellStyle name="Currency 4 3 2 3 8" xfId="7752" xr:uid="{00000000-0005-0000-0000-000062270000}"/>
    <cellStyle name="Currency 4 3 2 3 8 2" xfId="7753" xr:uid="{00000000-0005-0000-0000-000063270000}"/>
    <cellStyle name="Currency 4 3 2 3 9" xfId="7754" xr:uid="{00000000-0005-0000-0000-000064270000}"/>
    <cellStyle name="Currency 4 3 2 4" xfId="7755" xr:uid="{00000000-0005-0000-0000-000065270000}"/>
    <cellStyle name="Currency 4 3 2 4 10" xfId="7756" xr:uid="{00000000-0005-0000-0000-000066270000}"/>
    <cellStyle name="Currency 4 3 2 4 2" xfId="7757" xr:uid="{00000000-0005-0000-0000-000067270000}"/>
    <cellStyle name="Currency 4 3 2 4 2 2" xfId="7758" xr:uid="{00000000-0005-0000-0000-000068270000}"/>
    <cellStyle name="Currency 4 3 2 4 2 2 2" xfId="7759" xr:uid="{00000000-0005-0000-0000-000069270000}"/>
    <cellStyle name="Currency 4 3 2 4 2 3" xfId="7760" xr:uid="{00000000-0005-0000-0000-00006A270000}"/>
    <cellStyle name="Currency 4 3 2 4 2 3 2" xfId="7761" xr:uid="{00000000-0005-0000-0000-00006B270000}"/>
    <cellStyle name="Currency 4 3 2 4 2 4" xfId="7762" xr:uid="{00000000-0005-0000-0000-00006C270000}"/>
    <cellStyle name="Currency 4 3 2 4 2 4 2" xfId="7763" xr:uid="{00000000-0005-0000-0000-00006D270000}"/>
    <cellStyle name="Currency 4 3 2 4 2 5" xfId="7764" xr:uid="{00000000-0005-0000-0000-00006E270000}"/>
    <cellStyle name="Currency 4 3 2 4 2 6" xfId="7765" xr:uid="{00000000-0005-0000-0000-00006F270000}"/>
    <cellStyle name="Currency 4 3 2 4 3" xfId="7766" xr:uid="{00000000-0005-0000-0000-000070270000}"/>
    <cellStyle name="Currency 4 3 2 4 3 2" xfId="7767" xr:uid="{00000000-0005-0000-0000-000071270000}"/>
    <cellStyle name="Currency 4 3 2 4 3 2 2" xfId="7768" xr:uid="{00000000-0005-0000-0000-000072270000}"/>
    <cellStyle name="Currency 4 3 2 4 3 3" xfId="7769" xr:uid="{00000000-0005-0000-0000-000073270000}"/>
    <cellStyle name="Currency 4 3 2 4 3 3 2" xfId="7770" xr:uid="{00000000-0005-0000-0000-000074270000}"/>
    <cellStyle name="Currency 4 3 2 4 3 4" xfId="7771" xr:uid="{00000000-0005-0000-0000-000075270000}"/>
    <cellStyle name="Currency 4 3 2 4 3 4 2" xfId="7772" xr:uid="{00000000-0005-0000-0000-000076270000}"/>
    <cellStyle name="Currency 4 3 2 4 3 5" xfId="7773" xr:uid="{00000000-0005-0000-0000-000077270000}"/>
    <cellStyle name="Currency 4 3 2 4 3 6" xfId="7774" xr:uid="{00000000-0005-0000-0000-000078270000}"/>
    <cellStyle name="Currency 4 3 2 4 4" xfId="7775" xr:uid="{00000000-0005-0000-0000-000079270000}"/>
    <cellStyle name="Currency 4 3 2 4 4 2" xfId="7776" xr:uid="{00000000-0005-0000-0000-00007A270000}"/>
    <cellStyle name="Currency 4 3 2 4 4 2 2" xfId="7777" xr:uid="{00000000-0005-0000-0000-00007B270000}"/>
    <cellStyle name="Currency 4 3 2 4 4 3" xfId="7778" xr:uid="{00000000-0005-0000-0000-00007C270000}"/>
    <cellStyle name="Currency 4 3 2 4 4 3 2" xfId="7779" xr:uid="{00000000-0005-0000-0000-00007D270000}"/>
    <cellStyle name="Currency 4 3 2 4 4 4" xfId="7780" xr:uid="{00000000-0005-0000-0000-00007E270000}"/>
    <cellStyle name="Currency 4 3 2 4 4 4 2" xfId="7781" xr:uid="{00000000-0005-0000-0000-00007F270000}"/>
    <cellStyle name="Currency 4 3 2 4 4 5" xfId="7782" xr:uid="{00000000-0005-0000-0000-000080270000}"/>
    <cellStyle name="Currency 4 3 2 4 4 6" xfId="7783" xr:uid="{00000000-0005-0000-0000-000081270000}"/>
    <cellStyle name="Currency 4 3 2 4 5" xfId="7784" xr:uid="{00000000-0005-0000-0000-000082270000}"/>
    <cellStyle name="Currency 4 3 2 4 5 2" xfId="7785" xr:uid="{00000000-0005-0000-0000-000083270000}"/>
    <cellStyle name="Currency 4 3 2 4 5 2 2" xfId="7786" xr:uid="{00000000-0005-0000-0000-000084270000}"/>
    <cellStyle name="Currency 4 3 2 4 5 3" xfId="7787" xr:uid="{00000000-0005-0000-0000-000085270000}"/>
    <cellStyle name="Currency 4 3 2 4 5 3 2" xfId="7788" xr:uid="{00000000-0005-0000-0000-000086270000}"/>
    <cellStyle name="Currency 4 3 2 4 5 4" xfId="7789" xr:uid="{00000000-0005-0000-0000-000087270000}"/>
    <cellStyle name="Currency 4 3 2 4 5 5" xfId="7790" xr:uid="{00000000-0005-0000-0000-000088270000}"/>
    <cellStyle name="Currency 4 3 2 4 6" xfId="7791" xr:uid="{00000000-0005-0000-0000-000089270000}"/>
    <cellStyle name="Currency 4 3 2 4 6 2" xfId="7792" xr:uid="{00000000-0005-0000-0000-00008A270000}"/>
    <cellStyle name="Currency 4 3 2 4 7" xfId="7793" xr:uid="{00000000-0005-0000-0000-00008B270000}"/>
    <cellStyle name="Currency 4 3 2 4 7 2" xfId="7794" xr:uid="{00000000-0005-0000-0000-00008C270000}"/>
    <cellStyle name="Currency 4 3 2 4 8" xfId="7795" xr:uid="{00000000-0005-0000-0000-00008D270000}"/>
    <cellStyle name="Currency 4 3 2 4 8 2" xfId="7796" xr:uid="{00000000-0005-0000-0000-00008E270000}"/>
    <cellStyle name="Currency 4 3 2 4 9" xfId="7797" xr:uid="{00000000-0005-0000-0000-00008F270000}"/>
    <cellStyle name="Currency 4 3 2 5" xfId="7798" xr:uid="{00000000-0005-0000-0000-000090270000}"/>
    <cellStyle name="Currency 4 3 2 5 2" xfId="7799" xr:uid="{00000000-0005-0000-0000-000091270000}"/>
    <cellStyle name="Currency 4 3 2 5 2 2" xfId="7800" xr:uid="{00000000-0005-0000-0000-000092270000}"/>
    <cellStyle name="Currency 4 3 2 5 3" xfId="7801" xr:uid="{00000000-0005-0000-0000-000093270000}"/>
    <cellStyle name="Currency 4 3 2 5 3 2" xfId="7802" xr:uid="{00000000-0005-0000-0000-000094270000}"/>
    <cellStyle name="Currency 4 3 2 5 4" xfId="7803" xr:uid="{00000000-0005-0000-0000-000095270000}"/>
    <cellStyle name="Currency 4 3 2 5 4 2" xfId="7804" xr:uid="{00000000-0005-0000-0000-000096270000}"/>
    <cellStyle name="Currency 4 3 2 5 5" xfId="7805" xr:uid="{00000000-0005-0000-0000-000097270000}"/>
    <cellStyle name="Currency 4 3 2 5 6" xfId="7806" xr:uid="{00000000-0005-0000-0000-000098270000}"/>
    <cellStyle name="Currency 4 3 2 6" xfId="7807" xr:uid="{00000000-0005-0000-0000-000099270000}"/>
    <cellStyle name="Currency 4 3 2 6 2" xfId="7808" xr:uid="{00000000-0005-0000-0000-00009A270000}"/>
    <cellStyle name="Currency 4 3 2 6 2 2" xfId="7809" xr:uid="{00000000-0005-0000-0000-00009B270000}"/>
    <cellStyle name="Currency 4 3 2 6 3" xfId="7810" xr:uid="{00000000-0005-0000-0000-00009C270000}"/>
    <cellStyle name="Currency 4 3 2 6 3 2" xfId="7811" xr:uid="{00000000-0005-0000-0000-00009D270000}"/>
    <cellStyle name="Currency 4 3 2 6 4" xfId="7812" xr:uid="{00000000-0005-0000-0000-00009E270000}"/>
    <cellStyle name="Currency 4 3 2 6 4 2" xfId="7813" xr:uid="{00000000-0005-0000-0000-00009F270000}"/>
    <cellStyle name="Currency 4 3 2 6 5" xfId="7814" xr:uid="{00000000-0005-0000-0000-0000A0270000}"/>
    <cellStyle name="Currency 4 3 2 6 6" xfId="7815" xr:uid="{00000000-0005-0000-0000-0000A1270000}"/>
    <cellStyle name="Currency 4 3 2 7" xfId="7816" xr:uid="{00000000-0005-0000-0000-0000A2270000}"/>
    <cellStyle name="Currency 4 3 2 7 2" xfId="7817" xr:uid="{00000000-0005-0000-0000-0000A3270000}"/>
    <cellStyle name="Currency 4 3 2 7 2 2" xfId="7818" xr:uid="{00000000-0005-0000-0000-0000A4270000}"/>
    <cellStyle name="Currency 4 3 2 7 3" xfId="7819" xr:uid="{00000000-0005-0000-0000-0000A5270000}"/>
    <cellStyle name="Currency 4 3 2 7 3 2" xfId="7820" xr:uid="{00000000-0005-0000-0000-0000A6270000}"/>
    <cellStyle name="Currency 4 3 2 7 4" xfId="7821" xr:uid="{00000000-0005-0000-0000-0000A7270000}"/>
    <cellStyle name="Currency 4 3 2 7 4 2" xfId="7822" xr:uid="{00000000-0005-0000-0000-0000A8270000}"/>
    <cellStyle name="Currency 4 3 2 7 5" xfId="7823" xr:uid="{00000000-0005-0000-0000-0000A9270000}"/>
    <cellStyle name="Currency 4 3 2 7 6" xfId="7824" xr:uid="{00000000-0005-0000-0000-0000AA270000}"/>
    <cellStyle name="Currency 4 3 2 8" xfId="7825" xr:uid="{00000000-0005-0000-0000-0000AB270000}"/>
    <cellStyle name="Currency 4 3 2 8 2" xfId="7826" xr:uid="{00000000-0005-0000-0000-0000AC270000}"/>
    <cellStyle name="Currency 4 3 2 8 2 2" xfId="7827" xr:uid="{00000000-0005-0000-0000-0000AD270000}"/>
    <cellStyle name="Currency 4 3 2 8 3" xfId="7828" xr:uid="{00000000-0005-0000-0000-0000AE270000}"/>
    <cellStyle name="Currency 4 3 2 8 3 2" xfId="7829" xr:uid="{00000000-0005-0000-0000-0000AF270000}"/>
    <cellStyle name="Currency 4 3 2 8 4" xfId="7830" xr:uid="{00000000-0005-0000-0000-0000B0270000}"/>
    <cellStyle name="Currency 4 3 2 8 5" xfId="7831" xr:uid="{00000000-0005-0000-0000-0000B1270000}"/>
    <cellStyle name="Currency 4 3 2 9" xfId="7832" xr:uid="{00000000-0005-0000-0000-0000B2270000}"/>
    <cellStyle name="Currency 4 3 2 9 2" xfId="7833" xr:uid="{00000000-0005-0000-0000-0000B3270000}"/>
    <cellStyle name="Currency 4 3 3" xfId="7834" xr:uid="{00000000-0005-0000-0000-0000B4270000}"/>
    <cellStyle name="Currency 4 3 3 10" xfId="7835" xr:uid="{00000000-0005-0000-0000-0000B5270000}"/>
    <cellStyle name="Currency 4 3 3 10 2" xfId="7836" xr:uid="{00000000-0005-0000-0000-0000B6270000}"/>
    <cellStyle name="Currency 4 3 3 11" xfId="7837" xr:uid="{00000000-0005-0000-0000-0000B7270000}"/>
    <cellStyle name="Currency 4 3 3 11 2" xfId="7838" xr:uid="{00000000-0005-0000-0000-0000B8270000}"/>
    <cellStyle name="Currency 4 3 3 12" xfId="7839" xr:uid="{00000000-0005-0000-0000-0000B9270000}"/>
    <cellStyle name="Currency 4 3 3 13" xfId="7840" xr:uid="{00000000-0005-0000-0000-0000BA270000}"/>
    <cellStyle name="Currency 4 3 3 2" xfId="7841" xr:uid="{00000000-0005-0000-0000-0000BB270000}"/>
    <cellStyle name="Currency 4 3 3 2 10" xfId="7842" xr:uid="{00000000-0005-0000-0000-0000BC270000}"/>
    <cellStyle name="Currency 4 3 3 2 11" xfId="7843" xr:uid="{00000000-0005-0000-0000-0000BD270000}"/>
    <cellStyle name="Currency 4 3 3 2 2" xfId="7844" xr:uid="{00000000-0005-0000-0000-0000BE270000}"/>
    <cellStyle name="Currency 4 3 3 2 2 2" xfId="7845" xr:uid="{00000000-0005-0000-0000-0000BF270000}"/>
    <cellStyle name="Currency 4 3 3 2 2 2 2" xfId="7846" xr:uid="{00000000-0005-0000-0000-0000C0270000}"/>
    <cellStyle name="Currency 4 3 3 2 2 3" xfId="7847" xr:uid="{00000000-0005-0000-0000-0000C1270000}"/>
    <cellStyle name="Currency 4 3 3 2 2 3 2" xfId="7848" xr:uid="{00000000-0005-0000-0000-0000C2270000}"/>
    <cellStyle name="Currency 4 3 3 2 2 4" xfId="7849" xr:uid="{00000000-0005-0000-0000-0000C3270000}"/>
    <cellStyle name="Currency 4 3 3 2 2 4 2" xfId="7850" xr:uid="{00000000-0005-0000-0000-0000C4270000}"/>
    <cellStyle name="Currency 4 3 3 2 2 5" xfId="7851" xr:uid="{00000000-0005-0000-0000-0000C5270000}"/>
    <cellStyle name="Currency 4 3 3 2 2 6" xfId="7852" xr:uid="{00000000-0005-0000-0000-0000C6270000}"/>
    <cellStyle name="Currency 4 3 3 2 3" xfId="7853" xr:uid="{00000000-0005-0000-0000-0000C7270000}"/>
    <cellStyle name="Currency 4 3 3 2 3 2" xfId="7854" xr:uid="{00000000-0005-0000-0000-0000C8270000}"/>
    <cellStyle name="Currency 4 3 3 2 3 2 2" xfId="7855" xr:uid="{00000000-0005-0000-0000-0000C9270000}"/>
    <cellStyle name="Currency 4 3 3 2 3 3" xfId="7856" xr:uid="{00000000-0005-0000-0000-0000CA270000}"/>
    <cellStyle name="Currency 4 3 3 2 3 3 2" xfId="7857" xr:uid="{00000000-0005-0000-0000-0000CB270000}"/>
    <cellStyle name="Currency 4 3 3 2 3 4" xfId="7858" xr:uid="{00000000-0005-0000-0000-0000CC270000}"/>
    <cellStyle name="Currency 4 3 3 2 3 4 2" xfId="7859" xr:uid="{00000000-0005-0000-0000-0000CD270000}"/>
    <cellStyle name="Currency 4 3 3 2 3 5" xfId="7860" xr:uid="{00000000-0005-0000-0000-0000CE270000}"/>
    <cellStyle name="Currency 4 3 3 2 3 6" xfId="7861" xr:uid="{00000000-0005-0000-0000-0000CF270000}"/>
    <cellStyle name="Currency 4 3 3 2 4" xfId="7862" xr:uid="{00000000-0005-0000-0000-0000D0270000}"/>
    <cellStyle name="Currency 4 3 3 2 4 2" xfId="7863" xr:uid="{00000000-0005-0000-0000-0000D1270000}"/>
    <cellStyle name="Currency 4 3 3 2 4 2 2" xfId="7864" xr:uid="{00000000-0005-0000-0000-0000D2270000}"/>
    <cellStyle name="Currency 4 3 3 2 4 3" xfId="7865" xr:uid="{00000000-0005-0000-0000-0000D3270000}"/>
    <cellStyle name="Currency 4 3 3 2 4 3 2" xfId="7866" xr:uid="{00000000-0005-0000-0000-0000D4270000}"/>
    <cellStyle name="Currency 4 3 3 2 4 4" xfId="7867" xr:uid="{00000000-0005-0000-0000-0000D5270000}"/>
    <cellStyle name="Currency 4 3 3 2 4 4 2" xfId="7868" xr:uid="{00000000-0005-0000-0000-0000D6270000}"/>
    <cellStyle name="Currency 4 3 3 2 4 5" xfId="7869" xr:uid="{00000000-0005-0000-0000-0000D7270000}"/>
    <cellStyle name="Currency 4 3 3 2 4 6" xfId="7870" xr:uid="{00000000-0005-0000-0000-0000D8270000}"/>
    <cellStyle name="Currency 4 3 3 2 5" xfId="7871" xr:uid="{00000000-0005-0000-0000-0000D9270000}"/>
    <cellStyle name="Currency 4 3 3 2 5 2" xfId="7872" xr:uid="{00000000-0005-0000-0000-0000DA270000}"/>
    <cellStyle name="Currency 4 3 3 2 5 2 2" xfId="7873" xr:uid="{00000000-0005-0000-0000-0000DB270000}"/>
    <cellStyle name="Currency 4 3 3 2 5 3" xfId="7874" xr:uid="{00000000-0005-0000-0000-0000DC270000}"/>
    <cellStyle name="Currency 4 3 3 2 5 3 2" xfId="7875" xr:uid="{00000000-0005-0000-0000-0000DD270000}"/>
    <cellStyle name="Currency 4 3 3 2 5 4" xfId="7876" xr:uid="{00000000-0005-0000-0000-0000DE270000}"/>
    <cellStyle name="Currency 4 3 3 2 5 4 2" xfId="7877" xr:uid="{00000000-0005-0000-0000-0000DF270000}"/>
    <cellStyle name="Currency 4 3 3 2 5 5" xfId="7878" xr:uid="{00000000-0005-0000-0000-0000E0270000}"/>
    <cellStyle name="Currency 4 3 3 2 5 6" xfId="7879" xr:uid="{00000000-0005-0000-0000-0000E1270000}"/>
    <cellStyle name="Currency 4 3 3 2 6" xfId="7880" xr:uid="{00000000-0005-0000-0000-0000E2270000}"/>
    <cellStyle name="Currency 4 3 3 2 6 2" xfId="7881" xr:uid="{00000000-0005-0000-0000-0000E3270000}"/>
    <cellStyle name="Currency 4 3 3 2 6 2 2" xfId="7882" xr:uid="{00000000-0005-0000-0000-0000E4270000}"/>
    <cellStyle name="Currency 4 3 3 2 6 3" xfId="7883" xr:uid="{00000000-0005-0000-0000-0000E5270000}"/>
    <cellStyle name="Currency 4 3 3 2 6 3 2" xfId="7884" xr:uid="{00000000-0005-0000-0000-0000E6270000}"/>
    <cellStyle name="Currency 4 3 3 2 6 4" xfId="7885" xr:uid="{00000000-0005-0000-0000-0000E7270000}"/>
    <cellStyle name="Currency 4 3 3 2 6 5" xfId="7886" xr:uid="{00000000-0005-0000-0000-0000E8270000}"/>
    <cellStyle name="Currency 4 3 3 2 7" xfId="7887" xr:uid="{00000000-0005-0000-0000-0000E9270000}"/>
    <cellStyle name="Currency 4 3 3 2 7 2" xfId="7888" xr:uid="{00000000-0005-0000-0000-0000EA270000}"/>
    <cellStyle name="Currency 4 3 3 2 8" xfId="7889" xr:uid="{00000000-0005-0000-0000-0000EB270000}"/>
    <cellStyle name="Currency 4 3 3 2 8 2" xfId="7890" xr:uid="{00000000-0005-0000-0000-0000EC270000}"/>
    <cellStyle name="Currency 4 3 3 2 9" xfId="7891" xr:uid="{00000000-0005-0000-0000-0000ED270000}"/>
    <cellStyle name="Currency 4 3 3 2 9 2" xfId="7892" xr:uid="{00000000-0005-0000-0000-0000EE270000}"/>
    <cellStyle name="Currency 4 3 3 3" xfId="7893" xr:uid="{00000000-0005-0000-0000-0000EF270000}"/>
    <cellStyle name="Currency 4 3 3 3 10" xfId="7894" xr:uid="{00000000-0005-0000-0000-0000F0270000}"/>
    <cellStyle name="Currency 4 3 3 3 2" xfId="7895" xr:uid="{00000000-0005-0000-0000-0000F1270000}"/>
    <cellStyle name="Currency 4 3 3 3 2 2" xfId="7896" xr:uid="{00000000-0005-0000-0000-0000F2270000}"/>
    <cellStyle name="Currency 4 3 3 3 2 2 2" xfId="7897" xr:uid="{00000000-0005-0000-0000-0000F3270000}"/>
    <cellStyle name="Currency 4 3 3 3 2 3" xfId="7898" xr:uid="{00000000-0005-0000-0000-0000F4270000}"/>
    <cellStyle name="Currency 4 3 3 3 2 3 2" xfId="7899" xr:uid="{00000000-0005-0000-0000-0000F5270000}"/>
    <cellStyle name="Currency 4 3 3 3 2 4" xfId="7900" xr:uid="{00000000-0005-0000-0000-0000F6270000}"/>
    <cellStyle name="Currency 4 3 3 3 2 4 2" xfId="7901" xr:uid="{00000000-0005-0000-0000-0000F7270000}"/>
    <cellStyle name="Currency 4 3 3 3 2 5" xfId="7902" xr:uid="{00000000-0005-0000-0000-0000F8270000}"/>
    <cellStyle name="Currency 4 3 3 3 2 6" xfId="7903" xr:uid="{00000000-0005-0000-0000-0000F9270000}"/>
    <cellStyle name="Currency 4 3 3 3 3" xfId="7904" xr:uid="{00000000-0005-0000-0000-0000FA270000}"/>
    <cellStyle name="Currency 4 3 3 3 3 2" xfId="7905" xr:uid="{00000000-0005-0000-0000-0000FB270000}"/>
    <cellStyle name="Currency 4 3 3 3 3 2 2" xfId="7906" xr:uid="{00000000-0005-0000-0000-0000FC270000}"/>
    <cellStyle name="Currency 4 3 3 3 3 3" xfId="7907" xr:uid="{00000000-0005-0000-0000-0000FD270000}"/>
    <cellStyle name="Currency 4 3 3 3 3 3 2" xfId="7908" xr:uid="{00000000-0005-0000-0000-0000FE270000}"/>
    <cellStyle name="Currency 4 3 3 3 3 4" xfId="7909" xr:uid="{00000000-0005-0000-0000-0000FF270000}"/>
    <cellStyle name="Currency 4 3 3 3 3 4 2" xfId="7910" xr:uid="{00000000-0005-0000-0000-000000280000}"/>
    <cellStyle name="Currency 4 3 3 3 3 5" xfId="7911" xr:uid="{00000000-0005-0000-0000-000001280000}"/>
    <cellStyle name="Currency 4 3 3 3 3 6" xfId="7912" xr:uid="{00000000-0005-0000-0000-000002280000}"/>
    <cellStyle name="Currency 4 3 3 3 4" xfId="7913" xr:uid="{00000000-0005-0000-0000-000003280000}"/>
    <cellStyle name="Currency 4 3 3 3 4 2" xfId="7914" xr:uid="{00000000-0005-0000-0000-000004280000}"/>
    <cellStyle name="Currency 4 3 3 3 4 2 2" xfId="7915" xr:uid="{00000000-0005-0000-0000-000005280000}"/>
    <cellStyle name="Currency 4 3 3 3 4 3" xfId="7916" xr:uid="{00000000-0005-0000-0000-000006280000}"/>
    <cellStyle name="Currency 4 3 3 3 4 3 2" xfId="7917" xr:uid="{00000000-0005-0000-0000-000007280000}"/>
    <cellStyle name="Currency 4 3 3 3 4 4" xfId="7918" xr:uid="{00000000-0005-0000-0000-000008280000}"/>
    <cellStyle name="Currency 4 3 3 3 4 4 2" xfId="7919" xr:uid="{00000000-0005-0000-0000-000009280000}"/>
    <cellStyle name="Currency 4 3 3 3 4 5" xfId="7920" xr:uid="{00000000-0005-0000-0000-00000A280000}"/>
    <cellStyle name="Currency 4 3 3 3 4 6" xfId="7921" xr:uid="{00000000-0005-0000-0000-00000B280000}"/>
    <cellStyle name="Currency 4 3 3 3 5" xfId="7922" xr:uid="{00000000-0005-0000-0000-00000C280000}"/>
    <cellStyle name="Currency 4 3 3 3 5 2" xfId="7923" xr:uid="{00000000-0005-0000-0000-00000D280000}"/>
    <cellStyle name="Currency 4 3 3 3 5 2 2" xfId="7924" xr:uid="{00000000-0005-0000-0000-00000E280000}"/>
    <cellStyle name="Currency 4 3 3 3 5 3" xfId="7925" xr:uid="{00000000-0005-0000-0000-00000F280000}"/>
    <cellStyle name="Currency 4 3 3 3 5 3 2" xfId="7926" xr:uid="{00000000-0005-0000-0000-000010280000}"/>
    <cellStyle name="Currency 4 3 3 3 5 4" xfId="7927" xr:uid="{00000000-0005-0000-0000-000011280000}"/>
    <cellStyle name="Currency 4 3 3 3 5 5" xfId="7928" xr:uid="{00000000-0005-0000-0000-000012280000}"/>
    <cellStyle name="Currency 4 3 3 3 6" xfId="7929" xr:uid="{00000000-0005-0000-0000-000013280000}"/>
    <cellStyle name="Currency 4 3 3 3 6 2" xfId="7930" xr:uid="{00000000-0005-0000-0000-000014280000}"/>
    <cellStyle name="Currency 4 3 3 3 7" xfId="7931" xr:uid="{00000000-0005-0000-0000-000015280000}"/>
    <cellStyle name="Currency 4 3 3 3 7 2" xfId="7932" xr:uid="{00000000-0005-0000-0000-000016280000}"/>
    <cellStyle name="Currency 4 3 3 3 8" xfId="7933" xr:uid="{00000000-0005-0000-0000-000017280000}"/>
    <cellStyle name="Currency 4 3 3 3 8 2" xfId="7934" xr:uid="{00000000-0005-0000-0000-000018280000}"/>
    <cellStyle name="Currency 4 3 3 3 9" xfId="7935" xr:uid="{00000000-0005-0000-0000-000019280000}"/>
    <cellStyle name="Currency 4 3 3 4" xfId="7936" xr:uid="{00000000-0005-0000-0000-00001A280000}"/>
    <cellStyle name="Currency 4 3 3 4 10" xfId="7937" xr:uid="{00000000-0005-0000-0000-00001B280000}"/>
    <cellStyle name="Currency 4 3 3 4 2" xfId="7938" xr:uid="{00000000-0005-0000-0000-00001C280000}"/>
    <cellStyle name="Currency 4 3 3 4 2 2" xfId="7939" xr:uid="{00000000-0005-0000-0000-00001D280000}"/>
    <cellStyle name="Currency 4 3 3 4 2 2 2" xfId="7940" xr:uid="{00000000-0005-0000-0000-00001E280000}"/>
    <cellStyle name="Currency 4 3 3 4 2 3" xfId="7941" xr:uid="{00000000-0005-0000-0000-00001F280000}"/>
    <cellStyle name="Currency 4 3 3 4 2 3 2" xfId="7942" xr:uid="{00000000-0005-0000-0000-000020280000}"/>
    <cellStyle name="Currency 4 3 3 4 2 4" xfId="7943" xr:uid="{00000000-0005-0000-0000-000021280000}"/>
    <cellStyle name="Currency 4 3 3 4 2 4 2" xfId="7944" xr:uid="{00000000-0005-0000-0000-000022280000}"/>
    <cellStyle name="Currency 4 3 3 4 2 5" xfId="7945" xr:uid="{00000000-0005-0000-0000-000023280000}"/>
    <cellStyle name="Currency 4 3 3 4 2 6" xfId="7946" xr:uid="{00000000-0005-0000-0000-000024280000}"/>
    <cellStyle name="Currency 4 3 3 4 3" xfId="7947" xr:uid="{00000000-0005-0000-0000-000025280000}"/>
    <cellStyle name="Currency 4 3 3 4 3 2" xfId="7948" xr:uid="{00000000-0005-0000-0000-000026280000}"/>
    <cellStyle name="Currency 4 3 3 4 3 2 2" xfId="7949" xr:uid="{00000000-0005-0000-0000-000027280000}"/>
    <cellStyle name="Currency 4 3 3 4 3 3" xfId="7950" xr:uid="{00000000-0005-0000-0000-000028280000}"/>
    <cellStyle name="Currency 4 3 3 4 3 3 2" xfId="7951" xr:uid="{00000000-0005-0000-0000-000029280000}"/>
    <cellStyle name="Currency 4 3 3 4 3 4" xfId="7952" xr:uid="{00000000-0005-0000-0000-00002A280000}"/>
    <cellStyle name="Currency 4 3 3 4 3 4 2" xfId="7953" xr:uid="{00000000-0005-0000-0000-00002B280000}"/>
    <cellStyle name="Currency 4 3 3 4 3 5" xfId="7954" xr:uid="{00000000-0005-0000-0000-00002C280000}"/>
    <cellStyle name="Currency 4 3 3 4 3 6" xfId="7955" xr:uid="{00000000-0005-0000-0000-00002D280000}"/>
    <cellStyle name="Currency 4 3 3 4 4" xfId="7956" xr:uid="{00000000-0005-0000-0000-00002E280000}"/>
    <cellStyle name="Currency 4 3 3 4 4 2" xfId="7957" xr:uid="{00000000-0005-0000-0000-00002F280000}"/>
    <cellStyle name="Currency 4 3 3 4 4 2 2" xfId="7958" xr:uid="{00000000-0005-0000-0000-000030280000}"/>
    <cellStyle name="Currency 4 3 3 4 4 3" xfId="7959" xr:uid="{00000000-0005-0000-0000-000031280000}"/>
    <cellStyle name="Currency 4 3 3 4 4 3 2" xfId="7960" xr:uid="{00000000-0005-0000-0000-000032280000}"/>
    <cellStyle name="Currency 4 3 3 4 4 4" xfId="7961" xr:uid="{00000000-0005-0000-0000-000033280000}"/>
    <cellStyle name="Currency 4 3 3 4 4 4 2" xfId="7962" xr:uid="{00000000-0005-0000-0000-000034280000}"/>
    <cellStyle name="Currency 4 3 3 4 4 5" xfId="7963" xr:uid="{00000000-0005-0000-0000-000035280000}"/>
    <cellStyle name="Currency 4 3 3 4 4 6" xfId="7964" xr:uid="{00000000-0005-0000-0000-000036280000}"/>
    <cellStyle name="Currency 4 3 3 4 5" xfId="7965" xr:uid="{00000000-0005-0000-0000-000037280000}"/>
    <cellStyle name="Currency 4 3 3 4 5 2" xfId="7966" xr:uid="{00000000-0005-0000-0000-000038280000}"/>
    <cellStyle name="Currency 4 3 3 4 5 2 2" xfId="7967" xr:uid="{00000000-0005-0000-0000-000039280000}"/>
    <cellStyle name="Currency 4 3 3 4 5 3" xfId="7968" xr:uid="{00000000-0005-0000-0000-00003A280000}"/>
    <cellStyle name="Currency 4 3 3 4 5 3 2" xfId="7969" xr:uid="{00000000-0005-0000-0000-00003B280000}"/>
    <cellStyle name="Currency 4 3 3 4 5 4" xfId="7970" xr:uid="{00000000-0005-0000-0000-00003C280000}"/>
    <cellStyle name="Currency 4 3 3 4 5 5" xfId="7971" xr:uid="{00000000-0005-0000-0000-00003D280000}"/>
    <cellStyle name="Currency 4 3 3 4 6" xfId="7972" xr:uid="{00000000-0005-0000-0000-00003E280000}"/>
    <cellStyle name="Currency 4 3 3 4 6 2" xfId="7973" xr:uid="{00000000-0005-0000-0000-00003F280000}"/>
    <cellStyle name="Currency 4 3 3 4 7" xfId="7974" xr:uid="{00000000-0005-0000-0000-000040280000}"/>
    <cellStyle name="Currency 4 3 3 4 7 2" xfId="7975" xr:uid="{00000000-0005-0000-0000-000041280000}"/>
    <cellStyle name="Currency 4 3 3 4 8" xfId="7976" xr:uid="{00000000-0005-0000-0000-000042280000}"/>
    <cellStyle name="Currency 4 3 3 4 8 2" xfId="7977" xr:uid="{00000000-0005-0000-0000-000043280000}"/>
    <cellStyle name="Currency 4 3 3 4 9" xfId="7978" xr:uid="{00000000-0005-0000-0000-000044280000}"/>
    <cellStyle name="Currency 4 3 3 5" xfId="7979" xr:uid="{00000000-0005-0000-0000-000045280000}"/>
    <cellStyle name="Currency 4 3 3 5 2" xfId="7980" xr:uid="{00000000-0005-0000-0000-000046280000}"/>
    <cellStyle name="Currency 4 3 3 5 2 2" xfId="7981" xr:uid="{00000000-0005-0000-0000-000047280000}"/>
    <cellStyle name="Currency 4 3 3 5 3" xfId="7982" xr:uid="{00000000-0005-0000-0000-000048280000}"/>
    <cellStyle name="Currency 4 3 3 5 3 2" xfId="7983" xr:uid="{00000000-0005-0000-0000-000049280000}"/>
    <cellStyle name="Currency 4 3 3 5 4" xfId="7984" xr:uid="{00000000-0005-0000-0000-00004A280000}"/>
    <cellStyle name="Currency 4 3 3 5 4 2" xfId="7985" xr:uid="{00000000-0005-0000-0000-00004B280000}"/>
    <cellStyle name="Currency 4 3 3 5 5" xfId="7986" xr:uid="{00000000-0005-0000-0000-00004C280000}"/>
    <cellStyle name="Currency 4 3 3 5 6" xfId="7987" xr:uid="{00000000-0005-0000-0000-00004D280000}"/>
    <cellStyle name="Currency 4 3 3 6" xfId="7988" xr:uid="{00000000-0005-0000-0000-00004E280000}"/>
    <cellStyle name="Currency 4 3 3 6 2" xfId="7989" xr:uid="{00000000-0005-0000-0000-00004F280000}"/>
    <cellStyle name="Currency 4 3 3 6 2 2" xfId="7990" xr:uid="{00000000-0005-0000-0000-000050280000}"/>
    <cellStyle name="Currency 4 3 3 6 3" xfId="7991" xr:uid="{00000000-0005-0000-0000-000051280000}"/>
    <cellStyle name="Currency 4 3 3 6 3 2" xfId="7992" xr:uid="{00000000-0005-0000-0000-000052280000}"/>
    <cellStyle name="Currency 4 3 3 6 4" xfId="7993" xr:uid="{00000000-0005-0000-0000-000053280000}"/>
    <cellStyle name="Currency 4 3 3 6 4 2" xfId="7994" xr:uid="{00000000-0005-0000-0000-000054280000}"/>
    <cellStyle name="Currency 4 3 3 6 5" xfId="7995" xr:uid="{00000000-0005-0000-0000-000055280000}"/>
    <cellStyle name="Currency 4 3 3 6 6" xfId="7996" xr:uid="{00000000-0005-0000-0000-000056280000}"/>
    <cellStyle name="Currency 4 3 3 7" xfId="7997" xr:uid="{00000000-0005-0000-0000-000057280000}"/>
    <cellStyle name="Currency 4 3 3 7 2" xfId="7998" xr:uid="{00000000-0005-0000-0000-000058280000}"/>
    <cellStyle name="Currency 4 3 3 7 2 2" xfId="7999" xr:uid="{00000000-0005-0000-0000-000059280000}"/>
    <cellStyle name="Currency 4 3 3 7 3" xfId="8000" xr:uid="{00000000-0005-0000-0000-00005A280000}"/>
    <cellStyle name="Currency 4 3 3 7 3 2" xfId="8001" xr:uid="{00000000-0005-0000-0000-00005B280000}"/>
    <cellStyle name="Currency 4 3 3 7 4" xfId="8002" xr:uid="{00000000-0005-0000-0000-00005C280000}"/>
    <cellStyle name="Currency 4 3 3 7 4 2" xfId="8003" xr:uid="{00000000-0005-0000-0000-00005D280000}"/>
    <cellStyle name="Currency 4 3 3 7 5" xfId="8004" xr:uid="{00000000-0005-0000-0000-00005E280000}"/>
    <cellStyle name="Currency 4 3 3 7 6" xfId="8005" xr:uid="{00000000-0005-0000-0000-00005F280000}"/>
    <cellStyle name="Currency 4 3 3 8" xfId="8006" xr:uid="{00000000-0005-0000-0000-000060280000}"/>
    <cellStyle name="Currency 4 3 3 8 2" xfId="8007" xr:uid="{00000000-0005-0000-0000-000061280000}"/>
    <cellStyle name="Currency 4 3 3 8 2 2" xfId="8008" xr:uid="{00000000-0005-0000-0000-000062280000}"/>
    <cellStyle name="Currency 4 3 3 8 3" xfId="8009" xr:uid="{00000000-0005-0000-0000-000063280000}"/>
    <cellStyle name="Currency 4 3 3 8 3 2" xfId="8010" xr:uid="{00000000-0005-0000-0000-000064280000}"/>
    <cellStyle name="Currency 4 3 3 8 4" xfId="8011" xr:uid="{00000000-0005-0000-0000-000065280000}"/>
    <cellStyle name="Currency 4 3 3 8 5" xfId="8012" xr:uid="{00000000-0005-0000-0000-000066280000}"/>
    <cellStyle name="Currency 4 3 3 9" xfId="8013" xr:uid="{00000000-0005-0000-0000-000067280000}"/>
    <cellStyle name="Currency 4 3 3 9 2" xfId="8014" xr:uid="{00000000-0005-0000-0000-000068280000}"/>
    <cellStyle name="Currency 4 3 4" xfId="8015" xr:uid="{00000000-0005-0000-0000-000069280000}"/>
    <cellStyle name="Currency 4 3 4 10" xfId="8016" xr:uid="{00000000-0005-0000-0000-00006A280000}"/>
    <cellStyle name="Currency 4 3 4 10 2" xfId="8017" xr:uid="{00000000-0005-0000-0000-00006B280000}"/>
    <cellStyle name="Currency 4 3 4 11" xfId="8018" xr:uid="{00000000-0005-0000-0000-00006C280000}"/>
    <cellStyle name="Currency 4 3 4 12" xfId="8019" xr:uid="{00000000-0005-0000-0000-00006D280000}"/>
    <cellStyle name="Currency 4 3 4 2" xfId="8020" xr:uid="{00000000-0005-0000-0000-00006E280000}"/>
    <cellStyle name="Currency 4 3 4 2 10" xfId="8021" xr:uid="{00000000-0005-0000-0000-00006F280000}"/>
    <cellStyle name="Currency 4 3 4 2 2" xfId="8022" xr:uid="{00000000-0005-0000-0000-000070280000}"/>
    <cellStyle name="Currency 4 3 4 2 2 2" xfId="8023" xr:uid="{00000000-0005-0000-0000-000071280000}"/>
    <cellStyle name="Currency 4 3 4 2 2 2 2" xfId="8024" xr:uid="{00000000-0005-0000-0000-000072280000}"/>
    <cellStyle name="Currency 4 3 4 2 2 3" xfId="8025" xr:uid="{00000000-0005-0000-0000-000073280000}"/>
    <cellStyle name="Currency 4 3 4 2 2 3 2" xfId="8026" xr:uid="{00000000-0005-0000-0000-000074280000}"/>
    <cellStyle name="Currency 4 3 4 2 2 4" xfId="8027" xr:uid="{00000000-0005-0000-0000-000075280000}"/>
    <cellStyle name="Currency 4 3 4 2 2 4 2" xfId="8028" xr:uid="{00000000-0005-0000-0000-000076280000}"/>
    <cellStyle name="Currency 4 3 4 2 2 5" xfId="8029" xr:uid="{00000000-0005-0000-0000-000077280000}"/>
    <cellStyle name="Currency 4 3 4 2 2 6" xfId="8030" xr:uid="{00000000-0005-0000-0000-000078280000}"/>
    <cellStyle name="Currency 4 3 4 2 3" xfId="8031" xr:uid="{00000000-0005-0000-0000-000079280000}"/>
    <cellStyle name="Currency 4 3 4 2 3 2" xfId="8032" xr:uid="{00000000-0005-0000-0000-00007A280000}"/>
    <cellStyle name="Currency 4 3 4 2 3 2 2" xfId="8033" xr:uid="{00000000-0005-0000-0000-00007B280000}"/>
    <cellStyle name="Currency 4 3 4 2 3 3" xfId="8034" xr:uid="{00000000-0005-0000-0000-00007C280000}"/>
    <cellStyle name="Currency 4 3 4 2 3 3 2" xfId="8035" xr:uid="{00000000-0005-0000-0000-00007D280000}"/>
    <cellStyle name="Currency 4 3 4 2 3 4" xfId="8036" xr:uid="{00000000-0005-0000-0000-00007E280000}"/>
    <cellStyle name="Currency 4 3 4 2 3 4 2" xfId="8037" xr:uid="{00000000-0005-0000-0000-00007F280000}"/>
    <cellStyle name="Currency 4 3 4 2 3 5" xfId="8038" xr:uid="{00000000-0005-0000-0000-000080280000}"/>
    <cellStyle name="Currency 4 3 4 2 3 6" xfId="8039" xr:uid="{00000000-0005-0000-0000-000081280000}"/>
    <cellStyle name="Currency 4 3 4 2 4" xfId="8040" xr:uid="{00000000-0005-0000-0000-000082280000}"/>
    <cellStyle name="Currency 4 3 4 2 4 2" xfId="8041" xr:uid="{00000000-0005-0000-0000-000083280000}"/>
    <cellStyle name="Currency 4 3 4 2 4 2 2" xfId="8042" xr:uid="{00000000-0005-0000-0000-000084280000}"/>
    <cellStyle name="Currency 4 3 4 2 4 3" xfId="8043" xr:uid="{00000000-0005-0000-0000-000085280000}"/>
    <cellStyle name="Currency 4 3 4 2 4 3 2" xfId="8044" xr:uid="{00000000-0005-0000-0000-000086280000}"/>
    <cellStyle name="Currency 4 3 4 2 4 4" xfId="8045" xr:uid="{00000000-0005-0000-0000-000087280000}"/>
    <cellStyle name="Currency 4 3 4 2 4 4 2" xfId="8046" xr:uid="{00000000-0005-0000-0000-000088280000}"/>
    <cellStyle name="Currency 4 3 4 2 4 5" xfId="8047" xr:uid="{00000000-0005-0000-0000-000089280000}"/>
    <cellStyle name="Currency 4 3 4 2 4 6" xfId="8048" xr:uid="{00000000-0005-0000-0000-00008A280000}"/>
    <cellStyle name="Currency 4 3 4 2 5" xfId="8049" xr:uid="{00000000-0005-0000-0000-00008B280000}"/>
    <cellStyle name="Currency 4 3 4 2 5 2" xfId="8050" xr:uid="{00000000-0005-0000-0000-00008C280000}"/>
    <cellStyle name="Currency 4 3 4 2 5 2 2" xfId="8051" xr:uid="{00000000-0005-0000-0000-00008D280000}"/>
    <cellStyle name="Currency 4 3 4 2 5 3" xfId="8052" xr:uid="{00000000-0005-0000-0000-00008E280000}"/>
    <cellStyle name="Currency 4 3 4 2 5 3 2" xfId="8053" xr:uid="{00000000-0005-0000-0000-00008F280000}"/>
    <cellStyle name="Currency 4 3 4 2 5 4" xfId="8054" xr:uid="{00000000-0005-0000-0000-000090280000}"/>
    <cellStyle name="Currency 4 3 4 2 5 5" xfId="8055" xr:uid="{00000000-0005-0000-0000-000091280000}"/>
    <cellStyle name="Currency 4 3 4 2 6" xfId="8056" xr:uid="{00000000-0005-0000-0000-000092280000}"/>
    <cellStyle name="Currency 4 3 4 2 6 2" xfId="8057" xr:uid="{00000000-0005-0000-0000-000093280000}"/>
    <cellStyle name="Currency 4 3 4 2 7" xfId="8058" xr:uid="{00000000-0005-0000-0000-000094280000}"/>
    <cellStyle name="Currency 4 3 4 2 7 2" xfId="8059" xr:uid="{00000000-0005-0000-0000-000095280000}"/>
    <cellStyle name="Currency 4 3 4 2 8" xfId="8060" xr:uid="{00000000-0005-0000-0000-000096280000}"/>
    <cellStyle name="Currency 4 3 4 2 8 2" xfId="8061" xr:uid="{00000000-0005-0000-0000-000097280000}"/>
    <cellStyle name="Currency 4 3 4 2 9" xfId="8062" xr:uid="{00000000-0005-0000-0000-000098280000}"/>
    <cellStyle name="Currency 4 3 4 3" xfId="8063" xr:uid="{00000000-0005-0000-0000-000099280000}"/>
    <cellStyle name="Currency 4 3 4 3 10" xfId="8064" xr:uid="{00000000-0005-0000-0000-00009A280000}"/>
    <cellStyle name="Currency 4 3 4 3 2" xfId="8065" xr:uid="{00000000-0005-0000-0000-00009B280000}"/>
    <cellStyle name="Currency 4 3 4 3 2 2" xfId="8066" xr:uid="{00000000-0005-0000-0000-00009C280000}"/>
    <cellStyle name="Currency 4 3 4 3 2 2 2" xfId="8067" xr:uid="{00000000-0005-0000-0000-00009D280000}"/>
    <cellStyle name="Currency 4 3 4 3 2 3" xfId="8068" xr:uid="{00000000-0005-0000-0000-00009E280000}"/>
    <cellStyle name="Currency 4 3 4 3 2 3 2" xfId="8069" xr:uid="{00000000-0005-0000-0000-00009F280000}"/>
    <cellStyle name="Currency 4 3 4 3 2 4" xfId="8070" xr:uid="{00000000-0005-0000-0000-0000A0280000}"/>
    <cellStyle name="Currency 4 3 4 3 2 4 2" xfId="8071" xr:uid="{00000000-0005-0000-0000-0000A1280000}"/>
    <cellStyle name="Currency 4 3 4 3 2 5" xfId="8072" xr:uid="{00000000-0005-0000-0000-0000A2280000}"/>
    <cellStyle name="Currency 4 3 4 3 2 6" xfId="8073" xr:uid="{00000000-0005-0000-0000-0000A3280000}"/>
    <cellStyle name="Currency 4 3 4 3 3" xfId="8074" xr:uid="{00000000-0005-0000-0000-0000A4280000}"/>
    <cellStyle name="Currency 4 3 4 3 3 2" xfId="8075" xr:uid="{00000000-0005-0000-0000-0000A5280000}"/>
    <cellStyle name="Currency 4 3 4 3 3 2 2" xfId="8076" xr:uid="{00000000-0005-0000-0000-0000A6280000}"/>
    <cellStyle name="Currency 4 3 4 3 3 3" xfId="8077" xr:uid="{00000000-0005-0000-0000-0000A7280000}"/>
    <cellStyle name="Currency 4 3 4 3 3 3 2" xfId="8078" xr:uid="{00000000-0005-0000-0000-0000A8280000}"/>
    <cellStyle name="Currency 4 3 4 3 3 4" xfId="8079" xr:uid="{00000000-0005-0000-0000-0000A9280000}"/>
    <cellStyle name="Currency 4 3 4 3 3 4 2" xfId="8080" xr:uid="{00000000-0005-0000-0000-0000AA280000}"/>
    <cellStyle name="Currency 4 3 4 3 3 5" xfId="8081" xr:uid="{00000000-0005-0000-0000-0000AB280000}"/>
    <cellStyle name="Currency 4 3 4 3 3 6" xfId="8082" xr:uid="{00000000-0005-0000-0000-0000AC280000}"/>
    <cellStyle name="Currency 4 3 4 3 4" xfId="8083" xr:uid="{00000000-0005-0000-0000-0000AD280000}"/>
    <cellStyle name="Currency 4 3 4 3 4 2" xfId="8084" xr:uid="{00000000-0005-0000-0000-0000AE280000}"/>
    <cellStyle name="Currency 4 3 4 3 4 2 2" xfId="8085" xr:uid="{00000000-0005-0000-0000-0000AF280000}"/>
    <cellStyle name="Currency 4 3 4 3 4 3" xfId="8086" xr:uid="{00000000-0005-0000-0000-0000B0280000}"/>
    <cellStyle name="Currency 4 3 4 3 4 3 2" xfId="8087" xr:uid="{00000000-0005-0000-0000-0000B1280000}"/>
    <cellStyle name="Currency 4 3 4 3 4 4" xfId="8088" xr:uid="{00000000-0005-0000-0000-0000B2280000}"/>
    <cellStyle name="Currency 4 3 4 3 4 4 2" xfId="8089" xr:uid="{00000000-0005-0000-0000-0000B3280000}"/>
    <cellStyle name="Currency 4 3 4 3 4 5" xfId="8090" xr:uid="{00000000-0005-0000-0000-0000B4280000}"/>
    <cellStyle name="Currency 4 3 4 3 4 6" xfId="8091" xr:uid="{00000000-0005-0000-0000-0000B5280000}"/>
    <cellStyle name="Currency 4 3 4 3 5" xfId="8092" xr:uid="{00000000-0005-0000-0000-0000B6280000}"/>
    <cellStyle name="Currency 4 3 4 3 5 2" xfId="8093" xr:uid="{00000000-0005-0000-0000-0000B7280000}"/>
    <cellStyle name="Currency 4 3 4 3 5 2 2" xfId="8094" xr:uid="{00000000-0005-0000-0000-0000B8280000}"/>
    <cellStyle name="Currency 4 3 4 3 5 3" xfId="8095" xr:uid="{00000000-0005-0000-0000-0000B9280000}"/>
    <cellStyle name="Currency 4 3 4 3 5 3 2" xfId="8096" xr:uid="{00000000-0005-0000-0000-0000BA280000}"/>
    <cellStyle name="Currency 4 3 4 3 5 4" xfId="8097" xr:uid="{00000000-0005-0000-0000-0000BB280000}"/>
    <cellStyle name="Currency 4 3 4 3 5 5" xfId="8098" xr:uid="{00000000-0005-0000-0000-0000BC280000}"/>
    <cellStyle name="Currency 4 3 4 3 6" xfId="8099" xr:uid="{00000000-0005-0000-0000-0000BD280000}"/>
    <cellStyle name="Currency 4 3 4 3 6 2" xfId="8100" xr:uid="{00000000-0005-0000-0000-0000BE280000}"/>
    <cellStyle name="Currency 4 3 4 3 7" xfId="8101" xr:uid="{00000000-0005-0000-0000-0000BF280000}"/>
    <cellStyle name="Currency 4 3 4 3 7 2" xfId="8102" xr:uid="{00000000-0005-0000-0000-0000C0280000}"/>
    <cellStyle name="Currency 4 3 4 3 8" xfId="8103" xr:uid="{00000000-0005-0000-0000-0000C1280000}"/>
    <cellStyle name="Currency 4 3 4 3 8 2" xfId="8104" xr:uid="{00000000-0005-0000-0000-0000C2280000}"/>
    <cellStyle name="Currency 4 3 4 3 9" xfId="8105" xr:uid="{00000000-0005-0000-0000-0000C3280000}"/>
    <cellStyle name="Currency 4 3 4 4" xfId="8106" xr:uid="{00000000-0005-0000-0000-0000C4280000}"/>
    <cellStyle name="Currency 4 3 4 4 2" xfId="8107" xr:uid="{00000000-0005-0000-0000-0000C5280000}"/>
    <cellStyle name="Currency 4 3 4 4 2 2" xfId="8108" xr:uid="{00000000-0005-0000-0000-0000C6280000}"/>
    <cellStyle name="Currency 4 3 4 4 3" xfId="8109" xr:uid="{00000000-0005-0000-0000-0000C7280000}"/>
    <cellStyle name="Currency 4 3 4 4 3 2" xfId="8110" xr:uid="{00000000-0005-0000-0000-0000C8280000}"/>
    <cellStyle name="Currency 4 3 4 4 4" xfId="8111" xr:uid="{00000000-0005-0000-0000-0000C9280000}"/>
    <cellStyle name="Currency 4 3 4 4 4 2" xfId="8112" xr:uid="{00000000-0005-0000-0000-0000CA280000}"/>
    <cellStyle name="Currency 4 3 4 4 5" xfId="8113" xr:uid="{00000000-0005-0000-0000-0000CB280000}"/>
    <cellStyle name="Currency 4 3 4 4 6" xfId="8114" xr:uid="{00000000-0005-0000-0000-0000CC280000}"/>
    <cellStyle name="Currency 4 3 4 5" xfId="8115" xr:uid="{00000000-0005-0000-0000-0000CD280000}"/>
    <cellStyle name="Currency 4 3 4 5 2" xfId="8116" xr:uid="{00000000-0005-0000-0000-0000CE280000}"/>
    <cellStyle name="Currency 4 3 4 5 2 2" xfId="8117" xr:uid="{00000000-0005-0000-0000-0000CF280000}"/>
    <cellStyle name="Currency 4 3 4 5 3" xfId="8118" xr:uid="{00000000-0005-0000-0000-0000D0280000}"/>
    <cellStyle name="Currency 4 3 4 5 3 2" xfId="8119" xr:uid="{00000000-0005-0000-0000-0000D1280000}"/>
    <cellStyle name="Currency 4 3 4 5 4" xfId="8120" xr:uid="{00000000-0005-0000-0000-0000D2280000}"/>
    <cellStyle name="Currency 4 3 4 5 4 2" xfId="8121" xr:uid="{00000000-0005-0000-0000-0000D3280000}"/>
    <cellStyle name="Currency 4 3 4 5 5" xfId="8122" xr:uid="{00000000-0005-0000-0000-0000D4280000}"/>
    <cellStyle name="Currency 4 3 4 5 6" xfId="8123" xr:uid="{00000000-0005-0000-0000-0000D5280000}"/>
    <cellStyle name="Currency 4 3 4 6" xfId="8124" xr:uid="{00000000-0005-0000-0000-0000D6280000}"/>
    <cellStyle name="Currency 4 3 4 6 2" xfId="8125" xr:uid="{00000000-0005-0000-0000-0000D7280000}"/>
    <cellStyle name="Currency 4 3 4 6 2 2" xfId="8126" xr:uid="{00000000-0005-0000-0000-0000D8280000}"/>
    <cellStyle name="Currency 4 3 4 6 3" xfId="8127" xr:uid="{00000000-0005-0000-0000-0000D9280000}"/>
    <cellStyle name="Currency 4 3 4 6 3 2" xfId="8128" xr:uid="{00000000-0005-0000-0000-0000DA280000}"/>
    <cellStyle name="Currency 4 3 4 6 4" xfId="8129" xr:uid="{00000000-0005-0000-0000-0000DB280000}"/>
    <cellStyle name="Currency 4 3 4 6 4 2" xfId="8130" xr:uid="{00000000-0005-0000-0000-0000DC280000}"/>
    <cellStyle name="Currency 4 3 4 6 5" xfId="8131" xr:uid="{00000000-0005-0000-0000-0000DD280000}"/>
    <cellStyle name="Currency 4 3 4 6 6" xfId="8132" xr:uid="{00000000-0005-0000-0000-0000DE280000}"/>
    <cellStyle name="Currency 4 3 4 7" xfId="8133" xr:uid="{00000000-0005-0000-0000-0000DF280000}"/>
    <cellStyle name="Currency 4 3 4 7 2" xfId="8134" xr:uid="{00000000-0005-0000-0000-0000E0280000}"/>
    <cellStyle name="Currency 4 3 4 7 2 2" xfId="8135" xr:uid="{00000000-0005-0000-0000-0000E1280000}"/>
    <cellStyle name="Currency 4 3 4 7 3" xfId="8136" xr:uid="{00000000-0005-0000-0000-0000E2280000}"/>
    <cellStyle name="Currency 4 3 4 7 3 2" xfId="8137" xr:uid="{00000000-0005-0000-0000-0000E3280000}"/>
    <cellStyle name="Currency 4 3 4 7 4" xfId="8138" xr:uid="{00000000-0005-0000-0000-0000E4280000}"/>
    <cellStyle name="Currency 4 3 4 7 5" xfId="8139" xr:uid="{00000000-0005-0000-0000-0000E5280000}"/>
    <cellStyle name="Currency 4 3 4 8" xfId="8140" xr:uid="{00000000-0005-0000-0000-0000E6280000}"/>
    <cellStyle name="Currency 4 3 4 8 2" xfId="8141" xr:uid="{00000000-0005-0000-0000-0000E7280000}"/>
    <cellStyle name="Currency 4 3 4 9" xfId="8142" xr:uid="{00000000-0005-0000-0000-0000E8280000}"/>
    <cellStyle name="Currency 4 3 4 9 2" xfId="8143" xr:uid="{00000000-0005-0000-0000-0000E9280000}"/>
    <cellStyle name="Currency 4 3 5" xfId="8144" xr:uid="{00000000-0005-0000-0000-0000EA280000}"/>
    <cellStyle name="Currency 4 3 5 10" xfId="8145" xr:uid="{00000000-0005-0000-0000-0000EB280000}"/>
    <cellStyle name="Currency 4 3 5 11" xfId="8146" xr:uid="{00000000-0005-0000-0000-0000EC280000}"/>
    <cellStyle name="Currency 4 3 5 2" xfId="8147" xr:uid="{00000000-0005-0000-0000-0000ED280000}"/>
    <cellStyle name="Currency 4 3 5 2 2" xfId="8148" xr:uid="{00000000-0005-0000-0000-0000EE280000}"/>
    <cellStyle name="Currency 4 3 5 2 2 2" xfId="8149" xr:uid="{00000000-0005-0000-0000-0000EF280000}"/>
    <cellStyle name="Currency 4 3 5 2 3" xfId="8150" xr:uid="{00000000-0005-0000-0000-0000F0280000}"/>
    <cellStyle name="Currency 4 3 5 2 3 2" xfId="8151" xr:uid="{00000000-0005-0000-0000-0000F1280000}"/>
    <cellStyle name="Currency 4 3 5 2 4" xfId="8152" xr:uid="{00000000-0005-0000-0000-0000F2280000}"/>
    <cellStyle name="Currency 4 3 5 2 4 2" xfId="8153" xr:uid="{00000000-0005-0000-0000-0000F3280000}"/>
    <cellStyle name="Currency 4 3 5 2 5" xfId="8154" xr:uid="{00000000-0005-0000-0000-0000F4280000}"/>
    <cellStyle name="Currency 4 3 5 2 6" xfId="8155" xr:uid="{00000000-0005-0000-0000-0000F5280000}"/>
    <cellStyle name="Currency 4 3 5 3" xfId="8156" xr:uid="{00000000-0005-0000-0000-0000F6280000}"/>
    <cellStyle name="Currency 4 3 5 3 2" xfId="8157" xr:uid="{00000000-0005-0000-0000-0000F7280000}"/>
    <cellStyle name="Currency 4 3 5 3 2 2" xfId="8158" xr:uid="{00000000-0005-0000-0000-0000F8280000}"/>
    <cellStyle name="Currency 4 3 5 3 3" xfId="8159" xr:uid="{00000000-0005-0000-0000-0000F9280000}"/>
    <cellStyle name="Currency 4 3 5 3 3 2" xfId="8160" xr:uid="{00000000-0005-0000-0000-0000FA280000}"/>
    <cellStyle name="Currency 4 3 5 3 4" xfId="8161" xr:uid="{00000000-0005-0000-0000-0000FB280000}"/>
    <cellStyle name="Currency 4 3 5 3 4 2" xfId="8162" xr:uid="{00000000-0005-0000-0000-0000FC280000}"/>
    <cellStyle name="Currency 4 3 5 3 5" xfId="8163" xr:uid="{00000000-0005-0000-0000-0000FD280000}"/>
    <cellStyle name="Currency 4 3 5 3 6" xfId="8164" xr:uid="{00000000-0005-0000-0000-0000FE280000}"/>
    <cellStyle name="Currency 4 3 5 4" xfId="8165" xr:uid="{00000000-0005-0000-0000-0000FF280000}"/>
    <cellStyle name="Currency 4 3 5 4 2" xfId="8166" xr:uid="{00000000-0005-0000-0000-000000290000}"/>
    <cellStyle name="Currency 4 3 5 4 2 2" xfId="8167" xr:uid="{00000000-0005-0000-0000-000001290000}"/>
    <cellStyle name="Currency 4 3 5 4 3" xfId="8168" xr:uid="{00000000-0005-0000-0000-000002290000}"/>
    <cellStyle name="Currency 4 3 5 4 3 2" xfId="8169" xr:uid="{00000000-0005-0000-0000-000003290000}"/>
    <cellStyle name="Currency 4 3 5 4 4" xfId="8170" xr:uid="{00000000-0005-0000-0000-000004290000}"/>
    <cellStyle name="Currency 4 3 5 4 4 2" xfId="8171" xr:uid="{00000000-0005-0000-0000-000005290000}"/>
    <cellStyle name="Currency 4 3 5 4 5" xfId="8172" xr:uid="{00000000-0005-0000-0000-000006290000}"/>
    <cellStyle name="Currency 4 3 5 4 6" xfId="8173" xr:uid="{00000000-0005-0000-0000-000007290000}"/>
    <cellStyle name="Currency 4 3 5 5" xfId="8174" xr:uid="{00000000-0005-0000-0000-000008290000}"/>
    <cellStyle name="Currency 4 3 5 5 2" xfId="8175" xr:uid="{00000000-0005-0000-0000-000009290000}"/>
    <cellStyle name="Currency 4 3 5 5 2 2" xfId="8176" xr:uid="{00000000-0005-0000-0000-00000A290000}"/>
    <cellStyle name="Currency 4 3 5 5 3" xfId="8177" xr:uid="{00000000-0005-0000-0000-00000B290000}"/>
    <cellStyle name="Currency 4 3 5 5 3 2" xfId="8178" xr:uid="{00000000-0005-0000-0000-00000C290000}"/>
    <cellStyle name="Currency 4 3 5 5 4" xfId="8179" xr:uid="{00000000-0005-0000-0000-00000D290000}"/>
    <cellStyle name="Currency 4 3 5 5 4 2" xfId="8180" xr:uid="{00000000-0005-0000-0000-00000E290000}"/>
    <cellStyle name="Currency 4 3 5 5 5" xfId="8181" xr:uid="{00000000-0005-0000-0000-00000F290000}"/>
    <cellStyle name="Currency 4 3 5 5 6" xfId="8182" xr:uid="{00000000-0005-0000-0000-000010290000}"/>
    <cellStyle name="Currency 4 3 5 6" xfId="8183" xr:uid="{00000000-0005-0000-0000-000011290000}"/>
    <cellStyle name="Currency 4 3 5 6 2" xfId="8184" xr:uid="{00000000-0005-0000-0000-000012290000}"/>
    <cellStyle name="Currency 4 3 5 6 2 2" xfId="8185" xr:uid="{00000000-0005-0000-0000-000013290000}"/>
    <cellStyle name="Currency 4 3 5 6 3" xfId="8186" xr:uid="{00000000-0005-0000-0000-000014290000}"/>
    <cellStyle name="Currency 4 3 5 6 3 2" xfId="8187" xr:uid="{00000000-0005-0000-0000-000015290000}"/>
    <cellStyle name="Currency 4 3 5 6 4" xfId="8188" xr:uid="{00000000-0005-0000-0000-000016290000}"/>
    <cellStyle name="Currency 4 3 5 6 5" xfId="8189" xr:uid="{00000000-0005-0000-0000-000017290000}"/>
    <cellStyle name="Currency 4 3 5 7" xfId="8190" xr:uid="{00000000-0005-0000-0000-000018290000}"/>
    <cellStyle name="Currency 4 3 5 7 2" xfId="8191" xr:uid="{00000000-0005-0000-0000-000019290000}"/>
    <cellStyle name="Currency 4 3 5 8" xfId="8192" xr:uid="{00000000-0005-0000-0000-00001A290000}"/>
    <cellStyle name="Currency 4 3 5 8 2" xfId="8193" xr:uid="{00000000-0005-0000-0000-00001B290000}"/>
    <cellStyle name="Currency 4 3 5 9" xfId="8194" xr:uid="{00000000-0005-0000-0000-00001C290000}"/>
    <cellStyle name="Currency 4 3 5 9 2" xfId="8195" xr:uid="{00000000-0005-0000-0000-00001D290000}"/>
    <cellStyle name="Currency 4 3 6" xfId="8196" xr:uid="{00000000-0005-0000-0000-00001E290000}"/>
    <cellStyle name="Currency 4 3 6 10" xfId="8197" xr:uid="{00000000-0005-0000-0000-00001F290000}"/>
    <cellStyle name="Currency 4 3 6 2" xfId="8198" xr:uid="{00000000-0005-0000-0000-000020290000}"/>
    <cellStyle name="Currency 4 3 6 2 2" xfId="8199" xr:uid="{00000000-0005-0000-0000-000021290000}"/>
    <cellStyle name="Currency 4 3 6 2 2 2" xfId="8200" xr:uid="{00000000-0005-0000-0000-000022290000}"/>
    <cellStyle name="Currency 4 3 6 2 3" xfId="8201" xr:uid="{00000000-0005-0000-0000-000023290000}"/>
    <cellStyle name="Currency 4 3 6 2 3 2" xfId="8202" xr:uid="{00000000-0005-0000-0000-000024290000}"/>
    <cellStyle name="Currency 4 3 6 2 4" xfId="8203" xr:uid="{00000000-0005-0000-0000-000025290000}"/>
    <cellStyle name="Currency 4 3 6 2 4 2" xfId="8204" xr:uid="{00000000-0005-0000-0000-000026290000}"/>
    <cellStyle name="Currency 4 3 6 2 5" xfId="8205" xr:uid="{00000000-0005-0000-0000-000027290000}"/>
    <cellStyle name="Currency 4 3 6 2 6" xfId="8206" xr:uid="{00000000-0005-0000-0000-000028290000}"/>
    <cellStyle name="Currency 4 3 6 3" xfId="8207" xr:uid="{00000000-0005-0000-0000-000029290000}"/>
    <cellStyle name="Currency 4 3 6 3 2" xfId="8208" xr:uid="{00000000-0005-0000-0000-00002A290000}"/>
    <cellStyle name="Currency 4 3 6 3 2 2" xfId="8209" xr:uid="{00000000-0005-0000-0000-00002B290000}"/>
    <cellStyle name="Currency 4 3 6 3 3" xfId="8210" xr:uid="{00000000-0005-0000-0000-00002C290000}"/>
    <cellStyle name="Currency 4 3 6 3 3 2" xfId="8211" xr:uid="{00000000-0005-0000-0000-00002D290000}"/>
    <cellStyle name="Currency 4 3 6 3 4" xfId="8212" xr:uid="{00000000-0005-0000-0000-00002E290000}"/>
    <cellStyle name="Currency 4 3 6 3 4 2" xfId="8213" xr:uid="{00000000-0005-0000-0000-00002F290000}"/>
    <cellStyle name="Currency 4 3 6 3 5" xfId="8214" xr:uid="{00000000-0005-0000-0000-000030290000}"/>
    <cellStyle name="Currency 4 3 6 3 6" xfId="8215" xr:uid="{00000000-0005-0000-0000-000031290000}"/>
    <cellStyle name="Currency 4 3 6 4" xfId="8216" xr:uid="{00000000-0005-0000-0000-000032290000}"/>
    <cellStyle name="Currency 4 3 6 4 2" xfId="8217" xr:uid="{00000000-0005-0000-0000-000033290000}"/>
    <cellStyle name="Currency 4 3 6 4 2 2" xfId="8218" xr:uid="{00000000-0005-0000-0000-000034290000}"/>
    <cellStyle name="Currency 4 3 6 4 3" xfId="8219" xr:uid="{00000000-0005-0000-0000-000035290000}"/>
    <cellStyle name="Currency 4 3 6 4 3 2" xfId="8220" xr:uid="{00000000-0005-0000-0000-000036290000}"/>
    <cellStyle name="Currency 4 3 6 4 4" xfId="8221" xr:uid="{00000000-0005-0000-0000-000037290000}"/>
    <cellStyle name="Currency 4 3 6 4 4 2" xfId="8222" xr:uid="{00000000-0005-0000-0000-000038290000}"/>
    <cellStyle name="Currency 4 3 6 4 5" xfId="8223" xr:uid="{00000000-0005-0000-0000-000039290000}"/>
    <cellStyle name="Currency 4 3 6 4 6" xfId="8224" xr:uid="{00000000-0005-0000-0000-00003A290000}"/>
    <cellStyle name="Currency 4 3 6 5" xfId="8225" xr:uid="{00000000-0005-0000-0000-00003B290000}"/>
    <cellStyle name="Currency 4 3 6 5 2" xfId="8226" xr:uid="{00000000-0005-0000-0000-00003C290000}"/>
    <cellStyle name="Currency 4 3 6 5 2 2" xfId="8227" xr:uid="{00000000-0005-0000-0000-00003D290000}"/>
    <cellStyle name="Currency 4 3 6 5 3" xfId="8228" xr:uid="{00000000-0005-0000-0000-00003E290000}"/>
    <cellStyle name="Currency 4 3 6 5 3 2" xfId="8229" xr:uid="{00000000-0005-0000-0000-00003F290000}"/>
    <cellStyle name="Currency 4 3 6 5 4" xfId="8230" xr:uid="{00000000-0005-0000-0000-000040290000}"/>
    <cellStyle name="Currency 4 3 6 5 5" xfId="8231" xr:uid="{00000000-0005-0000-0000-000041290000}"/>
    <cellStyle name="Currency 4 3 6 6" xfId="8232" xr:uid="{00000000-0005-0000-0000-000042290000}"/>
    <cellStyle name="Currency 4 3 6 6 2" xfId="8233" xr:uid="{00000000-0005-0000-0000-000043290000}"/>
    <cellStyle name="Currency 4 3 6 7" xfId="8234" xr:uid="{00000000-0005-0000-0000-000044290000}"/>
    <cellStyle name="Currency 4 3 6 7 2" xfId="8235" xr:uid="{00000000-0005-0000-0000-000045290000}"/>
    <cellStyle name="Currency 4 3 6 8" xfId="8236" xr:uid="{00000000-0005-0000-0000-000046290000}"/>
    <cellStyle name="Currency 4 3 6 8 2" xfId="8237" xr:uid="{00000000-0005-0000-0000-000047290000}"/>
    <cellStyle name="Currency 4 3 6 9" xfId="8238" xr:uid="{00000000-0005-0000-0000-000048290000}"/>
    <cellStyle name="Currency 4 3 7" xfId="8239" xr:uid="{00000000-0005-0000-0000-000049290000}"/>
    <cellStyle name="Currency 4 3 7 10" xfId="8240" xr:uid="{00000000-0005-0000-0000-00004A290000}"/>
    <cellStyle name="Currency 4 3 7 2" xfId="8241" xr:uid="{00000000-0005-0000-0000-00004B290000}"/>
    <cellStyle name="Currency 4 3 7 2 2" xfId="8242" xr:uid="{00000000-0005-0000-0000-00004C290000}"/>
    <cellStyle name="Currency 4 3 7 2 2 2" xfId="8243" xr:uid="{00000000-0005-0000-0000-00004D290000}"/>
    <cellStyle name="Currency 4 3 7 2 3" xfId="8244" xr:uid="{00000000-0005-0000-0000-00004E290000}"/>
    <cellStyle name="Currency 4 3 7 2 3 2" xfId="8245" xr:uid="{00000000-0005-0000-0000-00004F290000}"/>
    <cellStyle name="Currency 4 3 7 2 4" xfId="8246" xr:uid="{00000000-0005-0000-0000-000050290000}"/>
    <cellStyle name="Currency 4 3 7 2 4 2" xfId="8247" xr:uid="{00000000-0005-0000-0000-000051290000}"/>
    <cellStyle name="Currency 4 3 7 2 5" xfId="8248" xr:uid="{00000000-0005-0000-0000-000052290000}"/>
    <cellStyle name="Currency 4 3 7 2 6" xfId="8249" xr:uid="{00000000-0005-0000-0000-000053290000}"/>
    <cellStyle name="Currency 4 3 7 3" xfId="8250" xr:uid="{00000000-0005-0000-0000-000054290000}"/>
    <cellStyle name="Currency 4 3 7 3 2" xfId="8251" xr:uid="{00000000-0005-0000-0000-000055290000}"/>
    <cellStyle name="Currency 4 3 7 3 2 2" xfId="8252" xr:uid="{00000000-0005-0000-0000-000056290000}"/>
    <cellStyle name="Currency 4 3 7 3 3" xfId="8253" xr:uid="{00000000-0005-0000-0000-000057290000}"/>
    <cellStyle name="Currency 4 3 7 3 3 2" xfId="8254" xr:uid="{00000000-0005-0000-0000-000058290000}"/>
    <cellStyle name="Currency 4 3 7 3 4" xfId="8255" xr:uid="{00000000-0005-0000-0000-000059290000}"/>
    <cellStyle name="Currency 4 3 7 3 4 2" xfId="8256" xr:uid="{00000000-0005-0000-0000-00005A290000}"/>
    <cellStyle name="Currency 4 3 7 3 5" xfId="8257" xr:uid="{00000000-0005-0000-0000-00005B290000}"/>
    <cellStyle name="Currency 4 3 7 3 6" xfId="8258" xr:uid="{00000000-0005-0000-0000-00005C290000}"/>
    <cellStyle name="Currency 4 3 7 4" xfId="8259" xr:uid="{00000000-0005-0000-0000-00005D290000}"/>
    <cellStyle name="Currency 4 3 7 4 2" xfId="8260" xr:uid="{00000000-0005-0000-0000-00005E290000}"/>
    <cellStyle name="Currency 4 3 7 4 2 2" xfId="8261" xr:uid="{00000000-0005-0000-0000-00005F290000}"/>
    <cellStyle name="Currency 4 3 7 4 3" xfId="8262" xr:uid="{00000000-0005-0000-0000-000060290000}"/>
    <cellStyle name="Currency 4 3 7 4 3 2" xfId="8263" xr:uid="{00000000-0005-0000-0000-000061290000}"/>
    <cellStyle name="Currency 4 3 7 4 4" xfId="8264" xr:uid="{00000000-0005-0000-0000-000062290000}"/>
    <cellStyle name="Currency 4 3 7 4 4 2" xfId="8265" xr:uid="{00000000-0005-0000-0000-000063290000}"/>
    <cellStyle name="Currency 4 3 7 4 5" xfId="8266" xr:uid="{00000000-0005-0000-0000-000064290000}"/>
    <cellStyle name="Currency 4 3 7 4 6" xfId="8267" xr:uid="{00000000-0005-0000-0000-000065290000}"/>
    <cellStyle name="Currency 4 3 7 5" xfId="8268" xr:uid="{00000000-0005-0000-0000-000066290000}"/>
    <cellStyle name="Currency 4 3 7 5 2" xfId="8269" xr:uid="{00000000-0005-0000-0000-000067290000}"/>
    <cellStyle name="Currency 4 3 7 5 2 2" xfId="8270" xr:uid="{00000000-0005-0000-0000-000068290000}"/>
    <cellStyle name="Currency 4 3 7 5 3" xfId="8271" xr:uid="{00000000-0005-0000-0000-000069290000}"/>
    <cellStyle name="Currency 4 3 7 5 3 2" xfId="8272" xr:uid="{00000000-0005-0000-0000-00006A290000}"/>
    <cellStyle name="Currency 4 3 7 5 4" xfId="8273" xr:uid="{00000000-0005-0000-0000-00006B290000}"/>
    <cellStyle name="Currency 4 3 7 5 5" xfId="8274" xr:uid="{00000000-0005-0000-0000-00006C290000}"/>
    <cellStyle name="Currency 4 3 7 6" xfId="8275" xr:uid="{00000000-0005-0000-0000-00006D290000}"/>
    <cellStyle name="Currency 4 3 7 6 2" xfId="8276" xr:uid="{00000000-0005-0000-0000-00006E290000}"/>
    <cellStyle name="Currency 4 3 7 7" xfId="8277" xr:uid="{00000000-0005-0000-0000-00006F290000}"/>
    <cellStyle name="Currency 4 3 7 7 2" xfId="8278" xr:uid="{00000000-0005-0000-0000-000070290000}"/>
    <cellStyle name="Currency 4 3 7 8" xfId="8279" xr:uid="{00000000-0005-0000-0000-000071290000}"/>
    <cellStyle name="Currency 4 3 7 8 2" xfId="8280" xr:uid="{00000000-0005-0000-0000-000072290000}"/>
    <cellStyle name="Currency 4 3 7 9" xfId="8281" xr:uid="{00000000-0005-0000-0000-000073290000}"/>
    <cellStyle name="Currency 4 3 8" xfId="8282" xr:uid="{00000000-0005-0000-0000-000074290000}"/>
    <cellStyle name="Currency 4 3 8 2" xfId="8283" xr:uid="{00000000-0005-0000-0000-000075290000}"/>
    <cellStyle name="Currency 4 3 8 2 2" xfId="8284" xr:uid="{00000000-0005-0000-0000-000076290000}"/>
    <cellStyle name="Currency 4 3 8 3" xfId="8285" xr:uid="{00000000-0005-0000-0000-000077290000}"/>
    <cellStyle name="Currency 4 3 8 3 2" xfId="8286" xr:uid="{00000000-0005-0000-0000-000078290000}"/>
    <cellStyle name="Currency 4 3 8 4" xfId="8287" xr:uid="{00000000-0005-0000-0000-000079290000}"/>
    <cellStyle name="Currency 4 3 8 4 2" xfId="8288" xr:uid="{00000000-0005-0000-0000-00007A290000}"/>
    <cellStyle name="Currency 4 3 8 5" xfId="8289" xr:uid="{00000000-0005-0000-0000-00007B290000}"/>
    <cellStyle name="Currency 4 3 8 6" xfId="8290" xr:uid="{00000000-0005-0000-0000-00007C290000}"/>
    <cellStyle name="Currency 4 3 9" xfId="8291" xr:uid="{00000000-0005-0000-0000-00007D290000}"/>
    <cellStyle name="Currency 4 3 9 2" xfId="8292" xr:uid="{00000000-0005-0000-0000-00007E290000}"/>
    <cellStyle name="Currency 4 3 9 2 2" xfId="8293" xr:uid="{00000000-0005-0000-0000-00007F290000}"/>
    <cellStyle name="Currency 4 3 9 3" xfId="8294" xr:uid="{00000000-0005-0000-0000-000080290000}"/>
    <cellStyle name="Currency 4 3 9 3 2" xfId="8295" xr:uid="{00000000-0005-0000-0000-000081290000}"/>
    <cellStyle name="Currency 4 3 9 4" xfId="8296" xr:uid="{00000000-0005-0000-0000-000082290000}"/>
    <cellStyle name="Currency 4 3 9 4 2" xfId="8297" xr:uid="{00000000-0005-0000-0000-000083290000}"/>
    <cellStyle name="Currency 4 3 9 5" xfId="8298" xr:uid="{00000000-0005-0000-0000-000084290000}"/>
    <cellStyle name="Currency 4 3 9 6" xfId="8299" xr:uid="{00000000-0005-0000-0000-000085290000}"/>
    <cellStyle name="Currency 4 4" xfId="8300" xr:uid="{00000000-0005-0000-0000-000086290000}"/>
    <cellStyle name="Currency 4 4 10" xfId="8301" xr:uid="{00000000-0005-0000-0000-000087290000}"/>
    <cellStyle name="Currency 4 4 10 2" xfId="8302" xr:uid="{00000000-0005-0000-0000-000088290000}"/>
    <cellStyle name="Currency 4 4 11" xfId="8303" xr:uid="{00000000-0005-0000-0000-000089290000}"/>
    <cellStyle name="Currency 4 4 11 2" xfId="8304" xr:uid="{00000000-0005-0000-0000-00008A290000}"/>
    <cellStyle name="Currency 4 4 12" xfId="8305" xr:uid="{00000000-0005-0000-0000-00008B290000}"/>
    <cellStyle name="Currency 4 4 13" xfId="8306" xr:uid="{00000000-0005-0000-0000-00008C290000}"/>
    <cellStyle name="Currency 4 4 2" xfId="8307" xr:uid="{00000000-0005-0000-0000-00008D290000}"/>
    <cellStyle name="Currency 4 4 2 10" xfId="8308" xr:uid="{00000000-0005-0000-0000-00008E290000}"/>
    <cellStyle name="Currency 4 4 2 11" xfId="8309" xr:uid="{00000000-0005-0000-0000-00008F290000}"/>
    <cellStyle name="Currency 4 4 2 2" xfId="8310" xr:uid="{00000000-0005-0000-0000-000090290000}"/>
    <cellStyle name="Currency 4 4 2 2 2" xfId="8311" xr:uid="{00000000-0005-0000-0000-000091290000}"/>
    <cellStyle name="Currency 4 4 2 2 2 2" xfId="8312" xr:uid="{00000000-0005-0000-0000-000092290000}"/>
    <cellStyle name="Currency 4 4 2 2 3" xfId="8313" xr:uid="{00000000-0005-0000-0000-000093290000}"/>
    <cellStyle name="Currency 4 4 2 2 3 2" xfId="8314" xr:uid="{00000000-0005-0000-0000-000094290000}"/>
    <cellStyle name="Currency 4 4 2 2 4" xfId="8315" xr:uid="{00000000-0005-0000-0000-000095290000}"/>
    <cellStyle name="Currency 4 4 2 2 4 2" xfId="8316" xr:uid="{00000000-0005-0000-0000-000096290000}"/>
    <cellStyle name="Currency 4 4 2 2 5" xfId="8317" xr:uid="{00000000-0005-0000-0000-000097290000}"/>
    <cellStyle name="Currency 4 4 2 2 6" xfId="8318" xr:uid="{00000000-0005-0000-0000-000098290000}"/>
    <cellStyle name="Currency 4 4 2 3" xfId="8319" xr:uid="{00000000-0005-0000-0000-000099290000}"/>
    <cellStyle name="Currency 4 4 2 3 2" xfId="8320" xr:uid="{00000000-0005-0000-0000-00009A290000}"/>
    <cellStyle name="Currency 4 4 2 3 2 2" xfId="8321" xr:uid="{00000000-0005-0000-0000-00009B290000}"/>
    <cellStyle name="Currency 4 4 2 3 3" xfId="8322" xr:uid="{00000000-0005-0000-0000-00009C290000}"/>
    <cellStyle name="Currency 4 4 2 3 3 2" xfId="8323" xr:uid="{00000000-0005-0000-0000-00009D290000}"/>
    <cellStyle name="Currency 4 4 2 3 4" xfId="8324" xr:uid="{00000000-0005-0000-0000-00009E290000}"/>
    <cellStyle name="Currency 4 4 2 3 4 2" xfId="8325" xr:uid="{00000000-0005-0000-0000-00009F290000}"/>
    <cellStyle name="Currency 4 4 2 3 5" xfId="8326" xr:uid="{00000000-0005-0000-0000-0000A0290000}"/>
    <cellStyle name="Currency 4 4 2 3 6" xfId="8327" xr:uid="{00000000-0005-0000-0000-0000A1290000}"/>
    <cellStyle name="Currency 4 4 2 4" xfId="8328" xr:uid="{00000000-0005-0000-0000-0000A2290000}"/>
    <cellStyle name="Currency 4 4 2 4 2" xfId="8329" xr:uid="{00000000-0005-0000-0000-0000A3290000}"/>
    <cellStyle name="Currency 4 4 2 4 2 2" xfId="8330" xr:uid="{00000000-0005-0000-0000-0000A4290000}"/>
    <cellStyle name="Currency 4 4 2 4 3" xfId="8331" xr:uid="{00000000-0005-0000-0000-0000A5290000}"/>
    <cellStyle name="Currency 4 4 2 4 3 2" xfId="8332" xr:uid="{00000000-0005-0000-0000-0000A6290000}"/>
    <cellStyle name="Currency 4 4 2 4 4" xfId="8333" xr:uid="{00000000-0005-0000-0000-0000A7290000}"/>
    <cellStyle name="Currency 4 4 2 4 4 2" xfId="8334" xr:uid="{00000000-0005-0000-0000-0000A8290000}"/>
    <cellStyle name="Currency 4 4 2 4 5" xfId="8335" xr:uid="{00000000-0005-0000-0000-0000A9290000}"/>
    <cellStyle name="Currency 4 4 2 4 6" xfId="8336" xr:uid="{00000000-0005-0000-0000-0000AA290000}"/>
    <cellStyle name="Currency 4 4 2 5" xfId="8337" xr:uid="{00000000-0005-0000-0000-0000AB290000}"/>
    <cellStyle name="Currency 4 4 2 5 2" xfId="8338" xr:uid="{00000000-0005-0000-0000-0000AC290000}"/>
    <cellStyle name="Currency 4 4 2 5 2 2" xfId="8339" xr:uid="{00000000-0005-0000-0000-0000AD290000}"/>
    <cellStyle name="Currency 4 4 2 5 3" xfId="8340" xr:uid="{00000000-0005-0000-0000-0000AE290000}"/>
    <cellStyle name="Currency 4 4 2 5 3 2" xfId="8341" xr:uid="{00000000-0005-0000-0000-0000AF290000}"/>
    <cellStyle name="Currency 4 4 2 5 4" xfId="8342" xr:uid="{00000000-0005-0000-0000-0000B0290000}"/>
    <cellStyle name="Currency 4 4 2 5 4 2" xfId="8343" xr:uid="{00000000-0005-0000-0000-0000B1290000}"/>
    <cellStyle name="Currency 4 4 2 5 5" xfId="8344" xr:uid="{00000000-0005-0000-0000-0000B2290000}"/>
    <cellStyle name="Currency 4 4 2 5 6" xfId="8345" xr:uid="{00000000-0005-0000-0000-0000B3290000}"/>
    <cellStyle name="Currency 4 4 2 6" xfId="8346" xr:uid="{00000000-0005-0000-0000-0000B4290000}"/>
    <cellStyle name="Currency 4 4 2 6 2" xfId="8347" xr:uid="{00000000-0005-0000-0000-0000B5290000}"/>
    <cellStyle name="Currency 4 4 2 6 2 2" xfId="8348" xr:uid="{00000000-0005-0000-0000-0000B6290000}"/>
    <cellStyle name="Currency 4 4 2 6 3" xfId="8349" xr:uid="{00000000-0005-0000-0000-0000B7290000}"/>
    <cellStyle name="Currency 4 4 2 6 3 2" xfId="8350" xr:uid="{00000000-0005-0000-0000-0000B8290000}"/>
    <cellStyle name="Currency 4 4 2 6 4" xfId="8351" xr:uid="{00000000-0005-0000-0000-0000B9290000}"/>
    <cellStyle name="Currency 4 4 2 6 5" xfId="8352" xr:uid="{00000000-0005-0000-0000-0000BA290000}"/>
    <cellStyle name="Currency 4 4 2 7" xfId="8353" xr:uid="{00000000-0005-0000-0000-0000BB290000}"/>
    <cellStyle name="Currency 4 4 2 7 2" xfId="8354" xr:uid="{00000000-0005-0000-0000-0000BC290000}"/>
    <cellStyle name="Currency 4 4 2 8" xfId="8355" xr:uid="{00000000-0005-0000-0000-0000BD290000}"/>
    <cellStyle name="Currency 4 4 2 8 2" xfId="8356" xr:uid="{00000000-0005-0000-0000-0000BE290000}"/>
    <cellStyle name="Currency 4 4 2 9" xfId="8357" xr:uid="{00000000-0005-0000-0000-0000BF290000}"/>
    <cellStyle name="Currency 4 4 2 9 2" xfId="8358" xr:uid="{00000000-0005-0000-0000-0000C0290000}"/>
    <cellStyle name="Currency 4 4 3" xfId="8359" xr:uid="{00000000-0005-0000-0000-0000C1290000}"/>
    <cellStyle name="Currency 4 4 3 10" xfId="8360" xr:uid="{00000000-0005-0000-0000-0000C2290000}"/>
    <cellStyle name="Currency 4 4 3 2" xfId="8361" xr:uid="{00000000-0005-0000-0000-0000C3290000}"/>
    <cellStyle name="Currency 4 4 3 2 2" xfId="8362" xr:uid="{00000000-0005-0000-0000-0000C4290000}"/>
    <cellStyle name="Currency 4 4 3 2 2 2" xfId="8363" xr:uid="{00000000-0005-0000-0000-0000C5290000}"/>
    <cellStyle name="Currency 4 4 3 2 3" xfId="8364" xr:uid="{00000000-0005-0000-0000-0000C6290000}"/>
    <cellStyle name="Currency 4 4 3 2 3 2" xfId="8365" xr:uid="{00000000-0005-0000-0000-0000C7290000}"/>
    <cellStyle name="Currency 4 4 3 2 4" xfId="8366" xr:uid="{00000000-0005-0000-0000-0000C8290000}"/>
    <cellStyle name="Currency 4 4 3 2 4 2" xfId="8367" xr:uid="{00000000-0005-0000-0000-0000C9290000}"/>
    <cellStyle name="Currency 4 4 3 2 5" xfId="8368" xr:uid="{00000000-0005-0000-0000-0000CA290000}"/>
    <cellStyle name="Currency 4 4 3 2 6" xfId="8369" xr:uid="{00000000-0005-0000-0000-0000CB290000}"/>
    <cellStyle name="Currency 4 4 3 3" xfId="8370" xr:uid="{00000000-0005-0000-0000-0000CC290000}"/>
    <cellStyle name="Currency 4 4 3 3 2" xfId="8371" xr:uid="{00000000-0005-0000-0000-0000CD290000}"/>
    <cellStyle name="Currency 4 4 3 3 2 2" xfId="8372" xr:uid="{00000000-0005-0000-0000-0000CE290000}"/>
    <cellStyle name="Currency 4 4 3 3 3" xfId="8373" xr:uid="{00000000-0005-0000-0000-0000CF290000}"/>
    <cellStyle name="Currency 4 4 3 3 3 2" xfId="8374" xr:uid="{00000000-0005-0000-0000-0000D0290000}"/>
    <cellStyle name="Currency 4 4 3 3 4" xfId="8375" xr:uid="{00000000-0005-0000-0000-0000D1290000}"/>
    <cellStyle name="Currency 4 4 3 3 4 2" xfId="8376" xr:uid="{00000000-0005-0000-0000-0000D2290000}"/>
    <cellStyle name="Currency 4 4 3 3 5" xfId="8377" xr:uid="{00000000-0005-0000-0000-0000D3290000}"/>
    <cellStyle name="Currency 4 4 3 3 6" xfId="8378" xr:uid="{00000000-0005-0000-0000-0000D4290000}"/>
    <cellStyle name="Currency 4 4 3 4" xfId="8379" xr:uid="{00000000-0005-0000-0000-0000D5290000}"/>
    <cellStyle name="Currency 4 4 3 4 2" xfId="8380" xr:uid="{00000000-0005-0000-0000-0000D6290000}"/>
    <cellStyle name="Currency 4 4 3 4 2 2" xfId="8381" xr:uid="{00000000-0005-0000-0000-0000D7290000}"/>
    <cellStyle name="Currency 4 4 3 4 3" xfId="8382" xr:uid="{00000000-0005-0000-0000-0000D8290000}"/>
    <cellStyle name="Currency 4 4 3 4 3 2" xfId="8383" xr:uid="{00000000-0005-0000-0000-0000D9290000}"/>
    <cellStyle name="Currency 4 4 3 4 4" xfId="8384" xr:uid="{00000000-0005-0000-0000-0000DA290000}"/>
    <cellStyle name="Currency 4 4 3 4 4 2" xfId="8385" xr:uid="{00000000-0005-0000-0000-0000DB290000}"/>
    <cellStyle name="Currency 4 4 3 4 5" xfId="8386" xr:uid="{00000000-0005-0000-0000-0000DC290000}"/>
    <cellStyle name="Currency 4 4 3 4 6" xfId="8387" xr:uid="{00000000-0005-0000-0000-0000DD290000}"/>
    <cellStyle name="Currency 4 4 3 5" xfId="8388" xr:uid="{00000000-0005-0000-0000-0000DE290000}"/>
    <cellStyle name="Currency 4 4 3 5 2" xfId="8389" xr:uid="{00000000-0005-0000-0000-0000DF290000}"/>
    <cellStyle name="Currency 4 4 3 5 2 2" xfId="8390" xr:uid="{00000000-0005-0000-0000-0000E0290000}"/>
    <cellStyle name="Currency 4 4 3 5 3" xfId="8391" xr:uid="{00000000-0005-0000-0000-0000E1290000}"/>
    <cellStyle name="Currency 4 4 3 5 3 2" xfId="8392" xr:uid="{00000000-0005-0000-0000-0000E2290000}"/>
    <cellStyle name="Currency 4 4 3 5 4" xfId="8393" xr:uid="{00000000-0005-0000-0000-0000E3290000}"/>
    <cellStyle name="Currency 4 4 3 5 5" xfId="8394" xr:uid="{00000000-0005-0000-0000-0000E4290000}"/>
    <cellStyle name="Currency 4 4 3 6" xfId="8395" xr:uid="{00000000-0005-0000-0000-0000E5290000}"/>
    <cellStyle name="Currency 4 4 3 6 2" xfId="8396" xr:uid="{00000000-0005-0000-0000-0000E6290000}"/>
    <cellStyle name="Currency 4 4 3 7" xfId="8397" xr:uid="{00000000-0005-0000-0000-0000E7290000}"/>
    <cellStyle name="Currency 4 4 3 7 2" xfId="8398" xr:uid="{00000000-0005-0000-0000-0000E8290000}"/>
    <cellStyle name="Currency 4 4 3 8" xfId="8399" xr:uid="{00000000-0005-0000-0000-0000E9290000}"/>
    <cellStyle name="Currency 4 4 3 8 2" xfId="8400" xr:uid="{00000000-0005-0000-0000-0000EA290000}"/>
    <cellStyle name="Currency 4 4 3 9" xfId="8401" xr:uid="{00000000-0005-0000-0000-0000EB290000}"/>
    <cellStyle name="Currency 4 4 4" xfId="8402" xr:uid="{00000000-0005-0000-0000-0000EC290000}"/>
    <cellStyle name="Currency 4 4 4 10" xfId="8403" xr:uid="{00000000-0005-0000-0000-0000ED290000}"/>
    <cellStyle name="Currency 4 4 4 2" xfId="8404" xr:uid="{00000000-0005-0000-0000-0000EE290000}"/>
    <cellStyle name="Currency 4 4 4 2 2" xfId="8405" xr:uid="{00000000-0005-0000-0000-0000EF290000}"/>
    <cellStyle name="Currency 4 4 4 2 2 2" xfId="8406" xr:uid="{00000000-0005-0000-0000-0000F0290000}"/>
    <cellStyle name="Currency 4 4 4 2 3" xfId="8407" xr:uid="{00000000-0005-0000-0000-0000F1290000}"/>
    <cellStyle name="Currency 4 4 4 2 3 2" xfId="8408" xr:uid="{00000000-0005-0000-0000-0000F2290000}"/>
    <cellStyle name="Currency 4 4 4 2 4" xfId="8409" xr:uid="{00000000-0005-0000-0000-0000F3290000}"/>
    <cellStyle name="Currency 4 4 4 2 4 2" xfId="8410" xr:uid="{00000000-0005-0000-0000-0000F4290000}"/>
    <cellStyle name="Currency 4 4 4 2 5" xfId="8411" xr:uid="{00000000-0005-0000-0000-0000F5290000}"/>
    <cellStyle name="Currency 4 4 4 2 6" xfId="8412" xr:uid="{00000000-0005-0000-0000-0000F6290000}"/>
    <cellStyle name="Currency 4 4 4 3" xfId="8413" xr:uid="{00000000-0005-0000-0000-0000F7290000}"/>
    <cellStyle name="Currency 4 4 4 3 2" xfId="8414" xr:uid="{00000000-0005-0000-0000-0000F8290000}"/>
    <cellStyle name="Currency 4 4 4 3 2 2" xfId="8415" xr:uid="{00000000-0005-0000-0000-0000F9290000}"/>
    <cellStyle name="Currency 4 4 4 3 3" xfId="8416" xr:uid="{00000000-0005-0000-0000-0000FA290000}"/>
    <cellStyle name="Currency 4 4 4 3 3 2" xfId="8417" xr:uid="{00000000-0005-0000-0000-0000FB290000}"/>
    <cellStyle name="Currency 4 4 4 3 4" xfId="8418" xr:uid="{00000000-0005-0000-0000-0000FC290000}"/>
    <cellStyle name="Currency 4 4 4 3 4 2" xfId="8419" xr:uid="{00000000-0005-0000-0000-0000FD290000}"/>
    <cellStyle name="Currency 4 4 4 3 5" xfId="8420" xr:uid="{00000000-0005-0000-0000-0000FE290000}"/>
    <cellStyle name="Currency 4 4 4 3 6" xfId="8421" xr:uid="{00000000-0005-0000-0000-0000FF290000}"/>
    <cellStyle name="Currency 4 4 4 4" xfId="8422" xr:uid="{00000000-0005-0000-0000-0000002A0000}"/>
    <cellStyle name="Currency 4 4 4 4 2" xfId="8423" xr:uid="{00000000-0005-0000-0000-0000012A0000}"/>
    <cellStyle name="Currency 4 4 4 4 2 2" xfId="8424" xr:uid="{00000000-0005-0000-0000-0000022A0000}"/>
    <cellStyle name="Currency 4 4 4 4 3" xfId="8425" xr:uid="{00000000-0005-0000-0000-0000032A0000}"/>
    <cellStyle name="Currency 4 4 4 4 3 2" xfId="8426" xr:uid="{00000000-0005-0000-0000-0000042A0000}"/>
    <cellStyle name="Currency 4 4 4 4 4" xfId="8427" xr:uid="{00000000-0005-0000-0000-0000052A0000}"/>
    <cellStyle name="Currency 4 4 4 4 4 2" xfId="8428" xr:uid="{00000000-0005-0000-0000-0000062A0000}"/>
    <cellStyle name="Currency 4 4 4 4 5" xfId="8429" xr:uid="{00000000-0005-0000-0000-0000072A0000}"/>
    <cellStyle name="Currency 4 4 4 4 6" xfId="8430" xr:uid="{00000000-0005-0000-0000-0000082A0000}"/>
    <cellStyle name="Currency 4 4 4 5" xfId="8431" xr:uid="{00000000-0005-0000-0000-0000092A0000}"/>
    <cellStyle name="Currency 4 4 4 5 2" xfId="8432" xr:uid="{00000000-0005-0000-0000-00000A2A0000}"/>
    <cellStyle name="Currency 4 4 4 5 2 2" xfId="8433" xr:uid="{00000000-0005-0000-0000-00000B2A0000}"/>
    <cellStyle name="Currency 4 4 4 5 3" xfId="8434" xr:uid="{00000000-0005-0000-0000-00000C2A0000}"/>
    <cellStyle name="Currency 4 4 4 5 3 2" xfId="8435" xr:uid="{00000000-0005-0000-0000-00000D2A0000}"/>
    <cellStyle name="Currency 4 4 4 5 4" xfId="8436" xr:uid="{00000000-0005-0000-0000-00000E2A0000}"/>
    <cellStyle name="Currency 4 4 4 5 5" xfId="8437" xr:uid="{00000000-0005-0000-0000-00000F2A0000}"/>
    <cellStyle name="Currency 4 4 4 6" xfId="8438" xr:uid="{00000000-0005-0000-0000-0000102A0000}"/>
    <cellStyle name="Currency 4 4 4 6 2" xfId="8439" xr:uid="{00000000-0005-0000-0000-0000112A0000}"/>
    <cellStyle name="Currency 4 4 4 7" xfId="8440" xr:uid="{00000000-0005-0000-0000-0000122A0000}"/>
    <cellStyle name="Currency 4 4 4 7 2" xfId="8441" xr:uid="{00000000-0005-0000-0000-0000132A0000}"/>
    <cellStyle name="Currency 4 4 4 8" xfId="8442" xr:uid="{00000000-0005-0000-0000-0000142A0000}"/>
    <cellStyle name="Currency 4 4 4 8 2" xfId="8443" xr:uid="{00000000-0005-0000-0000-0000152A0000}"/>
    <cellStyle name="Currency 4 4 4 9" xfId="8444" xr:uid="{00000000-0005-0000-0000-0000162A0000}"/>
    <cellStyle name="Currency 4 4 5" xfId="8445" xr:uid="{00000000-0005-0000-0000-0000172A0000}"/>
    <cellStyle name="Currency 4 4 5 2" xfId="8446" xr:uid="{00000000-0005-0000-0000-0000182A0000}"/>
    <cellStyle name="Currency 4 4 5 2 2" xfId="8447" xr:uid="{00000000-0005-0000-0000-0000192A0000}"/>
    <cellStyle name="Currency 4 4 5 3" xfId="8448" xr:uid="{00000000-0005-0000-0000-00001A2A0000}"/>
    <cellStyle name="Currency 4 4 5 3 2" xfId="8449" xr:uid="{00000000-0005-0000-0000-00001B2A0000}"/>
    <cellStyle name="Currency 4 4 5 4" xfId="8450" xr:uid="{00000000-0005-0000-0000-00001C2A0000}"/>
    <cellStyle name="Currency 4 4 5 4 2" xfId="8451" xr:uid="{00000000-0005-0000-0000-00001D2A0000}"/>
    <cellStyle name="Currency 4 4 5 5" xfId="8452" xr:uid="{00000000-0005-0000-0000-00001E2A0000}"/>
    <cellStyle name="Currency 4 4 5 6" xfId="8453" xr:uid="{00000000-0005-0000-0000-00001F2A0000}"/>
    <cellStyle name="Currency 4 4 6" xfId="8454" xr:uid="{00000000-0005-0000-0000-0000202A0000}"/>
    <cellStyle name="Currency 4 4 6 2" xfId="8455" xr:uid="{00000000-0005-0000-0000-0000212A0000}"/>
    <cellStyle name="Currency 4 4 6 2 2" xfId="8456" xr:uid="{00000000-0005-0000-0000-0000222A0000}"/>
    <cellStyle name="Currency 4 4 6 3" xfId="8457" xr:uid="{00000000-0005-0000-0000-0000232A0000}"/>
    <cellStyle name="Currency 4 4 6 3 2" xfId="8458" xr:uid="{00000000-0005-0000-0000-0000242A0000}"/>
    <cellStyle name="Currency 4 4 6 4" xfId="8459" xr:uid="{00000000-0005-0000-0000-0000252A0000}"/>
    <cellStyle name="Currency 4 4 6 4 2" xfId="8460" xr:uid="{00000000-0005-0000-0000-0000262A0000}"/>
    <cellStyle name="Currency 4 4 6 5" xfId="8461" xr:uid="{00000000-0005-0000-0000-0000272A0000}"/>
    <cellStyle name="Currency 4 4 6 6" xfId="8462" xr:uid="{00000000-0005-0000-0000-0000282A0000}"/>
    <cellStyle name="Currency 4 4 7" xfId="8463" xr:uid="{00000000-0005-0000-0000-0000292A0000}"/>
    <cellStyle name="Currency 4 4 7 2" xfId="8464" xr:uid="{00000000-0005-0000-0000-00002A2A0000}"/>
    <cellStyle name="Currency 4 4 7 2 2" xfId="8465" xr:uid="{00000000-0005-0000-0000-00002B2A0000}"/>
    <cellStyle name="Currency 4 4 7 3" xfId="8466" xr:uid="{00000000-0005-0000-0000-00002C2A0000}"/>
    <cellStyle name="Currency 4 4 7 3 2" xfId="8467" xr:uid="{00000000-0005-0000-0000-00002D2A0000}"/>
    <cellStyle name="Currency 4 4 7 4" xfId="8468" xr:uid="{00000000-0005-0000-0000-00002E2A0000}"/>
    <cellStyle name="Currency 4 4 7 4 2" xfId="8469" xr:uid="{00000000-0005-0000-0000-00002F2A0000}"/>
    <cellStyle name="Currency 4 4 7 5" xfId="8470" xr:uid="{00000000-0005-0000-0000-0000302A0000}"/>
    <cellStyle name="Currency 4 4 7 6" xfId="8471" xr:uid="{00000000-0005-0000-0000-0000312A0000}"/>
    <cellStyle name="Currency 4 4 8" xfId="8472" xr:uid="{00000000-0005-0000-0000-0000322A0000}"/>
    <cellStyle name="Currency 4 4 8 2" xfId="8473" xr:uid="{00000000-0005-0000-0000-0000332A0000}"/>
    <cellStyle name="Currency 4 4 8 2 2" xfId="8474" xr:uid="{00000000-0005-0000-0000-0000342A0000}"/>
    <cellStyle name="Currency 4 4 8 3" xfId="8475" xr:uid="{00000000-0005-0000-0000-0000352A0000}"/>
    <cellStyle name="Currency 4 4 8 3 2" xfId="8476" xr:uid="{00000000-0005-0000-0000-0000362A0000}"/>
    <cellStyle name="Currency 4 4 8 4" xfId="8477" xr:uid="{00000000-0005-0000-0000-0000372A0000}"/>
    <cellStyle name="Currency 4 4 8 5" xfId="8478" xr:uid="{00000000-0005-0000-0000-0000382A0000}"/>
    <cellStyle name="Currency 4 4 9" xfId="8479" xr:uid="{00000000-0005-0000-0000-0000392A0000}"/>
    <cellStyle name="Currency 4 4 9 2" xfId="8480" xr:uid="{00000000-0005-0000-0000-00003A2A0000}"/>
    <cellStyle name="Currency 4 5" xfId="8481" xr:uid="{00000000-0005-0000-0000-00003B2A0000}"/>
    <cellStyle name="Currency 4 5 10" xfId="8482" xr:uid="{00000000-0005-0000-0000-00003C2A0000}"/>
    <cellStyle name="Currency 4 5 10 2" xfId="8483" xr:uid="{00000000-0005-0000-0000-00003D2A0000}"/>
    <cellStyle name="Currency 4 5 11" xfId="8484" xr:uid="{00000000-0005-0000-0000-00003E2A0000}"/>
    <cellStyle name="Currency 4 5 11 2" xfId="8485" xr:uid="{00000000-0005-0000-0000-00003F2A0000}"/>
    <cellStyle name="Currency 4 5 12" xfId="8486" xr:uid="{00000000-0005-0000-0000-0000402A0000}"/>
    <cellStyle name="Currency 4 5 13" xfId="8487" xr:uid="{00000000-0005-0000-0000-0000412A0000}"/>
    <cellStyle name="Currency 4 5 2" xfId="8488" xr:uid="{00000000-0005-0000-0000-0000422A0000}"/>
    <cellStyle name="Currency 4 5 2 10" xfId="8489" xr:uid="{00000000-0005-0000-0000-0000432A0000}"/>
    <cellStyle name="Currency 4 5 2 11" xfId="8490" xr:uid="{00000000-0005-0000-0000-0000442A0000}"/>
    <cellStyle name="Currency 4 5 2 2" xfId="8491" xr:uid="{00000000-0005-0000-0000-0000452A0000}"/>
    <cellStyle name="Currency 4 5 2 2 2" xfId="8492" xr:uid="{00000000-0005-0000-0000-0000462A0000}"/>
    <cellStyle name="Currency 4 5 2 2 2 2" xfId="8493" xr:uid="{00000000-0005-0000-0000-0000472A0000}"/>
    <cellStyle name="Currency 4 5 2 2 3" xfId="8494" xr:uid="{00000000-0005-0000-0000-0000482A0000}"/>
    <cellStyle name="Currency 4 5 2 2 3 2" xfId="8495" xr:uid="{00000000-0005-0000-0000-0000492A0000}"/>
    <cellStyle name="Currency 4 5 2 2 4" xfId="8496" xr:uid="{00000000-0005-0000-0000-00004A2A0000}"/>
    <cellStyle name="Currency 4 5 2 2 4 2" xfId="8497" xr:uid="{00000000-0005-0000-0000-00004B2A0000}"/>
    <cellStyle name="Currency 4 5 2 2 5" xfId="8498" xr:uid="{00000000-0005-0000-0000-00004C2A0000}"/>
    <cellStyle name="Currency 4 5 2 2 6" xfId="8499" xr:uid="{00000000-0005-0000-0000-00004D2A0000}"/>
    <cellStyle name="Currency 4 5 2 3" xfId="8500" xr:uid="{00000000-0005-0000-0000-00004E2A0000}"/>
    <cellStyle name="Currency 4 5 2 3 2" xfId="8501" xr:uid="{00000000-0005-0000-0000-00004F2A0000}"/>
    <cellStyle name="Currency 4 5 2 3 2 2" xfId="8502" xr:uid="{00000000-0005-0000-0000-0000502A0000}"/>
    <cellStyle name="Currency 4 5 2 3 3" xfId="8503" xr:uid="{00000000-0005-0000-0000-0000512A0000}"/>
    <cellStyle name="Currency 4 5 2 3 3 2" xfId="8504" xr:uid="{00000000-0005-0000-0000-0000522A0000}"/>
    <cellStyle name="Currency 4 5 2 3 4" xfId="8505" xr:uid="{00000000-0005-0000-0000-0000532A0000}"/>
    <cellStyle name="Currency 4 5 2 3 4 2" xfId="8506" xr:uid="{00000000-0005-0000-0000-0000542A0000}"/>
    <cellStyle name="Currency 4 5 2 3 5" xfId="8507" xr:uid="{00000000-0005-0000-0000-0000552A0000}"/>
    <cellStyle name="Currency 4 5 2 3 6" xfId="8508" xr:uid="{00000000-0005-0000-0000-0000562A0000}"/>
    <cellStyle name="Currency 4 5 2 4" xfId="8509" xr:uid="{00000000-0005-0000-0000-0000572A0000}"/>
    <cellStyle name="Currency 4 5 2 4 2" xfId="8510" xr:uid="{00000000-0005-0000-0000-0000582A0000}"/>
    <cellStyle name="Currency 4 5 2 4 2 2" xfId="8511" xr:uid="{00000000-0005-0000-0000-0000592A0000}"/>
    <cellStyle name="Currency 4 5 2 4 3" xfId="8512" xr:uid="{00000000-0005-0000-0000-00005A2A0000}"/>
    <cellStyle name="Currency 4 5 2 4 3 2" xfId="8513" xr:uid="{00000000-0005-0000-0000-00005B2A0000}"/>
    <cellStyle name="Currency 4 5 2 4 4" xfId="8514" xr:uid="{00000000-0005-0000-0000-00005C2A0000}"/>
    <cellStyle name="Currency 4 5 2 4 4 2" xfId="8515" xr:uid="{00000000-0005-0000-0000-00005D2A0000}"/>
    <cellStyle name="Currency 4 5 2 4 5" xfId="8516" xr:uid="{00000000-0005-0000-0000-00005E2A0000}"/>
    <cellStyle name="Currency 4 5 2 4 6" xfId="8517" xr:uid="{00000000-0005-0000-0000-00005F2A0000}"/>
    <cellStyle name="Currency 4 5 2 5" xfId="8518" xr:uid="{00000000-0005-0000-0000-0000602A0000}"/>
    <cellStyle name="Currency 4 5 2 5 2" xfId="8519" xr:uid="{00000000-0005-0000-0000-0000612A0000}"/>
    <cellStyle name="Currency 4 5 2 5 2 2" xfId="8520" xr:uid="{00000000-0005-0000-0000-0000622A0000}"/>
    <cellStyle name="Currency 4 5 2 5 3" xfId="8521" xr:uid="{00000000-0005-0000-0000-0000632A0000}"/>
    <cellStyle name="Currency 4 5 2 5 3 2" xfId="8522" xr:uid="{00000000-0005-0000-0000-0000642A0000}"/>
    <cellStyle name="Currency 4 5 2 5 4" xfId="8523" xr:uid="{00000000-0005-0000-0000-0000652A0000}"/>
    <cellStyle name="Currency 4 5 2 5 4 2" xfId="8524" xr:uid="{00000000-0005-0000-0000-0000662A0000}"/>
    <cellStyle name="Currency 4 5 2 5 5" xfId="8525" xr:uid="{00000000-0005-0000-0000-0000672A0000}"/>
    <cellStyle name="Currency 4 5 2 5 6" xfId="8526" xr:uid="{00000000-0005-0000-0000-0000682A0000}"/>
    <cellStyle name="Currency 4 5 2 6" xfId="8527" xr:uid="{00000000-0005-0000-0000-0000692A0000}"/>
    <cellStyle name="Currency 4 5 2 6 2" xfId="8528" xr:uid="{00000000-0005-0000-0000-00006A2A0000}"/>
    <cellStyle name="Currency 4 5 2 6 2 2" xfId="8529" xr:uid="{00000000-0005-0000-0000-00006B2A0000}"/>
    <cellStyle name="Currency 4 5 2 6 3" xfId="8530" xr:uid="{00000000-0005-0000-0000-00006C2A0000}"/>
    <cellStyle name="Currency 4 5 2 6 3 2" xfId="8531" xr:uid="{00000000-0005-0000-0000-00006D2A0000}"/>
    <cellStyle name="Currency 4 5 2 6 4" xfId="8532" xr:uid="{00000000-0005-0000-0000-00006E2A0000}"/>
    <cellStyle name="Currency 4 5 2 6 5" xfId="8533" xr:uid="{00000000-0005-0000-0000-00006F2A0000}"/>
    <cellStyle name="Currency 4 5 2 7" xfId="8534" xr:uid="{00000000-0005-0000-0000-0000702A0000}"/>
    <cellStyle name="Currency 4 5 2 7 2" xfId="8535" xr:uid="{00000000-0005-0000-0000-0000712A0000}"/>
    <cellStyle name="Currency 4 5 2 8" xfId="8536" xr:uid="{00000000-0005-0000-0000-0000722A0000}"/>
    <cellStyle name="Currency 4 5 2 8 2" xfId="8537" xr:uid="{00000000-0005-0000-0000-0000732A0000}"/>
    <cellStyle name="Currency 4 5 2 9" xfId="8538" xr:uid="{00000000-0005-0000-0000-0000742A0000}"/>
    <cellStyle name="Currency 4 5 2 9 2" xfId="8539" xr:uid="{00000000-0005-0000-0000-0000752A0000}"/>
    <cellStyle name="Currency 4 5 3" xfId="8540" xr:uid="{00000000-0005-0000-0000-0000762A0000}"/>
    <cellStyle name="Currency 4 5 3 10" xfId="8541" xr:uid="{00000000-0005-0000-0000-0000772A0000}"/>
    <cellStyle name="Currency 4 5 3 2" xfId="8542" xr:uid="{00000000-0005-0000-0000-0000782A0000}"/>
    <cellStyle name="Currency 4 5 3 2 2" xfId="8543" xr:uid="{00000000-0005-0000-0000-0000792A0000}"/>
    <cellStyle name="Currency 4 5 3 2 2 2" xfId="8544" xr:uid="{00000000-0005-0000-0000-00007A2A0000}"/>
    <cellStyle name="Currency 4 5 3 2 3" xfId="8545" xr:uid="{00000000-0005-0000-0000-00007B2A0000}"/>
    <cellStyle name="Currency 4 5 3 2 3 2" xfId="8546" xr:uid="{00000000-0005-0000-0000-00007C2A0000}"/>
    <cellStyle name="Currency 4 5 3 2 4" xfId="8547" xr:uid="{00000000-0005-0000-0000-00007D2A0000}"/>
    <cellStyle name="Currency 4 5 3 2 4 2" xfId="8548" xr:uid="{00000000-0005-0000-0000-00007E2A0000}"/>
    <cellStyle name="Currency 4 5 3 2 5" xfId="8549" xr:uid="{00000000-0005-0000-0000-00007F2A0000}"/>
    <cellStyle name="Currency 4 5 3 2 6" xfId="8550" xr:uid="{00000000-0005-0000-0000-0000802A0000}"/>
    <cellStyle name="Currency 4 5 3 3" xfId="8551" xr:uid="{00000000-0005-0000-0000-0000812A0000}"/>
    <cellStyle name="Currency 4 5 3 3 2" xfId="8552" xr:uid="{00000000-0005-0000-0000-0000822A0000}"/>
    <cellStyle name="Currency 4 5 3 3 2 2" xfId="8553" xr:uid="{00000000-0005-0000-0000-0000832A0000}"/>
    <cellStyle name="Currency 4 5 3 3 3" xfId="8554" xr:uid="{00000000-0005-0000-0000-0000842A0000}"/>
    <cellStyle name="Currency 4 5 3 3 3 2" xfId="8555" xr:uid="{00000000-0005-0000-0000-0000852A0000}"/>
    <cellStyle name="Currency 4 5 3 3 4" xfId="8556" xr:uid="{00000000-0005-0000-0000-0000862A0000}"/>
    <cellStyle name="Currency 4 5 3 3 4 2" xfId="8557" xr:uid="{00000000-0005-0000-0000-0000872A0000}"/>
    <cellStyle name="Currency 4 5 3 3 5" xfId="8558" xr:uid="{00000000-0005-0000-0000-0000882A0000}"/>
    <cellStyle name="Currency 4 5 3 3 6" xfId="8559" xr:uid="{00000000-0005-0000-0000-0000892A0000}"/>
    <cellStyle name="Currency 4 5 3 4" xfId="8560" xr:uid="{00000000-0005-0000-0000-00008A2A0000}"/>
    <cellStyle name="Currency 4 5 3 4 2" xfId="8561" xr:uid="{00000000-0005-0000-0000-00008B2A0000}"/>
    <cellStyle name="Currency 4 5 3 4 2 2" xfId="8562" xr:uid="{00000000-0005-0000-0000-00008C2A0000}"/>
    <cellStyle name="Currency 4 5 3 4 3" xfId="8563" xr:uid="{00000000-0005-0000-0000-00008D2A0000}"/>
    <cellStyle name="Currency 4 5 3 4 3 2" xfId="8564" xr:uid="{00000000-0005-0000-0000-00008E2A0000}"/>
    <cellStyle name="Currency 4 5 3 4 4" xfId="8565" xr:uid="{00000000-0005-0000-0000-00008F2A0000}"/>
    <cellStyle name="Currency 4 5 3 4 4 2" xfId="8566" xr:uid="{00000000-0005-0000-0000-0000902A0000}"/>
    <cellStyle name="Currency 4 5 3 4 5" xfId="8567" xr:uid="{00000000-0005-0000-0000-0000912A0000}"/>
    <cellStyle name="Currency 4 5 3 4 6" xfId="8568" xr:uid="{00000000-0005-0000-0000-0000922A0000}"/>
    <cellStyle name="Currency 4 5 3 5" xfId="8569" xr:uid="{00000000-0005-0000-0000-0000932A0000}"/>
    <cellStyle name="Currency 4 5 3 5 2" xfId="8570" xr:uid="{00000000-0005-0000-0000-0000942A0000}"/>
    <cellStyle name="Currency 4 5 3 5 2 2" xfId="8571" xr:uid="{00000000-0005-0000-0000-0000952A0000}"/>
    <cellStyle name="Currency 4 5 3 5 3" xfId="8572" xr:uid="{00000000-0005-0000-0000-0000962A0000}"/>
    <cellStyle name="Currency 4 5 3 5 3 2" xfId="8573" xr:uid="{00000000-0005-0000-0000-0000972A0000}"/>
    <cellStyle name="Currency 4 5 3 5 4" xfId="8574" xr:uid="{00000000-0005-0000-0000-0000982A0000}"/>
    <cellStyle name="Currency 4 5 3 5 5" xfId="8575" xr:uid="{00000000-0005-0000-0000-0000992A0000}"/>
    <cellStyle name="Currency 4 5 3 6" xfId="8576" xr:uid="{00000000-0005-0000-0000-00009A2A0000}"/>
    <cellStyle name="Currency 4 5 3 6 2" xfId="8577" xr:uid="{00000000-0005-0000-0000-00009B2A0000}"/>
    <cellStyle name="Currency 4 5 3 7" xfId="8578" xr:uid="{00000000-0005-0000-0000-00009C2A0000}"/>
    <cellStyle name="Currency 4 5 3 7 2" xfId="8579" xr:uid="{00000000-0005-0000-0000-00009D2A0000}"/>
    <cellStyle name="Currency 4 5 3 8" xfId="8580" xr:uid="{00000000-0005-0000-0000-00009E2A0000}"/>
    <cellStyle name="Currency 4 5 3 8 2" xfId="8581" xr:uid="{00000000-0005-0000-0000-00009F2A0000}"/>
    <cellStyle name="Currency 4 5 3 9" xfId="8582" xr:uid="{00000000-0005-0000-0000-0000A02A0000}"/>
    <cellStyle name="Currency 4 5 4" xfId="8583" xr:uid="{00000000-0005-0000-0000-0000A12A0000}"/>
    <cellStyle name="Currency 4 5 4 10" xfId="8584" xr:uid="{00000000-0005-0000-0000-0000A22A0000}"/>
    <cellStyle name="Currency 4 5 4 2" xfId="8585" xr:uid="{00000000-0005-0000-0000-0000A32A0000}"/>
    <cellStyle name="Currency 4 5 4 2 2" xfId="8586" xr:uid="{00000000-0005-0000-0000-0000A42A0000}"/>
    <cellStyle name="Currency 4 5 4 2 2 2" xfId="8587" xr:uid="{00000000-0005-0000-0000-0000A52A0000}"/>
    <cellStyle name="Currency 4 5 4 2 3" xfId="8588" xr:uid="{00000000-0005-0000-0000-0000A62A0000}"/>
    <cellStyle name="Currency 4 5 4 2 3 2" xfId="8589" xr:uid="{00000000-0005-0000-0000-0000A72A0000}"/>
    <cellStyle name="Currency 4 5 4 2 4" xfId="8590" xr:uid="{00000000-0005-0000-0000-0000A82A0000}"/>
    <cellStyle name="Currency 4 5 4 2 4 2" xfId="8591" xr:uid="{00000000-0005-0000-0000-0000A92A0000}"/>
    <cellStyle name="Currency 4 5 4 2 5" xfId="8592" xr:uid="{00000000-0005-0000-0000-0000AA2A0000}"/>
    <cellStyle name="Currency 4 5 4 2 6" xfId="8593" xr:uid="{00000000-0005-0000-0000-0000AB2A0000}"/>
    <cellStyle name="Currency 4 5 4 3" xfId="8594" xr:uid="{00000000-0005-0000-0000-0000AC2A0000}"/>
    <cellStyle name="Currency 4 5 4 3 2" xfId="8595" xr:uid="{00000000-0005-0000-0000-0000AD2A0000}"/>
    <cellStyle name="Currency 4 5 4 3 2 2" xfId="8596" xr:uid="{00000000-0005-0000-0000-0000AE2A0000}"/>
    <cellStyle name="Currency 4 5 4 3 3" xfId="8597" xr:uid="{00000000-0005-0000-0000-0000AF2A0000}"/>
    <cellStyle name="Currency 4 5 4 3 3 2" xfId="8598" xr:uid="{00000000-0005-0000-0000-0000B02A0000}"/>
    <cellStyle name="Currency 4 5 4 3 4" xfId="8599" xr:uid="{00000000-0005-0000-0000-0000B12A0000}"/>
    <cellStyle name="Currency 4 5 4 3 4 2" xfId="8600" xr:uid="{00000000-0005-0000-0000-0000B22A0000}"/>
    <cellStyle name="Currency 4 5 4 3 5" xfId="8601" xr:uid="{00000000-0005-0000-0000-0000B32A0000}"/>
    <cellStyle name="Currency 4 5 4 3 6" xfId="8602" xr:uid="{00000000-0005-0000-0000-0000B42A0000}"/>
    <cellStyle name="Currency 4 5 4 4" xfId="8603" xr:uid="{00000000-0005-0000-0000-0000B52A0000}"/>
    <cellStyle name="Currency 4 5 4 4 2" xfId="8604" xr:uid="{00000000-0005-0000-0000-0000B62A0000}"/>
    <cellStyle name="Currency 4 5 4 4 2 2" xfId="8605" xr:uid="{00000000-0005-0000-0000-0000B72A0000}"/>
    <cellStyle name="Currency 4 5 4 4 3" xfId="8606" xr:uid="{00000000-0005-0000-0000-0000B82A0000}"/>
    <cellStyle name="Currency 4 5 4 4 3 2" xfId="8607" xr:uid="{00000000-0005-0000-0000-0000B92A0000}"/>
    <cellStyle name="Currency 4 5 4 4 4" xfId="8608" xr:uid="{00000000-0005-0000-0000-0000BA2A0000}"/>
    <cellStyle name="Currency 4 5 4 4 4 2" xfId="8609" xr:uid="{00000000-0005-0000-0000-0000BB2A0000}"/>
    <cellStyle name="Currency 4 5 4 4 5" xfId="8610" xr:uid="{00000000-0005-0000-0000-0000BC2A0000}"/>
    <cellStyle name="Currency 4 5 4 4 6" xfId="8611" xr:uid="{00000000-0005-0000-0000-0000BD2A0000}"/>
    <cellStyle name="Currency 4 5 4 5" xfId="8612" xr:uid="{00000000-0005-0000-0000-0000BE2A0000}"/>
    <cellStyle name="Currency 4 5 4 5 2" xfId="8613" xr:uid="{00000000-0005-0000-0000-0000BF2A0000}"/>
    <cellStyle name="Currency 4 5 4 5 2 2" xfId="8614" xr:uid="{00000000-0005-0000-0000-0000C02A0000}"/>
    <cellStyle name="Currency 4 5 4 5 3" xfId="8615" xr:uid="{00000000-0005-0000-0000-0000C12A0000}"/>
    <cellStyle name="Currency 4 5 4 5 3 2" xfId="8616" xr:uid="{00000000-0005-0000-0000-0000C22A0000}"/>
    <cellStyle name="Currency 4 5 4 5 4" xfId="8617" xr:uid="{00000000-0005-0000-0000-0000C32A0000}"/>
    <cellStyle name="Currency 4 5 4 5 5" xfId="8618" xr:uid="{00000000-0005-0000-0000-0000C42A0000}"/>
    <cellStyle name="Currency 4 5 4 6" xfId="8619" xr:uid="{00000000-0005-0000-0000-0000C52A0000}"/>
    <cellStyle name="Currency 4 5 4 6 2" xfId="8620" xr:uid="{00000000-0005-0000-0000-0000C62A0000}"/>
    <cellStyle name="Currency 4 5 4 7" xfId="8621" xr:uid="{00000000-0005-0000-0000-0000C72A0000}"/>
    <cellStyle name="Currency 4 5 4 7 2" xfId="8622" xr:uid="{00000000-0005-0000-0000-0000C82A0000}"/>
    <cellStyle name="Currency 4 5 4 8" xfId="8623" xr:uid="{00000000-0005-0000-0000-0000C92A0000}"/>
    <cellStyle name="Currency 4 5 4 8 2" xfId="8624" xr:uid="{00000000-0005-0000-0000-0000CA2A0000}"/>
    <cellStyle name="Currency 4 5 4 9" xfId="8625" xr:uid="{00000000-0005-0000-0000-0000CB2A0000}"/>
    <cellStyle name="Currency 4 5 5" xfId="8626" xr:uid="{00000000-0005-0000-0000-0000CC2A0000}"/>
    <cellStyle name="Currency 4 5 5 2" xfId="8627" xr:uid="{00000000-0005-0000-0000-0000CD2A0000}"/>
    <cellStyle name="Currency 4 5 5 2 2" xfId="8628" xr:uid="{00000000-0005-0000-0000-0000CE2A0000}"/>
    <cellStyle name="Currency 4 5 5 3" xfId="8629" xr:uid="{00000000-0005-0000-0000-0000CF2A0000}"/>
    <cellStyle name="Currency 4 5 5 3 2" xfId="8630" xr:uid="{00000000-0005-0000-0000-0000D02A0000}"/>
    <cellStyle name="Currency 4 5 5 4" xfId="8631" xr:uid="{00000000-0005-0000-0000-0000D12A0000}"/>
    <cellStyle name="Currency 4 5 5 4 2" xfId="8632" xr:uid="{00000000-0005-0000-0000-0000D22A0000}"/>
    <cellStyle name="Currency 4 5 5 5" xfId="8633" xr:uid="{00000000-0005-0000-0000-0000D32A0000}"/>
    <cellStyle name="Currency 4 5 5 6" xfId="8634" xr:uid="{00000000-0005-0000-0000-0000D42A0000}"/>
    <cellStyle name="Currency 4 5 6" xfId="8635" xr:uid="{00000000-0005-0000-0000-0000D52A0000}"/>
    <cellStyle name="Currency 4 5 6 2" xfId="8636" xr:uid="{00000000-0005-0000-0000-0000D62A0000}"/>
    <cellStyle name="Currency 4 5 6 2 2" xfId="8637" xr:uid="{00000000-0005-0000-0000-0000D72A0000}"/>
    <cellStyle name="Currency 4 5 6 3" xfId="8638" xr:uid="{00000000-0005-0000-0000-0000D82A0000}"/>
    <cellStyle name="Currency 4 5 6 3 2" xfId="8639" xr:uid="{00000000-0005-0000-0000-0000D92A0000}"/>
    <cellStyle name="Currency 4 5 6 4" xfId="8640" xr:uid="{00000000-0005-0000-0000-0000DA2A0000}"/>
    <cellStyle name="Currency 4 5 6 4 2" xfId="8641" xr:uid="{00000000-0005-0000-0000-0000DB2A0000}"/>
    <cellStyle name="Currency 4 5 6 5" xfId="8642" xr:uid="{00000000-0005-0000-0000-0000DC2A0000}"/>
    <cellStyle name="Currency 4 5 6 6" xfId="8643" xr:uid="{00000000-0005-0000-0000-0000DD2A0000}"/>
    <cellStyle name="Currency 4 5 7" xfId="8644" xr:uid="{00000000-0005-0000-0000-0000DE2A0000}"/>
    <cellStyle name="Currency 4 5 7 2" xfId="8645" xr:uid="{00000000-0005-0000-0000-0000DF2A0000}"/>
    <cellStyle name="Currency 4 5 7 2 2" xfId="8646" xr:uid="{00000000-0005-0000-0000-0000E02A0000}"/>
    <cellStyle name="Currency 4 5 7 3" xfId="8647" xr:uid="{00000000-0005-0000-0000-0000E12A0000}"/>
    <cellStyle name="Currency 4 5 7 3 2" xfId="8648" xr:uid="{00000000-0005-0000-0000-0000E22A0000}"/>
    <cellStyle name="Currency 4 5 7 4" xfId="8649" xr:uid="{00000000-0005-0000-0000-0000E32A0000}"/>
    <cellStyle name="Currency 4 5 7 4 2" xfId="8650" xr:uid="{00000000-0005-0000-0000-0000E42A0000}"/>
    <cellStyle name="Currency 4 5 7 5" xfId="8651" xr:uid="{00000000-0005-0000-0000-0000E52A0000}"/>
    <cellStyle name="Currency 4 5 7 6" xfId="8652" xr:uid="{00000000-0005-0000-0000-0000E62A0000}"/>
    <cellStyle name="Currency 4 5 8" xfId="8653" xr:uid="{00000000-0005-0000-0000-0000E72A0000}"/>
    <cellStyle name="Currency 4 5 8 2" xfId="8654" xr:uid="{00000000-0005-0000-0000-0000E82A0000}"/>
    <cellStyle name="Currency 4 5 8 2 2" xfId="8655" xr:uid="{00000000-0005-0000-0000-0000E92A0000}"/>
    <cellStyle name="Currency 4 5 8 3" xfId="8656" xr:uid="{00000000-0005-0000-0000-0000EA2A0000}"/>
    <cellStyle name="Currency 4 5 8 3 2" xfId="8657" xr:uid="{00000000-0005-0000-0000-0000EB2A0000}"/>
    <cellStyle name="Currency 4 5 8 4" xfId="8658" xr:uid="{00000000-0005-0000-0000-0000EC2A0000}"/>
    <cellStyle name="Currency 4 5 8 5" xfId="8659" xr:uid="{00000000-0005-0000-0000-0000ED2A0000}"/>
    <cellStyle name="Currency 4 5 9" xfId="8660" xr:uid="{00000000-0005-0000-0000-0000EE2A0000}"/>
    <cellStyle name="Currency 4 5 9 2" xfId="8661" xr:uid="{00000000-0005-0000-0000-0000EF2A0000}"/>
    <cellStyle name="Currency 4 6" xfId="8662" xr:uid="{00000000-0005-0000-0000-0000F02A0000}"/>
    <cellStyle name="Currency 4 6 10" xfId="8663" xr:uid="{00000000-0005-0000-0000-0000F12A0000}"/>
    <cellStyle name="Currency 4 6 10 2" xfId="8664" xr:uid="{00000000-0005-0000-0000-0000F22A0000}"/>
    <cellStyle name="Currency 4 6 11" xfId="8665" xr:uid="{00000000-0005-0000-0000-0000F32A0000}"/>
    <cellStyle name="Currency 4 6 12" xfId="8666" xr:uid="{00000000-0005-0000-0000-0000F42A0000}"/>
    <cellStyle name="Currency 4 6 2" xfId="8667" xr:uid="{00000000-0005-0000-0000-0000F52A0000}"/>
    <cellStyle name="Currency 4 6 2 10" xfId="8668" xr:uid="{00000000-0005-0000-0000-0000F62A0000}"/>
    <cellStyle name="Currency 4 6 2 2" xfId="8669" xr:uid="{00000000-0005-0000-0000-0000F72A0000}"/>
    <cellStyle name="Currency 4 6 2 2 2" xfId="8670" xr:uid="{00000000-0005-0000-0000-0000F82A0000}"/>
    <cellStyle name="Currency 4 6 2 2 2 2" xfId="8671" xr:uid="{00000000-0005-0000-0000-0000F92A0000}"/>
    <cellStyle name="Currency 4 6 2 2 3" xfId="8672" xr:uid="{00000000-0005-0000-0000-0000FA2A0000}"/>
    <cellStyle name="Currency 4 6 2 2 3 2" xfId="8673" xr:uid="{00000000-0005-0000-0000-0000FB2A0000}"/>
    <cellStyle name="Currency 4 6 2 2 4" xfId="8674" xr:uid="{00000000-0005-0000-0000-0000FC2A0000}"/>
    <cellStyle name="Currency 4 6 2 2 4 2" xfId="8675" xr:uid="{00000000-0005-0000-0000-0000FD2A0000}"/>
    <cellStyle name="Currency 4 6 2 2 5" xfId="8676" xr:uid="{00000000-0005-0000-0000-0000FE2A0000}"/>
    <cellStyle name="Currency 4 6 2 2 6" xfId="8677" xr:uid="{00000000-0005-0000-0000-0000FF2A0000}"/>
    <cellStyle name="Currency 4 6 2 3" xfId="8678" xr:uid="{00000000-0005-0000-0000-0000002B0000}"/>
    <cellStyle name="Currency 4 6 2 3 2" xfId="8679" xr:uid="{00000000-0005-0000-0000-0000012B0000}"/>
    <cellStyle name="Currency 4 6 2 3 2 2" xfId="8680" xr:uid="{00000000-0005-0000-0000-0000022B0000}"/>
    <cellStyle name="Currency 4 6 2 3 3" xfId="8681" xr:uid="{00000000-0005-0000-0000-0000032B0000}"/>
    <cellStyle name="Currency 4 6 2 3 3 2" xfId="8682" xr:uid="{00000000-0005-0000-0000-0000042B0000}"/>
    <cellStyle name="Currency 4 6 2 3 4" xfId="8683" xr:uid="{00000000-0005-0000-0000-0000052B0000}"/>
    <cellStyle name="Currency 4 6 2 3 4 2" xfId="8684" xr:uid="{00000000-0005-0000-0000-0000062B0000}"/>
    <cellStyle name="Currency 4 6 2 3 5" xfId="8685" xr:uid="{00000000-0005-0000-0000-0000072B0000}"/>
    <cellStyle name="Currency 4 6 2 3 6" xfId="8686" xr:uid="{00000000-0005-0000-0000-0000082B0000}"/>
    <cellStyle name="Currency 4 6 2 4" xfId="8687" xr:uid="{00000000-0005-0000-0000-0000092B0000}"/>
    <cellStyle name="Currency 4 6 2 4 2" xfId="8688" xr:uid="{00000000-0005-0000-0000-00000A2B0000}"/>
    <cellStyle name="Currency 4 6 2 4 2 2" xfId="8689" xr:uid="{00000000-0005-0000-0000-00000B2B0000}"/>
    <cellStyle name="Currency 4 6 2 4 3" xfId="8690" xr:uid="{00000000-0005-0000-0000-00000C2B0000}"/>
    <cellStyle name="Currency 4 6 2 4 3 2" xfId="8691" xr:uid="{00000000-0005-0000-0000-00000D2B0000}"/>
    <cellStyle name="Currency 4 6 2 4 4" xfId="8692" xr:uid="{00000000-0005-0000-0000-00000E2B0000}"/>
    <cellStyle name="Currency 4 6 2 4 4 2" xfId="8693" xr:uid="{00000000-0005-0000-0000-00000F2B0000}"/>
    <cellStyle name="Currency 4 6 2 4 5" xfId="8694" xr:uid="{00000000-0005-0000-0000-0000102B0000}"/>
    <cellStyle name="Currency 4 6 2 4 6" xfId="8695" xr:uid="{00000000-0005-0000-0000-0000112B0000}"/>
    <cellStyle name="Currency 4 6 2 5" xfId="8696" xr:uid="{00000000-0005-0000-0000-0000122B0000}"/>
    <cellStyle name="Currency 4 6 2 5 2" xfId="8697" xr:uid="{00000000-0005-0000-0000-0000132B0000}"/>
    <cellStyle name="Currency 4 6 2 5 2 2" xfId="8698" xr:uid="{00000000-0005-0000-0000-0000142B0000}"/>
    <cellStyle name="Currency 4 6 2 5 3" xfId="8699" xr:uid="{00000000-0005-0000-0000-0000152B0000}"/>
    <cellStyle name="Currency 4 6 2 5 3 2" xfId="8700" xr:uid="{00000000-0005-0000-0000-0000162B0000}"/>
    <cellStyle name="Currency 4 6 2 5 4" xfId="8701" xr:uid="{00000000-0005-0000-0000-0000172B0000}"/>
    <cellStyle name="Currency 4 6 2 5 5" xfId="8702" xr:uid="{00000000-0005-0000-0000-0000182B0000}"/>
    <cellStyle name="Currency 4 6 2 6" xfId="8703" xr:uid="{00000000-0005-0000-0000-0000192B0000}"/>
    <cellStyle name="Currency 4 6 2 6 2" xfId="8704" xr:uid="{00000000-0005-0000-0000-00001A2B0000}"/>
    <cellStyle name="Currency 4 6 2 7" xfId="8705" xr:uid="{00000000-0005-0000-0000-00001B2B0000}"/>
    <cellStyle name="Currency 4 6 2 7 2" xfId="8706" xr:uid="{00000000-0005-0000-0000-00001C2B0000}"/>
    <cellStyle name="Currency 4 6 2 8" xfId="8707" xr:uid="{00000000-0005-0000-0000-00001D2B0000}"/>
    <cellStyle name="Currency 4 6 2 8 2" xfId="8708" xr:uid="{00000000-0005-0000-0000-00001E2B0000}"/>
    <cellStyle name="Currency 4 6 2 9" xfId="8709" xr:uid="{00000000-0005-0000-0000-00001F2B0000}"/>
    <cellStyle name="Currency 4 6 3" xfId="8710" xr:uid="{00000000-0005-0000-0000-0000202B0000}"/>
    <cellStyle name="Currency 4 6 3 10" xfId="8711" xr:uid="{00000000-0005-0000-0000-0000212B0000}"/>
    <cellStyle name="Currency 4 6 3 2" xfId="8712" xr:uid="{00000000-0005-0000-0000-0000222B0000}"/>
    <cellStyle name="Currency 4 6 3 2 2" xfId="8713" xr:uid="{00000000-0005-0000-0000-0000232B0000}"/>
    <cellStyle name="Currency 4 6 3 2 2 2" xfId="8714" xr:uid="{00000000-0005-0000-0000-0000242B0000}"/>
    <cellStyle name="Currency 4 6 3 2 3" xfId="8715" xr:uid="{00000000-0005-0000-0000-0000252B0000}"/>
    <cellStyle name="Currency 4 6 3 2 3 2" xfId="8716" xr:uid="{00000000-0005-0000-0000-0000262B0000}"/>
    <cellStyle name="Currency 4 6 3 2 4" xfId="8717" xr:uid="{00000000-0005-0000-0000-0000272B0000}"/>
    <cellStyle name="Currency 4 6 3 2 4 2" xfId="8718" xr:uid="{00000000-0005-0000-0000-0000282B0000}"/>
    <cellStyle name="Currency 4 6 3 2 5" xfId="8719" xr:uid="{00000000-0005-0000-0000-0000292B0000}"/>
    <cellStyle name="Currency 4 6 3 2 6" xfId="8720" xr:uid="{00000000-0005-0000-0000-00002A2B0000}"/>
    <cellStyle name="Currency 4 6 3 3" xfId="8721" xr:uid="{00000000-0005-0000-0000-00002B2B0000}"/>
    <cellStyle name="Currency 4 6 3 3 2" xfId="8722" xr:uid="{00000000-0005-0000-0000-00002C2B0000}"/>
    <cellStyle name="Currency 4 6 3 3 2 2" xfId="8723" xr:uid="{00000000-0005-0000-0000-00002D2B0000}"/>
    <cellStyle name="Currency 4 6 3 3 3" xfId="8724" xr:uid="{00000000-0005-0000-0000-00002E2B0000}"/>
    <cellStyle name="Currency 4 6 3 3 3 2" xfId="8725" xr:uid="{00000000-0005-0000-0000-00002F2B0000}"/>
    <cellStyle name="Currency 4 6 3 3 4" xfId="8726" xr:uid="{00000000-0005-0000-0000-0000302B0000}"/>
    <cellStyle name="Currency 4 6 3 3 4 2" xfId="8727" xr:uid="{00000000-0005-0000-0000-0000312B0000}"/>
    <cellStyle name="Currency 4 6 3 3 5" xfId="8728" xr:uid="{00000000-0005-0000-0000-0000322B0000}"/>
    <cellStyle name="Currency 4 6 3 3 6" xfId="8729" xr:uid="{00000000-0005-0000-0000-0000332B0000}"/>
    <cellStyle name="Currency 4 6 3 4" xfId="8730" xr:uid="{00000000-0005-0000-0000-0000342B0000}"/>
    <cellStyle name="Currency 4 6 3 4 2" xfId="8731" xr:uid="{00000000-0005-0000-0000-0000352B0000}"/>
    <cellStyle name="Currency 4 6 3 4 2 2" xfId="8732" xr:uid="{00000000-0005-0000-0000-0000362B0000}"/>
    <cellStyle name="Currency 4 6 3 4 3" xfId="8733" xr:uid="{00000000-0005-0000-0000-0000372B0000}"/>
    <cellStyle name="Currency 4 6 3 4 3 2" xfId="8734" xr:uid="{00000000-0005-0000-0000-0000382B0000}"/>
    <cellStyle name="Currency 4 6 3 4 4" xfId="8735" xr:uid="{00000000-0005-0000-0000-0000392B0000}"/>
    <cellStyle name="Currency 4 6 3 4 4 2" xfId="8736" xr:uid="{00000000-0005-0000-0000-00003A2B0000}"/>
    <cellStyle name="Currency 4 6 3 4 5" xfId="8737" xr:uid="{00000000-0005-0000-0000-00003B2B0000}"/>
    <cellStyle name="Currency 4 6 3 4 6" xfId="8738" xr:uid="{00000000-0005-0000-0000-00003C2B0000}"/>
    <cellStyle name="Currency 4 6 3 5" xfId="8739" xr:uid="{00000000-0005-0000-0000-00003D2B0000}"/>
    <cellStyle name="Currency 4 6 3 5 2" xfId="8740" xr:uid="{00000000-0005-0000-0000-00003E2B0000}"/>
    <cellStyle name="Currency 4 6 3 5 2 2" xfId="8741" xr:uid="{00000000-0005-0000-0000-00003F2B0000}"/>
    <cellStyle name="Currency 4 6 3 5 3" xfId="8742" xr:uid="{00000000-0005-0000-0000-0000402B0000}"/>
    <cellStyle name="Currency 4 6 3 5 3 2" xfId="8743" xr:uid="{00000000-0005-0000-0000-0000412B0000}"/>
    <cellStyle name="Currency 4 6 3 5 4" xfId="8744" xr:uid="{00000000-0005-0000-0000-0000422B0000}"/>
    <cellStyle name="Currency 4 6 3 5 5" xfId="8745" xr:uid="{00000000-0005-0000-0000-0000432B0000}"/>
    <cellStyle name="Currency 4 6 3 6" xfId="8746" xr:uid="{00000000-0005-0000-0000-0000442B0000}"/>
    <cellStyle name="Currency 4 6 3 6 2" xfId="8747" xr:uid="{00000000-0005-0000-0000-0000452B0000}"/>
    <cellStyle name="Currency 4 6 3 7" xfId="8748" xr:uid="{00000000-0005-0000-0000-0000462B0000}"/>
    <cellStyle name="Currency 4 6 3 7 2" xfId="8749" xr:uid="{00000000-0005-0000-0000-0000472B0000}"/>
    <cellStyle name="Currency 4 6 3 8" xfId="8750" xr:uid="{00000000-0005-0000-0000-0000482B0000}"/>
    <cellStyle name="Currency 4 6 3 8 2" xfId="8751" xr:uid="{00000000-0005-0000-0000-0000492B0000}"/>
    <cellStyle name="Currency 4 6 3 9" xfId="8752" xr:uid="{00000000-0005-0000-0000-00004A2B0000}"/>
    <cellStyle name="Currency 4 6 4" xfId="8753" xr:uid="{00000000-0005-0000-0000-00004B2B0000}"/>
    <cellStyle name="Currency 4 6 4 2" xfId="8754" xr:uid="{00000000-0005-0000-0000-00004C2B0000}"/>
    <cellStyle name="Currency 4 6 4 2 2" xfId="8755" xr:uid="{00000000-0005-0000-0000-00004D2B0000}"/>
    <cellStyle name="Currency 4 6 4 3" xfId="8756" xr:uid="{00000000-0005-0000-0000-00004E2B0000}"/>
    <cellStyle name="Currency 4 6 4 3 2" xfId="8757" xr:uid="{00000000-0005-0000-0000-00004F2B0000}"/>
    <cellStyle name="Currency 4 6 4 4" xfId="8758" xr:uid="{00000000-0005-0000-0000-0000502B0000}"/>
    <cellStyle name="Currency 4 6 4 4 2" xfId="8759" xr:uid="{00000000-0005-0000-0000-0000512B0000}"/>
    <cellStyle name="Currency 4 6 4 5" xfId="8760" xr:uid="{00000000-0005-0000-0000-0000522B0000}"/>
    <cellStyle name="Currency 4 6 4 6" xfId="8761" xr:uid="{00000000-0005-0000-0000-0000532B0000}"/>
    <cellStyle name="Currency 4 6 5" xfId="8762" xr:uid="{00000000-0005-0000-0000-0000542B0000}"/>
    <cellStyle name="Currency 4 6 5 2" xfId="8763" xr:uid="{00000000-0005-0000-0000-0000552B0000}"/>
    <cellStyle name="Currency 4 6 5 2 2" xfId="8764" xr:uid="{00000000-0005-0000-0000-0000562B0000}"/>
    <cellStyle name="Currency 4 6 5 3" xfId="8765" xr:uid="{00000000-0005-0000-0000-0000572B0000}"/>
    <cellStyle name="Currency 4 6 5 3 2" xfId="8766" xr:uid="{00000000-0005-0000-0000-0000582B0000}"/>
    <cellStyle name="Currency 4 6 5 4" xfId="8767" xr:uid="{00000000-0005-0000-0000-0000592B0000}"/>
    <cellStyle name="Currency 4 6 5 4 2" xfId="8768" xr:uid="{00000000-0005-0000-0000-00005A2B0000}"/>
    <cellStyle name="Currency 4 6 5 5" xfId="8769" xr:uid="{00000000-0005-0000-0000-00005B2B0000}"/>
    <cellStyle name="Currency 4 6 5 6" xfId="8770" xr:uid="{00000000-0005-0000-0000-00005C2B0000}"/>
    <cellStyle name="Currency 4 6 6" xfId="8771" xr:uid="{00000000-0005-0000-0000-00005D2B0000}"/>
    <cellStyle name="Currency 4 6 6 2" xfId="8772" xr:uid="{00000000-0005-0000-0000-00005E2B0000}"/>
    <cellStyle name="Currency 4 6 6 2 2" xfId="8773" xr:uid="{00000000-0005-0000-0000-00005F2B0000}"/>
    <cellStyle name="Currency 4 6 6 3" xfId="8774" xr:uid="{00000000-0005-0000-0000-0000602B0000}"/>
    <cellStyle name="Currency 4 6 6 3 2" xfId="8775" xr:uid="{00000000-0005-0000-0000-0000612B0000}"/>
    <cellStyle name="Currency 4 6 6 4" xfId="8776" xr:uid="{00000000-0005-0000-0000-0000622B0000}"/>
    <cellStyle name="Currency 4 6 6 4 2" xfId="8777" xr:uid="{00000000-0005-0000-0000-0000632B0000}"/>
    <cellStyle name="Currency 4 6 6 5" xfId="8778" xr:uid="{00000000-0005-0000-0000-0000642B0000}"/>
    <cellStyle name="Currency 4 6 6 6" xfId="8779" xr:uid="{00000000-0005-0000-0000-0000652B0000}"/>
    <cellStyle name="Currency 4 6 7" xfId="8780" xr:uid="{00000000-0005-0000-0000-0000662B0000}"/>
    <cellStyle name="Currency 4 6 7 2" xfId="8781" xr:uid="{00000000-0005-0000-0000-0000672B0000}"/>
    <cellStyle name="Currency 4 6 7 2 2" xfId="8782" xr:uid="{00000000-0005-0000-0000-0000682B0000}"/>
    <cellStyle name="Currency 4 6 7 3" xfId="8783" xr:uid="{00000000-0005-0000-0000-0000692B0000}"/>
    <cellStyle name="Currency 4 6 7 3 2" xfId="8784" xr:uid="{00000000-0005-0000-0000-00006A2B0000}"/>
    <cellStyle name="Currency 4 6 7 4" xfId="8785" xr:uid="{00000000-0005-0000-0000-00006B2B0000}"/>
    <cellStyle name="Currency 4 6 7 5" xfId="8786" xr:uid="{00000000-0005-0000-0000-00006C2B0000}"/>
    <cellStyle name="Currency 4 6 8" xfId="8787" xr:uid="{00000000-0005-0000-0000-00006D2B0000}"/>
    <cellStyle name="Currency 4 6 8 2" xfId="8788" xr:uid="{00000000-0005-0000-0000-00006E2B0000}"/>
    <cellStyle name="Currency 4 6 9" xfId="8789" xr:uid="{00000000-0005-0000-0000-00006F2B0000}"/>
    <cellStyle name="Currency 4 6 9 2" xfId="8790" xr:uid="{00000000-0005-0000-0000-0000702B0000}"/>
    <cellStyle name="Currency 4 7" xfId="8791" xr:uid="{00000000-0005-0000-0000-0000712B0000}"/>
    <cellStyle name="Currency 4 7 10" xfId="8792" xr:uid="{00000000-0005-0000-0000-0000722B0000}"/>
    <cellStyle name="Currency 4 7 11" xfId="8793" xr:uid="{00000000-0005-0000-0000-0000732B0000}"/>
    <cellStyle name="Currency 4 7 2" xfId="8794" xr:uid="{00000000-0005-0000-0000-0000742B0000}"/>
    <cellStyle name="Currency 4 7 2 2" xfId="8795" xr:uid="{00000000-0005-0000-0000-0000752B0000}"/>
    <cellStyle name="Currency 4 7 2 2 2" xfId="8796" xr:uid="{00000000-0005-0000-0000-0000762B0000}"/>
    <cellStyle name="Currency 4 7 2 3" xfId="8797" xr:uid="{00000000-0005-0000-0000-0000772B0000}"/>
    <cellStyle name="Currency 4 7 2 3 2" xfId="8798" xr:uid="{00000000-0005-0000-0000-0000782B0000}"/>
    <cellStyle name="Currency 4 7 2 4" xfId="8799" xr:uid="{00000000-0005-0000-0000-0000792B0000}"/>
    <cellStyle name="Currency 4 7 2 4 2" xfId="8800" xr:uid="{00000000-0005-0000-0000-00007A2B0000}"/>
    <cellStyle name="Currency 4 7 2 5" xfId="8801" xr:uid="{00000000-0005-0000-0000-00007B2B0000}"/>
    <cellStyle name="Currency 4 7 2 6" xfId="8802" xr:uid="{00000000-0005-0000-0000-00007C2B0000}"/>
    <cellStyle name="Currency 4 7 3" xfId="8803" xr:uid="{00000000-0005-0000-0000-00007D2B0000}"/>
    <cellStyle name="Currency 4 7 3 2" xfId="8804" xr:uid="{00000000-0005-0000-0000-00007E2B0000}"/>
    <cellStyle name="Currency 4 7 3 2 2" xfId="8805" xr:uid="{00000000-0005-0000-0000-00007F2B0000}"/>
    <cellStyle name="Currency 4 7 3 3" xfId="8806" xr:uid="{00000000-0005-0000-0000-0000802B0000}"/>
    <cellStyle name="Currency 4 7 3 3 2" xfId="8807" xr:uid="{00000000-0005-0000-0000-0000812B0000}"/>
    <cellStyle name="Currency 4 7 3 4" xfId="8808" xr:uid="{00000000-0005-0000-0000-0000822B0000}"/>
    <cellStyle name="Currency 4 7 3 4 2" xfId="8809" xr:uid="{00000000-0005-0000-0000-0000832B0000}"/>
    <cellStyle name="Currency 4 7 3 5" xfId="8810" xr:uid="{00000000-0005-0000-0000-0000842B0000}"/>
    <cellStyle name="Currency 4 7 3 6" xfId="8811" xr:uid="{00000000-0005-0000-0000-0000852B0000}"/>
    <cellStyle name="Currency 4 7 4" xfId="8812" xr:uid="{00000000-0005-0000-0000-0000862B0000}"/>
    <cellStyle name="Currency 4 7 4 2" xfId="8813" xr:uid="{00000000-0005-0000-0000-0000872B0000}"/>
    <cellStyle name="Currency 4 7 4 2 2" xfId="8814" xr:uid="{00000000-0005-0000-0000-0000882B0000}"/>
    <cellStyle name="Currency 4 7 4 3" xfId="8815" xr:uid="{00000000-0005-0000-0000-0000892B0000}"/>
    <cellStyle name="Currency 4 7 4 3 2" xfId="8816" xr:uid="{00000000-0005-0000-0000-00008A2B0000}"/>
    <cellStyle name="Currency 4 7 4 4" xfId="8817" xr:uid="{00000000-0005-0000-0000-00008B2B0000}"/>
    <cellStyle name="Currency 4 7 4 4 2" xfId="8818" xr:uid="{00000000-0005-0000-0000-00008C2B0000}"/>
    <cellStyle name="Currency 4 7 4 5" xfId="8819" xr:uid="{00000000-0005-0000-0000-00008D2B0000}"/>
    <cellStyle name="Currency 4 7 4 6" xfId="8820" xr:uid="{00000000-0005-0000-0000-00008E2B0000}"/>
    <cellStyle name="Currency 4 7 5" xfId="8821" xr:uid="{00000000-0005-0000-0000-00008F2B0000}"/>
    <cellStyle name="Currency 4 7 5 2" xfId="8822" xr:uid="{00000000-0005-0000-0000-0000902B0000}"/>
    <cellStyle name="Currency 4 7 5 2 2" xfId="8823" xr:uid="{00000000-0005-0000-0000-0000912B0000}"/>
    <cellStyle name="Currency 4 7 5 3" xfId="8824" xr:uid="{00000000-0005-0000-0000-0000922B0000}"/>
    <cellStyle name="Currency 4 7 5 3 2" xfId="8825" xr:uid="{00000000-0005-0000-0000-0000932B0000}"/>
    <cellStyle name="Currency 4 7 5 4" xfId="8826" xr:uid="{00000000-0005-0000-0000-0000942B0000}"/>
    <cellStyle name="Currency 4 7 5 4 2" xfId="8827" xr:uid="{00000000-0005-0000-0000-0000952B0000}"/>
    <cellStyle name="Currency 4 7 5 5" xfId="8828" xr:uid="{00000000-0005-0000-0000-0000962B0000}"/>
    <cellStyle name="Currency 4 7 5 6" xfId="8829" xr:uid="{00000000-0005-0000-0000-0000972B0000}"/>
    <cellStyle name="Currency 4 7 6" xfId="8830" xr:uid="{00000000-0005-0000-0000-0000982B0000}"/>
    <cellStyle name="Currency 4 7 6 2" xfId="8831" xr:uid="{00000000-0005-0000-0000-0000992B0000}"/>
    <cellStyle name="Currency 4 7 6 2 2" xfId="8832" xr:uid="{00000000-0005-0000-0000-00009A2B0000}"/>
    <cellStyle name="Currency 4 7 6 3" xfId="8833" xr:uid="{00000000-0005-0000-0000-00009B2B0000}"/>
    <cellStyle name="Currency 4 7 6 3 2" xfId="8834" xr:uid="{00000000-0005-0000-0000-00009C2B0000}"/>
    <cellStyle name="Currency 4 7 6 4" xfId="8835" xr:uid="{00000000-0005-0000-0000-00009D2B0000}"/>
    <cellStyle name="Currency 4 7 6 5" xfId="8836" xr:uid="{00000000-0005-0000-0000-00009E2B0000}"/>
    <cellStyle name="Currency 4 7 7" xfId="8837" xr:uid="{00000000-0005-0000-0000-00009F2B0000}"/>
    <cellStyle name="Currency 4 7 7 2" xfId="8838" xr:uid="{00000000-0005-0000-0000-0000A02B0000}"/>
    <cellStyle name="Currency 4 7 8" xfId="8839" xr:uid="{00000000-0005-0000-0000-0000A12B0000}"/>
    <cellStyle name="Currency 4 7 8 2" xfId="8840" xr:uid="{00000000-0005-0000-0000-0000A22B0000}"/>
    <cellStyle name="Currency 4 7 9" xfId="8841" xr:uid="{00000000-0005-0000-0000-0000A32B0000}"/>
    <cellStyle name="Currency 4 7 9 2" xfId="8842" xr:uid="{00000000-0005-0000-0000-0000A42B0000}"/>
    <cellStyle name="Currency 4 8" xfId="8843" xr:uid="{00000000-0005-0000-0000-0000A52B0000}"/>
    <cellStyle name="Currency 4 8 10" xfId="8844" xr:uid="{00000000-0005-0000-0000-0000A62B0000}"/>
    <cellStyle name="Currency 4 8 2" xfId="8845" xr:uid="{00000000-0005-0000-0000-0000A72B0000}"/>
    <cellStyle name="Currency 4 8 2 2" xfId="8846" xr:uid="{00000000-0005-0000-0000-0000A82B0000}"/>
    <cellStyle name="Currency 4 8 2 2 2" xfId="8847" xr:uid="{00000000-0005-0000-0000-0000A92B0000}"/>
    <cellStyle name="Currency 4 8 2 3" xfId="8848" xr:uid="{00000000-0005-0000-0000-0000AA2B0000}"/>
    <cellStyle name="Currency 4 8 2 3 2" xfId="8849" xr:uid="{00000000-0005-0000-0000-0000AB2B0000}"/>
    <cellStyle name="Currency 4 8 2 4" xfId="8850" xr:uid="{00000000-0005-0000-0000-0000AC2B0000}"/>
    <cellStyle name="Currency 4 8 2 4 2" xfId="8851" xr:uid="{00000000-0005-0000-0000-0000AD2B0000}"/>
    <cellStyle name="Currency 4 8 2 5" xfId="8852" xr:uid="{00000000-0005-0000-0000-0000AE2B0000}"/>
    <cellStyle name="Currency 4 8 2 6" xfId="8853" xr:uid="{00000000-0005-0000-0000-0000AF2B0000}"/>
    <cellStyle name="Currency 4 8 3" xfId="8854" xr:uid="{00000000-0005-0000-0000-0000B02B0000}"/>
    <cellStyle name="Currency 4 8 3 2" xfId="8855" xr:uid="{00000000-0005-0000-0000-0000B12B0000}"/>
    <cellStyle name="Currency 4 8 3 2 2" xfId="8856" xr:uid="{00000000-0005-0000-0000-0000B22B0000}"/>
    <cellStyle name="Currency 4 8 3 3" xfId="8857" xr:uid="{00000000-0005-0000-0000-0000B32B0000}"/>
    <cellStyle name="Currency 4 8 3 3 2" xfId="8858" xr:uid="{00000000-0005-0000-0000-0000B42B0000}"/>
    <cellStyle name="Currency 4 8 3 4" xfId="8859" xr:uid="{00000000-0005-0000-0000-0000B52B0000}"/>
    <cellStyle name="Currency 4 8 3 4 2" xfId="8860" xr:uid="{00000000-0005-0000-0000-0000B62B0000}"/>
    <cellStyle name="Currency 4 8 3 5" xfId="8861" xr:uid="{00000000-0005-0000-0000-0000B72B0000}"/>
    <cellStyle name="Currency 4 8 3 6" xfId="8862" xr:uid="{00000000-0005-0000-0000-0000B82B0000}"/>
    <cellStyle name="Currency 4 8 4" xfId="8863" xr:uid="{00000000-0005-0000-0000-0000B92B0000}"/>
    <cellStyle name="Currency 4 8 4 2" xfId="8864" xr:uid="{00000000-0005-0000-0000-0000BA2B0000}"/>
    <cellStyle name="Currency 4 8 4 2 2" xfId="8865" xr:uid="{00000000-0005-0000-0000-0000BB2B0000}"/>
    <cellStyle name="Currency 4 8 4 3" xfId="8866" xr:uid="{00000000-0005-0000-0000-0000BC2B0000}"/>
    <cellStyle name="Currency 4 8 4 3 2" xfId="8867" xr:uid="{00000000-0005-0000-0000-0000BD2B0000}"/>
    <cellStyle name="Currency 4 8 4 4" xfId="8868" xr:uid="{00000000-0005-0000-0000-0000BE2B0000}"/>
    <cellStyle name="Currency 4 8 4 4 2" xfId="8869" xr:uid="{00000000-0005-0000-0000-0000BF2B0000}"/>
    <cellStyle name="Currency 4 8 4 5" xfId="8870" xr:uid="{00000000-0005-0000-0000-0000C02B0000}"/>
    <cellStyle name="Currency 4 8 4 6" xfId="8871" xr:uid="{00000000-0005-0000-0000-0000C12B0000}"/>
    <cellStyle name="Currency 4 8 5" xfId="8872" xr:uid="{00000000-0005-0000-0000-0000C22B0000}"/>
    <cellStyle name="Currency 4 8 5 2" xfId="8873" xr:uid="{00000000-0005-0000-0000-0000C32B0000}"/>
    <cellStyle name="Currency 4 8 5 2 2" xfId="8874" xr:uid="{00000000-0005-0000-0000-0000C42B0000}"/>
    <cellStyle name="Currency 4 8 5 3" xfId="8875" xr:uid="{00000000-0005-0000-0000-0000C52B0000}"/>
    <cellStyle name="Currency 4 8 5 3 2" xfId="8876" xr:uid="{00000000-0005-0000-0000-0000C62B0000}"/>
    <cellStyle name="Currency 4 8 5 4" xfId="8877" xr:uid="{00000000-0005-0000-0000-0000C72B0000}"/>
    <cellStyle name="Currency 4 8 5 5" xfId="8878" xr:uid="{00000000-0005-0000-0000-0000C82B0000}"/>
    <cellStyle name="Currency 4 8 6" xfId="8879" xr:uid="{00000000-0005-0000-0000-0000C92B0000}"/>
    <cellStyle name="Currency 4 8 6 2" xfId="8880" xr:uid="{00000000-0005-0000-0000-0000CA2B0000}"/>
    <cellStyle name="Currency 4 8 7" xfId="8881" xr:uid="{00000000-0005-0000-0000-0000CB2B0000}"/>
    <cellStyle name="Currency 4 8 7 2" xfId="8882" xr:uid="{00000000-0005-0000-0000-0000CC2B0000}"/>
    <cellStyle name="Currency 4 8 8" xfId="8883" xr:uid="{00000000-0005-0000-0000-0000CD2B0000}"/>
    <cellStyle name="Currency 4 8 8 2" xfId="8884" xr:uid="{00000000-0005-0000-0000-0000CE2B0000}"/>
    <cellStyle name="Currency 4 8 9" xfId="8885" xr:uid="{00000000-0005-0000-0000-0000CF2B0000}"/>
    <cellStyle name="Currency 4 9" xfId="8886" xr:uid="{00000000-0005-0000-0000-0000D02B0000}"/>
    <cellStyle name="Currency 4 9 10" xfId="8887" xr:uid="{00000000-0005-0000-0000-0000D12B0000}"/>
    <cellStyle name="Currency 4 9 2" xfId="8888" xr:uid="{00000000-0005-0000-0000-0000D22B0000}"/>
    <cellStyle name="Currency 4 9 2 2" xfId="8889" xr:uid="{00000000-0005-0000-0000-0000D32B0000}"/>
    <cellStyle name="Currency 4 9 2 2 2" xfId="8890" xr:uid="{00000000-0005-0000-0000-0000D42B0000}"/>
    <cellStyle name="Currency 4 9 2 3" xfId="8891" xr:uid="{00000000-0005-0000-0000-0000D52B0000}"/>
    <cellStyle name="Currency 4 9 2 3 2" xfId="8892" xr:uid="{00000000-0005-0000-0000-0000D62B0000}"/>
    <cellStyle name="Currency 4 9 2 4" xfId="8893" xr:uid="{00000000-0005-0000-0000-0000D72B0000}"/>
    <cellStyle name="Currency 4 9 2 4 2" xfId="8894" xr:uid="{00000000-0005-0000-0000-0000D82B0000}"/>
    <cellStyle name="Currency 4 9 2 5" xfId="8895" xr:uid="{00000000-0005-0000-0000-0000D92B0000}"/>
    <cellStyle name="Currency 4 9 2 6" xfId="8896" xr:uid="{00000000-0005-0000-0000-0000DA2B0000}"/>
    <cellStyle name="Currency 4 9 3" xfId="8897" xr:uid="{00000000-0005-0000-0000-0000DB2B0000}"/>
    <cellStyle name="Currency 4 9 3 2" xfId="8898" xr:uid="{00000000-0005-0000-0000-0000DC2B0000}"/>
    <cellStyle name="Currency 4 9 3 2 2" xfId="8899" xr:uid="{00000000-0005-0000-0000-0000DD2B0000}"/>
    <cellStyle name="Currency 4 9 3 3" xfId="8900" xr:uid="{00000000-0005-0000-0000-0000DE2B0000}"/>
    <cellStyle name="Currency 4 9 3 3 2" xfId="8901" xr:uid="{00000000-0005-0000-0000-0000DF2B0000}"/>
    <cellStyle name="Currency 4 9 3 4" xfId="8902" xr:uid="{00000000-0005-0000-0000-0000E02B0000}"/>
    <cellStyle name="Currency 4 9 3 4 2" xfId="8903" xr:uid="{00000000-0005-0000-0000-0000E12B0000}"/>
    <cellStyle name="Currency 4 9 3 5" xfId="8904" xr:uid="{00000000-0005-0000-0000-0000E22B0000}"/>
    <cellStyle name="Currency 4 9 3 6" xfId="8905" xr:uid="{00000000-0005-0000-0000-0000E32B0000}"/>
    <cellStyle name="Currency 4 9 4" xfId="8906" xr:uid="{00000000-0005-0000-0000-0000E42B0000}"/>
    <cellStyle name="Currency 4 9 4 2" xfId="8907" xr:uid="{00000000-0005-0000-0000-0000E52B0000}"/>
    <cellStyle name="Currency 4 9 4 2 2" xfId="8908" xr:uid="{00000000-0005-0000-0000-0000E62B0000}"/>
    <cellStyle name="Currency 4 9 4 3" xfId="8909" xr:uid="{00000000-0005-0000-0000-0000E72B0000}"/>
    <cellStyle name="Currency 4 9 4 3 2" xfId="8910" xr:uid="{00000000-0005-0000-0000-0000E82B0000}"/>
    <cellStyle name="Currency 4 9 4 4" xfId="8911" xr:uid="{00000000-0005-0000-0000-0000E92B0000}"/>
    <cellStyle name="Currency 4 9 4 4 2" xfId="8912" xr:uid="{00000000-0005-0000-0000-0000EA2B0000}"/>
    <cellStyle name="Currency 4 9 4 5" xfId="8913" xr:uid="{00000000-0005-0000-0000-0000EB2B0000}"/>
    <cellStyle name="Currency 4 9 4 6" xfId="8914" xr:uid="{00000000-0005-0000-0000-0000EC2B0000}"/>
    <cellStyle name="Currency 4 9 5" xfId="8915" xr:uid="{00000000-0005-0000-0000-0000ED2B0000}"/>
    <cellStyle name="Currency 4 9 5 2" xfId="8916" xr:uid="{00000000-0005-0000-0000-0000EE2B0000}"/>
    <cellStyle name="Currency 4 9 5 2 2" xfId="8917" xr:uid="{00000000-0005-0000-0000-0000EF2B0000}"/>
    <cellStyle name="Currency 4 9 5 3" xfId="8918" xr:uid="{00000000-0005-0000-0000-0000F02B0000}"/>
    <cellStyle name="Currency 4 9 5 3 2" xfId="8919" xr:uid="{00000000-0005-0000-0000-0000F12B0000}"/>
    <cellStyle name="Currency 4 9 5 4" xfId="8920" xr:uid="{00000000-0005-0000-0000-0000F22B0000}"/>
    <cellStyle name="Currency 4 9 5 5" xfId="8921" xr:uid="{00000000-0005-0000-0000-0000F32B0000}"/>
    <cellStyle name="Currency 4 9 6" xfId="8922" xr:uid="{00000000-0005-0000-0000-0000F42B0000}"/>
    <cellStyle name="Currency 4 9 6 2" xfId="8923" xr:uid="{00000000-0005-0000-0000-0000F52B0000}"/>
    <cellStyle name="Currency 4 9 7" xfId="8924" xr:uid="{00000000-0005-0000-0000-0000F62B0000}"/>
    <cellStyle name="Currency 4 9 7 2" xfId="8925" xr:uid="{00000000-0005-0000-0000-0000F72B0000}"/>
    <cellStyle name="Currency 4 9 8" xfId="8926" xr:uid="{00000000-0005-0000-0000-0000F82B0000}"/>
    <cellStyle name="Currency 4 9 8 2" xfId="8927" xr:uid="{00000000-0005-0000-0000-0000F92B0000}"/>
    <cellStyle name="Currency 4 9 9" xfId="8928" xr:uid="{00000000-0005-0000-0000-0000FA2B0000}"/>
    <cellStyle name="Currency 40" xfId="46237" xr:uid="{00000000-0005-0000-0000-0000FB2B0000}"/>
    <cellStyle name="Currency 40 2" xfId="46238" xr:uid="{00000000-0005-0000-0000-0000FC2B0000}"/>
    <cellStyle name="Currency 41" xfId="46239" xr:uid="{00000000-0005-0000-0000-0000FD2B0000}"/>
    <cellStyle name="Currency 41 2" xfId="46240" xr:uid="{00000000-0005-0000-0000-0000FE2B0000}"/>
    <cellStyle name="Currency 42" xfId="46241" xr:uid="{00000000-0005-0000-0000-0000FF2B0000}"/>
    <cellStyle name="Currency 43" xfId="46242" xr:uid="{00000000-0005-0000-0000-0000002C0000}"/>
    <cellStyle name="Currency 44" xfId="46243" xr:uid="{00000000-0005-0000-0000-0000012C0000}"/>
    <cellStyle name="Currency 45" xfId="46244" xr:uid="{00000000-0005-0000-0000-0000022C0000}"/>
    <cellStyle name="Currency 46" xfId="46245" xr:uid="{00000000-0005-0000-0000-0000032C0000}"/>
    <cellStyle name="Currency 49" xfId="46246" xr:uid="{00000000-0005-0000-0000-0000042C0000}"/>
    <cellStyle name="Currency 49 2" xfId="46247" xr:uid="{00000000-0005-0000-0000-0000052C0000}"/>
    <cellStyle name="Currency 5" xfId="8929" xr:uid="{00000000-0005-0000-0000-0000062C0000}"/>
    <cellStyle name="Currency 5 2" xfId="46248" xr:uid="{00000000-0005-0000-0000-0000072C0000}"/>
    <cellStyle name="Currency 5 2 2" xfId="46249" xr:uid="{00000000-0005-0000-0000-0000082C0000}"/>
    <cellStyle name="Currency 5 2 3" xfId="46250" xr:uid="{00000000-0005-0000-0000-0000092C0000}"/>
    <cellStyle name="Currency 5 2 4" xfId="46251" xr:uid="{00000000-0005-0000-0000-00000A2C0000}"/>
    <cellStyle name="Currency 5 2 5" xfId="46252" xr:uid="{00000000-0005-0000-0000-00000B2C0000}"/>
    <cellStyle name="Currency 5 3" xfId="46253" xr:uid="{00000000-0005-0000-0000-00000C2C0000}"/>
    <cellStyle name="Currency 5 3 2" xfId="46254" xr:uid="{00000000-0005-0000-0000-00000D2C0000}"/>
    <cellStyle name="Currency 5 3 2 2" xfId="46255" xr:uid="{00000000-0005-0000-0000-00000E2C0000}"/>
    <cellStyle name="Currency 5 3 3" xfId="46256" xr:uid="{00000000-0005-0000-0000-00000F2C0000}"/>
    <cellStyle name="Currency 5 4" xfId="46257" xr:uid="{00000000-0005-0000-0000-0000102C0000}"/>
    <cellStyle name="Currency 5 5" xfId="46258" xr:uid="{00000000-0005-0000-0000-0000112C0000}"/>
    <cellStyle name="Currency 5 6" xfId="46259" xr:uid="{00000000-0005-0000-0000-0000122C0000}"/>
    <cellStyle name="Currency 5 7" xfId="46260" xr:uid="{00000000-0005-0000-0000-0000132C0000}"/>
    <cellStyle name="Currency 59 14" xfId="46261" xr:uid="{00000000-0005-0000-0000-0000142C0000}"/>
    <cellStyle name="Currency 59 14 2" xfId="46262" xr:uid="{00000000-0005-0000-0000-0000152C0000}"/>
    <cellStyle name="Currency 59 14 2 2" xfId="46263" xr:uid="{00000000-0005-0000-0000-0000162C0000}"/>
    <cellStyle name="Currency 59 14 3" xfId="46264" xr:uid="{00000000-0005-0000-0000-0000172C0000}"/>
    <cellStyle name="Currency 59 14 3 2" xfId="46265" xr:uid="{00000000-0005-0000-0000-0000182C0000}"/>
    <cellStyle name="Currency 59 14 4" xfId="46266" xr:uid="{00000000-0005-0000-0000-0000192C0000}"/>
    <cellStyle name="Currency 6" xfId="8930" xr:uid="{00000000-0005-0000-0000-00001A2C0000}"/>
    <cellStyle name="Currency 6 2" xfId="46267" xr:uid="{00000000-0005-0000-0000-00001B2C0000}"/>
    <cellStyle name="Currency 6 2 2" xfId="46268" xr:uid="{00000000-0005-0000-0000-00001C2C0000}"/>
    <cellStyle name="Currency 6 3" xfId="46269" xr:uid="{00000000-0005-0000-0000-00001D2C0000}"/>
    <cellStyle name="Currency 6 3 2" xfId="46270" xr:uid="{00000000-0005-0000-0000-00001E2C0000}"/>
    <cellStyle name="Currency 6 4" xfId="46271" xr:uid="{00000000-0005-0000-0000-00001F2C0000}"/>
    <cellStyle name="Currency 6 5" xfId="46272" xr:uid="{00000000-0005-0000-0000-0000202C0000}"/>
    <cellStyle name="Currency 60" xfId="46273" xr:uid="{00000000-0005-0000-0000-0000212C0000}"/>
    <cellStyle name="Currency 60 2" xfId="46274" xr:uid="{00000000-0005-0000-0000-0000222C0000}"/>
    <cellStyle name="Currency 60 2 2" xfId="46275" xr:uid="{00000000-0005-0000-0000-0000232C0000}"/>
    <cellStyle name="Currency 60 3" xfId="46276" xr:uid="{00000000-0005-0000-0000-0000242C0000}"/>
    <cellStyle name="Currency 60 3 2" xfId="46277" xr:uid="{00000000-0005-0000-0000-0000252C0000}"/>
    <cellStyle name="Currency 60 4" xfId="46278" xr:uid="{00000000-0005-0000-0000-0000262C0000}"/>
    <cellStyle name="Currency 62 14" xfId="46279" xr:uid="{00000000-0005-0000-0000-0000272C0000}"/>
    <cellStyle name="Currency 62 14 2" xfId="46280" xr:uid="{00000000-0005-0000-0000-0000282C0000}"/>
    <cellStyle name="Currency 64 15" xfId="46281" xr:uid="{00000000-0005-0000-0000-0000292C0000}"/>
    <cellStyle name="Currency 64 15 2" xfId="46282" xr:uid="{00000000-0005-0000-0000-00002A2C0000}"/>
    <cellStyle name="Currency 7" xfId="46283" xr:uid="{00000000-0005-0000-0000-00002B2C0000}"/>
    <cellStyle name="Currency 7 2" xfId="46284" xr:uid="{00000000-0005-0000-0000-00002C2C0000}"/>
    <cellStyle name="Currency 7 2 2" xfId="46285" xr:uid="{00000000-0005-0000-0000-00002D2C0000}"/>
    <cellStyle name="Currency 7 3" xfId="46286" xr:uid="{00000000-0005-0000-0000-00002E2C0000}"/>
    <cellStyle name="Currency 7 3 2" xfId="46287" xr:uid="{00000000-0005-0000-0000-00002F2C0000}"/>
    <cellStyle name="Currency 7 4" xfId="46288" xr:uid="{00000000-0005-0000-0000-0000302C0000}"/>
    <cellStyle name="Currency 7 5" xfId="46289" xr:uid="{00000000-0005-0000-0000-0000312C0000}"/>
    <cellStyle name="Currency 8" xfId="46290" xr:uid="{00000000-0005-0000-0000-0000322C0000}"/>
    <cellStyle name="Currency 8 2" xfId="46291" xr:uid="{00000000-0005-0000-0000-0000332C0000}"/>
    <cellStyle name="Currency 8 2 2" xfId="46292" xr:uid="{00000000-0005-0000-0000-0000342C0000}"/>
    <cellStyle name="Currency 8 3" xfId="46293" xr:uid="{00000000-0005-0000-0000-0000352C0000}"/>
    <cellStyle name="Currency 8 3 2" xfId="46294" xr:uid="{00000000-0005-0000-0000-0000362C0000}"/>
    <cellStyle name="Currency 9" xfId="46295" xr:uid="{00000000-0005-0000-0000-0000372C0000}"/>
    <cellStyle name="Currency 9 2" xfId="46296" xr:uid="{00000000-0005-0000-0000-0000382C0000}"/>
    <cellStyle name="Currency 9 2 2" xfId="46297" xr:uid="{00000000-0005-0000-0000-0000392C0000}"/>
    <cellStyle name="Currency 9 3" xfId="46298" xr:uid="{00000000-0005-0000-0000-00003A2C0000}"/>
    <cellStyle name="Currency 9 3 2" xfId="46299" xr:uid="{00000000-0005-0000-0000-00003B2C0000}"/>
    <cellStyle name="Currency 9 4" xfId="46300" xr:uid="{00000000-0005-0000-0000-00003C2C0000}"/>
    <cellStyle name="Currency 9 5" xfId="46301" xr:uid="{00000000-0005-0000-0000-00003D2C0000}"/>
    <cellStyle name="Currency 94" xfId="46302" xr:uid="{00000000-0005-0000-0000-00003E2C0000}"/>
    <cellStyle name="Currency 94 2" xfId="46303" xr:uid="{00000000-0005-0000-0000-00003F2C0000}"/>
    <cellStyle name="Currency 95" xfId="46304" xr:uid="{00000000-0005-0000-0000-0000402C0000}"/>
    <cellStyle name="Currency 95 2" xfId="46305" xr:uid="{00000000-0005-0000-0000-0000412C0000}"/>
    <cellStyle name="Currency0" xfId="8931" xr:uid="{00000000-0005-0000-0000-0000422C0000}"/>
    <cellStyle name="Currency0 2" xfId="8932" xr:uid="{00000000-0005-0000-0000-0000432C0000}"/>
    <cellStyle name="Currency0 3" xfId="8933" xr:uid="{00000000-0005-0000-0000-0000442C0000}"/>
    <cellStyle name="Currency0 4" xfId="8934" xr:uid="{00000000-0005-0000-0000-0000452C0000}"/>
    <cellStyle name="Currency0 5" xfId="8935" xr:uid="{00000000-0005-0000-0000-0000462C0000}"/>
    <cellStyle name="Currency0 6" xfId="8936" xr:uid="{00000000-0005-0000-0000-0000472C0000}"/>
    <cellStyle name="Currency0 7" xfId="8937" xr:uid="{00000000-0005-0000-0000-0000482C0000}"/>
    <cellStyle name="Currency2" xfId="8938" xr:uid="{00000000-0005-0000-0000-0000492C0000}"/>
    <cellStyle name="Custom - Style1" xfId="46306" xr:uid="{00000000-0005-0000-0000-00004A2C0000}"/>
    <cellStyle name="Data   - Style2" xfId="46307" xr:uid="{00000000-0005-0000-0000-00004B2C0000}"/>
    <cellStyle name="DATA TYPE" xfId="46308" xr:uid="{00000000-0005-0000-0000-00004C2C0000}"/>
    <cellStyle name="Date" xfId="8939" xr:uid="{00000000-0005-0000-0000-00004D2C0000}"/>
    <cellStyle name="Date [mm-d-yyyy]" xfId="46309" xr:uid="{00000000-0005-0000-0000-00004E2C0000}"/>
    <cellStyle name="Date [mmm-d-yyyy]" xfId="46310" xr:uid="{00000000-0005-0000-0000-00004F2C0000}"/>
    <cellStyle name="Date [mmm-yyyy]" xfId="46311" xr:uid="{00000000-0005-0000-0000-0000502C0000}"/>
    <cellStyle name="Date 2" xfId="8940" xr:uid="{00000000-0005-0000-0000-0000512C0000}"/>
    <cellStyle name="Date 3" xfId="8941" xr:uid="{00000000-0005-0000-0000-0000522C0000}"/>
    <cellStyle name="Date_050318 MON POWER OHIO LOAD" xfId="46312" xr:uid="{00000000-0005-0000-0000-0000532C0000}"/>
    <cellStyle name="Date2" xfId="46313" xr:uid="{00000000-0005-0000-0000-0000542C0000}"/>
    <cellStyle name="DateHeading" xfId="8942" xr:uid="{00000000-0005-0000-0000-0000552C0000}"/>
    <cellStyle name="Dezimal [0]_Compiling Utility Macros" xfId="46314" xr:uid="{00000000-0005-0000-0000-0000562C0000}"/>
    <cellStyle name="Dezimal_Compiling Utility Macros" xfId="46315" xr:uid="{00000000-0005-0000-0000-0000572C0000}"/>
    <cellStyle name="dohm" xfId="46316" xr:uid="{00000000-0005-0000-0000-0000582C0000}"/>
    <cellStyle name="dohm1" xfId="46317" xr:uid="{00000000-0005-0000-0000-0000592C0000}"/>
    <cellStyle name="dohm2" xfId="46318" xr:uid="{00000000-0005-0000-0000-00005A2C0000}"/>
    <cellStyle name="Dollars" xfId="46319" xr:uid="{00000000-0005-0000-0000-00005B2C0000}"/>
    <cellStyle name="Error" xfId="8943" xr:uid="{00000000-0005-0000-0000-00005C2C0000}"/>
    <cellStyle name="Errortest" xfId="8944" xr:uid="{00000000-0005-0000-0000-00005D2C0000}"/>
    <cellStyle name="Euro" xfId="8945" xr:uid="{00000000-0005-0000-0000-00005E2C0000}"/>
    <cellStyle name="Euro 2" xfId="8946" xr:uid="{00000000-0005-0000-0000-00005F2C0000}"/>
    <cellStyle name="Explanatory Text 10" xfId="46320" xr:uid="{00000000-0005-0000-0000-0000602C0000}"/>
    <cellStyle name="Explanatory Text 11" xfId="46321" xr:uid="{00000000-0005-0000-0000-0000612C0000}"/>
    <cellStyle name="Explanatory Text 12" xfId="46322" xr:uid="{00000000-0005-0000-0000-0000622C0000}"/>
    <cellStyle name="Explanatory Text 13" xfId="46323" xr:uid="{00000000-0005-0000-0000-0000632C0000}"/>
    <cellStyle name="Explanatory Text 2" xfId="8947" xr:uid="{00000000-0005-0000-0000-0000642C0000}"/>
    <cellStyle name="Explanatory Text 2 2" xfId="8948" xr:uid="{00000000-0005-0000-0000-0000652C0000}"/>
    <cellStyle name="Explanatory Text 3" xfId="8949" xr:uid="{00000000-0005-0000-0000-0000662C0000}"/>
    <cellStyle name="Explanatory Text 3 2" xfId="46324" xr:uid="{00000000-0005-0000-0000-0000672C0000}"/>
    <cellStyle name="Explanatory Text 3 3" xfId="46325" xr:uid="{00000000-0005-0000-0000-0000682C0000}"/>
    <cellStyle name="Explanatory Text 4" xfId="46326" xr:uid="{00000000-0005-0000-0000-0000692C0000}"/>
    <cellStyle name="Explanatory Text 4 2" xfId="46327" xr:uid="{00000000-0005-0000-0000-00006A2C0000}"/>
    <cellStyle name="Explanatory Text 5" xfId="46328" xr:uid="{00000000-0005-0000-0000-00006B2C0000}"/>
    <cellStyle name="Explanatory Text 5 2" xfId="46329" xr:uid="{00000000-0005-0000-0000-00006C2C0000}"/>
    <cellStyle name="Explanatory Text 6" xfId="46330" xr:uid="{00000000-0005-0000-0000-00006D2C0000}"/>
    <cellStyle name="Explanatory Text 6 2" xfId="46331" xr:uid="{00000000-0005-0000-0000-00006E2C0000}"/>
    <cellStyle name="Explanatory Text 7" xfId="46332" xr:uid="{00000000-0005-0000-0000-00006F2C0000}"/>
    <cellStyle name="Explanatory Text 8" xfId="46333" xr:uid="{00000000-0005-0000-0000-0000702C0000}"/>
    <cellStyle name="Explanatory Text 9" xfId="46334" xr:uid="{00000000-0005-0000-0000-0000712C0000}"/>
    <cellStyle name="f" xfId="8950" xr:uid="{00000000-0005-0000-0000-0000722C0000}"/>
    <cellStyle name="f_vlookup" xfId="8951" xr:uid="{00000000-0005-0000-0000-0000732C0000}"/>
    <cellStyle name="F2" xfId="46335" xr:uid="{00000000-0005-0000-0000-0000742C0000}"/>
    <cellStyle name="F3" xfId="46336" xr:uid="{00000000-0005-0000-0000-0000752C0000}"/>
    <cellStyle name="F4" xfId="46337" xr:uid="{00000000-0005-0000-0000-0000762C0000}"/>
    <cellStyle name="F5" xfId="46338" xr:uid="{00000000-0005-0000-0000-0000772C0000}"/>
    <cellStyle name="F6" xfId="46339" xr:uid="{00000000-0005-0000-0000-0000782C0000}"/>
    <cellStyle name="F7" xfId="46340" xr:uid="{00000000-0005-0000-0000-0000792C0000}"/>
    <cellStyle name="F8" xfId="46341" xr:uid="{00000000-0005-0000-0000-00007A2C0000}"/>
    <cellStyle name="File Input Cell" xfId="8952" xr:uid="{00000000-0005-0000-0000-00007B2C0000}"/>
    <cellStyle name="Fixed" xfId="8953" xr:uid="{00000000-0005-0000-0000-00007C2C0000}"/>
    <cellStyle name="Fixed [0]" xfId="46342" xr:uid="{00000000-0005-0000-0000-00007D2C0000}"/>
    <cellStyle name="Fixed [0] 2" xfId="46343" xr:uid="{00000000-0005-0000-0000-00007E2C0000}"/>
    <cellStyle name="Fixed 2" xfId="8954" xr:uid="{00000000-0005-0000-0000-00007F2C0000}"/>
    <cellStyle name="Fixed 3" xfId="8955" xr:uid="{00000000-0005-0000-0000-0000802C0000}"/>
    <cellStyle name="Fixed Inputs from Catawba Contracts" xfId="8956" xr:uid="{00000000-0005-0000-0000-0000812C0000}"/>
    <cellStyle name="Fixed Inputs from Catawba Contracts 2" xfId="8957" xr:uid="{00000000-0005-0000-0000-0000822C0000}"/>
    <cellStyle name="Fixed Inputs from Catawba Contracts 3" xfId="8958" xr:uid="{00000000-0005-0000-0000-0000832C0000}"/>
    <cellStyle name="Fixed Inputs from Catawba Contracts 4" xfId="8959" xr:uid="{00000000-0005-0000-0000-0000842C0000}"/>
    <cellStyle name="Fixed Inputs from Catawba Contracts 5" xfId="8960" xr:uid="{00000000-0005-0000-0000-0000852C0000}"/>
    <cellStyle name="Fixed Inputs from Catawba Contracts 6" xfId="8961" xr:uid="{00000000-0005-0000-0000-0000862C0000}"/>
    <cellStyle name="Fixed Inputs from Catawba Contracts 7" xfId="8962" xr:uid="{00000000-0005-0000-0000-0000872C0000}"/>
    <cellStyle name="Fixed Inputs from Catawba Contracts 8" xfId="8963" xr:uid="{00000000-0005-0000-0000-0000882C0000}"/>
    <cellStyle name="Fixed Inputs from Catawba Contracts 9" xfId="8964" xr:uid="{00000000-0005-0000-0000-0000892C0000}"/>
    <cellStyle name="Fixed_050318 MON POWER OHIO LOAD" xfId="46344" xr:uid="{00000000-0005-0000-0000-00008A2C0000}"/>
    <cellStyle name="Fixed2 - Style2" xfId="46345" xr:uid="{00000000-0005-0000-0000-00008B2C0000}"/>
    <cellStyle name="Fixed3 - Style3" xfId="46346" xr:uid="{00000000-0005-0000-0000-00008C2C0000}"/>
    <cellStyle name="FUEL SUBTOTAL" xfId="46347" xr:uid="{00000000-0005-0000-0000-00008D2C0000}"/>
    <cellStyle name="FUEL TYPE" xfId="46348" xr:uid="{00000000-0005-0000-0000-00008E2C0000}"/>
    <cellStyle name="general" xfId="46349" xr:uid="{00000000-0005-0000-0000-00008F2C0000}"/>
    <cellStyle name="Good 10" xfId="46350" xr:uid="{00000000-0005-0000-0000-0000902C0000}"/>
    <cellStyle name="Good 11" xfId="46351" xr:uid="{00000000-0005-0000-0000-0000912C0000}"/>
    <cellStyle name="Good 12" xfId="46352" xr:uid="{00000000-0005-0000-0000-0000922C0000}"/>
    <cellStyle name="Good 13" xfId="46353" xr:uid="{00000000-0005-0000-0000-0000932C0000}"/>
    <cellStyle name="Good 14" xfId="46354" xr:uid="{00000000-0005-0000-0000-0000942C0000}"/>
    <cellStyle name="Good 2" xfId="8965" xr:uid="{00000000-0005-0000-0000-0000952C0000}"/>
    <cellStyle name="Good 2 2" xfId="8966" xr:uid="{00000000-0005-0000-0000-0000962C0000}"/>
    <cellStyle name="Good 3" xfId="8967" xr:uid="{00000000-0005-0000-0000-0000972C0000}"/>
    <cellStyle name="Good 3 2" xfId="46355" xr:uid="{00000000-0005-0000-0000-0000982C0000}"/>
    <cellStyle name="Good 3 3" xfId="46356" xr:uid="{00000000-0005-0000-0000-0000992C0000}"/>
    <cellStyle name="Good 4" xfId="46357" xr:uid="{00000000-0005-0000-0000-00009A2C0000}"/>
    <cellStyle name="Good 4 2" xfId="46358" xr:uid="{00000000-0005-0000-0000-00009B2C0000}"/>
    <cellStyle name="Good 5" xfId="46359" xr:uid="{00000000-0005-0000-0000-00009C2C0000}"/>
    <cellStyle name="Good 5 2" xfId="46360" xr:uid="{00000000-0005-0000-0000-00009D2C0000}"/>
    <cellStyle name="Good 6" xfId="46361" xr:uid="{00000000-0005-0000-0000-00009E2C0000}"/>
    <cellStyle name="Good 6 2" xfId="46362" xr:uid="{00000000-0005-0000-0000-00009F2C0000}"/>
    <cellStyle name="Good 7" xfId="46363" xr:uid="{00000000-0005-0000-0000-0000A02C0000}"/>
    <cellStyle name="Good 8" xfId="46364" xr:uid="{00000000-0005-0000-0000-0000A12C0000}"/>
    <cellStyle name="Good 9" xfId="46365" xr:uid="{00000000-0005-0000-0000-0000A22C0000}"/>
    <cellStyle name="Grey" xfId="8968" xr:uid="{00000000-0005-0000-0000-0000A32C0000}"/>
    <cellStyle name="Grey 2" xfId="8969" xr:uid="{00000000-0005-0000-0000-0000A42C0000}"/>
    <cellStyle name="Grey 3" xfId="8970" xr:uid="{00000000-0005-0000-0000-0000A52C0000}"/>
    <cellStyle name="Grey 4" xfId="8971" xr:uid="{00000000-0005-0000-0000-0000A62C0000}"/>
    <cellStyle name="Grey 5" xfId="8972" xr:uid="{00000000-0005-0000-0000-0000A72C0000}"/>
    <cellStyle name="HEADER" xfId="8973" xr:uid="{00000000-0005-0000-0000-0000A82C0000}"/>
    <cellStyle name="Header1" xfId="8974" xr:uid="{00000000-0005-0000-0000-0000A92C0000}"/>
    <cellStyle name="Header2" xfId="8975" xr:uid="{00000000-0005-0000-0000-0000AA2C0000}"/>
    <cellStyle name="Header2 2" xfId="8976" xr:uid="{00000000-0005-0000-0000-0000AB2C0000}"/>
    <cellStyle name="Header2 3" xfId="8977" xr:uid="{00000000-0005-0000-0000-0000AC2C0000}"/>
    <cellStyle name="Header2 4" xfId="8978" xr:uid="{00000000-0005-0000-0000-0000AD2C0000}"/>
    <cellStyle name="Header2 5" xfId="8979" xr:uid="{00000000-0005-0000-0000-0000AE2C0000}"/>
    <cellStyle name="Header2 6" xfId="8980" xr:uid="{00000000-0005-0000-0000-0000AF2C0000}"/>
    <cellStyle name="Header2 7" xfId="8981" xr:uid="{00000000-0005-0000-0000-0000B02C0000}"/>
    <cellStyle name="Header2 8" xfId="8982" xr:uid="{00000000-0005-0000-0000-0000B12C0000}"/>
    <cellStyle name="Header2 9" xfId="8983" xr:uid="{00000000-0005-0000-0000-0000B22C0000}"/>
    <cellStyle name="Heading" xfId="8984" xr:uid="{00000000-0005-0000-0000-0000B32C0000}"/>
    <cellStyle name="Heading 1 10" xfId="46366" xr:uid="{00000000-0005-0000-0000-0000B42C0000}"/>
    <cellStyle name="Heading 1 11" xfId="46367" xr:uid="{00000000-0005-0000-0000-0000B52C0000}"/>
    <cellStyle name="Heading 1 12" xfId="46368" xr:uid="{00000000-0005-0000-0000-0000B62C0000}"/>
    <cellStyle name="Heading 1 13" xfId="46369" xr:uid="{00000000-0005-0000-0000-0000B72C0000}"/>
    <cellStyle name="Heading 1 14" xfId="46370" xr:uid="{00000000-0005-0000-0000-0000B82C0000}"/>
    <cellStyle name="Heading 1 2" xfId="8985" xr:uid="{00000000-0005-0000-0000-0000B92C0000}"/>
    <cellStyle name="Heading 1 2 2" xfId="8986" xr:uid="{00000000-0005-0000-0000-0000BA2C0000}"/>
    <cellStyle name="Heading 1 2 2 2" xfId="46371" xr:uid="{00000000-0005-0000-0000-0000BB2C0000}"/>
    <cellStyle name="Heading 1 2 3" xfId="8987" xr:uid="{00000000-0005-0000-0000-0000BC2C0000}"/>
    <cellStyle name="Heading 1 3" xfId="8988" xr:uid="{00000000-0005-0000-0000-0000BD2C0000}"/>
    <cellStyle name="Heading 1 3 2" xfId="8989" xr:uid="{00000000-0005-0000-0000-0000BE2C0000}"/>
    <cellStyle name="Heading 1 3 3" xfId="46372" xr:uid="{00000000-0005-0000-0000-0000BF2C0000}"/>
    <cellStyle name="Heading 1 4" xfId="46373" xr:uid="{00000000-0005-0000-0000-0000C02C0000}"/>
    <cellStyle name="Heading 1 4 2" xfId="46374" xr:uid="{00000000-0005-0000-0000-0000C12C0000}"/>
    <cellStyle name="Heading 1 5" xfId="46375" xr:uid="{00000000-0005-0000-0000-0000C22C0000}"/>
    <cellStyle name="Heading 1 5 2" xfId="46376" xr:uid="{00000000-0005-0000-0000-0000C32C0000}"/>
    <cellStyle name="Heading 1 6" xfId="46377" xr:uid="{00000000-0005-0000-0000-0000C42C0000}"/>
    <cellStyle name="Heading 1 6 2" xfId="46378" xr:uid="{00000000-0005-0000-0000-0000C52C0000}"/>
    <cellStyle name="Heading 1 7" xfId="46379" xr:uid="{00000000-0005-0000-0000-0000C62C0000}"/>
    <cellStyle name="Heading 1 7 2" xfId="46380" xr:uid="{00000000-0005-0000-0000-0000C72C0000}"/>
    <cellStyle name="Heading 1 8" xfId="46381" xr:uid="{00000000-0005-0000-0000-0000C82C0000}"/>
    <cellStyle name="Heading 1 8 2" xfId="46382" xr:uid="{00000000-0005-0000-0000-0000C92C0000}"/>
    <cellStyle name="Heading 1 9" xfId="46383" xr:uid="{00000000-0005-0000-0000-0000CA2C0000}"/>
    <cellStyle name="Heading 2 10" xfId="46384" xr:uid="{00000000-0005-0000-0000-0000CB2C0000}"/>
    <cellStyle name="Heading 2 11" xfId="46385" xr:uid="{00000000-0005-0000-0000-0000CC2C0000}"/>
    <cellStyle name="Heading 2 12" xfId="46386" xr:uid="{00000000-0005-0000-0000-0000CD2C0000}"/>
    <cellStyle name="Heading 2 13" xfId="46387" xr:uid="{00000000-0005-0000-0000-0000CE2C0000}"/>
    <cellStyle name="Heading 2 14" xfId="46388" xr:uid="{00000000-0005-0000-0000-0000CF2C0000}"/>
    <cellStyle name="Heading 2 2" xfId="8990" xr:uid="{00000000-0005-0000-0000-0000D02C0000}"/>
    <cellStyle name="Heading 2 2 2" xfId="8991" xr:uid="{00000000-0005-0000-0000-0000D12C0000}"/>
    <cellStyle name="Heading 2 2 2 2" xfId="46389" xr:uid="{00000000-0005-0000-0000-0000D22C0000}"/>
    <cellStyle name="Heading 2 2 3" xfId="8992" xr:uid="{00000000-0005-0000-0000-0000D32C0000}"/>
    <cellStyle name="Heading 2 3" xfId="8993" xr:uid="{00000000-0005-0000-0000-0000D42C0000}"/>
    <cellStyle name="Heading 2 3 2" xfId="8994" xr:uid="{00000000-0005-0000-0000-0000D52C0000}"/>
    <cellStyle name="Heading 2 3 3" xfId="46390" xr:uid="{00000000-0005-0000-0000-0000D62C0000}"/>
    <cellStyle name="Heading 2 4" xfId="46391" xr:uid="{00000000-0005-0000-0000-0000D72C0000}"/>
    <cellStyle name="Heading 2 4 2" xfId="46392" xr:uid="{00000000-0005-0000-0000-0000D82C0000}"/>
    <cellStyle name="Heading 2 5" xfId="46393" xr:uid="{00000000-0005-0000-0000-0000D92C0000}"/>
    <cellStyle name="Heading 2 5 2" xfId="46394" xr:uid="{00000000-0005-0000-0000-0000DA2C0000}"/>
    <cellStyle name="Heading 2 6" xfId="46395" xr:uid="{00000000-0005-0000-0000-0000DB2C0000}"/>
    <cellStyle name="Heading 2 6 2" xfId="46396" xr:uid="{00000000-0005-0000-0000-0000DC2C0000}"/>
    <cellStyle name="Heading 2 7" xfId="46397" xr:uid="{00000000-0005-0000-0000-0000DD2C0000}"/>
    <cellStyle name="Heading 2 7 2" xfId="46398" xr:uid="{00000000-0005-0000-0000-0000DE2C0000}"/>
    <cellStyle name="Heading 2 8" xfId="46399" xr:uid="{00000000-0005-0000-0000-0000DF2C0000}"/>
    <cellStyle name="Heading 2 8 2" xfId="46400" xr:uid="{00000000-0005-0000-0000-0000E02C0000}"/>
    <cellStyle name="Heading 2 9" xfId="46401" xr:uid="{00000000-0005-0000-0000-0000E12C0000}"/>
    <cellStyle name="Heading 3 10" xfId="46402" xr:uid="{00000000-0005-0000-0000-0000E22C0000}"/>
    <cellStyle name="Heading 3 11" xfId="46403" xr:uid="{00000000-0005-0000-0000-0000E32C0000}"/>
    <cellStyle name="Heading 3 12" xfId="46404" xr:uid="{00000000-0005-0000-0000-0000E42C0000}"/>
    <cellStyle name="Heading 3 13" xfId="46405" xr:uid="{00000000-0005-0000-0000-0000E52C0000}"/>
    <cellStyle name="Heading 3 14" xfId="46406" xr:uid="{00000000-0005-0000-0000-0000E62C0000}"/>
    <cellStyle name="Heading 3 2" xfId="8995" xr:uid="{00000000-0005-0000-0000-0000E72C0000}"/>
    <cellStyle name="Heading 3 2 2" xfId="8996" xr:uid="{00000000-0005-0000-0000-0000E82C0000}"/>
    <cellStyle name="Heading 3 2 2 2" xfId="46407" xr:uid="{00000000-0005-0000-0000-0000E92C0000}"/>
    <cellStyle name="Heading 3 3" xfId="8997" xr:uid="{00000000-0005-0000-0000-0000EA2C0000}"/>
    <cellStyle name="Heading 3 3 2" xfId="46408" xr:uid="{00000000-0005-0000-0000-0000EB2C0000}"/>
    <cellStyle name="Heading 3 3 3" xfId="46409" xr:uid="{00000000-0005-0000-0000-0000EC2C0000}"/>
    <cellStyle name="Heading 3 4" xfId="46410" xr:uid="{00000000-0005-0000-0000-0000ED2C0000}"/>
    <cellStyle name="Heading 3 4 2" xfId="46411" xr:uid="{00000000-0005-0000-0000-0000EE2C0000}"/>
    <cellStyle name="Heading 3 5" xfId="46412" xr:uid="{00000000-0005-0000-0000-0000EF2C0000}"/>
    <cellStyle name="Heading 3 5 2" xfId="46413" xr:uid="{00000000-0005-0000-0000-0000F02C0000}"/>
    <cellStyle name="Heading 3 6" xfId="46414" xr:uid="{00000000-0005-0000-0000-0000F12C0000}"/>
    <cellStyle name="Heading 3 6 2" xfId="46415" xr:uid="{00000000-0005-0000-0000-0000F22C0000}"/>
    <cellStyle name="Heading 3 7" xfId="46416" xr:uid="{00000000-0005-0000-0000-0000F32C0000}"/>
    <cellStyle name="Heading 3 7 2" xfId="46417" xr:uid="{00000000-0005-0000-0000-0000F42C0000}"/>
    <cellStyle name="Heading 3 8" xfId="46418" xr:uid="{00000000-0005-0000-0000-0000F52C0000}"/>
    <cellStyle name="Heading 3 8 2" xfId="46419" xr:uid="{00000000-0005-0000-0000-0000F62C0000}"/>
    <cellStyle name="Heading 3 9" xfId="46420" xr:uid="{00000000-0005-0000-0000-0000F72C0000}"/>
    <cellStyle name="Heading 4 10" xfId="46421" xr:uid="{00000000-0005-0000-0000-0000F82C0000}"/>
    <cellStyle name="Heading 4 11" xfId="46422" xr:uid="{00000000-0005-0000-0000-0000F92C0000}"/>
    <cellStyle name="Heading 4 12" xfId="46423" xr:uid="{00000000-0005-0000-0000-0000FA2C0000}"/>
    <cellStyle name="Heading 4 13" xfId="46424" xr:uid="{00000000-0005-0000-0000-0000FB2C0000}"/>
    <cellStyle name="Heading 4 2" xfId="8998" xr:uid="{00000000-0005-0000-0000-0000FC2C0000}"/>
    <cellStyle name="Heading 4 2 2" xfId="8999" xr:uid="{00000000-0005-0000-0000-0000FD2C0000}"/>
    <cellStyle name="Heading 4 2 2 2" xfId="46425" xr:uid="{00000000-0005-0000-0000-0000FE2C0000}"/>
    <cellStyle name="Heading 4 3" xfId="9000" xr:uid="{00000000-0005-0000-0000-0000FF2C0000}"/>
    <cellStyle name="Heading 4 3 2" xfId="46426" xr:uid="{00000000-0005-0000-0000-0000002D0000}"/>
    <cellStyle name="Heading 4 3 3" xfId="46427" xr:uid="{00000000-0005-0000-0000-0000012D0000}"/>
    <cellStyle name="Heading 4 4" xfId="46428" xr:uid="{00000000-0005-0000-0000-0000022D0000}"/>
    <cellStyle name="Heading 4 4 2" xfId="46429" xr:uid="{00000000-0005-0000-0000-0000032D0000}"/>
    <cellStyle name="Heading 4 5" xfId="46430" xr:uid="{00000000-0005-0000-0000-0000042D0000}"/>
    <cellStyle name="Heading 4 5 2" xfId="46431" xr:uid="{00000000-0005-0000-0000-0000052D0000}"/>
    <cellStyle name="Heading 4 6" xfId="46432" xr:uid="{00000000-0005-0000-0000-0000062D0000}"/>
    <cellStyle name="Heading 4 6 2" xfId="46433" xr:uid="{00000000-0005-0000-0000-0000072D0000}"/>
    <cellStyle name="Heading 4 7" xfId="46434" xr:uid="{00000000-0005-0000-0000-0000082D0000}"/>
    <cellStyle name="Heading 4 7 2" xfId="46435" xr:uid="{00000000-0005-0000-0000-0000092D0000}"/>
    <cellStyle name="Heading 4 8" xfId="46436" xr:uid="{00000000-0005-0000-0000-00000A2D0000}"/>
    <cellStyle name="Heading 4 8 2" xfId="46437" xr:uid="{00000000-0005-0000-0000-00000B2D0000}"/>
    <cellStyle name="Heading 4 9" xfId="46438" xr:uid="{00000000-0005-0000-0000-00000C2D0000}"/>
    <cellStyle name="Heading1" xfId="9001" xr:uid="{00000000-0005-0000-0000-00000D2D0000}"/>
    <cellStyle name="Heading2" xfId="9002" xr:uid="{00000000-0005-0000-0000-00000E2D0000}"/>
    <cellStyle name="HEADINGS" xfId="9003" xr:uid="{00000000-0005-0000-0000-00000F2D0000}"/>
    <cellStyle name="Highlight" xfId="9004" xr:uid="{00000000-0005-0000-0000-0000102D0000}"/>
    <cellStyle name="HIGHLIGHT 2" xfId="9005" xr:uid="{00000000-0005-0000-0000-0000112D0000}"/>
    <cellStyle name="Historical Inputs" xfId="9006" xr:uid="{00000000-0005-0000-0000-0000122D0000}"/>
    <cellStyle name="Hot Inputs" xfId="9007" xr:uid="{00000000-0005-0000-0000-0000132D0000}"/>
    <cellStyle name="Hot Inputs 2" xfId="9008" xr:uid="{00000000-0005-0000-0000-0000142D0000}"/>
    <cellStyle name="Hot Inputs 3" xfId="9009" xr:uid="{00000000-0005-0000-0000-0000152D0000}"/>
    <cellStyle name="Hot Inputs 4" xfId="9010" xr:uid="{00000000-0005-0000-0000-0000162D0000}"/>
    <cellStyle name="Hot Inputs 5" xfId="9011" xr:uid="{00000000-0005-0000-0000-0000172D0000}"/>
    <cellStyle name="Hot Inputs 6" xfId="9012" xr:uid="{00000000-0005-0000-0000-0000182D0000}"/>
    <cellStyle name="Hot Inputs 7" xfId="9013" xr:uid="{00000000-0005-0000-0000-0000192D0000}"/>
    <cellStyle name="Hot Inputs 8" xfId="9014" xr:uid="{00000000-0005-0000-0000-00001A2D0000}"/>
    <cellStyle name="Hot Inputs 9" xfId="9015" xr:uid="{00000000-0005-0000-0000-00001B2D0000}"/>
    <cellStyle name="Hyperlink" xfId="12" builtinId="8"/>
    <cellStyle name="Hyperlink 2" xfId="46439" xr:uid="{00000000-0005-0000-0000-00001D2D0000}"/>
    <cellStyle name="Imported data from another worksheet" xfId="9016" xr:uid="{00000000-0005-0000-0000-00001E2D0000}"/>
    <cellStyle name="Imported data from another worksheet 2" xfId="9017" xr:uid="{00000000-0005-0000-0000-00001F2D0000}"/>
    <cellStyle name="Imported data from another worksheet 3" xfId="9018" xr:uid="{00000000-0005-0000-0000-0000202D0000}"/>
    <cellStyle name="Imported data from another worksheet 4" xfId="9019" xr:uid="{00000000-0005-0000-0000-0000212D0000}"/>
    <cellStyle name="Imported data from another worksheet 5" xfId="9020" xr:uid="{00000000-0005-0000-0000-0000222D0000}"/>
    <cellStyle name="Imported data from another worksheet 6" xfId="9021" xr:uid="{00000000-0005-0000-0000-0000232D0000}"/>
    <cellStyle name="Imported data from another worksheet 7" xfId="9022" xr:uid="{00000000-0005-0000-0000-0000242D0000}"/>
    <cellStyle name="Imported data from another worksheet 8" xfId="9023" xr:uid="{00000000-0005-0000-0000-0000252D0000}"/>
    <cellStyle name="Imported data from another worksheet 9" xfId="9024" xr:uid="{00000000-0005-0000-0000-0000262D0000}"/>
    <cellStyle name="inc/dec" xfId="9025" xr:uid="{00000000-0005-0000-0000-0000272D0000}"/>
    <cellStyle name="IndirectReference" xfId="9026" xr:uid="{00000000-0005-0000-0000-0000282D0000}"/>
    <cellStyle name="Input [yellow]" xfId="9027" xr:uid="{00000000-0005-0000-0000-0000292D0000}"/>
    <cellStyle name="Input [yellow] 10" xfId="9028" xr:uid="{00000000-0005-0000-0000-00002A2D0000}"/>
    <cellStyle name="Input [yellow] 2" xfId="9029" xr:uid="{00000000-0005-0000-0000-00002B2D0000}"/>
    <cellStyle name="Input [yellow] 2 2" xfId="9030" xr:uid="{00000000-0005-0000-0000-00002C2D0000}"/>
    <cellStyle name="Input [yellow] 3" xfId="9031" xr:uid="{00000000-0005-0000-0000-00002D2D0000}"/>
    <cellStyle name="Input [yellow] 3 2" xfId="9032" xr:uid="{00000000-0005-0000-0000-00002E2D0000}"/>
    <cellStyle name="Input [yellow] 4" xfId="9033" xr:uid="{00000000-0005-0000-0000-00002F2D0000}"/>
    <cellStyle name="Input [yellow] 5" xfId="9034" xr:uid="{00000000-0005-0000-0000-0000302D0000}"/>
    <cellStyle name="Input [yellow] 5 2" xfId="9035" xr:uid="{00000000-0005-0000-0000-0000312D0000}"/>
    <cellStyle name="Input [yellow] 6" xfId="9036" xr:uid="{00000000-0005-0000-0000-0000322D0000}"/>
    <cellStyle name="Input [yellow] 6 2" xfId="9037" xr:uid="{00000000-0005-0000-0000-0000332D0000}"/>
    <cellStyle name="Input [yellow] 7" xfId="9038" xr:uid="{00000000-0005-0000-0000-0000342D0000}"/>
    <cellStyle name="Input [yellow] 8" xfId="9039" xr:uid="{00000000-0005-0000-0000-0000352D0000}"/>
    <cellStyle name="Input [yellow] 9" xfId="9040" xr:uid="{00000000-0005-0000-0000-0000362D0000}"/>
    <cellStyle name="Input 10" xfId="9041" xr:uid="{00000000-0005-0000-0000-0000372D0000}"/>
    <cellStyle name="Input 11" xfId="9042" xr:uid="{00000000-0005-0000-0000-0000382D0000}"/>
    <cellStyle name="Input 12" xfId="9043" xr:uid="{00000000-0005-0000-0000-0000392D0000}"/>
    <cellStyle name="Input 13" xfId="9044" xr:uid="{00000000-0005-0000-0000-00003A2D0000}"/>
    <cellStyle name="Input 14" xfId="9045" xr:uid="{00000000-0005-0000-0000-00003B2D0000}"/>
    <cellStyle name="Input 15" xfId="9046" xr:uid="{00000000-0005-0000-0000-00003C2D0000}"/>
    <cellStyle name="Input 16" xfId="9047" xr:uid="{00000000-0005-0000-0000-00003D2D0000}"/>
    <cellStyle name="Input 17" xfId="9048" xr:uid="{00000000-0005-0000-0000-00003E2D0000}"/>
    <cellStyle name="Input 18" xfId="9049" xr:uid="{00000000-0005-0000-0000-00003F2D0000}"/>
    <cellStyle name="Input 19" xfId="9050" xr:uid="{00000000-0005-0000-0000-0000402D0000}"/>
    <cellStyle name="Input 2" xfId="9051" xr:uid="{00000000-0005-0000-0000-0000412D0000}"/>
    <cellStyle name="Input 2 2" xfId="9052" xr:uid="{00000000-0005-0000-0000-0000422D0000}"/>
    <cellStyle name="Input 20" xfId="9053" xr:uid="{00000000-0005-0000-0000-0000432D0000}"/>
    <cellStyle name="Input 21" xfId="9054" xr:uid="{00000000-0005-0000-0000-0000442D0000}"/>
    <cellStyle name="Input 22" xfId="9055" xr:uid="{00000000-0005-0000-0000-0000452D0000}"/>
    <cellStyle name="Input 3" xfId="9056" xr:uid="{00000000-0005-0000-0000-0000462D0000}"/>
    <cellStyle name="Input 3 2" xfId="9057" xr:uid="{00000000-0005-0000-0000-0000472D0000}"/>
    <cellStyle name="Input 3 3" xfId="46440" xr:uid="{00000000-0005-0000-0000-0000482D0000}"/>
    <cellStyle name="Input 4" xfId="9058" xr:uid="{00000000-0005-0000-0000-0000492D0000}"/>
    <cellStyle name="Input 4 2" xfId="9059" xr:uid="{00000000-0005-0000-0000-00004A2D0000}"/>
    <cellStyle name="Input 5" xfId="9060" xr:uid="{00000000-0005-0000-0000-00004B2D0000}"/>
    <cellStyle name="Input 5 2" xfId="9061" xr:uid="{00000000-0005-0000-0000-00004C2D0000}"/>
    <cellStyle name="Input 6" xfId="9062" xr:uid="{00000000-0005-0000-0000-00004D2D0000}"/>
    <cellStyle name="Input 6 2" xfId="9063" xr:uid="{00000000-0005-0000-0000-00004E2D0000}"/>
    <cellStyle name="Input 7" xfId="9064" xr:uid="{00000000-0005-0000-0000-00004F2D0000}"/>
    <cellStyle name="Input 8" xfId="9065" xr:uid="{00000000-0005-0000-0000-0000502D0000}"/>
    <cellStyle name="Input 9" xfId="9066" xr:uid="{00000000-0005-0000-0000-0000512D0000}"/>
    <cellStyle name="Input Percent" xfId="9067" xr:uid="{00000000-0005-0000-0000-0000522D0000}"/>
    <cellStyle name="Input Percent 2" xfId="9068" xr:uid="{00000000-0005-0000-0000-0000532D0000}"/>
    <cellStyle name="Input Percent 3" xfId="9069" xr:uid="{00000000-0005-0000-0000-0000542D0000}"/>
    <cellStyle name="Input Percent 4" xfId="9070" xr:uid="{00000000-0005-0000-0000-0000552D0000}"/>
    <cellStyle name="Input Percent 5" xfId="9071" xr:uid="{00000000-0005-0000-0000-0000562D0000}"/>
    <cellStyle name="Input Percent 6" xfId="9072" xr:uid="{00000000-0005-0000-0000-0000572D0000}"/>
    <cellStyle name="Input Percent 7" xfId="9073" xr:uid="{00000000-0005-0000-0000-0000582D0000}"/>
    <cellStyle name="Input Percent 8" xfId="9074" xr:uid="{00000000-0005-0000-0000-0000592D0000}"/>
    <cellStyle name="Input Percent 9" xfId="9075" xr:uid="{00000000-0005-0000-0000-00005A2D0000}"/>
    <cellStyle name="inputarea" xfId="9076" xr:uid="{00000000-0005-0000-0000-00005B2D0000}"/>
    <cellStyle name="INPUTS" xfId="9077" xr:uid="{00000000-0005-0000-0000-00005C2D0000}"/>
    <cellStyle name="INPUTS 2" xfId="9078" xr:uid="{00000000-0005-0000-0000-00005D2D0000}"/>
    <cellStyle name="INPUTS 3" xfId="9079" xr:uid="{00000000-0005-0000-0000-00005E2D0000}"/>
    <cellStyle name="Inputs2" xfId="9080" xr:uid="{00000000-0005-0000-0000-00005F2D0000}"/>
    <cellStyle name="kirkdollars" xfId="46441" xr:uid="{00000000-0005-0000-0000-0000602D0000}"/>
    <cellStyle name="Labels - Style3" xfId="46442" xr:uid="{00000000-0005-0000-0000-0000612D0000}"/>
    <cellStyle name="LineItemPrompt" xfId="46443" xr:uid="{00000000-0005-0000-0000-0000622D0000}"/>
    <cellStyle name="LineItemValue" xfId="46444" xr:uid="{00000000-0005-0000-0000-0000632D0000}"/>
    <cellStyle name="Lines" xfId="9081" xr:uid="{00000000-0005-0000-0000-0000642D0000}"/>
    <cellStyle name="Linked Cell 10" xfId="46445" xr:uid="{00000000-0005-0000-0000-0000652D0000}"/>
    <cellStyle name="Linked Cell 11" xfId="46446" xr:uid="{00000000-0005-0000-0000-0000662D0000}"/>
    <cellStyle name="Linked Cell 12" xfId="46447" xr:uid="{00000000-0005-0000-0000-0000672D0000}"/>
    <cellStyle name="Linked Cell 13" xfId="46448" xr:uid="{00000000-0005-0000-0000-0000682D0000}"/>
    <cellStyle name="Linked Cell 14" xfId="46449" xr:uid="{00000000-0005-0000-0000-0000692D0000}"/>
    <cellStyle name="Linked Cell 2" xfId="9082" xr:uid="{00000000-0005-0000-0000-00006A2D0000}"/>
    <cellStyle name="Linked Cell 2 2" xfId="9083" xr:uid="{00000000-0005-0000-0000-00006B2D0000}"/>
    <cellStyle name="Linked Cell 3" xfId="9084" xr:uid="{00000000-0005-0000-0000-00006C2D0000}"/>
    <cellStyle name="Linked Cell 3 2" xfId="46450" xr:uid="{00000000-0005-0000-0000-00006D2D0000}"/>
    <cellStyle name="Linked Cell 3 3" xfId="46451" xr:uid="{00000000-0005-0000-0000-00006E2D0000}"/>
    <cellStyle name="Linked Cell 4" xfId="46452" xr:uid="{00000000-0005-0000-0000-00006F2D0000}"/>
    <cellStyle name="Linked Cell 4 2" xfId="46453" xr:uid="{00000000-0005-0000-0000-0000702D0000}"/>
    <cellStyle name="Linked Cell 5" xfId="46454" xr:uid="{00000000-0005-0000-0000-0000712D0000}"/>
    <cellStyle name="Linked Cell 5 2" xfId="46455" xr:uid="{00000000-0005-0000-0000-0000722D0000}"/>
    <cellStyle name="Linked Cell 6" xfId="46456" xr:uid="{00000000-0005-0000-0000-0000732D0000}"/>
    <cellStyle name="Linked Cell 6 2" xfId="46457" xr:uid="{00000000-0005-0000-0000-0000742D0000}"/>
    <cellStyle name="Linked Cell 7" xfId="46458" xr:uid="{00000000-0005-0000-0000-0000752D0000}"/>
    <cellStyle name="Linked Cell 8" xfId="46459" xr:uid="{00000000-0005-0000-0000-0000762D0000}"/>
    <cellStyle name="Linked Cell 9" xfId="46460" xr:uid="{00000000-0005-0000-0000-0000772D0000}"/>
    <cellStyle name="Long Date" xfId="46461" xr:uid="{00000000-0005-0000-0000-0000782D0000}"/>
    <cellStyle name="Manual Input" xfId="9085" xr:uid="{00000000-0005-0000-0000-0000792D0000}"/>
    <cellStyle name="Manual Input Cell" xfId="9086" xr:uid="{00000000-0005-0000-0000-00007A2D0000}"/>
    <cellStyle name="Manual Input Cell 2" xfId="9087" xr:uid="{00000000-0005-0000-0000-00007B2D0000}"/>
    <cellStyle name="Manual Input Cell 3" xfId="9088" xr:uid="{00000000-0005-0000-0000-00007C2D0000}"/>
    <cellStyle name="Manual Input Cell 4" xfId="9089" xr:uid="{00000000-0005-0000-0000-00007D2D0000}"/>
    <cellStyle name="Manual Input Cell 5" xfId="9090" xr:uid="{00000000-0005-0000-0000-00007E2D0000}"/>
    <cellStyle name="Manual Input Cell 6" xfId="9091" xr:uid="{00000000-0005-0000-0000-00007F2D0000}"/>
    <cellStyle name="Manual Input Cell 7" xfId="9092" xr:uid="{00000000-0005-0000-0000-0000802D0000}"/>
    <cellStyle name="Manual Input Cell 8" xfId="9093" xr:uid="{00000000-0005-0000-0000-0000812D0000}"/>
    <cellStyle name="Manual Input Cell 9" xfId="9094" xr:uid="{00000000-0005-0000-0000-0000822D0000}"/>
    <cellStyle name="mennu bar" xfId="9095" xr:uid="{00000000-0005-0000-0000-0000832D0000}"/>
    <cellStyle name="mennu bar 2" xfId="9096" xr:uid="{00000000-0005-0000-0000-0000842D0000}"/>
    <cellStyle name="mennu bar 3" xfId="9097" xr:uid="{00000000-0005-0000-0000-0000852D0000}"/>
    <cellStyle name="mennu bar 4" xfId="9098" xr:uid="{00000000-0005-0000-0000-0000862D0000}"/>
    <cellStyle name="mennu bar 5" xfId="9099" xr:uid="{00000000-0005-0000-0000-0000872D0000}"/>
    <cellStyle name="mennu bar 6" xfId="9100" xr:uid="{00000000-0005-0000-0000-0000882D0000}"/>
    <cellStyle name="mennu bar 7" xfId="9101" xr:uid="{00000000-0005-0000-0000-0000892D0000}"/>
    <cellStyle name="mennu bar 8" xfId="9102" xr:uid="{00000000-0005-0000-0000-00008A2D0000}"/>
    <cellStyle name="mennu bar 9" xfId="9103" xr:uid="{00000000-0005-0000-0000-00008B2D0000}"/>
    <cellStyle name="Millares_prectav00" xfId="9104" xr:uid="{00000000-0005-0000-0000-00008C2D0000}"/>
    <cellStyle name="Model Generated Cell" xfId="9105" xr:uid="{00000000-0005-0000-0000-00008D2D0000}"/>
    <cellStyle name="ModGen" xfId="9106" xr:uid="{00000000-0005-0000-0000-00008E2D0000}"/>
    <cellStyle name="Moneda [0]_prehcc00" xfId="9107" xr:uid="{00000000-0005-0000-0000-00008F2D0000}"/>
    <cellStyle name="Moneda_prectav00" xfId="9108" xr:uid="{00000000-0005-0000-0000-0000902D0000}"/>
    <cellStyle name="Multiple" xfId="46462" xr:uid="{00000000-0005-0000-0000-0000912D0000}"/>
    <cellStyle name="Multiple [1]" xfId="46463" xr:uid="{00000000-0005-0000-0000-0000922D0000}"/>
    <cellStyle name="NA is zero" xfId="46464" xr:uid="{00000000-0005-0000-0000-0000932D0000}"/>
    <cellStyle name="Names" xfId="9109" xr:uid="{00000000-0005-0000-0000-0000942D0000}"/>
    <cellStyle name="Neutral 10" xfId="46465" xr:uid="{00000000-0005-0000-0000-0000952D0000}"/>
    <cellStyle name="Neutral 11" xfId="46466" xr:uid="{00000000-0005-0000-0000-0000962D0000}"/>
    <cellStyle name="Neutral 12" xfId="46467" xr:uid="{00000000-0005-0000-0000-0000972D0000}"/>
    <cellStyle name="Neutral 13" xfId="46468" xr:uid="{00000000-0005-0000-0000-0000982D0000}"/>
    <cellStyle name="Neutral 14" xfId="46469" xr:uid="{00000000-0005-0000-0000-0000992D0000}"/>
    <cellStyle name="Neutral 2" xfId="9110" xr:uid="{00000000-0005-0000-0000-00009A2D0000}"/>
    <cellStyle name="Neutral 2 2" xfId="9111" xr:uid="{00000000-0005-0000-0000-00009B2D0000}"/>
    <cellStyle name="Neutral 3" xfId="9112" xr:uid="{00000000-0005-0000-0000-00009C2D0000}"/>
    <cellStyle name="Neutral 3 2" xfId="46470" xr:uid="{00000000-0005-0000-0000-00009D2D0000}"/>
    <cellStyle name="Neutral 3 3" xfId="46471" xr:uid="{00000000-0005-0000-0000-00009E2D0000}"/>
    <cellStyle name="Neutral 4" xfId="46472" xr:uid="{00000000-0005-0000-0000-00009F2D0000}"/>
    <cellStyle name="Neutral 4 2" xfId="46473" xr:uid="{00000000-0005-0000-0000-0000A02D0000}"/>
    <cellStyle name="Neutral 5" xfId="46474" xr:uid="{00000000-0005-0000-0000-0000A12D0000}"/>
    <cellStyle name="Neutral 5 2" xfId="46475" xr:uid="{00000000-0005-0000-0000-0000A22D0000}"/>
    <cellStyle name="Neutral 6" xfId="46476" xr:uid="{00000000-0005-0000-0000-0000A32D0000}"/>
    <cellStyle name="Neutral 6 2" xfId="46477" xr:uid="{00000000-0005-0000-0000-0000A42D0000}"/>
    <cellStyle name="Neutral 7" xfId="46478" xr:uid="{00000000-0005-0000-0000-0000A52D0000}"/>
    <cellStyle name="Neutral 8" xfId="46479" xr:uid="{00000000-0005-0000-0000-0000A62D0000}"/>
    <cellStyle name="Neutral 9" xfId="46480" xr:uid="{00000000-0005-0000-0000-0000A72D0000}"/>
    <cellStyle name="no dec" xfId="9113" xr:uid="{00000000-0005-0000-0000-0000A82D0000}"/>
    <cellStyle name="Normal" xfId="0" builtinId="0"/>
    <cellStyle name="Normal - Style1" xfId="9114" xr:uid="{00000000-0005-0000-0000-0000AA2D0000}"/>
    <cellStyle name="Normal - Style2" xfId="46481" xr:uid="{00000000-0005-0000-0000-0000AB2D0000}"/>
    <cellStyle name="Normal - Style3" xfId="46482" xr:uid="{00000000-0005-0000-0000-0000AC2D0000}"/>
    <cellStyle name="Normal - Style4" xfId="46483" xr:uid="{00000000-0005-0000-0000-0000AD2D0000}"/>
    <cellStyle name="Normal - Style5" xfId="46484" xr:uid="{00000000-0005-0000-0000-0000AE2D0000}"/>
    <cellStyle name="Normal - Style6" xfId="46485" xr:uid="{00000000-0005-0000-0000-0000AF2D0000}"/>
    <cellStyle name="Normal - Style7" xfId="46486" xr:uid="{00000000-0005-0000-0000-0000B02D0000}"/>
    <cellStyle name="Normal - Style8" xfId="46487" xr:uid="{00000000-0005-0000-0000-0000B12D0000}"/>
    <cellStyle name="Normal [0]" xfId="46488" xr:uid="{00000000-0005-0000-0000-0000B22D0000}"/>
    <cellStyle name="Normal [1]" xfId="46489" xr:uid="{00000000-0005-0000-0000-0000B32D0000}"/>
    <cellStyle name="Normal [1] 2" xfId="46490" xr:uid="{00000000-0005-0000-0000-0000B42D0000}"/>
    <cellStyle name="Normal [2]" xfId="46491" xr:uid="{00000000-0005-0000-0000-0000B52D0000}"/>
    <cellStyle name="Normal [3]" xfId="46492" xr:uid="{00000000-0005-0000-0000-0000B62D0000}"/>
    <cellStyle name="Normal 10" xfId="9115" xr:uid="{00000000-0005-0000-0000-0000B72D0000}"/>
    <cellStyle name="Normal 10 10" xfId="24" xr:uid="{00000000-0005-0000-0000-0000B82D0000}"/>
    <cellStyle name="Normal 10 10 2" xfId="9116" xr:uid="{00000000-0005-0000-0000-0000B92D0000}"/>
    <cellStyle name="Normal 10 10 2 2" xfId="9117" xr:uid="{00000000-0005-0000-0000-0000BA2D0000}"/>
    <cellStyle name="Normal 10 10 3" xfId="9118" xr:uid="{00000000-0005-0000-0000-0000BB2D0000}"/>
    <cellStyle name="Normal 10 10 3 2" xfId="9119" xr:uid="{00000000-0005-0000-0000-0000BC2D0000}"/>
    <cellStyle name="Normal 10 10 4" xfId="9120" xr:uid="{00000000-0005-0000-0000-0000BD2D0000}"/>
    <cellStyle name="Normal 10 10 4 2" xfId="9121" xr:uid="{00000000-0005-0000-0000-0000BE2D0000}"/>
    <cellStyle name="Normal 10 10 5" xfId="9122" xr:uid="{00000000-0005-0000-0000-0000BF2D0000}"/>
    <cellStyle name="Normal 10 10 6" xfId="9123" xr:uid="{00000000-0005-0000-0000-0000C02D0000}"/>
    <cellStyle name="Normal 10 11" xfId="9124" xr:uid="{00000000-0005-0000-0000-0000C12D0000}"/>
    <cellStyle name="Normal 10 11 2" xfId="9125" xr:uid="{00000000-0005-0000-0000-0000C22D0000}"/>
    <cellStyle name="Normal 10 11 2 2" xfId="9126" xr:uid="{00000000-0005-0000-0000-0000C32D0000}"/>
    <cellStyle name="Normal 10 11 3" xfId="9127" xr:uid="{00000000-0005-0000-0000-0000C42D0000}"/>
    <cellStyle name="Normal 10 11 3 2" xfId="9128" xr:uid="{00000000-0005-0000-0000-0000C52D0000}"/>
    <cellStyle name="Normal 10 11 4" xfId="9129" xr:uid="{00000000-0005-0000-0000-0000C62D0000}"/>
    <cellStyle name="Normal 10 11 5" xfId="9130" xr:uid="{00000000-0005-0000-0000-0000C72D0000}"/>
    <cellStyle name="Normal 10 12" xfId="9131" xr:uid="{00000000-0005-0000-0000-0000C82D0000}"/>
    <cellStyle name="Normal 10 12 2" xfId="9132" xr:uid="{00000000-0005-0000-0000-0000C92D0000}"/>
    <cellStyle name="Normal 10 13" xfId="9133" xr:uid="{00000000-0005-0000-0000-0000CA2D0000}"/>
    <cellStyle name="Normal 10 13 2" xfId="9134" xr:uid="{00000000-0005-0000-0000-0000CB2D0000}"/>
    <cellStyle name="Normal 10 14" xfId="9135" xr:uid="{00000000-0005-0000-0000-0000CC2D0000}"/>
    <cellStyle name="Normal 10 14 2" xfId="9136" xr:uid="{00000000-0005-0000-0000-0000CD2D0000}"/>
    <cellStyle name="Normal 10 15" xfId="9137" xr:uid="{00000000-0005-0000-0000-0000CE2D0000}"/>
    <cellStyle name="Normal 10 16" xfId="9138" xr:uid="{00000000-0005-0000-0000-0000CF2D0000}"/>
    <cellStyle name="Normal 10 17" xfId="9139" xr:uid="{00000000-0005-0000-0000-0000D02D0000}"/>
    <cellStyle name="Normal 10 18" xfId="3" xr:uid="{00000000-0005-0000-0000-0000D12D0000}"/>
    <cellStyle name="Normal 10 2" xfId="9140" xr:uid="{00000000-0005-0000-0000-0000D22D0000}"/>
    <cellStyle name="Normal 10 2 10" xfId="9141" xr:uid="{00000000-0005-0000-0000-0000D32D0000}"/>
    <cellStyle name="Normal 10 2 10 2" xfId="9142" xr:uid="{00000000-0005-0000-0000-0000D42D0000}"/>
    <cellStyle name="Normal 10 2 11" xfId="9143" xr:uid="{00000000-0005-0000-0000-0000D52D0000}"/>
    <cellStyle name="Normal 10 2 11 2" xfId="9144" xr:uid="{00000000-0005-0000-0000-0000D62D0000}"/>
    <cellStyle name="Normal 10 2 12" xfId="9145" xr:uid="{00000000-0005-0000-0000-0000D72D0000}"/>
    <cellStyle name="Normal 10 2 13" xfId="9146" xr:uid="{00000000-0005-0000-0000-0000D82D0000}"/>
    <cellStyle name="Normal 10 2 14" xfId="9147" xr:uid="{00000000-0005-0000-0000-0000D92D0000}"/>
    <cellStyle name="Normal 10 2 15" xfId="9148" xr:uid="{00000000-0005-0000-0000-0000DA2D0000}"/>
    <cellStyle name="Normal 10 2 2" xfId="9149" xr:uid="{00000000-0005-0000-0000-0000DB2D0000}"/>
    <cellStyle name="Normal 10 2 2 10" xfId="9150" xr:uid="{00000000-0005-0000-0000-0000DC2D0000}"/>
    <cellStyle name="Normal 10 2 2 11" xfId="9151" xr:uid="{00000000-0005-0000-0000-0000DD2D0000}"/>
    <cellStyle name="Normal 10 2 2 12" xfId="9152" xr:uid="{00000000-0005-0000-0000-0000DE2D0000}"/>
    <cellStyle name="Normal 10 2 2 2" xfId="9153" xr:uid="{00000000-0005-0000-0000-0000DF2D0000}"/>
    <cellStyle name="Normal 10 2 2 2 2" xfId="9154" xr:uid="{00000000-0005-0000-0000-0000E02D0000}"/>
    <cellStyle name="Normal 10 2 2 2 2 2" xfId="9155" xr:uid="{00000000-0005-0000-0000-0000E12D0000}"/>
    <cellStyle name="Normal 10 2 2 2 2 3" xfId="9156" xr:uid="{00000000-0005-0000-0000-0000E22D0000}"/>
    <cellStyle name="Normal 10 2 2 2 3" xfId="9157" xr:uid="{00000000-0005-0000-0000-0000E32D0000}"/>
    <cellStyle name="Normal 10 2 2 2 3 2" xfId="9158" xr:uid="{00000000-0005-0000-0000-0000E42D0000}"/>
    <cellStyle name="Normal 10 2 2 2 4" xfId="9159" xr:uid="{00000000-0005-0000-0000-0000E52D0000}"/>
    <cellStyle name="Normal 10 2 2 2 4 2" xfId="9160" xr:uid="{00000000-0005-0000-0000-0000E62D0000}"/>
    <cellStyle name="Normal 10 2 2 2 5" xfId="9161" xr:uid="{00000000-0005-0000-0000-0000E72D0000}"/>
    <cellStyle name="Normal 10 2 2 2 6" xfId="9162" xr:uid="{00000000-0005-0000-0000-0000E82D0000}"/>
    <cellStyle name="Normal 10 2 2 2 7" xfId="9163" xr:uid="{00000000-0005-0000-0000-0000E92D0000}"/>
    <cellStyle name="Normal 10 2 2 3" xfId="9164" xr:uid="{00000000-0005-0000-0000-0000EA2D0000}"/>
    <cellStyle name="Normal 10 2 2 3 2" xfId="9165" xr:uid="{00000000-0005-0000-0000-0000EB2D0000}"/>
    <cellStyle name="Normal 10 2 2 3 2 2" xfId="9166" xr:uid="{00000000-0005-0000-0000-0000EC2D0000}"/>
    <cellStyle name="Normal 10 2 2 3 3" xfId="9167" xr:uid="{00000000-0005-0000-0000-0000ED2D0000}"/>
    <cellStyle name="Normal 10 2 2 3 3 2" xfId="9168" xr:uid="{00000000-0005-0000-0000-0000EE2D0000}"/>
    <cellStyle name="Normal 10 2 2 3 4" xfId="9169" xr:uid="{00000000-0005-0000-0000-0000EF2D0000}"/>
    <cellStyle name="Normal 10 2 2 3 4 2" xfId="9170" xr:uid="{00000000-0005-0000-0000-0000F02D0000}"/>
    <cellStyle name="Normal 10 2 2 3 5" xfId="9171" xr:uid="{00000000-0005-0000-0000-0000F12D0000}"/>
    <cellStyle name="Normal 10 2 2 3 6" xfId="9172" xr:uid="{00000000-0005-0000-0000-0000F22D0000}"/>
    <cellStyle name="Normal 10 2 2 3 7" xfId="9173" xr:uid="{00000000-0005-0000-0000-0000F32D0000}"/>
    <cellStyle name="Normal 10 2 2 4" xfId="9174" xr:uid="{00000000-0005-0000-0000-0000F42D0000}"/>
    <cellStyle name="Normal 10 2 2 4 2" xfId="9175" xr:uid="{00000000-0005-0000-0000-0000F52D0000}"/>
    <cellStyle name="Normal 10 2 2 4 2 2" xfId="9176" xr:uid="{00000000-0005-0000-0000-0000F62D0000}"/>
    <cellStyle name="Normal 10 2 2 4 3" xfId="9177" xr:uid="{00000000-0005-0000-0000-0000F72D0000}"/>
    <cellStyle name="Normal 10 2 2 4 3 2" xfId="9178" xr:uid="{00000000-0005-0000-0000-0000F82D0000}"/>
    <cellStyle name="Normal 10 2 2 4 4" xfId="9179" xr:uid="{00000000-0005-0000-0000-0000F92D0000}"/>
    <cellStyle name="Normal 10 2 2 4 4 2" xfId="9180" xr:uid="{00000000-0005-0000-0000-0000FA2D0000}"/>
    <cellStyle name="Normal 10 2 2 4 5" xfId="9181" xr:uid="{00000000-0005-0000-0000-0000FB2D0000}"/>
    <cellStyle name="Normal 10 2 2 4 6" xfId="9182" xr:uid="{00000000-0005-0000-0000-0000FC2D0000}"/>
    <cellStyle name="Normal 10 2 2 4 7" xfId="9183" xr:uid="{00000000-0005-0000-0000-0000FD2D0000}"/>
    <cellStyle name="Normal 10 2 2 5" xfId="9184" xr:uid="{00000000-0005-0000-0000-0000FE2D0000}"/>
    <cellStyle name="Normal 10 2 2 5 2" xfId="9185" xr:uid="{00000000-0005-0000-0000-0000FF2D0000}"/>
    <cellStyle name="Normal 10 2 2 5 2 2" xfId="9186" xr:uid="{00000000-0005-0000-0000-0000002E0000}"/>
    <cellStyle name="Normal 10 2 2 5 3" xfId="9187" xr:uid="{00000000-0005-0000-0000-0000012E0000}"/>
    <cellStyle name="Normal 10 2 2 5 3 2" xfId="9188" xr:uid="{00000000-0005-0000-0000-0000022E0000}"/>
    <cellStyle name="Normal 10 2 2 5 4" xfId="9189" xr:uid="{00000000-0005-0000-0000-0000032E0000}"/>
    <cellStyle name="Normal 10 2 2 5 4 2" xfId="9190" xr:uid="{00000000-0005-0000-0000-0000042E0000}"/>
    <cellStyle name="Normal 10 2 2 5 5" xfId="9191" xr:uid="{00000000-0005-0000-0000-0000052E0000}"/>
    <cellStyle name="Normal 10 2 2 5 6" xfId="9192" xr:uid="{00000000-0005-0000-0000-0000062E0000}"/>
    <cellStyle name="Normal 10 2 2 6" xfId="9193" xr:uid="{00000000-0005-0000-0000-0000072E0000}"/>
    <cellStyle name="Normal 10 2 2 6 2" xfId="9194" xr:uid="{00000000-0005-0000-0000-0000082E0000}"/>
    <cellStyle name="Normal 10 2 2 6 2 2" xfId="9195" xr:uid="{00000000-0005-0000-0000-0000092E0000}"/>
    <cellStyle name="Normal 10 2 2 6 3" xfId="9196" xr:uid="{00000000-0005-0000-0000-00000A2E0000}"/>
    <cellStyle name="Normal 10 2 2 6 3 2" xfId="9197" xr:uid="{00000000-0005-0000-0000-00000B2E0000}"/>
    <cellStyle name="Normal 10 2 2 6 4" xfId="9198" xr:uid="{00000000-0005-0000-0000-00000C2E0000}"/>
    <cellStyle name="Normal 10 2 2 6 5" xfId="9199" xr:uid="{00000000-0005-0000-0000-00000D2E0000}"/>
    <cellStyle name="Normal 10 2 2 7" xfId="9200" xr:uid="{00000000-0005-0000-0000-00000E2E0000}"/>
    <cellStyle name="Normal 10 2 2 7 2" xfId="9201" xr:uid="{00000000-0005-0000-0000-00000F2E0000}"/>
    <cellStyle name="Normal 10 2 2 8" xfId="9202" xr:uid="{00000000-0005-0000-0000-0000102E0000}"/>
    <cellStyle name="Normal 10 2 2 8 2" xfId="9203" xr:uid="{00000000-0005-0000-0000-0000112E0000}"/>
    <cellStyle name="Normal 10 2 2 9" xfId="9204" xr:uid="{00000000-0005-0000-0000-0000122E0000}"/>
    <cellStyle name="Normal 10 2 2 9 2" xfId="9205" xr:uid="{00000000-0005-0000-0000-0000132E0000}"/>
    <cellStyle name="Normal 10 2 3" xfId="9206" xr:uid="{00000000-0005-0000-0000-0000142E0000}"/>
    <cellStyle name="Normal 10 2 3 10" xfId="9207" xr:uid="{00000000-0005-0000-0000-0000152E0000}"/>
    <cellStyle name="Normal 10 2 3 11" xfId="9208" xr:uid="{00000000-0005-0000-0000-0000162E0000}"/>
    <cellStyle name="Normal 10 2 3 2" xfId="9209" xr:uid="{00000000-0005-0000-0000-0000172E0000}"/>
    <cellStyle name="Normal 10 2 3 2 2" xfId="9210" xr:uid="{00000000-0005-0000-0000-0000182E0000}"/>
    <cellStyle name="Normal 10 2 3 2 2 2" xfId="9211" xr:uid="{00000000-0005-0000-0000-0000192E0000}"/>
    <cellStyle name="Normal 10 2 3 2 3" xfId="9212" xr:uid="{00000000-0005-0000-0000-00001A2E0000}"/>
    <cellStyle name="Normal 10 2 3 2 3 2" xfId="9213" xr:uid="{00000000-0005-0000-0000-00001B2E0000}"/>
    <cellStyle name="Normal 10 2 3 2 4" xfId="9214" xr:uid="{00000000-0005-0000-0000-00001C2E0000}"/>
    <cellStyle name="Normal 10 2 3 2 4 2" xfId="9215" xr:uid="{00000000-0005-0000-0000-00001D2E0000}"/>
    <cellStyle name="Normal 10 2 3 2 5" xfId="9216" xr:uid="{00000000-0005-0000-0000-00001E2E0000}"/>
    <cellStyle name="Normal 10 2 3 2 6" xfId="9217" xr:uid="{00000000-0005-0000-0000-00001F2E0000}"/>
    <cellStyle name="Normal 10 2 3 2 7" xfId="9218" xr:uid="{00000000-0005-0000-0000-0000202E0000}"/>
    <cellStyle name="Normal 10 2 3 3" xfId="9219" xr:uid="{00000000-0005-0000-0000-0000212E0000}"/>
    <cellStyle name="Normal 10 2 3 3 2" xfId="9220" xr:uid="{00000000-0005-0000-0000-0000222E0000}"/>
    <cellStyle name="Normal 10 2 3 3 2 2" xfId="9221" xr:uid="{00000000-0005-0000-0000-0000232E0000}"/>
    <cellStyle name="Normal 10 2 3 3 3" xfId="9222" xr:uid="{00000000-0005-0000-0000-0000242E0000}"/>
    <cellStyle name="Normal 10 2 3 3 3 2" xfId="9223" xr:uid="{00000000-0005-0000-0000-0000252E0000}"/>
    <cellStyle name="Normal 10 2 3 3 4" xfId="9224" xr:uid="{00000000-0005-0000-0000-0000262E0000}"/>
    <cellStyle name="Normal 10 2 3 3 4 2" xfId="9225" xr:uid="{00000000-0005-0000-0000-0000272E0000}"/>
    <cellStyle name="Normal 10 2 3 3 5" xfId="9226" xr:uid="{00000000-0005-0000-0000-0000282E0000}"/>
    <cellStyle name="Normal 10 2 3 3 6" xfId="9227" xr:uid="{00000000-0005-0000-0000-0000292E0000}"/>
    <cellStyle name="Normal 10 2 3 4" xfId="9228" xr:uid="{00000000-0005-0000-0000-00002A2E0000}"/>
    <cellStyle name="Normal 10 2 3 4 2" xfId="9229" xr:uid="{00000000-0005-0000-0000-00002B2E0000}"/>
    <cellStyle name="Normal 10 2 3 4 2 2" xfId="9230" xr:uid="{00000000-0005-0000-0000-00002C2E0000}"/>
    <cellStyle name="Normal 10 2 3 4 3" xfId="9231" xr:uid="{00000000-0005-0000-0000-00002D2E0000}"/>
    <cellStyle name="Normal 10 2 3 4 3 2" xfId="9232" xr:uid="{00000000-0005-0000-0000-00002E2E0000}"/>
    <cellStyle name="Normal 10 2 3 4 4" xfId="9233" xr:uid="{00000000-0005-0000-0000-00002F2E0000}"/>
    <cellStyle name="Normal 10 2 3 4 4 2" xfId="9234" xr:uid="{00000000-0005-0000-0000-0000302E0000}"/>
    <cellStyle name="Normal 10 2 3 4 5" xfId="9235" xr:uid="{00000000-0005-0000-0000-0000312E0000}"/>
    <cellStyle name="Normal 10 2 3 4 6" xfId="9236" xr:uid="{00000000-0005-0000-0000-0000322E0000}"/>
    <cellStyle name="Normal 10 2 3 5" xfId="9237" xr:uid="{00000000-0005-0000-0000-0000332E0000}"/>
    <cellStyle name="Normal 10 2 3 5 2" xfId="9238" xr:uid="{00000000-0005-0000-0000-0000342E0000}"/>
    <cellStyle name="Normal 10 2 3 5 2 2" xfId="9239" xr:uid="{00000000-0005-0000-0000-0000352E0000}"/>
    <cellStyle name="Normal 10 2 3 5 3" xfId="9240" xr:uid="{00000000-0005-0000-0000-0000362E0000}"/>
    <cellStyle name="Normal 10 2 3 5 3 2" xfId="9241" xr:uid="{00000000-0005-0000-0000-0000372E0000}"/>
    <cellStyle name="Normal 10 2 3 5 4" xfId="9242" xr:uid="{00000000-0005-0000-0000-0000382E0000}"/>
    <cellStyle name="Normal 10 2 3 5 5" xfId="9243" xr:uid="{00000000-0005-0000-0000-0000392E0000}"/>
    <cellStyle name="Normal 10 2 3 6" xfId="9244" xr:uid="{00000000-0005-0000-0000-00003A2E0000}"/>
    <cellStyle name="Normal 10 2 3 6 2" xfId="9245" xr:uid="{00000000-0005-0000-0000-00003B2E0000}"/>
    <cellStyle name="Normal 10 2 3 7" xfId="9246" xr:uid="{00000000-0005-0000-0000-00003C2E0000}"/>
    <cellStyle name="Normal 10 2 3 7 2" xfId="9247" xr:uid="{00000000-0005-0000-0000-00003D2E0000}"/>
    <cellStyle name="Normal 10 2 3 8" xfId="9248" xr:uid="{00000000-0005-0000-0000-00003E2E0000}"/>
    <cellStyle name="Normal 10 2 3 8 2" xfId="9249" xr:uid="{00000000-0005-0000-0000-00003F2E0000}"/>
    <cellStyle name="Normal 10 2 3 9" xfId="9250" xr:uid="{00000000-0005-0000-0000-0000402E0000}"/>
    <cellStyle name="Normal 10 2 4" xfId="9251" xr:uid="{00000000-0005-0000-0000-0000412E0000}"/>
    <cellStyle name="Normal 10 2 4 10" xfId="9252" xr:uid="{00000000-0005-0000-0000-0000422E0000}"/>
    <cellStyle name="Normal 10 2 4 11" xfId="9253" xr:uid="{00000000-0005-0000-0000-0000432E0000}"/>
    <cellStyle name="Normal 10 2 4 2" xfId="9254" xr:uid="{00000000-0005-0000-0000-0000442E0000}"/>
    <cellStyle name="Normal 10 2 4 2 2" xfId="9255" xr:uid="{00000000-0005-0000-0000-0000452E0000}"/>
    <cellStyle name="Normal 10 2 4 2 2 2" xfId="9256" xr:uid="{00000000-0005-0000-0000-0000462E0000}"/>
    <cellStyle name="Normal 10 2 4 2 3" xfId="9257" xr:uid="{00000000-0005-0000-0000-0000472E0000}"/>
    <cellStyle name="Normal 10 2 4 2 3 2" xfId="9258" xr:uid="{00000000-0005-0000-0000-0000482E0000}"/>
    <cellStyle name="Normal 10 2 4 2 4" xfId="9259" xr:uid="{00000000-0005-0000-0000-0000492E0000}"/>
    <cellStyle name="Normal 10 2 4 2 4 2" xfId="9260" xr:uid="{00000000-0005-0000-0000-00004A2E0000}"/>
    <cellStyle name="Normal 10 2 4 2 5" xfId="9261" xr:uid="{00000000-0005-0000-0000-00004B2E0000}"/>
    <cellStyle name="Normal 10 2 4 2 6" xfId="9262" xr:uid="{00000000-0005-0000-0000-00004C2E0000}"/>
    <cellStyle name="Normal 10 2 4 3" xfId="9263" xr:uid="{00000000-0005-0000-0000-00004D2E0000}"/>
    <cellStyle name="Normal 10 2 4 3 2" xfId="9264" xr:uid="{00000000-0005-0000-0000-00004E2E0000}"/>
    <cellStyle name="Normal 10 2 4 3 2 2" xfId="9265" xr:uid="{00000000-0005-0000-0000-00004F2E0000}"/>
    <cellStyle name="Normal 10 2 4 3 3" xfId="9266" xr:uid="{00000000-0005-0000-0000-0000502E0000}"/>
    <cellStyle name="Normal 10 2 4 3 3 2" xfId="9267" xr:uid="{00000000-0005-0000-0000-0000512E0000}"/>
    <cellStyle name="Normal 10 2 4 3 4" xfId="9268" xr:uid="{00000000-0005-0000-0000-0000522E0000}"/>
    <cellStyle name="Normal 10 2 4 3 4 2" xfId="9269" xr:uid="{00000000-0005-0000-0000-0000532E0000}"/>
    <cellStyle name="Normal 10 2 4 3 5" xfId="9270" xr:uid="{00000000-0005-0000-0000-0000542E0000}"/>
    <cellStyle name="Normal 10 2 4 3 6" xfId="9271" xr:uid="{00000000-0005-0000-0000-0000552E0000}"/>
    <cellStyle name="Normal 10 2 4 4" xfId="9272" xr:uid="{00000000-0005-0000-0000-0000562E0000}"/>
    <cellStyle name="Normal 10 2 4 4 2" xfId="9273" xr:uid="{00000000-0005-0000-0000-0000572E0000}"/>
    <cellStyle name="Normal 10 2 4 4 2 2" xfId="9274" xr:uid="{00000000-0005-0000-0000-0000582E0000}"/>
    <cellStyle name="Normal 10 2 4 4 3" xfId="9275" xr:uid="{00000000-0005-0000-0000-0000592E0000}"/>
    <cellStyle name="Normal 10 2 4 4 3 2" xfId="9276" xr:uid="{00000000-0005-0000-0000-00005A2E0000}"/>
    <cellStyle name="Normal 10 2 4 4 4" xfId="9277" xr:uid="{00000000-0005-0000-0000-00005B2E0000}"/>
    <cellStyle name="Normal 10 2 4 4 4 2" xfId="9278" xr:uid="{00000000-0005-0000-0000-00005C2E0000}"/>
    <cellStyle name="Normal 10 2 4 4 5" xfId="9279" xr:uid="{00000000-0005-0000-0000-00005D2E0000}"/>
    <cellStyle name="Normal 10 2 4 4 6" xfId="9280" xr:uid="{00000000-0005-0000-0000-00005E2E0000}"/>
    <cellStyle name="Normal 10 2 4 5" xfId="9281" xr:uid="{00000000-0005-0000-0000-00005F2E0000}"/>
    <cellStyle name="Normal 10 2 4 5 2" xfId="9282" xr:uid="{00000000-0005-0000-0000-0000602E0000}"/>
    <cellStyle name="Normal 10 2 4 5 2 2" xfId="9283" xr:uid="{00000000-0005-0000-0000-0000612E0000}"/>
    <cellStyle name="Normal 10 2 4 5 3" xfId="9284" xr:uid="{00000000-0005-0000-0000-0000622E0000}"/>
    <cellStyle name="Normal 10 2 4 5 3 2" xfId="9285" xr:uid="{00000000-0005-0000-0000-0000632E0000}"/>
    <cellStyle name="Normal 10 2 4 5 4" xfId="9286" xr:uid="{00000000-0005-0000-0000-0000642E0000}"/>
    <cellStyle name="Normal 10 2 4 5 5" xfId="9287" xr:uid="{00000000-0005-0000-0000-0000652E0000}"/>
    <cellStyle name="Normal 10 2 4 6" xfId="9288" xr:uid="{00000000-0005-0000-0000-0000662E0000}"/>
    <cellStyle name="Normal 10 2 4 6 2" xfId="9289" xr:uid="{00000000-0005-0000-0000-0000672E0000}"/>
    <cellStyle name="Normal 10 2 4 7" xfId="9290" xr:uid="{00000000-0005-0000-0000-0000682E0000}"/>
    <cellStyle name="Normal 10 2 4 7 2" xfId="9291" xr:uid="{00000000-0005-0000-0000-0000692E0000}"/>
    <cellStyle name="Normal 10 2 4 8" xfId="9292" xr:uid="{00000000-0005-0000-0000-00006A2E0000}"/>
    <cellStyle name="Normal 10 2 4 8 2" xfId="9293" xr:uid="{00000000-0005-0000-0000-00006B2E0000}"/>
    <cellStyle name="Normal 10 2 4 9" xfId="9294" xr:uid="{00000000-0005-0000-0000-00006C2E0000}"/>
    <cellStyle name="Normal 10 2 5" xfId="9295" xr:uid="{00000000-0005-0000-0000-00006D2E0000}"/>
    <cellStyle name="Normal 10 2 5 2" xfId="9296" xr:uid="{00000000-0005-0000-0000-00006E2E0000}"/>
    <cellStyle name="Normal 10 2 5 2 2" xfId="9297" xr:uid="{00000000-0005-0000-0000-00006F2E0000}"/>
    <cellStyle name="Normal 10 2 5 3" xfId="9298" xr:uid="{00000000-0005-0000-0000-0000702E0000}"/>
    <cellStyle name="Normal 10 2 5 3 2" xfId="9299" xr:uid="{00000000-0005-0000-0000-0000712E0000}"/>
    <cellStyle name="Normal 10 2 5 4" xfId="9300" xr:uid="{00000000-0005-0000-0000-0000722E0000}"/>
    <cellStyle name="Normal 10 2 5 4 2" xfId="9301" xr:uid="{00000000-0005-0000-0000-0000732E0000}"/>
    <cellStyle name="Normal 10 2 5 5" xfId="9302" xr:uid="{00000000-0005-0000-0000-0000742E0000}"/>
    <cellStyle name="Normal 10 2 5 6" xfId="9303" xr:uid="{00000000-0005-0000-0000-0000752E0000}"/>
    <cellStyle name="Normal 10 2 5 7" xfId="9304" xr:uid="{00000000-0005-0000-0000-0000762E0000}"/>
    <cellStyle name="Normal 10 2 6" xfId="9305" xr:uid="{00000000-0005-0000-0000-0000772E0000}"/>
    <cellStyle name="Normal 10 2 6 2" xfId="9306" xr:uid="{00000000-0005-0000-0000-0000782E0000}"/>
    <cellStyle name="Normal 10 2 6 2 2" xfId="9307" xr:uid="{00000000-0005-0000-0000-0000792E0000}"/>
    <cellStyle name="Normal 10 2 6 3" xfId="9308" xr:uid="{00000000-0005-0000-0000-00007A2E0000}"/>
    <cellStyle name="Normal 10 2 6 3 2" xfId="9309" xr:uid="{00000000-0005-0000-0000-00007B2E0000}"/>
    <cellStyle name="Normal 10 2 6 4" xfId="9310" xr:uid="{00000000-0005-0000-0000-00007C2E0000}"/>
    <cellStyle name="Normal 10 2 6 4 2" xfId="9311" xr:uid="{00000000-0005-0000-0000-00007D2E0000}"/>
    <cellStyle name="Normal 10 2 6 5" xfId="9312" xr:uid="{00000000-0005-0000-0000-00007E2E0000}"/>
    <cellStyle name="Normal 10 2 6 6" xfId="9313" xr:uid="{00000000-0005-0000-0000-00007F2E0000}"/>
    <cellStyle name="Normal 10 2 7" xfId="9314" xr:uid="{00000000-0005-0000-0000-0000802E0000}"/>
    <cellStyle name="Normal 10 2 7 2" xfId="9315" xr:uid="{00000000-0005-0000-0000-0000812E0000}"/>
    <cellStyle name="Normal 10 2 7 2 2" xfId="9316" xr:uid="{00000000-0005-0000-0000-0000822E0000}"/>
    <cellStyle name="Normal 10 2 7 3" xfId="9317" xr:uid="{00000000-0005-0000-0000-0000832E0000}"/>
    <cellStyle name="Normal 10 2 7 3 2" xfId="9318" xr:uid="{00000000-0005-0000-0000-0000842E0000}"/>
    <cellStyle name="Normal 10 2 7 4" xfId="9319" xr:uid="{00000000-0005-0000-0000-0000852E0000}"/>
    <cellStyle name="Normal 10 2 7 4 2" xfId="9320" xr:uid="{00000000-0005-0000-0000-0000862E0000}"/>
    <cellStyle name="Normal 10 2 7 5" xfId="9321" xr:uid="{00000000-0005-0000-0000-0000872E0000}"/>
    <cellStyle name="Normal 10 2 7 6" xfId="9322" xr:uid="{00000000-0005-0000-0000-0000882E0000}"/>
    <cellStyle name="Normal 10 2 8" xfId="9323" xr:uid="{00000000-0005-0000-0000-0000892E0000}"/>
    <cellStyle name="Normal 10 2 8 2" xfId="9324" xr:uid="{00000000-0005-0000-0000-00008A2E0000}"/>
    <cellStyle name="Normal 10 2 8 2 2" xfId="9325" xr:uid="{00000000-0005-0000-0000-00008B2E0000}"/>
    <cellStyle name="Normal 10 2 8 3" xfId="9326" xr:uid="{00000000-0005-0000-0000-00008C2E0000}"/>
    <cellStyle name="Normal 10 2 8 3 2" xfId="9327" xr:uid="{00000000-0005-0000-0000-00008D2E0000}"/>
    <cellStyle name="Normal 10 2 8 4" xfId="9328" xr:uid="{00000000-0005-0000-0000-00008E2E0000}"/>
    <cellStyle name="Normal 10 2 8 5" xfId="9329" xr:uid="{00000000-0005-0000-0000-00008F2E0000}"/>
    <cellStyle name="Normal 10 2 9" xfId="9330" xr:uid="{00000000-0005-0000-0000-0000902E0000}"/>
    <cellStyle name="Normal 10 2 9 2" xfId="9331" xr:uid="{00000000-0005-0000-0000-0000912E0000}"/>
    <cellStyle name="Normal 10 3" xfId="9332" xr:uid="{00000000-0005-0000-0000-0000922E0000}"/>
    <cellStyle name="Normal 10 3 10" xfId="9333" xr:uid="{00000000-0005-0000-0000-0000932E0000}"/>
    <cellStyle name="Normal 10 3 10 2" xfId="9334" xr:uid="{00000000-0005-0000-0000-0000942E0000}"/>
    <cellStyle name="Normal 10 3 11" xfId="9335" xr:uid="{00000000-0005-0000-0000-0000952E0000}"/>
    <cellStyle name="Normal 10 3 11 2" xfId="9336" xr:uid="{00000000-0005-0000-0000-0000962E0000}"/>
    <cellStyle name="Normal 10 3 12" xfId="9337" xr:uid="{00000000-0005-0000-0000-0000972E0000}"/>
    <cellStyle name="Normal 10 3 13" xfId="9338" xr:uid="{00000000-0005-0000-0000-0000982E0000}"/>
    <cellStyle name="Normal 10 3 14" xfId="9339" xr:uid="{00000000-0005-0000-0000-0000992E0000}"/>
    <cellStyle name="Normal 10 3 2" xfId="9340" xr:uid="{00000000-0005-0000-0000-00009A2E0000}"/>
    <cellStyle name="Normal 10 3 2 10" xfId="9341" xr:uid="{00000000-0005-0000-0000-00009B2E0000}"/>
    <cellStyle name="Normal 10 3 2 11" xfId="9342" xr:uid="{00000000-0005-0000-0000-00009C2E0000}"/>
    <cellStyle name="Normal 10 3 2 12" xfId="9343" xr:uid="{00000000-0005-0000-0000-00009D2E0000}"/>
    <cellStyle name="Normal 10 3 2 2" xfId="9344" xr:uid="{00000000-0005-0000-0000-00009E2E0000}"/>
    <cellStyle name="Normal 10 3 2 2 2" xfId="9345" xr:uid="{00000000-0005-0000-0000-00009F2E0000}"/>
    <cellStyle name="Normal 10 3 2 2 2 2" xfId="9346" xr:uid="{00000000-0005-0000-0000-0000A02E0000}"/>
    <cellStyle name="Normal 10 3 2 2 3" xfId="9347" xr:uid="{00000000-0005-0000-0000-0000A12E0000}"/>
    <cellStyle name="Normal 10 3 2 2 3 2" xfId="9348" xr:uid="{00000000-0005-0000-0000-0000A22E0000}"/>
    <cellStyle name="Normal 10 3 2 2 4" xfId="9349" xr:uid="{00000000-0005-0000-0000-0000A32E0000}"/>
    <cellStyle name="Normal 10 3 2 2 4 2" xfId="9350" xr:uid="{00000000-0005-0000-0000-0000A42E0000}"/>
    <cellStyle name="Normal 10 3 2 2 5" xfId="9351" xr:uid="{00000000-0005-0000-0000-0000A52E0000}"/>
    <cellStyle name="Normal 10 3 2 2 6" xfId="9352" xr:uid="{00000000-0005-0000-0000-0000A62E0000}"/>
    <cellStyle name="Normal 10 3 2 2 7" xfId="9353" xr:uid="{00000000-0005-0000-0000-0000A72E0000}"/>
    <cellStyle name="Normal 10 3 2 3" xfId="9354" xr:uid="{00000000-0005-0000-0000-0000A82E0000}"/>
    <cellStyle name="Normal 10 3 2 3 2" xfId="9355" xr:uid="{00000000-0005-0000-0000-0000A92E0000}"/>
    <cellStyle name="Normal 10 3 2 3 2 2" xfId="9356" xr:uid="{00000000-0005-0000-0000-0000AA2E0000}"/>
    <cellStyle name="Normal 10 3 2 3 3" xfId="9357" xr:uid="{00000000-0005-0000-0000-0000AB2E0000}"/>
    <cellStyle name="Normal 10 3 2 3 3 2" xfId="9358" xr:uid="{00000000-0005-0000-0000-0000AC2E0000}"/>
    <cellStyle name="Normal 10 3 2 3 4" xfId="9359" xr:uid="{00000000-0005-0000-0000-0000AD2E0000}"/>
    <cellStyle name="Normal 10 3 2 3 4 2" xfId="9360" xr:uid="{00000000-0005-0000-0000-0000AE2E0000}"/>
    <cellStyle name="Normal 10 3 2 3 5" xfId="9361" xr:uid="{00000000-0005-0000-0000-0000AF2E0000}"/>
    <cellStyle name="Normal 10 3 2 3 6" xfId="9362" xr:uid="{00000000-0005-0000-0000-0000B02E0000}"/>
    <cellStyle name="Normal 10 3 2 4" xfId="9363" xr:uid="{00000000-0005-0000-0000-0000B12E0000}"/>
    <cellStyle name="Normal 10 3 2 4 2" xfId="9364" xr:uid="{00000000-0005-0000-0000-0000B22E0000}"/>
    <cellStyle name="Normal 10 3 2 4 2 2" xfId="9365" xr:uid="{00000000-0005-0000-0000-0000B32E0000}"/>
    <cellStyle name="Normal 10 3 2 4 3" xfId="9366" xr:uid="{00000000-0005-0000-0000-0000B42E0000}"/>
    <cellStyle name="Normal 10 3 2 4 3 2" xfId="9367" xr:uid="{00000000-0005-0000-0000-0000B52E0000}"/>
    <cellStyle name="Normal 10 3 2 4 4" xfId="9368" xr:uid="{00000000-0005-0000-0000-0000B62E0000}"/>
    <cellStyle name="Normal 10 3 2 4 4 2" xfId="9369" xr:uid="{00000000-0005-0000-0000-0000B72E0000}"/>
    <cellStyle name="Normal 10 3 2 4 5" xfId="9370" xr:uid="{00000000-0005-0000-0000-0000B82E0000}"/>
    <cellStyle name="Normal 10 3 2 4 6" xfId="9371" xr:uid="{00000000-0005-0000-0000-0000B92E0000}"/>
    <cellStyle name="Normal 10 3 2 5" xfId="9372" xr:uid="{00000000-0005-0000-0000-0000BA2E0000}"/>
    <cellStyle name="Normal 10 3 2 5 2" xfId="9373" xr:uid="{00000000-0005-0000-0000-0000BB2E0000}"/>
    <cellStyle name="Normal 10 3 2 5 2 2" xfId="9374" xr:uid="{00000000-0005-0000-0000-0000BC2E0000}"/>
    <cellStyle name="Normal 10 3 2 5 3" xfId="9375" xr:uid="{00000000-0005-0000-0000-0000BD2E0000}"/>
    <cellStyle name="Normal 10 3 2 5 3 2" xfId="9376" xr:uid="{00000000-0005-0000-0000-0000BE2E0000}"/>
    <cellStyle name="Normal 10 3 2 5 4" xfId="9377" xr:uid="{00000000-0005-0000-0000-0000BF2E0000}"/>
    <cellStyle name="Normal 10 3 2 5 4 2" xfId="9378" xr:uid="{00000000-0005-0000-0000-0000C02E0000}"/>
    <cellStyle name="Normal 10 3 2 5 5" xfId="9379" xr:uid="{00000000-0005-0000-0000-0000C12E0000}"/>
    <cellStyle name="Normal 10 3 2 5 6" xfId="9380" xr:uid="{00000000-0005-0000-0000-0000C22E0000}"/>
    <cellStyle name="Normal 10 3 2 6" xfId="9381" xr:uid="{00000000-0005-0000-0000-0000C32E0000}"/>
    <cellStyle name="Normal 10 3 2 6 2" xfId="9382" xr:uid="{00000000-0005-0000-0000-0000C42E0000}"/>
    <cellStyle name="Normal 10 3 2 6 2 2" xfId="9383" xr:uid="{00000000-0005-0000-0000-0000C52E0000}"/>
    <cellStyle name="Normal 10 3 2 6 3" xfId="9384" xr:uid="{00000000-0005-0000-0000-0000C62E0000}"/>
    <cellStyle name="Normal 10 3 2 6 3 2" xfId="9385" xr:uid="{00000000-0005-0000-0000-0000C72E0000}"/>
    <cellStyle name="Normal 10 3 2 6 4" xfId="9386" xr:uid="{00000000-0005-0000-0000-0000C82E0000}"/>
    <cellStyle name="Normal 10 3 2 6 5" xfId="9387" xr:uid="{00000000-0005-0000-0000-0000C92E0000}"/>
    <cellStyle name="Normal 10 3 2 7" xfId="9388" xr:uid="{00000000-0005-0000-0000-0000CA2E0000}"/>
    <cellStyle name="Normal 10 3 2 7 2" xfId="9389" xr:uid="{00000000-0005-0000-0000-0000CB2E0000}"/>
    <cellStyle name="Normal 10 3 2 8" xfId="9390" xr:uid="{00000000-0005-0000-0000-0000CC2E0000}"/>
    <cellStyle name="Normal 10 3 2 8 2" xfId="9391" xr:uid="{00000000-0005-0000-0000-0000CD2E0000}"/>
    <cellStyle name="Normal 10 3 2 9" xfId="9392" xr:uid="{00000000-0005-0000-0000-0000CE2E0000}"/>
    <cellStyle name="Normal 10 3 2 9 2" xfId="9393" xr:uid="{00000000-0005-0000-0000-0000CF2E0000}"/>
    <cellStyle name="Normal 10 3 3" xfId="9394" xr:uid="{00000000-0005-0000-0000-0000D02E0000}"/>
    <cellStyle name="Normal 10 3 3 10" xfId="9395" xr:uid="{00000000-0005-0000-0000-0000D12E0000}"/>
    <cellStyle name="Normal 10 3 3 11" xfId="9396" xr:uid="{00000000-0005-0000-0000-0000D22E0000}"/>
    <cellStyle name="Normal 10 3 3 2" xfId="9397" xr:uid="{00000000-0005-0000-0000-0000D32E0000}"/>
    <cellStyle name="Normal 10 3 3 2 2" xfId="9398" xr:uid="{00000000-0005-0000-0000-0000D42E0000}"/>
    <cellStyle name="Normal 10 3 3 2 2 2" xfId="9399" xr:uid="{00000000-0005-0000-0000-0000D52E0000}"/>
    <cellStyle name="Normal 10 3 3 2 3" xfId="9400" xr:uid="{00000000-0005-0000-0000-0000D62E0000}"/>
    <cellStyle name="Normal 10 3 3 2 3 2" xfId="9401" xr:uid="{00000000-0005-0000-0000-0000D72E0000}"/>
    <cellStyle name="Normal 10 3 3 2 4" xfId="9402" xr:uid="{00000000-0005-0000-0000-0000D82E0000}"/>
    <cellStyle name="Normal 10 3 3 2 4 2" xfId="9403" xr:uid="{00000000-0005-0000-0000-0000D92E0000}"/>
    <cellStyle name="Normal 10 3 3 2 5" xfId="9404" xr:uid="{00000000-0005-0000-0000-0000DA2E0000}"/>
    <cellStyle name="Normal 10 3 3 2 6" xfId="9405" xr:uid="{00000000-0005-0000-0000-0000DB2E0000}"/>
    <cellStyle name="Normal 10 3 3 3" xfId="9406" xr:uid="{00000000-0005-0000-0000-0000DC2E0000}"/>
    <cellStyle name="Normal 10 3 3 3 2" xfId="9407" xr:uid="{00000000-0005-0000-0000-0000DD2E0000}"/>
    <cellStyle name="Normal 10 3 3 3 2 2" xfId="9408" xr:uid="{00000000-0005-0000-0000-0000DE2E0000}"/>
    <cellStyle name="Normal 10 3 3 3 3" xfId="9409" xr:uid="{00000000-0005-0000-0000-0000DF2E0000}"/>
    <cellStyle name="Normal 10 3 3 3 3 2" xfId="9410" xr:uid="{00000000-0005-0000-0000-0000E02E0000}"/>
    <cellStyle name="Normal 10 3 3 3 4" xfId="9411" xr:uid="{00000000-0005-0000-0000-0000E12E0000}"/>
    <cellStyle name="Normal 10 3 3 3 4 2" xfId="9412" xr:uid="{00000000-0005-0000-0000-0000E22E0000}"/>
    <cellStyle name="Normal 10 3 3 3 5" xfId="9413" xr:uid="{00000000-0005-0000-0000-0000E32E0000}"/>
    <cellStyle name="Normal 10 3 3 3 6" xfId="9414" xr:uid="{00000000-0005-0000-0000-0000E42E0000}"/>
    <cellStyle name="Normal 10 3 3 4" xfId="9415" xr:uid="{00000000-0005-0000-0000-0000E52E0000}"/>
    <cellStyle name="Normal 10 3 3 4 2" xfId="9416" xr:uid="{00000000-0005-0000-0000-0000E62E0000}"/>
    <cellStyle name="Normal 10 3 3 4 2 2" xfId="9417" xr:uid="{00000000-0005-0000-0000-0000E72E0000}"/>
    <cellStyle name="Normal 10 3 3 4 3" xfId="9418" xr:uid="{00000000-0005-0000-0000-0000E82E0000}"/>
    <cellStyle name="Normal 10 3 3 4 3 2" xfId="9419" xr:uid="{00000000-0005-0000-0000-0000E92E0000}"/>
    <cellStyle name="Normal 10 3 3 4 4" xfId="9420" xr:uid="{00000000-0005-0000-0000-0000EA2E0000}"/>
    <cellStyle name="Normal 10 3 3 4 4 2" xfId="9421" xr:uid="{00000000-0005-0000-0000-0000EB2E0000}"/>
    <cellStyle name="Normal 10 3 3 4 5" xfId="9422" xr:uid="{00000000-0005-0000-0000-0000EC2E0000}"/>
    <cellStyle name="Normal 10 3 3 4 6" xfId="9423" xr:uid="{00000000-0005-0000-0000-0000ED2E0000}"/>
    <cellStyle name="Normal 10 3 3 5" xfId="9424" xr:uid="{00000000-0005-0000-0000-0000EE2E0000}"/>
    <cellStyle name="Normal 10 3 3 5 2" xfId="9425" xr:uid="{00000000-0005-0000-0000-0000EF2E0000}"/>
    <cellStyle name="Normal 10 3 3 5 2 2" xfId="9426" xr:uid="{00000000-0005-0000-0000-0000F02E0000}"/>
    <cellStyle name="Normal 10 3 3 5 3" xfId="9427" xr:uid="{00000000-0005-0000-0000-0000F12E0000}"/>
    <cellStyle name="Normal 10 3 3 5 3 2" xfId="9428" xr:uid="{00000000-0005-0000-0000-0000F22E0000}"/>
    <cellStyle name="Normal 10 3 3 5 4" xfId="9429" xr:uid="{00000000-0005-0000-0000-0000F32E0000}"/>
    <cellStyle name="Normal 10 3 3 5 5" xfId="9430" xr:uid="{00000000-0005-0000-0000-0000F42E0000}"/>
    <cellStyle name="Normal 10 3 3 6" xfId="9431" xr:uid="{00000000-0005-0000-0000-0000F52E0000}"/>
    <cellStyle name="Normal 10 3 3 6 2" xfId="9432" xr:uid="{00000000-0005-0000-0000-0000F62E0000}"/>
    <cellStyle name="Normal 10 3 3 7" xfId="9433" xr:uid="{00000000-0005-0000-0000-0000F72E0000}"/>
    <cellStyle name="Normal 10 3 3 7 2" xfId="9434" xr:uid="{00000000-0005-0000-0000-0000F82E0000}"/>
    <cellStyle name="Normal 10 3 3 8" xfId="9435" xr:uid="{00000000-0005-0000-0000-0000F92E0000}"/>
    <cellStyle name="Normal 10 3 3 8 2" xfId="9436" xr:uid="{00000000-0005-0000-0000-0000FA2E0000}"/>
    <cellStyle name="Normal 10 3 3 9" xfId="9437" xr:uid="{00000000-0005-0000-0000-0000FB2E0000}"/>
    <cellStyle name="Normal 10 3 4" xfId="9438" xr:uid="{00000000-0005-0000-0000-0000FC2E0000}"/>
    <cellStyle name="Normal 10 3 4 10" xfId="9439" xr:uid="{00000000-0005-0000-0000-0000FD2E0000}"/>
    <cellStyle name="Normal 10 3 4 11" xfId="9440" xr:uid="{00000000-0005-0000-0000-0000FE2E0000}"/>
    <cellStyle name="Normal 10 3 4 2" xfId="9441" xr:uid="{00000000-0005-0000-0000-0000FF2E0000}"/>
    <cellStyle name="Normal 10 3 4 2 2" xfId="9442" xr:uid="{00000000-0005-0000-0000-0000002F0000}"/>
    <cellStyle name="Normal 10 3 4 2 2 2" xfId="9443" xr:uid="{00000000-0005-0000-0000-0000012F0000}"/>
    <cellStyle name="Normal 10 3 4 2 3" xfId="9444" xr:uid="{00000000-0005-0000-0000-0000022F0000}"/>
    <cellStyle name="Normal 10 3 4 2 3 2" xfId="9445" xr:uid="{00000000-0005-0000-0000-0000032F0000}"/>
    <cellStyle name="Normal 10 3 4 2 4" xfId="9446" xr:uid="{00000000-0005-0000-0000-0000042F0000}"/>
    <cellStyle name="Normal 10 3 4 2 4 2" xfId="9447" xr:uid="{00000000-0005-0000-0000-0000052F0000}"/>
    <cellStyle name="Normal 10 3 4 2 5" xfId="9448" xr:uid="{00000000-0005-0000-0000-0000062F0000}"/>
    <cellStyle name="Normal 10 3 4 2 6" xfId="9449" xr:uid="{00000000-0005-0000-0000-0000072F0000}"/>
    <cellStyle name="Normal 10 3 4 3" xfId="9450" xr:uid="{00000000-0005-0000-0000-0000082F0000}"/>
    <cellStyle name="Normal 10 3 4 3 2" xfId="9451" xr:uid="{00000000-0005-0000-0000-0000092F0000}"/>
    <cellStyle name="Normal 10 3 4 3 2 2" xfId="9452" xr:uid="{00000000-0005-0000-0000-00000A2F0000}"/>
    <cellStyle name="Normal 10 3 4 3 3" xfId="9453" xr:uid="{00000000-0005-0000-0000-00000B2F0000}"/>
    <cellStyle name="Normal 10 3 4 3 3 2" xfId="9454" xr:uid="{00000000-0005-0000-0000-00000C2F0000}"/>
    <cellStyle name="Normal 10 3 4 3 4" xfId="9455" xr:uid="{00000000-0005-0000-0000-00000D2F0000}"/>
    <cellStyle name="Normal 10 3 4 3 4 2" xfId="9456" xr:uid="{00000000-0005-0000-0000-00000E2F0000}"/>
    <cellStyle name="Normal 10 3 4 3 5" xfId="9457" xr:uid="{00000000-0005-0000-0000-00000F2F0000}"/>
    <cellStyle name="Normal 10 3 4 3 6" xfId="9458" xr:uid="{00000000-0005-0000-0000-0000102F0000}"/>
    <cellStyle name="Normal 10 3 4 4" xfId="9459" xr:uid="{00000000-0005-0000-0000-0000112F0000}"/>
    <cellStyle name="Normal 10 3 4 4 2" xfId="9460" xr:uid="{00000000-0005-0000-0000-0000122F0000}"/>
    <cellStyle name="Normal 10 3 4 4 2 2" xfId="9461" xr:uid="{00000000-0005-0000-0000-0000132F0000}"/>
    <cellStyle name="Normal 10 3 4 4 3" xfId="9462" xr:uid="{00000000-0005-0000-0000-0000142F0000}"/>
    <cellStyle name="Normal 10 3 4 4 3 2" xfId="9463" xr:uid="{00000000-0005-0000-0000-0000152F0000}"/>
    <cellStyle name="Normal 10 3 4 4 4" xfId="9464" xr:uid="{00000000-0005-0000-0000-0000162F0000}"/>
    <cellStyle name="Normal 10 3 4 4 4 2" xfId="9465" xr:uid="{00000000-0005-0000-0000-0000172F0000}"/>
    <cellStyle name="Normal 10 3 4 4 5" xfId="9466" xr:uid="{00000000-0005-0000-0000-0000182F0000}"/>
    <cellStyle name="Normal 10 3 4 4 6" xfId="9467" xr:uid="{00000000-0005-0000-0000-0000192F0000}"/>
    <cellStyle name="Normal 10 3 4 5" xfId="9468" xr:uid="{00000000-0005-0000-0000-00001A2F0000}"/>
    <cellStyle name="Normal 10 3 4 5 2" xfId="9469" xr:uid="{00000000-0005-0000-0000-00001B2F0000}"/>
    <cellStyle name="Normal 10 3 4 5 2 2" xfId="9470" xr:uid="{00000000-0005-0000-0000-00001C2F0000}"/>
    <cellStyle name="Normal 10 3 4 5 3" xfId="9471" xr:uid="{00000000-0005-0000-0000-00001D2F0000}"/>
    <cellStyle name="Normal 10 3 4 5 3 2" xfId="9472" xr:uid="{00000000-0005-0000-0000-00001E2F0000}"/>
    <cellStyle name="Normal 10 3 4 5 4" xfId="9473" xr:uid="{00000000-0005-0000-0000-00001F2F0000}"/>
    <cellStyle name="Normal 10 3 4 5 5" xfId="9474" xr:uid="{00000000-0005-0000-0000-0000202F0000}"/>
    <cellStyle name="Normal 10 3 4 6" xfId="9475" xr:uid="{00000000-0005-0000-0000-0000212F0000}"/>
    <cellStyle name="Normal 10 3 4 6 2" xfId="9476" xr:uid="{00000000-0005-0000-0000-0000222F0000}"/>
    <cellStyle name="Normal 10 3 4 7" xfId="9477" xr:uid="{00000000-0005-0000-0000-0000232F0000}"/>
    <cellStyle name="Normal 10 3 4 7 2" xfId="9478" xr:uid="{00000000-0005-0000-0000-0000242F0000}"/>
    <cellStyle name="Normal 10 3 4 8" xfId="9479" xr:uid="{00000000-0005-0000-0000-0000252F0000}"/>
    <cellStyle name="Normal 10 3 4 8 2" xfId="9480" xr:uid="{00000000-0005-0000-0000-0000262F0000}"/>
    <cellStyle name="Normal 10 3 4 9" xfId="9481" xr:uid="{00000000-0005-0000-0000-0000272F0000}"/>
    <cellStyle name="Normal 10 3 5" xfId="9482" xr:uid="{00000000-0005-0000-0000-0000282F0000}"/>
    <cellStyle name="Normal 10 3 5 2" xfId="9483" xr:uid="{00000000-0005-0000-0000-0000292F0000}"/>
    <cellStyle name="Normal 10 3 5 2 2" xfId="9484" xr:uid="{00000000-0005-0000-0000-00002A2F0000}"/>
    <cellStyle name="Normal 10 3 5 3" xfId="9485" xr:uid="{00000000-0005-0000-0000-00002B2F0000}"/>
    <cellStyle name="Normal 10 3 5 3 2" xfId="9486" xr:uid="{00000000-0005-0000-0000-00002C2F0000}"/>
    <cellStyle name="Normal 10 3 5 4" xfId="9487" xr:uid="{00000000-0005-0000-0000-00002D2F0000}"/>
    <cellStyle name="Normal 10 3 5 4 2" xfId="9488" xr:uid="{00000000-0005-0000-0000-00002E2F0000}"/>
    <cellStyle name="Normal 10 3 5 5" xfId="9489" xr:uid="{00000000-0005-0000-0000-00002F2F0000}"/>
    <cellStyle name="Normal 10 3 5 6" xfId="9490" xr:uid="{00000000-0005-0000-0000-0000302F0000}"/>
    <cellStyle name="Normal 10 3 6" xfId="9491" xr:uid="{00000000-0005-0000-0000-0000312F0000}"/>
    <cellStyle name="Normal 10 3 6 2" xfId="9492" xr:uid="{00000000-0005-0000-0000-0000322F0000}"/>
    <cellStyle name="Normal 10 3 6 2 2" xfId="9493" xr:uid="{00000000-0005-0000-0000-0000332F0000}"/>
    <cellStyle name="Normal 10 3 6 3" xfId="9494" xr:uid="{00000000-0005-0000-0000-0000342F0000}"/>
    <cellStyle name="Normal 10 3 6 3 2" xfId="9495" xr:uid="{00000000-0005-0000-0000-0000352F0000}"/>
    <cellStyle name="Normal 10 3 6 4" xfId="9496" xr:uid="{00000000-0005-0000-0000-0000362F0000}"/>
    <cellStyle name="Normal 10 3 6 4 2" xfId="9497" xr:uid="{00000000-0005-0000-0000-0000372F0000}"/>
    <cellStyle name="Normal 10 3 6 5" xfId="9498" xr:uid="{00000000-0005-0000-0000-0000382F0000}"/>
    <cellStyle name="Normal 10 3 6 6" xfId="9499" xr:uid="{00000000-0005-0000-0000-0000392F0000}"/>
    <cellStyle name="Normal 10 3 7" xfId="9500" xr:uid="{00000000-0005-0000-0000-00003A2F0000}"/>
    <cellStyle name="Normal 10 3 7 2" xfId="9501" xr:uid="{00000000-0005-0000-0000-00003B2F0000}"/>
    <cellStyle name="Normal 10 3 7 2 2" xfId="9502" xr:uid="{00000000-0005-0000-0000-00003C2F0000}"/>
    <cellStyle name="Normal 10 3 7 3" xfId="9503" xr:uid="{00000000-0005-0000-0000-00003D2F0000}"/>
    <cellStyle name="Normal 10 3 7 3 2" xfId="9504" xr:uid="{00000000-0005-0000-0000-00003E2F0000}"/>
    <cellStyle name="Normal 10 3 7 4" xfId="9505" xr:uid="{00000000-0005-0000-0000-00003F2F0000}"/>
    <cellStyle name="Normal 10 3 7 4 2" xfId="9506" xr:uid="{00000000-0005-0000-0000-0000402F0000}"/>
    <cellStyle name="Normal 10 3 7 5" xfId="9507" xr:uid="{00000000-0005-0000-0000-0000412F0000}"/>
    <cellStyle name="Normal 10 3 7 6" xfId="9508" xr:uid="{00000000-0005-0000-0000-0000422F0000}"/>
    <cellStyle name="Normal 10 3 8" xfId="9509" xr:uid="{00000000-0005-0000-0000-0000432F0000}"/>
    <cellStyle name="Normal 10 3 8 2" xfId="9510" xr:uid="{00000000-0005-0000-0000-0000442F0000}"/>
    <cellStyle name="Normal 10 3 8 2 2" xfId="9511" xr:uid="{00000000-0005-0000-0000-0000452F0000}"/>
    <cellStyle name="Normal 10 3 8 3" xfId="9512" xr:uid="{00000000-0005-0000-0000-0000462F0000}"/>
    <cellStyle name="Normal 10 3 8 3 2" xfId="9513" xr:uid="{00000000-0005-0000-0000-0000472F0000}"/>
    <cellStyle name="Normal 10 3 8 4" xfId="9514" xr:uid="{00000000-0005-0000-0000-0000482F0000}"/>
    <cellStyle name="Normal 10 3 8 5" xfId="9515" xr:uid="{00000000-0005-0000-0000-0000492F0000}"/>
    <cellStyle name="Normal 10 3 9" xfId="9516" xr:uid="{00000000-0005-0000-0000-00004A2F0000}"/>
    <cellStyle name="Normal 10 3 9 2" xfId="9517" xr:uid="{00000000-0005-0000-0000-00004B2F0000}"/>
    <cellStyle name="Normal 10 4" xfId="9518" xr:uid="{00000000-0005-0000-0000-00004C2F0000}"/>
    <cellStyle name="Normal 10 4 10" xfId="9519" xr:uid="{00000000-0005-0000-0000-00004D2F0000}"/>
    <cellStyle name="Normal 10 4 10 2" xfId="9520" xr:uid="{00000000-0005-0000-0000-00004E2F0000}"/>
    <cellStyle name="Normal 10 4 11" xfId="9521" xr:uid="{00000000-0005-0000-0000-00004F2F0000}"/>
    <cellStyle name="Normal 10 4 12" xfId="9522" xr:uid="{00000000-0005-0000-0000-0000502F0000}"/>
    <cellStyle name="Normal 10 4 13" xfId="9523" xr:uid="{00000000-0005-0000-0000-0000512F0000}"/>
    <cellStyle name="Normal 10 4 2" xfId="9524" xr:uid="{00000000-0005-0000-0000-0000522F0000}"/>
    <cellStyle name="Normal 10 4 2 10" xfId="9525" xr:uid="{00000000-0005-0000-0000-0000532F0000}"/>
    <cellStyle name="Normal 10 4 2 11" xfId="9526" xr:uid="{00000000-0005-0000-0000-0000542F0000}"/>
    <cellStyle name="Normal 10 4 2 2" xfId="9527" xr:uid="{00000000-0005-0000-0000-0000552F0000}"/>
    <cellStyle name="Normal 10 4 2 2 2" xfId="9528" xr:uid="{00000000-0005-0000-0000-0000562F0000}"/>
    <cellStyle name="Normal 10 4 2 2 2 2" xfId="9529" xr:uid="{00000000-0005-0000-0000-0000572F0000}"/>
    <cellStyle name="Normal 10 4 2 2 3" xfId="9530" xr:uid="{00000000-0005-0000-0000-0000582F0000}"/>
    <cellStyle name="Normal 10 4 2 2 3 2" xfId="9531" xr:uid="{00000000-0005-0000-0000-0000592F0000}"/>
    <cellStyle name="Normal 10 4 2 2 4" xfId="9532" xr:uid="{00000000-0005-0000-0000-00005A2F0000}"/>
    <cellStyle name="Normal 10 4 2 2 4 2" xfId="9533" xr:uid="{00000000-0005-0000-0000-00005B2F0000}"/>
    <cellStyle name="Normal 10 4 2 2 5" xfId="9534" xr:uid="{00000000-0005-0000-0000-00005C2F0000}"/>
    <cellStyle name="Normal 10 4 2 2 6" xfId="9535" xr:uid="{00000000-0005-0000-0000-00005D2F0000}"/>
    <cellStyle name="Normal 10 4 2 2 7" xfId="9536" xr:uid="{00000000-0005-0000-0000-00005E2F0000}"/>
    <cellStyle name="Normal 10 4 2 3" xfId="9537" xr:uid="{00000000-0005-0000-0000-00005F2F0000}"/>
    <cellStyle name="Normal 10 4 2 3 2" xfId="9538" xr:uid="{00000000-0005-0000-0000-0000602F0000}"/>
    <cellStyle name="Normal 10 4 2 3 2 2" xfId="9539" xr:uid="{00000000-0005-0000-0000-0000612F0000}"/>
    <cellStyle name="Normal 10 4 2 3 3" xfId="9540" xr:uid="{00000000-0005-0000-0000-0000622F0000}"/>
    <cellStyle name="Normal 10 4 2 3 3 2" xfId="9541" xr:uid="{00000000-0005-0000-0000-0000632F0000}"/>
    <cellStyle name="Normal 10 4 2 3 4" xfId="9542" xr:uid="{00000000-0005-0000-0000-0000642F0000}"/>
    <cellStyle name="Normal 10 4 2 3 4 2" xfId="9543" xr:uid="{00000000-0005-0000-0000-0000652F0000}"/>
    <cellStyle name="Normal 10 4 2 3 5" xfId="9544" xr:uid="{00000000-0005-0000-0000-0000662F0000}"/>
    <cellStyle name="Normal 10 4 2 3 6" xfId="9545" xr:uid="{00000000-0005-0000-0000-0000672F0000}"/>
    <cellStyle name="Normal 10 4 2 4" xfId="9546" xr:uid="{00000000-0005-0000-0000-0000682F0000}"/>
    <cellStyle name="Normal 10 4 2 4 2" xfId="9547" xr:uid="{00000000-0005-0000-0000-0000692F0000}"/>
    <cellStyle name="Normal 10 4 2 4 2 2" xfId="9548" xr:uid="{00000000-0005-0000-0000-00006A2F0000}"/>
    <cellStyle name="Normal 10 4 2 4 3" xfId="9549" xr:uid="{00000000-0005-0000-0000-00006B2F0000}"/>
    <cellStyle name="Normal 10 4 2 4 3 2" xfId="9550" xr:uid="{00000000-0005-0000-0000-00006C2F0000}"/>
    <cellStyle name="Normal 10 4 2 4 4" xfId="9551" xr:uid="{00000000-0005-0000-0000-00006D2F0000}"/>
    <cellStyle name="Normal 10 4 2 4 4 2" xfId="9552" xr:uid="{00000000-0005-0000-0000-00006E2F0000}"/>
    <cellStyle name="Normal 10 4 2 4 5" xfId="9553" xr:uid="{00000000-0005-0000-0000-00006F2F0000}"/>
    <cellStyle name="Normal 10 4 2 4 6" xfId="9554" xr:uid="{00000000-0005-0000-0000-0000702F0000}"/>
    <cellStyle name="Normal 10 4 2 5" xfId="9555" xr:uid="{00000000-0005-0000-0000-0000712F0000}"/>
    <cellStyle name="Normal 10 4 2 5 2" xfId="9556" xr:uid="{00000000-0005-0000-0000-0000722F0000}"/>
    <cellStyle name="Normal 10 4 2 5 2 2" xfId="9557" xr:uid="{00000000-0005-0000-0000-0000732F0000}"/>
    <cellStyle name="Normal 10 4 2 5 3" xfId="9558" xr:uid="{00000000-0005-0000-0000-0000742F0000}"/>
    <cellStyle name="Normal 10 4 2 5 3 2" xfId="9559" xr:uid="{00000000-0005-0000-0000-0000752F0000}"/>
    <cellStyle name="Normal 10 4 2 5 4" xfId="9560" xr:uid="{00000000-0005-0000-0000-0000762F0000}"/>
    <cellStyle name="Normal 10 4 2 5 5" xfId="9561" xr:uid="{00000000-0005-0000-0000-0000772F0000}"/>
    <cellStyle name="Normal 10 4 2 6" xfId="9562" xr:uid="{00000000-0005-0000-0000-0000782F0000}"/>
    <cellStyle name="Normal 10 4 2 6 2" xfId="9563" xr:uid="{00000000-0005-0000-0000-0000792F0000}"/>
    <cellStyle name="Normal 10 4 2 7" xfId="9564" xr:uid="{00000000-0005-0000-0000-00007A2F0000}"/>
    <cellStyle name="Normal 10 4 2 7 2" xfId="9565" xr:uid="{00000000-0005-0000-0000-00007B2F0000}"/>
    <cellStyle name="Normal 10 4 2 8" xfId="9566" xr:uid="{00000000-0005-0000-0000-00007C2F0000}"/>
    <cellStyle name="Normal 10 4 2 8 2" xfId="9567" xr:uid="{00000000-0005-0000-0000-00007D2F0000}"/>
    <cellStyle name="Normal 10 4 2 9" xfId="9568" xr:uid="{00000000-0005-0000-0000-00007E2F0000}"/>
    <cellStyle name="Normal 10 4 3" xfId="9569" xr:uid="{00000000-0005-0000-0000-00007F2F0000}"/>
    <cellStyle name="Normal 10 4 3 10" xfId="9570" xr:uid="{00000000-0005-0000-0000-0000802F0000}"/>
    <cellStyle name="Normal 10 4 3 11" xfId="9571" xr:uid="{00000000-0005-0000-0000-0000812F0000}"/>
    <cellStyle name="Normal 10 4 3 2" xfId="9572" xr:uid="{00000000-0005-0000-0000-0000822F0000}"/>
    <cellStyle name="Normal 10 4 3 2 2" xfId="9573" xr:uid="{00000000-0005-0000-0000-0000832F0000}"/>
    <cellStyle name="Normal 10 4 3 2 2 2" xfId="9574" xr:uid="{00000000-0005-0000-0000-0000842F0000}"/>
    <cellStyle name="Normal 10 4 3 2 3" xfId="9575" xr:uid="{00000000-0005-0000-0000-0000852F0000}"/>
    <cellStyle name="Normal 10 4 3 2 3 2" xfId="9576" xr:uid="{00000000-0005-0000-0000-0000862F0000}"/>
    <cellStyle name="Normal 10 4 3 2 4" xfId="9577" xr:uid="{00000000-0005-0000-0000-0000872F0000}"/>
    <cellStyle name="Normal 10 4 3 2 4 2" xfId="9578" xr:uid="{00000000-0005-0000-0000-0000882F0000}"/>
    <cellStyle name="Normal 10 4 3 2 5" xfId="9579" xr:uid="{00000000-0005-0000-0000-0000892F0000}"/>
    <cellStyle name="Normal 10 4 3 2 6" xfId="9580" xr:uid="{00000000-0005-0000-0000-00008A2F0000}"/>
    <cellStyle name="Normal 10 4 3 3" xfId="9581" xr:uid="{00000000-0005-0000-0000-00008B2F0000}"/>
    <cellStyle name="Normal 10 4 3 3 2" xfId="9582" xr:uid="{00000000-0005-0000-0000-00008C2F0000}"/>
    <cellStyle name="Normal 10 4 3 3 2 2" xfId="9583" xr:uid="{00000000-0005-0000-0000-00008D2F0000}"/>
    <cellStyle name="Normal 10 4 3 3 3" xfId="9584" xr:uid="{00000000-0005-0000-0000-00008E2F0000}"/>
    <cellStyle name="Normal 10 4 3 3 3 2" xfId="9585" xr:uid="{00000000-0005-0000-0000-00008F2F0000}"/>
    <cellStyle name="Normal 10 4 3 3 4" xfId="9586" xr:uid="{00000000-0005-0000-0000-0000902F0000}"/>
    <cellStyle name="Normal 10 4 3 3 4 2" xfId="9587" xr:uid="{00000000-0005-0000-0000-0000912F0000}"/>
    <cellStyle name="Normal 10 4 3 3 5" xfId="9588" xr:uid="{00000000-0005-0000-0000-0000922F0000}"/>
    <cellStyle name="Normal 10 4 3 3 6" xfId="9589" xr:uid="{00000000-0005-0000-0000-0000932F0000}"/>
    <cellStyle name="Normal 10 4 3 4" xfId="9590" xr:uid="{00000000-0005-0000-0000-0000942F0000}"/>
    <cellStyle name="Normal 10 4 3 4 2" xfId="9591" xr:uid="{00000000-0005-0000-0000-0000952F0000}"/>
    <cellStyle name="Normal 10 4 3 4 2 2" xfId="9592" xr:uid="{00000000-0005-0000-0000-0000962F0000}"/>
    <cellStyle name="Normal 10 4 3 4 3" xfId="9593" xr:uid="{00000000-0005-0000-0000-0000972F0000}"/>
    <cellStyle name="Normal 10 4 3 4 3 2" xfId="9594" xr:uid="{00000000-0005-0000-0000-0000982F0000}"/>
    <cellStyle name="Normal 10 4 3 4 4" xfId="9595" xr:uid="{00000000-0005-0000-0000-0000992F0000}"/>
    <cellStyle name="Normal 10 4 3 4 4 2" xfId="9596" xr:uid="{00000000-0005-0000-0000-00009A2F0000}"/>
    <cellStyle name="Normal 10 4 3 4 5" xfId="9597" xr:uid="{00000000-0005-0000-0000-00009B2F0000}"/>
    <cellStyle name="Normal 10 4 3 4 6" xfId="9598" xr:uid="{00000000-0005-0000-0000-00009C2F0000}"/>
    <cellStyle name="Normal 10 4 3 5" xfId="9599" xr:uid="{00000000-0005-0000-0000-00009D2F0000}"/>
    <cellStyle name="Normal 10 4 3 5 2" xfId="9600" xr:uid="{00000000-0005-0000-0000-00009E2F0000}"/>
    <cellStyle name="Normal 10 4 3 5 2 2" xfId="9601" xr:uid="{00000000-0005-0000-0000-00009F2F0000}"/>
    <cellStyle name="Normal 10 4 3 5 3" xfId="9602" xr:uid="{00000000-0005-0000-0000-0000A02F0000}"/>
    <cellStyle name="Normal 10 4 3 5 3 2" xfId="9603" xr:uid="{00000000-0005-0000-0000-0000A12F0000}"/>
    <cellStyle name="Normal 10 4 3 5 4" xfId="9604" xr:uid="{00000000-0005-0000-0000-0000A22F0000}"/>
    <cellStyle name="Normal 10 4 3 5 5" xfId="9605" xr:uid="{00000000-0005-0000-0000-0000A32F0000}"/>
    <cellStyle name="Normal 10 4 3 6" xfId="9606" xr:uid="{00000000-0005-0000-0000-0000A42F0000}"/>
    <cellStyle name="Normal 10 4 3 6 2" xfId="9607" xr:uid="{00000000-0005-0000-0000-0000A52F0000}"/>
    <cellStyle name="Normal 10 4 3 7" xfId="9608" xr:uid="{00000000-0005-0000-0000-0000A62F0000}"/>
    <cellStyle name="Normal 10 4 3 7 2" xfId="9609" xr:uid="{00000000-0005-0000-0000-0000A72F0000}"/>
    <cellStyle name="Normal 10 4 3 8" xfId="9610" xr:uid="{00000000-0005-0000-0000-0000A82F0000}"/>
    <cellStyle name="Normal 10 4 3 8 2" xfId="9611" xr:uid="{00000000-0005-0000-0000-0000A92F0000}"/>
    <cellStyle name="Normal 10 4 3 9" xfId="9612" xr:uid="{00000000-0005-0000-0000-0000AA2F0000}"/>
    <cellStyle name="Normal 10 4 4" xfId="9613" xr:uid="{00000000-0005-0000-0000-0000AB2F0000}"/>
    <cellStyle name="Normal 10 4 4 2" xfId="9614" xr:uid="{00000000-0005-0000-0000-0000AC2F0000}"/>
    <cellStyle name="Normal 10 4 4 2 2" xfId="9615" xr:uid="{00000000-0005-0000-0000-0000AD2F0000}"/>
    <cellStyle name="Normal 10 4 4 3" xfId="9616" xr:uid="{00000000-0005-0000-0000-0000AE2F0000}"/>
    <cellStyle name="Normal 10 4 4 3 2" xfId="9617" xr:uid="{00000000-0005-0000-0000-0000AF2F0000}"/>
    <cellStyle name="Normal 10 4 4 4" xfId="9618" xr:uid="{00000000-0005-0000-0000-0000B02F0000}"/>
    <cellStyle name="Normal 10 4 4 4 2" xfId="9619" xr:uid="{00000000-0005-0000-0000-0000B12F0000}"/>
    <cellStyle name="Normal 10 4 4 5" xfId="9620" xr:uid="{00000000-0005-0000-0000-0000B22F0000}"/>
    <cellStyle name="Normal 10 4 4 6" xfId="9621" xr:uid="{00000000-0005-0000-0000-0000B32F0000}"/>
    <cellStyle name="Normal 10 4 4 7" xfId="9622" xr:uid="{00000000-0005-0000-0000-0000B42F0000}"/>
    <cellStyle name="Normal 10 4 5" xfId="9623" xr:uid="{00000000-0005-0000-0000-0000B52F0000}"/>
    <cellStyle name="Normal 10 4 5 2" xfId="9624" xr:uid="{00000000-0005-0000-0000-0000B62F0000}"/>
    <cellStyle name="Normal 10 4 5 2 2" xfId="9625" xr:uid="{00000000-0005-0000-0000-0000B72F0000}"/>
    <cellStyle name="Normal 10 4 5 3" xfId="9626" xr:uid="{00000000-0005-0000-0000-0000B82F0000}"/>
    <cellStyle name="Normal 10 4 5 3 2" xfId="9627" xr:uid="{00000000-0005-0000-0000-0000B92F0000}"/>
    <cellStyle name="Normal 10 4 5 4" xfId="9628" xr:uid="{00000000-0005-0000-0000-0000BA2F0000}"/>
    <cellStyle name="Normal 10 4 5 4 2" xfId="9629" xr:uid="{00000000-0005-0000-0000-0000BB2F0000}"/>
    <cellStyle name="Normal 10 4 5 5" xfId="9630" xr:uid="{00000000-0005-0000-0000-0000BC2F0000}"/>
    <cellStyle name="Normal 10 4 5 6" xfId="9631" xr:uid="{00000000-0005-0000-0000-0000BD2F0000}"/>
    <cellStyle name="Normal 10 4 6" xfId="9632" xr:uid="{00000000-0005-0000-0000-0000BE2F0000}"/>
    <cellStyle name="Normal 10 4 6 2" xfId="9633" xr:uid="{00000000-0005-0000-0000-0000BF2F0000}"/>
    <cellStyle name="Normal 10 4 6 2 2" xfId="9634" xr:uid="{00000000-0005-0000-0000-0000C02F0000}"/>
    <cellStyle name="Normal 10 4 6 3" xfId="9635" xr:uid="{00000000-0005-0000-0000-0000C12F0000}"/>
    <cellStyle name="Normal 10 4 6 3 2" xfId="9636" xr:uid="{00000000-0005-0000-0000-0000C22F0000}"/>
    <cellStyle name="Normal 10 4 6 4" xfId="9637" xr:uid="{00000000-0005-0000-0000-0000C32F0000}"/>
    <cellStyle name="Normal 10 4 6 4 2" xfId="9638" xr:uid="{00000000-0005-0000-0000-0000C42F0000}"/>
    <cellStyle name="Normal 10 4 6 5" xfId="9639" xr:uid="{00000000-0005-0000-0000-0000C52F0000}"/>
    <cellStyle name="Normal 10 4 6 6" xfId="9640" xr:uid="{00000000-0005-0000-0000-0000C62F0000}"/>
    <cellStyle name="Normal 10 4 7" xfId="9641" xr:uid="{00000000-0005-0000-0000-0000C72F0000}"/>
    <cellStyle name="Normal 10 4 7 2" xfId="9642" xr:uid="{00000000-0005-0000-0000-0000C82F0000}"/>
    <cellStyle name="Normal 10 4 7 2 2" xfId="9643" xr:uid="{00000000-0005-0000-0000-0000C92F0000}"/>
    <cellStyle name="Normal 10 4 7 3" xfId="9644" xr:uid="{00000000-0005-0000-0000-0000CA2F0000}"/>
    <cellStyle name="Normal 10 4 7 3 2" xfId="9645" xr:uid="{00000000-0005-0000-0000-0000CB2F0000}"/>
    <cellStyle name="Normal 10 4 7 4" xfId="9646" xr:uid="{00000000-0005-0000-0000-0000CC2F0000}"/>
    <cellStyle name="Normal 10 4 7 5" xfId="9647" xr:uid="{00000000-0005-0000-0000-0000CD2F0000}"/>
    <cellStyle name="Normal 10 4 8" xfId="9648" xr:uid="{00000000-0005-0000-0000-0000CE2F0000}"/>
    <cellStyle name="Normal 10 4 8 2" xfId="9649" xr:uid="{00000000-0005-0000-0000-0000CF2F0000}"/>
    <cellStyle name="Normal 10 4 9" xfId="9650" xr:uid="{00000000-0005-0000-0000-0000D02F0000}"/>
    <cellStyle name="Normal 10 4 9 2" xfId="9651" xr:uid="{00000000-0005-0000-0000-0000D12F0000}"/>
    <cellStyle name="Normal 10 5" xfId="9652" xr:uid="{00000000-0005-0000-0000-0000D22F0000}"/>
    <cellStyle name="Normal 10 5 10" xfId="9653" xr:uid="{00000000-0005-0000-0000-0000D32F0000}"/>
    <cellStyle name="Normal 10 5 11" xfId="9654" xr:uid="{00000000-0005-0000-0000-0000D42F0000}"/>
    <cellStyle name="Normal 10 5 12" xfId="9655" xr:uid="{00000000-0005-0000-0000-0000D52F0000}"/>
    <cellStyle name="Normal 10 5 2" xfId="9656" xr:uid="{00000000-0005-0000-0000-0000D62F0000}"/>
    <cellStyle name="Normal 10 5 2 2" xfId="9657" xr:uid="{00000000-0005-0000-0000-0000D72F0000}"/>
    <cellStyle name="Normal 10 5 2 2 2" xfId="9658" xr:uid="{00000000-0005-0000-0000-0000D82F0000}"/>
    <cellStyle name="Normal 10 5 2 2 3" xfId="9659" xr:uid="{00000000-0005-0000-0000-0000D92F0000}"/>
    <cellStyle name="Normal 10 5 2 3" xfId="9660" xr:uid="{00000000-0005-0000-0000-0000DA2F0000}"/>
    <cellStyle name="Normal 10 5 2 3 2" xfId="9661" xr:uid="{00000000-0005-0000-0000-0000DB2F0000}"/>
    <cellStyle name="Normal 10 5 2 4" xfId="9662" xr:uid="{00000000-0005-0000-0000-0000DC2F0000}"/>
    <cellStyle name="Normal 10 5 2 4 2" xfId="9663" xr:uid="{00000000-0005-0000-0000-0000DD2F0000}"/>
    <cellStyle name="Normal 10 5 2 5" xfId="9664" xr:uid="{00000000-0005-0000-0000-0000DE2F0000}"/>
    <cellStyle name="Normal 10 5 2 6" xfId="9665" xr:uid="{00000000-0005-0000-0000-0000DF2F0000}"/>
    <cellStyle name="Normal 10 5 2 7" xfId="9666" xr:uid="{00000000-0005-0000-0000-0000E02F0000}"/>
    <cellStyle name="Normal 10 5 3" xfId="9667" xr:uid="{00000000-0005-0000-0000-0000E12F0000}"/>
    <cellStyle name="Normal 10 5 3 2" xfId="9668" xr:uid="{00000000-0005-0000-0000-0000E22F0000}"/>
    <cellStyle name="Normal 10 5 3 2 2" xfId="9669" xr:uid="{00000000-0005-0000-0000-0000E32F0000}"/>
    <cellStyle name="Normal 10 5 3 3" xfId="9670" xr:uid="{00000000-0005-0000-0000-0000E42F0000}"/>
    <cellStyle name="Normal 10 5 3 3 2" xfId="9671" xr:uid="{00000000-0005-0000-0000-0000E52F0000}"/>
    <cellStyle name="Normal 10 5 3 4" xfId="9672" xr:uid="{00000000-0005-0000-0000-0000E62F0000}"/>
    <cellStyle name="Normal 10 5 3 4 2" xfId="9673" xr:uid="{00000000-0005-0000-0000-0000E72F0000}"/>
    <cellStyle name="Normal 10 5 3 5" xfId="9674" xr:uid="{00000000-0005-0000-0000-0000E82F0000}"/>
    <cellStyle name="Normal 10 5 3 6" xfId="9675" xr:uid="{00000000-0005-0000-0000-0000E92F0000}"/>
    <cellStyle name="Normal 10 5 3 7" xfId="9676" xr:uid="{00000000-0005-0000-0000-0000EA2F0000}"/>
    <cellStyle name="Normal 10 5 4" xfId="9677" xr:uid="{00000000-0005-0000-0000-0000EB2F0000}"/>
    <cellStyle name="Normal 10 5 4 2" xfId="9678" xr:uid="{00000000-0005-0000-0000-0000EC2F0000}"/>
    <cellStyle name="Normal 10 5 4 2 2" xfId="9679" xr:uid="{00000000-0005-0000-0000-0000ED2F0000}"/>
    <cellStyle name="Normal 10 5 4 3" xfId="9680" xr:uid="{00000000-0005-0000-0000-0000EE2F0000}"/>
    <cellStyle name="Normal 10 5 4 3 2" xfId="9681" xr:uid="{00000000-0005-0000-0000-0000EF2F0000}"/>
    <cellStyle name="Normal 10 5 4 4" xfId="9682" xr:uid="{00000000-0005-0000-0000-0000F02F0000}"/>
    <cellStyle name="Normal 10 5 4 4 2" xfId="9683" xr:uid="{00000000-0005-0000-0000-0000F12F0000}"/>
    <cellStyle name="Normal 10 5 4 5" xfId="9684" xr:uid="{00000000-0005-0000-0000-0000F22F0000}"/>
    <cellStyle name="Normal 10 5 4 6" xfId="9685" xr:uid="{00000000-0005-0000-0000-0000F32F0000}"/>
    <cellStyle name="Normal 10 5 4 7" xfId="9686" xr:uid="{00000000-0005-0000-0000-0000F42F0000}"/>
    <cellStyle name="Normal 10 5 5" xfId="9687" xr:uid="{00000000-0005-0000-0000-0000F52F0000}"/>
    <cellStyle name="Normal 10 5 5 2" xfId="9688" xr:uid="{00000000-0005-0000-0000-0000F62F0000}"/>
    <cellStyle name="Normal 10 5 5 2 2" xfId="9689" xr:uid="{00000000-0005-0000-0000-0000F72F0000}"/>
    <cellStyle name="Normal 10 5 5 3" xfId="9690" xr:uid="{00000000-0005-0000-0000-0000F82F0000}"/>
    <cellStyle name="Normal 10 5 5 3 2" xfId="9691" xr:uid="{00000000-0005-0000-0000-0000F92F0000}"/>
    <cellStyle name="Normal 10 5 5 4" xfId="9692" xr:uid="{00000000-0005-0000-0000-0000FA2F0000}"/>
    <cellStyle name="Normal 10 5 5 4 2" xfId="9693" xr:uid="{00000000-0005-0000-0000-0000FB2F0000}"/>
    <cellStyle name="Normal 10 5 5 5" xfId="9694" xr:uid="{00000000-0005-0000-0000-0000FC2F0000}"/>
    <cellStyle name="Normal 10 5 5 6" xfId="9695" xr:uid="{00000000-0005-0000-0000-0000FD2F0000}"/>
    <cellStyle name="Normal 10 5 6" xfId="9696" xr:uid="{00000000-0005-0000-0000-0000FE2F0000}"/>
    <cellStyle name="Normal 10 5 6 2" xfId="9697" xr:uid="{00000000-0005-0000-0000-0000FF2F0000}"/>
    <cellStyle name="Normal 10 5 6 2 2" xfId="9698" xr:uid="{00000000-0005-0000-0000-000000300000}"/>
    <cellStyle name="Normal 10 5 6 3" xfId="9699" xr:uid="{00000000-0005-0000-0000-000001300000}"/>
    <cellStyle name="Normal 10 5 6 3 2" xfId="9700" xr:uid="{00000000-0005-0000-0000-000002300000}"/>
    <cellStyle name="Normal 10 5 6 4" xfId="9701" xr:uid="{00000000-0005-0000-0000-000003300000}"/>
    <cellStyle name="Normal 10 5 6 5" xfId="9702" xr:uid="{00000000-0005-0000-0000-000004300000}"/>
    <cellStyle name="Normal 10 5 7" xfId="9703" xr:uid="{00000000-0005-0000-0000-000005300000}"/>
    <cellStyle name="Normal 10 5 7 2" xfId="9704" xr:uid="{00000000-0005-0000-0000-000006300000}"/>
    <cellStyle name="Normal 10 5 8" xfId="9705" xr:uid="{00000000-0005-0000-0000-000007300000}"/>
    <cellStyle name="Normal 10 5 8 2" xfId="9706" xr:uid="{00000000-0005-0000-0000-000008300000}"/>
    <cellStyle name="Normal 10 5 9" xfId="9707" xr:uid="{00000000-0005-0000-0000-000009300000}"/>
    <cellStyle name="Normal 10 5 9 2" xfId="9708" xr:uid="{00000000-0005-0000-0000-00000A300000}"/>
    <cellStyle name="Normal 10 6" xfId="9709" xr:uid="{00000000-0005-0000-0000-00000B300000}"/>
    <cellStyle name="Normal 10 6 10" xfId="9710" xr:uid="{00000000-0005-0000-0000-00000C300000}"/>
    <cellStyle name="Normal 10 6 11" xfId="9711" xr:uid="{00000000-0005-0000-0000-00000D300000}"/>
    <cellStyle name="Normal 10 6 2" xfId="9712" xr:uid="{00000000-0005-0000-0000-00000E300000}"/>
    <cellStyle name="Normal 10 6 2 2" xfId="9713" xr:uid="{00000000-0005-0000-0000-00000F300000}"/>
    <cellStyle name="Normal 10 6 2 2 2" xfId="9714" xr:uid="{00000000-0005-0000-0000-000010300000}"/>
    <cellStyle name="Normal 10 6 2 3" xfId="9715" xr:uid="{00000000-0005-0000-0000-000011300000}"/>
    <cellStyle name="Normal 10 6 2 3 2" xfId="9716" xr:uid="{00000000-0005-0000-0000-000012300000}"/>
    <cellStyle name="Normal 10 6 2 4" xfId="9717" xr:uid="{00000000-0005-0000-0000-000013300000}"/>
    <cellStyle name="Normal 10 6 2 4 2" xfId="9718" xr:uid="{00000000-0005-0000-0000-000014300000}"/>
    <cellStyle name="Normal 10 6 2 5" xfId="9719" xr:uid="{00000000-0005-0000-0000-000015300000}"/>
    <cellStyle name="Normal 10 6 2 6" xfId="9720" xr:uid="{00000000-0005-0000-0000-000016300000}"/>
    <cellStyle name="Normal 10 6 2 7" xfId="9721" xr:uid="{00000000-0005-0000-0000-000017300000}"/>
    <cellStyle name="Normal 10 6 3" xfId="9722" xr:uid="{00000000-0005-0000-0000-000018300000}"/>
    <cellStyle name="Normal 10 6 3 2" xfId="9723" xr:uid="{00000000-0005-0000-0000-000019300000}"/>
    <cellStyle name="Normal 10 6 3 2 2" xfId="9724" xr:uid="{00000000-0005-0000-0000-00001A300000}"/>
    <cellStyle name="Normal 10 6 3 3" xfId="9725" xr:uid="{00000000-0005-0000-0000-00001B300000}"/>
    <cellStyle name="Normal 10 6 3 3 2" xfId="9726" xr:uid="{00000000-0005-0000-0000-00001C300000}"/>
    <cellStyle name="Normal 10 6 3 4" xfId="9727" xr:uid="{00000000-0005-0000-0000-00001D300000}"/>
    <cellStyle name="Normal 10 6 3 4 2" xfId="9728" xr:uid="{00000000-0005-0000-0000-00001E300000}"/>
    <cellStyle name="Normal 10 6 3 5" xfId="9729" xr:uid="{00000000-0005-0000-0000-00001F300000}"/>
    <cellStyle name="Normal 10 6 3 6" xfId="9730" xr:uid="{00000000-0005-0000-0000-000020300000}"/>
    <cellStyle name="Normal 10 6 4" xfId="9731" xr:uid="{00000000-0005-0000-0000-000021300000}"/>
    <cellStyle name="Normal 10 6 4 2" xfId="9732" xr:uid="{00000000-0005-0000-0000-000022300000}"/>
    <cellStyle name="Normal 10 6 4 2 2" xfId="9733" xr:uid="{00000000-0005-0000-0000-000023300000}"/>
    <cellStyle name="Normal 10 6 4 3" xfId="9734" xr:uid="{00000000-0005-0000-0000-000024300000}"/>
    <cellStyle name="Normal 10 6 4 3 2" xfId="9735" xr:uid="{00000000-0005-0000-0000-000025300000}"/>
    <cellStyle name="Normal 10 6 4 4" xfId="9736" xr:uid="{00000000-0005-0000-0000-000026300000}"/>
    <cellStyle name="Normal 10 6 4 4 2" xfId="9737" xr:uid="{00000000-0005-0000-0000-000027300000}"/>
    <cellStyle name="Normal 10 6 4 5" xfId="9738" xr:uid="{00000000-0005-0000-0000-000028300000}"/>
    <cellStyle name="Normal 10 6 4 6" xfId="9739" xr:uid="{00000000-0005-0000-0000-000029300000}"/>
    <cellStyle name="Normal 10 6 5" xfId="9740" xr:uid="{00000000-0005-0000-0000-00002A300000}"/>
    <cellStyle name="Normal 10 6 5 2" xfId="9741" xr:uid="{00000000-0005-0000-0000-00002B300000}"/>
    <cellStyle name="Normal 10 6 5 2 2" xfId="9742" xr:uid="{00000000-0005-0000-0000-00002C300000}"/>
    <cellStyle name="Normal 10 6 5 3" xfId="9743" xr:uid="{00000000-0005-0000-0000-00002D300000}"/>
    <cellStyle name="Normal 10 6 5 3 2" xfId="9744" xr:uid="{00000000-0005-0000-0000-00002E300000}"/>
    <cellStyle name="Normal 10 6 5 4" xfId="9745" xr:uid="{00000000-0005-0000-0000-00002F300000}"/>
    <cellStyle name="Normal 10 6 5 5" xfId="9746" xr:uid="{00000000-0005-0000-0000-000030300000}"/>
    <cellStyle name="Normal 10 6 6" xfId="9747" xr:uid="{00000000-0005-0000-0000-000031300000}"/>
    <cellStyle name="Normal 10 6 6 2" xfId="9748" xr:uid="{00000000-0005-0000-0000-000032300000}"/>
    <cellStyle name="Normal 10 6 7" xfId="9749" xr:uid="{00000000-0005-0000-0000-000033300000}"/>
    <cellStyle name="Normal 10 6 7 2" xfId="9750" xr:uid="{00000000-0005-0000-0000-000034300000}"/>
    <cellStyle name="Normal 10 6 8" xfId="9751" xr:uid="{00000000-0005-0000-0000-000035300000}"/>
    <cellStyle name="Normal 10 6 8 2" xfId="9752" xr:uid="{00000000-0005-0000-0000-000036300000}"/>
    <cellStyle name="Normal 10 6 9" xfId="9753" xr:uid="{00000000-0005-0000-0000-000037300000}"/>
    <cellStyle name="Normal 10 7" xfId="9754" xr:uid="{00000000-0005-0000-0000-000038300000}"/>
    <cellStyle name="Normal 10 7 10" xfId="9755" xr:uid="{00000000-0005-0000-0000-000039300000}"/>
    <cellStyle name="Normal 10 7 11" xfId="9756" xr:uid="{00000000-0005-0000-0000-00003A300000}"/>
    <cellStyle name="Normal 10 7 2" xfId="9757" xr:uid="{00000000-0005-0000-0000-00003B300000}"/>
    <cellStyle name="Normal 10 7 2 2" xfId="9758" xr:uid="{00000000-0005-0000-0000-00003C300000}"/>
    <cellStyle name="Normal 10 7 2 2 2" xfId="9759" xr:uid="{00000000-0005-0000-0000-00003D300000}"/>
    <cellStyle name="Normal 10 7 2 3" xfId="9760" xr:uid="{00000000-0005-0000-0000-00003E300000}"/>
    <cellStyle name="Normal 10 7 2 3 2" xfId="9761" xr:uid="{00000000-0005-0000-0000-00003F300000}"/>
    <cellStyle name="Normal 10 7 2 4" xfId="9762" xr:uid="{00000000-0005-0000-0000-000040300000}"/>
    <cellStyle name="Normal 10 7 2 4 2" xfId="9763" xr:uid="{00000000-0005-0000-0000-000041300000}"/>
    <cellStyle name="Normal 10 7 2 5" xfId="9764" xr:uid="{00000000-0005-0000-0000-000042300000}"/>
    <cellStyle name="Normal 10 7 2 6" xfId="9765" xr:uid="{00000000-0005-0000-0000-000043300000}"/>
    <cellStyle name="Normal 10 7 3" xfId="9766" xr:uid="{00000000-0005-0000-0000-000044300000}"/>
    <cellStyle name="Normal 10 7 3 2" xfId="9767" xr:uid="{00000000-0005-0000-0000-000045300000}"/>
    <cellStyle name="Normal 10 7 3 2 2" xfId="9768" xr:uid="{00000000-0005-0000-0000-000046300000}"/>
    <cellStyle name="Normal 10 7 3 3" xfId="9769" xr:uid="{00000000-0005-0000-0000-000047300000}"/>
    <cellStyle name="Normal 10 7 3 3 2" xfId="9770" xr:uid="{00000000-0005-0000-0000-000048300000}"/>
    <cellStyle name="Normal 10 7 3 4" xfId="9771" xr:uid="{00000000-0005-0000-0000-000049300000}"/>
    <cellStyle name="Normal 10 7 3 4 2" xfId="9772" xr:uid="{00000000-0005-0000-0000-00004A300000}"/>
    <cellStyle name="Normal 10 7 3 5" xfId="9773" xr:uid="{00000000-0005-0000-0000-00004B300000}"/>
    <cellStyle name="Normal 10 7 3 6" xfId="9774" xr:uid="{00000000-0005-0000-0000-00004C300000}"/>
    <cellStyle name="Normal 10 7 4" xfId="9775" xr:uid="{00000000-0005-0000-0000-00004D300000}"/>
    <cellStyle name="Normal 10 7 4 2" xfId="9776" xr:uid="{00000000-0005-0000-0000-00004E300000}"/>
    <cellStyle name="Normal 10 7 4 2 2" xfId="9777" xr:uid="{00000000-0005-0000-0000-00004F300000}"/>
    <cellStyle name="Normal 10 7 4 3" xfId="9778" xr:uid="{00000000-0005-0000-0000-000050300000}"/>
    <cellStyle name="Normal 10 7 4 3 2" xfId="9779" xr:uid="{00000000-0005-0000-0000-000051300000}"/>
    <cellStyle name="Normal 10 7 4 4" xfId="9780" xr:uid="{00000000-0005-0000-0000-000052300000}"/>
    <cellStyle name="Normal 10 7 4 4 2" xfId="9781" xr:uid="{00000000-0005-0000-0000-000053300000}"/>
    <cellStyle name="Normal 10 7 4 5" xfId="9782" xr:uid="{00000000-0005-0000-0000-000054300000}"/>
    <cellStyle name="Normal 10 7 4 6" xfId="9783" xr:uid="{00000000-0005-0000-0000-000055300000}"/>
    <cellStyle name="Normal 10 7 5" xfId="9784" xr:uid="{00000000-0005-0000-0000-000056300000}"/>
    <cellStyle name="Normal 10 7 5 2" xfId="9785" xr:uid="{00000000-0005-0000-0000-000057300000}"/>
    <cellStyle name="Normal 10 7 5 2 2" xfId="9786" xr:uid="{00000000-0005-0000-0000-000058300000}"/>
    <cellStyle name="Normal 10 7 5 3" xfId="9787" xr:uid="{00000000-0005-0000-0000-000059300000}"/>
    <cellStyle name="Normal 10 7 5 3 2" xfId="9788" xr:uid="{00000000-0005-0000-0000-00005A300000}"/>
    <cellStyle name="Normal 10 7 5 4" xfId="9789" xr:uid="{00000000-0005-0000-0000-00005B300000}"/>
    <cellStyle name="Normal 10 7 5 5" xfId="9790" xr:uid="{00000000-0005-0000-0000-00005C300000}"/>
    <cellStyle name="Normal 10 7 6" xfId="9791" xr:uid="{00000000-0005-0000-0000-00005D300000}"/>
    <cellStyle name="Normal 10 7 6 2" xfId="9792" xr:uid="{00000000-0005-0000-0000-00005E300000}"/>
    <cellStyle name="Normal 10 7 7" xfId="9793" xr:uid="{00000000-0005-0000-0000-00005F300000}"/>
    <cellStyle name="Normal 10 7 7 2" xfId="9794" xr:uid="{00000000-0005-0000-0000-000060300000}"/>
    <cellStyle name="Normal 10 7 8" xfId="9795" xr:uid="{00000000-0005-0000-0000-000061300000}"/>
    <cellStyle name="Normal 10 7 8 2" xfId="9796" xr:uid="{00000000-0005-0000-0000-000062300000}"/>
    <cellStyle name="Normal 10 7 9" xfId="9797" xr:uid="{00000000-0005-0000-0000-000063300000}"/>
    <cellStyle name="Normal 10 8" xfId="9798" xr:uid="{00000000-0005-0000-0000-000064300000}"/>
    <cellStyle name="Normal 10 8 2" xfId="9799" xr:uid="{00000000-0005-0000-0000-000065300000}"/>
    <cellStyle name="Normal 10 8 2 2" xfId="9800" xr:uid="{00000000-0005-0000-0000-000066300000}"/>
    <cellStyle name="Normal 10 8 3" xfId="9801" xr:uid="{00000000-0005-0000-0000-000067300000}"/>
    <cellStyle name="Normal 10 8 3 2" xfId="9802" xr:uid="{00000000-0005-0000-0000-000068300000}"/>
    <cellStyle name="Normal 10 8 4" xfId="9803" xr:uid="{00000000-0005-0000-0000-000069300000}"/>
    <cellStyle name="Normal 10 8 4 2" xfId="9804" xr:uid="{00000000-0005-0000-0000-00006A300000}"/>
    <cellStyle name="Normal 10 8 5" xfId="9805" xr:uid="{00000000-0005-0000-0000-00006B300000}"/>
    <cellStyle name="Normal 10 8 6" xfId="9806" xr:uid="{00000000-0005-0000-0000-00006C300000}"/>
    <cellStyle name="Normal 10 8 7" xfId="9807" xr:uid="{00000000-0005-0000-0000-00006D300000}"/>
    <cellStyle name="Normal 10 9" xfId="9808" xr:uid="{00000000-0005-0000-0000-00006E300000}"/>
    <cellStyle name="Normal 10 9 2" xfId="9809" xr:uid="{00000000-0005-0000-0000-00006F300000}"/>
    <cellStyle name="Normal 10 9 2 2" xfId="9810" xr:uid="{00000000-0005-0000-0000-000070300000}"/>
    <cellStyle name="Normal 10 9 3" xfId="9811" xr:uid="{00000000-0005-0000-0000-000071300000}"/>
    <cellStyle name="Normal 10 9 3 2" xfId="9812" xr:uid="{00000000-0005-0000-0000-000072300000}"/>
    <cellStyle name="Normal 10 9 4" xfId="9813" xr:uid="{00000000-0005-0000-0000-000073300000}"/>
    <cellStyle name="Normal 10 9 4 2" xfId="9814" xr:uid="{00000000-0005-0000-0000-000074300000}"/>
    <cellStyle name="Normal 10 9 5" xfId="9815" xr:uid="{00000000-0005-0000-0000-000075300000}"/>
    <cellStyle name="Normal 10 9 6" xfId="9816" xr:uid="{00000000-0005-0000-0000-000076300000}"/>
    <cellStyle name="Normal 100" xfId="9817" xr:uid="{00000000-0005-0000-0000-000077300000}"/>
    <cellStyle name="Normal 100 2" xfId="46493" xr:uid="{00000000-0005-0000-0000-000078300000}"/>
    <cellStyle name="Normal 101" xfId="9818" xr:uid="{00000000-0005-0000-0000-000079300000}"/>
    <cellStyle name="Normal 101 2" xfId="46494" xr:uid="{00000000-0005-0000-0000-00007A300000}"/>
    <cellStyle name="Normal 102" xfId="9819" xr:uid="{00000000-0005-0000-0000-00007B300000}"/>
    <cellStyle name="Normal 102 2" xfId="46495" xr:uid="{00000000-0005-0000-0000-00007C300000}"/>
    <cellStyle name="Normal 103" xfId="9820" xr:uid="{00000000-0005-0000-0000-00007D300000}"/>
    <cellStyle name="Normal 103 2" xfId="46496" xr:uid="{00000000-0005-0000-0000-00007E300000}"/>
    <cellStyle name="Normal 104" xfId="9821" xr:uid="{00000000-0005-0000-0000-00007F300000}"/>
    <cellStyle name="Normal 104 2" xfId="46497" xr:uid="{00000000-0005-0000-0000-000080300000}"/>
    <cellStyle name="Normal 105" xfId="9822" xr:uid="{00000000-0005-0000-0000-000081300000}"/>
    <cellStyle name="Normal 105 2" xfId="46498" xr:uid="{00000000-0005-0000-0000-000082300000}"/>
    <cellStyle name="Normal 106" xfId="9823" xr:uid="{00000000-0005-0000-0000-000083300000}"/>
    <cellStyle name="Normal 106 2" xfId="46499" xr:uid="{00000000-0005-0000-0000-000084300000}"/>
    <cellStyle name="Normal 107" xfId="9824" xr:uid="{00000000-0005-0000-0000-000085300000}"/>
    <cellStyle name="Normal 108" xfId="21" xr:uid="{00000000-0005-0000-0000-000086300000}"/>
    <cellStyle name="Normal 109" xfId="43887" xr:uid="{00000000-0005-0000-0000-000087300000}"/>
    <cellStyle name="Normal 109 2" xfId="46500" xr:uid="{00000000-0005-0000-0000-000088300000}"/>
    <cellStyle name="Normal 11" xfId="9825" xr:uid="{00000000-0005-0000-0000-000089300000}"/>
    <cellStyle name="Normal 11 10" xfId="9826" xr:uid="{00000000-0005-0000-0000-00008A300000}"/>
    <cellStyle name="Normal 11 10 2" xfId="9827" xr:uid="{00000000-0005-0000-0000-00008B300000}"/>
    <cellStyle name="Normal 11 11" xfId="9828" xr:uid="{00000000-0005-0000-0000-00008C300000}"/>
    <cellStyle name="Normal 11 12" xfId="9829" xr:uid="{00000000-0005-0000-0000-00008D300000}"/>
    <cellStyle name="Normal 11 13" xfId="9830" xr:uid="{00000000-0005-0000-0000-00008E300000}"/>
    <cellStyle name="Normal 11 2" xfId="9831" xr:uid="{00000000-0005-0000-0000-00008F300000}"/>
    <cellStyle name="Normal 11 2 10" xfId="9832" xr:uid="{00000000-0005-0000-0000-000090300000}"/>
    <cellStyle name="Normal 11 2 11" xfId="9833" xr:uid="{00000000-0005-0000-0000-000091300000}"/>
    <cellStyle name="Normal 11 2 2" xfId="4" xr:uid="{00000000-0005-0000-0000-000092300000}"/>
    <cellStyle name="Normal 11 2 2 2" xfId="9834" xr:uid="{00000000-0005-0000-0000-000093300000}"/>
    <cellStyle name="Normal 11 2 2 2 2" xfId="9835" xr:uid="{00000000-0005-0000-0000-000094300000}"/>
    <cellStyle name="Normal 11 2 2 2 2 2" xfId="9836" xr:uid="{00000000-0005-0000-0000-000095300000}"/>
    <cellStyle name="Normal 11 2 2 2 2 3" xfId="9837" xr:uid="{00000000-0005-0000-0000-000096300000}"/>
    <cellStyle name="Normal 11 2 2 2 3" xfId="9838" xr:uid="{00000000-0005-0000-0000-000097300000}"/>
    <cellStyle name="Normal 11 2 2 2 4" xfId="9839" xr:uid="{00000000-0005-0000-0000-000098300000}"/>
    <cellStyle name="Normal 11 2 2 2 5" xfId="9840" xr:uid="{00000000-0005-0000-0000-000099300000}"/>
    <cellStyle name="Normal 11 2 2 3" xfId="9841" xr:uid="{00000000-0005-0000-0000-00009A300000}"/>
    <cellStyle name="Normal 11 2 2 3 2" xfId="9842" xr:uid="{00000000-0005-0000-0000-00009B300000}"/>
    <cellStyle name="Normal 11 2 2 3 2 2" xfId="9843" xr:uid="{00000000-0005-0000-0000-00009C300000}"/>
    <cellStyle name="Normal 11 2 2 3 3" xfId="9844" xr:uid="{00000000-0005-0000-0000-00009D300000}"/>
    <cellStyle name="Normal 11 2 2 4" xfId="9845" xr:uid="{00000000-0005-0000-0000-00009E300000}"/>
    <cellStyle name="Normal 11 2 2 4 2" xfId="9846" xr:uid="{00000000-0005-0000-0000-00009F300000}"/>
    <cellStyle name="Normal 11 2 2 4 3" xfId="9847" xr:uid="{00000000-0005-0000-0000-0000A0300000}"/>
    <cellStyle name="Normal 11 2 2 5" xfId="9848" xr:uid="{00000000-0005-0000-0000-0000A1300000}"/>
    <cellStyle name="Normal 11 2 2 5 2" xfId="9849" xr:uid="{00000000-0005-0000-0000-0000A2300000}"/>
    <cellStyle name="Normal 11 2 2 6" xfId="9850" xr:uid="{00000000-0005-0000-0000-0000A3300000}"/>
    <cellStyle name="Normal 11 2 2 7" xfId="9851" xr:uid="{00000000-0005-0000-0000-0000A4300000}"/>
    <cellStyle name="Normal 11 2 3" xfId="9852" xr:uid="{00000000-0005-0000-0000-0000A5300000}"/>
    <cellStyle name="Normal 11 2 3 2" xfId="9853" xr:uid="{00000000-0005-0000-0000-0000A6300000}"/>
    <cellStyle name="Normal 11 2 3 2 2" xfId="9854" xr:uid="{00000000-0005-0000-0000-0000A7300000}"/>
    <cellStyle name="Normal 11 2 3 2 2 2" xfId="9855" xr:uid="{00000000-0005-0000-0000-0000A8300000}"/>
    <cellStyle name="Normal 11 2 3 2 3" xfId="9856" xr:uid="{00000000-0005-0000-0000-0000A9300000}"/>
    <cellStyle name="Normal 11 2 3 3" xfId="9857" xr:uid="{00000000-0005-0000-0000-0000AA300000}"/>
    <cellStyle name="Normal 11 2 3 3 2" xfId="9858" xr:uid="{00000000-0005-0000-0000-0000AB300000}"/>
    <cellStyle name="Normal 11 2 3 3 3" xfId="9859" xr:uid="{00000000-0005-0000-0000-0000AC300000}"/>
    <cellStyle name="Normal 11 2 3 4" xfId="9860" xr:uid="{00000000-0005-0000-0000-0000AD300000}"/>
    <cellStyle name="Normal 11 2 3 4 2" xfId="9861" xr:uid="{00000000-0005-0000-0000-0000AE300000}"/>
    <cellStyle name="Normal 11 2 3 4 3" xfId="9862" xr:uid="{00000000-0005-0000-0000-0000AF300000}"/>
    <cellStyle name="Normal 11 2 3 5" xfId="9863" xr:uid="{00000000-0005-0000-0000-0000B0300000}"/>
    <cellStyle name="Normal 11 2 3 6" xfId="9864" xr:uid="{00000000-0005-0000-0000-0000B1300000}"/>
    <cellStyle name="Normal 11 2 3 7" xfId="9865" xr:uid="{00000000-0005-0000-0000-0000B2300000}"/>
    <cellStyle name="Normal 11 2 4" xfId="9866" xr:uid="{00000000-0005-0000-0000-0000B3300000}"/>
    <cellStyle name="Normal 11 2 4 2" xfId="9867" xr:uid="{00000000-0005-0000-0000-0000B4300000}"/>
    <cellStyle name="Normal 11 2 4 2 2" xfId="9868" xr:uid="{00000000-0005-0000-0000-0000B5300000}"/>
    <cellStyle name="Normal 11 2 4 2 2 2" xfId="9869" xr:uid="{00000000-0005-0000-0000-0000B6300000}"/>
    <cellStyle name="Normal 11 2 4 2 3" xfId="9870" xr:uid="{00000000-0005-0000-0000-0000B7300000}"/>
    <cellStyle name="Normal 11 2 4 3" xfId="9871" xr:uid="{00000000-0005-0000-0000-0000B8300000}"/>
    <cellStyle name="Normal 11 2 4 3 2" xfId="9872" xr:uid="{00000000-0005-0000-0000-0000B9300000}"/>
    <cellStyle name="Normal 11 2 4 3 3" xfId="9873" xr:uid="{00000000-0005-0000-0000-0000BA300000}"/>
    <cellStyle name="Normal 11 2 4 4" xfId="9874" xr:uid="{00000000-0005-0000-0000-0000BB300000}"/>
    <cellStyle name="Normal 11 2 4 4 2" xfId="9875" xr:uid="{00000000-0005-0000-0000-0000BC300000}"/>
    <cellStyle name="Normal 11 2 4 4 3" xfId="9876" xr:uid="{00000000-0005-0000-0000-0000BD300000}"/>
    <cellStyle name="Normal 11 2 4 5" xfId="9877" xr:uid="{00000000-0005-0000-0000-0000BE300000}"/>
    <cellStyle name="Normal 11 2 4 6" xfId="9878" xr:uid="{00000000-0005-0000-0000-0000BF300000}"/>
    <cellStyle name="Normal 11 2 4 7" xfId="9879" xr:uid="{00000000-0005-0000-0000-0000C0300000}"/>
    <cellStyle name="Normal 11 2 5" xfId="9880" xr:uid="{00000000-0005-0000-0000-0000C1300000}"/>
    <cellStyle name="Normal 11 2 5 2" xfId="9881" xr:uid="{00000000-0005-0000-0000-0000C2300000}"/>
    <cellStyle name="Normal 11 2 5 2 2" xfId="9882" xr:uid="{00000000-0005-0000-0000-0000C3300000}"/>
    <cellStyle name="Normal 11 2 5 2 2 2" xfId="9883" xr:uid="{00000000-0005-0000-0000-0000C4300000}"/>
    <cellStyle name="Normal 11 2 5 2 3" xfId="9884" xr:uid="{00000000-0005-0000-0000-0000C5300000}"/>
    <cellStyle name="Normal 11 2 5 3" xfId="9885" xr:uid="{00000000-0005-0000-0000-0000C6300000}"/>
    <cellStyle name="Normal 11 2 5 3 2" xfId="9886" xr:uid="{00000000-0005-0000-0000-0000C7300000}"/>
    <cellStyle name="Normal 11 2 5 3 3" xfId="9887" xr:uid="{00000000-0005-0000-0000-0000C8300000}"/>
    <cellStyle name="Normal 11 2 5 4" xfId="9888" xr:uid="{00000000-0005-0000-0000-0000C9300000}"/>
    <cellStyle name="Normal 11 2 5 4 2" xfId="9889" xr:uid="{00000000-0005-0000-0000-0000CA300000}"/>
    <cellStyle name="Normal 11 2 5 5" xfId="9890" xr:uid="{00000000-0005-0000-0000-0000CB300000}"/>
    <cellStyle name="Normal 11 2 5 6" xfId="9891" xr:uid="{00000000-0005-0000-0000-0000CC300000}"/>
    <cellStyle name="Normal 11 2 6" xfId="9892" xr:uid="{00000000-0005-0000-0000-0000CD300000}"/>
    <cellStyle name="Normal 11 2 6 2" xfId="9893" xr:uid="{00000000-0005-0000-0000-0000CE300000}"/>
    <cellStyle name="Normal 11 2 6 2 2" xfId="9894" xr:uid="{00000000-0005-0000-0000-0000CF300000}"/>
    <cellStyle name="Normal 11 2 6 3" xfId="9895" xr:uid="{00000000-0005-0000-0000-0000D0300000}"/>
    <cellStyle name="Normal 11 2 7" xfId="9896" xr:uid="{00000000-0005-0000-0000-0000D1300000}"/>
    <cellStyle name="Normal 11 2 7 2" xfId="9897" xr:uid="{00000000-0005-0000-0000-0000D2300000}"/>
    <cellStyle name="Normal 11 2 7 3" xfId="9898" xr:uid="{00000000-0005-0000-0000-0000D3300000}"/>
    <cellStyle name="Normal 11 2 8" xfId="9899" xr:uid="{00000000-0005-0000-0000-0000D4300000}"/>
    <cellStyle name="Normal 11 2 8 2" xfId="9900" xr:uid="{00000000-0005-0000-0000-0000D5300000}"/>
    <cellStyle name="Normal 11 2 8 3" xfId="9901" xr:uid="{00000000-0005-0000-0000-0000D6300000}"/>
    <cellStyle name="Normal 11 2 9" xfId="9902" xr:uid="{00000000-0005-0000-0000-0000D7300000}"/>
    <cellStyle name="Normal 11 3" xfId="9903" xr:uid="{00000000-0005-0000-0000-0000D8300000}"/>
    <cellStyle name="Normal 11 3 10" xfId="9904" xr:uid="{00000000-0005-0000-0000-0000D9300000}"/>
    <cellStyle name="Normal 11 3 11" xfId="9905" xr:uid="{00000000-0005-0000-0000-0000DA300000}"/>
    <cellStyle name="Normal 11 3 2" xfId="9906" xr:uid="{00000000-0005-0000-0000-0000DB300000}"/>
    <cellStyle name="Normal 11 3 2 2" xfId="9907" xr:uid="{00000000-0005-0000-0000-0000DC300000}"/>
    <cellStyle name="Normal 11 3 2 2 2" xfId="9908" xr:uid="{00000000-0005-0000-0000-0000DD300000}"/>
    <cellStyle name="Normal 11 3 2 2 2 2" xfId="9909" xr:uid="{00000000-0005-0000-0000-0000DE300000}"/>
    <cellStyle name="Normal 11 3 2 2 3" xfId="9910" xr:uid="{00000000-0005-0000-0000-0000DF300000}"/>
    <cellStyle name="Normal 11 3 2 3" xfId="9911" xr:uid="{00000000-0005-0000-0000-0000E0300000}"/>
    <cellStyle name="Normal 11 3 2 3 2" xfId="9912" xr:uid="{00000000-0005-0000-0000-0000E1300000}"/>
    <cellStyle name="Normal 11 3 2 3 3" xfId="9913" xr:uid="{00000000-0005-0000-0000-0000E2300000}"/>
    <cellStyle name="Normal 11 3 2 4" xfId="9914" xr:uid="{00000000-0005-0000-0000-0000E3300000}"/>
    <cellStyle name="Normal 11 3 2 4 2" xfId="9915" xr:uid="{00000000-0005-0000-0000-0000E4300000}"/>
    <cellStyle name="Normal 11 3 2 4 3" xfId="9916" xr:uid="{00000000-0005-0000-0000-0000E5300000}"/>
    <cellStyle name="Normal 11 3 2 5" xfId="9917" xr:uid="{00000000-0005-0000-0000-0000E6300000}"/>
    <cellStyle name="Normal 11 3 2 6" xfId="9918" xr:uid="{00000000-0005-0000-0000-0000E7300000}"/>
    <cellStyle name="Normal 11 3 2 7" xfId="9919" xr:uid="{00000000-0005-0000-0000-0000E8300000}"/>
    <cellStyle name="Normal 11 3 3" xfId="9920" xr:uid="{00000000-0005-0000-0000-0000E9300000}"/>
    <cellStyle name="Normal 11 3 3 2" xfId="9921" xr:uid="{00000000-0005-0000-0000-0000EA300000}"/>
    <cellStyle name="Normal 11 3 3 2 2" xfId="9922" xr:uid="{00000000-0005-0000-0000-0000EB300000}"/>
    <cellStyle name="Normal 11 3 3 2 3" xfId="9923" xr:uid="{00000000-0005-0000-0000-0000EC300000}"/>
    <cellStyle name="Normal 11 3 3 3" xfId="9924" xr:uid="{00000000-0005-0000-0000-0000ED300000}"/>
    <cellStyle name="Normal 11 3 3 3 2" xfId="9925" xr:uid="{00000000-0005-0000-0000-0000EE300000}"/>
    <cellStyle name="Normal 11 3 3 4" xfId="9926" xr:uid="{00000000-0005-0000-0000-0000EF300000}"/>
    <cellStyle name="Normal 11 3 3 4 2" xfId="9927" xr:uid="{00000000-0005-0000-0000-0000F0300000}"/>
    <cellStyle name="Normal 11 3 3 5" xfId="9928" xr:uid="{00000000-0005-0000-0000-0000F1300000}"/>
    <cellStyle name="Normal 11 3 3 6" xfId="9929" xr:uid="{00000000-0005-0000-0000-0000F2300000}"/>
    <cellStyle name="Normal 11 3 3 7" xfId="9930" xr:uid="{00000000-0005-0000-0000-0000F3300000}"/>
    <cellStyle name="Normal 11 3 4" xfId="9931" xr:uid="{00000000-0005-0000-0000-0000F4300000}"/>
    <cellStyle name="Normal 11 3 4 2" xfId="9932" xr:uid="{00000000-0005-0000-0000-0000F5300000}"/>
    <cellStyle name="Normal 11 3 4 2 2" xfId="9933" xr:uid="{00000000-0005-0000-0000-0000F6300000}"/>
    <cellStyle name="Normal 11 3 4 3" xfId="9934" xr:uid="{00000000-0005-0000-0000-0000F7300000}"/>
    <cellStyle name="Normal 11 3 4 3 2" xfId="9935" xr:uid="{00000000-0005-0000-0000-0000F8300000}"/>
    <cellStyle name="Normal 11 3 4 4" xfId="9936" xr:uid="{00000000-0005-0000-0000-0000F9300000}"/>
    <cellStyle name="Normal 11 3 4 4 2" xfId="9937" xr:uid="{00000000-0005-0000-0000-0000FA300000}"/>
    <cellStyle name="Normal 11 3 4 5" xfId="9938" xr:uid="{00000000-0005-0000-0000-0000FB300000}"/>
    <cellStyle name="Normal 11 3 4 6" xfId="9939" xr:uid="{00000000-0005-0000-0000-0000FC300000}"/>
    <cellStyle name="Normal 11 3 4 7" xfId="9940" xr:uid="{00000000-0005-0000-0000-0000FD300000}"/>
    <cellStyle name="Normal 11 3 5" xfId="9941" xr:uid="{00000000-0005-0000-0000-0000FE300000}"/>
    <cellStyle name="Normal 11 3 5 2" xfId="9942" xr:uid="{00000000-0005-0000-0000-0000FF300000}"/>
    <cellStyle name="Normal 11 3 5 2 2" xfId="9943" xr:uid="{00000000-0005-0000-0000-000000310000}"/>
    <cellStyle name="Normal 11 3 5 3" xfId="9944" xr:uid="{00000000-0005-0000-0000-000001310000}"/>
    <cellStyle name="Normal 11 3 5 3 2" xfId="9945" xr:uid="{00000000-0005-0000-0000-000002310000}"/>
    <cellStyle name="Normal 11 3 5 4" xfId="9946" xr:uid="{00000000-0005-0000-0000-000003310000}"/>
    <cellStyle name="Normal 11 3 5 5" xfId="9947" xr:uid="{00000000-0005-0000-0000-000004310000}"/>
    <cellStyle name="Normal 11 3 5 6" xfId="9948" xr:uid="{00000000-0005-0000-0000-000005310000}"/>
    <cellStyle name="Normal 11 3 6" xfId="9949" xr:uid="{00000000-0005-0000-0000-000006310000}"/>
    <cellStyle name="Normal 11 3 6 2" xfId="9950" xr:uid="{00000000-0005-0000-0000-000007310000}"/>
    <cellStyle name="Normal 11 3 7" xfId="9951" xr:uid="{00000000-0005-0000-0000-000008310000}"/>
    <cellStyle name="Normal 11 3 7 2" xfId="9952" xr:uid="{00000000-0005-0000-0000-000009310000}"/>
    <cellStyle name="Normal 11 3 8" xfId="9953" xr:uid="{00000000-0005-0000-0000-00000A310000}"/>
    <cellStyle name="Normal 11 3 8 2" xfId="9954" xr:uid="{00000000-0005-0000-0000-00000B310000}"/>
    <cellStyle name="Normal 11 3 9" xfId="9955" xr:uid="{00000000-0005-0000-0000-00000C310000}"/>
    <cellStyle name="Normal 11 4" xfId="9956" xr:uid="{00000000-0005-0000-0000-00000D310000}"/>
    <cellStyle name="Normal 11 4 2" xfId="9957" xr:uid="{00000000-0005-0000-0000-00000E310000}"/>
    <cellStyle name="Normal 11 4 2 2" xfId="9958" xr:uid="{00000000-0005-0000-0000-00000F310000}"/>
    <cellStyle name="Normal 11 4 2 2 2" xfId="9959" xr:uid="{00000000-0005-0000-0000-000010310000}"/>
    <cellStyle name="Normal 11 4 2 3" xfId="9960" xr:uid="{00000000-0005-0000-0000-000011310000}"/>
    <cellStyle name="Normal 11 4 3" xfId="9961" xr:uid="{00000000-0005-0000-0000-000012310000}"/>
    <cellStyle name="Normal 11 4 3 2" xfId="9962" xr:uid="{00000000-0005-0000-0000-000013310000}"/>
    <cellStyle name="Normal 11 4 3 3" xfId="9963" xr:uid="{00000000-0005-0000-0000-000014310000}"/>
    <cellStyle name="Normal 11 4 4" xfId="9964" xr:uid="{00000000-0005-0000-0000-000015310000}"/>
    <cellStyle name="Normal 11 4 4 2" xfId="9965" xr:uid="{00000000-0005-0000-0000-000016310000}"/>
    <cellStyle name="Normal 11 4 4 3" xfId="9966" xr:uid="{00000000-0005-0000-0000-000017310000}"/>
    <cellStyle name="Normal 11 4 5" xfId="9967" xr:uid="{00000000-0005-0000-0000-000018310000}"/>
    <cellStyle name="Normal 11 4 6" xfId="9968" xr:uid="{00000000-0005-0000-0000-000019310000}"/>
    <cellStyle name="Normal 11 4 7" xfId="9969" xr:uid="{00000000-0005-0000-0000-00001A310000}"/>
    <cellStyle name="Normal 11 5" xfId="9970" xr:uid="{00000000-0005-0000-0000-00001B310000}"/>
    <cellStyle name="Normal 11 5 2" xfId="9971" xr:uid="{00000000-0005-0000-0000-00001C310000}"/>
    <cellStyle name="Normal 11 5 2 2" xfId="9972" xr:uid="{00000000-0005-0000-0000-00001D310000}"/>
    <cellStyle name="Normal 11 5 2 2 2" xfId="9973" xr:uid="{00000000-0005-0000-0000-00001E310000}"/>
    <cellStyle name="Normal 11 5 2 3" xfId="9974" xr:uid="{00000000-0005-0000-0000-00001F310000}"/>
    <cellStyle name="Normal 11 5 3" xfId="9975" xr:uid="{00000000-0005-0000-0000-000020310000}"/>
    <cellStyle name="Normal 11 5 3 2" xfId="9976" xr:uid="{00000000-0005-0000-0000-000021310000}"/>
    <cellStyle name="Normal 11 5 3 3" xfId="9977" xr:uid="{00000000-0005-0000-0000-000022310000}"/>
    <cellStyle name="Normal 11 5 4" xfId="9978" xr:uid="{00000000-0005-0000-0000-000023310000}"/>
    <cellStyle name="Normal 11 5 4 2" xfId="9979" xr:uid="{00000000-0005-0000-0000-000024310000}"/>
    <cellStyle name="Normal 11 5 4 3" xfId="9980" xr:uid="{00000000-0005-0000-0000-000025310000}"/>
    <cellStyle name="Normal 11 5 5" xfId="9981" xr:uid="{00000000-0005-0000-0000-000026310000}"/>
    <cellStyle name="Normal 11 5 6" xfId="9982" xr:uid="{00000000-0005-0000-0000-000027310000}"/>
    <cellStyle name="Normal 11 5 7" xfId="9983" xr:uid="{00000000-0005-0000-0000-000028310000}"/>
    <cellStyle name="Normal 11 6" xfId="9984" xr:uid="{00000000-0005-0000-0000-000029310000}"/>
    <cellStyle name="Normal 11 6 2" xfId="9985" xr:uid="{00000000-0005-0000-0000-00002A310000}"/>
    <cellStyle name="Normal 11 6 2 2" xfId="9986" xr:uid="{00000000-0005-0000-0000-00002B310000}"/>
    <cellStyle name="Normal 11 6 2 2 2" xfId="9987" xr:uid="{00000000-0005-0000-0000-00002C310000}"/>
    <cellStyle name="Normal 11 6 2 3" xfId="9988" xr:uid="{00000000-0005-0000-0000-00002D310000}"/>
    <cellStyle name="Normal 11 6 3" xfId="9989" xr:uid="{00000000-0005-0000-0000-00002E310000}"/>
    <cellStyle name="Normal 11 6 3 2" xfId="9990" xr:uid="{00000000-0005-0000-0000-00002F310000}"/>
    <cellStyle name="Normal 11 6 3 3" xfId="9991" xr:uid="{00000000-0005-0000-0000-000030310000}"/>
    <cellStyle name="Normal 11 6 4" xfId="9992" xr:uid="{00000000-0005-0000-0000-000031310000}"/>
    <cellStyle name="Normal 11 6 4 2" xfId="9993" xr:uid="{00000000-0005-0000-0000-000032310000}"/>
    <cellStyle name="Normal 11 6 4 3" xfId="9994" xr:uid="{00000000-0005-0000-0000-000033310000}"/>
    <cellStyle name="Normal 11 6 5" xfId="9995" xr:uid="{00000000-0005-0000-0000-000034310000}"/>
    <cellStyle name="Normal 11 6 6" xfId="9996" xr:uid="{00000000-0005-0000-0000-000035310000}"/>
    <cellStyle name="Normal 11 6 7" xfId="9997" xr:uid="{00000000-0005-0000-0000-000036310000}"/>
    <cellStyle name="Normal 11 7" xfId="9998" xr:uid="{00000000-0005-0000-0000-000037310000}"/>
    <cellStyle name="Normal 11 7 2" xfId="9999" xr:uid="{00000000-0005-0000-0000-000038310000}"/>
    <cellStyle name="Normal 11 7 2 2" xfId="10000" xr:uid="{00000000-0005-0000-0000-000039310000}"/>
    <cellStyle name="Normal 11 7 2 3" xfId="10001" xr:uid="{00000000-0005-0000-0000-00003A310000}"/>
    <cellStyle name="Normal 11 7 3" xfId="10002" xr:uid="{00000000-0005-0000-0000-00003B310000}"/>
    <cellStyle name="Normal 11 7 3 2" xfId="10003" xr:uid="{00000000-0005-0000-0000-00003C310000}"/>
    <cellStyle name="Normal 11 7 4" xfId="10004" xr:uid="{00000000-0005-0000-0000-00003D310000}"/>
    <cellStyle name="Normal 11 7 5" xfId="10005" xr:uid="{00000000-0005-0000-0000-00003E310000}"/>
    <cellStyle name="Normal 11 7 6" xfId="10006" xr:uid="{00000000-0005-0000-0000-00003F310000}"/>
    <cellStyle name="Normal 11 8" xfId="10007" xr:uid="{00000000-0005-0000-0000-000040310000}"/>
    <cellStyle name="Normal 11 8 2" xfId="10008" xr:uid="{00000000-0005-0000-0000-000041310000}"/>
    <cellStyle name="Normal 11 8 3" xfId="10009" xr:uid="{00000000-0005-0000-0000-000042310000}"/>
    <cellStyle name="Normal 11 9" xfId="10010" xr:uid="{00000000-0005-0000-0000-000043310000}"/>
    <cellStyle name="Normal 11 9 2" xfId="10011" xr:uid="{00000000-0005-0000-0000-000044310000}"/>
    <cellStyle name="Normal 11 9 3" xfId="10012" xr:uid="{00000000-0005-0000-0000-000045310000}"/>
    <cellStyle name="Normal 110" xfId="46501" xr:uid="{00000000-0005-0000-0000-000046310000}"/>
    <cellStyle name="Normal 110 2" xfId="46502" xr:uid="{00000000-0005-0000-0000-000047310000}"/>
    <cellStyle name="Normal 111" xfId="46503" xr:uid="{00000000-0005-0000-0000-000048310000}"/>
    <cellStyle name="Normal 111 2" xfId="46504" xr:uid="{00000000-0005-0000-0000-000049310000}"/>
    <cellStyle name="Normal 112" xfId="46505" xr:uid="{00000000-0005-0000-0000-00004A310000}"/>
    <cellStyle name="Normal 112 2" xfId="46506" xr:uid="{00000000-0005-0000-0000-00004B310000}"/>
    <cellStyle name="Normal 113" xfId="46507" xr:uid="{00000000-0005-0000-0000-00004C310000}"/>
    <cellStyle name="Normal 113 2" xfId="46508" xr:uid="{00000000-0005-0000-0000-00004D310000}"/>
    <cellStyle name="Normal 114" xfId="46509" xr:uid="{00000000-0005-0000-0000-00004E310000}"/>
    <cellStyle name="Normal 114 2" xfId="46510" xr:uid="{00000000-0005-0000-0000-00004F310000}"/>
    <cellStyle name="Normal 115" xfId="46511" xr:uid="{00000000-0005-0000-0000-000050310000}"/>
    <cellStyle name="Normal 115 2" xfId="46512" xr:uid="{00000000-0005-0000-0000-000051310000}"/>
    <cellStyle name="Normal 116" xfId="46513" xr:uid="{00000000-0005-0000-0000-000052310000}"/>
    <cellStyle name="Normal 117" xfId="46514" xr:uid="{00000000-0005-0000-0000-000053310000}"/>
    <cellStyle name="Normal 118" xfId="46515" xr:uid="{00000000-0005-0000-0000-000054310000}"/>
    <cellStyle name="Normal 119" xfId="46516" xr:uid="{00000000-0005-0000-0000-000055310000}"/>
    <cellStyle name="Normal 12" xfId="10013" xr:uid="{00000000-0005-0000-0000-000056310000}"/>
    <cellStyle name="Normal 12 10" xfId="46517" xr:uid="{00000000-0005-0000-0000-000057310000}"/>
    <cellStyle name="Normal 12 10 2" xfId="46518" xr:uid="{00000000-0005-0000-0000-000058310000}"/>
    <cellStyle name="Normal 12 11" xfId="46519" xr:uid="{00000000-0005-0000-0000-000059310000}"/>
    <cellStyle name="Normal 12 11 2" xfId="46520" xr:uid="{00000000-0005-0000-0000-00005A310000}"/>
    <cellStyle name="Normal 12 12" xfId="46521" xr:uid="{00000000-0005-0000-0000-00005B310000}"/>
    <cellStyle name="Normal 12 12 2" xfId="46522" xr:uid="{00000000-0005-0000-0000-00005C310000}"/>
    <cellStyle name="Normal 12 13" xfId="46523" xr:uid="{00000000-0005-0000-0000-00005D310000}"/>
    <cellStyle name="Normal 12 13 2" xfId="46524" xr:uid="{00000000-0005-0000-0000-00005E310000}"/>
    <cellStyle name="Normal 12 2" xfId="10014" xr:uid="{00000000-0005-0000-0000-00005F310000}"/>
    <cellStyle name="Normal 12 2 2" xfId="10015" xr:uid="{00000000-0005-0000-0000-000060310000}"/>
    <cellStyle name="Normal 12 2 2 2" xfId="10016" xr:uid="{00000000-0005-0000-0000-000061310000}"/>
    <cellStyle name="Normal 12 2 2 2 2" xfId="10017" xr:uid="{00000000-0005-0000-0000-000062310000}"/>
    <cellStyle name="Normal 12 2 2 3" xfId="10018" xr:uid="{00000000-0005-0000-0000-000063310000}"/>
    <cellStyle name="Normal 12 2 2 3 2" xfId="46525" xr:uid="{00000000-0005-0000-0000-000064310000}"/>
    <cellStyle name="Normal 12 2 2 4" xfId="10019" xr:uid="{00000000-0005-0000-0000-000065310000}"/>
    <cellStyle name="Normal 12 2 2 5" xfId="10020" xr:uid="{00000000-0005-0000-0000-000066310000}"/>
    <cellStyle name="Normal 12 2 3" xfId="10021" xr:uid="{00000000-0005-0000-0000-000067310000}"/>
    <cellStyle name="Normal 12 2 3 2" xfId="10022" xr:uid="{00000000-0005-0000-0000-000068310000}"/>
    <cellStyle name="Normal 12 2 3 3" xfId="10023" xr:uid="{00000000-0005-0000-0000-000069310000}"/>
    <cellStyle name="Normal 12 2 4" xfId="10024" xr:uid="{00000000-0005-0000-0000-00006A310000}"/>
    <cellStyle name="Normal 12 2 4 2" xfId="46526" xr:uid="{00000000-0005-0000-0000-00006B310000}"/>
    <cellStyle name="Normal 12 2 5" xfId="10025" xr:uid="{00000000-0005-0000-0000-00006C310000}"/>
    <cellStyle name="Normal 12 2 5 2" xfId="46527" xr:uid="{00000000-0005-0000-0000-00006D310000}"/>
    <cellStyle name="Normal 12 2 6" xfId="10026" xr:uid="{00000000-0005-0000-0000-00006E310000}"/>
    <cellStyle name="Normal 12 3" xfId="10027" xr:uid="{00000000-0005-0000-0000-00006F310000}"/>
    <cellStyle name="Normal 12 3 2" xfId="10028" xr:uid="{00000000-0005-0000-0000-000070310000}"/>
    <cellStyle name="Normal 12 3 2 2" xfId="10029" xr:uid="{00000000-0005-0000-0000-000071310000}"/>
    <cellStyle name="Normal 12 3 2 2 2" xfId="46528" xr:uid="{00000000-0005-0000-0000-000072310000}"/>
    <cellStyle name="Normal 12 3 2 3" xfId="10030" xr:uid="{00000000-0005-0000-0000-000073310000}"/>
    <cellStyle name="Normal 12 3 2 3 2" xfId="46529" xr:uid="{00000000-0005-0000-0000-000074310000}"/>
    <cellStyle name="Normal 12 3 2 4" xfId="46530" xr:uid="{00000000-0005-0000-0000-000075310000}"/>
    <cellStyle name="Normal 12 3 3" xfId="10031" xr:uid="{00000000-0005-0000-0000-000076310000}"/>
    <cellStyle name="Normal 12 3 3 2" xfId="46531" xr:uid="{00000000-0005-0000-0000-000077310000}"/>
    <cellStyle name="Normal 12 3 4" xfId="10032" xr:uid="{00000000-0005-0000-0000-000078310000}"/>
    <cellStyle name="Normal 12 3 4 2" xfId="46532" xr:uid="{00000000-0005-0000-0000-000079310000}"/>
    <cellStyle name="Normal 12 3 5" xfId="10033" xr:uid="{00000000-0005-0000-0000-00007A310000}"/>
    <cellStyle name="Normal 12 4" xfId="10034" xr:uid="{00000000-0005-0000-0000-00007B310000}"/>
    <cellStyle name="Normal 12 4 2" xfId="10035" xr:uid="{00000000-0005-0000-0000-00007C310000}"/>
    <cellStyle name="Normal 12 4 2 2" xfId="10036" xr:uid="{00000000-0005-0000-0000-00007D310000}"/>
    <cellStyle name="Normal 12 4 3" xfId="10037" xr:uid="{00000000-0005-0000-0000-00007E310000}"/>
    <cellStyle name="Normal 12 4 4" xfId="10038" xr:uid="{00000000-0005-0000-0000-00007F310000}"/>
    <cellStyle name="Normal 12 4 5" xfId="10039" xr:uid="{00000000-0005-0000-0000-000080310000}"/>
    <cellStyle name="Normal 12 5" xfId="10040" xr:uid="{00000000-0005-0000-0000-000081310000}"/>
    <cellStyle name="Normal 12 5 2" xfId="10041" xr:uid="{00000000-0005-0000-0000-000082310000}"/>
    <cellStyle name="Normal 12 5 2 2" xfId="10042" xr:uid="{00000000-0005-0000-0000-000083310000}"/>
    <cellStyle name="Normal 12 5 3" xfId="10043" xr:uid="{00000000-0005-0000-0000-000084310000}"/>
    <cellStyle name="Normal 12 5 4" xfId="10044" xr:uid="{00000000-0005-0000-0000-000085310000}"/>
    <cellStyle name="Normal 12 5 5" xfId="10045" xr:uid="{00000000-0005-0000-0000-000086310000}"/>
    <cellStyle name="Normal 12 6" xfId="10046" xr:uid="{00000000-0005-0000-0000-000087310000}"/>
    <cellStyle name="Normal 12 6 2" xfId="10047" xr:uid="{00000000-0005-0000-0000-000088310000}"/>
    <cellStyle name="Normal 12 6 3" xfId="10048" xr:uid="{00000000-0005-0000-0000-000089310000}"/>
    <cellStyle name="Normal 12 7" xfId="10049" xr:uid="{00000000-0005-0000-0000-00008A310000}"/>
    <cellStyle name="Normal 12 7 2" xfId="46533" xr:uid="{00000000-0005-0000-0000-00008B310000}"/>
    <cellStyle name="Normal 12 8" xfId="10050" xr:uid="{00000000-0005-0000-0000-00008C310000}"/>
    <cellStyle name="Normal 12 8 2" xfId="46534" xr:uid="{00000000-0005-0000-0000-00008D310000}"/>
    <cellStyle name="Normal 12 8 2 2" xfId="46535" xr:uid="{00000000-0005-0000-0000-00008E310000}"/>
    <cellStyle name="Normal 12 8 3" xfId="46536" xr:uid="{00000000-0005-0000-0000-00008F310000}"/>
    <cellStyle name="Normal 12 8 3 2" xfId="46537" xr:uid="{00000000-0005-0000-0000-000090310000}"/>
    <cellStyle name="Normal 12 8 4" xfId="46538" xr:uid="{00000000-0005-0000-0000-000091310000}"/>
    <cellStyle name="Normal 12 9" xfId="10051" xr:uid="{00000000-0005-0000-0000-000092310000}"/>
    <cellStyle name="Normal 12 9 2" xfId="46539" xr:uid="{00000000-0005-0000-0000-000093310000}"/>
    <cellStyle name="Normal 120" xfId="46540" xr:uid="{00000000-0005-0000-0000-000094310000}"/>
    <cellStyle name="Normal 121" xfId="46541" xr:uid="{00000000-0005-0000-0000-000095310000}"/>
    <cellStyle name="Normal 121 2" xfId="46542" xr:uid="{00000000-0005-0000-0000-000096310000}"/>
    <cellStyle name="Normal 122" xfId="46543" xr:uid="{00000000-0005-0000-0000-000097310000}"/>
    <cellStyle name="Normal 122 2" xfId="46544" xr:uid="{00000000-0005-0000-0000-000098310000}"/>
    <cellStyle name="Normal 123" xfId="46545" xr:uid="{00000000-0005-0000-0000-000099310000}"/>
    <cellStyle name="Normal 123 2" xfId="46546" xr:uid="{00000000-0005-0000-0000-00009A310000}"/>
    <cellStyle name="Normal 124" xfId="46547" xr:uid="{00000000-0005-0000-0000-00009B310000}"/>
    <cellStyle name="Normal 125" xfId="46548" xr:uid="{00000000-0005-0000-0000-00009C310000}"/>
    <cellStyle name="Normal 126" xfId="46549" xr:uid="{00000000-0005-0000-0000-00009D310000}"/>
    <cellStyle name="Normal 127" xfId="46550" xr:uid="{00000000-0005-0000-0000-00009E310000}"/>
    <cellStyle name="Normal 128" xfId="46551" xr:uid="{00000000-0005-0000-0000-00009F310000}"/>
    <cellStyle name="Normal 129" xfId="46552" xr:uid="{00000000-0005-0000-0000-0000A0310000}"/>
    <cellStyle name="Normal 129 2" xfId="46553" xr:uid="{00000000-0005-0000-0000-0000A1310000}"/>
    <cellStyle name="Normal 13" xfId="10052" xr:uid="{00000000-0005-0000-0000-0000A2310000}"/>
    <cellStyle name="Normal 13 2" xfId="10053" xr:uid="{00000000-0005-0000-0000-0000A3310000}"/>
    <cellStyle name="Normal 13 2 2" xfId="10054" xr:uid="{00000000-0005-0000-0000-0000A4310000}"/>
    <cellStyle name="Normal 13 2 2 2" xfId="10055" xr:uid="{00000000-0005-0000-0000-0000A5310000}"/>
    <cellStyle name="Normal 13 2 3" xfId="10056" xr:uid="{00000000-0005-0000-0000-0000A6310000}"/>
    <cellStyle name="Normal 13 2 3 2" xfId="10057" xr:uid="{00000000-0005-0000-0000-0000A7310000}"/>
    <cellStyle name="Normal 13 3" xfId="10058" xr:uid="{00000000-0005-0000-0000-0000A8310000}"/>
    <cellStyle name="Normal 13 3 2" xfId="10059" xr:uid="{00000000-0005-0000-0000-0000A9310000}"/>
    <cellStyle name="Normal 13 3 3" xfId="10060" xr:uid="{00000000-0005-0000-0000-0000AA310000}"/>
    <cellStyle name="Normal 13 4" xfId="10061" xr:uid="{00000000-0005-0000-0000-0000AB310000}"/>
    <cellStyle name="Normal 13 4 2" xfId="46554" xr:uid="{00000000-0005-0000-0000-0000AC310000}"/>
    <cellStyle name="Normal 13 5" xfId="10062" xr:uid="{00000000-0005-0000-0000-0000AD310000}"/>
    <cellStyle name="Normal 13 5 2" xfId="46555" xr:uid="{00000000-0005-0000-0000-0000AE310000}"/>
    <cellStyle name="Normal 13 6" xfId="46556" xr:uid="{00000000-0005-0000-0000-0000AF310000}"/>
    <cellStyle name="Normal 13 6 2" xfId="46557" xr:uid="{00000000-0005-0000-0000-0000B0310000}"/>
    <cellStyle name="Normal 13 7" xfId="46558" xr:uid="{00000000-0005-0000-0000-0000B1310000}"/>
    <cellStyle name="Normal 13 7 2" xfId="46559" xr:uid="{00000000-0005-0000-0000-0000B2310000}"/>
    <cellStyle name="Normal 130" xfId="46560" xr:uid="{00000000-0005-0000-0000-0000B3310000}"/>
    <cellStyle name="Normal 130 2" xfId="46561" xr:uid="{00000000-0005-0000-0000-0000B4310000}"/>
    <cellStyle name="Normal 131" xfId="46562" xr:uid="{00000000-0005-0000-0000-0000B5310000}"/>
    <cellStyle name="Normal 131 2" xfId="46563" xr:uid="{00000000-0005-0000-0000-0000B6310000}"/>
    <cellStyle name="Normal 131 3" xfId="46564" xr:uid="{00000000-0005-0000-0000-0000B7310000}"/>
    <cellStyle name="Normal 132" xfId="46565" xr:uid="{00000000-0005-0000-0000-0000B8310000}"/>
    <cellStyle name="Normal 132 2" xfId="46566" xr:uid="{00000000-0005-0000-0000-0000B9310000}"/>
    <cellStyle name="Normal 133" xfId="46567" xr:uid="{00000000-0005-0000-0000-0000BA310000}"/>
    <cellStyle name="Normal 133 2" xfId="46568" xr:uid="{00000000-0005-0000-0000-0000BB310000}"/>
    <cellStyle name="Normal 134" xfId="46569" xr:uid="{00000000-0005-0000-0000-0000BC310000}"/>
    <cellStyle name="Normal 135" xfId="46570" xr:uid="{00000000-0005-0000-0000-0000BD310000}"/>
    <cellStyle name="Normal 135 2" xfId="46571" xr:uid="{00000000-0005-0000-0000-0000BE310000}"/>
    <cellStyle name="Normal 136" xfId="46572" xr:uid="{00000000-0005-0000-0000-0000BF310000}"/>
    <cellStyle name="Normal 136 2" xfId="46573" xr:uid="{00000000-0005-0000-0000-0000C0310000}"/>
    <cellStyle name="Normal 137" xfId="46574" xr:uid="{00000000-0005-0000-0000-0000C1310000}"/>
    <cellStyle name="Normal 138" xfId="46575" xr:uid="{00000000-0005-0000-0000-0000C2310000}"/>
    <cellStyle name="Normal 139" xfId="46576" xr:uid="{00000000-0005-0000-0000-0000C3310000}"/>
    <cellStyle name="Normal 14" xfId="10063" xr:uid="{00000000-0005-0000-0000-0000C4310000}"/>
    <cellStyle name="Normal 14 10" xfId="46577" xr:uid="{00000000-0005-0000-0000-0000C5310000}"/>
    <cellStyle name="Normal 14 10 2" xfId="46578" xr:uid="{00000000-0005-0000-0000-0000C6310000}"/>
    <cellStyle name="Normal 14 11" xfId="46579" xr:uid="{00000000-0005-0000-0000-0000C7310000}"/>
    <cellStyle name="Normal 14 11 2" xfId="46580" xr:uid="{00000000-0005-0000-0000-0000C8310000}"/>
    <cellStyle name="Normal 14 12" xfId="46581" xr:uid="{00000000-0005-0000-0000-0000C9310000}"/>
    <cellStyle name="Normal 14 12 2" xfId="46582" xr:uid="{00000000-0005-0000-0000-0000CA310000}"/>
    <cellStyle name="Normal 14 13" xfId="46583" xr:uid="{00000000-0005-0000-0000-0000CB310000}"/>
    <cellStyle name="Normal 14 13 2" xfId="46584" xr:uid="{00000000-0005-0000-0000-0000CC310000}"/>
    <cellStyle name="Normal 14 14" xfId="46585" xr:uid="{00000000-0005-0000-0000-0000CD310000}"/>
    <cellStyle name="Normal 14 14 2" xfId="46586" xr:uid="{00000000-0005-0000-0000-0000CE310000}"/>
    <cellStyle name="Normal 14 2" xfId="10064" xr:uid="{00000000-0005-0000-0000-0000CF310000}"/>
    <cellStyle name="Normal 14 2 2" xfId="10065" xr:uid="{00000000-0005-0000-0000-0000D0310000}"/>
    <cellStyle name="Normal 14 2 2 2" xfId="46587" xr:uid="{00000000-0005-0000-0000-0000D1310000}"/>
    <cellStyle name="Normal 14 2 2 2 2" xfId="46588" xr:uid="{00000000-0005-0000-0000-0000D2310000}"/>
    <cellStyle name="Normal 14 2 2 3" xfId="46589" xr:uid="{00000000-0005-0000-0000-0000D3310000}"/>
    <cellStyle name="Normal 14 2 2 3 2" xfId="46590" xr:uid="{00000000-0005-0000-0000-0000D4310000}"/>
    <cellStyle name="Normal 14 2 2 4" xfId="46591" xr:uid="{00000000-0005-0000-0000-0000D5310000}"/>
    <cellStyle name="Normal 14 2 3" xfId="10066" xr:uid="{00000000-0005-0000-0000-0000D6310000}"/>
    <cellStyle name="Normal 14 2 3 2" xfId="46592" xr:uid="{00000000-0005-0000-0000-0000D7310000}"/>
    <cellStyle name="Normal 14 2 4" xfId="10067" xr:uid="{00000000-0005-0000-0000-0000D8310000}"/>
    <cellStyle name="Normal 14 2 4 2" xfId="10068" xr:uid="{00000000-0005-0000-0000-0000D9310000}"/>
    <cellStyle name="Normal 14 2 5" xfId="10069" xr:uid="{00000000-0005-0000-0000-0000DA310000}"/>
    <cellStyle name="Normal 14 2 6" xfId="10070" xr:uid="{00000000-0005-0000-0000-0000DB310000}"/>
    <cellStyle name="Normal 14 3" xfId="10071" xr:uid="{00000000-0005-0000-0000-0000DC310000}"/>
    <cellStyle name="Normal 14 3 2" xfId="46593" xr:uid="{00000000-0005-0000-0000-0000DD310000}"/>
    <cellStyle name="Normal 14 3 2 2" xfId="46594" xr:uid="{00000000-0005-0000-0000-0000DE310000}"/>
    <cellStyle name="Normal 14 3 2 2 2" xfId="46595" xr:uid="{00000000-0005-0000-0000-0000DF310000}"/>
    <cellStyle name="Normal 14 3 2 3" xfId="46596" xr:uid="{00000000-0005-0000-0000-0000E0310000}"/>
    <cellStyle name="Normal 14 3 2 3 2" xfId="46597" xr:uid="{00000000-0005-0000-0000-0000E1310000}"/>
    <cellStyle name="Normal 14 3 2 4" xfId="46598" xr:uid="{00000000-0005-0000-0000-0000E2310000}"/>
    <cellStyle name="Normal 14 3 3" xfId="46599" xr:uid="{00000000-0005-0000-0000-0000E3310000}"/>
    <cellStyle name="Normal 14 3 3 2" xfId="46600" xr:uid="{00000000-0005-0000-0000-0000E4310000}"/>
    <cellStyle name="Normal 14 3 4" xfId="46601" xr:uid="{00000000-0005-0000-0000-0000E5310000}"/>
    <cellStyle name="Normal 14 3 4 2" xfId="46602" xr:uid="{00000000-0005-0000-0000-0000E6310000}"/>
    <cellStyle name="Normal 14 3 5" xfId="46603" xr:uid="{00000000-0005-0000-0000-0000E7310000}"/>
    <cellStyle name="Normal 14 4" xfId="10072" xr:uid="{00000000-0005-0000-0000-0000E8310000}"/>
    <cellStyle name="Normal 14 4 2" xfId="10073" xr:uid="{00000000-0005-0000-0000-0000E9310000}"/>
    <cellStyle name="Normal 14 4 2 2" xfId="10074" xr:uid="{00000000-0005-0000-0000-0000EA310000}"/>
    <cellStyle name="Normal 14 4 3" xfId="10075" xr:uid="{00000000-0005-0000-0000-0000EB310000}"/>
    <cellStyle name="Normal 14 4 4" xfId="10076" xr:uid="{00000000-0005-0000-0000-0000EC310000}"/>
    <cellStyle name="Normal 14 5" xfId="10077" xr:uid="{00000000-0005-0000-0000-0000ED310000}"/>
    <cellStyle name="Normal 14 5 2" xfId="10078" xr:uid="{00000000-0005-0000-0000-0000EE310000}"/>
    <cellStyle name="Normal 14 5 2 2" xfId="10079" xr:uid="{00000000-0005-0000-0000-0000EF310000}"/>
    <cellStyle name="Normal 14 5 3" xfId="10080" xr:uid="{00000000-0005-0000-0000-0000F0310000}"/>
    <cellStyle name="Normal 14 5 4" xfId="10081" xr:uid="{00000000-0005-0000-0000-0000F1310000}"/>
    <cellStyle name="Normal 14 6" xfId="46604" xr:uid="{00000000-0005-0000-0000-0000F2310000}"/>
    <cellStyle name="Normal 14 6 2" xfId="46605" xr:uid="{00000000-0005-0000-0000-0000F3310000}"/>
    <cellStyle name="Normal 14 7" xfId="46606" xr:uid="{00000000-0005-0000-0000-0000F4310000}"/>
    <cellStyle name="Normal 14 7 2" xfId="46607" xr:uid="{00000000-0005-0000-0000-0000F5310000}"/>
    <cellStyle name="Normal 14 8" xfId="46608" xr:uid="{00000000-0005-0000-0000-0000F6310000}"/>
    <cellStyle name="Normal 14 8 2" xfId="46609" xr:uid="{00000000-0005-0000-0000-0000F7310000}"/>
    <cellStyle name="Normal 14 9" xfId="46610" xr:uid="{00000000-0005-0000-0000-0000F8310000}"/>
    <cellStyle name="Normal 14 9 2" xfId="46611" xr:uid="{00000000-0005-0000-0000-0000F9310000}"/>
    <cellStyle name="Normal 14 9 2 2" xfId="46612" xr:uid="{00000000-0005-0000-0000-0000FA310000}"/>
    <cellStyle name="Normal 14 9 3" xfId="46613" xr:uid="{00000000-0005-0000-0000-0000FB310000}"/>
    <cellStyle name="Normal 14 9 3 2" xfId="46614" xr:uid="{00000000-0005-0000-0000-0000FC310000}"/>
    <cellStyle name="Normal 14 9 4" xfId="46615" xr:uid="{00000000-0005-0000-0000-0000FD310000}"/>
    <cellStyle name="Normal 14_KY NBV" xfId="10082" xr:uid="{00000000-0005-0000-0000-0000FE310000}"/>
    <cellStyle name="Normal 140" xfId="46616" xr:uid="{00000000-0005-0000-0000-0000FF310000}"/>
    <cellStyle name="Normal 141" xfId="46617" xr:uid="{00000000-0005-0000-0000-000000320000}"/>
    <cellStyle name="Normal 142" xfId="46618" xr:uid="{00000000-0005-0000-0000-000001320000}"/>
    <cellStyle name="Normal 143" xfId="46619" xr:uid="{00000000-0005-0000-0000-000002320000}"/>
    <cellStyle name="Normal 144" xfId="46620" xr:uid="{00000000-0005-0000-0000-000003320000}"/>
    <cellStyle name="Normal 145" xfId="49084" xr:uid="{00000000-0005-0000-0000-000004320000}"/>
    <cellStyle name="Normal 146" xfId="49085" xr:uid="{00000000-0005-0000-0000-000005320000}"/>
    <cellStyle name="Normal 147" xfId="49086" xr:uid="{00000000-0005-0000-0000-000006320000}"/>
    <cellStyle name="Normal 15" xfId="10083" xr:uid="{00000000-0005-0000-0000-000007320000}"/>
    <cellStyle name="Normal 15 10" xfId="46621" xr:uid="{00000000-0005-0000-0000-000008320000}"/>
    <cellStyle name="Normal 15 10 2" xfId="46622" xr:uid="{00000000-0005-0000-0000-000009320000}"/>
    <cellStyle name="Normal 15 2" xfId="10084" xr:uid="{00000000-0005-0000-0000-00000A320000}"/>
    <cellStyle name="Normal 15 2 2" xfId="10085" xr:uid="{00000000-0005-0000-0000-00000B320000}"/>
    <cellStyle name="Normal 15 2 2 2" xfId="10086" xr:uid="{00000000-0005-0000-0000-00000C320000}"/>
    <cellStyle name="Normal 15 2 2 2 2" xfId="10087" xr:uid="{00000000-0005-0000-0000-00000D320000}"/>
    <cellStyle name="Normal 15 2 2 2 2 2" xfId="46623" xr:uid="{00000000-0005-0000-0000-00000E320000}"/>
    <cellStyle name="Normal 15 2 2 2 2 2 2" xfId="46624" xr:uid="{00000000-0005-0000-0000-00000F320000}"/>
    <cellStyle name="Normal 15 2 2 2 2 3" xfId="46625" xr:uid="{00000000-0005-0000-0000-000010320000}"/>
    <cellStyle name="Normal 15 2 2 2 3" xfId="46626" xr:uid="{00000000-0005-0000-0000-000011320000}"/>
    <cellStyle name="Normal 15 2 2 2 3 2" xfId="46627" xr:uid="{00000000-0005-0000-0000-000012320000}"/>
    <cellStyle name="Normal 15 2 2 2 4" xfId="46628" xr:uid="{00000000-0005-0000-0000-000013320000}"/>
    <cellStyle name="Normal 15 2 2 3" xfId="10088" xr:uid="{00000000-0005-0000-0000-000014320000}"/>
    <cellStyle name="Normal 15 2 2 3 2" xfId="46629" xr:uid="{00000000-0005-0000-0000-000015320000}"/>
    <cellStyle name="Normal 15 2 2 3 2 2" xfId="46630" xr:uid="{00000000-0005-0000-0000-000016320000}"/>
    <cellStyle name="Normal 15 2 2 3 3" xfId="46631" xr:uid="{00000000-0005-0000-0000-000017320000}"/>
    <cellStyle name="Normal 15 2 2 4" xfId="10089" xr:uid="{00000000-0005-0000-0000-000018320000}"/>
    <cellStyle name="Normal 15 2 2 4 2" xfId="46632" xr:uid="{00000000-0005-0000-0000-000019320000}"/>
    <cellStyle name="Normal 15 2 2 5" xfId="10090" xr:uid="{00000000-0005-0000-0000-00001A320000}"/>
    <cellStyle name="Normal 15 2 3" xfId="10091" xr:uid="{00000000-0005-0000-0000-00001B320000}"/>
    <cellStyle name="Normal 15 2 3 2" xfId="10092" xr:uid="{00000000-0005-0000-0000-00001C320000}"/>
    <cellStyle name="Normal 15 2 3 2 2" xfId="46633" xr:uid="{00000000-0005-0000-0000-00001D320000}"/>
    <cellStyle name="Normal 15 2 3 2 2 2" xfId="46634" xr:uid="{00000000-0005-0000-0000-00001E320000}"/>
    <cellStyle name="Normal 15 2 3 2 3" xfId="46635" xr:uid="{00000000-0005-0000-0000-00001F320000}"/>
    <cellStyle name="Normal 15 2 3 3" xfId="46636" xr:uid="{00000000-0005-0000-0000-000020320000}"/>
    <cellStyle name="Normal 15 2 3 3 2" xfId="46637" xr:uid="{00000000-0005-0000-0000-000021320000}"/>
    <cellStyle name="Normal 15 2 3 4" xfId="46638" xr:uid="{00000000-0005-0000-0000-000022320000}"/>
    <cellStyle name="Normal 15 2 4" xfId="10093" xr:uid="{00000000-0005-0000-0000-000023320000}"/>
    <cellStyle name="Normal 15 2 4 2" xfId="46639" xr:uid="{00000000-0005-0000-0000-000024320000}"/>
    <cellStyle name="Normal 15 2 4 2 2" xfId="46640" xr:uid="{00000000-0005-0000-0000-000025320000}"/>
    <cellStyle name="Normal 15 2 4 3" xfId="46641" xr:uid="{00000000-0005-0000-0000-000026320000}"/>
    <cellStyle name="Normal 15 2 5" xfId="10094" xr:uid="{00000000-0005-0000-0000-000027320000}"/>
    <cellStyle name="Normal 15 2 5 2" xfId="46642" xr:uid="{00000000-0005-0000-0000-000028320000}"/>
    <cellStyle name="Normal 15 2 6" xfId="10095" xr:uid="{00000000-0005-0000-0000-000029320000}"/>
    <cellStyle name="Normal 15 3" xfId="10096" xr:uid="{00000000-0005-0000-0000-00002A320000}"/>
    <cellStyle name="Normal 15 3 2" xfId="10097" xr:uid="{00000000-0005-0000-0000-00002B320000}"/>
    <cellStyle name="Normal 15 3 2 2" xfId="10098" xr:uid="{00000000-0005-0000-0000-00002C320000}"/>
    <cellStyle name="Normal 15 3 2 2 2" xfId="46643" xr:uid="{00000000-0005-0000-0000-00002D320000}"/>
    <cellStyle name="Normal 15 3 2 2 2 2" xfId="46644" xr:uid="{00000000-0005-0000-0000-00002E320000}"/>
    <cellStyle name="Normal 15 3 2 2 2 2 2" xfId="46645" xr:uid="{00000000-0005-0000-0000-00002F320000}"/>
    <cellStyle name="Normal 15 3 2 2 2 3" xfId="46646" xr:uid="{00000000-0005-0000-0000-000030320000}"/>
    <cellStyle name="Normal 15 3 2 2 3" xfId="46647" xr:uid="{00000000-0005-0000-0000-000031320000}"/>
    <cellStyle name="Normal 15 3 2 2 3 2" xfId="46648" xr:uid="{00000000-0005-0000-0000-000032320000}"/>
    <cellStyle name="Normal 15 3 2 2 4" xfId="46649" xr:uid="{00000000-0005-0000-0000-000033320000}"/>
    <cellStyle name="Normal 15 3 2 3" xfId="46650" xr:uid="{00000000-0005-0000-0000-000034320000}"/>
    <cellStyle name="Normal 15 3 2 3 2" xfId="46651" xr:uid="{00000000-0005-0000-0000-000035320000}"/>
    <cellStyle name="Normal 15 3 2 3 2 2" xfId="46652" xr:uid="{00000000-0005-0000-0000-000036320000}"/>
    <cellStyle name="Normal 15 3 2 3 3" xfId="46653" xr:uid="{00000000-0005-0000-0000-000037320000}"/>
    <cellStyle name="Normal 15 3 2 4" xfId="46654" xr:uid="{00000000-0005-0000-0000-000038320000}"/>
    <cellStyle name="Normal 15 3 2 4 2" xfId="46655" xr:uid="{00000000-0005-0000-0000-000039320000}"/>
    <cellStyle name="Normal 15 3 2 5" xfId="46656" xr:uid="{00000000-0005-0000-0000-00003A320000}"/>
    <cellStyle name="Normal 15 3 3" xfId="10099" xr:uid="{00000000-0005-0000-0000-00003B320000}"/>
    <cellStyle name="Normal 15 3 3 2" xfId="46657" xr:uid="{00000000-0005-0000-0000-00003C320000}"/>
    <cellStyle name="Normal 15 3 3 2 2" xfId="46658" xr:uid="{00000000-0005-0000-0000-00003D320000}"/>
    <cellStyle name="Normal 15 3 3 2 2 2" xfId="46659" xr:uid="{00000000-0005-0000-0000-00003E320000}"/>
    <cellStyle name="Normal 15 3 3 2 3" xfId="46660" xr:uid="{00000000-0005-0000-0000-00003F320000}"/>
    <cellStyle name="Normal 15 3 3 3" xfId="46661" xr:uid="{00000000-0005-0000-0000-000040320000}"/>
    <cellStyle name="Normal 15 3 3 3 2" xfId="46662" xr:uid="{00000000-0005-0000-0000-000041320000}"/>
    <cellStyle name="Normal 15 3 3 4" xfId="46663" xr:uid="{00000000-0005-0000-0000-000042320000}"/>
    <cellStyle name="Normal 15 3 4" xfId="10100" xr:uid="{00000000-0005-0000-0000-000043320000}"/>
    <cellStyle name="Normal 15 3 4 2" xfId="46664" xr:uid="{00000000-0005-0000-0000-000044320000}"/>
    <cellStyle name="Normal 15 3 4 2 2" xfId="46665" xr:uid="{00000000-0005-0000-0000-000045320000}"/>
    <cellStyle name="Normal 15 3 4 3" xfId="46666" xr:uid="{00000000-0005-0000-0000-000046320000}"/>
    <cellStyle name="Normal 15 3 5" xfId="46667" xr:uid="{00000000-0005-0000-0000-000047320000}"/>
    <cellStyle name="Normal 15 3 5 2" xfId="46668" xr:uid="{00000000-0005-0000-0000-000048320000}"/>
    <cellStyle name="Normal 15 3 6" xfId="46669" xr:uid="{00000000-0005-0000-0000-000049320000}"/>
    <cellStyle name="Normal 15 4" xfId="10101" xr:uid="{00000000-0005-0000-0000-00004A320000}"/>
    <cellStyle name="Normal 15 4 2" xfId="10102" xr:uid="{00000000-0005-0000-0000-00004B320000}"/>
    <cellStyle name="Normal 15 4 2 2" xfId="10103" xr:uid="{00000000-0005-0000-0000-00004C320000}"/>
    <cellStyle name="Normal 15 4 2 2 2" xfId="46670" xr:uid="{00000000-0005-0000-0000-00004D320000}"/>
    <cellStyle name="Normal 15 4 2 2 2 2" xfId="46671" xr:uid="{00000000-0005-0000-0000-00004E320000}"/>
    <cellStyle name="Normal 15 4 2 2 3" xfId="46672" xr:uid="{00000000-0005-0000-0000-00004F320000}"/>
    <cellStyle name="Normal 15 4 2 3" xfId="46673" xr:uid="{00000000-0005-0000-0000-000050320000}"/>
    <cellStyle name="Normal 15 4 2 3 2" xfId="46674" xr:uid="{00000000-0005-0000-0000-000051320000}"/>
    <cellStyle name="Normal 15 4 2 4" xfId="46675" xr:uid="{00000000-0005-0000-0000-000052320000}"/>
    <cellStyle name="Normal 15 4 3" xfId="10104" xr:uid="{00000000-0005-0000-0000-000053320000}"/>
    <cellStyle name="Normal 15 4 3 2" xfId="46676" xr:uid="{00000000-0005-0000-0000-000054320000}"/>
    <cellStyle name="Normal 15 4 3 2 2" xfId="46677" xr:uid="{00000000-0005-0000-0000-000055320000}"/>
    <cellStyle name="Normal 15 4 3 3" xfId="46678" xr:uid="{00000000-0005-0000-0000-000056320000}"/>
    <cellStyle name="Normal 15 4 4" xfId="10105" xr:uid="{00000000-0005-0000-0000-000057320000}"/>
    <cellStyle name="Normal 15 4 4 2" xfId="46679" xr:uid="{00000000-0005-0000-0000-000058320000}"/>
    <cellStyle name="Normal 15 4 5" xfId="46680" xr:uid="{00000000-0005-0000-0000-000059320000}"/>
    <cellStyle name="Normal 15 5" xfId="10106" xr:uid="{00000000-0005-0000-0000-00005A320000}"/>
    <cellStyle name="Normal 15 5 2" xfId="10107" xr:uid="{00000000-0005-0000-0000-00005B320000}"/>
    <cellStyle name="Normal 15 5 2 2" xfId="10108" xr:uid="{00000000-0005-0000-0000-00005C320000}"/>
    <cellStyle name="Normal 15 5 2 2 2" xfId="46681" xr:uid="{00000000-0005-0000-0000-00005D320000}"/>
    <cellStyle name="Normal 15 5 2 3" xfId="46682" xr:uid="{00000000-0005-0000-0000-00005E320000}"/>
    <cellStyle name="Normal 15 5 3" xfId="10109" xr:uid="{00000000-0005-0000-0000-00005F320000}"/>
    <cellStyle name="Normal 15 5 3 2" xfId="46683" xr:uid="{00000000-0005-0000-0000-000060320000}"/>
    <cellStyle name="Normal 15 5 4" xfId="10110" xr:uid="{00000000-0005-0000-0000-000061320000}"/>
    <cellStyle name="Normal 15 6" xfId="10111" xr:uid="{00000000-0005-0000-0000-000062320000}"/>
    <cellStyle name="Normal 15 6 2" xfId="10112" xr:uid="{00000000-0005-0000-0000-000063320000}"/>
    <cellStyle name="Normal 15 6 2 2" xfId="46684" xr:uid="{00000000-0005-0000-0000-000064320000}"/>
    <cellStyle name="Normal 15 6 3" xfId="46685" xr:uid="{00000000-0005-0000-0000-000065320000}"/>
    <cellStyle name="Normal 15 7" xfId="10113" xr:uid="{00000000-0005-0000-0000-000066320000}"/>
    <cellStyle name="Normal 15 7 2" xfId="46686" xr:uid="{00000000-0005-0000-0000-000067320000}"/>
    <cellStyle name="Normal 15 8" xfId="10114" xr:uid="{00000000-0005-0000-0000-000068320000}"/>
    <cellStyle name="Normal 15 8 2" xfId="46687" xr:uid="{00000000-0005-0000-0000-000069320000}"/>
    <cellStyle name="Normal 15 8 2 2" xfId="46688" xr:uid="{00000000-0005-0000-0000-00006A320000}"/>
    <cellStyle name="Normal 15 8 3" xfId="46689" xr:uid="{00000000-0005-0000-0000-00006B320000}"/>
    <cellStyle name="Normal 15 8 3 2" xfId="46690" xr:uid="{00000000-0005-0000-0000-00006C320000}"/>
    <cellStyle name="Normal 15 8 4" xfId="46691" xr:uid="{00000000-0005-0000-0000-00006D320000}"/>
    <cellStyle name="Normal 15 9" xfId="10115" xr:uid="{00000000-0005-0000-0000-00006E320000}"/>
    <cellStyle name="Normal 15 9 2" xfId="46692" xr:uid="{00000000-0005-0000-0000-00006F320000}"/>
    <cellStyle name="Normal 15_KY NBV" xfId="10116" xr:uid="{00000000-0005-0000-0000-000070320000}"/>
    <cellStyle name="Normal 150" xfId="10117" xr:uid="{00000000-0005-0000-0000-000071320000}"/>
    <cellStyle name="Normal 16" xfId="10118" xr:uid="{00000000-0005-0000-0000-000072320000}"/>
    <cellStyle name="Normal 16 2" xfId="10119" xr:uid="{00000000-0005-0000-0000-000073320000}"/>
    <cellStyle name="Normal 16 2 2" xfId="10120" xr:uid="{00000000-0005-0000-0000-000074320000}"/>
    <cellStyle name="Normal 16 2 2 2" xfId="10121" xr:uid="{00000000-0005-0000-0000-000075320000}"/>
    <cellStyle name="Normal 16 2 2 3" xfId="10122" xr:uid="{00000000-0005-0000-0000-000076320000}"/>
    <cellStyle name="Normal 16 2 3" xfId="10123" xr:uid="{00000000-0005-0000-0000-000077320000}"/>
    <cellStyle name="Normal 16 2 4" xfId="10124" xr:uid="{00000000-0005-0000-0000-000078320000}"/>
    <cellStyle name="Normal 16 2 5" xfId="10125" xr:uid="{00000000-0005-0000-0000-000079320000}"/>
    <cellStyle name="Normal 16 3" xfId="10126" xr:uid="{00000000-0005-0000-0000-00007A320000}"/>
    <cellStyle name="Normal 16 3 2" xfId="10127" xr:uid="{00000000-0005-0000-0000-00007B320000}"/>
    <cellStyle name="Normal 16 3 2 2" xfId="10128" xr:uid="{00000000-0005-0000-0000-00007C320000}"/>
    <cellStyle name="Normal 16 3 2 3" xfId="10129" xr:uid="{00000000-0005-0000-0000-00007D320000}"/>
    <cellStyle name="Normal 16 3 3" xfId="10130" xr:uid="{00000000-0005-0000-0000-00007E320000}"/>
    <cellStyle name="Normal 16 4" xfId="10131" xr:uid="{00000000-0005-0000-0000-00007F320000}"/>
    <cellStyle name="Normal 16 4 2" xfId="10132" xr:uid="{00000000-0005-0000-0000-000080320000}"/>
    <cellStyle name="Normal 16 4 2 2" xfId="10133" xr:uid="{00000000-0005-0000-0000-000081320000}"/>
    <cellStyle name="Normal 16 4 3" xfId="10134" xr:uid="{00000000-0005-0000-0000-000082320000}"/>
    <cellStyle name="Normal 16 4 4" xfId="10135" xr:uid="{00000000-0005-0000-0000-000083320000}"/>
    <cellStyle name="Normal 16 5" xfId="10136" xr:uid="{00000000-0005-0000-0000-000084320000}"/>
    <cellStyle name="Normal 16 6" xfId="10137" xr:uid="{00000000-0005-0000-0000-000085320000}"/>
    <cellStyle name="Normal 16 7" xfId="10138" xr:uid="{00000000-0005-0000-0000-000086320000}"/>
    <cellStyle name="Normal 17" xfId="10139" xr:uid="{00000000-0005-0000-0000-000087320000}"/>
    <cellStyle name="Normal 17 2" xfId="10140" xr:uid="{00000000-0005-0000-0000-000088320000}"/>
    <cellStyle name="Normal 17 2 2" xfId="10141" xr:uid="{00000000-0005-0000-0000-000089320000}"/>
    <cellStyle name="Normal 17 2 2 2" xfId="10142" xr:uid="{00000000-0005-0000-0000-00008A320000}"/>
    <cellStyle name="Normal 17 2 2 3" xfId="10143" xr:uid="{00000000-0005-0000-0000-00008B320000}"/>
    <cellStyle name="Normal 17 2 3" xfId="10144" xr:uid="{00000000-0005-0000-0000-00008C320000}"/>
    <cellStyle name="Normal 17 2 4" xfId="10145" xr:uid="{00000000-0005-0000-0000-00008D320000}"/>
    <cellStyle name="Normal 17 2 5" xfId="10146" xr:uid="{00000000-0005-0000-0000-00008E320000}"/>
    <cellStyle name="Normal 17 2 6" xfId="10147" xr:uid="{00000000-0005-0000-0000-00008F320000}"/>
    <cellStyle name="Normal 17 3" xfId="10148" xr:uid="{00000000-0005-0000-0000-000090320000}"/>
    <cellStyle name="Normal 17 3 2" xfId="10149" xr:uid="{00000000-0005-0000-0000-000091320000}"/>
    <cellStyle name="Normal 17 4" xfId="10150" xr:uid="{00000000-0005-0000-0000-000092320000}"/>
    <cellStyle name="Normal 17 4 2" xfId="46693" xr:uid="{00000000-0005-0000-0000-000093320000}"/>
    <cellStyle name="Normal 17 5" xfId="10151" xr:uid="{00000000-0005-0000-0000-000094320000}"/>
    <cellStyle name="Normal 17 6" xfId="10152" xr:uid="{00000000-0005-0000-0000-000095320000}"/>
    <cellStyle name="Normal 17 7" xfId="10153" xr:uid="{00000000-0005-0000-0000-000096320000}"/>
    <cellStyle name="Normal 17 8" xfId="10154" xr:uid="{00000000-0005-0000-0000-000097320000}"/>
    <cellStyle name="Normal 17 8 2" xfId="10155" xr:uid="{00000000-0005-0000-0000-000098320000}"/>
    <cellStyle name="Normal 17 9" xfId="10156" xr:uid="{00000000-0005-0000-0000-000099320000}"/>
    <cellStyle name="Normal 18" xfId="10157" xr:uid="{00000000-0005-0000-0000-00009A320000}"/>
    <cellStyle name="Normal 18 2" xfId="10158" xr:uid="{00000000-0005-0000-0000-00009B320000}"/>
    <cellStyle name="Normal 18 2 2" xfId="46694" xr:uid="{00000000-0005-0000-0000-00009C320000}"/>
    <cellStyle name="Normal 18 2 2 2" xfId="46695" xr:uid="{00000000-0005-0000-0000-00009D320000}"/>
    <cellStyle name="Normal 18 3" xfId="10159" xr:uid="{00000000-0005-0000-0000-00009E320000}"/>
    <cellStyle name="Normal 18 3 2" xfId="46696" xr:uid="{00000000-0005-0000-0000-00009F320000}"/>
    <cellStyle name="Normal 18 4" xfId="10160" xr:uid="{00000000-0005-0000-0000-0000A0320000}"/>
    <cellStyle name="Normal 18 4 2" xfId="10161" xr:uid="{00000000-0005-0000-0000-0000A1320000}"/>
    <cellStyle name="Normal 18 5" xfId="10162" xr:uid="{00000000-0005-0000-0000-0000A2320000}"/>
    <cellStyle name="Normal 18 6" xfId="46697" xr:uid="{00000000-0005-0000-0000-0000A3320000}"/>
    <cellStyle name="Normal 19" xfId="10163" xr:uid="{00000000-0005-0000-0000-0000A4320000}"/>
    <cellStyle name="Normal 19 2" xfId="10164" xr:uid="{00000000-0005-0000-0000-0000A5320000}"/>
    <cellStyle name="Normal 19 2 2" xfId="46698" xr:uid="{00000000-0005-0000-0000-0000A6320000}"/>
    <cellStyle name="Normal 19 3" xfId="10165" xr:uid="{00000000-0005-0000-0000-0000A7320000}"/>
    <cellStyle name="Normal 19 3 2" xfId="46699" xr:uid="{00000000-0005-0000-0000-0000A8320000}"/>
    <cellStyle name="Normal 19 4" xfId="46700" xr:uid="{00000000-0005-0000-0000-0000A9320000}"/>
    <cellStyle name="Normal 19 4 2" xfId="46701" xr:uid="{00000000-0005-0000-0000-0000AA320000}"/>
    <cellStyle name="Normal 19 5" xfId="46702" xr:uid="{00000000-0005-0000-0000-0000AB320000}"/>
    <cellStyle name="Normal 19 6" xfId="46703" xr:uid="{00000000-0005-0000-0000-0000AC320000}"/>
    <cellStyle name="Normal 2" xfId="14" xr:uid="{00000000-0005-0000-0000-0000AD320000}"/>
    <cellStyle name="Normal 2 10" xfId="10166" xr:uid="{00000000-0005-0000-0000-0000AE320000}"/>
    <cellStyle name="Normal 2 10 2" xfId="10167" xr:uid="{00000000-0005-0000-0000-0000AF320000}"/>
    <cellStyle name="Normal 2 10 2 2" xfId="46704" xr:uid="{00000000-0005-0000-0000-0000B0320000}"/>
    <cellStyle name="Normal 2 10 2 2 2" xfId="46705" xr:uid="{00000000-0005-0000-0000-0000B1320000}"/>
    <cellStyle name="Normal 2 10 2 3" xfId="46706" xr:uid="{00000000-0005-0000-0000-0000B2320000}"/>
    <cellStyle name="Normal 2 10 3" xfId="46707" xr:uid="{00000000-0005-0000-0000-0000B3320000}"/>
    <cellStyle name="Normal 2 10 3 2" xfId="46708" xr:uid="{00000000-0005-0000-0000-0000B4320000}"/>
    <cellStyle name="Normal 2 10 4" xfId="46709" xr:uid="{00000000-0005-0000-0000-0000B5320000}"/>
    <cellStyle name="Normal 2 11" xfId="10168" xr:uid="{00000000-0005-0000-0000-0000B6320000}"/>
    <cellStyle name="Normal 2 11 2" xfId="46710" xr:uid="{00000000-0005-0000-0000-0000B7320000}"/>
    <cellStyle name="Normal 2 11 2 2" xfId="46711" xr:uid="{00000000-0005-0000-0000-0000B8320000}"/>
    <cellStyle name="Normal 2 11 2 2 2" xfId="46712" xr:uid="{00000000-0005-0000-0000-0000B9320000}"/>
    <cellStyle name="Normal 2 11 2 3" xfId="46713" xr:uid="{00000000-0005-0000-0000-0000BA320000}"/>
    <cellStyle name="Normal 2 11 3" xfId="46714" xr:uid="{00000000-0005-0000-0000-0000BB320000}"/>
    <cellStyle name="Normal 2 11 3 2" xfId="46715" xr:uid="{00000000-0005-0000-0000-0000BC320000}"/>
    <cellStyle name="Normal 2 11 4" xfId="46716" xr:uid="{00000000-0005-0000-0000-0000BD320000}"/>
    <cellStyle name="Normal 2 12" xfId="10169" xr:uid="{00000000-0005-0000-0000-0000BE320000}"/>
    <cellStyle name="Normal 2 12 2" xfId="10170" xr:uid="{00000000-0005-0000-0000-0000BF320000}"/>
    <cellStyle name="Normal 2 12 2 2" xfId="10171" xr:uid="{00000000-0005-0000-0000-0000C0320000}"/>
    <cellStyle name="Normal 2 12 2 2 2" xfId="10172" xr:uid="{00000000-0005-0000-0000-0000C1320000}"/>
    <cellStyle name="Normal 2 12 2 2 3" xfId="10173" xr:uid="{00000000-0005-0000-0000-0000C2320000}"/>
    <cellStyle name="Normal 2 12 2 3" xfId="10174" xr:uid="{00000000-0005-0000-0000-0000C3320000}"/>
    <cellStyle name="Normal 2 12 2 4" xfId="10175" xr:uid="{00000000-0005-0000-0000-0000C4320000}"/>
    <cellStyle name="Normal 2 12 3" xfId="10176" xr:uid="{00000000-0005-0000-0000-0000C5320000}"/>
    <cellStyle name="Normal 2 12 3 2" xfId="10177" xr:uid="{00000000-0005-0000-0000-0000C6320000}"/>
    <cellStyle name="Normal 2 12 3 3" xfId="10178" xr:uid="{00000000-0005-0000-0000-0000C7320000}"/>
    <cellStyle name="Normal 2 12 4" xfId="10179" xr:uid="{00000000-0005-0000-0000-0000C8320000}"/>
    <cellStyle name="Normal 2 12 4 2" xfId="10180" xr:uid="{00000000-0005-0000-0000-0000C9320000}"/>
    <cellStyle name="Normal 2 12 4 3" xfId="10181" xr:uid="{00000000-0005-0000-0000-0000CA320000}"/>
    <cellStyle name="Normal 2 12 5" xfId="10182" xr:uid="{00000000-0005-0000-0000-0000CB320000}"/>
    <cellStyle name="Normal 2 12 6" xfId="10183" xr:uid="{00000000-0005-0000-0000-0000CC320000}"/>
    <cellStyle name="Normal 2 13" xfId="15" xr:uid="{00000000-0005-0000-0000-0000CD320000}"/>
    <cellStyle name="Normal 2 13 2" xfId="46717" xr:uid="{00000000-0005-0000-0000-0000CE320000}"/>
    <cellStyle name="Normal 2 14" xfId="46718" xr:uid="{00000000-0005-0000-0000-0000CF320000}"/>
    <cellStyle name="Normal 2 14 2" xfId="46719" xr:uid="{00000000-0005-0000-0000-0000D0320000}"/>
    <cellStyle name="Normal 2 15" xfId="46720" xr:uid="{00000000-0005-0000-0000-0000D1320000}"/>
    <cellStyle name="Normal 2 16" xfId="46721" xr:uid="{00000000-0005-0000-0000-0000D2320000}"/>
    <cellStyle name="Normal 2 17" xfId="20" xr:uid="{00000000-0005-0000-0000-0000D3320000}"/>
    <cellStyle name="Normal 2 2" xfId="10184" xr:uid="{00000000-0005-0000-0000-0000D4320000}"/>
    <cellStyle name="Normal 2 2 2" xfId="10185" xr:uid="{00000000-0005-0000-0000-0000D5320000}"/>
    <cellStyle name="Normal 2 2 2 10" xfId="10186" xr:uid="{00000000-0005-0000-0000-0000D6320000}"/>
    <cellStyle name="Normal 2 2 2 10 2" xfId="10187" xr:uid="{00000000-0005-0000-0000-0000D7320000}"/>
    <cellStyle name="Normal 2 2 2 10 2 2" xfId="10188" xr:uid="{00000000-0005-0000-0000-0000D8320000}"/>
    <cellStyle name="Normal 2 2 2 10 3" xfId="10189" xr:uid="{00000000-0005-0000-0000-0000D9320000}"/>
    <cellStyle name="Normal 2 2 2 10 3 2" xfId="10190" xr:uid="{00000000-0005-0000-0000-0000DA320000}"/>
    <cellStyle name="Normal 2 2 2 10 4" xfId="10191" xr:uid="{00000000-0005-0000-0000-0000DB320000}"/>
    <cellStyle name="Normal 2 2 2 10 4 2" xfId="10192" xr:uid="{00000000-0005-0000-0000-0000DC320000}"/>
    <cellStyle name="Normal 2 2 2 10 5" xfId="10193" xr:uid="{00000000-0005-0000-0000-0000DD320000}"/>
    <cellStyle name="Normal 2 2 2 10 6" xfId="10194" xr:uid="{00000000-0005-0000-0000-0000DE320000}"/>
    <cellStyle name="Normal 2 2 2 11" xfId="10195" xr:uid="{00000000-0005-0000-0000-0000DF320000}"/>
    <cellStyle name="Normal 2 2 2 11 2" xfId="10196" xr:uid="{00000000-0005-0000-0000-0000E0320000}"/>
    <cellStyle name="Normal 2 2 2 11 2 2" xfId="10197" xr:uid="{00000000-0005-0000-0000-0000E1320000}"/>
    <cellStyle name="Normal 2 2 2 11 3" xfId="10198" xr:uid="{00000000-0005-0000-0000-0000E2320000}"/>
    <cellStyle name="Normal 2 2 2 11 3 2" xfId="10199" xr:uid="{00000000-0005-0000-0000-0000E3320000}"/>
    <cellStyle name="Normal 2 2 2 11 4" xfId="10200" xr:uid="{00000000-0005-0000-0000-0000E4320000}"/>
    <cellStyle name="Normal 2 2 2 11 4 2" xfId="10201" xr:uid="{00000000-0005-0000-0000-0000E5320000}"/>
    <cellStyle name="Normal 2 2 2 11 5" xfId="10202" xr:uid="{00000000-0005-0000-0000-0000E6320000}"/>
    <cellStyle name="Normal 2 2 2 11 6" xfId="10203" xr:uid="{00000000-0005-0000-0000-0000E7320000}"/>
    <cellStyle name="Normal 2 2 2 12" xfId="10204" xr:uid="{00000000-0005-0000-0000-0000E8320000}"/>
    <cellStyle name="Normal 2 2 2 12 2" xfId="10205" xr:uid="{00000000-0005-0000-0000-0000E9320000}"/>
    <cellStyle name="Normal 2 2 2 12 2 2" xfId="10206" xr:uid="{00000000-0005-0000-0000-0000EA320000}"/>
    <cellStyle name="Normal 2 2 2 12 3" xfId="10207" xr:uid="{00000000-0005-0000-0000-0000EB320000}"/>
    <cellStyle name="Normal 2 2 2 12 3 2" xfId="10208" xr:uid="{00000000-0005-0000-0000-0000EC320000}"/>
    <cellStyle name="Normal 2 2 2 12 4" xfId="10209" xr:uid="{00000000-0005-0000-0000-0000ED320000}"/>
    <cellStyle name="Normal 2 2 2 12 5" xfId="10210" xr:uid="{00000000-0005-0000-0000-0000EE320000}"/>
    <cellStyle name="Normal 2 2 2 13" xfId="10211" xr:uid="{00000000-0005-0000-0000-0000EF320000}"/>
    <cellStyle name="Normal 2 2 2 13 2" xfId="10212" xr:uid="{00000000-0005-0000-0000-0000F0320000}"/>
    <cellStyle name="Normal 2 2 2 14" xfId="10213" xr:uid="{00000000-0005-0000-0000-0000F1320000}"/>
    <cellStyle name="Normal 2 2 2 14 2" xfId="10214" xr:uid="{00000000-0005-0000-0000-0000F2320000}"/>
    <cellStyle name="Normal 2 2 2 15" xfId="10215" xr:uid="{00000000-0005-0000-0000-0000F3320000}"/>
    <cellStyle name="Normal 2 2 2 15 2" xfId="10216" xr:uid="{00000000-0005-0000-0000-0000F4320000}"/>
    <cellStyle name="Normal 2 2 2 16" xfId="10217" xr:uid="{00000000-0005-0000-0000-0000F5320000}"/>
    <cellStyle name="Normal 2 2 2 17" xfId="10218" xr:uid="{00000000-0005-0000-0000-0000F6320000}"/>
    <cellStyle name="Normal 2 2 2 18" xfId="10219" xr:uid="{00000000-0005-0000-0000-0000F7320000}"/>
    <cellStyle name="Normal 2 2 2 2" xfId="10220" xr:uid="{00000000-0005-0000-0000-0000F8320000}"/>
    <cellStyle name="Normal 2 2 2 2 2" xfId="46722" xr:uid="{00000000-0005-0000-0000-0000F9320000}"/>
    <cellStyle name="Normal 2 2 2 3" xfId="10221" xr:uid="{00000000-0005-0000-0000-0000FA320000}"/>
    <cellStyle name="Normal 2 2 2 3 10" xfId="10222" xr:uid="{00000000-0005-0000-0000-0000FB320000}"/>
    <cellStyle name="Normal 2 2 2 3 10 2" xfId="10223" xr:uid="{00000000-0005-0000-0000-0000FC320000}"/>
    <cellStyle name="Normal 2 2 2 3 11" xfId="10224" xr:uid="{00000000-0005-0000-0000-0000FD320000}"/>
    <cellStyle name="Normal 2 2 2 3 11 2" xfId="10225" xr:uid="{00000000-0005-0000-0000-0000FE320000}"/>
    <cellStyle name="Normal 2 2 2 3 12" xfId="10226" xr:uid="{00000000-0005-0000-0000-0000FF320000}"/>
    <cellStyle name="Normal 2 2 2 3 13" xfId="10227" xr:uid="{00000000-0005-0000-0000-000000330000}"/>
    <cellStyle name="Normal 2 2 2 3 2" xfId="10228" xr:uid="{00000000-0005-0000-0000-000001330000}"/>
    <cellStyle name="Normal 2 2 2 3 2 10" xfId="10229" xr:uid="{00000000-0005-0000-0000-000002330000}"/>
    <cellStyle name="Normal 2 2 2 3 2 11" xfId="10230" xr:uid="{00000000-0005-0000-0000-000003330000}"/>
    <cellStyle name="Normal 2 2 2 3 2 2" xfId="10231" xr:uid="{00000000-0005-0000-0000-000004330000}"/>
    <cellStyle name="Normal 2 2 2 3 2 2 2" xfId="10232" xr:uid="{00000000-0005-0000-0000-000005330000}"/>
    <cellStyle name="Normal 2 2 2 3 2 2 2 2" xfId="10233" xr:uid="{00000000-0005-0000-0000-000006330000}"/>
    <cellStyle name="Normal 2 2 2 3 2 2 3" xfId="10234" xr:uid="{00000000-0005-0000-0000-000007330000}"/>
    <cellStyle name="Normal 2 2 2 3 2 2 3 2" xfId="10235" xr:uid="{00000000-0005-0000-0000-000008330000}"/>
    <cellStyle name="Normal 2 2 2 3 2 2 4" xfId="10236" xr:uid="{00000000-0005-0000-0000-000009330000}"/>
    <cellStyle name="Normal 2 2 2 3 2 2 4 2" xfId="10237" xr:uid="{00000000-0005-0000-0000-00000A330000}"/>
    <cellStyle name="Normal 2 2 2 3 2 2 5" xfId="10238" xr:uid="{00000000-0005-0000-0000-00000B330000}"/>
    <cellStyle name="Normal 2 2 2 3 2 2 6" xfId="10239" xr:uid="{00000000-0005-0000-0000-00000C330000}"/>
    <cellStyle name="Normal 2 2 2 3 2 3" xfId="10240" xr:uid="{00000000-0005-0000-0000-00000D330000}"/>
    <cellStyle name="Normal 2 2 2 3 2 3 2" xfId="10241" xr:uid="{00000000-0005-0000-0000-00000E330000}"/>
    <cellStyle name="Normal 2 2 2 3 2 3 2 2" xfId="10242" xr:uid="{00000000-0005-0000-0000-00000F330000}"/>
    <cellStyle name="Normal 2 2 2 3 2 3 3" xfId="10243" xr:uid="{00000000-0005-0000-0000-000010330000}"/>
    <cellStyle name="Normal 2 2 2 3 2 3 3 2" xfId="10244" xr:uid="{00000000-0005-0000-0000-000011330000}"/>
    <cellStyle name="Normal 2 2 2 3 2 3 4" xfId="10245" xr:uid="{00000000-0005-0000-0000-000012330000}"/>
    <cellStyle name="Normal 2 2 2 3 2 3 4 2" xfId="10246" xr:uid="{00000000-0005-0000-0000-000013330000}"/>
    <cellStyle name="Normal 2 2 2 3 2 3 5" xfId="10247" xr:uid="{00000000-0005-0000-0000-000014330000}"/>
    <cellStyle name="Normal 2 2 2 3 2 3 6" xfId="10248" xr:uid="{00000000-0005-0000-0000-000015330000}"/>
    <cellStyle name="Normal 2 2 2 3 2 4" xfId="10249" xr:uid="{00000000-0005-0000-0000-000016330000}"/>
    <cellStyle name="Normal 2 2 2 3 2 4 2" xfId="10250" xr:uid="{00000000-0005-0000-0000-000017330000}"/>
    <cellStyle name="Normal 2 2 2 3 2 4 2 2" xfId="10251" xr:uid="{00000000-0005-0000-0000-000018330000}"/>
    <cellStyle name="Normal 2 2 2 3 2 4 3" xfId="10252" xr:uid="{00000000-0005-0000-0000-000019330000}"/>
    <cellStyle name="Normal 2 2 2 3 2 4 3 2" xfId="10253" xr:uid="{00000000-0005-0000-0000-00001A330000}"/>
    <cellStyle name="Normal 2 2 2 3 2 4 4" xfId="10254" xr:uid="{00000000-0005-0000-0000-00001B330000}"/>
    <cellStyle name="Normal 2 2 2 3 2 4 4 2" xfId="10255" xr:uid="{00000000-0005-0000-0000-00001C330000}"/>
    <cellStyle name="Normal 2 2 2 3 2 4 5" xfId="10256" xr:uid="{00000000-0005-0000-0000-00001D330000}"/>
    <cellStyle name="Normal 2 2 2 3 2 4 6" xfId="10257" xr:uid="{00000000-0005-0000-0000-00001E330000}"/>
    <cellStyle name="Normal 2 2 2 3 2 5" xfId="10258" xr:uid="{00000000-0005-0000-0000-00001F330000}"/>
    <cellStyle name="Normal 2 2 2 3 2 5 2" xfId="10259" xr:uid="{00000000-0005-0000-0000-000020330000}"/>
    <cellStyle name="Normal 2 2 2 3 2 5 2 2" xfId="10260" xr:uid="{00000000-0005-0000-0000-000021330000}"/>
    <cellStyle name="Normal 2 2 2 3 2 5 3" xfId="10261" xr:uid="{00000000-0005-0000-0000-000022330000}"/>
    <cellStyle name="Normal 2 2 2 3 2 5 3 2" xfId="10262" xr:uid="{00000000-0005-0000-0000-000023330000}"/>
    <cellStyle name="Normal 2 2 2 3 2 5 4" xfId="10263" xr:uid="{00000000-0005-0000-0000-000024330000}"/>
    <cellStyle name="Normal 2 2 2 3 2 5 4 2" xfId="10264" xr:uid="{00000000-0005-0000-0000-000025330000}"/>
    <cellStyle name="Normal 2 2 2 3 2 5 5" xfId="10265" xr:uid="{00000000-0005-0000-0000-000026330000}"/>
    <cellStyle name="Normal 2 2 2 3 2 5 6" xfId="10266" xr:uid="{00000000-0005-0000-0000-000027330000}"/>
    <cellStyle name="Normal 2 2 2 3 2 6" xfId="10267" xr:uid="{00000000-0005-0000-0000-000028330000}"/>
    <cellStyle name="Normal 2 2 2 3 2 6 2" xfId="10268" xr:uid="{00000000-0005-0000-0000-000029330000}"/>
    <cellStyle name="Normal 2 2 2 3 2 6 2 2" xfId="10269" xr:uid="{00000000-0005-0000-0000-00002A330000}"/>
    <cellStyle name="Normal 2 2 2 3 2 6 3" xfId="10270" xr:uid="{00000000-0005-0000-0000-00002B330000}"/>
    <cellStyle name="Normal 2 2 2 3 2 6 3 2" xfId="10271" xr:uid="{00000000-0005-0000-0000-00002C330000}"/>
    <cellStyle name="Normal 2 2 2 3 2 6 4" xfId="10272" xr:uid="{00000000-0005-0000-0000-00002D330000}"/>
    <cellStyle name="Normal 2 2 2 3 2 6 5" xfId="10273" xr:uid="{00000000-0005-0000-0000-00002E330000}"/>
    <cellStyle name="Normal 2 2 2 3 2 7" xfId="10274" xr:uid="{00000000-0005-0000-0000-00002F330000}"/>
    <cellStyle name="Normal 2 2 2 3 2 7 2" xfId="10275" xr:uid="{00000000-0005-0000-0000-000030330000}"/>
    <cellStyle name="Normal 2 2 2 3 2 8" xfId="10276" xr:uid="{00000000-0005-0000-0000-000031330000}"/>
    <cellStyle name="Normal 2 2 2 3 2 8 2" xfId="10277" xr:uid="{00000000-0005-0000-0000-000032330000}"/>
    <cellStyle name="Normal 2 2 2 3 2 9" xfId="10278" xr:uid="{00000000-0005-0000-0000-000033330000}"/>
    <cellStyle name="Normal 2 2 2 3 2 9 2" xfId="10279" xr:uid="{00000000-0005-0000-0000-000034330000}"/>
    <cellStyle name="Normal 2 2 2 3 3" xfId="10280" xr:uid="{00000000-0005-0000-0000-000035330000}"/>
    <cellStyle name="Normal 2 2 2 3 3 10" xfId="10281" xr:uid="{00000000-0005-0000-0000-000036330000}"/>
    <cellStyle name="Normal 2 2 2 3 3 2" xfId="10282" xr:uid="{00000000-0005-0000-0000-000037330000}"/>
    <cellStyle name="Normal 2 2 2 3 3 2 2" xfId="10283" xr:uid="{00000000-0005-0000-0000-000038330000}"/>
    <cellStyle name="Normal 2 2 2 3 3 2 2 2" xfId="10284" xr:uid="{00000000-0005-0000-0000-000039330000}"/>
    <cellStyle name="Normal 2 2 2 3 3 2 3" xfId="10285" xr:uid="{00000000-0005-0000-0000-00003A330000}"/>
    <cellStyle name="Normal 2 2 2 3 3 2 3 2" xfId="10286" xr:uid="{00000000-0005-0000-0000-00003B330000}"/>
    <cellStyle name="Normal 2 2 2 3 3 2 4" xfId="10287" xr:uid="{00000000-0005-0000-0000-00003C330000}"/>
    <cellStyle name="Normal 2 2 2 3 3 2 4 2" xfId="10288" xr:uid="{00000000-0005-0000-0000-00003D330000}"/>
    <cellStyle name="Normal 2 2 2 3 3 2 5" xfId="10289" xr:uid="{00000000-0005-0000-0000-00003E330000}"/>
    <cellStyle name="Normal 2 2 2 3 3 2 6" xfId="10290" xr:uid="{00000000-0005-0000-0000-00003F330000}"/>
    <cellStyle name="Normal 2 2 2 3 3 3" xfId="10291" xr:uid="{00000000-0005-0000-0000-000040330000}"/>
    <cellStyle name="Normal 2 2 2 3 3 3 2" xfId="10292" xr:uid="{00000000-0005-0000-0000-000041330000}"/>
    <cellStyle name="Normal 2 2 2 3 3 3 2 2" xfId="10293" xr:uid="{00000000-0005-0000-0000-000042330000}"/>
    <cellStyle name="Normal 2 2 2 3 3 3 3" xfId="10294" xr:uid="{00000000-0005-0000-0000-000043330000}"/>
    <cellStyle name="Normal 2 2 2 3 3 3 3 2" xfId="10295" xr:uid="{00000000-0005-0000-0000-000044330000}"/>
    <cellStyle name="Normal 2 2 2 3 3 3 4" xfId="10296" xr:uid="{00000000-0005-0000-0000-000045330000}"/>
    <cellStyle name="Normal 2 2 2 3 3 3 4 2" xfId="10297" xr:uid="{00000000-0005-0000-0000-000046330000}"/>
    <cellStyle name="Normal 2 2 2 3 3 3 5" xfId="10298" xr:uid="{00000000-0005-0000-0000-000047330000}"/>
    <cellStyle name="Normal 2 2 2 3 3 3 6" xfId="10299" xr:uid="{00000000-0005-0000-0000-000048330000}"/>
    <cellStyle name="Normal 2 2 2 3 3 4" xfId="10300" xr:uid="{00000000-0005-0000-0000-000049330000}"/>
    <cellStyle name="Normal 2 2 2 3 3 4 2" xfId="10301" xr:uid="{00000000-0005-0000-0000-00004A330000}"/>
    <cellStyle name="Normal 2 2 2 3 3 4 2 2" xfId="10302" xr:uid="{00000000-0005-0000-0000-00004B330000}"/>
    <cellStyle name="Normal 2 2 2 3 3 4 3" xfId="10303" xr:uid="{00000000-0005-0000-0000-00004C330000}"/>
    <cellStyle name="Normal 2 2 2 3 3 4 3 2" xfId="10304" xr:uid="{00000000-0005-0000-0000-00004D330000}"/>
    <cellStyle name="Normal 2 2 2 3 3 4 4" xfId="10305" xr:uid="{00000000-0005-0000-0000-00004E330000}"/>
    <cellStyle name="Normal 2 2 2 3 3 4 4 2" xfId="10306" xr:uid="{00000000-0005-0000-0000-00004F330000}"/>
    <cellStyle name="Normal 2 2 2 3 3 4 5" xfId="10307" xr:uid="{00000000-0005-0000-0000-000050330000}"/>
    <cellStyle name="Normal 2 2 2 3 3 4 6" xfId="10308" xr:uid="{00000000-0005-0000-0000-000051330000}"/>
    <cellStyle name="Normal 2 2 2 3 3 5" xfId="10309" xr:uid="{00000000-0005-0000-0000-000052330000}"/>
    <cellStyle name="Normal 2 2 2 3 3 5 2" xfId="10310" xr:uid="{00000000-0005-0000-0000-000053330000}"/>
    <cellStyle name="Normal 2 2 2 3 3 5 2 2" xfId="10311" xr:uid="{00000000-0005-0000-0000-000054330000}"/>
    <cellStyle name="Normal 2 2 2 3 3 5 3" xfId="10312" xr:uid="{00000000-0005-0000-0000-000055330000}"/>
    <cellStyle name="Normal 2 2 2 3 3 5 3 2" xfId="10313" xr:uid="{00000000-0005-0000-0000-000056330000}"/>
    <cellStyle name="Normal 2 2 2 3 3 5 4" xfId="10314" xr:uid="{00000000-0005-0000-0000-000057330000}"/>
    <cellStyle name="Normal 2 2 2 3 3 5 5" xfId="10315" xr:uid="{00000000-0005-0000-0000-000058330000}"/>
    <cellStyle name="Normal 2 2 2 3 3 6" xfId="10316" xr:uid="{00000000-0005-0000-0000-000059330000}"/>
    <cellStyle name="Normal 2 2 2 3 3 6 2" xfId="10317" xr:uid="{00000000-0005-0000-0000-00005A330000}"/>
    <cellStyle name="Normal 2 2 2 3 3 7" xfId="10318" xr:uid="{00000000-0005-0000-0000-00005B330000}"/>
    <cellStyle name="Normal 2 2 2 3 3 7 2" xfId="10319" xr:uid="{00000000-0005-0000-0000-00005C330000}"/>
    <cellStyle name="Normal 2 2 2 3 3 8" xfId="10320" xr:uid="{00000000-0005-0000-0000-00005D330000}"/>
    <cellStyle name="Normal 2 2 2 3 3 8 2" xfId="10321" xr:uid="{00000000-0005-0000-0000-00005E330000}"/>
    <cellStyle name="Normal 2 2 2 3 3 9" xfId="10322" xr:uid="{00000000-0005-0000-0000-00005F330000}"/>
    <cellStyle name="Normal 2 2 2 3 4" xfId="10323" xr:uid="{00000000-0005-0000-0000-000060330000}"/>
    <cellStyle name="Normal 2 2 2 3 4 10" xfId="10324" xr:uid="{00000000-0005-0000-0000-000061330000}"/>
    <cellStyle name="Normal 2 2 2 3 4 2" xfId="10325" xr:uid="{00000000-0005-0000-0000-000062330000}"/>
    <cellStyle name="Normal 2 2 2 3 4 2 2" xfId="10326" xr:uid="{00000000-0005-0000-0000-000063330000}"/>
    <cellStyle name="Normal 2 2 2 3 4 2 2 2" xfId="10327" xr:uid="{00000000-0005-0000-0000-000064330000}"/>
    <cellStyle name="Normal 2 2 2 3 4 2 3" xfId="10328" xr:uid="{00000000-0005-0000-0000-000065330000}"/>
    <cellStyle name="Normal 2 2 2 3 4 2 3 2" xfId="10329" xr:uid="{00000000-0005-0000-0000-000066330000}"/>
    <cellStyle name="Normal 2 2 2 3 4 2 4" xfId="10330" xr:uid="{00000000-0005-0000-0000-000067330000}"/>
    <cellStyle name="Normal 2 2 2 3 4 2 4 2" xfId="10331" xr:uid="{00000000-0005-0000-0000-000068330000}"/>
    <cellStyle name="Normal 2 2 2 3 4 2 5" xfId="10332" xr:uid="{00000000-0005-0000-0000-000069330000}"/>
    <cellStyle name="Normal 2 2 2 3 4 2 6" xfId="10333" xr:uid="{00000000-0005-0000-0000-00006A330000}"/>
    <cellStyle name="Normal 2 2 2 3 4 3" xfId="10334" xr:uid="{00000000-0005-0000-0000-00006B330000}"/>
    <cellStyle name="Normal 2 2 2 3 4 3 2" xfId="10335" xr:uid="{00000000-0005-0000-0000-00006C330000}"/>
    <cellStyle name="Normal 2 2 2 3 4 3 2 2" xfId="10336" xr:uid="{00000000-0005-0000-0000-00006D330000}"/>
    <cellStyle name="Normal 2 2 2 3 4 3 3" xfId="10337" xr:uid="{00000000-0005-0000-0000-00006E330000}"/>
    <cellStyle name="Normal 2 2 2 3 4 3 3 2" xfId="10338" xr:uid="{00000000-0005-0000-0000-00006F330000}"/>
    <cellStyle name="Normal 2 2 2 3 4 3 4" xfId="10339" xr:uid="{00000000-0005-0000-0000-000070330000}"/>
    <cellStyle name="Normal 2 2 2 3 4 3 4 2" xfId="10340" xr:uid="{00000000-0005-0000-0000-000071330000}"/>
    <cellStyle name="Normal 2 2 2 3 4 3 5" xfId="10341" xr:uid="{00000000-0005-0000-0000-000072330000}"/>
    <cellStyle name="Normal 2 2 2 3 4 3 6" xfId="10342" xr:uid="{00000000-0005-0000-0000-000073330000}"/>
    <cellStyle name="Normal 2 2 2 3 4 4" xfId="10343" xr:uid="{00000000-0005-0000-0000-000074330000}"/>
    <cellStyle name="Normal 2 2 2 3 4 4 2" xfId="10344" xr:uid="{00000000-0005-0000-0000-000075330000}"/>
    <cellStyle name="Normal 2 2 2 3 4 4 2 2" xfId="10345" xr:uid="{00000000-0005-0000-0000-000076330000}"/>
    <cellStyle name="Normal 2 2 2 3 4 4 3" xfId="10346" xr:uid="{00000000-0005-0000-0000-000077330000}"/>
    <cellStyle name="Normal 2 2 2 3 4 4 3 2" xfId="10347" xr:uid="{00000000-0005-0000-0000-000078330000}"/>
    <cellStyle name="Normal 2 2 2 3 4 4 4" xfId="10348" xr:uid="{00000000-0005-0000-0000-000079330000}"/>
    <cellStyle name="Normal 2 2 2 3 4 4 4 2" xfId="10349" xr:uid="{00000000-0005-0000-0000-00007A330000}"/>
    <cellStyle name="Normal 2 2 2 3 4 4 5" xfId="10350" xr:uid="{00000000-0005-0000-0000-00007B330000}"/>
    <cellStyle name="Normal 2 2 2 3 4 4 6" xfId="10351" xr:uid="{00000000-0005-0000-0000-00007C330000}"/>
    <cellStyle name="Normal 2 2 2 3 4 5" xfId="10352" xr:uid="{00000000-0005-0000-0000-00007D330000}"/>
    <cellStyle name="Normal 2 2 2 3 4 5 2" xfId="10353" xr:uid="{00000000-0005-0000-0000-00007E330000}"/>
    <cellStyle name="Normal 2 2 2 3 4 5 2 2" xfId="10354" xr:uid="{00000000-0005-0000-0000-00007F330000}"/>
    <cellStyle name="Normal 2 2 2 3 4 5 3" xfId="10355" xr:uid="{00000000-0005-0000-0000-000080330000}"/>
    <cellStyle name="Normal 2 2 2 3 4 5 3 2" xfId="10356" xr:uid="{00000000-0005-0000-0000-000081330000}"/>
    <cellStyle name="Normal 2 2 2 3 4 5 4" xfId="10357" xr:uid="{00000000-0005-0000-0000-000082330000}"/>
    <cellStyle name="Normal 2 2 2 3 4 5 5" xfId="10358" xr:uid="{00000000-0005-0000-0000-000083330000}"/>
    <cellStyle name="Normal 2 2 2 3 4 6" xfId="10359" xr:uid="{00000000-0005-0000-0000-000084330000}"/>
    <cellStyle name="Normal 2 2 2 3 4 6 2" xfId="10360" xr:uid="{00000000-0005-0000-0000-000085330000}"/>
    <cellStyle name="Normal 2 2 2 3 4 7" xfId="10361" xr:uid="{00000000-0005-0000-0000-000086330000}"/>
    <cellStyle name="Normal 2 2 2 3 4 7 2" xfId="10362" xr:uid="{00000000-0005-0000-0000-000087330000}"/>
    <cellStyle name="Normal 2 2 2 3 4 8" xfId="10363" xr:uid="{00000000-0005-0000-0000-000088330000}"/>
    <cellStyle name="Normal 2 2 2 3 4 8 2" xfId="10364" xr:uid="{00000000-0005-0000-0000-000089330000}"/>
    <cellStyle name="Normal 2 2 2 3 4 9" xfId="10365" xr:uid="{00000000-0005-0000-0000-00008A330000}"/>
    <cellStyle name="Normal 2 2 2 3 5" xfId="10366" xr:uid="{00000000-0005-0000-0000-00008B330000}"/>
    <cellStyle name="Normal 2 2 2 3 5 2" xfId="10367" xr:uid="{00000000-0005-0000-0000-00008C330000}"/>
    <cellStyle name="Normal 2 2 2 3 5 2 2" xfId="10368" xr:uid="{00000000-0005-0000-0000-00008D330000}"/>
    <cellStyle name="Normal 2 2 2 3 5 3" xfId="10369" xr:uid="{00000000-0005-0000-0000-00008E330000}"/>
    <cellStyle name="Normal 2 2 2 3 5 3 2" xfId="10370" xr:uid="{00000000-0005-0000-0000-00008F330000}"/>
    <cellStyle name="Normal 2 2 2 3 5 4" xfId="10371" xr:uid="{00000000-0005-0000-0000-000090330000}"/>
    <cellStyle name="Normal 2 2 2 3 5 4 2" xfId="10372" xr:uid="{00000000-0005-0000-0000-000091330000}"/>
    <cellStyle name="Normal 2 2 2 3 5 5" xfId="10373" xr:uid="{00000000-0005-0000-0000-000092330000}"/>
    <cellStyle name="Normal 2 2 2 3 5 6" xfId="10374" xr:uid="{00000000-0005-0000-0000-000093330000}"/>
    <cellStyle name="Normal 2 2 2 3 6" xfId="10375" xr:uid="{00000000-0005-0000-0000-000094330000}"/>
    <cellStyle name="Normal 2 2 2 3 6 2" xfId="10376" xr:uid="{00000000-0005-0000-0000-000095330000}"/>
    <cellStyle name="Normal 2 2 2 3 6 2 2" xfId="10377" xr:uid="{00000000-0005-0000-0000-000096330000}"/>
    <cellStyle name="Normal 2 2 2 3 6 3" xfId="10378" xr:uid="{00000000-0005-0000-0000-000097330000}"/>
    <cellStyle name="Normal 2 2 2 3 6 3 2" xfId="10379" xr:uid="{00000000-0005-0000-0000-000098330000}"/>
    <cellStyle name="Normal 2 2 2 3 6 4" xfId="10380" xr:uid="{00000000-0005-0000-0000-000099330000}"/>
    <cellStyle name="Normal 2 2 2 3 6 4 2" xfId="10381" xr:uid="{00000000-0005-0000-0000-00009A330000}"/>
    <cellStyle name="Normal 2 2 2 3 6 5" xfId="10382" xr:uid="{00000000-0005-0000-0000-00009B330000}"/>
    <cellStyle name="Normal 2 2 2 3 6 6" xfId="10383" xr:uid="{00000000-0005-0000-0000-00009C330000}"/>
    <cellStyle name="Normal 2 2 2 3 7" xfId="10384" xr:uid="{00000000-0005-0000-0000-00009D330000}"/>
    <cellStyle name="Normal 2 2 2 3 7 2" xfId="10385" xr:uid="{00000000-0005-0000-0000-00009E330000}"/>
    <cellStyle name="Normal 2 2 2 3 7 2 2" xfId="10386" xr:uid="{00000000-0005-0000-0000-00009F330000}"/>
    <cellStyle name="Normal 2 2 2 3 7 3" xfId="10387" xr:uid="{00000000-0005-0000-0000-0000A0330000}"/>
    <cellStyle name="Normal 2 2 2 3 7 3 2" xfId="10388" xr:uid="{00000000-0005-0000-0000-0000A1330000}"/>
    <cellStyle name="Normal 2 2 2 3 7 4" xfId="10389" xr:uid="{00000000-0005-0000-0000-0000A2330000}"/>
    <cellStyle name="Normal 2 2 2 3 7 4 2" xfId="10390" xr:uid="{00000000-0005-0000-0000-0000A3330000}"/>
    <cellStyle name="Normal 2 2 2 3 7 5" xfId="10391" xr:uid="{00000000-0005-0000-0000-0000A4330000}"/>
    <cellStyle name="Normal 2 2 2 3 7 6" xfId="10392" xr:uid="{00000000-0005-0000-0000-0000A5330000}"/>
    <cellStyle name="Normal 2 2 2 3 8" xfId="10393" xr:uid="{00000000-0005-0000-0000-0000A6330000}"/>
    <cellStyle name="Normal 2 2 2 3 8 2" xfId="10394" xr:uid="{00000000-0005-0000-0000-0000A7330000}"/>
    <cellStyle name="Normal 2 2 2 3 8 2 2" xfId="10395" xr:uid="{00000000-0005-0000-0000-0000A8330000}"/>
    <cellStyle name="Normal 2 2 2 3 8 3" xfId="10396" xr:uid="{00000000-0005-0000-0000-0000A9330000}"/>
    <cellStyle name="Normal 2 2 2 3 8 3 2" xfId="10397" xr:uid="{00000000-0005-0000-0000-0000AA330000}"/>
    <cellStyle name="Normal 2 2 2 3 8 4" xfId="10398" xr:uid="{00000000-0005-0000-0000-0000AB330000}"/>
    <cellStyle name="Normal 2 2 2 3 8 5" xfId="10399" xr:uid="{00000000-0005-0000-0000-0000AC330000}"/>
    <cellStyle name="Normal 2 2 2 3 9" xfId="10400" xr:uid="{00000000-0005-0000-0000-0000AD330000}"/>
    <cellStyle name="Normal 2 2 2 3 9 2" xfId="10401" xr:uid="{00000000-0005-0000-0000-0000AE330000}"/>
    <cellStyle name="Normal 2 2 2 4" xfId="10402" xr:uid="{00000000-0005-0000-0000-0000AF330000}"/>
    <cellStyle name="Normal 2 2 2 4 10" xfId="10403" xr:uid="{00000000-0005-0000-0000-0000B0330000}"/>
    <cellStyle name="Normal 2 2 2 4 10 2" xfId="10404" xr:uid="{00000000-0005-0000-0000-0000B1330000}"/>
    <cellStyle name="Normal 2 2 2 4 11" xfId="10405" xr:uid="{00000000-0005-0000-0000-0000B2330000}"/>
    <cellStyle name="Normal 2 2 2 4 11 2" xfId="10406" xr:uid="{00000000-0005-0000-0000-0000B3330000}"/>
    <cellStyle name="Normal 2 2 2 4 12" xfId="10407" xr:uid="{00000000-0005-0000-0000-0000B4330000}"/>
    <cellStyle name="Normal 2 2 2 4 13" xfId="10408" xr:uid="{00000000-0005-0000-0000-0000B5330000}"/>
    <cellStyle name="Normal 2 2 2 4 2" xfId="10409" xr:uid="{00000000-0005-0000-0000-0000B6330000}"/>
    <cellStyle name="Normal 2 2 2 4 2 10" xfId="10410" xr:uid="{00000000-0005-0000-0000-0000B7330000}"/>
    <cellStyle name="Normal 2 2 2 4 2 11" xfId="10411" xr:uid="{00000000-0005-0000-0000-0000B8330000}"/>
    <cellStyle name="Normal 2 2 2 4 2 2" xfId="10412" xr:uid="{00000000-0005-0000-0000-0000B9330000}"/>
    <cellStyle name="Normal 2 2 2 4 2 2 2" xfId="10413" xr:uid="{00000000-0005-0000-0000-0000BA330000}"/>
    <cellStyle name="Normal 2 2 2 4 2 2 2 2" xfId="10414" xr:uid="{00000000-0005-0000-0000-0000BB330000}"/>
    <cellStyle name="Normal 2 2 2 4 2 2 3" xfId="10415" xr:uid="{00000000-0005-0000-0000-0000BC330000}"/>
    <cellStyle name="Normal 2 2 2 4 2 2 3 2" xfId="10416" xr:uid="{00000000-0005-0000-0000-0000BD330000}"/>
    <cellStyle name="Normal 2 2 2 4 2 2 4" xfId="10417" xr:uid="{00000000-0005-0000-0000-0000BE330000}"/>
    <cellStyle name="Normal 2 2 2 4 2 2 4 2" xfId="10418" xr:uid="{00000000-0005-0000-0000-0000BF330000}"/>
    <cellStyle name="Normal 2 2 2 4 2 2 5" xfId="10419" xr:uid="{00000000-0005-0000-0000-0000C0330000}"/>
    <cellStyle name="Normal 2 2 2 4 2 2 6" xfId="10420" xr:uid="{00000000-0005-0000-0000-0000C1330000}"/>
    <cellStyle name="Normal 2 2 2 4 2 3" xfId="10421" xr:uid="{00000000-0005-0000-0000-0000C2330000}"/>
    <cellStyle name="Normal 2 2 2 4 2 3 2" xfId="10422" xr:uid="{00000000-0005-0000-0000-0000C3330000}"/>
    <cellStyle name="Normal 2 2 2 4 2 3 2 2" xfId="10423" xr:uid="{00000000-0005-0000-0000-0000C4330000}"/>
    <cellStyle name="Normal 2 2 2 4 2 3 3" xfId="10424" xr:uid="{00000000-0005-0000-0000-0000C5330000}"/>
    <cellStyle name="Normal 2 2 2 4 2 3 3 2" xfId="10425" xr:uid="{00000000-0005-0000-0000-0000C6330000}"/>
    <cellStyle name="Normal 2 2 2 4 2 3 4" xfId="10426" xr:uid="{00000000-0005-0000-0000-0000C7330000}"/>
    <cellStyle name="Normal 2 2 2 4 2 3 4 2" xfId="10427" xr:uid="{00000000-0005-0000-0000-0000C8330000}"/>
    <cellStyle name="Normal 2 2 2 4 2 3 5" xfId="10428" xr:uid="{00000000-0005-0000-0000-0000C9330000}"/>
    <cellStyle name="Normal 2 2 2 4 2 3 6" xfId="10429" xr:uid="{00000000-0005-0000-0000-0000CA330000}"/>
    <cellStyle name="Normal 2 2 2 4 2 4" xfId="10430" xr:uid="{00000000-0005-0000-0000-0000CB330000}"/>
    <cellStyle name="Normal 2 2 2 4 2 4 2" xfId="10431" xr:uid="{00000000-0005-0000-0000-0000CC330000}"/>
    <cellStyle name="Normal 2 2 2 4 2 4 2 2" xfId="10432" xr:uid="{00000000-0005-0000-0000-0000CD330000}"/>
    <cellStyle name="Normal 2 2 2 4 2 4 3" xfId="10433" xr:uid="{00000000-0005-0000-0000-0000CE330000}"/>
    <cellStyle name="Normal 2 2 2 4 2 4 3 2" xfId="10434" xr:uid="{00000000-0005-0000-0000-0000CF330000}"/>
    <cellStyle name="Normal 2 2 2 4 2 4 4" xfId="10435" xr:uid="{00000000-0005-0000-0000-0000D0330000}"/>
    <cellStyle name="Normal 2 2 2 4 2 4 4 2" xfId="10436" xr:uid="{00000000-0005-0000-0000-0000D1330000}"/>
    <cellStyle name="Normal 2 2 2 4 2 4 5" xfId="10437" xr:uid="{00000000-0005-0000-0000-0000D2330000}"/>
    <cellStyle name="Normal 2 2 2 4 2 4 6" xfId="10438" xr:uid="{00000000-0005-0000-0000-0000D3330000}"/>
    <cellStyle name="Normal 2 2 2 4 2 5" xfId="10439" xr:uid="{00000000-0005-0000-0000-0000D4330000}"/>
    <cellStyle name="Normal 2 2 2 4 2 5 2" xfId="10440" xr:uid="{00000000-0005-0000-0000-0000D5330000}"/>
    <cellStyle name="Normal 2 2 2 4 2 5 2 2" xfId="10441" xr:uid="{00000000-0005-0000-0000-0000D6330000}"/>
    <cellStyle name="Normal 2 2 2 4 2 5 3" xfId="10442" xr:uid="{00000000-0005-0000-0000-0000D7330000}"/>
    <cellStyle name="Normal 2 2 2 4 2 5 3 2" xfId="10443" xr:uid="{00000000-0005-0000-0000-0000D8330000}"/>
    <cellStyle name="Normal 2 2 2 4 2 5 4" xfId="10444" xr:uid="{00000000-0005-0000-0000-0000D9330000}"/>
    <cellStyle name="Normal 2 2 2 4 2 5 4 2" xfId="10445" xr:uid="{00000000-0005-0000-0000-0000DA330000}"/>
    <cellStyle name="Normal 2 2 2 4 2 5 5" xfId="10446" xr:uid="{00000000-0005-0000-0000-0000DB330000}"/>
    <cellStyle name="Normal 2 2 2 4 2 5 6" xfId="10447" xr:uid="{00000000-0005-0000-0000-0000DC330000}"/>
    <cellStyle name="Normal 2 2 2 4 2 6" xfId="10448" xr:uid="{00000000-0005-0000-0000-0000DD330000}"/>
    <cellStyle name="Normal 2 2 2 4 2 6 2" xfId="10449" xr:uid="{00000000-0005-0000-0000-0000DE330000}"/>
    <cellStyle name="Normal 2 2 2 4 2 6 2 2" xfId="10450" xr:uid="{00000000-0005-0000-0000-0000DF330000}"/>
    <cellStyle name="Normal 2 2 2 4 2 6 3" xfId="10451" xr:uid="{00000000-0005-0000-0000-0000E0330000}"/>
    <cellStyle name="Normal 2 2 2 4 2 6 3 2" xfId="10452" xr:uid="{00000000-0005-0000-0000-0000E1330000}"/>
    <cellStyle name="Normal 2 2 2 4 2 6 4" xfId="10453" xr:uid="{00000000-0005-0000-0000-0000E2330000}"/>
    <cellStyle name="Normal 2 2 2 4 2 6 5" xfId="10454" xr:uid="{00000000-0005-0000-0000-0000E3330000}"/>
    <cellStyle name="Normal 2 2 2 4 2 7" xfId="10455" xr:uid="{00000000-0005-0000-0000-0000E4330000}"/>
    <cellStyle name="Normal 2 2 2 4 2 7 2" xfId="10456" xr:uid="{00000000-0005-0000-0000-0000E5330000}"/>
    <cellStyle name="Normal 2 2 2 4 2 8" xfId="10457" xr:uid="{00000000-0005-0000-0000-0000E6330000}"/>
    <cellStyle name="Normal 2 2 2 4 2 8 2" xfId="10458" xr:uid="{00000000-0005-0000-0000-0000E7330000}"/>
    <cellStyle name="Normal 2 2 2 4 2 9" xfId="10459" xr:uid="{00000000-0005-0000-0000-0000E8330000}"/>
    <cellStyle name="Normal 2 2 2 4 2 9 2" xfId="10460" xr:uid="{00000000-0005-0000-0000-0000E9330000}"/>
    <cellStyle name="Normal 2 2 2 4 3" xfId="10461" xr:uid="{00000000-0005-0000-0000-0000EA330000}"/>
    <cellStyle name="Normal 2 2 2 4 3 10" xfId="10462" xr:uid="{00000000-0005-0000-0000-0000EB330000}"/>
    <cellStyle name="Normal 2 2 2 4 3 2" xfId="10463" xr:uid="{00000000-0005-0000-0000-0000EC330000}"/>
    <cellStyle name="Normal 2 2 2 4 3 2 2" xfId="10464" xr:uid="{00000000-0005-0000-0000-0000ED330000}"/>
    <cellStyle name="Normal 2 2 2 4 3 2 2 2" xfId="10465" xr:uid="{00000000-0005-0000-0000-0000EE330000}"/>
    <cellStyle name="Normal 2 2 2 4 3 2 3" xfId="10466" xr:uid="{00000000-0005-0000-0000-0000EF330000}"/>
    <cellStyle name="Normal 2 2 2 4 3 2 3 2" xfId="10467" xr:uid="{00000000-0005-0000-0000-0000F0330000}"/>
    <cellStyle name="Normal 2 2 2 4 3 2 4" xfId="10468" xr:uid="{00000000-0005-0000-0000-0000F1330000}"/>
    <cellStyle name="Normal 2 2 2 4 3 2 4 2" xfId="10469" xr:uid="{00000000-0005-0000-0000-0000F2330000}"/>
    <cellStyle name="Normal 2 2 2 4 3 2 5" xfId="10470" xr:uid="{00000000-0005-0000-0000-0000F3330000}"/>
    <cellStyle name="Normal 2 2 2 4 3 2 6" xfId="10471" xr:uid="{00000000-0005-0000-0000-0000F4330000}"/>
    <cellStyle name="Normal 2 2 2 4 3 3" xfId="10472" xr:uid="{00000000-0005-0000-0000-0000F5330000}"/>
    <cellStyle name="Normal 2 2 2 4 3 3 2" xfId="10473" xr:uid="{00000000-0005-0000-0000-0000F6330000}"/>
    <cellStyle name="Normal 2 2 2 4 3 3 2 2" xfId="10474" xr:uid="{00000000-0005-0000-0000-0000F7330000}"/>
    <cellStyle name="Normal 2 2 2 4 3 3 3" xfId="10475" xr:uid="{00000000-0005-0000-0000-0000F8330000}"/>
    <cellStyle name="Normal 2 2 2 4 3 3 3 2" xfId="10476" xr:uid="{00000000-0005-0000-0000-0000F9330000}"/>
    <cellStyle name="Normal 2 2 2 4 3 3 4" xfId="10477" xr:uid="{00000000-0005-0000-0000-0000FA330000}"/>
    <cellStyle name="Normal 2 2 2 4 3 3 4 2" xfId="10478" xr:uid="{00000000-0005-0000-0000-0000FB330000}"/>
    <cellStyle name="Normal 2 2 2 4 3 3 5" xfId="10479" xr:uid="{00000000-0005-0000-0000-0000FC330000}"/>
    <cellStyle name="Normal 2 2 2 4 3 3 6" xfId="10480" xr:uid="{00000000-0005-0000-0000-0000FD330000}"/>
    <cellStyle name="Normal 2 2 2 4 3 4" xfId="10481" xr:uid="{00000000-0005-0000-0000-0000FE330000}"/>
    <cellStyle name="Normal 2 2 2 4 3 4 2" xfId="10482" xr:uid="{00000000-0005-0000-0000-0000FF330000}"/>
    <cellStyle name="Normal 2 2 2 4 3 4 2 2" xfId="10483" xr:uid="{00000000-0005-0000-0000-000000340000}"/>
    <cellStyle name="Normal 2 2 2 4 3 4 3" xfId="10484" xr:uid="{00000000-0005-0000-0000-000001340000}"/>
    <cellStyle name="Normal 2 2 2 4 3 4 3 2" xfId="10485" xr:uid="{00000000-0005-0000-0000-000002340000}"/>
    <cellStyle name="Normal 2 2 2 4 3 4 4" xfId="10486" xr:uid="{00000000-0005-0000-0000-000003340000}"/>
    <cellStyle name="Normal 2 2 2 4 3 4 4 2" xfId="10487" xr:uid="{00000000-0005-0000-0000-000004340000}"/>
    <cellStyle name="Normal 2 2 2 4 3 4 5" xfId="10488" xr:uid="{00000000-0005-0000-0000-000005340000}"/>
    <cellStyle name="Normal 2 2 2 4 3 4 6" xfId="10489" xr:uid="{00000000-0005-0000-0000-000006340000}"/>
    <cellStyle name="Normal 2 2 2 4 3 5" xfId="10490" xr:uid="{00000000-0005-0000-0000-000007340000}"/>
    <cellStyle name="Normal 2 2 2 4 3 5 2" xfId="10491" xr:uid="{00000000-0005-0000-0000-000008340000}"/>
    <cellStyle name="Normal 2 2 2 4 3 5 2 2" xfId="10492" xr:uid="{00000000-0005-0000-0000-000009340000}"/>
    <cellStyle name="Normal 2 2 2 4 3 5 3" xfId="10493" xr:uid="{00000000-0005-0000-0000-00000A340000}"/>
    <cellStyle name="Normal 2 2 2 4 3 5 3 2" xfId="10494" xr:uid="{00000000-0005-0000-0000-00000B340000}"/>
    <cellStyle name="Normal 2 2 2 4 3 5 4" xfId="10495" xr:uid="{00000000-0005-0000-0000-00000C340000}"/>
    <cellStyle name="Normal 2 2 2 4 3 5 5" xfId="10496" xr:uid="{00000000-0005-0000-0000-00000D340000}"/>
    <cellStyle name="Normal 2 2 2 4 3 6" xfId="10497" xr:uid="{00000000-0005-0000-0000-00000E340000}"/>
    <cellStyle name="Normal 2 2 2 4 3 6 2" xfId="10498" xr:uid="{00000000-0005-0000-0000-00000F340000}"/>
    <cellStyle name="Normal 2 2 2 4 3 7" xfId="10499" xr:uid="{00000000-0005-0000-0000-000010340000}"/>
    <cellStyle name="Normal 2 2 2 4 3 7 2" xfId="10500" xr:uid="{00000000-0005-0000-0000-000011340000}"/>
    <cellStyle name="Normal 2 2 2 4 3 8" xfId="10501" xr:uid="{00000000-0005-0000-0000-000012340000}"/>
    <cellStyle name="Normal 2 2 2 4 3 8 2" xfId="10502" xr:uid="{00000000-0005-0000-0000-000013340000}"/>
    <cellStyle name="Normal 2 2 2 4 3 9" xfId="10503" xr:uid="{00000000-0005-0000-0000-000014340000}"/>
    <cellStyle name="Normal 2 2 2 4 4" xfId="10504" xr:uid="{00000000-0005-0000-0000-000015340000}"/>
    <cellStyle name="Normal 2 2 2 4 4 10" xfId="10505" xr:uid="{00000000-0005-0000-0000-000016340000}"/>
    <cellStyle name="Normal 2 2 2 4 4 2" xfId="10506" xr:uid="{00000000-0005-0000-0000-000017340000}"/>
    <cellStyle name="Normal 2 2 2 4 4 2 2" xfId="10507" xr:uid="{00000000-0005-0000-0000-000018340000}"/>
    <cellStyle name="Normal 2 2 2 4 4 2 2 2" xfId="10508" xr:uid="{00000000-0005-0000-0000-000019340000}"/>
    <cellStyle name="Normal 2 2 2 4 4 2 3" xfId="10509" xr:uid="{00000000-0005-0000-0000-00001A340000}"/>
    <cellStyle name="Normal 2 2 2 4 4 2 3 2" xfId="10510" xr:uid="{00000000-0005-0000-0000-00001B340000}"/>
    <cellStyle name="Normal 2 2 2 4 4 2 4" xfId="10511" xr:uid="{00000000-0005-0000-0000-00001C340000}"/>
    <cellStyle name="Normal 2 2 2 4 4 2 4 2" xfId="10512" xr:uid="{00000000-0005-0000-0000-00001D340000}"/>
    <cellStyle name="Normal 2 2 2 4 4 2 5" xfId="10513" xr:uid="{00000000-0005-0000-0000-00001E340000}"/>
    <cellStyle name="Normal 2 2 2 4 4 2 6" xfId="10514" xr:uid="{00000000-0005-0000-0000-00001F340000}"/>
    <cellStyle name="Normal 2 2 2 4 4 3" xfId="10515" xr:uid="{00000000-0005-0000-0000-000020340000}"/>
    <cellStyle name="Normal 2 2 2 4 4 3 2" xfId="10516" xr:uid="{00000000-0005-0000-0000-000021340000}"/>
    <cellStyle name="Normal 2 2 2 4 4 3 2 2" xfId="10517" xr:uid="{00000000-0005-0000-0000-000022340000}"/>
    <cellStyle name="Normal 2 2 2 4 4 3 3" xfId="10518" xr:uid="{00000000-0005-0000-0000-000023340000}"/>
    <cellStyle name="Normal 2 2 2 4 4 3 3 2" xfId="10519" xr:uid="{00000000-0005-0000-0000-000024340000}"/>
    <cellStyle name="Normal 2 2 2 4 4 3 4" xfId="10520" xr:uid="{00000000-0005-0000-0000-000025340000}"/>
    <cellStyle name="Normal 2 2 2 4 4 3 4 2" xfId="10521" xr:uid="{00000000-0005-0000-0000-000026340000}"/>
    <cellStyle name="Normal 2 2 2 4 4 3 5" xfId="10522" xr:uid="{00000000-0005-0000-0000-000027340000}"/>
    <cellStyle name="Normal 2 2 2 4 4 3 6" xfId="10523" xr:uid="{00000000-0005-0000-0000-000028340000}"/>
    <cellStyle name="Normal 2 2 2 4 4 4" xfId="10524" xr:uid="{00000000-0005-0000-0000-000029340000}"/>
    <cellStyle name="Normal 2 2 2 4 4 4 2" xfId="10525" xr:uid="{00000000-0005-0000-0000-00002A340000}"/>
    <cellStyle name="Normal 2 2 2 4 4 4 2 2" xfId="10526" xr:uid="{00000000-0005-0000-0000-00002B340000}"/>
    <cellStyle name="Normal 2 2 2 4 4 4 3" xfId="10527" xr:uid="{00000000-0005-0000-0000-00002C340000}"/>
    <cellStyle name="Normal 2 2 2 4 4 4 3 2" xfId="10528" xr:uid="{00000000-0005-0000-0000-00002D340000}"/>
    <cellStyle name="Normal 2 2 2 4 4 4 4" xfId="10529" xr:uid="{00000000-0005-0000-0000-00002E340000}"/>
    <cellStyle name="Normal 2 2 2 4 4 4 4 2" xfId="10530" xr:uid="{00000000-0005-0000-0000-00002F340000}"/>
    <cellStyle name="Normal 2 2 2 4 4 4 5" xfId="10531" xr:uid="{00000000-0005-0000-0000-000030340000}"/>
    <cellStyle name="Normal 2 2 2 4 4 4 6" xfId="10532" xr:uid="{00000000-0005-0000-0000-000031340000}"/>
    <cellStyle name="Normal 2 2 2 4 4 5" xfId="10533" xr:uid="{00000000-0005-0000-0000-000032340000}"/>
    <cellStyle name="Normal 2 2 2 4 4 5 2" xfId="10534" xr:uid="{00000000-0005-0000-0000-000033340000}"/>
    <cellStyle name="Normal 2 2 2 4 4 5 2 2" xfId="10535" xr:uid="{00000000-0005-0000-0000-000034340000}"/>
    <cellStyle name="Normal 2 2 2 4 4 5 3" xfId="10536" xr:uid="{00000000-0005-0000-0000-000035340000}"/>
    <cellStyle name="Normal 2 2 2 4 4 5 3 2" xfId="10537" xr:uid="{00000000-0005-0000-0000-000036340000}"/>
    <cellStyle name="Normal 2 2 2 4 4 5 4" xfId="10538" xr:uid="{00000000-0005-0000-0000-000037340000}"/>
    <cellStyle name="Normal 2 2 2 4 4 5 5" xfId="10539" xr:uid="{00000000-0005-0000-0000-000038340000}"/>
    <cellStyle name="Normal 2 2 2 4 4 6" xfId="10540" xr:uid="{00000000-0005-0000-0000-000039340000}"/>
    <cellStyle name="Normal 2 2 2 4 4 6 2" xfId="10541" xr:uid="{00000000-0005-0000-0000-00003A340000}"/>
    <cellStyle name="Normal 2 2 2 4 4 7" xfId="10542" xr:uid="{00000000-0005-0000-0000-00003B340000}"/>
    <cellStyle name="Normal 2 2 2 4 4 7 2" xfId="10543" xr:uid="{00000000-0005-0000-0000-00003C340000}"/>
    <cellStyle name="Normal 2 2 2 4 4 8" xfId="10544" xr:uid="{00000000-0005-0000-0000-00003D340000}"/>
    <cellStyle name="Normal 2 2 2 4 4 8 2" xfId="10545" xr:uid="{00000000-0005-0000-0000-00003E340000}"/>
    <cellStyle name="Normal 2 2 2 4 4 9" xfId="10546" xr:uid="{00000000-0005-0000-0000-00003F340000}"/>
    <cellStyle name="Normal 2 2 2 4 5" xfId="10547" xr:uid="{00000000-0005-0000-0000-000040340000}"/>
    <cellStyle name="Normal 2 2 2 4 5 2" xfId="10548" xr:uid="{00000000-0005-0000-0000-000041340000}"/>
    <cellStyle name="Normal 2 2 2 4 5 2 2" xfId="10549" xr:uid="{00000000-0005-0000-0000-000042340000}"/>
    <cellStyle name="Normal 2 2 2 4 5 3" xfId="10550" xr:uid="{00000000-0005-0000-0000-000043340000}"/>
    <cellStyle name="Normal 2 2 2 4 5 3 2" xfId="10551" xr:uid="{00000000-0005-0000-0000-000044340000}"/>
    <cellStyle name="Normal 2 2 2 4 5 4" xfId="10552" xr:uid="{00000000-0005-0000-0000-000045340000}"/>
    <cellStyle name="Normal 2 2 2 4 5 4 2" xfId="10553" xr:uid="{00000000-0005-0000-0000-000046340000}"/>
    <cellStyle name="Normal 2 2 2 4 5 5" xfId="10554" xr:uid="{00000000-0005-0000-0000-000047340000}"/>
    <cellStyle name="Normal 2 2 2 4 5 6" xfId="10555" xr:uid="{00000000-0005-0000-0000-000048340000}"/>
    <cellStyle name="Normal 2 2 2 4 6" xfId="10556" xr:uid="{00000000-0005-0000-0000-000049340000}"/>
    <cellStyle name="Normal 2 2 2 4 6 2" xfId="10557" xr:uid="{00000000-0005-0000-0000-00004A340000}"/>
    <cellStyle name="Normal 2 2 2 4 6 2 2" xfId="10558" xr:uid="{00000000-0005-0000-0000-00004B340000}"/>
    <cellStyle name="Normal 2 2 2 4 6 3" xfId="10559" xr:uid="{00000000-0005-0000-0000-00004C340000}"/>
    <cellStyle name="Normal 2 2 2 4 6 3 2" xfId="10560" xr:uid="{00000000-0005-0000-0000-00004D340000}"/>
    <cellStyle name="Normal 2 2 2 4 6 4" xfId="10561" xr:uid="{00000000-0005-0000-0000-00004E340000}"/>
    <cellStyle name="Normal 2 2 2 4 6 4 2" xfId="10562" xr:uid="{00000000-0005-0000-0000-00004F340000}"/>
    <cellStyle name="Normal 2 2 2 4 6 5" xfId="10563" xr:uid="{00000000-0005-0000-0000-000050340000}"/>
    <cellStyle name="Normal 2 2 2 4 6 6" xfId="10564" xr:uid="{00000000-0005-0000-0000-000051340000}"/>
    <cellStyle name="Normal 2 2 2 4 7" xfId="10565" xr:uid="{00000000-0005-0000-0000-000052340000}"/>
    <cellStyle name="Normal 2 2 2 4 7 2" xfId="10566" xr:uid="{00000000-0005-0000-0000-000053340000}"/>
    <cellStyle name="Normal 2 2 2 4 7 2 2" xfId="10567" xr:uid="{00000000-0005-0000-0000-000054340000}"/>
    <cellStyle name="Normal 2 2 2 4 7 3" xfId="10568" xr:uid="{00000000-0005-0000-0000-000055340000}"/>
    <cellStyle name="Normal 2 2 2 4 7 3 2" xfId="10569" xr:uid="{00000000-0005-0000-0000-000056340000}"/>
    <cellStyle name="Normal 2 2 2 4 7 4" xfId="10570" xr:uid="{00000000-0005-0000-0000-000057340000}"/>
    <cellStyle name="Normal 2 2 2 4 7 4 2" xfId="10571" xr:uid="{00000000-0005-0000-0000-000058340000}"/>
    <cellStyle name="Normal 2 2 2 4 7 5" xfId="10572" xr:uid="{00000000-0005-0000-0000-000059340000}"/>
    <cellStyle name="Normal 2 2 2 4 7 6" xfId="10573" xr:uid="{00000000-0005-0000-0000-00005A340000}"/>
    <cellStyle name="Normal 2 2 2 4 8" xfId="10574" xr:uid="{00000000-0005-0000-0000-00005B340000}"/>
    <cellStyle name="Normal 2 2 2 4 8 2" xfId="10575" xr:uid="{00000000-0005-0000-0000-00005C340000}"/>
    <cellStyle name="Normal 2 2 2 4 8 2 2" xfId="10576" xr:uid="{00000000-0005-0000-0000-00005D340000}"/>
    <cellStyle name="Normal 2 2 2 4 8 3" xfId="10577" xr:uid="{00000000-0005-0000-0000-00005E340000}"/>
    <cellStyle name="Normal 2 2 2 4 8 3 2" xfId="10578" xr:uid="{00000000-0005-0000-0000-00005F340000}"/>
    <cellStyle name="Normal 2 2 2 4 8 4" xfId="10579" xr:uid="{00000000-0005-0000-0000-000060340000}"/>
    <cellStyle name="Normal 2 2 2 4 8 5" xfId="10580" xr:uid="{00000000-0005-0000-0000-000061340000}"/>
    <cellStyle name="Normal 2 2 2 4 9" xfId="10581" xr:uid="{00000000-0005-0000-0000-000062340000}"/>
    <cellStyle name="Normal 2 2 2 4 9 2" xfId="10582" xr:uid="{00000000-0005-0000-0000-000063340000}"/>
    <cellStyle name="Normal 2 2 2 5" xfId="10583" xr:uid="{00000000-0005-0000-0000-000064340000}"/>
    <cellStyle name="Normal 2 2 2 5 10" xfId="10584" xr:uid="{00000000-0005-0000-0000-000065340000}"/>
    <cellStyle name="Normal 2 2 2 5 10 2" xfId="10585" xr:uid="{00000000-0005-0000-0000-000066340000}"/>
    <cellStyle name="Normal 2 2 2 5 11" xfId="10586" xr:uid="{00000000-0005-0000-0000-000067340000}"/>
    <cellStyle name="Normal 2 2 2 5 12" xfId="10587" xr:uid="{00000000-0005-0000-0000-000068340000}"/>
    <cellStyle name="Normal 2 2 2 5 2" xfId="10588" xr:uid="{00000000-0005-0000-0000-000069340000}"/>
    <cellStyle name="Normal 2 2 2 5 2 10" xfId="10589" xr:uid="{00000000-0005-0000-0000-00006A340000}"/>
    <cellStyle name="Normal 2 2 2 5 2 2" xfId="10590" xr:uid="{00000000-0005-0000-0000-00006B340000}"/>
    <cellStyle name="Normal 2 2 2 5 2 2 2" xfId="10591" xr:uid="{00000000-0005-0000-0000-00006C340000}"/>
    <cellStyle name="Normal 2 2 2 5 2 2 2 2" xfId="10592" xr:uid="{00000000-0005-0000-0000-00006D340000}"/>
    <cellStyle name="Normal 2 2 2 5 2 2 3" xfId="10593" xr:uid="{00000000-0005-0000-0000-00006E340000}"/>
    <cellStyle name="Normal 2 2 2 5 2 2 3 2" xfId="10594" xr:uid="{00000000-0005-0000-0000-00006F340000}"/>
    <cellStyle name="Normal 2 2 2 5 2 2 4" xfId="10595" xr:uid="{00000000-0005-0000-0000-000070340000}"/>
    <cellStyle name="Normal 2 2 2 5 2 2 4 2" xfId="10596" xr:uid="{00000000-0005-0000-0000-000071340000}"/>
    <cellStyle name="Normal 2 2 2 5 2 2 5" xfId="10597" xr:uid="{00000000-0005-0000-0000-000072340000}"/>
    <cellStyle name="Normal 2 2 2 5 2 2 6" xfId="10598" xr:uid="{00000000-0005-0000-0000-000073340000}"/>
    <cellStyle name="Normal 2 2 2 5 2 3" xfId="10599" xr:uid="{00000000-0005-0000-0000-000074340000}"/>
    <cellStyle name="Normal 2 2 2 5 2 3 2" xfId="10600" xr:uid="{00000000-0005-0000-0000-000075340000}"/>
    <cellStyle name="Normal 2 2 2 5 2 3 2 2" xfId="10601" xr:uid="{00000000-0005-0000-0000-000076340000}"/>
    <cellStyle name="Normal 2 2 2 5 2 3 3" xfId="10602" xr:uid="{00000000-0005-0000-0000-000077340000}"/>
    <cellStyle name="Normal 2 2 2 5 2 3 3 2" xfId="10603" xr:uid="{00000000-0005-0000-0000-000078340000}"/>
    <cellStyle name="Normal 2 2 2 5 2 3 4" xfId="10604" xr:uid="{00000000-0005-0000-0000-000079340000}"/>
    <cellStyle name="Normal 2 2 2 5 2 3 4 2" xfId="10605" xr:uid="{00000000-0005-0000-0000-00007A340000}"/>
    <cellStyle name="Normal 2 2 2 5 2 3 5" xfId="10606" xr:uid="{00000000-0005-0000-0000-00007B340000}"/>
    <cellStyle name="Normal 2 2 2 5 2 3 6" xfId="10607" xr:uid="{00000000-0005-0000-0000-00007C340000}"/>
    <cellStyle name="Normal 2 2 2 5 2 4" xfId="10608" xr:uid="{00000000-0005-0000-0000-00007D340000}"/>
    <cellStyle name="Normal 2 2 2 5 2 4 2" xfId="10609" xr:uid="{00000000-0005-0000-0000-00007E340000}"/>
    <cellStyle name="Normal 2 2 2 5 2 4 2 2" xfId="10610" xr:uid="{00000000-0005-0000-0000-00007F340000}"/>
    <cellStyle name="Normal 2 2 2 5 2 4 3" xfId="10611" xr:uid="{00000000-0005-0000-0000-000080340000}"/>
    <cellStyle name="Normal 2 2 2 5 2 4 3 2" xfId="10612" xr:uid="{00000000-0005-0000-0000-000081340000}"/>
    <cellStyle name="Normal 2 2 2 5 2 4 4" xfId="10613" xr:uid="{00000000-0005-0000-0000-000082340000}"/>
    <cellStyle name="Normal 2 2 2 5 2 4 4 2" xfId="10614" xr:uid="{00000000-0005-0000-0000-000083340000}"/>
    <cellStyle name="Normal 2 2 2 5 2 4 5" xfId="10615" xr:uid="{00000000-0005-0000-0000-000084340000}"/>
    <cellStyle name="Normal 2 2 2 5 2 4 6" xfId="10616" xr:uid="{00000000-0005-0000-0000-000085340000}"/>
    <cellStyle name="Normal 2 2 2 5 2 5" xfId="10617" xr:uid="{00000000-0005-0000-0000-000086340000}"/>
    <cellStyle name="Normal 2 2 2 5 2 5 2" xfId="10618" xr:uid="{00000000-0005-0000-0000-000087340000}"/>
    <cellStyle name="Normal 2 2 2 5 2 5 2 2" xfId="10619" xr:uid="{00000000-0005-0000-0000-000088340000}"/>
    <cellStyle name="Normal 2 2 2 5 2 5 3" xfId="10620" xr:uid="{00000000-0005-0000-0000-000089340000}"/>
    <cellStyle name="Normal 2 2 2 5 2 5 3 2" xfId="10621" xr:uid="{00000000-0005-0000-0000-00008A340000}"/>
    <cellStyle name="Normal 2 2 2 5 2 5 4" xfId="10622" xr:uid="{00000000-0005-0000-0000-00008B340000}"/>
    <cellStyle name="Normal 2 2 2 5 2 5 5" xfId="10623" xr:uid="{00000000-0005-0000-0000-00008C340000}"/>
    <cellStyle name="Normal 2 2 2 5 2 6" xfId="10624" xr:uid="{00000000-0005-0000-0000-00008D340000}"/>
    <cellStyle name="Normal 2 2 2 5 2 6 2" xfId="10625" xr:uid="{00000000-0005-0000-0000-00008E340000}"/>
    <cellStyle name="Normal 2 2 2 5 2 7" xfId="10626" xr:uid="{00000000-0005-0000-0000-00008F340000}"/>
    <cellStyle name="Normal 2 2 2 5 2 7 2" xfId="10627" xr:uid="{00000000-0005-0000-0000-000090340000}"/>
    <cellStyle name="Normal 2 2 2 5 2 8" xfId="10628" xr:uid="{00000000-0005-0000-0000-000091340000}"/>
    <cellStyle name="Normal 2 2 2 5 2 8 2" xfId="10629" xr:uid="{00000000-0005-0000-0000-000092340000}"/>
    <cellStyle name="Normal 2 2 2 5 2 9" xfId="10630" xr:uid="{00000000-0005-0000-0000-000093340000}"/>
    <cellStyle name="Normal 2 2 2 5 3" xfId="10631" xr:uid="{00000000-0005-0000-0000-000094340000}"/>
    <cellStyle name="Normal 2 2 2 5 3 10" xfId="10632" xr:uid="{00000000-0005-0000-0000-000095340000}"/>
    <cellStyle name="Normal 2 2 2 5 3 2" xfId="10633" xr:uid="{00000000-0005-0000-0000-000096340000}"/>
    <cellStyle name="Normal 2 2 2 5 3 2 2" xfId="10634" xr:uid="{00000000-0005-0000-0000-000097340000}"/>
    <cellStyle name="Normal 2 2 2 5 3 2 2 2" xfId="10635" xr:uid="{00000000-0005-0000-0000-000098340000}"/>
    <cellStyle name="Normal 2 2 2 5 3 2 3" xfId="10636" xr:uid="{00000000-0005-0000-0000-000099340000}"/>
    <cellStyle name="Normal 2 2 2 5 3 2 3 2" xfId="10637" xr:uid="{00000000-0005-0000-0000-00009A340000}"/>
    <cellStyle name="Normal 2 2 2 5 3 2 4" xfId="10638" xr:uid="{00000000-0005-0000-0000-00009B340000}"/>
    <cellStyle name="Normal 2 2 2 5 3 2 4 2" xfId="10639" xr:uid="{00000000-0005-0000-0000-00009C340000}"/>
    <cellStyle name="Normal 2 2 2 5 3 2 5" xfId="10640" xr:uid="{00000000-0005-0000-0000-00009D340000}"/>
    <cellStyle name="Normal 2 2 2 5 3 2 6" xfId="10641" xr:uid="{00000000-0005-0000-0000-00009E340000}"/>
    <cellStyle name="Normal 2 2 2 5 3 3" xfId="10642" xr:uid="{00000000-0005-0000-0000-00009F340000}"/>
    <cellStyle name="Normal 2 2 2 5 3 3 2" xfId="10643" xr:uid="{00000000-0005-0000-0000-0000A0340000}"/>
    <cellStyle name="Normal 2 2 2 5 3 3 2 2" xfId="10644" xr:uid="{00000000-0005-0000-0000-0000A1340000}"/>
    <cellStyle name="Normal 2 2 2 5 3 3 3" xfId="10645" xr:uid="{00000000-0005-0000-0000-0000A2340000}"/>
    <cellStyle name="Normal 2 2 2 5 3 3 3 2" xfId="10646" xr:uid="{00000000-0005-0000-0000-0000A3340000}"/>
    <cellStyle name="Normal 2 2 2 5 3 3 4" xfId="10647" xr:uid="{00000000-0005-0000-0000-0000A4340000}"/>
    <cellStyle name="Normal 2 2 2 5 3 3 4 2" xfId="10648" xr:uid="{00000000-0005-0000-0000-0000A5340000}"/>
    <cellStyle name="Normal 2 2 2 5 3 3 5" xfId="10649" xr:uid="{00000000-0005-0000-0000-0000A6340000}"/>
    <cellStyle name="Normal 2 2 2 5 3 3 6" xfId="10650" xr:uid="{00000000-0005-0000-0000-0000A7340000}"/>
    <cellStyle name="Normal 2 2 2 5 3 4" xfId="10651" xr:uid="{00000000-0005-0000-0000-0000A8340000}"/>
    <cellStyle name="Normal 2 2 2 5 3 4 2" xfId="10652" xr:uid="{00000000-0005-0000-0000-0000A9340000}"/>
    <cellStyle name="Normal 2 2 2 5 3 4 2 2" xfId="10653" xr:uid="{00000000-0005-0000-0000-0000AA340000}"/>
    <cellStyle name="Normal 2 2 2 5 3 4 3" xfId="10654" xr:uid="{00000000-0005-0000-0000-0000AB340000}"/>
    <cellStyle name="Normal 2 2 2 5 3 4 3 2" xfId="10655" xr:uid="{00000000-0005-0000-0000-0000AC340000}"/>
    <cellStyle name="Normal 2 2 2 5 3 4 4" xfId="10656" xr:uid="{00000000-0005-0000-0000-0000AD340000}"/>
    <cellStyle name="Normal 2 2 2 5 3 4 4 2" xfId="10657" xr:uid="{00000000-0005-0000-0000-0000AE340000}"/>
    <cellStyle name="Normal 2 2 2 5 3 4 5" xfId="10658" xr:uid="{00000000-0005-0000-0000-0000AF340000}"/>
    <cellStyle name="Normal 2 2 2 5 3 4 6" xfId="10659" xr:uid="{00000000-0005-0000-0000-0000B0340000}"/>
    <cellStyle name="Normal 2 2 2 5 3 5" xfId="10660" xr:uid="{00000000-0005-0000-0000-0000B1340000}"/>
    <cellStyle name="Normal 2 2 2 5 3 5 2" xfId="10661" xr:uid="{00000000-0005-0000-0000-0000B2340000}"/>
    <cellStyle name="Normal 2 2 2 5 3 5 2 2" xfId="10662" xr:uid="{00000000-0005-0000-0000-0000B3340000}"/>
    <cellStyle name="Normal 2 2 2 5 3 5 3" xfId="10663" xr:uid="{00000000-0005-0000-0000-0000B4340000}"/>
    <cellStyle name="Normal 2 2 2 5 3 5 3 2" xfId="10664" xr:uid="{00000000-0005-0000-0000-0000B5340000}"/>
    <cellStyle name="Normal 2 2 2 5 3 5 4" xfId="10665" xr:uid="{00000000-0005-0000-0000-0000B6340000}"/>
    <cellStyle name="Normal 2 2 2 5 3 5 5" xfId="10666" xr:uid="{00000000-0005-0000-0000-0000B7340000}"/>
    <cellStyle name="Normal 2 2 2 5 3 6" xfId="10667" xr:uid="{00000000-0005-0000-0000-0000B8340000}"/>
    <cellStyle name="Normal 2 2 2 5 3 6 2" xfId="10668" xr:uid="{00000000-0005-0000-0000-0000B9340000}"/>
    <cellStyle name="Normal 2 2 2 5 3 7" xfId="10669" xr:uid="{00000000-0005-0000-0000-0000BA340000}"/>
    <cellStyle name="Normal 2 2 2 5 3 7 2" xfId="10670" xr:uid="{00000000-0005-0000-0000-0000BB340000}"/>
    <cellStyle name="Normal 2 2 2 5 3 8" xfId="10671" xr:uid="{00000000-0005-0000-0000-0000BC340000}"/>
    <cellStyle name="Normal 2 2 2 5 3 8 2" xfId="10672" xr:uid="{00000000-0005-0000-0000-0000BD340000}"/>
    <cellStyle name="Normal 2 2 2 5 3 9" xfId="10673" xr:uid="{00000000-0005-0000-0000-0000BE340000}"/>
    <cellStyle name="Normal 2 2 2 5 4" xfId="10674" xr:uid="{00000000-0005-0000-0000-0000BF340000}"/>
    <cellStyle name="Normal 2 2 2 5 4 2" xfId="10675" xr:uid="{00000000-0005-0000-0000-0000C0340000}"/>
    <cellStyle name="Normal 2 2 2 5 4 2 2" xfId="10676" xr:uid="{00000000-0005-0000-0000-0000C1340000}"/>
    <cellStyle name="Normal 2 2 2 5 4 3" xfId="10677" xr:uid="{00000000-0005-0000-0000-0000C2340000}"/>
    <cellStyle name="Normal 2 2 2 5 4 3 2" xfId="10678" xr:uid="{00000000-0005-0000-0000-0000C3340000}"/>
    <cellStyle name="Normal 2 2 2 5 4 4" xfId="10679" xr:uid="{00000000-0005-0000-0000-0000C4340000}"/>
    <cellStyle name="Normal 2 2 2 5 4 4 2" xfId="10680" xr:uid="{00000000-0005-0000-0000-0000C5340000}"/>
    <cellStyle name="Normal 2 2 2 5 4 5" xfId="10681" xr:uid="{00000000-0005-0000-0000-0000C6340000}"/>
    <cellStyle name="Normal 2 2 2 5 4 6" xfId="10682" xr:uid="{00000000-0005-0000-0000-0000C7340000}"/>
    <cellStyle name="Normal 2 2 2 5 5" xfId="10683" xr:uid="{00000000-0005-0000-0000-0000C8340000}"/>
    <cellStyle name="Normal 2 2 2 5 5 2" xfId="10684" xr:uid="{00000000-0005-0000-0000-0000C9340000}"/>
    <cellStyle name="Normal 2 2 2 5 5 2 2" xfId="10685" xr:uid="{00000000-0005-0000-0000-0000CA340000}"/>
    <cellStyle name="Normal 2 2 2 5 5 3" xfId="10686" xr:uid="{00000000-0005-0000-0000-0000CB340000}"/>
    <cellStyle name="Normal 2 2 2 5 5 3 2" xfId="10687" xr:uid="{00000000-0005-0000-0000-0000CC340000}"/>
    <cellStyle name="Normal 2 2 2 5 5 4" xfId="10688" xr:uid="{00000000-0005-0000-0000-0000CD340000}"/>
    <cellStyle name="Normal 2 2 2 5 5 4 2" xfId="10689" xr:uid="{00000000-0005-0000-0000-0000CE340000}"/>
    <cellStyle name="Normal 2 2 2 5 5 5" xfId="10690" xr:uid="{00000000-0005-0000-0000-0000CF340000}"/>
    <cellStyle name="Normal 2 2 2 5 5 6" xfId="10691" xr:uid="{00000000-0005-0000-0000-0000D0340000}"/>
    <cellStyle name="Normal 2 2 2 5 6" xfId="10692" xr:uid="{00000000-0005-0000-0000-0000D1340000}"/>
    <cellStyle name="Normal 2 2 2 5 6 2" xfId="10693" xr:uid="{00000000-0005-0000-0000-0000D2340000}"/>
    <cellStyle name="Normal 2 2 2 5 6 2 2" xfId="10694" xr:uid="{00000000-0005-0000-0000-0000D3340000}"/>
    <cellStyle name="Normal 2 2 2 5 6 3" xfId="10695" xr:uid="{00000000-0005-0000-0000-0000D4340000}"/>
    <cellStyle name="Normal 2 2 2 5 6 3 2" xfId="10696" xr:uid="{00000000-0005-0000-0000-0000D5340000}"/>
    <cellStyle name="Normal 2 2 2 5 6 4" xfId="10697" xr:uid="{00000000-0005-0000-0000-0000D6340000}"/>
    <cellStyle name="Normal 2 2 2 5 6 4 2" xfId="10698" xr:uid="{00000000-0005-0000-0000-0000D7340000}"/>
    <cellStyle name="Normal 2 2 2 5 6 5" xfId="10699" xr:uid="{00000000-0005-0000-0000-0000D8340000}"/>
    <cellStyle name="Normal 2 2 2 5 6 6" xfId="10700" xr:uid="{00000000-0005-0000-0000-0000D9340000}"/>
    <cellStyle name="Normal 2 2 2 5 7" xfId="10701" xr:uid="{00000000-0005-0000-0000-0000DA340000}"/>
    <cellStyle name="Normal 2 2 2 5 7 2" xfId="10702" xr:uid="{00000000-0005-0000-0000-0000DB340000}"/>
    <cellStyle name="Normal 2 2 2 5 7 2 2" xfId="10703" xr:uid="{00000000-0005-0000-0000-0000DC340000}"/>
    <cellStyle name="Normal 2 2 2 5 7 3" xfId="10704" xr:uid="{00000000-0005-0000-0000-0000DD340000}"/>
    <cellStyle name="Normal 2 2 2 5 7 3 2" xfId="10705" xr:uid="{00000000-0005-0000-0000-0000DE340000}"/>
    <cellStyle name="Normal 2 2 2 5 7 4" xfId="10706" xr:uid="{00000000-0005-0000-0000-0000DF340000}"/>
    <cellStyle name="Normal 2 2 2 5 7 5" xfId="10707" xr:uid="{00000000-0005-0000-0000-0000E0340000}"/>
    <cellStyle name="Normal 2 2 2 5 8" xfId="10708" xr:uid="{00000000-0005-0000-0000-0000E1340000}"/>
    <cellStyle name="Normal 2 2 2 5 8 2" xfId="10709" xr:uid="{00000000-0005-0000-0000-0000E2340000}"/>
    <cellStyle name="Normal 2 2 2 5 9" xfId="10710" xr:uid="{00000000-0005-0000-0000-0000E3340000}"/>
    <cellStyle name="Normal 2 2 2 5 9 2" xfId="10711" xr:uid="{00000000-0005-0000-0000-0000E4340000}"/>
    <cellStyle name="Normal 2 2 2 6" xfId="10712" xr:uid="{00000000-0005-0000-0000-0000E5340000}"/>
    <cellStyle name="Normal 2 2 2 6 10" xfId="10713" xr:uid="{00000000-0005-0000-0000-0000E6340000}"/>
    <cellStyle name="Normal 2 2 2 6 11" xfId="10714" xr:uid="{00000000-0005-0000-0000-0000E7340000}"/>
    <cellStyle name="Normal 2 2 2 6 2" xfId="10715" xr:uid="{00000000-0005-0000-0000-0000E8340000}"/>
    <cellStyle name="Normal 2 2 2 6 2 2" xfId="10716" xr:uid="{00000000-0005-0000-0000-0000E9340000}"/>
    <cellStyle name="Normal 2 2 2 6 2 2 2" xfId="10717" xr:uid="{00000000-0005-0000-0000-0000EA340000}"/>
    <cellStyle name="Normal 2 2 2 6 2 3" xfId="10718" xr:uid="{00000000-0005-0000-0000-0000EB340000}"/>
    <cellStyle name="Normal 2 2 2 6 2 3 2" xfId="10719" xr:uid="{00000000-0005-0000-0000-0000EC340000}"/>
    <cellStyle name="Normal 2 2 2 6 2 4" xfId="10720" xr:uid="{00000000-0005-0000-0000-0000ED340000}"/>
    <cellStyle name="Normal 2 2 2 6 2 4 2" xfId="10721" xr:uid="{00000000-0005-0000-0000-0000EE340000}"/>
    <cellStyle name="Normal 2 2 2 6 2 5" xfId="10722" xr:uid="{00000000-0005-0000-0000-0000EF340000}"/>
    <cellStyle name="Normal 2 2 2 6 2 6" xfId="10723" xr:uid="{00000000-0005-0000-0000-0000F0340000}"/>
    <cellStyle name="Normal 2 2 2 6 3" xfId="10724" xr:uid="{00000000-0005-0000-0000-0000F1340000}"/>
    <cellStyle name="Normal 2 2 2 6 3 2" xfId="10725" xr:uid="{00000000-0005-0000-0000-0000F2340000}"/>
    <cellStyle name="Normal 2 2 2 6 3 2 2" xfId="10726" xr:uid="{00000000-0005-0000-0000-0000F3340000}"/>
    <cellStyle name="Normal 2 2 2 6 3 3" xfId="10727" xr:uid="{00000000-0005-0000-0000-0000F4340000}"/>
    <cellStyle name="Normal 2 2 2 6 3 3 2" xfId="10728" xr:uid="{00000000-0005-0000-0000-0000F5340000}"/>
    <cellStyle name="Normal 2 2 2 6 3 4" xfId="10729" xr:uid="{00000000-0005-0000-0000-0000F6340000}"/>
    <cellStyle name="Normal 2 2 2 6 3 4 2" xfId="10730" xr:uid="{00000000-0005-0000-0000-0000F7340000}"/>
    <cellStyle name="Normal 2 2 2 6 3 5" xfId="10731" xr:uid="{00000000-0005-0000-0000-0000F8340000}"/>
    <cellStyle name="Normal 2 2 2 6 3 6" xfId="10732" xr:uid="{00000000-0005-0000-0000-0000F9340000}"/>
    <cellStyle name="Normal 2 2 2 6 4" xfId="10733" xr:uid="{00000000-0005-0000-0000-0000FA340000}"/>
    <cellStyle name="Normal 2 2 2 6 4 2" xfId="10734" xr:uid="{00000000-0005-0000-0000-0000FB340000}"/>
    <cellStyle name="Normal 2 2 2 6 4 2 2" xfId="10735" xr:uid="{00000000-0005-0000-0000-0000FC340000}"/>
    <cellStyle name="Normal 2 2 2 6 4 3" xfId="10736" xr:uid="{00000000-0005-0000-0000-0000FD340000}"/>
    <cellStyle name="Normal 2 2 2 6 4 3 2" xfId="10737" xr:uid="{00000000-0005-0000-0000-0000FE340000}"/>
    <cellStyle name="Normal 2 2 2 6 4 4" xfId="10738" xr:uid="{00000000-0005-0000-0000-0000FF340000}"/>
    <cellStyle name="Normal 2 2 2 6 4 4 2" xfId="10739" xr:uid="{00000000-0005-0000-0000-000000350000}"/>
    <cellStyle name="Normal 2 2 2 6 4 5" xfId="10740" xr:uid="{00000000-0005-0000-0000-000001350000}"/>
    <cellStyle name="Normal 2 2 2 6 4 6" xfId="10741" xr:uid="{00000000-0005-0000-0000-000002350000}"/>
    <cellStyle name="Normal 2 2 2 6 5" xfId="10742" xr:uid="{00000000-0005-0000-0000-000003350000}"/>
    <cellStyle name="Normal 2 2 2 6 5 2" xfId="10743" xr:uid="{00000000-0005-0000-0000-000004350000}"/>
    <cellStyle name="Normal 2 2 2 6 5 2 2" xfId="10744" xr:uid="{00000000-0005-0000-0000-000005350000}"/>
    <cellStyle name="Normal 2 2 2 6 5 3" xfId="10745" xr:uid="{00000000-0005-0000-0000-000006350000}"/>
    <cellStyle name="Normal 2 2 2 6 5 3 2" xfId="10746" xr:uid="{00000000-0005-0000-0000-000007350000}"/>
    <cellStyle name="Normal 2 2 2 6 5 4" xfId="10747" xr:uid="{00000000-0005-0000-0000-000008350000}"/>
    <cellStyle name="Normal 2 2 2 6 5 4 2" xfId="10748" xr:uid="{00000000-0005-0000-0000-000009350000}"/>
    <cellStyle name="Normal 2 2 2 6 5 5" xfId="10749" xr:uid="{00000000-0005-0000-0000-00000A350000}"/>
    <cellStyle name="Normal 2 2 2 6 5 6" xfId="10750" xr:uid="{00000000-0005-0000-0000-00000B350000}"/>
    <cellStyle name="Normal 2 2 2 6 6" xfId="10751" xr:uid="{00000000-0005-0000-0000-00000C350000}"/>
    <cellStyle name="Normal 2 2 2 6 6 2" xfId="10752" xr:uid="{00000000-0005-0000-0000-00000D350000}"/>
    <cellStyle name="Normal 2 2 2 6 6 2 2" xfId="10753" xr:uid="{00000000-0005-0000-0000-00000E350000}"/>
    <cellStyle name="Normal 2 2 2 6 6 3" xfId="10754" xr:uid="{00000000-0005-0000-0000-00000F350000}"/>
    <cellStyle name="Normal 2 2 2 6 6 3 2" xfId="10755" xr:uid="{00000000-0005-0000-0000-000010350000}"/>
    <cellStyle name="Normal 2 2 2 6 6 4" xfId="10756" xr:uid="{00000000-0005-0000-0000-000011350000}"/>
    <cellStyle name="Normal 2 2 2 6 6 5" xfId="10757" xr:uid="{00000000-0005-0000-0000-000012350000}"/>
    <cellStyle name="Normal 2 2 2 6 7" xfId="10758" xr:uid="{00000000-0005-0000-0000-000013350000}"/>
    <cellStyle name="Normal 2 2 2 6 7 2" xfId="10759" xr:uid="{00000000-0005-0000-0000-000014350000}"/>
    <cellStyle name="Normal 2 2 2 6 8" xfId="10760" xr:uid="{00000000-0005-0000-0000-000015350000}"/>
    <cellStyle name="Normal 2 2 2 6 8 2" xfId="10761" xr:uid="{00000000-0005-0000-0000-000016350000}"/>
    <cellStyle name="Normal 2 2 2 6 9" xfId="10762" xr:uid="{00000000-0005-0000-0000-000017350000}"/>
    <cellStyle name="Normal 2 2 2 6 9 2" xfId="10763" xr:uid="{00000000-0005-0000-0000-000018350000}"/>
    <cellStyle name="Normal 2 2 2 7" xfId="10764" xr:uid="{00000000-0005-0000-0000-000019350000}"/>
    <cellStyle name="Normal 2 2 2 7 10" xfId="10765" xr:uid="{00000000-0005-0000-0000-00001A350000}"/>
    <cellStyle name="Normal 2 2 2 7 2" xfId="10766" xr:uid="{00000000-0005-0000-0000-00001B350000}"/>
    <cellStyle name="Normal 2 2 2 7 2 2" xfId="10767" xr:uid="{00000000-0005-0000-0000-00001C350000}"/>
    <cellStyle name="Normal 2 2 2 7 2 2 2" xfId="10768" xr:uid="{00000000-0005-0000-0000-00001D350000}"/>
    <cellStyle name="Normal 2 2 2 7 2 3" xfId="10769" xr:uid="{00000000-0005-0000-0000-00001E350000}"/>
    <cellStyle name="Normal 2 2 2 7 2 3 2" xfId="10770" xr:uid="{00000000-0005-0000-0000-00001F350000}"/>
    <cellStyle name="Normal 2 2 2 7 2 4" xfId="10771" xr:uid="{00000000-0005-0000-0000-000020350000}"/>
    <cellStyle name="Normal 2 2 2 7 2 4 2" xfId="10772" xr:uid="{00000000-0005-0000-0000-000021350000}"/>
    <cellStyle name="Normal 2 2 2 7 2 5" xfId="10773" xr:uid="{00000000-0005-0000-0000-000022350000}"/>
    <cellStyle name="Normal 2 2 2 7 2 6" xfId="10774" xr:uid="{00000000-0005-0000-0000-000023350000}"/>
    <cellStyle name="Normal 2 2 2 7 3" xfId="10775" xr:uid="{00000000-0005-0000-0000-000024350000}"/>
    <cellStyle name="Normal 2 2 2 7 3 2" xfId="10776" xr:uid="{00000000-0005-0000-0000-000025350000}"/>
    <cellStyle name="Normal 2 2 2 7 3 2 2" xfId="10777" xr:uid="{00000000-0005-0000-0000-000026350000}"/>
    <cellStyle name="Normal 2 2 2 7 3 3" xfId="10778" xr:uid="{00000000-0005-0000-0000-000027350000}"/>
    <cellStyle name="Normal 2 2 2 7 3 3 2" xfId="10779" xr:uid="{00000000-0005-0000-0000-000028350000}"/>
    <cellStyle name="Normal 2 2 2 7 3 4" xfId="10780" xr:uid="{00000000-0005-0000-0000-000029350000}"/>
    <cellStyle name="Normal 2 2 2 7 3 4 2" xfId="10781" xr:uid="{00000000-0005-0000-0000-00002A350000}"/>
    <cellStyle name="Normal 2 2 2 7 3 5" xfId="10782" xr:uid="{00000000-0005-0000-0000-00002B350000}"/>
    <cellStyle name="Normal 2 2 2 7 3 6" xfId="10783" xr:uid="{00000000-0005-0000-0000-00002C350000}"/>
    <cellStyle name="Normal 2 2 2 7 4" xfId="10784" xr:uid="{00000000-0005-0000-0000-00002D350000}"/>
    <cellStyle name="Normal 2 2 2 7 4 2" xfId="10785" xr:uid="{00000000-0005-0000-0000-00002E350000}"/>
    <cellStyle name="Normal 2 2 2 7 4 2 2" xfId="10786" xr:uid="{00000000-0005-0000-0000-00002F350000}"/>
    <cellStyle name="Normal 2 2 2 7 4 3" xfId="10787" xr:uid="{00000000-0005-0000-0000-000030350000}"/>
    <cellStyle name="Normal 2 2 2 7 4 3 2" xfId="10788" xr:uid="{00000000-0005-0000-0000-000031350000}"/>
    <cellStyle name="Normal 2 2 2 7 4 4" xfId="10789" xr:uid="{00000000-0005-0000-0000-000032350000}"/>
    <cellStyle name="Normal 2 2 2 7 4 4 2" xfId="10790" xr:uid="{00000000-0005-0000-0000-000033350000}"/>
    <cellStyle name="Normal 2 2 2 7 4 5" xfId="10791" xr:uid="{00000000-0005-0000-0000-000034350000}"/>
    <cellStyle name="Normal 2 2 2 7 4 6" xfId="10792" xr:uid="{00000000-0005-0000-0000-000035350000}"/>
    <cellStyle name="Normal 2 2 2 7 5" xfId="10793" xr:uid="{00000000-0005-0000-0000-000036350000}"/>
    <cellStyle name="Normal 2 2 2 7 5 2" xfId="10794" xr:uid="{00000000-0005-0000-0000-000037350000}"/>
    <cellStyle name="Normal 2 2 2 7 5 2 2" xfId="10795" xr:uid="{00000000-0005-0000-0000-000038350000}"/>
    <cellStyle name="Normal 2 2 2 7 5 3" xfId="10796" xr:uid="{00000000-0005-0000-0000-000039350000}"/>
    <cellStyle name="Normal 2 2 2 7 5 3 2" xfId="10797" xr:uid="{00000000-0005-0000-0000-00003A350000}"/>
    <cellStyle name="Normal 2 2 2 7 5 4" xfId="10798" xr:uid="{00000000-0005-0000-0000-00003B350000}"/>
    <cellStyle name="Normal 2 2 2 7 5 5" xfId="10799" xr:uid="{00000000-0005-0000-0000-00003C350000}"/>
    <cellStyle name="Normal 2 2 2 7 6" xfId="10800" xr:uid="{00000000-0005-0000-0000-00003D350000}"/>
    <cellStyle name="Normal 2 2 2 7 6 2" xfId="10801" xr:uid="{00000000-0005-0000-0000-00003E350000}"/>
    <cellStyle name="Normal 2 2 2 7 7" xfId="10802" xr:uid="{00000000-0005-0000-0000-00003F350000}"/>
    <cellStyle name="Normal 2 2 2 7 7 2" xfId="10803" xr:uid="{00000000-0005-0000-0000-000040350000}"/>
    <cellStyle name="Normal 2 2 2 7 8" xfId="10804" xr:uid="{00000000-0005-0000-0000-000041350000}"/>
    <cellStyle name="Normal 2 2 2 7 8 2" xfId="10805" xr:uid="{00000000-0005-0000-0000-000042350000}"/>
    <cellStyle name="Normal 2 2 2 7 9" xfId="10806" xr:uid="{00000000-0005-0000-0000-000043350000}"/>
    <cellStyle name="Normal 2 2 2 8" xfId="10807" xr:uid="{00000000-0005-0000-0000-000044350000}"/>
    <cellStyle name="Normal 2 2 2 8 10" xfId="10808" xr:uid="{00000000-0005-0000-0000-000045350000}"/>
    <cellStyle name="Normal 2 2 2 8 2" xfId="10809" xr:uid="{00000000-0005-0000-0000-000046350000}"/>
    <cellStyle name="Normal 2 2 2 8 2 2" xfId="10810" xr:uid="{00000000-0005-0000-0000-000047350000}"/>
    <cellStyle name="Normal 2 2 2 8 2 2 2" xfId="10811" xr:uid="{00000000-0005-0000-0000-000048350000}"/>
    <cellStyle name="Normal 2 2 2 8 2 3" xfId="10812" xr:uid="{00000000-0005-0000-0000-000049350000}"/>
    <cellStyle name="Normal 2 2 2 8 2 3 2" xfId="10813" xr:uid="{00000000-0005-0000-0000-00004A350000}"/>
    <cellStyle name="Normal 2 2 2 8 2 4" xfId="10814" xr:uid="{00000000-0005-0000-0000-00004B350000}"/>
    <cellStyle name="Normal 2 2 2 8 2 4 2" xfId="10815" xr:uid="{00000000-0005-0000-0000-00004C350000}"/>
    <cellStyle name="Normal 2 2 2 8 2 5" xfId="10816" xr:uid="{00000000-0005-0000-0000-00004D350000}"/>
    <cellStyle name="Normal 2 2 2 8 2 6" xfId="10817" xr:uid="{00000000-0005-0000-0000-00004E350000}"/>
    <cellStyle name="Normal 2 2 2 8 3" xfId="10818" xr:uid="{00000000-0005-0000-0000-00004F350000}"/>
    <cellStyle name="Normal 2 2 2 8 3 2" xfId="10819" xr:uid="{00000000-0005-0000-0000-000050350000}"/>
    <cellStyle name="Normal 2 2 2 8 3 2 2" xfId="10820" xr:uid="{00000000-0005-0000-0000-000051350000}"/>
    <cellStyle name="Normal 2 2 2 8 3 3" xfId="10821" xr:uid="{00000000-0005-0000-0000-000052350000}"/>
    <cellStyle name="Normal 2 2 2 8 3 3 2" xfId="10822" xr:uid="{00000000-0005-0000-0000-000053350000}"/>
    <cellStyle name="Normal 2 2 2 8 3 4" xfId="10823" xr:uid="{00000000-0005-0000-0000-000054350000}"/>
    <cellStyle name="Normal 2 2 2 8 3 4 2" xfId="10824" xr:uid="{00000000-0005-0000-0000-000055350000}"/>
    <cellStyle name="Normal 2 2 2 8 3 5" xfId="10825" xr:uid="{00000000-0005-0000-0000-000056350000}"/>
    <cellStyle name="Normal 2 2 2 8 3 6" xfId="10826" xr:uid="{00000000-0005-0000-0000-000057350000}"/>
    <cellStyle name="Normal 2 2 2 8 4" xfId="10827" xr:uid="{00000000-0005-0000-0000-000058350000}"/>
    <cellStyle name="Normal 2 2 2 8 4 2" xfId="10828" xr:uid="{00000000-0005-0000-0000-000059350000}"/>
    <cellStyle name="Normal 2 2 2 8 4 2 2" xfId="10829" xr:uid="{00000000-0005-0000-0000-00005A350000}"/>
    <cellStyle name="Normal 2 2 2 8 4 3" xfId="10830" xr:uid="{00000000-0005-0000-0000-00005B350000}"/>
    <cellStyle name="Normal 2 2 2 8 4 3 2" xfId="10831" xr:uid="{00000000-0005-0000-0000-00005C350000}"/>
    <cellStyle name="Normal 2 2 2 8 4 4" xfId="10832" xr:uid="{00000000-0005-0000-0000-00005D350000}"/>
    <cellStyle name="Normal 2 2 2 8 4 4 2" xfId="10833" xr:uid="{00000000-0005-0000-0000-00005E350000}"/>
    <cellStyle name="Normal 2 2 2 8 4 5" xfId="10834" xr:uid="{00000000-0005-0000-0000-00005F350000}"/>
    <cellStyle name="Normal 2 2 2 8 4 6" xfId="10835" xr:uid="{00000000-0005-0000-0000-000060350000}"/>
    <cellStyle name="Normal 2 2 2 8 5" xfId="10836" xr:uid="{00000000-0005-0000-0000-000061350000}"/>
    <cellStyle name="Normal 2 2 2 8 5 2" xfId="10837" xr:uid="{00000000-0005-0000-0000-000062350000}"/>
    <cellStyle name="Normal 2 2 2 8 5 2 2" xfId="10838" xr:uid="{00000000-0005-0000-0000-000063350000}"/>
    <cellStyle name="Normal 2 2 2 8 5 3" xfId="10839" xr:uid="{00000000-0005-0000-0000-000064350000}"/>
    <cellStyle name="Normal 2 2 2 8 5 3 2" xfId="10840" xr:uid="{00000000-0005-0000-0000-000065350000}"/>
    <cellStyle name="Normal 2 2 2 8 5 4" xfId="10841" xr:uid="{00000000-0005-0000-0000-000066350000}"/>
    <cellStyle name="Normal 2 2 2 8 5 5" xfId="10842" xr:uid="{00000000-0005-0000-0000-000067350000}"/>
    <cellStyle name="Normal 2 2 2 8 6" xfId="10843" xr:uid="{00000000-0005-0000-0000-000068350000}"/>
    <cellStyle name="Normal 2 2 2 8 6 2" xfId="10844" xr:uid="{00000000-0005-0000-0000-000069350000}"/>
    <cellStyle name="Normal 2 2 2 8 7" xfId="10845" xr:uid="{00000000-0005-0000-0000-00006A350000}"/>
    <cellStyle name="Normal 2 2 2 8 7 2" xfId="10846" xr:uid="{00000000-0005-0000-0000-00006B350000}"/>
    <cellStyle name="Normal 2 2 2 8 8" xfId="10847" xr:uid="{00000000-0005-0000-0000-00006C350000}"/>
    <cellStyle name="Normal 2 2 2 8 8 2" xfId="10848" xr:uid="{00000000-0005-0000-0000-00006D350000}"/>
    <cellStyle name="Normal 2 2 2 8 9" xfId="10849" xr:uid="{00000000-0005-0000-0000-00006E350000}"/>
    <cellStyle name="Normal 2 2 2 9" xfId="10850" xr:uid="{00000000-0005-0000-0000-00006F350000}"/>
    <cellStyle name="Normal 2 2 2 9 2" xfId="10851" xr:uid="{00000000-0005-0000-0000-000070350000}"/>
    <cellStyle name="Normal 2 2 2 9 2 2" xfId="10852" xr:uid="{00000000-0005-0000-0000-000071350000}"/>
    <cellStyle name="Normal 2 2 2 9 3" xfId="10853" xr:uid="{00000000-0005-0000-0000-000072350000}"/>
    <cellStyle name="Normal 2 2 2 9 3 2" xfId="10854" xr:uid="{00000000-0005-0000-0000-000073350000}"/>
    <cellStyle name="Normal 2 2 2 9 4" xfId="10855" xr:uid="{00000000-0005-0000-0000-000074350000}"/>
    <cellStyle name="Normal 2 2 2 9 4 2" xfId="10856" xr:uid="{00000000-0005-0000-0000-000075350000}"/>
    <cellStyle name="Normal 2 2 2 9 5" xfId="10857" xr:uid="{00000000-0005-0000-0000-000076350000}"/>
    <cellStyle name="Normal 2 2 2 9 6" xfId="10858" xr:uid="{00000000-0005-0000-0000-000077350000}"/>
    <cellStyle name="Normal 2 2 3" xfId="10859" xr:uid="{00000000-0005-0000-0000-000078350000}"/>
    <cellStyle name="Normal 2 2 3 2" xfId="10860" xr:uid="{00000000-0005-0000-0000-000079350000}"/>
    <cellStyle name="Normal 2 2 3 2 2" xfId="46723" xr:uid="{00000000-0005-0000-0000-00007A350000}"/>
    <cellStyle name="Normal 2 2 3 3" xfId="46724" xr:uid="{00000000-0005-0000-0000-00007B350000}"/>
    <cellStyle name="Normal 2 2 4" xfId="10861" xr:uid="{00000000-0005-0000-0000-00007C350000}"/>
    <cellStyle name="Normal 2 2 4 2" xfId="46725" xr:uid="{00000000-0005-0000-0000-00007D350000}"/>
    <cellStyle name="Normal 2 2 4 2 2" xfId="46726" xr:uid="{00000000-0005-0000-0000-00007E350000}"/>
    <cellStyle name="Normal 2 2 4 2 3" xfId="46727" xr:uid="{00000000-0005-0000-0000-00007F350000}"/>
    <cellStyle name="Normal 2 2 4 3" xfId="46728" xr:uid="{00000000-0005-0000-0000-000080350000}"/>
    <cellStyle name="Normal 2 2 4 4" xfId="46729" xr:uid="{00000000-0005-0000-0000-000081350000}"/>
    <cellStyle name="Normal 2 2 4 5" xfId="46730" xr:uid="{00000000-0005-0000-0000-000082350000}"/>
    <cellStyle name="Normal 2 2 4 5 2" xfId="46731" xr:uid="{00000000-0005-0000-0000-000083350000}"/>
    <cellStyle name="Normal 2 2 4 6" xfId="46732" xr:uid="{00000000-0005-0000-0000-000084350000}"/>
    <cellStyle name="Normal 2 2 5" xfId="10862" xr:uid="{00000000-0005-0000-0000-000085350000}"/>
    <cellStyle name="Normal 2 2 5 2" xfId="46733" xr:uid="{00000000-0005-0000-0000-000086350000}"/>
    <cellStyle name="Normal 2 2 5 2 2" xfId="46734" xr:uid="{00000000-0005-0000-0000-000087350000}"/>
    <cellStyle name="Normal 2 2 5 3" xfId="46735" xr:uid="{00000000-0005-0000-0000-000088350000}"/>
    <cellStyle name="Normal 2 2 6" xfId="46736" xr:uid="{00000000-0005-0000-0000-000089350000}"/>
    <cellStyle name="Normal 2 2 6 2" xfId="46737" xr:uid="{00000000-0005-0000-0000-00008A350000}"/>
    <cellStyle name="Normal 2 2 6 2 2" xfId="46738" xr:uid="{00000000-0005-0000-0000-00008B350000}"/>
    <cellStyle name="Normal 2 2 6 3" xfId="46739" xr:uid="{00000000-0005-0000-0000-00008C350000}"/>
    <cellStyle name="Normal 2 2 6 3 2" xfId="46740" xr:uid="{00000000-0005-0000-0000-00008D350000}"/>
    <cellStyle name="Normal 2 2 6 4" xfId="46741" xr:uid="{00000000-0005-0000-0000-00008E350000}"/>
    <cellStyle name="Normal 2 2 7" xfId="46742" xr:uid="{00000000-0005-0000-0000-00008F350000}"/>
    <cellStyle name="Normal 2 3" xfId="10863" xr:uid="{00000000-0005-0000-0000-000090350000}"/>
    <cellStyle name="Normal 2 3 10" xfId="10864" xr:uid="{00000000-0005-0000-0000-000091350000}"/>
    <cellStyle name="Normal 2 3 10 2" xfId="10865" xr:uid="{00000000-0005-0000-0000-000092350000}"/>
    <cellStyle name="Normal 2 3 10 2 2" xfId="10866" xr:uid="{00000000-0005-0000-0000-000093350000}"/>
    <cellStyle name="Normal 2 3 10 2 2 2" xfId="10867" xr:uid="{00000000-0005-0000-0000-000094350000}"/>
    <cellStyle name="Normal 2 3 10 2 2 3" xfId="10868" xr:uid="{00000000-0005-0000-0000-000095350000}"/>
    <cellStyle name="Normal 2 3 10 2 3" xfId="10869" xr:uid="{00000000-0005-0000-0000-000096350000}"/>
    <cellStyle name="Normal 2 3 10 2 4" xfId="10870" xr:uid="{00000000-0005-0000-0000-000097350000}"/>
    <cellStyle name="Normal 2 3 10 3" xfId="10871" xr:uid="{00000000-0005-0000-0000-000098350000}"/>
    <cellStyle name="Normal 2 3 10 3 2" xfId="10872" xr:uid="{00000000-0005-0000-0000-000099350000}"/>
    <cellStyle name="Normal 2 3 10 3 3" xfId="10873" xr:uid="{00000000-0005-0000-0000-00009A350000}"/>
    <cellStyle name="Normal 2 3 10 4" xfId="10874" xr:uid="{00000000-0005-0000-0000-00009B350000}"/>
    <cellStyle name="Normal 2 3 10 4 2" xfId="10875" xr:uid="{00000000-0005-0000-0000-00009C350000}"/>
    <cellStyle name="Normal 2 3 10 4 3" xfId="10876" xr:uid="{00000000-0005-0000-0000-00009D350000}"/>
    <cellStyle name="Normal 2 3 10 5" xfId="10877" xr:uid="{00000000-0005-0000-0000-00009E350000}"/>
    <cellStyle name="Normal 2 3 10 6" xfId="10878" xr:uid="{00000000-0005-0000-0000-00009F350000}"/>
    <cellStyle name="Normal 2 3 11" xfId="10879" xr:uid="{00000000-0005-0000-0000-0000A0350000}"/>
    <cellStyle name="Normal 2 3 11 2" xfId="10880" xr:uid="{00000000-0005-0000-0000-0000A1350000}"/>
    <cellStyle name="Normal 2 3 11 2 2" xfId="10881" xr:uid="{00000000-0005-0000-0000-0000A2350000}"/>
    <cellStyle name="Normal 2 3 11 2 3" xfId="10882" xr:uid="{00000000-0005-0000-0000-0000A3350000}"/>
    <cellStyle name="Normal 2 3 11 3" xfId="10883" xr:uid="{00000000-0005-0000-0000-0000A4350000}"/>
    <cellStyle name="Normal 2 3 11 4" xfId="10884" xr:uid="{00000000-0005-0000-0000-0000A5350000}"/>
    <cellStyle name="Normal 2 3 12" xfId="10885" xr:uid="{00000000-0005-0000-0000-0000A6350000}"/>
    <cellStyle name="Normal 2 3 12 2" xfId="10886" xr:uid="{00000000-0005-0000-0000-0000A7350000}"/>
    <cellStyle name="Normal 2 3 12 3" xfId="10887" xr:uid="{00000000-0005-0000-0000-0000A8350000}"/>
    <cellStyle name="Normal 2 3 13" xfId="10888" xr:uid="{00000000-0005-0000-0000-0000A9350000}"/>
    <cellStyle name="Normal 2 3 13 2" xfId="10889" xr:uid="{00000000-0005-0000-0000-0000AA350000}"/>
    <cellStyle name="Normal 2 3 13 3" xfId="10890" xr:uid="{00000000-0005-0000-0000-0000AB350000}"/>
    <cellStyle name="Normal 2 3 14" xfId="10891" xr:uid="{00000000-0005-0000-0000-0000AC350000}"/>
    <cellStyle name="Normal 2 3 14 2" xfId="10892" xr:uid="{00000000-0005-0000-0000-0000AD350000}"/>
    <cellStyle name="Normal 2 3 15" xfId="10893" xr:uid="{00000000-0005-0000-0000-0000AE350000}"/>
    <cellStyle name="Normal 2 3 2" xfId="10894" xr:uid="{00000000-0005-0000-0000-0000AF350000}"/>
    <cellStyle name="Normal 2 3 2 10" xfId="10895" xr:uid="{00000000-0005-0000-0000-0000B0350000}"/>
    <cellStyle name="Normal 2 3 2 10 2" xfId="10896" xr:uid="{00000000-0005-0000-0000-0000B1350000}"/>
    <cellStyle name="Normal 2 3 2 10 2 2" xfId="10897" xr:uid="{00000000-0005-0000-0000-0000B2350000}"/>
    <cellStyle name="Normal 2 3 2 10 2 2 2" xfId="10898" xr:uid="{00000000-0005-0000-0000-0000B3350000}"/>
    <cellStyle name="Normal 2 3 2 10 2 3" xfId="10899" xr:uid="{00000000-0005-0000-0000-0000B4350000}"/>
    <cellStyle name="Normal 2 3 2 10 2 4" xfId="10900" xr:uid="{00000000-0005-0000-0000-0000B5350000}"/>
    <cellStyle name="Normal 2 3 2 10 3" xfId="10901" xr:uid="{00000000-0005-0000-0000-0000B6350000}"/>
    <cellStyle name="Normal 2 3 2 10 3 2" xfId="10902" xr:uid="{00000000-0005-0000-0000-0000B7350000}"/>
    <cellStyle name="Normal 2 3 2 10 3 3" xfId="10903" xr:uid="{00000000-0005-0000-0000-0000B8350000}"/>
    <cellStyle name="Normal 2 3 2 10 4" xfId="10904" xr:uid="{00000000-0005-0000-0000-0000B9350000}"/>
    <cellStyle name="Normal 2 3 2 10 4 2" xfId="10905" xr:uid="{00000000-0005-0000-0000-0000BA350000}"/>
    <cellStyle name="Normal 2 3 2 10 5" xfId="10906" xr:uid="{00000000-0005-0000-0000-0000BB350000}"/>
    <cellStyle name="Normal 2 3 2 10 6" xfId="10907" xr:uid="{00000000-0005-0000-0000-0000BC350000}"/>
    <cellStyle name="Normal 2 3 2 10 7" xfId="10908" xr:uid="{00000000-0005-0000-0000-0000BD350000}"/>
    <cellStyle name="Normal 2 3 2 10 8" xfId="10909" xr:uid="{00000000-0005-0000-0000-0000BE350000}"/>
    <cellStyle name="Normal 2 3 2 11" xfId="10910" xr:uid="{00000000-0005-0000-0000-0000BF350000}"/>
    <cellStyle name="Normal 2 3 2 11 2" xfId="10911" xr:uid="{00000000-0005-0000-0000-0000C0350000}"/>
    <cellStyle name="Normal 2 3 2 11 2 2" xfId="10912" xr:uid="{00000000-0005-0000-0000-0000C1350000}"/>
    <cellStyle name="Normal 2 3 2 11 2 3" xfId="10913" xr:uid="{00000000-0005-0000-0000-0000C2350000}"/>
    <cellStyle name="Normal 2 3 2 11 3" xfId="10914" xr:uid="{00000000-0005-0000-0000-0000C3350000}"/>
    <cellStyle name="Normal 2 3 2 11 3 2" xfId="10915" xr:uid="{00000000-0005-0000-0000-0000C4350000}"/>
    <cellStyle name="Normal 2 3 2 11 4" xfId="10916" xr:uid="{00000000-0005-0000-0000-0000C5350000}"/>
    <cellStyle name="Normal 2 3 2 11 4 2" xfId="10917" xr:uid="{00000000-0005-0000-0000-0000C6350000}"/>
    <cellStyle name="Normal 2 3 2 11 5" xfId="10918" xr:uid="{00000000-0005-0000-0000-0000C7350000}"/>
    <cellStyle name="Normal 2 3 2 11 6" xfId="10919" xr:uid="{00000000-0005-0000-0000-0000C8350000}"/>
    <cellStyle name="Normal 2 3 2 11 7" xfId="10920" xr:uid="{00000000-0005-0000-0000-0000C9350000}"/>
    <cellStyle name="Normal 2 3 2 11 8" xfId="10921" xr:uid="{00000000-0005-0000-0000-0000CA350000}"/>
    <cellStyle name="Normal 2 3 2 12" xfId="10922" xr:uid="{00000000-0005-0000-0000-0000CB350000}"/>
    <cellStyle name="Normal 2 3 2 12 2" xfId="10923" xr:uid="{00000000-0005-0000-0000-0000CC350000}"/>
    <cellStyle name="Normal 2 3 2 12 2 2" xfId="10924" xr:uid="{00000000-0005-0000-0000-0000CD350000}"/>
    <cellStyle name="Normal 2 3 2 12 2 3" xfId="10925" xr:uid="{00000000-0005-0000-0000-0000CE350000}"/>
    <cellStyle name="Normal 2 3 2 12 3" xfId="10926" xr:uid="{00000000-0005-0000-0000-0000CF350000}"/>
    <cellStyle name="Normal 2 3 2 12 3 2" xfId="10927" xr:uid="{00000000-0005-0000-0000-0000D0350000}"/>
    <cellStyle name="Normal 2 3 2 12 4" xfId="10928" xr:uid="{00000000-0005-0000-0000-0000D1350000}"/>
    <cellStyle name="Normal 2 3 2 12 5" xfId="10929" xr:uid="{00000000-0005-0000-0000-0000D2350000}"/>
    <cellStyle name="Normal 2 3 2 12 6" xfId="10930" xr:uid="{00000000-0005-0000-0000-0000D3350000}"/>
    <cellStyle name="Normal 2 3 2 12 7" xfId="10931" xr:uid="{00000000-0005-0000-0000-0000D4350000}"/>
    <cellStyle name="Normal 2 3 2 13" xfId="10932" xr:uid="{00000000-0005-0000-0000-0000D5350000}"/>
    <cellStyle name="Normal 2 3 2 13 2" xfId="10933" xr:uid="{00000000-0005-0000-0000-0000D6350000}"/>
    <cellStyle name="Normal 2 3 2 13 3" xfId="10934" xr:uid="{00000000-0005-0000-0000-0000D7350000}"/>
    <cellStyle name="Normal 2 3 2 14" xfId="10935" xr:uid="{00000000-0005-0000-0000-0000D8350000}"/>
    <cellStyle name="Normal 2 3 2 14 2" xfId="10936" xr:uid="{00000000-0005-0000-0000-0000D9350000}"/>
    <cellStyle name="Normal 2 3 2 15" xfId="10937" xr:uid="{00000000-0005-0000-0000-0000DA350000}"/>
    <cellStyle name="Normal 2 3 2 15 2" xfId="10938" xr:uid="{00000000-0005-0000-0000-0000DB350000}"/>
    <cellStyle name="Normal 2 3 2 16" xfId="10939" xr:uid="{00000000-0005-0000-0000-0000DC350000}"/>
    <cellStyle name="Normal 2 3 2 17" xfId="10940" xr:uid="{00000000-0005-0000-0000-0000DD350000}"/>
    <cellStyle name="Normal 2 3 2 18" xfId="10941" xr:uid="{00000000-0005-0000-0000-0000DE350000}"/>
    <cellStyle name="Normal 2 3 2 19" xfId="10942" xr:uid="{00000000-0005-0000-0000-0000DF350000}"/>
    <cellStyle name="Normal 2 3 2 2" xfId="10943" xr:uid="{00000000-0005-0000-0000-0000E0350000}"/>
    <cellStyle name="Normal 2 3 2 2 10" xfId="10944" xr:uid="{00000000-0005-0000-0000-0000E1350000}"/>
    <cellStyle name="Normal 2 3 2 2 10 2" xfId="10945" xr:uid="{00000000-0005-0000-0000-0000E2350000}"/>
    <cellStyle name="Normal 2 3 2 2 10 3" xfId="10946" xr:uid="{00000000-0005-0000-0000-0000E3350000}"/>
    <cellStyle name="Normal 2 3 2 2 11" xfId="10947" xr:uid="{00000000-0005-0000-0000-0000E4350000}"/>
    <cellStyle name="Normal 2 3 2 2 11 2" xfId="10948" xr:uid="{00000000-0005-0000-0000-0000E5350000}"/>
    <cellStyle name="Normal 2 3 2 2 11 3" xfId="10949" xr:uid="{00000000-0005-0000-0000-0000E6350000}"/>
    <cellStyle name="Normal 2 3 2 2 12" xfId="10950" xr:uid="{00000000-0005-0000-0000-0000E7350000}"/>
    <cellStyle name="Normal 2 3 2 2 12 2" xfId="10951" xr:uid="{00000000-0005-0000-0000-0000E8350000}"/>
    <cellStyle name="Normal 2 3 2 2 13" xfId="10952" xr:uid="{00000000-0005-0000-0000-0000E9350000}"/>
    <cellStyle name="Normal 2 3 2 2 2" xfId="10953" xr:uid="{00000000-0005-0000-0000-0000EA350000}"/>
    <cellStyle name="Normal 2 3 2 2 2 10" xfId="10954" xr:uid="{00000000-0005-0000-0000-0000EB350000}"/>
    <cellStyle name="Normal 2 3 2 2 2 10 2" xfId="10955" xr:uid="{00000000-0005-0000-0000-0000EC350000}"/>
    <cellStyle name="Normal 2 3 2 2 2 10 3" xfId="10956" xr:uid="{00000000-0005-0000-0000-0000ED350000}"/>
    <cellStyle name="Normal 2 3 2 2 2 11" xfId="10957" xr:uid="{00000000-0005-0000-0000-0000EE350000}"/>
    <cellStyle name="Normal 2 3 2 2 2 12" xfId="10958" xr:uid="{00000000-0005-0000-0000-0000EF350000}"/>
    <cellStyle name="Normal 2 3 2 2 2 2" xfId="10959" xr:uid="{00000000-0005-0000-0000-0000F0350000}"/>
    <cellStyle name="Normal 2 3 2 2 2 2 10" xfId="10960" xr:uid="{00000000-0005-0000-0000-0000F1350000}"/>
    <cellStyle name="Normal 2 3 2 2 2 2 11" xfId="10961" xr:uid="{00000000-0005-0000-0000-0000F2350000}"/>
    <cellStyle name="Normal 2 3 2 2 2 2 2" xfId="10962" xr:uid="{00000000-0005-0000-0000-0000F3350000}"/>
    <cellStyle name="Normal 2 3 2 2 2 2 2 2" xfId="10963" xr:uid="{00000000-0005-0000-0000-0000F4350000}"/>
    <cellStyle name="Normal 2 3 2 2 2 2 2 2 2" xfId="10964" xr:uid="{00000000-0005-0000-0000-0000F5350000}"/>
    <cellStyle name="Normal 2 3 2 2 2 2 2 2 2 2" xfId="10965" xr:uid="{00000000-0005-0000-0000-0000F6350000}"/>
    <cellStyle name="Normal 2 3 2 2 2 2 2 2 2 2 2" xfId="10966" xr:uid="{00000000-0005-0000-0000-0000F7350000}"/>
    <cellStyle name="Normal 2 3 2 2 2 2 2 2 2 2 2 2" xfId="10967" xr:uid="{00000000-0005-0000-0000-0000F8350000}"/>
    <cellStyle name="Normal 2 3 2 2 2 2 2 2 2 2 2 3" xfId="10968" xr:uid="{00000000-0005-0000-0000-0000F9350000}"/>
    <cellStyle name="Normal 2 3 2 2 2 2 2 2 2 2 3" xfId="10969" xr:uid="{00000000-0005-0000-0000-0000FA350000}"/>
    <cellStyle name="Normal 2 3 2 2 2 2 2 2 2 2 4" xfId="10970" xr:uid="{00000000-0005-0000-0000-0000FB350000}"/>
    <cellStyle name="Normal 2 3 2 2 2 2 2 2 2 3" xfId="10971" xr:uid="{00000000-0005-0000-0000-0000FC350000}"/>
    <cellStyle name="Normal 2 3 2 2 2 2 2 2 2 3 2" xfId="10972" xr:uid="{00000000-0005-0000-0000-0000FD350000}"/>
    <cellStyle name="Normal 2 3 2 2 2 2 2 2 2 3 3" xfId="10973" xr:uid="{00000000-0005-0000-0000-0000FE350000}"/>
    <cellStyle name="Normal 2 3 2 2 2 2 2 2 2 4" xfId="10974" xr:uid="{00000000-0005-0000-0000-0000FF350000}"/>
    <cellStyle name="Normal 2 3 2 2 2 2 2 2 2 4 2" xfId="10975" xr:uid="{00000000-0005-0000-0000-000000360000}"/>
    <cellStyle name="Normal 2 3 2 2 2 2 2 2 2 4 3" xfId="10976" xr:uid="{00000000-0005-0000-0000-000001360000}"/>
    <cellStyle name="Normal 2 3 2 2 2 2 2 2 2 5" xfId="10977" xr:uid="{00000000-0005-0000-0000-000002360000}"/>
    <cellStyle name="Normal 2 3 2 2 2 2 2 2 2 6" xfId="10978" xr:uid="{00000000-0005-0000-0000-000003360000}"/>
    <cellStyle name="Normal 2 3 2 2 2 2 2 2 3" xfId="10979" xr:uid="{00000000-0005-0000-0000-000004360000}"/>
    <cellStyle name="Normal 2 3 2 2 2 2 2 2 3 2" xfId="10980" xr:uid="{00000000-0005-0000-0000-000005360000}"/>
    <cellStyle name="Normal 2 3 2 2 2 2 2 2 3 2 2" xfId="10981" xr:uid="{00000000-0005-0000-0000-000006360000}"/>
    <cellStyle name="Normal 2 3 2 2 2 2 2 2 3 2 3" xfId="10982" xr:uid="{00000000-0005-0000-0000-000007360000}"/>
    <cellStyle name="Normal 2 3 2 2 2 2 2 2 3 3" xfId="10983" xr:uid="{00000000-0005-0000-0000-000008360000}"/>
    <cellStyle name="Normal 2 3 2 2 2 2 2 2 3 4" xfId="10984" xr:uid="{00000000-0005-0000-0000-000009360000}"/>
    <cellStyle name="Normal 2 3 2 2 2 2 2 2 4" xfId="10985" xr:uid="{00000000-0005-0000-0000-00000A360000}"/>
    <cellStyle name="Normal 2 3 2 2 2 2 2 2 4 2" xfId="10986" xr:uid="{00000000-0005-0000-0000-00000B360000}"/>
    <cellStyle name="Normal 2 3 2 2 2 2 2 2 4 3" xfId="10987" xr:uid="{00000000-0005-0000-0000-00000C360000}"/>
    <cellStyle name="Normal 2 3 2 2 2 2 2 2 5" xfId="10988" xr:uid="{00000000-0005-0000-0000-00000D360000}"/>
    <cellStyle name="Normal 2 3 2 2 2 2 2 2 5 2" xfId="10989" xr:uid="{00000000-0005-0000-0000-00000E360000}"/>
    <cellStyle name="Normal 2 3 2 2 2 2 2 2 5 3" xfId="10990" xr:uid="{00000000-0005-0000-0000-00000F360000}"/>
    <cellStyle name="Normal 2 3 2 2 2 2 2 2 6" xfId="10991" xr:uid="{00000000-0005-0000-0000-000010360000}"/>
    <cellStyle name="Normal 2 3 2 2 2 2 2 2 7" xfId="10992" xr:uid="{00000000-0005-0000-0000-000011360000}"/>
    <cellStyle name="Normal 2 3 2 2 2 2 2 3" xfId="10993" xr:uid="{00000000-0005-0000-0000-000012360000}"/>
    <cellStyle name="Normal 2 3 2 2 2 2 2 3 2" xfId="10994" xr:uid="{00000000-0005-0000-0000-000013360000}"/>
    <cellStyle name="Normal 2 3 2 2 2 2 2 3 2 2" xfId="10995" xr:uid="{00000000-0005-0000-0000-000014360000}"/>
    <cellStyle name="Normal 2 3 2 2 2 2 2 3 2 2 2" xfId="10996" xr:uid="{00000000-0005-0000-0000-000015360000}"/>
    <cellStyle name="Normal 2 3 2 2 2 2 2 3 2 2 3" xfId="10997" xr:uid="{00000000-0005-0000-0000-000016360000}"/>
    <cellStyle name="Normal 2 3 2 2 2 2 2 3 2 3" xfId="10998" xr:uid="{00000000-0005-0000-0000-000017360000}"/>
    <cellStyle name="Normal 2 3 2 2 2 2 2 3 2 4" xfId="10999" xr:uid="{00000000-0005-0000-0000-000018360000}"/>
    <cellStyle name="Normal 2 3 2 2 2 2 2 3 3" xfId="11000" xr:uid="{00000000-0005-0000-0000-000019360000}"/>
    <cellStyle name="Normal 2 3 2 2 2 2 2 3 3 2" xfId="11001" xr:uid="{00000000-0005-0000-0000-00001A360000}"/>
    <cellStyle name="Normal 2 3 2 2 2 2 2 3 3 3" xfId="11002" xr:uid="{00000000-0005-0000-0000-00001B360000}"/>
    <cellStyle name="Normal 2 3 2 2 2 2 2 3 4" xfId="11003" xr:uid="{00000000-0005-0000-0000-00001C360000}"/>
    <cellStyle name="Normal 2 3 2 2 2 2 2 3 4 2" xfId="11004" xr:uid="{00000000-0005-0000-0000-00001D360000}"/>
    <cellStyle name="Normal 2 3 2 2 2 2 2 3 4 3" xfId="11005" xr:uid="{00000000-0005-0000-0000-00001E360000}"/>
    <cellStyle name="Normal 2 3 2 2 2 2 2 3 5" xfId="11006" xr:uid="{00000000-0005-0000-0000-00001F360000}"/>
    <cellStyle name="Normal 2 3 2 2 2 2 2 3 6" xfId="11007" xr:uid="{00000000-0005-0000-0000-000020360000}"/>
    <cellStyle name="Normal 2 3 2 2 2 2 2 4" xfId="11008" xr:uid="{00000000-0005-0000-0000-000021360000}"/>
    <cellStyle name="Normal 2 3 2 2 2 2 2 4 2" xfId="11009" xr:uid="{00000000-0005-0000-0000-000022360000}"/>
    <cellStyle name="Normal 2 3 2 2 2 2 2 4 2 2" xfId="11010" xr:uid="{00000000-0005-0000-0000-000023360000}"/>
    <cellStyle name="Normal 2 3 2 2 2 2 2 4 2 3" xfId="11011" xr:uid="{00000000-0005-0000-0000-000024360000}"/>
    <cellStyle name="Normal 2 3 2 2 2 2 2 4 3" xfId="11012" xr:uid="{00000000-0005-0000-0000-000025360000}"/>
    <cellStyle name="Normal 2 3 2 2 2 2 2 4 4" xfId="11013" xr:uid="{00000000-0005-0000-0000-000026360000}"/>
    <cellStyle name="Normal 2 3 2 2 2 2 2 5" xfId="11014" xr:uid="{00000000-0005-0000-0000-000027360000}"/>
    <cellStyle name="Normal 2 3 2 2 2 2 2 5 2" xfId="11015" xr:uid="{00000000-0005-0000-0000-000028360000}"/>
    <cellStyle name="Normal 2 3 2 2 2 2 2 5 3" xfId="11016" xr:uid="{00000000-0005-0000-0000-000029360000}"/>
    <cellStyle name="Normal 2 3 2 2 2 2 2 6" xfId="11017" xr:uid="{00000000-0005-0000-0000-00002A360000}"/>
    <cellStyle name="Normal 2 3 2 2 2 2 2 6 2" xfId="11018" xr:uid="{00000000-0005-0000-0000-00002B360000}"/>
    <cellStyle name="Normal 2 3 2 2 2 2 2 6 3" xfId="11019" xr:uid="{00000000-0005-0000-0000-00002C360000}"/>
    <cellStyle name="Normal 2 3 2 2 2 2 2 7" xfId="11020" xr:uid="{00000000-0005-0000-0000-00002D360000}"/>
    <cellStyle name="Normal 2 3 2 2 2 2 2 8" xfId="11021" xr:uid="{00000000-0005-0000-0000-00002E360000}"/>
    <cellStyle name="Normal 2 3 2 2 2 2 3" xfId="11022" xr:uid="{00000000-0005-0000-0000-00002F360000}"/>
    <cellStyle name="Normal 2 3 2 2 2 2 3 2" xfId="11023" xr:uid="{00000000-0005-0000-0000-000030360000}"/>
    <cellStyle name="Normal 2 3 2 2 2 2 3 2 2" xfId="11024" xr:uid="{00000000-0005-0000-0000-000031360000}"/>
    <cellStyle name="Normal 2 3 2 2 2 2 3 2 2 2" xfId="11025" xr:uid="{00000000-0005-0000-0000-000032360000}"/>
    <cellStyle name="Normal 2 3 2 2 2 2 3 2 2 2 2" xfId="11026" xr:uid="{00000000-0005-0000-0000-000033360000}"/>
    <cellStyle name="Normal 2 3 2 2 2 2 3 2 2 2 2 2" xfId="11027" xr:uid="{00000000-0005-0000-0000-000034360000}"/>
    <cellStyle name="Normal 2 3 2 2 2 2 3 2 2 2 2 3" xfId="11028" xr:uid="{00000000-0005-0000-0000-000035360000}"/>
    <cellStyle name="Normal 2 3 2 2 2 2 3 2 2 2 3" xfId="11029" xr:uid="{00000000-0005-0000-0000-000036360000}"/>
    <cellStyle name="Normal 2 3 2 2 2 2 3 2 2 2 4" xfId="11030" xr:uid="{00000000-0005-0000-0000-000037360000}"/>
    <cellStyle name="Normal 2 3 2 2 2 2 3 2 2 3" xfId="11031" xr:uid="{00000000-0005-0000-0000-000038360000}"/>
    <cellStyle name="Normal 2 3 2 2 2 2 3 2 2 3 2" xfId="11032" xr:uid="{00000000-0005-0000-0000-000039360000}"/>
    <cellStyle name="Normal 2 3 2 2 2 2 3 2 2 3 3" xfId="11033" xr:uid="{00000000-0005-0000-0000-00003A360000}"/>
    <cellStyle name="Normal 2 3 2 2 2 2 3 2 2 4" xfId="11034" xr:uid="{00000000-0005-0000-0000-00003B360000}"/>
    <cellStyle name="Normal 2 3 2 2 2 2 3 2 2 4 2" xfId="11035" xr:uid="{00000000-0005-0000-0000-00003C360000}"/>
    <cellStyle name="Normal 2 3 2 2 2 2 3 2 2 4 3" xfId="11036" xr:uid="{00000000-0005-0000-0000-00003D360000}"/>
    <cellStyle name="Normal 2 3 2 2 2 2 3 2 2 5" xfId="11037" xr:uid="{00000000-0005-0000-0000-00003E360000}"/>
    <cellStyle name="Normal 2 3 2 2 2 2 3 2 2 6" xfId="11038" xr:uid="{00000000-0005-0000-0000-00003F360000}"/>
    <cellStyle name="Normal 2 3 2 2 2 2 3 2 3" xfId="11039" xr:uid="{00000000-0005-0000-0000-000040360000}"/>
    <cellStyle name="Normal 2 3 2 2 2 2 3 2 3 2" xfId="11040" xr:uid="{00000000-0005-0000-0000-000041360000}"/>
    <cellStyle name="Normal 2 3 2 2 2 2 3 2 3 2 2" xfId="11041" xr:uid="{00000000-0005-0000-0000-000042360000}"/>
    <cellStyle name="Normal 2 3 2 2 2 2 3 2 3 2 3" xfId="11042" xr:uid="{00000000-0005-0000-0000-000043360000}"/>
    <cellStyle name="Normal 2 3 2 2 2 2 3 2 3 3" xfId="11043" xr:uid="{00000000-0005-0000-0000-000044360000}"/>
    <cellStyle name="Normal 2 3 2 2 2 2 3 2 3 4" xfId="11044" xr:uid="{00000000-0005-0000-0000-000045360000}"/>
    <cellStyle name="Normal 2 3 2 2 2 2 3 2 4" xfId="11045" xr:uid="{00000000-0005-0000-0000-000046360000}"/>
    <cellStyle name="Normal 2 3 2 2 2 2 3 2 4 2" xfId="11046" xr:uid="{00000000-0005-0000-0000-000047360000}"/>
    <cellStyle name="Normal 2 3 2 2 2 2 3 2 4 3" xfId="11047" xr:uid="{00000000-0005-0000-0000-000048360000}"/>
    <cellStyle name="Normal 2 3 2 2 2 2 3 2 5" xfId="11048" xr:uid="{00000000-0005-0000-0000-000049360000}"/>
    <cellStyle name="Normal 2 3 2 2 2 2 3 2 5 2" xfId="11049" xr:uid="{00000000-0005-0000-0000-00004A360000}"/>
    <cellStyle name="Normal 2 3 2 2 2 2 3 2 5 3" xfId="11050" xr:uid="{00000000-0005-0000-0000-00004B360000}"/>
    <cellStyle name="Normal 2 3 2 2 2 2 3 2 6" xfId="11051" xr:uid="{00000000-0005-0000-0000-00004C360000}"/>
    <cellStyle name="Normal 2 3 2 2 2 2 3 2 7" xfId="11052" xr:uid="{00000000-0005-0000-0000-00004D360000}"/>
    <cellStyle name="Normal 2 3 2 2 2 2 3 3" xfId="11053" xr:uid="{00000000-0005-0000-0000-00004E360000}"/>
    <cellStyle name="Normal 2 3 2 2 2 2 3 3 2" xfId="11054" xr:uid="{00000000-0005-0000-0000-00004F360000}"/>
    <cellStyle name="Normal 2 3 2 2 2 2 3 3 2 2" xfId="11055" xr:uid="{00000000-0005-0000-0000-000050360000}"/>
    <cellStyle name="Normal 2 3 2 2 2 2 3 3 2 2 2" xfId="11056" xr:uid="{00000000-0005-0000-0000-000051360000}"/>
    <cellStyle name="Normal 2 3 2 2 2 2 3 3 2 2 3" xfId="11057" xr:uid="{00000000-0005-0000-0000-000052360000}"/>
    <cellStyle name="Normal 2 3 2 2 2 2 3 3 2 3" xfId="11058" xr:uid="{00000000-0005-0000-0000-000053360000}"/>
    <cellStyle name="Normal 2 3 2 2 2 2 3 3 2 4" xfId="11059" xr:uid="{00000000-0005-0000-0000-000054360000}"/>
    <cellStyle name="Normal 2 3 2 2 2 2 3 3 3" xfId="11060" xr:uid="{00000000-0005-0000-0000-000055360000}"/>
    <cellStyle name="Normal 2 3 2 2 2 2 3 3 3 2" xfId="11061" xr:uid="{00000000-0005-0000-0000-000056360000}"/>
    <cellStyle name="Normal 2 3 2 2 2 2 3 3 3 3" xfId="11062" xr:uid="{00000000-0005-0000-0000-000057360000}"/>
    <cellStyle name="Normal 2 3 2 2 2 2 3 3 4" xfId="11063" xr:uid="{00000000-0005-0000-0000-000058360000}"/>
    <cellStyle name="Normal 2 3 2 2 2 2 3 3 4 2" xfId="11064" xr:uid="{00000000-0005-0000-0000-000059360000}"/>
    <cellStyle name="Normal 2 3 2 2 2 2 3 3 4 3" xfId="11065" xr:uid="{00000000-0005-0000-0000-00005A360000}"/>
    <cellStyle name="Normal 2 3 2 2 2 2 3 3 5" xfId="11066" xr:uid="{00000000-0005-0000-0000-00005B360000}"/>
    <cellStyle name="Normal 2 3 2 2 2 2 3 3 6" xfId="11067" xr:uid="{00000000-0005-0000-0000-00005C360000}"/>
    <cellStyle name="Normal 2 3 2 2 2 2 3 4" xfId="11068" xr:uid="{00000000-0005-0000-0000-00005D360000}"/>
    <cellStyle name="Normal 2 3 2 2 2 2 3 4 2" xfId="11069" xr:uid="{00000000-0005-0000-0000-00005E360000}"/>
    <cellStyle name="Normal 2 3 2 2 2 2 3 4 2 2" xfId="11070" xr:uid="{00000000-0005-0000-0000-00005F360000}"/>
    <cellStyle name="Normal 2 3 2 2 2 2 3 4 2 3" xfId="11071" xr:uid="{00000000-0005-0000-0000-000060360000}"/>
    <cellStyle name="Normal 2 3 2 2 2 2 3 4 3" xfId="11072" xr:uid="{00000000-0005-0000-0000-000061360000}"/>
    <cellStyle name="Normal 2 3 2 2 2 2 3 4 4" xfId="11073" xr:uid="{00000000-0005-0000-0000-000062360000}"/>
    <cellStyle name="Normal 2 3 2 2 2 2 3 5" xfId="11074" xr:uid="{00000000-0005-0000-0000-000063360000}"/>
    <cellStyle name="Normal 2 3 2 2 2 2 3 5 2" xfId="11075" xr:uid="{00000000-0005-0000-0000-000064360000}"/>
    <cellStyle name="Normal 2 3 2 2 2 2 3 5 3" xfId="11076" xr:uid="{00000000-0005-0000-0000-000065360000}"/>
    <cellStyle name="Normal 2 3 2 2 2 2 3 6" xfId="11077" xr:uid="{00000000-0005-0000-0000-000066360000}"/>
    <cellStyle name="Normal 2 3 2 2 2 2 3 6 2" xfId="11078" xr:uid="{00000000-0005-0000-0000-000067360000}"/>
    <cellStyle name="Normal 2 3 2 2 2 2 3 6 3" xfId="11079" xr:uid="{00000000-0005-0000-0000-000068360000}"/>
    <cellStyle name="Normal 2 3 2 2 2 2 3 7" xfId="11080" xr:uid="{00000000-0005-0000-0000-000069360000}"/>
    <cellStyle name="Normal 2 3 2 2 2 2 3 8" xfId="11081" xr:uid="{00000000-0005-0000-0000-00006A360000}"/>
    <cellStyle name="Normal 2 3 2 2 2 2 4" xfId="11082" xr:uid="{00000000-0005-0000-0000-00006B360000}"/>
    <cellStyle name="Normal 2 3 2 2 2 2 4 2" xfId="11083" xr:uid="{00000000-0005-0000-0000-00006C360000}"/>
    <cellStyle name="Normal 2 3 2 2 2 2 4 2 2" xfId="11084" xr:uid="{00000000-0005-0000-0000-00006D360000}"/>
    <cellStyle name="Normal 2 3 2 2 2 2 4 2 2 2" xfId="11085" xr:uid="{00000000-0005-0000-0000-00006E360000}"/>
    <cellStyle name="Normal 2 3 2 2 2 2 4 2 2 2 2" xfId="11086" xr:uid="{00000000-0005-0000-0000-00006F360000}"/>
    <cellStyle name="Normal 2 3 2 2 2 2 4 2 2 2 2 2" xfId="11087" xr:uid="{00000000-0005-0000-0000-000070360000}"/>
    <cellStyle name="Normal 2 3 2 2 2 2 4 2 2 2 2 3" xfId="11088" xr:uid="{00000000-0005-0000-0000-000071360000}"/>
    <cellStyle name="Normal 2 3 2 2 2 2 4 2 2 2 3" xfId="11089" xr:uid="{00000000-0005-0000-0000-000072360000}"/>
    <cellStyle name="Normal 2 3 2 2 2 2 4 2 2 2 4" xfId="11090" xr:uid="{00000000-0005-0000-0000-000073360000}"/>
    <cellStyle name="Normal 2 3 2 2 2 2 4 2 2 3" xfId="11091" xr:uid="{00000000-0005-0000-0000-000074360000}"/>
    <cellStyle name="Normal 2 3 2 2 2 2 4 2 2 3 2" xfId="11092" xr:uid="{00000000-0005-0000-0000-000075360000}"/>
    <cellStyle name="Normal 2 3 2 2 2 2 4 2 2 3 3" xfId="11093" xr:uid="{00000000-0005-0000-0000-000076360000}"/>
    <cellStyle name="Normal 2 3 2 2 2 2 4 2 2 4" xfId="11094" xr:uid="{00000000-0005-0000-0000-000077360000}"/>
    <cellStyle name="Normal 2 3 2 2 2 2 4 2 2 4 2" xfId="11095" xr:uid="{00000000-0005-0000-0000-000078360000}"/>
    <cellStyle name="Normal 2 3 2 2 2 2 4 2 2 4 3" xfId="11096" xr:uid="{00000000-0005-0000-0000-000079360000}"/>
    <cellStyle name="Normal 2 3 2 2 2 2 4 2 2 5" xfId="11097" xr:uid="{00000000-0005-0000-0000-00007A360000}"/>
    <cellStyle name="Normal 2 3 2 2 2 2 4 2 2 6" xfId="11098" xr:uid="{00000000-0005-0000-0000-00007B360000}"/>
    <cellStyle name="Normal 2 3 2 2 2 2 4 2 3" xfId="11099" xr:uid="{00000000-0005-0000-0000-00007C360000}"/>
    <cellStyle name="Normal 2 3 2 2 2 2 4 2 3 2" xfId="11100" xr:uid="{00000000-0005-0000-0000-00007D360000}"/>
    <cellStyle name="Normal 2 3 2 2 2 2 4 2 3 2 2" xfId="11101" xr:uid="{00000000-0005-0000-0000-00007E360000}"/>
    <cellStyle name="Normal 2 3 2 2 2 2 4 2 3 2 3" xfId="11102" xr:uid="{00000000-0005-0000-0000-00007F360000}"/>
    <cellStyle name="Normal 2 3 2 2 2 2 4 2 3 3" xfId="11103" xr:uid="{00000000-0005-0000-0000-000080360000}"/>
    <cellStyle name="Normal 2 3 2 2 2 2 4 2 3 4" xfId="11104" xr:uid="{00000000-0005-0000-0000-000081360000}"/>
    <cellStyle name="Normal 2 3 2 2 2 2 4 2 4" xfId="11105" xr:uid="{00000000-0005-0000-0000-000082360000}"/>
    <cellStyle name="Normal 2 3 2 2 2 2 4 2 4 2" xfId="11106" xr:uid="{00000000-0005-0000-0000-000083360000}"/>
    <cellStyle name="Normal 2 3 2 2 2 2 4 2 4 3" xfId="11107" xr:uid="{00000000-0005-0000-0000-000084360000}"/>
    <cellStyle name="Normal 2 3 2 2 2 2 4 2 5" xfId="11108" xr:uid="{00000000-0005-0000-0000-000085360000}"/>
    <cellStyle name="Normal 2 3 2 2 2 2 4 2 5 2" xfId="11109" xr:uid="{00000000-0005-0000-0000-000086360000}"/>
    <cellStyle name="Normal 2 3 2 2 2 2 4 2 5 3" xfId="11110" xr:uid="{00000000-0005-0000-0000-000087360000}"/>
    <cellStyle name="Normal 2 3 2 2 2 2 4 2 6" xfId="11111" xr:uid="{00000000-0005-0000-0000-000088360000}"/>
    <cellStyle name="Normal 2 3 2 2 2 2 4 2 7" xfId="11112" xr:uid="{00000000-0005-0000-0000-000089360000}"/>
    <cellStyle name="Normal 2 3 2 2 2 2 4 3" xfId="11113" xr:uid="{00000000-0005-0000-0000-00008A360000}"/>
    <cellStyle name="Normal 2 3 2 2 2 2 4 3 2" xfId="11114" xr:uid="{00000000-0005-0000-0000-00008B360000}"/>
    <cellStyle name="Normal 2 3 2 2 2 2 4 3 2 2" xfId="11115" xr:uid="{00000000-0005-0000-0000-00008C360000}"/>
    <cellStyle name="Normal 2 3 2 2 2 2 4 3 2 2 2" xfId="11116" xr:uid="{00000000-0005-0000-0000-00008D360000}"/>
    <cellStyle name="Normal 2 3 2 2 2 2 4 3 2 2 3" xfId="11117" xr:uid="{00000000-0005-0000-0000-00008E360000}"/>
    <cellStyle name="Normal 2 3 2 2 2 2 4 3 2 3" xfId="11118" xr:uid="{00000000-0005-0000-0000-00008F360000}"/>
    <cellStyle name="Normal 2 3 2 2 2 2 4 3 2 4" xfId="11119" xr:uid="{00000000-0005-0000-0000-000090360000}"/>
    <cellStyle name="Normal 2 3 2 2 2 2 4 3 3" xfId="11120" xr:uid="{00000000-0005-0000-0000-000091360000}"/>
    <cellStyle name="Normal 2 3 2 2 2 2 4 3 3 2" xfId="11121" xr:uid="{00000000-0005-0000-0000-000092360000}"/>
    <cellStyle name="Normal 2 3 2 2 2 2 4 3 3 3" xfId="11122" xr:uid="{00000000-0005-0000-0000-000093360000}"/>
    <cellStyle name="Normal 2 3 2 2 2 2 4 3 4" xfId="11123" xr:uid="{00000000-0005-0000-0000-000094360000}"/>
    <cellStyle name="Normal 2 3 2 2 2 2 4 3 4 2" xfId="11124" xr:uid="{00000000-0005-0000-0000-000095360000}"/>
    <cellStyle name="Normal 2 3 2 2 2 2 4 3 4 3" xfId="11125" xr:uid="{00000000-0005-0000-0000-000096360000}"/>
    <cellStyle name="Normal 2 3 2 2 2 2 4 3 5" xfId="11126" xr:uid="{00000000-0005-0000-0000-000097360000}"/>
    <cellStyle name="Normal 2 3 2 2 2 2 4 3 6" xfId="11127" xr:uid="{00000000-0005-0000-0000-000098360000}"/>
    <cellStyle name="Normal 2 3 2 2 2 2 4 4" xfId="11128" xr:uid="{00000000-0005-0000-0000-000099360000}"/>
    <cellStyle name="Normal 2 3 2 2 2 2 4 4 2" xfId="11129" xr:uid="{00000000-0005-0000-0000-00009A360000}"/>
    <cellStyle name="Normal 2 3 2 2 2 2 4 4 2 2" xfId="11130" xr:uid="{00000000-0005-0000-0000-00009B360000}"/>
    <cellStyle name="Normal 2 3 2 2 2 2 4 4 2 3" xfId="11131" xr:uid="{00000000-0005-0000-0000-00009C360000}"/>
    <cellStyle name="Normal 2 3 2 2 2 2 4 4 3" xfId="11132" xr:uid="{00000000-0005-0000-0000-00009D360000}"/>
    <cellStyle name="Normal 2 3 2 2 2 2 4 4 4" xfId="11133" xr:uid="{00000000-0005-0000-0000-00009E360000}"/>
    <cellStyle name="Normal 2 3 2 2 2 2 4 5" xfId="11134" xr:uid="{00000000-0005-0000-0000-00009F360000}"/>
    <cellStyle name="Normal 2 3 2 2 2 2 4 5 2" xfId="11135" xr:uid="{00000000-0005-0000-0000-0000A0360000}"/>
    <cellStyle name="Normal 2 3 2 2 2 2 4 5 3" xfId="11136" xr:uid="{00000000-0005-0000-0000-0000A1360000}"/>
    <cellStyle name="Normal 2 3 2 2 2 2 4 6" xfId="11137" xr:uid="{00000000-0005-0000-0000-0000A2360000}"/>
    <cellStyle name="Normal 2 3 2 2 2 2 4 6 2" xfId="11138" xr:uid="{00000000-0005-0000-0000-0000A3360000}"/>
    <cellStyle name="Normal 2 3 2 2 2 2 4 6 3" xfId="11139" xr:uid="{00000000-0005-0000-0000-0000A4360000}"/>
    <cellStyle name="Normal 2 3 2 2 2 2 4 7" xfId="11140" xr:uid="{00000000-0005-0000-0000-0000A5360000}"/>
    <cellStyle name="Normal 2 3 2 2 2 2 4 8" xfId="11141" xr:uid="{00000000-0005-0000-0000-0000A6360000}"/>
    <cellStyle name="Normal 2 3 2 2 2 2 5" xfId="11142" xr:uid="{00000000-0005-0000-0000-0000A7360000}"/>
    <cellStyle name="Normal 2 3 2 2 2 2 5 2" xfId="11143" xr:uid="{00000000-0005-0000-0000-0000A8360000}"/>
    <cellStyle name="Normal 2 3 2 2 2 2 5 2 2" xfId="11144" xr:uid="{00000000-0005-0000-0000-0000A9360000}"/>
    <cellStyle name="Normal 2 3 2 2 2 2 5 2 2 2" xfId="11145" xr:uid="{00000000-0005-0000-0000-0000AA360000}"/>
    <cellStyle name="Normal 2 3 2 2 2 2 5 2 2 2 2" xfId="11146" xr:uid="{00000000-0005-0000-0000-0000AB360000}"/>
    <cellStyle name="Normal 2 3 2 2 2 2 5 2 2 2 3" xfId="11147" xr:uid="{00000000-0005-0000-0000-0000AC360000}"/>
    <cellStyle name="Normal 2 3 2 2 2 2 5 2 2 3" xfId="11148" xr:uid="{00000000-0005-0000-0000-0000AD360000}"/>
    <cellStyle name="Normal 2 3 2 2 2 2 5 2 2 4" xfId="11149" xr:uid="{00000000-0005-0000-0000-0000AE360000}"/>
    <cellStyle name="Normal 2 3 2 2 2 2 5 2 3" xfId="11150" xr:uid="{00000000-0005-0000-0000-0000AF360000}"/>
    <cellStyle name="Normal 2 3 2 2 2 2 5 2 3 2" xfId="11151" xr:uid="{00000000-0005-0000-0000-0000B0360000}"/>
    <cellStyle name="Normal 2 3 2 2 2 2 5 2 3 3" xfId="11152" xr:uid="{00000000-0005-0000-0000-0000B1360000}"/>
    <cellStyle name="Normal 2 3 2 2 2 2 5 2 4" xfId="11153" xr:uid="{00000000-0005-0000-0000-0000B2360000}"/>
    <cellStyle name="Normal 2 3 2 2 2 2 5 2 4 2" xfId="11154" xr:uid="{00000000-0005-0000-0000-0000B3360000}"/>
    <cellStyle name="Normal 2 3 2 2 2 2 5 2 4 3" xfId="11155" xr:uid="{00000000-0005-0000-0000-0000B4360000}"/>
    <cellStyle name="Normal 2 3 2 2 2 2 5 2 5" xfId="11156" xr:uid="{00000000-0005-0000-0000-0000B5360000}"/>
    <cellStyle name="Normal 2 3 2 2 2 2 5 2 6" xfId="11157" xr:uid="{00000000-0005-0000-0000-0000B6360000}"/>
    <cellStyle name="Normal 2 3 2 2 2 2 5 3" xfId="11158" xr:uid="{00000000-0005-0000-0000-0000B7360000}"/>
    <cellStyle name="Normal 2 3 2 2 2 2 5 3 2" xfId="11159" xr:uid="{00000000-0005-0000-0000-0000B8360000}"/>
    <cellStyle name="Normal 2 3 2 2 2 2 5 3 2 2" xfId="11160" xr:uid="{00000000-0005-0000-0000-0000B9360000}"/>
    <cellStyle name="Normal 2 3 2 2 2 2 5 3 2 3" xfId="11161" xr:uid="{00000000-0005-0000-0000-0000BA360000}"/>
    <cellStyle name="Normal 2 3 2 2 2 2 5 3 3" xfId="11162" xr:uid="{00000000-0005-0000-0000-0000BB360000}"/>
    <cellStyle name="Normal 2 3 2 2 2 2 5 3 4" xfId="11163" xr:uid="{00000000-0005-0000-0000-0000BC360000}"/>
    <cellStyle name="Normal 2 3 2 2 2 2 5 4" xfId="11164" xr:uid="{00000000-0005-0000-0000-0000BD360000}"/>
    <cellStyle name="Normal 2 3 2 2 2 2 5 4 2" xfId="11165" xr:uid="{00000000-0005-0000-0000-0000BE360000}"/>
    <cellStyle name="Normal 2 3 2 2 2 2 5 4 3" xfId="11166" xr:uid="{00000000-0005-0000-0000-0000BF360000}"/>
    <cellStyle name="Normal 2 3 2 2 2 2 5 5" xfId="11167" xr:uid="{00000000-0005-0000-0000-0000C0360000}"/>
    <cellStyle name="Normal 2 3 2 2 2 2 5 5 2" xfId="11168" xr:uid="{00000000-0005-0000-0000-0000C1360000}"/>
    <cellStyle name="Normal 2 3 2 2 2 2 5 5 3" xfId="11169" xr:uid="{00000000-0005-0000-0000-0000C2360000}"/>
    <cellStyle name="Normal 2 3 2 2 2 2 5 6" xfId="11170" xr:uid="{00000000-0005-0000-0000-0000C3360000}"/>
    <cellStyle name="Normal 2 3 2 2 2 2 5 7" xfId="11171" xr:uid="{00000000-0005-0000-0000-0000C4360000}"/>
    <cellStyle name="Normal 2 3 2 2 2 2 6" xfId="11172" xr:uid="{00000000-0005-0000-0000-0000C5360000}"/>
    <cellStyle name="Normal 2 3 2 2 2 2 6 2" xfId="11173" xr:uid="{00000000-0005-0000-0000-0000C6360000}"/>
    <cellStyle name="Normal 2 3 2 2 2 2 6 2 2" xfId="11174" xr:uid="{00000000-0005-0000-0000-0000C7360000}"/>
    <cellStyle name="Normal 2 3 2 2 2 2 6 2 2 2" xfId="11175" xr:uid="{00000000-0005-0000-0000-0000C8360000}"/>
    <cellStyle name="Normal 2 3 2 2 2 2 6 2 2 3" xfId="11176" xr:uid="{00000000-0005-0000-0000-0000C9360000}"/>
    <cellStyle name="Normal 2 3 2 2 2 2 6 2 3" xfId="11177" xr:uid="{00000000-0005-0000-0000-0000CA360000}"/>
    <cellStyle name="Normal 2 3 2 2 2 2 6 2 4" xfId="11178" xr:uid="{00000000-0005-0000-0000-0000CB360000}"/>
    <cellStyle name="Normal 2 3 2 2 2 2 6 3" xfId="11179" xr:uid="{00000000-0005-0000-0000-0000CC360000}"/>
    <cellStyle name="Normal 2 3 2 2 2 2 6 3 2" xfId="11180" xr:uid="{00000000-0005-0000-0000-0000CD360000}"/>
    <cellStyle name="Normal 2 3 2 2 2 2 6 3 3" xfId="11181" xr:uid="{00000000-0005-0000-0000-0000CE360000}"/>
    <cellStyle name="Normal 2 3 2 2 2 2 6 4" xfId="11182" xr:uid="{00000000-0005-0000-0000-0000CF360000}"/>
    <cellStyle name="Normal 2 3 2 2 2 2 6 4 2" xfId="11183" xr:uid="{00000000-0005-0000-0000-0000D0360000}"/>
    <cellStyle name="Normal 2 3 2 2 2 2 6 4 3" xfId="11184" xr:uid="{00000000-0005-0000-0000-0000D1360000}"/>
    <cellStyle name="Normal 2 3 2 2 2 2 6 5" xfId="11185" xr:uid="{00000000-0005-0000-0000-0000D2360000}"/>
    <cellStyle name="Normal 2 3 2 2 2 2 6 6" xfId="11186" xr:uid="{00000000-0005-0000-0000-0000D3360000}"/>
    <cellStyle name="Normal 2 3 2 2 2 2 7" xfId="11187" xr:uid="{00000000-0005-0000-0000-0000D4360000}"/>
    <cellStyle name="Normal 2 3 2 2 2 2 7 2" xfId="11188" xr:uid="{00000000-0005-0000-0000-0000D5360000}"/>
    <cellStyle name="Normal 2 3 2 2 2 2 7 2 2" xfId="11189" xr:uid="{00000000-0005-0000-0000-0000D6360000}"/>
    <cellStyle name="Normal 2 3 2 2 2 2 7 2 3" xfId="11190" xr:uid="{00000000-0005-0000-0000-0000D7360000}"/>
    <cellStyle name="Normal 2 3 2 2 2 2 7 3" xfId="11191" xr:uid="{00000000-0005-0000-0000-0000D8360000}"/>
    <cellStyle name="Normal 2 3 2 2 2 2 7 4" xfId="11192" xr:uid="{00000000-0005-0000-0000-0000D9360000}"/>
    <cellStyle name="Normal 2 3 2 2 2 2 8" xfId="11193" xr:uid="{00000000-0005-0000-0000-0000DA360000}"/>
    <cellStyle name="Normal 2 3 2 2 2 2 8 2" xfId="11194" xr:uid="{00000000-0005-0000-0000-0000DB360000}"/>
    <cellStyle name="Normal 2 3 2 2 2 2 8 3" xfId="11195" xr:uid="{00000000-0005-0000-0000-0000DC360000}"/>
    <cellStyle name="Normal 2 3 2 2 2 2 9" xfId="11196" xr:uid="{00000000-0005-0000-0000-0000DD360000}"/>
    <cellStyle name="Normal 2 3 2 2 2 2 9 2" xfId="11197" xr:uid="{00000000-0005-0000-0000-0000DE360000}"/>
    <cellStyle name="Normal 2 3 2 2 2 2 9 3" xfId="11198" xr:uid="{00000000-0005-0000-0000-0000DF360000}"/>
    <cellStyle name="Normal 2 3 2 2 2 3" xfId="11199" xr:uid="{00000000-0005-0000-0000-0000E0360000}"/>
    <cellStyle name="Normal 2 3 2 2 2 3 2" xfId="11200" xr:uid="{00000000-0005-0000-0000-0000E1360000}"/>
    <cellStyle name="Normal 2 3 2 2 2 3 2 2" xfId="11201" xr:uid="{00000000-0005-0000-0000-0000E2360000}"/>
    <cellStyle name="Normal 2 3 2 2 2 3 2 2 2" xfId="11202" xr:uid="{00000000-0005-0000-0000-0000E3360000}"/>
    <cellStyle name="Normal 2 3 2 2 2 3 2 2 2 2" xfId="11203" xr:uid="{00000000-0005-0000-0000-0000E4360000}"/>
    <cellStyle name="Normal 2 3 2 2 2 3 2 2 2 2 2" xfId="11204" xr:uid="{00000000-0005-0000-0000-0000E5360000}"/>
    <cellStyle name="Normal 2 3 2 2 2 3 2 2 2 2 3" xfId="11205" xr:uid="{00000000-0005-0000-0000-0000E6360000}"/>
    <cellStyle name="Normal 2 3 2 2 2 3 2 2 2 3" xfId="11206" xr:uid="{00000000-0005-0000-0000-0000E7360000}"/>
    <cellStyle name="Normal 2 3 2 2 2 3 2 2 2 4" xfId="11207" xr:uid="{00000000-0005-0000-0000-0000E8360000}"/>
    <cellStyle name="Normal 2 3 2 2 2 3 2 2 3" xfId="11208" xr:uid="{00000000-0005-0000-0000-0000E9360000}"/>
    <cellStyle name="Normal 2 3 2 2 2 3 2 2 3 2" xfId="11209" xr:uid="{00000000-0005-0000-0000-0000EA360000}"/>
    <cellStyle name="Normal 2 3 2 2 2 3 2 2 3 3" xfId="11210" xr:uid="{00000000-0005-0000-0000-0000EB360000}"/>
    <cellStyle name="Normal 2 3 2 2 2 3 2 2 4" xfId="11211" xr:uid="{00000000-0005-0000-0000-0000EC360000}"/>
    <cellStyle name="Normal 2 3 2 2 2 3 2 2 4 2" xfId="11212" xr:uid="{00000000-0005-0000-0000-0000ED360000}"/>
    <cellStyle name="Normal 2 3 2 2 2 3 2 2 4 3" xfId="11213" xr:uid="{00000000-0005-0000-0000-0000EE360000}"/>
    <cellStyle name="Normal 2 3 2 2 2 3 2 2 5" xfId="11214" xr:uid="{00000000-0005-0000-0000-0000EF360000}"/>
    <cellStyle name="Normal 2 3 2 2 2 3 2 2 6" xfId="11215" xr:uid="{00000000-0005-0000-0000-0000F0360000}"/>
    <cellStyle name="Normal 2 3 2 2 2 3 2 3" xfId="11216" xr:uid="{00000000-0005-0000-0000-0000F1360000}"/>
    <cellStyle name="Normal 2 3 2 2 2 3 2 3 2" xfId="11217" xr:uid="{00000000-0005-0000-0000-0000F2360000}"/>
    <cellStyle name="Normal 2 3 2 2 2 3 2 3 2 2" xfId="11218" xr:uid="{00000000-0005-0000-0000-0000F3360000}"/>
    <cellStyle name="Normal 2 3 2 2 2 3 2 3 2 3" xfId="11219" xr:uid="{00000000-0005-0000-0000-0000F4360000}"/>
    <cellStyle name="Normal 2 3 2 2 2 3 2 3 3" xfId="11220" xr:uid="{00000000-0005-0000-0000-0000F5360000}"/>
    <cellStyle name="Normal 2 3 2 2 2 3 2 3 4" xfId="11221" xr:uid="{00000000-0005-0000-0000-0000F6360000}"/>
    <cellStyle name="Normal 2 3 2 2 2 3 2 4" xfId="11222" xr:uid="{00000000-0005-0000-0000-0000F7360000}"/>
    <cellStyle name="Normal 2 3 2 2 2 3 2 4 2" xfId="11223" xr:uid="{00000000-0005-0000-0000-0000F8360000}"/>
    <cellStyle name="Normal 2 3 2 2 2 3 2 4 3" xfId="11224" xr:uid="{00000000-0005-0000-0000-0000F9360000}"/>
    <cellStyle name="Normal 2 3 2 2 2 3 2 5" xfId="11225" xr:uid="{00000000-0005-0000-0000-0000FA360000}"/>
    <cellStyle name="Normal 2 3 2 2 2 3 2 5 2" xfId="11226" xr:uid="{00000000-0005-0000-0000-0000FB360000}"/>
    <cellStyle name="Normal 2 3 2 2 2 3 2 5 3" xfId="11227" xr:uid="{00000000-0005-0000-0000-0000FC360000}"/>
    <cellStyle name="Normal 2 3 2 2 2 3 2 6" xfId="11228" xr:uid="{00000000-0005-0000-0000-0000FD360000}"/>
    <cellStyle name="Normal 2 3 2 2 2 3 2 7" xfId="11229" xr:uid="{00000000-0005-0000-0000-0000FE360000}"/>
    <cellStyle name="Normal 2 3 2 2 2 3 3" xfId="11230" xr:uid="{00000000-0005-0000-0000-0000FF360000}"/>
    <cellStyle name="Normal 2 3 2 2 2 3 3 2" xfId="11231" xr:uid="{00000000-0005-0000-0000-000000370000}"/>
    <cellStyle name="Normal 2 3 2 2 2 3 3 2 2" xfId="11232" xr:uid="{00000000-0005-0000-0000-000001370000}"/>
    <cellStyle name="Normal 2 3 2 2 2 3 3 2 2 2" xfId="11233" xr:uid="{00000000-0005-0000-0000-000002370000}"/>
    <cellStyle name="Normal 2 3 2 2 2 3 3 2 2 3" xfId="11234" xr:uid="{00000000-0005-0000-0000-000003370000}"/>
    <cellStyle name="Normal 2 3 2 2 2 3 3 2 3" xfId="11235" xr:uid="{00000000-0005-0000-0000-000004370000}"/>
    <cellStyle name="Normal 2 3 2 2 2 3 3 2 4" xfId="11236" xr:uid="{00000000-0005-0000-0000-000005370000}"/>
    <cellStyle name="Normal 2 3 2 2 2 3 3 3" xfId="11237" xr:uid="{00000000-0005-0000-0000-000006370000}"/>
    <cellStyle name="Normal 2 3 2 2 2 3 3 3 2" xfId="11238" xr:uid="{00000000-0005-0000-0000-000007370000}"/>
    <cellStyle name="Normal 2 3 2 2 2 3 3 3 3" xfId="11239" xr:uid="{00000000-0005-0000-0000-000008370000}"/>
    <cellStyle name="Normal 2 3 2 2 2 3 3 4" xfId="11240" xr:uid="{00000000-0005-0000-0000-000009370000}"/>
    <cellStyle name="Normal 2 3 2 2 2 3 3 4 2" xfId="11241" xr:uid="{00000000-0005-0000-0000-00000A370000}"/>
    <cellStyle name="Normal 2 3 2 2 2 3 3 4 3" xfId="11242" xr:uid="{00000000-0005-0000-0000-00000B370000}"/>
    <cellStyle name="Normal 2 3 2 2 2 3 3 5" xfId="11243" xr:uid="{00000000-0005-0000-0000-00000C370000}"/>
    <cellStyle name="Normal 2 3 2 2 2 3 3 6" xfId="11244" xr:uid="{00000000-0005-0000-0000-00000D370000}"/>
    <cellStyle name="Normal 2 3 2 2 2 3 4" xfId="11245" xr:uid="{00000000-0005-0000-0000-00000E370000}"/>
    <cellStyle name="Normal 2 3 2 2 2 3 4 2" xfId="11246" xr:uid="{00000000-0005-0000-0000-00000F370000}"/>
    <cellStyle name="Normal 2 3 2 2 2 3 4 2 2" xfId="11247" xr:uid="{00000000-0005-0000-0000-000010370000}"/>
    <cellStyle name="Normal 2 3 2 2 2 3 4 2 3" xfId="11248" xr:uid="{00000000-0005-0000-0000-000011370000}"/>
    <cellStyle name="Normal 2 3 2 2 2 3 4 3" xfId="11249" xr:uid="{00000000-0005-0000-0000-000012370000}"/>
    <cellStyle name="Normal 2 3 2 2 2 3 4 4" xfId="11250" xr:uid="{00000000-0005-0000-0000-000013370000}"/>
    <cellStyle name="Normal 2 3 2 2 2 3 5" xfId="11251" xr:uid="{00000000-0005-0000-0000-000014370000}"/>
    <cellStyle name="Normal 2 3 2 2 2 3 5 2" xfId="11252" xr:uid="{00000000-0005-0000-0000-000015370000}"/>
    <cellStyle name="Normal 2 3 2 2 2 3 5 3" xfId="11253" xr:uid="{00000000-0005-0000-0000-000016370000}"/>
    <cellStyle name="Normal 2 3 2 2 2 3 6" xfId="11254" xr:uid="{00000000-0005-0000-0000-000017370000}"/>
    <cellStyle name="Normal 2 3 2 2 2 3 6 2" xfId="11255" xr:uid="{00000000-0005-0000-0000-000018370000}"/>
    <cellStyle name="Normal 2 3 2 2 2 3 6 3" xfId="11256" xr:uid="{00000000-0005-0000-0000-000019370000}"/>
    <cellStyle name="Normal 2 3 2 2 2 3 7" xfId="11257" xr:uid="{00000000-0005-0000-0000-00001A370000}"/>
    <cellStyle name="Normal 2 3 2 2 2 3 8" xfId="11258" xr:uid="{00000000-0005-0000-0000-00001B370000}"/>
    <cellStyle name="Normal 2 3 2 2 2 4" xfId="11259" xr:uid="{00000000-0005-0000-0000-00001C370000}"/>
    <cellStyle name="Normal 2 3 2 2 2 4 2" xfId="11260" xr:uid="{00000000-0005-0000-0000-00001D370000}"/>
    <cellStyle name="Normal 2 3 2 2 2 4 2 2" xfId="11261" xr:uid="{00000000-0005-0000-0000-00001E370000}"/>
    <cellStyle name="Normal 2 3 2 2 2 4 2 2 2" xfId="11262" xr:uid="{00000000-0005-0000-0000-00001F370000}"/>
    <cellStyle name="Normal 2 3 2 2 2 4 2 2 2 2" xfId="11263" xr:uid="{00000000-0005-0000-0000-000020370000}"/>
    <cellStyle name="Normal 2 3 2 2 2 4 2 2 2 2 2" xfId="11264" xr:uid="{00000000-0005-0000-0000-000021370000}"/>
    <cellStyle name="Normal 2 3 2 2 2 4 2 2 2 2 3" xfId="11265" xr:uid="{00000000-0005-0000-0000-000022370000}"/>
    <cellStyle name="Normal 2 3 2 2 2 4 2 2 2 3" xfId="11266" xr:uid="{00000000-0005-0000-0000-000023370000}"/>
    <cellStyle name="Normal 2 3 2 2 2 4 2 2 2 4" xfId="11267" xr:uid="{00000000-0005-0000-0000-000024370000}"/>
    <cellStyle name="Normal 2 3 2 2 2 4 2 2 3" xfId="11268" xr:uid="{00000000-0005-0000-0000-000025370000}"/>
    <cellStyle name="Normal 2 3 2 2 2 4 2 2 3 2" xfId="11269" xr:uid="{00000000-0005-0000-0000-000026370000}"/>
    <cellStyle name="Normal 2 3 2 2 2 4 2 2 3 3" xfId="11270" xr:uid="{00000000-0005-0000-0000-000027370000}"/>
    <cellStyle name="Normal 2 3 2 2 2 4 2 2 4" xfId="11271" xr:uid="{00000000-0005-0000-0000-000028370000}"/>
    <cellStyle name="Normal 2 3 2 2 2 4 2 2 4 2" xfId="11272" xr:uid="{00000000-0005-0000-0000-000029370000}"/>
    <cellStyle name="Normal 2 3 2 2 2 4 2 2 4 3" xfId="11273" xr:uid="{00000000-0005-0000-0000-00002A370000}"/>
    <cellStyle name="Normal 2 3 2 2 2 4 2 2 5" xfId="11274" xr:uid="{00000000-0005-0000-0000-00002B370000}"/>
    <cellStyle name="Normal 2 3 2 2 2 4 2 2 6" xfId="11275" xr:uid="{00000000-0005-0000-0000-00002C370000}"/>
    <cellStyle name="Normal 2 3 2 2 2 4 2 3" xfId="11276" xr:uid="{00000000-0005-0000-0000-00002D370000}"/>
    <cellStyle name="Normal 2 3 2 2 2 4 2 3 2" xfId="11277" xr:uid="{00000000-0005-0000-0000-00002E370000}"/>
    <cellStyle name="Normal 2 3 2 2 2 4 2 3 2 2" xfId="11278" xr:uid="{00000000-0005-0000-0000-00002F370000}"/>
    <cellStyle name="Normal 2 3 2 2 2 4 2 3 2 3" xfId="11279" xr:uid="{00000000-0005-0000-0000-000030370000}"/>
    <cellStyle name="Normal 2 3 2 2 2 4 2 3 3" xfId="11280" xr:uid="{00000000-0005-0000-0000-000031370000}"/>
    <cellStyle name="Normal 2 3 2 2 2 4 2 3 4" xfId="11281" xr:uid="{00000000-0005-0000-0000-000032370000}"/>
    <cellStyle name="Normal 2 3 2 2 2 4 2 4" xfId="11282" xr:uid="{00000000-0005-0000-0000-000033370000}"/>
    <cellStyle name="Normal 2 3 2 2 2 4 2 4 2" xfId="11283" xr:uid="{00000000-0005-0000-0000-000034370000}"/>
    <cellStyle name="Normal 2 3 2 2 2 4 2 4 3" xfId="11284" xr:uid="{00000000-0005-0000-0000-000035370000}"/>
    <cellStyle name="Normal 2 3 2 2 2 4 2 5" xfId="11285" xr:uid="{00000000-0005-0000-0000-000036370000}"/>
    <cellStyle name="Normal 2 3 2 2 2 4 2 5 2" xfId="11286" xr:uid="{00000000-0005-0000-0000-000037370000}"/>
    <cellStyle name="Normal 2 3 2 2 2 4 2 5 3" xfId="11287" xr:uid="{00000000-0005-0000-0000-000038370000}"/>
    <cellStyle name="Normal 2 3 2 2 2 4 2 6" xfId="11288" xr:uid="{00000000-0005-0000-0000-000039370000}"/>
    <cellStyle name="Normal 2 3 2 2 2 4 2 7" xfId="11289" xr:uid="{00000000-0005-0000-0000-00003A370000}"/>
    <cellStyle name="Normal 2 3 2 2 2 4 3" xfId="11290" xr:uid="{00000000-0005-0000-0000-00003B370000}"/>
    <cellStyle name="Normal 2 3 2 2 2 4 3 2" xfId="11291" xr:uid="{00000000-0005-0000-0000-00003C370000}"/>
    <cellStyle name="Normal 2 3 2 2 2 4 3 2 2" xfId="11292" xr:uid="{00000000-0005-0000-0000-00003D370000}"/>
    <cellStyle name="Normal 2 3 2 2 2 4 3 2 2 2" xfId="11293" xr:uid="{00000000-0005-0000-0000-00003E370000}"/>
    <cellStyle name="Normal 2 3 2 2 2 4 3 2 2 3" xfId="11294" xr:uid="{00000000-0005-0000-0000-00003F370000}"/>
    <cellStyle name="Normal 2 3 2 2 2 4 3 2 3" xfId="11295" xr:uid="{00000000-0005-0000-0000-000040370000}"/>
    <cellStyle name="Normal 2 3 2 2 2 4 3 2 4" xfId="11296" xr:uid="{00000000-0005-0000-0000-000041370000}"/>
    <cellStyle name="Normal 2 3 2 2 2 4 3 3" xfId="11297" xr:uid="{00000000-0005-0000-0000-000042370000}"/>
    <cellStyle name="Normal 2 3 2 2 2 4 3 3 2" xfId="11298" xr:uid="{00000000-0005-0000-0000-000043370000}"/>
    <cellStyle name="Normal 2 3 2 2 2 4 3 3 3" xfId="11299" xr:uid="{00000000-0005-0000-0000-000044370000}"/>
    <cellStyle name="Normal 2 3 2 2 2 4 3 4" xfId="11300" xr:uid="{00000000-0005-0000-0000-000045370000}"/>
    <cellStyle name="Normal 2 3 2 2 2 4 3 4 2" xfId="11301" xr:uid="{00000000-0005-0000-0000-000046370000}"/>
    <cellStyle name="Normal 2 3 2 2 2 4 3 4 3" xfId="11302" xr:uid="{00000000-0005-0000-0000-000047370000}"/>
    <cellStyle name="Normal 2 3 2 2 2 4 3 5" xfId="11303" xr:uid="{00000000-0005-0000-0000-000048370000}"/>
    <cellStyle name="Normal 2 3 2 2 2 4 3 6" xfId="11304" xr:uid="{00000000-0005-0000-0000-000049370000}"/>
    <cellStyle name="Normal 2 3 2 2 2 4 4" xfId="11305" xr:uid="{00000000-0005-0000-0000-00004A370000}"/>
    <cellStyle name="Normal 2 3 2 2 2 4 4 2" xfId="11306" xr:uid="{00000000-0005-0000-0000-00004B370000}"/>
    <cellStyle name="Normal 2 3 2 2 2 4 4 2 2" xfId="11307" xr:uid="{00000000-0005-0000-0000-00004C370000}"/>
    <cellStyle name="Normal 2 3 2 2 2 4 4 2 3" xfId="11308" xr:uid="{00000000-0005-0000-0000-00004D370000}"/>
    <cellStyle name="Normal 2 3 2 2 2 4 4 3" xfId="11309" xr:uid="{00000000-0005-0000-0000-00004E370000}"/>
    <cellStyle name="Normal 2 3 2 2 2 4 4 4" xfId="11310" xr:uid="{00000000-0005-0000-0000-00004F370000}"/>
    <cellStyle name="Normal 2 3 2 2 2 4 5" xfId="11311" xr:uid="{00000000-0005-0000-0000-000050370000}"/>
    <cellStyle name="Normal 2 3 2 2 2 4 5 2" xfId="11312" xr:uid="{00000000-0005-0000-0000-000051370000}"/>
    <cellStyle name="Normal 2 3 2 2 2 4 5 3" xfId="11313" xr:uid="{00000000-0005-0000-0000-000052370000}"/>
    <cellStyle name="Normal 2 3 2 2 2 4 6" xfId="11314" xr:uid="{00000000-0005-0000-0000-000053370000}"/>
    <cellStyle name="Normal 2 3 2 2 2 4 6 2" xfId="11315" xr:uid="{00000000-0005-0000-0000-000054370000}"/>
    <cellStyle name="Normal 2 3 2 2 2 4 6 3" xfId="11316" xr:uid="{00000000-0005-0000-0000-000055370000}"/>
    <cellStyle name="Normal 2 3 2 2 2 4 7" xfId="11317" xr:uid="{00000000-0005-0000-0000-000056370000}"/>
    <cellStyle name="Normal 2 3 2 2 2 4 8" xfId="11318" xr:uid="{00000000-0005-0000-0000-000057370000}"/>
    <cellStyle name="Normal 2 3 2 2 2 5" xfId="11319" xr:uid="{00000000-0005-0000-0000-000058370000}"/>
    <cellStyle name="Normal 2 3 2 2 2 5 2" xfId="11320" xr:uid="{00000000-0005-0000-0000-000059370000}"/>
    <cellStyle name="Normal 2 3 2 2 2 5 2 2" xfId="11321" xr:uid="{00000000-0005-0000-0000-00005A370000}"/>
    <cellStyle name="Normal 2 3 2 2 2 5 2 2 2" xfId="11322" xr:uid="{00000000-0005-0000-0000-00005B370000}"/>
    <cellStyle name="Normal 2 3 2 2 2 5 2 2 2 2" xfId="11323" xr:uid="{00000000-0005-0000-0000-00005C370000}"/>
    <cellStyle name="Normal 2 3 2 2 2 5 2 2 2 2 2" xfId="11324" xr:uid="{00000000-0005-0000-0000-00005D370000}"/>
    <cellStyle name="Normal 2 3 2 2 2 5 2 2 2 2 3" xfId="11325" xr:uid="{00000000-0005-0000-0000-00005E370000}"/>
    <cellStyle name="Normal 2 3 2 2 2 5 2 2 2 3" xfId="11326" xr:uid="{00000000-0005-0000-0000-00005F370000}"/>
    <cellStyle name="Normal 2 3 2 2 2 5 2 2 2 4" xfId="11327" xr:uid="{00000000-0005-0000-0000-000060370000}"/>
    <cellStyle name="Normal 2 3 2 2 2 5 2 2 3" xfId="11328" xr:uid="{00000000-0005-0000-0000-000061370000}"/>
    <cellStyle name="Normal 2 3 2 2 2 5 2 2 3 2" xfId="11329" xr:uid="{00000000-0005-0000-0000-000062370000}"/>
    <cellStyle name="Normal 2 3 2 2 2 5 2 2 3 3" xfId="11330" xr:uid="{00000000-0005-0000-0000-000063370000}"/>
    <cellStyle name="Normal 2 3 2 2 2 5 2 2 4" xfId="11331" xr:uid="{00000000-0005-0000-0000-000064370000}"/>
    <cellStyle name="Normal 2 3 2 2 2 5 2 2 4 2" xfId="11332" xr:uid="{00000000-0005-0000-0000-000065370000}"/>
    <cellStyle name="Normal 2 3 2 2 2 5 2 2 4 3" xfId="11333" xr:uid="{00000000-0005-0000-0000-000066370000}"/>
    <cellStyle name="Normal 2 3 2 2 2 5 2 2 5" xfId="11334" xr:uid="{00000000-0005-0000-0000-000067370000}"/>
    <cellStyle name="Normal 2 3 2 2 2 5 2 2 6" xfId="11335" xr:uid="{00000000-0005-0000-0000-000068370000}"/>
    <cellStyle name="Normal 2 3 2 2 2 5 2 3" xfId="11336" xr:uid="{00000000-0005-0000-0000-000069370000}"/>
    <cellStyle name="Normal 2 3 2 2 2 5 2 3 2" xfId="11337" xr:uid="{00000000-0005-0000-0000-00006A370000}"/>
    <cellStyle name="Normal 2 3 2 2 2 5 2 3 2 2" xfId="11338" xr:uid="{00000000-0005-0000-0000-00006B370000}"/>
    <cellStyle name="Normal 2 3 2 2 2 5 2 3 2 3" xfId="11339" xr:uid="{00000000-0005-0000-0000-00006C370000}"/>
    <cellStyle name="Normal 2 3 2 2 2 5 2 3 3" xfId="11340" xr:uid="{00000000-0005-0000-0000-00006D370000}"/>
    <cellStyle name="Normal 2 3 2 2 2 5 2 3 4" xfId="11341" xr:uid="{00000000-0005-0000-0000-00006E370000}"/>
    <cellStyle name="Normal 2 3 2 2 2 5 2 4" xfId="11342" xr:uid="{00000000-0005-0000-0000-00006F370000}"/>
    <cellStyle name="Normal 2 3 2 2 2 5 2 4 2" xfId="11343" xr:uid="{00000000-0005-0000-0000-000070370000}"/>
    <cellStyle name="Normal 2 3 2 2 2 5 2 4 3" xfId="11344" xr:uid="{00000000-0005-0000-0000-000071370000}"/>
    <cellStyle name="Normal 2 3 2 2 2 5 2 5" xfId="11345" xr:uid="{00000000-0005-0000-0000-000072370000}"/>
    <cellStyle name="Normal 2 3 2 2 2 5 2 5 2" xfId="11346" xr:uid="{00000000-0005-0000-0000-000073370000}"/>
    <cellStyle name="Normal 2 3 2 2 2 5 2 5 3" xfId="11347" xr:uid="{00000000-0005-0000-0000-000074370000}"/>
    <cellStyle name="Normal 2 3 2 2 2 5 2 6" xfId="11348" xr:uid="{00000000-0005-0000-0000-000075370000}"/>
    <cellStyle name="Normal 2 3 2 2 2 5 2 7" xfId="11349" xr:uid="{00000000-0005-0000-0000-000076370000}"/>
    <cellStyle name="Normal 2 3 2 2 2 5 3" xfId="11350" xr:uid="{00000000-0005-0000-0000-000077370000}"/>
    <cellStyle name="Normal 2 3 2 2 2 5 3 2" xfId="11351" xr:uid="{00000000-0005-0000-0000-000078370000}"/>
    <cellStyle name="Normal 2 3 2 2 2 5 3 2 2" xfId="11352" xr:uid="{00000000-0005-0000-0000-000079370000}"/>
    <cellStyle name="Normal 2 3 2 2 2 5 3 2 2 2" xfId="11353" xr:uid="{00000000-0005-0000-0000-00007A370000}"/>
    <cellStyle name="Normal 2 3 2 2 2 5 3 2 2 3" xfId="11354" xr:uid="{00000000-0005-0000-0000-00007B370000}"/>
    <cellStyle name="Normal 2 3 2 2 2 5 3 2 3" xfId="11355" xr:uid="{00000000-0005-0000-0000-00007C370000}"/>
    <cellStyle name="Normal 2 3 2 2 2 5 3 2 4" xfId="11356" xr:uid="{00000000-0005-0000-0000-00007D370000}"/>
    <cellStyle name="Normal 2 3 2 2 2 5 3 3" xfId="11357" xr:uid="{00000000-0005-0000-0000-00007E370000}"/>
    <cellStyle name="Normal 2 3 2 2 2 5 3 3 2" xfId="11358" xr:uid="{00000000-0005-0000-0000-00007F370000}"/>
    <cellStyle name="Normal 2 3 2 2 2 5 3 3 3" xfId="11359" xr:uid="{00000000-0005-0000-0000-000080370000}"/>
    <cellStyle name="Normal 2 3 2 2 2 5 3 4" xfId="11360" xr:uid="{00000000-0005-0000-0000-000081370000}"/>
    <cellStyle name="Normal 2 3 2 2 2 5 3 4 2" xfId="11361" xr:uid="{00000000-0005-0000-0000-000082370000}"/>
    <cellStyle name="Normal 2 3 2 2 2 5 3 4 3" xfId="11362" xr:uid="{00000000-0005-0000-0000-000083370000}"/>
    <cellStyle name="Normal 2 3 2 2 2 5 3 5" xfId="11363" xr:uid="{00000000-0005-0000-0000-000084370000}"/>
    <cellStyle name="Normal 2 3 2 2 2 5 3 6" xfId="11364" xr:uid="{00000000-0005-0000-0000-000085370000}"/>
    <cellStyle name="Normal 2 3 2 2 2 5 4" xfId="11365" xr:uid="{00000000-0005-0000-0000-000086370000}"/>
    <cellStyle name="Normal 2 3 2 2 2 5 4 2" xfId="11366" xr:uid="{00000000-0005-0000-0000-000087370000}"/>
    <cellStyle name="Normal 2 3 2 2 2 5 4 2 2" xfId="11367" xr:uid="{00000000-0005-0000-0000-000088370000}"/>
    <cellStyle name="Normal 2 3 2 2 2 5 4 2 3" xfId="11368" xr:uid="{00000000-0005-0000-0000-000089370000}"/>
    <cellStyle name="Normal 2 3 2 2 2 5 4 3" xfId="11369" xr:uid="{00000000-0005-0000-0000-00008A370000}"/>
    <cellStyle name="Normal 2 3 2 2 2 5 4 4" xfId="11370" xr:uid="{00000000-0005-0000-0000-00008B370000}"/>
    <cellStyle name="Normal 2 3 2 2 2 5 5" xfId="11371" xr:uid="{00000000-0005-0000-0000-00008C370000}"/>
    <cellStyle name="Normal 2 3 2 2 2 5 5 2" xfId="11372" xr:uid="{00000000-0005-0000-0000-00008D370000}"/>
    <cellStyle name="Normal 2 3 2 2 2 5 5 3" xfId="11373" xr:uid="{00000000-0005-0000-0000-00008E370000}"/>
    <cellStyle name="Normal 2 3 2 2 2 5 6" xfId="11374" xr:uid="{00000000-0005-0000-0000-00008F370000}"/>
    <cellStyle name="Normal 2 3 2 2 2 5 6 2" xfId="11375" xr:uid="{00000000-0005-0000-0000-000090370000}"/>
    <cellStyle name="Normal 2 3 2 2 2 5 6 3" xfId="11376" xr:uid="{00000000-0005-0000-0000-000091370000}"/>
    <cellStyle name="Normal 2 3 2 2 2 5 7" xfId="11377" xr:uid="{00000000-0005-0000-0000-000092370000}"/>
    <cellStyle name="Normal 2 3 2 2 2 5 8" xfId="11378" xr:uid="{00000000-0005-0000-0000-000093370000}"/>
    <cellStyle name="Normal 2 3 2 2 2 6" xfId="11379" xr:uid="{00000000-0005-0000-0000-000094370000}"/>
    <cellStyle name="Normal 2 3 2 2 2 6 2" xfId="11380" xr:uid="{00000000-0005-0000-0000-000095370000}"/>
    <cellStyle name="Normal 2 3 2 2 2 6 2 2" xfId="11381" xr:uid="{00000000-0005-0000-0000-000096370000}"/>
    <cellStyle name="Normal 2 3 2 2 2 6 2 2 2" xfId="11382" xr:uid="{00000000-0005-0000-0000-000097370000}"/>
    <cellStyle name="Normal 2 3 2 2 2 6 2 2 2 2" xfId="11383" xr:uid="{00000000-0005-0000-0000-000098370000}"/>
    <cellStyle name="Normal 2 3 2 2 2 6 2 2 2 3" xfId="11384" xr:uid="{00000000-0005-0000-0000-000099370000}"/>
    <cellStyle name="Normal 2 3 2 2 2 6 2 2 3" xfId="11385" xr:uid="{00000000-0005-0000-0000-00009A370000}"/>
    <cellStyle name="Normal 2 3 2 2 2 6 2 2 4" xfId="11386" xr:uid="{00000000-0005-0000-0000-00009B370000}"/>
    <cellStyle name="Normal 2 3 2 2 2 6 2 3" xfId="11387" xr:uid="{00000000-0005-0000-0000-00009C370000}"/>
    <cellStyle name="Normal 2 3 2 2 2 6 2 3 2" xfId="11388" xr:uid="{00000000-0005-0000-0000-00009D370000}"/>
    <cellStyle name="Normal 2 3 2 2 2 6 2 3 3" xfId="11389" xr:uid="{00000000-0005-0000-0000-00009E370000}"/>
    <cellStyle name="Normal 2 3 2 2 2 6 2 4" xfId="11390" xr:uid="{00000000-0005-0000-0000-00009F370000}"/>
    <cellStyle name="Normal 2 3 2 2 2 6 2 4 2" xfId="11391" xr:uid="{00000000-0005-0000-0000-0000A0370000}"/>
    <cellStyle name="Normal 2 3 2 2 2 6 2 4 3" xfId="11392" xr:uid="{00000000-0005-0000-0000-0000A1370000}"/>
    <cellStyle name="Normal 2 3 2 2 2 6 2 5" xfId="11393" xr:uid="{00000000-0005-0000-0000-0000A2370000}"/>
    <cellStyle name="Normal 2 3 2 2 2 6 2 6" xfId="11394" xr:uid="{00000000-0005-0000-0000-0000A3370000}"/>
    <cellStyle name="Normal 2 3 2 2 2 6 3" xfId="11395" xr:uid="{00000000-0005-0000-0000-0000A4370000}"/>
    <cellStyle name="Normal 2 3 2 2 2 6 3 2" xfId="11396" xr:uid="{00000000-0005-0000-0000-0000A5370000}"/>
    <cellStyle name="Normal 2 3 2 2 2 6 3 2 2" xfId="11397" xr:uid="{00000000-0005-0000-0000-0000A6370000}"/>
    <cellStyle name="Normal 2 3 2 2 2 6 3 2 3" xfId="11398" xr:uid="{00000000-0005-0000-0000-0000A7370000}"/>
    <cellStyle name="Normal 2 3 2 2 2 6 3 3" xfId="11399" xr:uid="{00000000-0005-0000-0000-0000A8370000}"/>
    <cellStyle name="Normal 2 3 2 2 2 6 3 4" xfId="11400" xr:uid="{00000000-0005-0000-0000-0000A9370000}"/>
    <cellStyle name="Normal 2 3 2 2 2 6 4" xfId="11401" xr:uid="{00000000-0005-0000-0000-0000AA370000}"/>
    <cellStyle name="Normal 2 3 2 2 2 6 4 2" xfId="11402" xr:uid="{00000000-0005-0000-0000-0000AB370000}"/>
    <cellStyle name="Normal 2 3 2 2 2 6 4 3" xfId="11403" xr:uid="{00000000-0005-0000-0000-0000AC370000}"/>
    <cellStyle name="Normal 2 3 2 2 2 6 5" xfId="11404" xr:uid="{00000000-0005-0000-0000-0000AD370000}"/>
    <cellStyle name="Normal 2 3 2 2 2 6 5 2" xfId="11405" xr:uid="{00000000-0005-0000-0000-0000AE370000}"/>
    <cellStyle name="Normal 2 3 2 2 2 6 5 3" xfId="11406" xr:uid="{00000000-0005-0000-0000-0000AF370000}"/>
    <cellStyle name="Normal 2 3 2 2 2 6 6" xfId="11407" xr:uid="{00000000-0005-0000-0000-0000B0370000}"/>
    <cellStyle name="Normal 2 3 2 2 2 6 7" xfId="11408" xr:uid="{00000000-0005-0000-0000-0000B1370000}"/>
    <cellStyle name="Normal 2 3 2 2 2 7" xfId="11409" xr:uid="{00000000-0005-0000-0000-0000B2370000}"/>
    <cellStyle name="Normal 2 3 2 2 2 7 2" xfId="11410" xr:uid="{00000000-0005-0000-0000-0000B3370000}"/>
    <cellStyle name="Normal 2 3 2 2 2 7 2 2" xfId="11411" xr:uid="{00000000-0005-0000-0000-0000B4370000}"/>
    <cellStyle name="Normal 2 3 2 2 2 7 2 2 2" xfId="11412" xr:uid="{00000000-0005-0000-0000-0000B5370000}"/>
    <cellStyle name="Normal 2 3 2 2 2 7 2 2 3" xfId="11413" xr:uid="{00000000-0005-0000-0000-0000B6370000}"/>
    <cellStyle name="Normal 2 3 2 2 2 7 2 3" xfId="11414" xr:uid="{00000000-0005-0000-0000-0000B7370000}"/>
    <cellStyle name="Normal 2 3 2 2 2 7 2 4" xfId="11415" xr:uid="{00000000-0005-0000-0000-0000B8370000}"/>
    <cellStyle name="Normal 2 3 2 2 2 7 3" xfId="11416" xr:uid="{00000000-0005-0000-0000-0000B9370000}"/>
    <cellStyle name="Normal 2 3 2 2 2 7 3 2" xfId="11417" xr:uid="{00000000-0005-0000-0000-0000BA370000}"/>
    <cellStyle name="Normal 2 3 2 2 2 7 3 3" xfId="11418" xr:uid="{00000000-0005-0000-0000-0000BB370000}"/>
    <cellStyle name="Normal 2 3 2 2 2 7 4" xfId="11419" xr:uid="{00000000-0005-0000-0000-0000BC370000}"/>
    <cellStyle name="Normal 2 3 2 2 2 7 4 2" xfId="11420" xr:uid="{00000000-0005-0000-0000-0000BD370000}"/>
    <cellStyle name="Normal 2 3 2 2 2 7 4 3" xfId="11421" xr:uid="{00000000-0005-0000-0000-0000BE370000}"/>
    <cellStyle name="Normal 2 3 2 2 2 7 5" xfId="11422" xr:uid="{00000000-0005-0000-0000-0000BF370000}"/>
    <cellStyle name="Normal 2 3 2 2 2 7 6" xfId="11423" xr:uid="{00000000-0005-0000-0000-0000C0370000}"/>
    <cellStyle name="Normal 2 3 2 2 2 8" xfId="11424" xr:uid="{00000000-0005-0000-0000-0000C1370000}"/>
    <cellStyle name="Normal 2 3 2 2 2 8 2" xfId="11425" xr:uid="{00000000-0005-0000-0000-0000C2370000}"/>
    <cellStyle name="Normal 2 3 2 2 2 8 2 2" xfId="11426" xr:uid="{00000000-0005-0000-0000-0000C3370000}"/>
    <cellStyle name="Normal 2 3 2 2 2 8 2 3" xfId="11427" xr:uid="{00000000-0005-0000-0000-0000C4370000}"/>
    <cellStyle name="Normal 2 3 2 2 2 8 3" xfId="11428" xr:uid="{00000000-0005-0000-0000-0000C5370000}"/>
    <cellStyle name="Normal 2 3 2 2 2 8 4" xfId="11429" xr:uid="{00000000-0005-0000-0000-0000C6370000}"/>
    <cellStyle name="Normal 2 3 2 2 2 9" xfId="11430" xr:uid="{00000000-0005-0000-0000-0000C7370000}"/>
    <cellStyle name="Normal 2 3 2 2 2 9 2" xfId="11431" xr:uid="{00000000-0005-0000-0000-0000C8370000}"/>
    <cellStyle name="Normal 2 3 2 2 2 9 3" xfId="11432" xr:uid="{00000000-0005-0000-0000-0000C9370000}"/>
    <cellStyle name="Normal 2 3 2 2 3" xfId="11433" xr:uid="{00000000-0005-0000-0000-0000CA370000}"/>
    <cellStyle name="Normal 2 3 2 2 3 10" xfId="11434" xr:uid="{00000000-0005-0000-0000-0000CB370000}"/>
    <cellStyle name="Normal 2 3 2 2 3 11" xfId="11435" xr:uid="{00000000-0005-0000-0000-0000CC370000}"/>
    <cellStyle name="Normal 2 3 2 2 3 2" xfId="11436" xr:uid="{00000000-0005-0000-0000-0000CD370000}"/>
    <cellStyle name="Normal 2 3 2 2 3 2 2" xfId="11437" xr:uid="{00000000-0005-0000-0000-0000CE370000}"/>
    <cellStyle name="Normal 2 3 2 2 3 2 2 2" xfId="11438" xr:uid="{00000000-0005-0000-0000-0000CF370000}"/>
    <cellStyle name="Normal 2 3 2 2 3 2 2 2 2" xfId="11439" xr:uid="{00000000-0005-0000-0000-0000D0370000}"/>
    <cellStyle name="Normal 2 3 2 2 3 2 2 2 2 2" xfId="11440" xr:uid="{00000000-0005-0000-0000-0000D1370000}"/>
    <cellStyle name="Normal 2 3 2 2 3 2 2 2 2 2 2" xfId="11441" xr:uid="{00000000-0005-0000-0000-0000D2370000}"/>
    <cellStyle name="Normal 2 3 2 2 3 2 2 2 2 2 3" xfId="11442" xr:uid="{00000000-0005-0000-0000-0000D3370000}"/>
    <cellStyle name="Normal 2 3 2 2 3 2 2 2 2 3" xfId="11443" xr:uid="{00000000-0005-0000-0000-0000D4370000}"/>
    <cellStyle name="Normal 2 3 2 2 3 2 2 2 2 4" xfId="11444" xr:uid="{00000000-0005-0000-0000-0000D5370000}"/>
    <cellStyle name="Normal 2 3 2 2 3 2 2 2 3" xfId="11445" xr:uid="{00000000-0005-0000-0000-0000D6370000}"/>
    <cellStyle name="Normal 2 3 2 2 3 2 2 2 3 2" xfId="11446" xr:uid="{00000000-0005-0000-0000-0000D7370000}"/>
    <cellStyle name="Normal 2 3 2 2 3 2 2 2 3 3" xfId="11447" xr:uid="{00000000-0005-0000-0000-0000D8370000}"/>
    <cellStyle name="Normal 2 3 2 2 3 2 2 2 4" xfId="11448" xr:uid="{00000000-0005-0000-0000-0000D9370000}"/>
    <cellStyle name="Normal 2 3 2 2 3 2 2 2 4 2" xfId="11449" xr:uid="{00000000-0005-0000-0000-0000DA370000}"/>
    <cellStyle name="Normal 2 3 2 2 3 2 2 2 4 3" xfId="11450" xr:uid="{00000000-0005-0000-0000-0000DB370000}"/>
    <cellStyle name="Normal 2 3 2 2 3 2 2 2 5" xfId="11451" xr:uid="{00000000-0005-0000-0000-0000DC370000}"/>
    <cellStyle name="Normal 2 3 2 2 3 2 2 2 6" xfId="11452" xr:uid="{00000000-0005-0000-0000-0000DD370000}"/>
    <cellStyle name="Normal 2 3 2 2 3 2 2 3" xfId="11453" xr:uid="{00000000-0005-0000-0000-0000DE370000}"/>
    <cellStyle name="Normal 2 3 2 2 3 2 2 3 2" xfId="11454" xr:uid="{00000000-0005-0000-0000-0000DF370000}"/>
    <cellStyle name="Normal 2 3 2 2 3 2 2 3 2 2" xfId="11455" xr:uid="{00000000-0005-0000-0000-0000E0370000}"/>
    <cellStyle name="Normal 2 3 2 2 3 2 2 3 2 3" xfId="11456" xr:uid="{00000000-0005-0000-0000-0000E1370000}"/>
    <cellStyle name="Normal 2 3 2 2 3 2 2 3 3" xfId="11457" xr:uid="{00000000-0005-0000-0000-0000E2370000}"/>
    <cellStyle name="Normal 2 3 2 2 3 2 2 3 4" xfId="11458" xr:uid="{00000000-0005-0000-0000-0000E3370000}"/>
    <cellStyle name="Normal 2 3 2 2 3 2 2 4" xfId="11459" xr:uid="{00000000-0005-0000-0000-0000E4370000}"/>
    <cellStyle name="Normal 2 3 2 2 3 2 2 4 2" xfId="11460" xr:uid="{00000000-0005-0000-0000-0000E5370000}"/>
    <cellStyle name="Normal 2 3 2 2 3 2 2 4 3" xfId="11461" xr:uid="{00000000-0005-0000-0000-0000E6370000}"/>
    <cellStyle name="Normal 2 3 2 2 3 2 2 5" xfId="11462" xr:uid="{00000000-0005-0000-0000-0000E7370000}"/>
    <cellStyle name="Normal 2 3 2 2 3 2 2 5 2" xfId="11463" xr:uid="{00000000-0005-0000-0000-0000E8370000}"/>
    <cellStyle name="Normal 2 3 2 2 3 2 2 5 3" xfId="11464" xr:uid="{00000000-0005-0000-0000-0000E9370000}"/>
    <cellStyle name="Normal 2 3 2 2 3 2 2 6" xfId="11465" xr:uid="{00000000-0005-0000-0000-0000EA370000}"/>
    <cellStyle name="Normal 2 3 2 2 3 2 2 7" xfId="11466" xr:uid="{00000000-0005-0000-0000-0000EB370000}"/>
    <cellStyle name="Normal 2 3 2 2 3 2 3" xfId="11467" xr:uid="{00000000-0005-0000-0000-0000EC370000}"/>
    <cellStyle name="Normal 2 3 2 2 3 2 3 2" xfId="11468" xr:uid="{00000000-0005-0000-0000-0000ED370000}"/>
    <cellStyle name="Normal 2 3 2 2 3 2 3 2 2" xfId="11469" xr:uid="{00000000-0005-0000-0000-0000EE370000}"/>
    <cellStyle name="Normal 2 3 2 2 3 2 3 2 2 2" xfId="11470" xr:uid="{00000000-0005-0000-0000-0000EF370000}"/>
    <cellStyle name="Normal 2 3 2 2 3 2 3 2 2 3" xfId="11471" xr:uid="{00000000-0005-0000-0000-0000F0370000}"/>
    <cellStyle name="Normal 2 3 2 2 3 2 3 2 3" xfId="11472" xr:uid="{00000000-0005-0000-0000-0000F1370000}"/>
    <cellStyle name="Normal 2 3 2 2 3 2 3 2 4" xfId="11473" xr:uid="{00000000-0005-0000-0000-0000F2370000}"/>
    <cellStyle name="Normal 2 3 2 2 3 2 3 3" xfId="11474" xr:uid="{00000000-0005-0000-0000-0000F3370000}"/>
    <cellStyle name="Normal 2 3 2 2 3 2 3 3 2" xfId="11475" xr:uid="{00000000-0005-0000-0000-0000F4370000}"/>
    <cellStyle name="Normal 2 3 2 2 3 2 3 3 3" xfId="11476" xr:uid="{00000000-0005-0000-0000-0000F5370000}"/>
    <cellStyle name="Normal 2 3 2 2 3 2 3 4" xfId="11477" xr:uid="{00000000-0005-0000-0000-0000F6370000}"/>
    <cellStyle name="Normal 2 3 2 2 3 2 3 4 2" xfId="11478" xr:uid="{00000000-0005-0000-0000-0000F7370000}"/>
    <cellStyle name="Normal 2 3 2 2 3 2 3 4 3" xfId="11479" xr:uid="{00000000-0005-0000-0000-0000F8370000}"/>
    <cellStyle name="Normal 2 3 2 2 3 2 3 5" xfId="11480" xr:uid="{00000000-0005-0000-0000-0000F9370000}"/>
    <cellStyle name="Normal 2 3 2 2 3 2 3 6" xfId="11481" xr:uid="{00000000-0005-0000-0000-0000FA370000}"/>
    <cellStyle name="Normal 2 3 2 2 3 2 4" xfId="11482" xr:uid="{00000000-0005-0000-0000-0000FB370000}"/>
    <cellStyle name="Normal 2 3 2 2 3 2 4 2" xfId="11483" xr:uid="{00000000-0005-0000-0000-0000FC370000}"/>
    <cellStyle name="Normal 2 3 2 2 3 2 4 2 2" xfId="11484" xr:uid="{00000000-0005-0000-0000-0000FD370000}"/>
    <cellStyle name="Normal 2 3 2 2 3 2 4 2 3" xfId="11485" xr:uid="{00000000-0005-0000-0000-0000FE370000}"/>
    <cellStyle name="Normal 2 3 2 2 3 2 4 3" xfId="11486" xr:uid="{00000000-0005-0000-0000-0000FF370000}"/>
    <cellStyle name="Normal 2 3 2 2 3 2 4 4" xfId="11487" xr:uid="{00000000-0005-0000-0000-000000380000}"/>
    <cellStyle name="Normal 2 3 2 2 3 2 5" xfId="11488" xr:uid="{00000000-0005-0000-0000-000001380000}"/>
    <cellStyle name="Normal 2 3 2 2 3 2 5 2" xfId="11489" xr:uid="{00000000-0005-0000-0000-000002380000}"/>
    <cellStyle name="Normal 2 3 2 2 3 2 5 3" xfId="11490" xr:uid="{00000000-0005-0000-0000-000003380000}"/>
    <cellStyle name="Normal 2 3 2 2 3 2 6" xfId="11491" xr:uid="{00000000-0005-0000-0000-000004380000}"/>
    <cellStyle name="Normal 2 3 2 2 3 2 6 2" xfId="11492" xr:uid="{00000000-0005-0000-0000-000005380000}"/>
    <cellStyle name="Normal 2 3 2 2 3 2 6 3" xfId="11493" xr:uid="{00000000-0005-0000-0000-000006380000}"/>
    <cellStyle name="Normal 2 3 2 2 3 2 7" xfId="11494" xr:uid="{00000000-0005-0000-0000-000007380000}"/>
    <cellStyle name="Normal 2 3 2 2 3 2 8" xfId="11495" xr:uid="{00000000-0005-0000-0000-000008380000}"/>
    <cellStyle name="Normal 2 3 2 2 3 3" xfId="11496" xr:uid="{00000000-0005-0000-0000-000009380000}"/>
    <cellStyle name="Normal 2 3 2 2 3 3 2" xfId="11497" xr:uid="{00000000-0005-0000-0000-00000A380000}"/>
    <cellStyle name="Normal 2 3 2 2 3 3 2 2" xfId="11498" xr:uid="{00000000-0005-0000-0000-00000B380000}"/>
    <cellStyle name="Normal 2 3 2 2 3 3 2 2 2" xfId="11499" xr:uid="{00000000-0005-0000-0000-00000C380000}"/>
    <cellStyle name="Normal 2 3 2 2 3 3 2 2 2 2" xfId="11500" xr:uid="{00000000-0005-0000-0000-00000D380000}"/>
    <cellStyle name="Normal 2 3 2 2 3 3 2 2 2 2 2" xfId="11501" xr:uid="{00000000-0005-0000-0000-00000E380000}"/>
    <cellStyle name="Normal 2 3 2 2 3 3 2 2 2 2 3" xfId="11502" xr:uid="{00000000-0005-0000-0000-00000F380000}"/>
    <cellStyle name="Normal 2 3 2 2 3 3 2 2 2 3" xfId="11503" xr:uid="{00000000-0005-0000-0000-000010380000}"/>
    <cellStyle name="Normal 2 3 2 2 3 3 2 2 2 4" xfId="11504" xr:uid="{00000000-0005-0000-0000-000011380000}"/>
    <cellStyle name="Normal 2 3 2 2 3 3 2 2 3" xfId="11505" xr:uid="{00000000-0005-0000-0000-000012380000}"/>
    <cellStyle name="Normal 2 3 2 2 3 3 2 2 3 2" xfId="11506" xr:uid="{00000000-0005-0000-0000-000013380000}"/>
    <cellStyle name="Normal 2 3 2 2 3 3 2 2 3 3" xfId="11507" xr:uid="{00000000-0005-0000-0000-000014380000}"/>
    <cellStyle name="Normal 2 3 2 2 3 3 2 2 4" xfId="11508" xr:uid="{00000000-0005-0000-0000-000015380000}"/>
    <cellStyle name="Normal 2 3 2 2 3 3 2 2 4 2" xfId="11509" xr:uid="{00000000-0005-0000-0000-000016380000}"/>
    <cellStyle name="Normal 2 3 2 2 3 3 2 2 4 3" xfId="11510" xr:uid="{00000000-0005-0000-0000-000017380000}"/>
    <cellStyle name="Normal 2 3 2 2 3 3 2 2 5" xfId="11511" xr:uid="{00000000-0005-0000-0000-000018380000}"/>
    <cellStyle name="Normal 2 3 2 2 3 3 2 2 6" xfId="11512" xr:uid="{00000000-0005-0000-0000-000019380000}"/>
    <cellStyle name="Normal 2 3 2 2 3 3 2 3" xfId="11513" xr:uid="{00000000-0005-0000-0000-00001A380000}"/>
    <cellStyle name="Normal 2 3 2 2 3 3 2 3 2" xfId="11514" xr:uid="{00000000-0005-0000-0000-00001B380000}"/>
    <cellStyle name="Normal 2 3 2 2 3 3 2 3 2 2" xfId="11515" xr:uid="{00000000-0005-0000-0000-00001C380000}"/>
    <cellStyle name="Normal 2 3 2 2 3 3 2 3 2 3" xfId="11516" xr:uid="{00000000-0005-0000-0000-00001D380000}"/>
    <cellStyle name="Normal 2 3 2 2 3 3 2 3 3" xfId="11517" xr:uid="{00000000-0005-0000-0000-00001E380000}"/>
    <cellStyle name="Normal 2 3 2 2 3 3 2 3 4" xfId="11518" xr:uid="{00000000-0005-0000-0000-00001F380000}"/>
    <cellStyle name="Normal 2 3 2 2 3 3 2 4" xfId="11519" xr:uid="{00000000-0005-0000-0000-000020380000}"/>
    <cellStyle name="Normal 2 3 2 2 3 3 2 4 2" xfId="11520" xr:uid="{00000000-0005-0000-0000-000021380000}"/>
    <cellStyle name="Normal 2 3 2 2 3 3 2 4 3" xfId="11521" xr:uid="{00000000-0005-0000-0000-000022380000}"/>
    <cellStyle name="Normal 2 3 2 2 3 3 2 5" xfId="11522" xr:uid="{00000000-0005-0000-0000-000023380000}"/>
    <cellStyle name="Normal 2 3 2 2 3 3 2 5 2" xfId="11523" xr:uid="{00000000-0005-0000-0000-000024380000}"/>
    <cellStyle name="Normal 2 3 2 2 3 3 2 5 3" xfId="11524" xr:uid="{00000000-0005-0000-0000-000025380000}"/>
    <cellStyle name="Normal 2 3 2 2 3 3 2 6" xfId="11525" xr:uid="{00000000-0005-0000-0000-000026380000}"/>
    <cellStyle name="Normal 2 3 2 2 3 3 2 7" xfId="11526" xr:uid="{00000000-0005-0000-0000-000027380000}"/>
    <cellStyle name="Normal 2 3 2 2 3 3 3" xfId="11527" xr:uid="{00000000-0005-0000-0000-000028380000}"/>
    <cellStyle name="Normal 2 3 2 2 3 3 3 2" xfId="11528" xr:uid="{00000000-0005-0000-0000-000029380000}"/>
    <cellStyle name="Normal 2 3 2 2 3 3 3 2 2" xfId="11529" xr:uid="{00000000-0005-0000-0000-00002A380000}"/>
    <cellStyle name="Normal 2 3 2 2 3 3 3 2 2 2" xfId="11530" xr:uid="{00000000-0005-0000-0000-00002B380000}"/>
    <cellStyle name="Normal 2 3 2 2 3 3 3 2 2 3" xfId="11531" xr:uid="{00000000-0005-0000-0000-00002C380000}"/>
    <cellStyle name="Normal 2 3 2 2 3 3 3 2 3" xfId="11532" xr:uid="{00000000-0005-0000-0000-00002D380000}"/>
    <cellStyle name="Normal 2 3 2 2 3 3 3 2 4" xfId="11533" xr:uid="{00000000-0005-0000-0000-00002E380000}"/>
    <cellStyle name="Normal 2 3 2 2 3 3 3 3" xfId="11534" xr:uid="{00000000-0005-0000-0000-00002F380000}"/>
    <cellStyle name="Normal 2 3 2 2 3 3 3 3 2" xfId="11535" xr:uid="{00000000-0005-0000-0000-000030380000}"/>
    <cellStyle name="Normal 2 3 2 2 3 3 3 3 3" xfId="11536" xr:uid="{00000000-0005-0000-0000-000031380000}"/>
    <cellStyle name="Normal 2 3 2 2 3 3 3 4" xfId="11537" xr:uid="{00000000-0005-0000-0000-000032380000}"/>
    <cellStyle name="Normal 2 3 2 2 3 3 3 4 2" xfId="11538" xr:uid="{00000000-0005-0000-0000-000033380000}"/>
    <cellStyle name="Normal 2 3 2 2 3 3 3 4 3" xfId="11539" xr:uid="{00000000-0005-0000-0000-000034380000}"/>
    <cellStyle name="Normal 2 3 2 2 3 3 3 5" xfId="11540" xr:uid="{00000000-0005-0000-0000-000035380000}"/>
    <cellStyle name="Normal 2 3 2 2 3 3 3 6" xfId="11541" xr:uid="{00000000-0005-0000-0000-000036380000}"/>
    <cellStyle name="Normal 2 3 2 2 3 3 4" xfId="11542" xr:uid="{00000000-0005-0000-0000-000037380000}"/>
    <cellStyle name="Normal 2 3 2 2 3 3 4 2" xfId="11543" xr:uid="{00000000-0005-0000-0000-000038380000}"/>
    <cellStyle name="Normal 2 3 2 2 3 3 4 2 2" xfId="11544" xr:uid="{00000000-0005-0000-0000-000039380000}"/>
    <cellStyle name="Normal 2 3 2 2 3 3 4 2 3" xfId="11545" xr:uid="{00000000-0005-0000-0000-00003A380000}"/>
    <cellStyle name="Normal 2 3 2 2 3 3 4 3" xfId="11546" xr:uid="{00000000-0005-0000-0000-00003B380000}"/>
    <cellStyle name="Normal 2 3 2 2 3 3 4 4" xfId="11547" xr:uid="{00000000-0005-0000-0000-00003C380000}"/>
    <cellStyle name="Normal 2 3 2 2 3 3 5" xfId="11548" xr:uid="{00000000-0005-0000-0000-00003D380000}"/>
    <cellStyle name="Normal 2 3 2 2 3 3 5 2" xfId="11549" xr:uid="{00000000-0005-0000-0000-00003E380000}"/>
    <cellStyle name="Normal 2 3 2 2 3 3 5 3" xfId="11550" xr:uid="{00000000-0005-0000-0000-00003F380000}"/>
    <cellStyle name="Normal 2 3 2 2 3 3 6" xfId="11551" xr:uid="{00000000-0005-0000-0000-000040380000}"/>
    <cellStyle name="Normal 2 3 2 2 3 3 6 2" xfId="11552" xr:uid="{00000000-0005-0000-0000-000041380000}"/>
    <cellStyle name="Normal 2 3 2 2 3 3 6 3" xfId="11553" xr:uid="{00000000-0005-0000-0000-000042380000}"/>
    <cellStyle name="Normal 2 3 2 2 3 3 7" xfId="11554" xr:uid="{00000000-0005-0000-0000-000043380000}"/>
    <cellStyle name="Normal 2 3 2 2 3 3 8" xfId="11555" xr:uid="{00000000-0005-0000-0000-000044380000}"/>
    <cellStyle name="Normal 2 3 2 2 3 4" xfId="11556" xr:uid="{00000000-0005-0000-0000-000045380000}"/>
    <cellStyle name="Normal 2 3 2 2 3 4 2" xfId="11557" xr:uid="{00000000-0005-0000-0000-000046380000}"/>
    <cellStyle name="Normal 2 3 2 2 3 4 2 2" xfId="11558" xr:uid="{00000000-0005-0000-0000-000047380000}"/>
    <cellStyle name="Normal 2 3 2 2 3 4 2 2 2" xfId="11559" xr:uid="{00000000-0005-0000-0000-000048380000}"/>
    <cellStyle name="Normal 2 3 2 2 3 4 2 2 2 2" xfId="11560" xr:uid="{00000000-0005-0000-0000-000049380000}"/>
    <cellStyle name="Normal 2 3 2 2 3 4 2 2 2 2 2" xfId="11561" xr:uid="{00000000-0005-0000-0000-00004A380000}"/>
    <cellStyle name="Normal 2 3 2 2 3 4 2 2 2 2 3" xfId="11562" xr:uid="{00000000-0005-0000-0000-00004B380000}"/>
    <cellStyle name="Normal 2 3 2 2 3 4 2 2 2 3" xfId="11563" xr:uid="{00000000-0005-0000-0000-00004C380000}"/>
    <cellStyle name="Normal 2 3 2 2 3 4 2 2 2 4" xfId="11564" xr:uid="{00000000-0005-0000-0000-00004D380000}"/>
    <cellStyle name="Normal 2 3 2 2 3 4 2 2 3" xfId="11565" xr:uid="{00000000-0005-0000-0000-00004E380000}"/>
    <cellStyle name="Normal 2 3 2 2 3 4 2 2 3 2" xfId="11566" xr:uid="{00000000-0005-0000-0000-00004F380000}"/>
    <cellStyle name="Normal 2 3 2 2 3 4 2 2 3 3" xfId="11567" xr:uid="{00000000-0005-0000-0000-000050380000}"/>
    <cellStyle name="Normal 2 3 2 2 3 4 2 2 4" xfId="11568" xr:uid="{00000000-0005-0000-0000-000051380000}"/>
    <cellStyle name="Normal 2 3 2 2 3 4 2 2 4 2" xfId="11569" xr:uid="{00000000-0005-0000-0000-000052380000}"/>
    <cellStyle name="Normal 2 3 2 2 3 4 2 2 4 3" xfId="11570" xr:uid="{00000000-0005-0000-0000-000053380000}"/>
    <cellStyle name="Normal 2 3 2 2 3 4 2 2 5" xfId="11571" xr:uid="{00000000-0005-0000-0000-000054380000}"/>
    <cellStyle name="Normal 2 3 2 2 3 4 2 2 6" xfId="11572" xr:uid="{00000000-0005-0000-0000-000055380000}"/>
    <cellStyle name="Normal 2 3 2 2 3 4 2 3" xfId="11573" xr:uid="{00000000-0005-0000-0000-000056380000}"/>
    <cellStyle name="Normal 2 3 2 2 3 4 2 3 2" xfId="11574" xr:uid="{00000000-0005-0000-0000-000057380000}"/>
    <cellStyle name="Normal 2 3 2 2 3 4 2 3 2 2" xfId="11575" xr:uid="{00000000-0005-0000-0000-000058380000}"/>
    <cellStyle name="Normal 2 3 2 2 3 4 2 3 2 3" xfId="11576" xr:uid="{00000000-0005-0000-0000-000059380000}"/>
    <cellStyle name="Normal 2 3 2 2 3 4 2 3 3" xfId="11577" xr:uid="{00000000-0005-0000-0000-00005A380000}"/>
    <cellStyle name="Normal 2 3 2 2 3 4 2 3 4" xfId="11578" xr:uid="{00000000-0005-0000-0000-00005B380000}"/>
    <cellStyle name="Normal 2 3 2 2 3 4 2 4" xfId="11579" xr:uid="{00000000-0005-0000-0000-00005C380000}"/>
    <cellStyle name="Normal 2 3 2 2 3 4 2 4 2" xfId="11580" xr:uid="{00000000-0005-0000-0000-00005D380000}"/>
    <cellStyle name="Normal 2 3 2 2 3 4 2 4 3" xfId="11581" xr:uid="{00000000-0005-0000-0000-00005E380000}"/>
    <cellStyle name="Normal 2 3 2 2 3 4 2 5" xfId="11582" xr:uid="{00000000-0005-0000-0000-00005F380000}"/>
    <cellStyle name="Normal 2 3 2 2 3 4 2 5 2" xfId="11583" xr:uid="{00000000-0005-0000-0000-000060380000}"/>
    <cellStyle name="Normal 2 3 2 2 3 4 2 5 3" xfId="11584" xr:uid="{00000000-0005-0000-0000-000061380000}"/>
    <cellStyle name="Normal 2 3 2 2 3 4 2 6" xfId="11585" xr:uid="{00000000-0005-0000-0000-000062380000}"/>
    <cellStyle name="Normal 2 3 2 2 3 4 2 7" xfId="11586" xr:uid="{00000000-0005-0000-0000-000063380000}"/>
    <cellStyle name="Normal 2 3 2 2 3 4 3" xfId="11587" xr:uid="{00000000-0005-0000-0000-000064380000}"/>
    <cellStyle name="Normal 2 3 2 2 3 4 3 2" xfId="11588" xr:uid="{00000000-0005-0000-0000-000065380000}"/>
    <cellStyle name="Normal 2 3 2 2 3 4 3 2 2" xfId="11589" xr:uid="{00000000-0005-0000-0000-000066380000}"/>
    <cellStyle name="Normal 2 3 2 2 3 4 3 2 2 2" xfId="11590" xr:uid="{00000000-0005-0000-0000-000067380000}"/>
    <cellStyle name="Normal 2 3 2 2 3 4 3 2 2 3" xfId="11591" xr:uid="{00000000-0005-0000-0000-000068380000}"/>
    <cellStyle name="Normal 2 3 2 2 3 4 3 2 3" xfId="11592" xr:uid="{00000000-0005-0000-0000-000069380000}"/>
    <cellStyle name="Normal 2 3 2 2 3 4 3 2 4" xfId="11593" xr:uid="{00000000-0005-0000-0000-00006A380000}"/>
    <cellStyle name="Normal 2 3 2 2 3 4 3 3" xfId="11594" xr:uid="{00000000-0005-0000-0000-00006B380000}"/>
    <cellStyle name="Normal 2 3 2 2 3 4 3 3 2" xfId="11595" xr:uid="{00000000-0005-0000-0000-00006C380000}"/>
    <cellStyle name="Normal 2 3 2 2 3 4 3 3 3" xfId="11596" xr:uid="{00000000-0005-0000-0000-00006D380000}"/>
    <cellStyle name="Normal 2 3 2 2 3 4 3 4" xfId="11597" xr:uid="{00000000-0005-0000-0000-00006E380000}"/>
    <cellStyle name="Normal 2 3 2 2 3 4 3 4 2" xfId="11598" xr:uid="{00000000-0005-0000-0000-00006F380000}"/>
    <cellStyle name="Normal 2 3 2 2 3 4 3 4 3" xfId="11599" xr:uid="{00000000-0005-0000-0000-000070380000}"/>
    <cellStyle name="Normal 2 3 2 2 3 4 3 5" xfId="11600" xr:uid="{00000000-0005-0000-0000-000071380000}"/>
    <cellStyle name="Normal 2 3 2 2 3 4 3 6" xfId="11601" xr:uid="{00000000-0005-0000-0000-000072380000}"/>
    <cellStyle name="Normal 2 3 2 2 3 4 4" xfId="11602" xr:uid="{00000000-0005-0000-0000-000073380000}"/>
    <cellStyle name="Normal 2 3 2 2 3 4 4 2" xfId="11603" xr:uid="{00000000-0005-0000-0000-000074380000}"/>
    <cellStyle name="Normal 2 3 2 2 3 4 4 2 2" xfId="11604" xr:uid="{00000000-0005-0000-0000-000075380000}"/>
    <cellStyle name="Normal 2 3 2 2 3 4 4 2 3" xfId="11605" xr:uid="{00000000-0005-0000-0000-000076380000}"/>
    <cellStyle name="Normal 2 3 2 2 3 4 4 3" xfId="11606" xr:uid="{00000000-0005-0000-0000-000077380000}"/>
    <cellStyle name="Normal 2 3 2 2 3 4 4 4" xfId="11607" xr:uid="{00000000-0005-0000-0000-000078380000}"/>
    <cellStyle name="Normal 2 3 2 2 3 4 5" xfId="11608" xr:uid="{00000000-0005-0000-0000-000079380000}"/>
    <cellStyle name="Normal 2 3 2 2 3 4 5 2" xfId="11609" xr:uid="{00000000-0005-0000-0000-00007A380000}"/>
    <cellStyle name="Normal 2 3 2 2 3 4 5 3" xfId="11610" xr:uid="{00000000-0005-0000-0000-00007B380000}"/>
    <cellStyle name="Normal 2 3 2 2 3 4 6" xfId="11611" xr:uid="{00000000-0005-0000-0000-00007C380000}"/>
    <cellStyle name="Normal 2 3 2 2 3 4 6 2" xfId="11612" xr:uid="{00000000-0005-0000-0000-00007D380000}"/>
    <cellStyle name="Normal 2 3 2 2 3 4 6 3" xfId="11613" xr:uid="{00000000-0005-0000-0000-00007E380000}"/>
    <cellStyle name="Normal 2 3 2 2 3 4 7" xfId="11614" xr:uid="{00000000-0005-0000-0000-00007F380000}"/>
    <cellStyle name="Normal 2 3 2 2 3 4 8" xfId="11615" xr:uid="{00000000-0005-0000-0000-000080380000}"/>
    <cellStyle name="Normal 2 3 2 2 3 5" xfId="11616" xr:uid="{00000000-0005-0000-0000-000081380000}"/>
    <cellStyle name="Normal 2 3 2 2 3 5 2" xfId="11617" xr:uid="{00000000-0005-0000-0000-000082380000}"/>
    <cellStyle name="Normal 2 3 2 2 3 5 2 2" xfId="11618" xr:uid="{00000000-0005-0000-0000-000083380000}"/>
    <cellStyle name="Normal 2 3 2 2 3 5 2 2 2" xfId="11619" xr:uid="{00000000-0005-0000-0000-000084380000}"/>
    <cellStyle name="Normal 2 3 2 2 3 5 2 2 2 2" xfId="11620" xr:uid="{00000000-0005-0000-0000-000085380000}"/>
    <cellStyle name="Normal 2 3 2 2 3 5 2 2 2 3" xfId="11621" xr:uid="{00000000-0005-0000-0000-000086380000}"/>
    <cellStyle name="Normal 2 3 2 2 3 5 2 2 3" xfId="11622" xr:uid="{00000000-0005-0000-0000-000087380000}"/>
    <cellStyle name="Normal 2 3 2 2 3 5 2 2 4" xfId="11623" xr:uid="{00000000-0005-0000-0000-000088380000}"/>
    <cellStyle name="Normal 2 3 2 2 3 5 2 3" xfId="11624" xr:uid="{00000000-0005-0000-0000-000089380000}"/>
    <cellStyle name="Normal 2 3 2 2 3 5 2 3 2" xfId="11625" xr:uid="{00000000-0005-0000-0000-00008A380000}"/>
    <cellStyle name="Normal 2 3 2 2 3 5 2 3 3" xfId="11626" xr:uid="{00000000-0005-0000-0000-00008B380000}"/>
    <cellStyle name="Normal 2 3 2 2 3 5 2 4" xfId="11627" xr:uid="{00000000-0005-0000-0000-00008C380000}"/>
    <cellStyle name="Normal 2 3 2 2 3 5 2 4 2" xfId="11628" xr:uid="{00000000-0005-0000-0000-00008D380000}"/>
    <cellStyle name="Normal 2 3 2 2 3 5 2 4 3" xfId="11629" xr:uid="{00000000-0005-0000-0000-00008E380000}"/>
    <cellStyle name="Normal 2 3 2 2 3 5 2 5" xfId="11630" xr:uid="{00000000-0005-0000-0000-00008F380000}"/>
    <cellStyle name="Normal 2 3 2 2 3 5 2 6" xfId="11631" xr:uid="{00000000-0005-0000-0000-000090380000}"/>
    <cellStyle name="Normal 2 3 2 2 3 5 3" xfId="11632" xr:uid="{00000000-0005-0000-0000-000091380000}"/>
    <cellStyle name="Normal 2 3 2 2 3 5 3 2" xfId="11633" xr:uid="{00000000-0005-0000-0000-000092380000}"/>
    <cellStyle name="Normal 2 3 2 2 3 5 3 2 2" xfId="11634" xr:uid="{00000000-0005-0000-0000-000093380000}"/>
    <cellStyle name="Normal 2 3 2 2 3 5 3 2 3" xfId="11635" xr:uid="{00000000-0005-0000-0000-000094380000}"/>
    <cellStyle name="Normal 2 3 2 2 3 5 3 3" xfId="11636" xr:uid="{00000000-0005-0000-0000-000095380000}"/>
    <cellStyle name="Normal 2 3 2 2 3 5 3 4" xfId="11637" xr:uid="{00000000-0005-0000-0000-000096380000}"/>
    <cellStyle name="Normal 2 3 2 2 3 5 4" xfId="11638" xr:uid="{00000000-0005-0000-0000-000097380000}"/>
    <cellStyle name="Normal 2 3 2 2 3 5 4 2" xfId="11639" xr:uid="{00000000-0005-0000-0000-000098380000}"/>
    <cellStyle name="Normal 2 3 2 2 3 5 4 3" xfId="11640" xr:uid="{00000000-0005-0000-0000-000099380000}"/>
    <cellStyle name="Normal 2 3 2 2 3 5 5" xfId="11641" xr:uid="{00000000-0005-0000-0000-00009A380000}"/>
    <cellStyle name="Normal 2 3 2 2 3 5 5 2" xfId="11642" xr:uid="{00000000-0005-0000-0000-00009B380000}"/>
    <cellStyle name="Normal 2 3 2 2 3 5 5 3" xfId="11643" xr:uid="{00000000-0005-0000-0000-00009C380000}"/>
    <cellStyle name="Normal 2 3 2 2 3 5 6" xfId="11644" xr:uid="{00000000-0005-0000-0000-00009D380000}"/>
    <cellStyle name="Normal 2 3 2 2 3 5 7" xfId="11645" xr:uid="{00000000-0005-0000-0000-00009E380000}"/>
    <cellStyle name="Normal 2 3 2 2 3 6" xfId="11646" xr:uid="{00000000-0005-0000-0000-00009F380000}"/>
    <cellStyle name="Normal 2 3 2 2 3 6 2" xfId="11647" xr:uid="{00000000-0005-0000-0000-0000A0380000}"/>
    <cellStyle name="Normal 2 3 2 2 3 6 2 2" xfId="11648" xr:uid="{00000000-0005-0000-0000-0000A1380000}"/>
    <cellStyle name="Normal 2 3 2 2 3 6 2 2 2" xfId="11649" xr:uid="{00000000-0005-0000-0000-0000A2380000}"/>
    <cellStyle name="Normal 2 3 2 2 3 6 2 2 3" xfId="11650" xr:uid="{00000000-0005-0000-0000-0000A3380000}"/>
    <cellStyle name="Normal 2 3 2 2 3 6 2 3" xfId="11651" xr:uid="{00000000-0005-0000-0000-0000A4380000}"/>
    <cellStyle name="Normal 2 3 2 2 3 6 2 4" xfId="11652" xr:uid="{00000000-0005-0000-0000-0000A5380000}"/>
    <cellStyle name="Normal 2 3 2 2 3 6 3" xfId="11653" xr:uid="{00000000-0005-0000-0000-0000A6380000}"/>
    <cellStyle name="Normal 2 3 2 2 3 6 3 2" xfId="11654" xr:uid="{00000000-0005-0000-0000-0000A7380000}"/>
    <cellStyle name="Normal 2 3 2 2 3 6 3 3" xfId="11655" xr:uid="{00000000-0005-0000-0000-0000A8380000}"/>
    <cellStyle name="Normal 2 3 2 2 3 6 4" xfId="11656" xr:uid="{00000000-0005-0000-0000-0000A9380000}"/>
    <cellStyle name="Normal 2 3 2 2 3 6 4 2" xfId="11657" xr:uid="{00000000-0005-0000-0000-0000AA380000}"/>
    <cellStyle name="Normal 2 3 2 2 3 6 4 3" xfId="11658" xr:uid="{00000000-0005-0000-0000-0000AB380000}"/>
    <cellStyle name="Normal 2 3 2 2 3 6 5" xfId="11659" xr:uid="{00000000-0005-0000-0000-0000AC380000}"/>
    <cellStyle name="Normal 2 3 2 2 3 6 6" xfId="11660" xr:uid="{00000000-0005-0000-0000-0000AD380000}"/>
    <cellStyle name="Normal 2 3 2 2 3 7" xfId="11661" xr:uid="{00000000-0005-0000-0000-0000AE380000}"/>
    <cellStyle name="Normal 2 3 2 2 3 7 2" xfId="11662" xr:uid="{00000000-0005-0000-0000-0000AF380000}"/>
    <cellStyle name="Normal 2 3 2 2 3 7 2 2" xfId="11663" xr:uid="{00000000-0005-0000-0000-0000B0380000}"/>
    <cellStyle name="Normal 2 3 2 2 3 7 2 3" xfId="11664" xr:uid="{00000000-0005-0000-0000-0000B1380000}"/>
    <cellStyle name="Normal 2 3 2 2 3 7 3" xfId="11665" xr:uid="{00000000-0005-0000-0000-0000B2380000}"/>
    <cellStyle name="Normal 2 3 2 2 3 7 4" xfId="11666" xr:uid="{00000000-0005-0000-0000-0000B3380000}"/>
    <cellStyle name="Normal 2 3 2 2 3 8" xfId="11667" xr:uid="{00000000-0005-0000-0000-0000B4380000}"/>
    <cellStyle name="Normal 2 3 2 2 3 8 2" xfId="11668" xr:uid="{00000000-0005-0000-0000-0000B5380000}"/>
    <cellStyle name="Normal 2 3 2 2 3 8 3" xfId="11669" xr:uid="{00000000-0005-0000-0000-0000B6380000}"/>
    <cellStyle name="Normal 2 3 2 2 3 9" xfId="11670" xr:uid="{00000000-0005-0000-0000-0000B7380000}"/>
    <cellStyle name="Normal 2 3 2 2 3 9 2" xfId="11671" xr:uid="{00000000-0005-0000-0000-0000B8380000}"/>
    <cellStyle name="Normal 2 3 2 2 3 9 3" xfId="11672" xr:uid="{00000000-0005-0000-0000-0000B9380000}"/>
    <cellStyle name="Normal 2 3 2 2 4" xfId="11673" xr:uid="{00000000-0005-0000-0000-0000BA380000}"/>
    <cellStyle name="Normal 2 3 2 2 4 2" xfId="11674" xr:uid="{00000000-0005-0000-0000-0000BB380000}"/>
    <cellStyle name="Normal 2 3 2 2 4 2 2" xfId="11675" xr:uid="{00000000-0005-0000-0000-0000BC380000}"/>
    <cellStyle name="Normal 2 3 2 2 4 2 2 2" xfId="11676" xr:uid="{00000000-0005-0000-0000-0000BD380000}"/>
    <cellStyle name="Normal 2 3 2 2 4 2 2 2 2" xfId="11677" xr:uid="{00000000-0005-0000-0000-0000BE380000}"/>
    <cellStyle name="Normal 2 3 2 2 4 2 2 2 2 2" xfId="11678" xr:uid="{00000000-0005-0000-0000-0000BF380000}"/>
    <cellStyle name="Normal 2 3 2 2 4 2 2 2 2 3" xfId="11679" xr:uid="{00000000-0005-0000-0000-0000C0380000}"/>
    <cellStyle name="Normal 2 3 2 2 4 2 2 2 3" xfId="11680" xr:uid="{00000000-0005-0000-0000-0000C1380000}"/>
    <cellStyle name="Normal 2 3 2 2 4 2 2 2 4" xfId="11681" xr:uid="{00000000-0005-0000-0000-0000C2380000}"/>
    <cellStyle name="Normal 2 3 2 2 4 2 2 3" xfId="11682" xr:uid="{00000000-0005-0000-0000-0000C3380000}"/>
    <cellStyle name="Normal 2 3 2 2 4 2 2 3 2" xfId="11683" xr:uid="{00000000-0005-0000-0000-0000C4380000}"/>
    <cellStyle name="Normal 2 3 2 2 4 2 2 3 3" xfId="11684" xr:uid="{00000000-0005-0000-0000-0000C5380000}"/>
    <cellStyle name="Normal 2 3 2 2 4 2 2 4" xfId="11685" xr:uid="{00000000-0005-0000-0000-0000C6380000}"/>
    <cellStyle name="Normal 2 3 2 2 4 2 2 4 2" xfId="11686" xr:uid="{00000000-0005-0000-0000-0000C7380000}"/>
    <cellStyle name="Normal 2 3 2 2 4 2 2 4 3" xfId="11687" xr:uid="{00000000-0005-0000-0000-0000C8380000}"/>
    <cellStyle name="Normal 2 3 2 2 4 2 2 5" xfId="11688" xr:uid="{00000000-0005-0000-0000-0000C9380000}"/>
    <cellStyle name="Normal 2 3 2 2 4 2 2 6" xfId="11689" xr:uid="{00000000-0005-0000-0000-0000CA380000}"/>
    <cellStyle name="Normal 2 3 2 2 4 2 3" xfId="11690" xr:uid="{00000000-0005-0000-0000-0000CB380000}"/>
    <cellStyle name="Normal 2 3 2 2 4 2 3 2" xfId="11691" xr:uid="{00000000-0005-0000-0000-0000CC380000}"/>
    <cellStyle name="Normal 2 3 2 2 4 2 3 2 2" xfId="11692" xr:uid="{00000000-0005-0000-0000-0000CD380000}"/>
    <cellStyle name="Normal 2 3 2 2 4 2 3 2 3" xfId="11693" xr:uid="{00000000-0005-0000-0000-0000CE380000}"/>
    <cellStyle name="Normal 2 3 2 2 4 2 3 3" xfId="11694" xr:uid="{00000000-0005-0000-0000-0000CF380000}"/>
    <cellStyle name="Normal 2 3 2 2 4 2 3 4" xfId="11695" xr:uid="{00000000-0005-0000-0000-0000D0380000}"/>
    <cellStyle name="Normal 2 3 2 2 4 2 4" xfId="11696" xr:uid="{00000000-0005-0000-0000-0000D1380000}"/>
    <cellStyle name="Normal 2 3 2 2 4 2 4 2" xfId="11697" xr:uid="{00000000-0005-0000-0000-0000D2380000}"/>
    <cellStyle name="Normal 2 3 2 2 4 2 4 3" xfId="11698" xr:uid="{00000000-0005-0000-0000-0000D3380000}"/>
    <cellStyle name="Normal 2 3 2 2 4 2 5" xfId="11699" xr:uid="{00000000-0005-0000-0000-0000D4380000}"/>
    <cellStyle name="Normal 2 3 2 2 4 2 5 2" xfId="11700" xr:uid="{00000000-0005-0000-0000-0000D5380000}"/>
    <cellStyle name="Normal 2 3 2 2 4 2 5 3" xfId="11701" xr:uid="{00000000-0005-0000-0000-0000D6380000}"/>
    <cellStyle name="Normal 2 3 2 2 4 2 6" xfId="11702" xr:uid="{00000000-0005-0000-0000-0000D7380000}"/>
    <cellStyle name="Normal 2 3 2 2 4 2 7" xfId="11703" xr:uid="{00000000-0005-0000-0000-0000D8380000}"/>
    <cellStyle name="Normal 2 3 2 2 4 3" xfId="11704" xr:uid="{00000000-0005-0000-0000-0000D9380000}"/>
    <cellStyle name="Normal 2 3 2 2 4 3 2" xfId="11705" xr:uid="{00000000-0005-0000-0000-0000DA380000}"/>
    <cellStyle name="Normal 2 3 2 2 4 3 2 2" xfId="11706" xr:uid="{00000000-0005-0000-0000-0000DB380000}"/>
    <cellStyle name="Normal 2 3 2 2 4 3 2 2 2" xfId="11707" xr:uid="{00000000-0005-0000-0000-0000DC380000}"/>
    <cellStyle name="Normal 2 3 2 2 4 3 2 2 3" xfId="11708" xr:uid="{00000000-0005-0000-0000-0000DD380000}"/>
    <cellStyle name="Normal 2 3 2 2 4 3 2 3" xfId="11709" xr:uid="{00000000-0005-0000-0000-0000DE380000}"/>
    <cellStyle name="Normal 2 3 2 2 4 3 2 4" xfId="11710" xr:uid="{00000000-0005-0000-0000-0000DF380000}"/>
    <cellStyle name="Normal 2 3 2 2 4 3 3" xfId="11711" xr:uid="{00000000-0005-0000-0000-0000E0380000}"/>
    <cellStyle name="Normal 2 3 2 2 4 3 3 2" xfId="11712" xr:uid="{00000000-0005-0000-0000-0000E1380000}"/>
    <cellStyle name="Normal 2 3 2 2 4 3 3 3" xfId="11713" xr:uid="{00000000-0005-0000-0000-0000E2380000}"/>
    <cellStyle name="Normal 2 3 2 2 4 3 4" xfId="11714" xr:uid="{00000000-0005-0000-0000-0000E3380000}"/>
    <cellStyle name="Normal 2 3 2 2 4 3 4 2" xfId="11715" xr:uid="{00000000-0005-0000-0000-0000E4380000}"/>
    <cellStyle name="Normal 2 3 2 2 4 3 4 3" xfId="11716" xr:uid="{00000000-0005-0000-0000-0000E5380000}"/>
    <cellStyle name="Normal 2 3 2 2 4 3 5" xfId="11717" xr:uid="{00000000-0005-0000-0000-0000E6380000}"/>
    <cellStyle name="Normal 2 3 2 2 4 3 6" xfId="11718" xr:uid="{00000000-0005-0000-0000-0000E7380000}"/>
    <cellStyle name="Normal 2 3 2 2 4 4" xfId="11719" xr:uid="{00000000-0005-0000-0000-0000E8380000}"/>
    <cellStyle name="Normal 2 3 2 2 4 4 2" xfId="11720" xr:uid="{00000000-0005-0000-0000-0000E9380000}"/>
    <cellStyle name="Normal 2 3 2 2 4 4 2 2" xfId="11721" xr:uid="{00000000-0005-0000-0000-0000EA380000}"/>
    <cellStyle name="Normal 2 3 2 2 4 4 2 3" xfId="11722" xr:uid="{00000000-0005-0000-0000-0000EB380000}"/>
    <cellStyle name="Normal 2 3 2 2 4 4 3" xfId="11723" xr:uid="{00000000-0005-0000-0000-0000EC380000}"/>
    <cellStyle name="Normal 2 3 2 2 4 4 4" xfId="11724" xr:uid="{00000000-0005-0000-0000-0000ED380000}"/>
    <cellStyle name="Normal 2 3 2 2 4 5" xfId="11725" xr:uid="{00000000-0005-0000-0000-0000EE380000}"/>
    <cellStyle name="Normal 2 3 2 2 4 5 2" xfId="11726" xr:uid="{00000000-0005-0000-0000-0000EF380000}"/>
    <cellStyle name="Normal 2 3 2 2 4 5 3" xfId="11727" xr:uid="{00000000-0005-0000-0000-0000F0380000}"/>
    <cellStyle name="Normal 2 3 2 2 4 6" xfId="11728" xr:uid="{00000000-0005-0000-0000-0000F1380000}"/>
    <cellStyle name="Normal 2 3 2 2 4 6 2" xfId="11729" xr:uid="{00000000-0005-0000-0000-0000F2380000}"/>
    <cellStyle name="Normal 2 3 2 2 4 6 3" xfId="11730" xr:uid="{00000000-0005-0000-0000-0000F3380000}"/>
    <cellStyle name="Normal 2 3 2 2 4 7" xfId="11731" xr:uid="{00000000-0005-0000-0000-0000F4380000}"/>
    <cellStyle name="Normal 2 3 2 2 4 8" xfId="11732" xr:uid="{00000000-0005-0000-0000-0000F5380000}"/>
    <cellStyle name="Normal 2 3 2 2 5" xfId="11733" xr:uid="{00000000-0005-0000-0000-0000F6380000}"/>
    <cellStyle name="Normal 2 3 2 2 5 2" xfId="11734" xr:uid="{00000000-0005-0000-0000-0000F7380000}"/>
    <cellStyle name="Normal 2 3 2 2 5 2 2" xfId="11735" xr:uid="{00000000-0005-0000-0000-0000F8380000}"/>
    <cellStyle name="Normal 2 3 2 2 5 2 2 2" xfId="11736" xr:uid="{00000000-0005-0000-0000-0000F9380000}"/>
    <cellStyle name="Normal 2 3 2 2 5 2 2 2 2" xfId="11737" xr:uid="{00000000-0005-0000-0000-0000FA380000}"/>
    <cellStyle name="Normal 2 3 2 2 5 2 2 2 2 2" xfId="11738" xr:uid="{00000000-0005-0000-0000-0000FB380000}"/>
    <cellStyle name="Normal 2 3 2 2 5 2 2 2 2 3" xfId="11739" xr:uid="{00000000-0005-0000-0000-0000FC380000}"/>
    <cellStyle name="Normal 2 3 2 2 5 2 2 2 3" xfId="11740" xr:uid="{00000000-0005-0000-0000-0000FD380000}"/>
    <cellStyle name="Normal 2 3 2 2 5 2 2 2 4" xfId="11741" xr:uid="{00000000-0005-0000-0000-0000FE380000}"/>
    <cellStyle name="Normal 2 3 2 2 5 2 2 3" xfId="11742" xr:uid="{00000000-0005-0000-0000-0000FF380000}"/>
    <cellStyle name="Normal 2 3 2 2 5 2 2 3 2" xfId="11743" xr:uid="{00000000-0005-0000-0000-000000390000}"/>
    <cellStyle name="Normal 2 3 2 2 5 2 2 3 3" xfId="11744" xr:uid="{00000000-0005-0000-0000-000001390000}"/>
    <cellStyle name="Normal 2 3 2 2 5 2 2 4" xfId="11745" xr:uid="{00000000-0005-0000-0000-000002390000}"/>
    <cellStyle name="Normal 2 3 2 2 5 2 2 4 2" xfId="11746" xr:uid="{00000000-0005-0000-0000-000003390000}"/>
    <cellStyle name="Normal 2 3 2 2 5 2 2 4 3" xfId="11747" xr:uid="{00000000-0005-0000-0000-000004390000}"/>
    <cellStyle name="Normal 2 3 2 2 5 2 2 5" xfId="11748" xr:uid="{00000000-0005-0000-0000-000005390000}"/>
    <cellStyle name="Normal 2 3 2 2 5 2 2 6" xfId="11749" xr:uid="{00000000-0005-0000-0000-000006390000}"/>
    <cellStyle name="Normal 2 3 2 2 5 2 3" xfId="11750" xr:uid="{00000000-0005-0000-0000-000007390000}"/>
    <cellStyle name="Normal 2 3 2 2 5 2 3 2" xfId="11751" xr:uid="{00000000-0005-0000-0000-000008390000}"/>
    <cellStyle name="Normal 2 3 2 2 5 2 3 2 2" xfId="11752" xr:uid="{00000000-0005-0000-0000-000009390000}"/>
    <cellStyle name="Normal 2 3 2 2 5 2 3 2 3" xfId="11753" xr:uid="{00000000-0005-0000-0000-00000A390000}"/>
    <cellStyle name="Normal 2 3 2 2 5 2 3 3" xfId="11754" xr:uid="{00000000-0005-0000-0000-00000B390000}"/>
    <cellStyle name="Normal 2 3 2 2 5 2 3 4" xfId="11755" xr:uid="{00000000-0005-0000-0000-00000C390000}"/>
    <cellStyle name="Normal 2 3 2 2 5 2 4" xfId="11756" xr:uid="{00000000-0005-0000-0000-00000D390000}"/>
    <cellStyle name="Normal 2 3 2 2 5 2 4 2" xfId="11757" xr:uid="{00000000-0005-0000-0000-00000E390000}"/>
    <cellStyle name="Normal 2 3 2 2 5 2 4 3" xfId="11758" xr:uid="{00000000-0005-0000-0000-00000F390000}"/>
    <cellStyle name="Normal 2 3 2 2 5 2 5" xfId="11759" xr:uid="{00000000-0005-0000-0000-000010390000}"/>
    <cellStyle name="Normal 2 3 2 2 5 2 5 2" xfId="11760" xr:uid="{00000000-0005-0000-0000-000011390000}"/>
    <cellStyle name="Normal 2 3 2 2 5 2 5 3" xfId="11761" xr:uid="{00000000-0005-0000-0000-000012390000}"/>
    <cellStyle name="Normal 2 3 2 2 5 2 6" xfId="11762" xr:uid="{00000000-0005-0000-0000-000013390000}"/>
    <cellStyle name="Normal 2 3 2 2 5 2 7" xfId="11763" xr:uid="{00000000-0005-0000-0000-000014390000}"/>
    <cellStyle name="Normal 2 3 2 2 5 3" xfId="11764" xr:uid="{00000000-0005-0000-0000-000015390000}"/>
    <cellStyle name="Normal 2 3 2 2 5 3 2" xfId="11765" xr:uid="{00000000-0005-0000-0000-000016390000}"/>
    <cellStyle name="Normal 2 3 2 2 5 3 2 2" xfId="11766" xr:uid="{00000000-0005-0000-0000-000017390000}"/>
    <cellStyle name="Normal 2 3 2 2 5 3 2 2 2" xfId="11767" xr:uid="{00000000-0005-0000-0000-000018390000}"/>
    <cellStyle name="Normal 2 3 2 2 5 3 2 2 3" xfId="11768" xr:uid="{00000000-0005-0000-0000-000019390000}"/>
    <cellStyle name="Normal 2 3 2 2 5 3 2 3" xfId="11769" xr:uid="{00000000-0005-0000-0000-00001A390000}"/>
    <cellStyle name="Normal 2 3 2 2 5 3 2 4" xfId="11770" xr:uid="{00000000-0005-0000-0000-00001B390000}"/>
    <cellStyle name="Normal 2 3 2 2 5 3 3" xfId="11771" xr:uid="{00000000-0005-0000-0000-00001C390000}"/>
    <cellStyle name="Normal 2 3 2 2 5 3 3 2" xfId="11772" xr:uid="{00000000-0005-0000-0000-00001D390000}"/>
    <cellStyle name="Normal 2 3 2 2 5 3 3 3" xfId="11773" xr:uid="{00000000-0005-0000-0000-00001E390000}"/>
    <cellStyle name="Normal 2 3 2 2 5 3 4" xfId="11774" xr:uid="{00000000-0005-0000-0000-00001F390000}"/>
    <cellStyle name="Normal 2 3 2 2 5 3 4 2" xfId="11775" xr:uid="{00000000-0005-0000-0000-000020390000}"/>
    <cellStyle name="Normal 2 3 2 2 5 3 4 3" xfId="11776" xr:uid="{00000000-0005-0000-0000-000021390000}"/>
    <cellStyle name="Normal 2 3 2 2 5 3 5" xfId="11777" xr:uid="{00000000-0005-0000-0000-000022390000}"/>
    <cellStyle name="Normal 2 3 2 2 5 3 6" xfId="11778" xr:uid="{00000000-0005-0000-0000-000023390000}"/>
    <cellStyle name="Normal 2 3 2 2 5 4" xfId="11779" xr:uid="{00000000-0005-0000-0000-000024390000}"/>
    <cellStyle name="Normal 2 3 2 2 5 4 2" xfId="11780" xr:uid="{00000000-0005-0000-0000-000025390000}"/>
    <cellStyle name="Normal 2 3 2 2 5 4 2 2" xfId="11781" xr:uid="{00000000-0005-0000-0000-000026390000}"/>
    <cellStyle name="Normal 2 3 2 2 5 4 2 3" xfId="11782" xr:uid="{00000000-0005-0000-0000-000027390000}"/>
    <cellStyle name="Normal 2 3 2 2 5 4 3" xfId="11783" xr:uid="{00000000-0005-0000-0000-000028390000}"/>
    <cellStyle name="Normal 2 3 2 2 5 4 4" xfId="11784" xr:uid="{00000000-0005-0000-0000-000029390000}"/>
    <cellStyle name="Normal 2 3 2 2 5 5" xfId="11785" xr:uid="{00000000-0005-0000-0000-00002A390000}"/>
    <cellStyle name="Normal 2 3 2 2 5 5 2" xfId="11786" xr:uid="{00000000-0005-0000-0000-00002B390000}"/>
    <cellStyle name="Normal 2 3 2 2 5 5 3" xfId="11787" xr:uid="{00000000-0005-0000-0000-00002C390000}"/>
    <cellStyle name="Normal 2 3 2 2 5 6" xfId="11788" xr:uid="{00000000-0005-0000-0000-00002D390000}"/>
    <cellStyle name="Normal 2 3 2 2 5 6 2" xfId="11789" xr:uid="{00000000-0005-0000-0000-00002E390000}"/>
    <cellStyle name="Normal 2 3 2 2 5 6 3" xfId="11790" xr:uid="{00000000-0005-0000-0000-00002F390000}"/>
    <cellStyle name="Normal 2 3 2 2 5 7" xfId="11791" xr:uid="{00000000-0005-0000-0000-000030390000}"/>
    <cellStyle name="Normal 2 3 2 2 5 8" xfId="11792" xr:uid="{00000000-0005-0000-0000-000031390000}"/>
    <cellStyle name="Normal 2 3 2 2 6" xfId="11793" xr:uid="{00000000-0005-0000-0000-000032390000}"/>
    <cellStyle name="Normal 2 3 2 2 6 2" xfId="11794" xr:uid="{00000000-0005-0000-0000-000033390000}"/>
    <cellStyle name="Normal 2 3 2 2 6 2 2" xfId="11795" xr:uid="{00000000-0005-0000-0000-000034390000}"/>
    <cellStyle name="Normal 2 3 2 2 6 2 2 2" xfId="11796" xr:uid="{00000000-0005-0000-0000-000035390000}"/>
    <cellStyle name="Normal 2 3 2 2 6 2 2 2 2" xfId="11797" xr:uid="{00000000-0005-0000-0000-000036390000}"/>
    <cellStyle name="Normal 2 3 2 2 6 2 2 2 2 2" xfId="11798" xr:uid="{00000000-0005-0000-0000-000037390000}"/>
    <cellStyle name="Normal 2 3 2 2 6 2 2 2 2 3" xfId="11799" xr:uid="{00000000-0005-0000-0000-000038390000}"/>
    <cellStyle name="Normal 2 3 2 2 6 2 2 2 3" xfId="11800" xr:uid="{00000000-0005-0000-0000-000039390000}"/>
    <cellStyle name="Normal 2 3 2 2 6 2 2 2 4" xfId="11801" xr:uid="{00000000-0005-0000-0000-00003A390000}"/>
    <cellStyle name="Normal 2 3 2 2 6 2 2 3" xfId="11802" xr:uid="{00000000-0005-0000-0000-00003B390000}"/>
    <cellStyle name="Normal 2 3 2 2 6 2 2 3 2" xfId="11803" xr:uid="{00000000-0005-0000-0000-00003C390000}"/>
    <cellStyle name="Normal 2 3 2 2 6 2 2 3 3" xfId="11804" xr:uid="{00000000-0005-0000-0000-00003D390000}"/>
    <cellStyle name="Normal 2 3 2 2 6 2 2 4" xfId="11805" xr:uid="{00000000-0005-0000-0000-00003E390000}"/>
    <cellStyle name="Normal 2 3 2 2 6 2 2 4 2" xfId="11806" xr:uid="{00000000-0005-0000-0000-00003F390000}"/>
    <cellStyle name="Normal 2 3 2 2 6 2 2 4 3" xfId="11807" xr:uid="{00000000-0005-0000-0000-000040390000}"/>
    <cellStyle name="Normal 2 3 2 2 6 2 2 5" xfId="11808" xr:uid="{00000000-0005-0000-0000-000041390000}"/>
    <cellStyle name="Normal 2 3 2 2 6 2 2 6" xfId="11809" xr:uid="{00000000-0005-0000-0000-000042390000}"/>
    <cellStyle name="Normal 2 3 2 2 6 2 3" xfId="11810" xr:uid="{00000000-0005-0000-0000-000043390000}"/>
    <cellStyle name="Normal 2 3 2 2 6 2 3 2" xfId="11811" xr:uid="{00000000-0005-0000-0000-000044390000}"/>
    <cellStyle name="Normal 2 3 2 2 6 2 3 2 2" xfId="11812" xr:uid="{00000000-0005-0000-0000-000045390000}"/>
    <cellStyle name="Normal 2 3 2 2 6 2 3 2 3" xfId="11813" xr:uid="{00000000-0005-0000-0000-000046390000}"/>
    <cellStyle name="Normal 2 3 2 2 6 2 3 3" xfId="11814" xr:uid="{00000000-0005-0000-0000-000047390000}"/>
    <cellStyle name="Normal 2 3 2 2 6 2 3 4" xfId="11815" xr:uid="{00000000-0005-0000-0000-000048390000}"/>
    <cellStyle name="Normal 2 3 2 2 6 2 4" xfId="11816" xr:uid="{00000000-0005-0000-0000-000049390000}"/>
    <cellStyle name="Normal 2 3 2 2 6 2 4 2" xfId="11817" xr:uid="{00000000-0005-0000-0000-00004A390000}"/>
    <cellStyle name="Normal 2 3 2 2 6 2 4 3" xfId="11818" xr:uid="{00000000-0005-0000-0000-00004B390000}"/>
    <cellStyle name="Normal 2 3 2 2 6 2 5" xfId="11819" xr:uid="{00000000-0005-0000-0000-00004C390000}"/>
    <cellStyle name="Normal 2 3 2 2 6 2 5 2" xfId="11820" xr:uid="{00000000-0005-0000-0000-00004D390000}"/>
    <cellStyle name="Normal 2 3 2 2 6 2 5 3" xfId="11821" xr:uid="{00000000-0005-0000-0000-00004E390000}"/>
    <cellStyle name="Normal 2 3 2 2 6 2 6" xfId="11822" xr:uid="{00000000-0005-0000-0000-00004F390000}"/>
    <cellStyle name="Normal 2 3 2 2 6 2 7" xfId="11823" xr:uid="{00000000-0005-0000-0000-000050390000}"/>
    <cellStyle name="Normal 2 3 2 2 6 3" xfId="11824" xr:uid="{00000000-0005-0000-0000-000051390000}"/>
    <cellStyle name="Normal 2 3 2 2 6 3 2" xfId="11825" xr:uid="{00000000-0005-0000-0000-000052390000}"/>
    <cellStyle name="Normal 2 3 2 2 6 3 2 2" xfId="11826" xr:uid="{00000000-0005-0000-0000-000053390000}"/>
    <cellStyle name="Normal 2 3 2 2 6 3 2 2 2" xfId="11827" xr:uid="{00000000-0005-0000-0000-000054390000}"/>
    <cellStyle name="Normal 2 3 2 2 6 3 2 2 3" xfId="11828" xr:uid="{00000000-0005-0000-0000-000055390000}"/>
    <cellStyle name="Normal 2 3 2 2 6 3 2 3" xfId="11829" xr:uid="{00000000-0005-0000-0000-000056390000}"/>
    <cellStyle name="Normal 2 3 2 2 6 3 2 4" xfId="11830" xr:uid="{00000000-0005-0000-0000-000057390000}"/>
    <cellStyle name="Normal 2 3 2 2 6 3 3" xfId="11831" xr:uid="{00000000-0005-0000-0000-000058390000}"/>
    <cellStyle name="Normal 2 3 2 2 6 3 3 2" xfId="11832" xr:uid="{00000000-0005-0000-0000-000059390000}"/>
    <cellStyle name="Normal 2 3 2 2 6 3 3 3" xfId="11833" xr:uid="{00000000-0005-0000-0000-00005A390000}"/>
    <cellStyle name="Normal 2 3 2 2 6 3 4" xfId="11834" xr:uid="{00000000-0005-0000-0000-00005B390000}"/>
    <cellStyle name="Normal 2 3 2 2 6 3 4 2" xfId="11835" xr:uid="{00000000-0005-0000-0000-00005C390000}"/>
    <cellStyle name="Normal 2 3 2 2 6 3 4 3" xfId="11836" xr:uid="{00000000-0005-0000-0000-00005D390000}"/>
    <cellStyle name="Normal 2 3 2 2 6 3 5" xfId="11837" xr:uid="{00000000-0005-0000-0000-00005E390000}"/>
    <cellStyle name="Normal 2 3 2 2 6 3 6" xfId="11838" xr:uid="{00000000-0005-0000-0000-00005F390000}"/>
    <cellStyle name="Normal 2 3 2 2 6 4" xfId="11839" xr:uid="{00000000-0005-0000-0000-000060390000}"/>
    <cellStyle name="Normal 2 3 2 2 6 4 2" xfId="11840" xr:uid="{00000000-0005-0000-0000-000061390000}"/>
    <cellStyle name="Normal 2 3 2 2 6 4 2 2" xfId="11841" xr:uid="{00000000-0005-0000-0000-000062390000}"/>
    <cellStyle name="Normal 2 3 2 2 6 4 2 3" xfId="11842" xr:uid="{00000000-0005-0000-0000-000063390000}"/>
    <cellStyle name="Normal 2 3 2 2 6 4 3" xfId="11843" xr:uid="{00000000-0005-0000-0000-000064390000}"/>
    <cellStyle name="Normal 2 3 2 2 6 4 4" xfId="11844" xr:uid="{00000000-0005-0000-0000-000065390000}"/>
    <cellStyle name="Normal 2 3 2 2 6 5" xfId="11845" xr:uid="{00000000-0005-0000-0000-000066390000}"/>
    <cellStyle name="Normal 2 3 2 2 6 5 2" xfId="11846" xr:uid="{00000000-0005-0000-0000-000067390000}"/>
    <cellStyle name="Normal 2 3 2 2 6 5 3" xfId="11847" xr:uid="{00000000-0005-0000-0000-000068390000}"/>
    <cellStyle name="Normal 2 3 2 2 6 6" xfId="11848" xr:uid="{00000000-0005-0000-0000-000069390000}"/>
    <cellStyle name="Normal 2 3 2 2 6 6 2" xfId="11849" xr:uid="{00000000-0005-0000-0000-00006A390000}"/>
    <cellStyle name="Normal 2 3 2 2 6 6 3" xfId="11850" xr:uid="{00000000-0005-0000-0000-00006B390000}"/>
    <cellStyle name="Normal 2 3 2 2 6 7" xfId="11851" xr:uid="{00000000-0005-0000-0000-00006C390000}"/>
    <cellStyle name="Normal 2 3 2 2 6 8" xfId="11852" xr:uid="{00000000-0005-0000-0000-00006D390000}"/>
    <cellStyle name="Normal 2 3 2 2 7" xfId="11853" xr:uid="{00000000-0005-0000-0000-00006E390000}"/>
    <cellStyle name="Normal 2 3 2 2 7 2" xfId="11854" xr:uid="{00000000-0005-0000-0000-00006F390000}"/>
    <cellStyle name="Normal 2 3 2 2 7 2 2" xfId="11855" xr:uid="{00000000-0005-0000-0000-000070390000}"/>
    <cellStyle name="Normal 2 3 2 2 7 2 2 2" xfId="11856" xr:uid="{00000000-0005-0000-0000-000071390000}"/>
    <cellStyle name="Normal 2 3 2 2 7 2 2 2 2" xfId="11857" xr:uid="{00000000-0005-0000-0000-000072390000}"/>
    <cellStyle name="Normal 2 3 2 2 7 2 2 2 3" xfId="11858" xr:uid="{00000000-0005-0000-0000-000073390000}"/>
    <cellStyle name="Normal 2 3 2 2 7 2 2 3" xfId="11859" xr:uid="{00000000-0005-0000-0000-000074390000}"/>
    <cellStyle name="Normal 2 3 2 2 7 2 2 4" xfId="11860" xr:uid="{00000000-0005-0000-0000-000075390000}"/>
    <cellStyle name="Normal 2 3 2 2 7 2 3" xfId="11861" xr:uid="{00000000-0005-0000-0000-000076390000}"/>
    <cellStyle name="Normal 2 3 2 2 7 2 3 2" xfId="11862" xr:uid="{00000000-0005-0000-0000-000077390000}"/>
    <cellStyle name="Normal 2 3 2 2 7 2 3 3" xfId="11863" xr:uid="{00000000-0005-0000-0000-000078390000}"/>
    <cellStyle name="Normal 2 3 2 2 7 2 4" xfId="11864" xr:uid="{00000000-0005-0000-0000-000079390000}"/>
    <cellStyle name="Normal 2 3 2 2 7 2 4 2" xfId="11865" xr:uid="{00000000-0005-0000-0000-00007A390000}"/>
    <cellStyle name="Normal 2 3 2 2 7 2 4 3" xfId="11866" xr:uid="{00000000-0005-0000-0000-00007B390000}"/>
    <cellStyle name="Normal 2 3 2 2 7 2 5" xfId="11867" xr:uid="{00000000-0005-0000-0000-00007C390000}"/>
    <cellStyle name="Normal 2 3 2 2 7 2 6" xfId="11868" xr:uid="{00000000-0005-0000-0000-00007D390000}"/>
    <cellStyle name="Normal 2 3 2 2 7 3" xfId="11869" xr:uid="{00000000-0005-0000-0000-00007E390000}"/>
    <cellStyle name="Normal 2 3 2 2 7 3 2" xfId="11870" xr:uid="{00000000-0005-0000-0000-00007F390000}"/>
    <cellStyle name="Normal 2 3 2 2 7 3 2 2" xfId="11871" xr:uid="{00000000-0005-0000-0000-000080390000}"/>
    <cellStyle name="Normal 2 3 2 2 7 3 2 3" xfId="11872" xr:uid="{00000000-0005-0000-0000-000081390000}"/>
    <cellStyle name="Normal 2 3 2 2 7 3 3" xfId="11873" xr:uid="{00000000-0005-0000-0000-000082390000}"/>
    <cellStyle name="Normal 2 3 2 2 7 3 4" xfId="11874" xr:uid="{00000000-0005-0000-0000-000083390000}"/>
    <cellStyle name="Normal 2 3 2 2 7 4" xfId="11875" xr:uid="{00000000-0005-0000-0000-000084390000}"/>
    <cellStyle name="Normal 2 3 2 2 7 4 2" xfId="11876" xr:uid="{00000000-0005-0000-0000-000085390000}"/>
    <cellStyle name="Normal 2 3 2 2 7 4 3" xfId="11877" xr:uid="{00000000-0005-0000-0000-000086390000}"/>
    <cellStyle name="Normal 2 3 2 2 7 5" xfId="11878" xr:uid="{00000000-0005-0000-0000-000087390000}"/>
    <cellStyle name="Normal 2 3 2 2 7 5 2" xfId="11879" xr:uid="{00000000-0005-0000-0000-000088390000}"/>
    <cellStyle name="Normal 2 3 2 2 7 5 3" xfId="11880" xr:uid="{00000000-0005-0000-0000-000089390000}"/>
    <cellStyle name="Normal 2 3 2 2 7 6" xfId="11881" xr:uid="{00000000-0005-0000-0000-00008A390000}"/>
    <cellStyle name="Normal 2 3 2 2 7 7" xfId="11882" xr:uid="{00000000-0005-0000-0000-00008B390000}"/>
    <cellStyle name="Normal 2 3 2 2 8" xfId="11883" xr:uid="{00000000-0005-0000-0000-00008C390000}"/>
    <cellStyle name="Normal 2 3 2 2 8 2" xfId="11884" xr:uid="{00000000-0005-0000-0000-00008D390000}"/>
    <cellStyle name="Normal 2 3 2 2 8 2 2" xfId="11885" xr:uid="{00000000-0005-0000-0000-00008E390000}"/>
    <cellStyle name="Normal 2 3 2 2 8 2 2 2" xfId="11886" xr:uid="{00000000-0005-0000-0000-00008F390000}"/>
    <cellStyle name="Normal 2 3 2 2 8 2 2 3" xfId="11887" xr:uid="{00000000-0005-0000-0000-000090390000}"/>
    <cellStyle name="Normal 2 3 2 2 8 2 3" xfId="11888" xr:uid="{00000000-0005-0000-0000-000091390000}"/>
    <cellStyle name="Normal 2 3 2 2 8 2 4" xfId="11889" xr:uid="{00000000-0005-0000-0000-000092390000}"/>
    <cellStyle name="Normal 2 3 2 2 8 3" xfId="11890" xr:uid="{00000000-0005-0000-0000-000093390000}"/>
    <cellStyle name="Normal 2 3 2 2 8 3 2" xfId="11891" xr:uid="{00000000-0005-0000-0000-000094390000}"/>
    <cellStyle name="Normal 2 3 2 2 8 3 3" xfId="11892" xr:uid="{00000000-0005-0000-0000-000095390000}"/>
    <cellStyle name="Normal 2 3 2 2 8 4" xfId="11893" xr:uid="{00000000-0005-0000-0000-000096390000}"/>
    <cellStyle name="Normal 2 3 2 2 8 4 2" xfId="11894" xr:uid="{00000000-0005-0000-0000-000097390000}"/>
    <cellStyle name="Normal 2 3 2 2 8 4 3" xfId="11895" xr:uid="{00000000-0005-0000-0000-000098390000}"/>
    <cellStyle name="Normal 2 3 2 2 8 5" xfId="11896" xr:uid="{00000000-0005-0000-0000-000099390000}"/>
    <cellStyle name="Normal 2 3 2 2 8 6" xfId="11897" xr:uid="{00000000-0005-0000-0000-00009A390000}"/>
    <cellStyle name="Normal 2 3 2 2 9" xfId="11898" xr:uid="{00000000-0005-0000-0000-00009B390000}"/>
    <cellStyle name="Normal 2 3 2 2 9 2" xfId="11899" xr:uid="{00000000-0005-0000-0000-00009C390000}"/>
    <cellStyle name="Normal 2 3 2 2 9 2 2" xfId="11900" xr:uid="{00000000-0005-0000-0000-00009D390000}"/>
    <cellStyle name="Normal 2 3 2 2 9 2 3" xfId="11901" xr:uid="{00000000-0005-0000-0000-00009E390000}"/>
    <cellStyle name="Normal 2 3 2 2 9 3" xfId="11902" xr:uid="{00000000-0005-0000-0000-00009F390000}"/>
    <cellStyle name="Normal 2 3 2 2 9 4" xfId="11903" xr:uid="{00000000-0005-0000-0000-0000A0390000}"/>
    <cellStyle name="Normal 2 3 2 3" xfId="11904" xr:uid="{00000000-0005-0000-0000-0000A1390000}"/>
    <cellStyle name="Normal 2 3 2 3 10" xfId="11905" xr:uid="{00000000-0005-0000-0000-0000A2390000}"/>
    <cellStyle name="Normal 2 3 2 3 10 2" xfId="11906" xr:uid="{00000000-0005-0000-0000-0000A3390000}"/>
    <cellStyle name="Normal 2 3 2 3 10 2 2" xfId="11907" xr:uid="{00000000-0005-0000-0000-0000A4390000}"/>
    <cellStyle name="Normal 2 3 2 3 10 3" xfId="11908" xr:uid="{00000000-0005-0000-0000-0000A5390000}"/>
    <cellStyle name="Normal 2 3 2 3 10 4" xfId="11909" xr:uid="{00000000-0005-0000-0000-0000A6390000}"/>
    <cellStyle name="Normal 2 3 2 3 11" xfId="11910" xr:uid="{00000000-0005-0000-0000-0000A7390000}"/>
    <cellStyle name="Normal 2 3 2 3 11 2" xfId="11911" xr:uid="{00000000-0005-0000-0000-0000A8390000}"/>
    <cellStyle name="Normal 2 3 2 3 11 3" xfId="11912" xr:uid="{00000000-0005-0000-0000-0000A9390000}"/>
    <cellStyle name="Normal 2 3 2 3 12" xfId="11913" xr:uid="{00000000-0005-0000-0000-0000AA390000}"/>
    <cellStyle name="Normal 2 3 2 3 13" xfId="11914" xr:uid="{00000000-0005-0000-0000-0000AB390000}"/>
    <cellStyle name="Normal 2 3 2 3 14" xfId="11915" xr:uid="{00000000-0005-0000-0000-0000AC390000}"/>
    <cellStyle name="Normal 2 3 2 3 15" xfId="11916" xr:uid="{00000000-0005-0000-0000-0000AD390000}"/>
    <cellStyle name="Normal 2 3 2 3 2" xfId="11917" xr:uid="{00000000-0005-0000-0000-0000AE390000}"/>
    <cellStyle name="Normal 2 3 2 3 2 10" xfId="11918" xr:uid="{00000000-0005-0000-0000-0000AF390000}"/>
    <cellStyle name="Normal 2 3 2 3 2 10 2" xfId="11919" xr:uid="{00000000-0005-0000-0000-0000B0390000}"/>
    <cellStyle name="Normal 2 3 2 3 2 11" xfId="11920" xr:uid="{00000000-0005-0000-0000-0000B1390000}"/>
    <cellStyle name="Normal 2 3 2 3 2 12" xfId="11921" xr:uid="{00000000-0005-0000-0000-0000B2390000}"/>
    <cellStyle name="Normal 2 3 2 3 2 13" xfId="11922" xr:uid="{00000000-0005-0000-0000-0000B3390000}"/>
    <cellStyle name="Normal 2 3 2 3 2 2" xfId="11923" xr:uid="{00000000-0005-0000-0000-0000B4390000}"/>
    <cellStyle name="Normal 2 3 2 3 2 2 2" xfId="11924" xr:uid="{00000000-0005-0000-0000-0000B5390000}"/>
    <cellStyle name="Normal 2 3 2 3 2 2 2 2" xfId="11925" xr:uid="{00000000-0005-0000-0000-0000B6390000}"/>
    <cellStyle name="Normal 2 3 2 3 2 2 2 2 2" xfId="11926" xr:uid="{00000000-0005-0000-0000-0000B7390000}"/>
    <cellStyle name="Normal 2 3 2 3 2 2 2 2 2 2" xfId="11927" xr:uid="{00000000-0005-0000-0000-0000B8390000}"/>
    <cellStyle name="Normal 2 3 2 3 2 2 2 2 2 2 2" xfId="11928" xr:uid="{00000000-0005-0000-0000-0000B9390000}"/>
    <cellStyle name="Normal 2 3 2 3 2 2 2 2 2 2 3" xfId="11929" xr:uid="{00000000-0005-0000-0000-0000BA390000}"/>
    <cellStyle name="Normal 2 3 2 3 2 2 2 2 2 3" xfId="11930" xr:uid="{00000000-0005-0000-0000-0000BB390000}"/>
    <cellStyle name="Normal 2 3 2 3 2 2 2 2 2 4" xfId="11931" xr:uid="{00000000-0005-0000-0000-0000BC390000}"/>
    <cellStyle name="Normal 2 3 2 3 2 2 2 2 3" xfId="11932" xr:uid="{00000000-0005-0000-0000-0000BD390000}"/>
    <cellStyle name="Normal 2 3 2 3 2 2 2 2 3 2" xfId="11933" xr:uid="{00000000-0005-0000-0000-0000BE390000}"/>
    <cellStyle name="Normal 2 3 2 3 2 2 2 2 3 3" xfId="11934" xr:uid="{00000000-0005-0000-0000-0000BF390000}"/>
    <cellStyle name="Normal 2 3 2 3 2 2 2 2 4" xfId="11935" xr:uid="{00000000-0005-0000-0000-0000C0390000}"/>
    <cellStyle name="Normal 2 3 2 3 2 2 2 2 4 2" xfId="11936" xr:uid="{00000000-0005-0000-0000-0000C1390000}"/>
    <cellStyle name="Normal 2 3 2 3 2 2 2 2 4 3" xfId="11937" xr:uid="{00000000-0005-0000-0000-0000C2390000}"/>
    <cellStyle name="Normal 2 3 2 3 2 2 2 2 5" xfId="11938" xr:uid="{00000000-0005-0000-0000-0000C3390000}"/>
    <cellStyle name="Normal 2 3 2 3 2 2 2 2 5 2" xfId="11939" xr:uid="{00000000-0005-0000-0000-0000C4390000}"/>
    <cellStyle name="Normal 2 3 2 3 2 2 2 2 6" xfId="11940" xr:uid="{00000000-0005-0000-0000-0000C5390000}"/>
    <cellStyle name="Normal 2 3 2 3 2 2 2 3" xfId="11941" xr:uid="{00000000-0005-0000-0000-0000C6390000}"/>
    <cellStyle name="Normal 2 3 2 3 2 2 2 3 2" xfId="11942" xr:uid="{00000000-0005-0000-0000-0000C7390000}"/>
    <cellStyle name="Normal 2 3 2 3 2 2 2 3 2 2" xfId="11943" xr:uid="{00000000-0005-0000-0000-0000C8390000}"/>
    <cellStyle name="Normal 2 3 2 3 2 2 2 3 2 3" xfId="11944" xr:uid="{00000000-0005-0000-0000-0000C9390000}"/>
    <cellStyle name="Normal 2 3 2 3 2 2 2 3 3" xfId="11945" xr:uid="{00000000-0005-0000-0000-0000CA390000}"/>
    <cellStyle name="Normal 2 3 2 3 2 2 2 3 4" xfId="11946" xr:uid="{00000000-0005-0000-0000-0000CB390000}"/>
    <cellStyle name="Normal 2 3 2 3 2 2 2 4" xfId="11947" xr:uid="{00000000-0005-0000-0000-0000CC390000}"/>
    <cellStyle name="Normal 2 3 2 3 2 2 2 4 2" xfId="11948" xr:uid="{00000000-0005-0000-0000-0000CD390000}"/>
    <cellStyle name="Normal 2 3 2 3 2 2 2 4 3" xfId="11949" xr:uid="{00000000-0005-0000-0000-0000CE390000}"/>
    <cellStyle name="Normal 2 3 2 3 2 2 2 5" xfId="11950" xr:uid="{00000000-0005-0000-0000-0000CF390000}"/>
    <cellStyle name="Normal 2 3 2 3 2 2 2 5 2" xfId="11951" xr:uid="{00000000-0005-0000-0000-0000D0390000}"/>
    <cellStyle name="Normal 2 3 2 3 2 2 2 5 3" xfId="11952" xr:uid="{00000000-0005-0000-0000-0000D1390000}"/>
    <cellStyle name="Normal 2 3 2 3 2 2 2 6" xfId="11953" xr:uid="{00000000-0005-0000-0000-0000D2390000}"/>
    <cellStyle name="Normal 2 3 2 3 2 2 2 6 2" xfId="11954" xr:uid="{00000000-0005-0000-0000-0000D3390000}"/>
    <cellStyle name="Normal 2 3 2 3 2 2 2 7" xfId="11955" xr:uid="{00000000-0005-0000-0000-0000D4390000}"/>
    <cellStyle name="Normal 2 3 2 3 2 2 3" xfId="11956" xr:uid="{00000000-0005-0000-0000-0000D5390000}"/>
    <cellStyle name="Normal 2 3 2 3 2 2 3 2" xfId="11957" xr:uid="{00000000-0005-0000-0000-0000D6390000}"/>
    <cellStyle name="Normal 2 3 2 3 2 2 3 2 2" xfId="11958" xr:uid="{00000000-0005-0000-0000-0000D7390000}"/>
    <cellStyle name="Normal 2 3 2 3 2 2 3 2 2 2" xfId="11959" xr:uid="{00000000-0005-0000-0000-0000D8390000}"/>
    <cellStyle name="Normal 2 3 2 3 2 2 3 2 2 3" xfId="11960" xr:uid="{00000000-0005-0000-0000-0000D9390000}"/>
    <cellStyle name="Normal 2 3 2 3 2 2 3 2 3" xfId="11961" xr:uid="{00000000-0005-0000-0000-0000DA390000}"/>
    <cellStyle name="Normal 2 3 2 3 2 2 3 2 3 2" xfId="11962" xr:uid="{00000000-0005-0000-0000-0000DB390000}"/>
    <cellStyle name="Normal 2 3 2 3 2 2 3 2 4" xfId="11963" xr:uid="{00000000-0005-0000-0000-0000DC390000}"/>
    <cellStyle name="Normal 2 3 2 3 2 2 3 3" xfId="11964" xr:uid="{00000000-0005-0000-0000-0000DD390000}"/>
    <cellStyle name="Normal 2 3 2 3 2 2 3 3 2" xfId="11965" xr:uid="{00000000-0005-0000-0000-0000DE390000}"/>
    <cellStyle name="Normal 2 3 2 3 2 2 3 3 3" xfId="11966" xr:uid="{00000000-0005-0000-0000-0000DF390000}"/>
    <cellStyle name="Normal 2 3 2 3 2 2 3 4" xfId="11967" xr:uid="{00000000-0005-0000-0000-0000E0390000}"/>
    <cellStyle name="Normal 2 3 2 3 2 2 3 4 2" xfId="11968" xr:uid="{00000000-0005-0000-0000-0000E1390000}"/>
    <cellStyle name="Normal 2 3 2 3 2 2 3 4 3" xfId="11969" xr:uid="{00000000-0005-0000-0000-0000E2390000}"/>
    <cellStyle name="Normal 2 3 2 3 2 2 3 5" xfId="11970" xr:uid="{00000000-0005-0000-0000-0000E3390000}"/>
    <cellStyle name="Normal 2 3 2 3 2 2 3 5 2" xfId="11971" xr:uid="{00000000-0005-0000-0000-0000E4390000}"/>
    <cellStyle name="Normal 2 3 2 3 2 2 3 6" xfId="11972" xr:uid="{00000000-0005-0000-0000-0000E5390000}"/>
    <cellStyle name="Normal 2 3 2 3 2 2 4" xfId="11973" xr:uid="{00000000-0005-0000-0000-0000E6390000}"/>
    <cellStyle name="Normal 2 3 2 3 2 2 4 2" xfId="11974" xr:uid="{00000000-0005-0000-0000-0000E7390000}"/>
    <cellStyle name="Normal 2 3 2 3 2 2 4 2 2" xfId="11975" xr:uid="{00000000-0005-0000-0000-0000E8390000}"/>
    <cellStyle name="Normal 2 3 2 3 2 2 4 2 2 2" xfId="11976" xr:uid="{00000000-0005-0000-0000-0000E9390000}"/>
    <cellStyle name="Normal 2 3 2 3 2 2 4 2 3" xfId="11977" xr:uid="{00000000-0005-0000-0000-0000EA390000}"/>
    <cellStyle name="Normal 2 3 2 3 2 2 4 3" xfId="11978" xr:uid="{00000000-0005-0000-0000-0000EB390000}"/>
    <cellStyle name="Normal 2 3 2 3 2 2 4 3 2" xfId="11979" xr:uid="{00000000-0005-0000-0000-0000EC390000}"/>
    <cellStyle name="Normal 2 3 2 3 2 2 4 4" xfId="11980" xr:uid="{00000000-0005-0000-0000-0000ED390000}"/>
    <cellStyle name="Normal 2 3 2 3 2 2 5" xfId="11981" xr:uid="{00000000-0005-0000-0000-0000EE390000}"/>
    <cellStyle name="Normal 2 3 2 3 2 2 5 2" xfId="11982" xr:uid="{00000000-0005-0000-0000-0000EF390000}"/>
    <cellStyle name="Normal 2 3 2 3 2 2 5 2 2" xfId="11983" xr:uid="{00000000-0005-0000-0000-0000F0390000}"/>
    <cellStyle name="Normal 2 3 2 3 2 2 5 3" xfId="11984" xr:uid="{00000000-0005-0000-0000-0000F1390000}"/>
    <cellStyle name="Normal 2 3 2 3 2 2 6" xfId="11985" xr:uid="{00000000-0005-0000-0000-0000F2390000}"/>
    <cellStyle name="Normal 2 3 2 3 2 2 6 2" xfId="11986" xr:uid="{00000000-0005-0000-0000-0000F3390000}"/>
    <cellStyle name="Normal 2 3 2 3 2 2 6 2 2" xfId="11987" xr:uid="{00000000-0005-0000-0000-0000F4390000}"/>
    <cellStyle name="Normal 2 3 2 3 2 2 6 3" xfId="11988" xr:uid="{00000000-0005-0000-0000-0000F5390000}"/>
    <cellStyle name="Normal 2 3 2 3 2 2 7" xfId="11989" xr:uid="{00000000-0005-0000-0000-0000F6390000}"/>
    <cellStyle name="Normal 2 3 2 3 2 2 7 2" xfId="11990" xr:uid="{00000000-0005-0000-0000-0000F7390000}"/>
    <cellStyle name="Normal 2 3 2 3 2 2 8" xfId="11991" xr:uid="{00000000-0005-0000-0000-0000F8390000}"/>
    <cellStyle name="Normal 2 3 2 3 2 3" xfId="11992" xr:uid="{00000000-0005-0000-0000-0000F9390000}"/>
    <cellStyle name="Normal 2 3 2 3 2 3 2" xfId="11993" xr:uid="{00000000-0005-0000-0000-0000FA390000}"/>
    <cellStyle name="Normal 2 3 2 3 2 3 2 2" xfId="11994" xr:uid="{00000000-0005-0000-0000-0000FB390000}"/>
    <cellStyle name="Normal 2 3 2 3 2 3 2 2 2" xfId="11995" xr:uid="{00000000-0005-0000-0000-0000FC390000}"/>
    <cellStyle name="Normal 2 3 2 3 2 3 2 2 2 2" xfId="11996" xr:uid="{00000000-0005-0000-0000-0000FD390000}"/>
    <cellStyle name="Normal 2 3 2 3 2 3 2 2 2 2 2" xfId="11997" xr:uid="{00000000-0005-0000-0000-0000FE390000}"/>
    <cellStyle name="Normal 2 3 2 3 2 3 2 2 2 2 3" xfId="11998" xr:uid="{00000000-0005-0000-0000-0000FF390000}"/>
    <cellStyle name="Normal 2 3 2 3 2 3 2 2 2 3" xfId="11999" xr:uid="{00000000-0005-0000-0000-0000003A0000}"/>
    <cellStyle name="Normal 2 3 2 3 2 3 2 2 2 4" xfId="12000" xr:uid="{00000000-0005-0000-0000-0000013A0000}"/>
    <cellStyle name="Normal 2 3 2 3 2 3 2 2 3" xfId="12001" xr:uid="{00000000-0005-0000-0000-0000023A0000}"/>
    <cellStyle name="Normal 2 3 2 3 2 3 2 2 3 2" xfId="12002" xr:uid="{00000000-0005-0000-0000-0000033A0000}"/>
    <cellStyle name="Normal 2 3 2 3 2 3 2 2 3 3" xfId="12003" xr:uid="{00000000-0005-0000-0000-0000043A0000}"/>
    <cellStyle name="Normal 2 3 2 3 2 3 2 2 4" xfId="12004" xr:uid="{00000000-0005-0000-0000-0000053A0000}"/>
    <cellStyle name="Normal 2 3 2 3 2 3 2 2 4 2" xfId="12005" xr:uid="{00000000-0005-0000-0000-0000063A0000}"/>
    <cellStyle name="Normal 2 3 2 3 2 3 2 2 4 3" xfId="12006" xr:uid="{00000000-0005-0000-0000-0000073A0000}"/>
    <cellStyle name="Normal 2 3 2 3 2 3 2 2 5" xfId="12007" xr:uid="{00000000-0005-0000-0000-0000083A0000}"/>
    <cellStyle name="Normal 2 3 2 3 2 3 2 2 5 2" xfId="12008" xr:uid="{00000000-0005-0000-0000-0000093A0000}"/>
    <cellStyle name="Normal 2 3 2 3 2 3 2 2 6" xfId="12009" xr:uid="{00000000-0005-0000-0000-00000A3A0000}"/>
    <cellStyle name="Normal 2 3 2 3 2 3 2 3" xfId="12010" xr:uid="{00000000-0005-0000-0000-00000B3A0000}"/>
    <cellStyle name="Normal 2 3 2 3 2 3 2 3 2" xfId="12011" xr:uid="{00000000-0005-0000-0000-00000C3A0000}"/>
    <cellStyle name="Normal 2 3 2 3 2 3 2 3 2 2" xfId="12012" xr:uid="{00000000-0005-0000-0000-00000D3A0000}"/>
    <cellStyle name="Normal 2 3 2 3 2 3 2 3 2 3" xfId="12013" xr:uid="{00000000-0005-0000-0000-00000E3A0000}"/>
    <cellStyle name="Normal 2 3 2 3 2 3 2 3 3" xfId="12014" xr:uid="{00000000-0005-0000-0000-00000F3A0000}"/>
    <cellStyle name="Normal 2 3 2 3 2 3 2 3 4" xfId="12015" xr:uid="{00000000-0005-0000-0000-0000103A0000}"/>
    <cellStyle name="Normal 2 3 2 3 2 3 2 4" xfId="12016" xr:uid="{00000000-0005-0000-0000-0000113A0000}"/>
    <cellStyle name="Normal 2 3 2 3 2 3 2 4 2" xfId="12017" xr:uid="{00000000-0005-0000-0000-0000123A0000}"/>
    <cellStyle name="Normal 2 3 2 3 2 3 2 4 3" xfId="12018" xr:uid="{00000000-0005-0000-0000-0000133A0000}"/>
    <cellStyle name="Normal 2 3 2 3 2 3 2 5" xfId="12019" xr:uid="{00000000-0005-0000-0000-0000143A0000}"/>
    <cellStyle name="Normal 2 3 2 3 2 3 2 5 2" xfId="12020" xr:uid="{00000000-0005-0000-0000-0000153A0000}"/>
    <cellStyle name="Normal 2 3 2 3 2 3 2 5 3" xfId="12021" xr:uid="{00000000-0005-0000-0000-0000163A0000}"/>
    <cellStyle name="Normal 2 3 2 3 2 3 2 6" xfId="12022" xr:uid="{00000000-0005-0000-0000-0000173A0000}"/>
    <cellStyle name="Normal 2 3 2 3 2 3 2 6 2" xfId="12023" xr:uid="{00000000-0005-0000-0000-0000183A0000}"/>
    <cellStyle name="Normal 2 3 2 3 2 3 2 7" xfId="12024" xr:uid="{00000000-0005-0000-0000-0000193A0000}"/>
    <cellStyle name="Normal 2 3 2 3 2 3 3" xfId="12025" xr:uid="{00000000-0005-0000-0000-00001A3A0000}"/>
    <cellStyle name="Normal 2 3 2 3 2 3 3 2" xfId="12026" xr:uid="{00000000-0005-0000-0000-00001B3A0000}"/>
    <cellStyle name="Normal 2 3 2 3 2 3 3 2 2" xfId="12027" xr:uid="{00000000-0005-0000-0000-00001C3A0000}"/>
    <cellStyle name="Normal 2 3 2 3 2 3 3 2 2 2" xfId="12028" xr:uid="{00000000-0005-0000-0000-00001D3A0000}"/>
    <cellStyle name="Normal 2 3 2 3 2 3 3 2 2 3" xfId="12029" xr:uid="{00000000-0005-0000-0000-00001E3A0000}"/>
    <cellStyle name="Normal 2 3 2 3 2 3 3 2 3" xfId="12030" xr:uid="{00000000-0005-0000-0000-00001F3A0000}"/>
    <cellStyle name="Normal 2 3 2 3 2 3 3 2 3 2" xfId="12031" xr:uid="{00000000-0005-0000-0000-0000203A0000}"/>
    <cellStyle name="Normal 2 3 2 3 2 3 3 2 4" xfId="12032" xr:uid="{00000000-0005-0000-0000-0000213A0000}"/>
    <cellStyle name="Normal 2 3 2 3 2 3 3 3" xfId="12033" xr:uid="{00000000-0005-0000-0000-0000223A0000}"/>
    <cellStyle name="Normal 2 3 2 3 2 3 3 3 2" xfId="12034" xr:uid="{00000000-0005-0000-0000-0000233A0000}"/>
    <cellStyle name="Normal 2 3 2 3 2 3 3 3 3" xfId="12035" xr:uid="{00000000-0005-0000-0000-0000243A0000}"/>
    <cellStyle name="Normal 2 3 2 3 2 3 3 4" xfId="12036" xr:uid="{00000000-0005-0000-0000-0000253A0000}"/>
    <cellStyle name="Normal 2 3 2 3 2 3 3 4 2" xfId="12037" xr:uid="{00000000-0005-0000-0000-0000263A0000}"/>
    <cellStyle name="Normal 2 3 2 3 2 3 3 4 3" xfId="12038" xr:uid="{00000000-0005-0000-0000-0000273A0000}"/>
    <cellStyle name="Normal 2 3 2 3 2 3 3 5" xfId="12039" xr:uid="{00000000-0005-0000-0000-0000283A0000}"/>
    <cellStyle name="Normal 2 3 2 3 2 3 3 5 2" xfId="12040" xr:uid="{00000000-0005-0000-0000-0000293A0000}"/>
    <cellStyle name="Normal 2 3 2 3 2 3 3 6" xfId="12041" xr:uid="{00000000-0005-0000-0000-00002A3A0000}"/>
    <cellStyle name="Normal 2 3 2 3 2 3 4" xfId="12042" xr:uid="{00000000-0005-0000-0000-00002B3A0000}"/>
    <cellStyle name="Normal 2 3 2 3 2 3 4 2" xfId="12043" xr:uid="{00000000-0005-0000-0000-00002C3A0000}"/>
    <cellStyle name="Normal 2 3 2 3 2 3 4 2 2" xfId="12044" xr:uid="{00000000-0005-0000-0000-00002D3A0000}"/>
    <cellStyle name="Normal 2 3 2 3 2 3 4 2 2 2" xfId="12045" xr:uid="{00000000-0005-0000-0000-00002E3A0000}"/>
    <cellStyle name="Normal 2 3 2 3 2 3 4 2 3" xfId="12046" xr:uid="{00000000-0005-0000-0000-00002F3A0000}"/>
    <cellStyle name="Normal 2 3 2 3 2 3 4 3" xfId="12047" xr:uid="{00000000-0005-0000-0000-0000303A0000}"/>
    <cellStyle name="Normal 2 3 2 3 2 3 4 3 2" xfId="12048" xr:uid="{00000000-0005-0000-0000-0000313A0000}"/>
    <cellStyle name="Normal 2 3 2 3 2 3 4 4" xfId="12049" xr:uid="{00000000-0005-0000-0000-0000323A0000}"/>
    <cellStyle name="Normal 2 3 2 3 2 3 5" xfId="12050" xr:uid="{00000000-0005-0000-0000-0000333A0000}"/>
    <cellStyle name="Normal 2 3 2 3 2 3 5 2" xfId="12051" xr:uid="{00000000-0005-0000-0000-0000343A0000}"/>
    <cellStyle name="Normal 2 3 2 3 2 3 5 2 2" xfId="12052" xr:uid="{00000000-0005-0000-0000-0000353A0000}"/>
    <cellStyle name="Normal 2 3 2 3 2 3 5 3" xfId="12053" xr:uid="{00000000-0005-0000-0000-0000363A0000}"/>
    <cellStyle name="Normal 2 3 2 3 2 3 6" xfId="12054" xr:uid="{00000000-0005-0000-0000-0000373A0000}"/>
    <cellStyle name="Normal 2 3 2 3 2 3 6 2" xfId="12055" xr:uid="{00000000-0005-0000-0000-0000383A0000}"/>
    <cellStyle name="Normal 2 3 2 3 2 3 6 2 2" xfId="12056" xr:uid="{00000000-0005-0000-0000-0000393A0000}"/>
    <cellStyle name="Normal 2 3 2 3 2 3 6 3" xfId="12057" xr:uid="{00000000-0005-0000-0000-00003A3A0000}"/>
    <cellStyle name="Normal 2 3 2 3 2 3 7" xfId="12058" xr:uid="{00000000-0005-0000-0000-00003B3A0000}"/>
    <cellStyle name="Normal 2 3 2 3 2 3 7 2" xfId="12059" xr:uid="{00000000-0005-0000-0000-00003C3A0000}"/>
    <cellStyle name="Normal 2 3 2 3 2 3 8" xfId="12060" xr:uid="{00000000-0005-0000-0000-00003D3A0000}"/>
    <cellStyle name="Normal 2 3 2 3 2 4" xfId="12061" xr:uid="{00000000-0005-0000-0000-00003E3A0000}"/>
    <cellStyle name="Normal 2 3 2 3 2 4 2" xfId="12062" xr:uid="{00000000-0005-0000-0000-00003F3A0000}"/>
    <cellStyle name="Normal 2 3 2 3 2 4 2 2" xfId="12063" xr:uid="{00000000-0005-0000-0000-0000403A0000}"/>
    <cellStyle name="Normal 2 3 2 3 2 4 2 2 2" xfId="12064" xr:uid="{00000000-0005-0000-0000-0000413A0000}"/>
    <cellStyle name="Normal 2 3 2 3 2 4 2 2 2 2" xfId="12065" xr:uid="{00000000-0005-0000-0000-0000423A0000}"/>
    <cellStyle name="Normal 2 3 2 3 2 4 2 2 2 2 2" xfId="12066" xr:uid="{00000000-0005-0000-0000-0000433A0000}"/>
    <cellStyle name="Normal 2 3 2 3 2 4 2 2 2 2 3" xfId="12067" xr:uid="{00000000-0005-0000-0000-0000443A0000}"/>
    <cellStyle name="Normal 2 3 2 3 2 4 2 2 2 3" xfId="12068" xr:uid="{00000000-0005-0000-0000-0000453A0000}"/>
    <cellStyle name="Normal 2 3 2 3 2 4 2 2 2 4" xfId="12069" xr:uid="{00000000-0005-0000-0000-0000463A0000}"/>
    <cellStyle name="Normal 2 3 2 3 2 4 2 2 3" xfId="12070" xr:uid="{00000000-0005-0000-0000-0000473A0000}"/>
    <cellStyle name="Normal 2 3 2 3 2 4 2 2 3 2" xfId="12071" xr:uid="{00000000-0005-0000-0000-0000483A0000}"/>
    <cellStyle name="Normal 2 3 2 3 2 4 2 2 3 3" xfId="12072" xr:uid="{00000000-0005-0000-0000-0000493A0000}"/>
    <cellStyle name="Normal 2 3 2 3 2 4 2 2 4" xfId="12073" xr:uid="{00000000-0005-0000-0000-00004A3A0000}"/>
    <cellStyle name="Normal 2 3 2 3 2 4 2 2 4 2" xfId="12074" xr:uid="{00000000-0005-0000-0000-00004B3A0000}"/>
    <cellStyle name="Normal 2 3 2 3 2 4 2 2 4 3" xfId="12075" xr:uid="{00000000-0005-0000-0000-00004C3A0000}"/>
    <cellStyle name="Normal 2 3 2 3 2 4 2 2 5" xfId="12076" xr:uid="{00000000-0005-0000-0000-00004D3A0000}"/>
    <cellStyle name="Normal 2 3 2 3 2 4 2 2 5 2" xfId="12077" xr:uid="{00000000-0005-0000-0000-00004E3A0000}"/>
    <cellStyle name="Normal 2 3 2 3 2 4 2 2 6" xfId="12078" xr:uid="{00000000-0005-0000-0000-00004F3A0000}"/>
    <cellStyle name="Normal 2 3 2 3 2 4 2 3" xfId="12079" xr:uid="{00000000-0005-0000-0000-0000503A0000}"/>
    <cellStyle name="Normal 2 3 2 3 2 4 2 3 2" xfId="12080" xr:uid="{00000000-0005-0000-0000-0000513A0000}"/>
    <cellStyle name="Normal 2 3 2 3 2 4 2 3 2 2" xfId="12081" xr:uid="{00000000-0005-0000-0000-0000523A0000}"/>
    <cellStyle name="Normal 2 3 2 3 2 4 2 3 2 3" xfId="12082" xr:uid="{00000000-0005-0000-0000-0000533A0000}"/>
    <cellStyle name="Normal 2 3 2 3 2 4 2 3 3" xfId="12083" xr:uid="{00000000-0005-0000-0000-0000543A0000}"/>
    <cellStyle name="Normal 2 3 2 3 2 4 2 3 4" xfId="12084" xr:uid="{00000000-0005-0000-0000-0000553A0000}"/>
    <cellStyle name="Normal 2 3 2 3 2 4 2 4" xfId="12085" xr:uid="{00000000-0005-0000-0000-0000563A0000}"/>
    <cellStyle name="Normal 2 3 2 3 2 4 2 4 2" xfId="12086" xr:uid="{00000000-0005-0000-0000-0000573A0000}"/>
    <cellStyle name="Normal 2 3 2 3 2 4 2 4 3" xfId="12087" xr:uid="{00000000-0005-0000-0000-0000583A0000}"/>
    <cellStyle name="Normal 2 3 2 3 2 4 2 5" xfId="12088" xr:uid="{00000000-0005-0000-0000-0000593A0000}"/>
    <cellStyle name="Normal 2 3 2 3 2 4 2 5 2" xfId="12089" xr:uid="{00000000-0005-0000-0000-00005A3A0000}"/>
    <cellStyle name="Normal 2 3 2 3 2 4 2 5 3" xfId="12090" xr:uid="{00000000-0005-0000-0000-00005B3A0000}"/>
    <cellStyle name="Normal 2 3 2 3 2 4 2 6" xfId="12091" xr:uid="{00000000-0005-0000-0000-00005C3A0000}"/>
    <cellStyle name="Normal 2 3 2 3 2 4 2 6 2" xfId="12092" xr:uid="{00000000-0005-0000-0000-00005D3A0000}"/>
    <cellStyle name="Normal 2 3 2 3 2 4 2 7" xfId="12093" xr:uid="{00000000-0005-0000-0000-00005E3A0000}"/>
    <cellStyle name="Normal 2 3 2 3 2 4 3" xfId="12094" xr:uid="{00000000-0005-0000-0000-00005F3A0000}"/>
    <cellStyle name="Normal 2 3 2 3 2 4 3 2" xfId="12095" xr:uid="{00000000-0005-0000-0000-0000603A0000}"/>
    <cellStyle name="Normal 2 3 2 3 2 4 3 2 2" xfId="12096" xr:uid="{00000000-0005-0000-0000-0000613A0000}"/>
    <cellStyle name="Normal 2 3 2 3 2 4 3 2 2 2" xfId="12097" xr:uid="{00000000-0005-0000-0000-0000623A0000}"/>
    <cellStyle name="Normal 2 3 2 3 2 4 3 2 2 3" xfId="12098" xr:uid="{00000000-0005-0000-0000-0000633A0000}"/>
    <cellStyle name="Normal 2 3 2 3 2 4 3 2 3" xfId="12099" xr:uid="{00000000-0005-0000-0000-0000643A0000}"/>
    <cellStyle name="Normal 2 3 2 3 2 4 3 2 3 2" xfId="12100" xr:uid="{00000000-0005-0000-0000-0000653A0000}"/>
    <cellStyle name="Normal 2 3 2 3 2 4 3 2 4" xfId="12101" xr:uid="{00000000-0005-0000-0000-0000663A0000}"/>
    <cellStyle name="Normal 2 3 2 3 2 4 3 3" xfId="12102" xr:uid="{00000000-0005-0000-0000-0000673A0000}"/>
    <cellStyle name="Normal 2 3 2 3 2 4 3 3 2" xfId="12103" xr:uid="{00000000-0005-0000-0000-0000683A0000}"/>
    <cellStyle name="Normal 2 3 2 3 2 4 3 3 3" xfId="12104" xr:uid="{00000000-0005-0000-0000-0000693A0000}"/>
    <cellStyle name="Normal 2 3 2 3 2 4 3 4" xfId="12105" xr:uid="{00000000-0005-0000-0000-00006A3A0000}"/>
    <cellStyle name="Normal 2 3 2 3 2 4 3 4 2" xfId="12106" xr:uid="{00000000-0005-0000-0000-00006B3A0000}"/>
    <cellStyle name="Normal 2 3 2 3 2 4 3 4 3" xfId="12107" xr:uid="{00000000-0005-0000-0000-00006C3A0000}"/>
    <cellStyle name="Normal 2 3 2 3 2 4 3 5" xfId="12108" xr:uid="{00000000-0005-0000-0000-00006D3A0000}"/>
    <cellStyle name="Normal 2 3 2 3 2 4 3 5 2" xfId="12109" xr:uid="{00000000-0005-0000-0000-00006E3A0000}"/>
    <cellStyle name="Normal 2 3 2 3 2 4 3 6" xfId="12110" xr:uid="{00000000-0005-0000-0000-00006F3A0000}"/>
    <cellStyle name="Normal 2 3 2 3 2 4 4" xfId="12111" xr:uid="{00000000-0005-0000-0000-0000703A0000}"/>
    <cellStyle name="Normal 2 3 2 3 2 4 4 2" xfId="12112" xr:uid="{00000000-0005-0000-0000-0000713A0000}"/>
    <cellStyle name="Normal 2 3 2 3 2 4 4 2 2" xfId="12113" xr:uid="{00000000-0005-0000-0000-0000723A0000}"/>
    <cellStyle name="Normal 2 3 2 3 2 4 4 2 2 2" xfId="12114" xr:uid="{00000000-0005-0000-0000-0000733A0000}"/>
    <cellStyle name="Normal 2 3 2 3 2 4 4 2 3" xfId="12115" xr:uid="{00000000-0005-0000-0000-0000743A0000}"/>
    <cellStyle name="Normal 2 3 2 3 2 4 4 3" xfId="12116" xr:uid="{00000000-0005-0000-0000-0000753A0000}"/>
    <cellStyle name="Normal 2 3 2 3 2 4 4 3 2" xfId="12117" xr:uid="{00000000-0005-0000-0000-0000763A0000}"/>
    <cellStyle name="Normal 2 3 2 3 2 4 4 4" xfId="12118" xr:uid="{00000000-0005-0000-0000-0000773A0000}"/>
    <cellStyle name="Normal 2 3 2 3 2 4 5" xfId="12119" xr:uid="{00000000-0005-0000-0000-0000783A0000}"/>
    <cellStyle name="Normal 2 3 2 3 2 4 5 2" xfId="12120" xr:uid="{00000000-0005-0000-0000-0000793A0000}"/>
    <cellStyle name="Normal 2 3 2 3 2 4 5 2 2" xfId="12121" xr:uid="{00000000-0005-0000-0000-00007A3A0000}"/>
    <cellStyle name="Normal 2 3 2 3 2 4 5 3" xfId="12122" xr:uid="{00000000-0005-0000-0000-00007B3A0000}"/>
    <cellStyle name="Normal 2 3 2 3 2 4 6" xfId="12123" xr:uid="{00000000-0005-0000-0000-00007C3A0000}"/>
    <cellStyle name="Normal 2 3 2 3 2 4 6 2" xfId="12124" xr:uid="{00000000-0005-0000-0000-00007D3A0000}"/>
    <cellStyle name="Normal 2 3 2 3 2 4 6 2 2" xfId="12125" xr:uid="{00000000-0005-0000-0000-00007E3A0000}"/>
    <cellStyle name="Normal 2 3 2 3 2 4 6 3" xfId="12126" xr:uid="{00000000-0005-0000-0000-00007F3A0000}"/>
    <cellStyle name="Normal 2 3 2 3 2 4 7" xfId="12127" xr:uid="{00000000-0005-0000-0000-0000803A0000}"/>
    <cellStyle name="Normal 2 3 2 3 2 4 7 2" xfId="12128" xr:uid="{00000000-0005-0000-0000-0000813A0000}"/>
    <cellStyle name="Normal 2 3 2 3 2 4 8" xfId="12129" xr:uid="{00000000-0005-0000-0000-0000823A0000}"/>
    <cellStyle name="Normal 2 3 2 3 2 5" xfId="12130" xr:uid="{00000000-0005-0000-0000-0000833A0000}"/>
    <cellStyle name="Normal 2 3 2 3 2 5 2" xfId="12131" xr:uid="{00000000-0005-0000-0000-0000843A0000}"/>
    <cellStyle name="Normal 2 3 2 3 2 5 2 2" xfId="12132" xr:uid="{00000000-0005-0000-0000-0000853A0000}"/>
    <cellStyle name="Normal 2 3 2 3 2 5 2 2 2" xfId="12133" xr:uid="{00000000-0005-0000-0000-0000863A0000}"/>
    <cellStyle name="Normal 2 3 2 3 2 5 2 2 2 2" xfId="12134" xr:uid="{00000000-0005-0000-0000-0000873A0000}"/>
    <cellStyle name="Normal 2 3 2 3 2 5 2 2 2 3" xfId="12135" xr:uid="{00000000-0005-0000-0000-0000883A0000}"/>
    <cellStyle name="Normal 2 3 2 3 2 5 2 2 3" xfId="12136" xr:uid="{00000000-0005-0000-0000-0000893A0000}"/>
    <cellStyle name="Normal 2 3 2 3 2 5 2 2 3 2" xfId="12137" xr:uid="{00000000-0005-0000-0000-00008A3A0000}"/>
    <cellStyle name="Normal 2 3 2 3 2 5 2 2 4" xfId="12138" xr:uid="{00000000-0005-0000-0000-00008B3A0000}"/>
    <cellStyle name="Normal 2 3 2 3 2 5 2 3" xfId="12139" xr:uid="{00000000-0005-0000-0000-00008C3A0000}"/>
    <cellStyle name="Normal 2 3 2 3 2 5 2 3 2" xfId="12140" xr:uid="{00000000-0005-0000-0000-00008D3A0000}"/>
    <cellStyle name="Normal 2 3 2 3 2 5 2 3 3" xfId="12141" xr:uid="{00000000-0005-0000-0000-00008E3A0000}"/>
    <cellStyle name="Normal 2 3 2 3 2 5 2 4" xfId="12142" xr:uid="{00000000-0005-0000-0000-00008F3A0000}"/>
    <cellStyle name="Normal 2 3 2 3 2 5 2 4 2" xfId="12143" xr:uid="{00000000-0005-0000-0000-0000903A0000}"/>
    <cellStyle name="Normal 2 3 2 3 2 5 2 4 3" xfId="12144" xr:uid="{00000000-0005-0000-0000-0000913A0000}"/>
    <cellStyle name="Normal 2 3 2 3 2 5 2 5" xfId="12145" xr:uid="{00000000-0005-0000-0000-0000923A0000}"/>
    <cellStyle name="Normal 2 3 2 3 2 5 2 5 2" xfId="12146" xr:uid="{00000000-0005-0000-0000-0000933A0000}"/>
    <cellStyle name="Normal 2 3 2 3 2 5 2 6" xfId="12147" xr:uid="{00000000-0005-0000-0000-0000943A0000}"/>
    <cellStyle name="Normal 2 3 2 3 2 5 3" xfId="12148" xr:uid="{00000000-0005-0000-0000-0000953A0000}"/>
    <cellStyle name="Normal 2 3 2 3 2 5 3 2" xfId="12149" xr:uid="{00000000-0005-0000-0000-0000963A0000}"/>
    <cellStyle name="Normal 2 3 2 3 2 5 3 2 2" xfId="12150" xr:uid="{00000000-0005-0000-0000-0000973A0000}"/>
    <cellStyle name="Normal 2 3 2 3 2 5 3 2 2 2" xfId="12151" xr:uid="{00000000-0005-0000-0000-0000983A0000}"/>
    <cellStyle name="Normal 2 3 2 3 2 5 3 2 3" xfId="12152" xr:uid="{00000000-0005-0000-0000-0000993A0000}"/>
    <cellStyle name="Normal 2 3 2 3 2 5 3 3" xfId="12153" xr:uid="{00000000-0005-0000-0000-00009A3A0000}"/>
    <cellStyle name="Normal 2 3 2 3 2 5 3 3 2" xfId="12154" xr:uid="{00000000-0005-0000-0000-00009B3A0000}"/>
    <cellStyle name="Normal 2 3 2 3 2 5 3 4" xfId="12155" xr:uid="{00000000-0005-0000-0000-00009C3A0000}"/>
    <cellStyle name="Normal 2 3 2 3 2 5 4" xfId="12156" xr:uid="{00000000-0005-0000-0000-00009D3A0000}"/>
    <cellStyle name="Normal 2 3 2 3 2 5 4 2" xfId="12157" xr:uid="{00000000-0005-0000-0000-00009E3A0000}"/>
    <cellStyle name="Normal 2 3 2 3 2 5 4 2 2" xfId="12158" xr:uid="{00000000-0005-0000-0000-00009F3A0000}"/>
    <cellStyle name="Normal 2 3 2 3 2 5 4 3" xfId="12159" xr:uid="{00000000-0005-0000-0000-0000A03A0000}"/>
    <cellStyle name="Normal 2 3 2 3 2 5 4 4" xfId="12160" xr:uid="{00000000-0005-0000-0000-0000A13A0000}"/>
    <cellStyle name="Normal 2 3 2 3 2 5 5" xfId="12161" xr:uid="{00000000-0005-0000-0000-0000A23A0000}"/>
    <cellStyle name="Normal 2 3 2 3 2 5 5 2" xfId="12162" xr:uid="{00000000-0005-0000-0000-0000A33A0000}"/>
    <cellStyle name="Normal 2 3 2 3 2 5 5 2 2" xfId="12163" xr:uid="{00000000-0005-0000-0000-0000A43A0000}"/>
    <cellStyle name="Normal 2 3 2 3 2 5 5 3" xfId="12164" xr:uid="{00000000-0005-0000-0000-0000A53A0000}"/>
    <cellStyle name="Normal 2 3 2 3 2 5 6" xfId="12165" xr:uid="{00000000-0005-0000-0000-0000A63A0000}"/>
    <cellStyle name="Normal 2 3 2 3 2 5 6 2" xfId="12166" xr:uid="{00000000-0005-0000-0000-0000A73A0000}"/>
    <cellStyle name="Normal 2 3 2 3 2 5 7" xfId="12167" xr:uid="{00000000-0005-0000-0000-0000A83A0000}"/>
    <cellStyle name="Normal 2 3 2 3 2 5 8" xfId="12168" xr:uid="{00000000-0005-0000-0000-0000A93A0000}"/>
    <cellStyle name="Normal 2 3 2 3 2 6" xfId="12169" xr:uid="{00000000-0005-0000-0000-0000AA3A0000}"/>
    <cellStyle name="Normal 2 3 2 3 2 6 2" xfId="12170" xr:uid="{00000000-0005-0000-0000-0000AB3A0000}"/>
    <cellStyle name="Normal 2 3 2 3 2 6 2 2" xfId="12171" xr:uid="{00000000-0005-0000-0000-0000AC3A0000}"/>
    <cellStyle name="Normal 2 3 2 3 2 6 2 2 2" xfId="12172" xr:uid="{00000000-0005-0000-0000-0000AD3A0000}"/>
    <cellStyle name="Normal 2 3 2 3 2 6 2 2 2 2" xfId="12173" xr:uid="{00000000-0005-0000-0000-0000AE3A0000}"/>
    <cellStyle name="Normal 2 3 2 3 2 6 2 2 3" xfId="12174" xr:uid="{00000000-0005-0000-0000-0000AF3A0000}"/>
    <cellStyle name="Normal 2 3 2 3 2 6 2 3" xfId="12175" xr:uid="{00000000-0005-0000-0000-0000B03A0000}"/>
    <cellStyle name="Normal 2 3 2 3 2 6 2 3 2" xfId="12176" xr:uid="{00000000-0005-0000-0000-0000B13A0000}"/>
    <cellStyle name="Normal 2 3 2 3 2 6 2 4" xfId="12177" xr:uid="{00000000-0005-0000-0000-0000B23A0000}"/>
    <cellStyle name="Normal 2 3 2 3 2 6 3" xfId="12178" xr:uid="{00000000-0005-0000-0000-0000B33A0000}"/>
    <cellStyle name="Normal 2 3 2 3 2 6 3 2" xfId="12179" xr:uid="{00000000-0005-0000-0000-0000B43A0000}"/>
    <cellStyle name="Normal 2 3 2 3 2 6 3 2 2" xfId="12180" xr:uid="{00000000-0005-0000-0000-0000B53A0000}"/>
    <cellStyle name="Normal 2 3 2 3 2 6 3 3" xfId="12181" xr:uid="{00000000-0005-0000-0000-0000B63A0000}"/>
    <cellStyle name="Normal 2 3 2 3 2 6 3 4" xfId="12182" xr:uid="{00000000-0005-0000-0000-0000B73A0000}"/>
    <cellStyle name="Normal 2 3 2 3 2 6 4" xfId="12183" xr:uid="{00000000-0005-0000-0000-0000B83A0000}"/>
    <cellStyle name="Normal 2 3 2 3 2 6 4 2" xfId="12184" xr:uid="{00000000-0005-0000-0000-0000B93A0000}"/>
    <cellStyle name="Normal 2 3 2 3 2 6 4 2 2" xfId="12185" xr:uid="{00000000-0005-0000-0000-0000BA3A0000}"/>
    <cellStyle name="Normal 2 3 2 3 2 6 4 3" xfId="12186" xr:uid="{00000000-0005-0000-0000-0000BB3A0000}"/>
    <cellStyle name="Normal 2 3 2 3 2 6 5" xfId="12187" xr:uid="{00000000-0005-0000-0000-0000BC3A0000}"/>
    <cellStyle name="Normal 2 3 2 3 2 6 5 2" xfId="12188" xr:uid="{00000000-0005-0000-0000-0000BD3A0000}"/>
    <cellStyle name="Normal 2 3 2 3 2 6 6" xfId="12189" xr:uid="{00000000-0005-0000-0000-0000BE3A0000}"/>
    <cellStyle name="Normal 2 3 2 3 2 6 7" xfId="12190" xr:uid="{00000000-0005-0000-0000-0000BF3A0000}"/>
    <cellStyle name="Normal 2 3 2 3 2 7" xfId="12191" xr:uid="{00000000-0005-0000-0000-0000C03A0000}"/>
    <cellStyle name="Normal 2 3 2 3 2 7 2" xfId="12192" xr:uid="{00000000-0005-0000-0000-0000C13A0000}"/>
    <cellStyle name="Normal 2 3 2 3 2 7 2 2" xfId="12193" xr:uid="{00000000-0005-0000-0000-0000C23A0000}"/>
    <cellStyle name="Normal 2 3 2 3 2 7 2 2 2" xfId="12194" xr:uid="{00000000-0005-0000-0000-0000C33A0000}"/>
    <cellStyle name="Normal 2 3 2 3 2 7 2 3" xfId="12195" xr:uid="{00000000-0005-0000-0000-0000C43A0000}"/>
    <cellStyle name="Normal 2 3 2 3 2 7 3" xfId="12196" xr:uid="{00000000-0005-0000-0000-0000C53A0000}"/>
    <cellStyle name="Normal 2 3 2 3 2 7 3 2" xfId="12197" xr:uid="{00000000-0005-0000-0000-0000C63A0000}"/>
    <cellStyle name="Normal 2 3 2 3 2 7 4" xfId="12198" xr:uid="{00000000-0005-0000-0000-0000C73A0000}"/>
    <cellStyle name="Normal 2 3 2 3 2 8" xfId="12199" xr:uid="{00000000-0005-0000-0000-0000C83A0000}"/>
    <cellStyle name="Normal 2 3 2 3 2 8 2" xfId="12200" xr:uid="{00000000-0005-0000-0000-0000C93A0000}"/>
    <cellStyle name="Normal 2 3 2 3 2 8 2 2" xfId="12201" xr:uid="{00000000-0005-0000-0000-0000CA3A0000}"/>
    <cellStyle name="Normal 2 3 2 3 2 8 3" xfId="12202" xr:uid="{00000000-0005-0000-0000-0000CB3A0000}"/>
    <cellStyle name="Normal 2 3 2 3 2 8 4" xfId="12203" xr:uid="{00000000-0005-0000-0000-0000CC3A0000}"/>
    <cellStyle name="Normal 2 3 2 3 2 9" xfId="12204" xr:uid="{00000000-0005-0000-0000-0000CD3A0000}"/>
    <cellStyle name="Normal 2 3 2 3 2 9 2" xfId="12205" xr:uid="{00000000-0005-0000-0000-0000CE3A0000}"/>
    <cellStyle name="Normal 2 3 2 3 2 9 2 2" xfId="12206" xr:uid="{00000000-0005-0000-0000-0000CF3A0000}"/>
    <cellStyle name="Normal 2 3 2 3 2 9 3" xfId="12207" xr:uid="{00000000-0005-0000-0000-0000D03A0000}"/>
    <cellStyle name="Normal 2 3 2 3 2 9 4" xfId="12208" xr:uid="{00000000-0005-0000-0000-0000D13A0000}"/>
    <cellStyle name="Normal 2 3 2 3 3" xfId="12209" xr:uid="{00000000-0005-0000-0000-0000D23A0000}"/>
    <cellStyle name="Normal 2 3 2 3 3 10" xfId="12210" xr:uid="{00000000-0005-0000-0000-0000D33A0000}"/>
    <cellStyle name="Normal 2 3 2 3 3 11" xfId="12211" xr:uid="{00000000-0005-0000-0000-0000D43A0000}"/>
    <cellStyle name="Normal 2 3 2 3 3 12" xfId="12212" xr:uid="{00000000-0005-0000-0000-0000D53A0000}"/>
    <cellStyle name="Normal 2 3 2 3 3 2" xfId="12213" xr:uid="{00000000-0005-0000-0000-0000D63A0000}"/>
    <cellStyle name="Normal 2 3 2 3 3 2 2" xfId="12214" xr:uid="{00000000-0005-0000-0000-0000D73A0000}"/>
    <cellStyle name="Normal 2 3 2 3 3 2 2 2" xfId="12215" xr:uid="{00000000-0005-0000-0000-0000D83A0000}"/>
    <cellStyle name="Normal 2 3 2 3 3 2 2 2 2" xfId="12216" xr:uid="{00000000-0005-0000-0000-0000D93A0000}"/>
    <cellStyle name="Normal 2 3 2 3 3 2 2 2 2 2" xfId="12217" xr:uid="{00000000-0005-0000-0000-0000DA3A0000}"/>
    <cellStyle name="Normal 2 3 2 3 3 2 2 2 2 3" xfId="12218" xr:uid="{00000000-0005-0000-0000-0000DB3A0000}"/>
    <cellStyle name="Normal 2 3 2 3 3 2 2 2 3" xfId="12219" xr:uid="{00000000-0005-0000-0000-0000DC3A0000}"/>
    <cellStyle name="Normal 2 3 2 3 3 2 2 2 3 2" xfId="12220" xr:uid="{00000000-0005-0000-0000-0000DD3A0000}"/>
    <cellStyle name="Normal 2 3 2 3 3 2 2 2 4" xfId="12221" xr:uid="{00000000-0005-0000-0000-0000DE3A0000}"/>
    <cellStyle name="Normal 2 3 2 3 3 2 2 3" xfId="12222" xr:uid="{00000000-0005-0000-0000-0000DF3A0000}"/>
    <cellStyle name="Normal 2 3 2 3 3 2 2 3 2" xfId="12223" xr:uid="{00000000-0005-0000-0000-0000E03A0000}"/>
    <cellStyle name="Normal 2 3 2 3 3 2 2 3 3" xfId="12224" xr:uid="{00000000-0005-0000-0000-0000E13A0000}"/>
    <cellStyle name="Normal 2 3 2 3 3 2 2 4" xfId="12225" xr:uid="{00000000-0005-0000-0000-0000E23A0000}"/>
    <cellStyle name="Normal 2 3 2 3 3 2 2 4 2" xfId="12226" xr:uid="{00000000-0005-0000-0000-0000E33A0000}"/>
    <cellStyle name="Normal 2 3 2 3 3 2 2 4 3" xfId="12227" xr:uid="{00000000-0005-0000-0000-0000E43A0000}"/>
    <cellStyle name="Normal 2 3 2 3 3 2 2 5" xfId="12228" xr:uid="{00000000-0005-0000-0000-0000E53A0000}"/>
    <cellStyle name="Normal 2 3 2 3 3 2 2 5 2" xfId="12229" xr:uid="{00000000-0005-0000-0000-0000E63A0000}"/>
    <cellStyle name="Normal 2 3 2 3 3 2 2 6" xfId="12230" xr:uid="{00000000-0005-0000-0000-0000E73A0000}"/>
    <cellStyle name="Normal 2 3 2 3 3 2 3" xfId="12231" xr:uid="{00000000-0005-0000-0000-0000E83A0000}"/>
    <cellStyle name="Normal 2 3 2 3 3 2 3 2" xfId="12232" xr:uid="{00000000-0005-0000-0000-0000E93A0000}"/>
    <cellStyle name="Normal 2 3 2 3 3 2 3 2 2" xfId="12233" xr:uid="{00000000-0005-0000-0000-0000EA3A0000}"/>
    <cellStyle name="Normal 2 3 2 3 3 2 3 2 2 2" xfId="12234" xr:uid="{00000000-0005-0000-0000-0000EB3A0000}"/>
    <cellStyle name="Normal 2 3 2 3 3 2 3 2 3" xfId="12235" xr:uid="{00000000-0005-0000-0000-0000EC3A0000}"/>
    <cellStyle name="Normal 2 3 2 3 3 2 3 3" xfId="12236" xr:uid="{00000000-0005-0000-0000-0000ED3A0000}"/>
    <cellStyle name="Normal 2 3 2 3 3 2 3 3 2" xfId="12237" xr:uid="{00000000-0005-0000-0000-0000EE3A0000}"/>
    <cellStyle name="Normal 2 3 2 3 3 2 3 4" xfId="12238" xr:uid="{00000000-0005-0000-0000-0000EF3A0000}"/>
    <cellStyle name="Normal 2 3 2 3 3 2 4" xfId="12239" xr:uid="{00000000-0005-0000-0000-0000F03A0000}"/>
    <cellStyle name="Normal 2 3 2 3 3 2 4 2" xfId="12240" xr:uid="{00000000-0005-0000-0000-0000F13A0000}"/>
    <cellStyle name="Normal 2 3 2 3 3 2 4 2 2" xfId="12241" xr:uid="{00000000-0005-0000-0000-0000F23A0000}"/>
    <cellStyle name="Normal 2 3 2 3 3 2 4 3" xfId="12242" xr:uid="{00000000-0005-0000-0000-0000F33A0000}"/>
    <cellStyle name="Normal 2 3 2 3 3 2 4 4" xfId="12243" xr:uid="{00000000-0005-0000-0000-0000F43A0000}"/>
    <cellStyle name="Normal 2 3 2 3 3 2 5" xfId="12244" xr:uid="{00000000-0005-0000-0000-0000F53A0000}"/>
    <cellStyle name="Normal 2 3 2 3 3 2 5 2" xfId="12245" xr:uid="{00000000-0005-0000-0000-0000F63A0000}"/>
    <cellStyle name="Normal 2 3 2 3 3 2 5 2 2" xfId="12246" xr:uid="{00000000-0005-0000-0000-0000F73A0000}"/>
    <cellStyle name="Normal 2 3 2 3 3 2 5 3" xfId="12247" xr:uid="{00000000-0005-0000-0000-0000F83A0000}"/>
    <cellStyle name="Normal 2 3 2 3 3 2 6" xfId="12248" xr:uid="{00000000-0005-0000-0000-0000F93A0000}"/>
    <cellStyle name="Normal 2 3 2 3 3 2 6 2" xfId="12249" xr:uid="{00000000-0005-0000-0000-0000FA3A0000}"/>
    <cellStyle name="Normal 2 3 2 3 3 2 7" xfId="12250" xr:uid="{00000000-0005-0000-0000-0000FB3A0000}"/>
    <cellStyle name="Normal 2 3 2 3 3 2 8" xfId="12251" xr:uid="{00000000-0005-0000-0000-0000FC3A0000}"/>
    <cellStyle name="Normal 2 3 2 3 3 3" xfId="12252" xr:uid="{00000000-0005-0000-0000-0000FD3A0000}"/>
    <cellStyle name="Normal 2 3 2 3 3 3 2" xfId="12253" xr:uid="{00000000-0005-0000-0000-0000FE3A0000}"/>
    <cellStyle name="Normal 2 3 2 3 3 3 2 2" xfId="12254" xr:uid="{00000000-0005-0000-0000-0000FF3A0000}"/>
    <cellStyle name="Normal 2 3 2 3 3 3 2 2 2" xfId="12255" xr:uid="{00000000-0005-0000-0000-0000003B0000}"/>
    <cellStyle name="Normal 2 3 2 3 3 3 2 2 2 2" xfId="12256" xr:uid="{00000000-0005-0000-0000-0000013B0000}"/>
    <cellStyle name="Normal 2 3 2 3 3 3 2 2 3" xfId="12257" xr:uid="{00000000-0005-0000-0000-0000023B0000}"/>
    <cellStyle name="Normal 2 3 2 3 3 3 2 3" xfId="12258" xr:uid="{00000000-0005-0000-0000-0000033B0000}"/>
    <cellStyle name="Normal 2 3 2 3 3 3 2 3 2" xfId="12259" xr:uid="{00000000-0005-0000-0000-0000043B0000}"/>
    <cellStyle name="Normal 2 3 2 3 3 3 2 4" xfId="12260" xr:uid="{00000000-0005-0000-0000-0000053B0000}"/>
    <cellStyle name="Normal 2 3 2 3 3 3 3" xfId="12261" xr:uid="{00000000-0005-0000-0000-0000063B0000}"/>
    <cellStyle name="Normal 2 3 2 3 3 3 3 2" xfId="12262" xr:uid="{00000000-0005-0000-0000-0000073B0000}"/>
    <cellStyle name="Normal 2 3 2 3 3 3 3 2 2" xfId="12263" xr:uid="{00000000-0005-0000-0000-0000083B0000}"/>
    <cellStyle name="Normal 2 3 2 3 3 3 3 3" xfId="12264" xr:uid="{00000000-0005-0000-0000-0000093B0000}"/>
    <cellStyle name="Normal 2 3 2 3 3 3 3 4" xfId="12265" xr:uid="{00000000-0005-0000-0000-00000A3B0000}"/>
    <cellStyle name="Normal 2 3 2 3 3 3 4" xfId="12266" xr:uid="{00000000-0005-0000-0000-00000B3B0000}"/>
    <cellStyle name="Normal 2 3 2 3 3 3 4 2" xfId="12267" xr:uid="{00000000-0005-0000-0000-00000C3B0000}"/>
    <cellStyle name="Normal 2 3 2 3 3 3 4 2 2" xfId="12268" xr:uid="{00000000-0005-0000-0000-00000D3B0000}"/>
    <cellStyle name="Normal 2 3 2 3 3 3 4 3" xfId="12269" xr:uid="{00000000-0005-0000-0000-00000E3B0000}"/>
    <cellStyle name="Normal 2 3 2 3 3 3 4 4" xfId="12270" xr:uid="{00000000-0005-0000-0000-00000F3B0000}"/>
    <cellStyle name="Normal 2 3 2 3 3 3 5" xfId="12271" xr:uid="{00000000-0005-0000-0000-0000103B0000}"/>
    <cellStyle name="Normal 2 3 2 3 3 3 5 2" xfId="12272" xr:uid="{00000000-0005-0000-0000-0000113B0000}"/>
    <cellStyle name="Normal 2 3 2 3 3 3 6" xfId="12273" xr:uid="{00000000-0005-0000-0000-0000123B0000}"/>
    <cellStyle name="Normal 2 3 2 3 3 3 7" xfId="12274" xr:uid="{00000000-0005-0000-0000-0000133B0000}"/>
    <cellStyle name="Normal 2 3 2 3 3 3 8" xfId="12275" xr:uid="{00000000-0005-0000-0000-0000143B0000}"/>
    <cellStyle name="Normal 2 3 2 3 3 4" xfId="12276" xr:uid="{00000000-0005-0000-0000-0000153B0000}"/>
    <cellStyle name="Normal 2 3 2 3 3 4 2" xfId="12277" xr:uid="{00000000-0005-0000-0000-0000163B0000}"/>
    <cellStyle name="Normal 2 3 2 3 3 4 2 2" xfId="12278" xr:uid="{00000000-0005-0000-0000-0000173B0000}"/>
    <cellStyle name="Normal 2 3 2 3 3 4 2 2 2" xfId="12279" xr:uid="{00000000-0005-0000-0000-0000183B0000}"/>
    <cellStyle name="Normal 2 3 2 3 3 4 2 3" xfId="12280" xr:uid="{00000000-0005-0000-0000-0000193B0000}"/>
    <cellStyle name="Normal 2 3 2 3 3 4 2 4" xfId="12281" xr:uid="{00000000-0005-0000-0000-00001A3B0000}"/>
    <cellStyle name="Normal 2 3 2 3 3 4 3" xfId="12282" xr:uid="{00000000-0005-0000-0000-00001B3B0000}"/>
    <cellStyle name="Normal 2 3 2 3 3 4 3 2" xfId="12283" xr:uid="{00000000-0005-0000-0000-00001C3B0000}"/>
    <cellStyle name="Normal 2 3 2 3 3 4 3 3" xfId="12284" xr:uid="{00000000-0005-0000-0000-00001D3B0000}"/>
    <cellStyle name="Normal 2 3 2 3 3 4 4" xfId="12285" xr:uid="{00000000-0005-0000-0000-00001E3B0000}"/>
    <cellStyle name="Normal 2 3 2 3 3 4 4 2" xfId="12286" xr:uid="{00000000-0005-0000-0000-00001F3B0000}"/>
    <cellStyle name="Normal 2 3 2 3 3 4 5" xfId="12287" xr:uid="{00000000-0005-0000-0000-0000203B0000}"/>
    <cellStyle name="Normal 2 3 2 3 3 4 6" xfId="12288" xr:uid="{00000000-0005-0000-0000-0000213B0000}"/>
    <cellStyle name="Normal 2 3 2 3 3 4 7" xfId="12289" xr:uid="{00000000-0005-0000-0000-0000223B0000}"/>
    <cellStyle name="Normal 2 3 2 3 3 4 8" xfId="12290" xr:uid="{00000000-0005-0000-0000-0000233B0000}"/>
    <cellStyle name="Normal 2 3 2 3 3 5" xfId="12291" xr:uid="{00000000-0005-0000-0000-0000243B0000}"/>
    <cellStyle name="Normal 2 3 2 3 3 5 2" xfId="12292" xr:uid="{00000000-0005-0000-0000-0000253B0000}"/>
    <cellStyle name="Normal 2 3 2 3 3 5 2 2" xfId="12293" xr:uid="{00000000-0005-0000-0000-0000263B0000}"/>
    <cellStyle name="Normal 2 3 2 3 3 5 2 3" xfId="12294" xr:uid="{00000000-0005-0000-0000-0000273B0000}"/>
    <cellStyle name="Normal 2 3 2 3 3 5 3" xfId="12295" xr:uid="{00000000-0005-0000-0000-0000283B0000}"/>
    <cellStyle name="Normal 2 3 2 3 3 5 3 2" xfId="12296" xr:uid="{00000000-0005-0000-0000-0000293B0000}"/>
    <cellStyle name="Normal 2 3 2 3 3 5 4" xfId="12297" xr:uid="{00000000-0005-0000-0000-00002A3B0000}"/>
    <cellStyle name="Normal 2 3 2 3 3 5 5" xfId="12298" xr:uid="{00000000-0005-0000-0000-00002B3B0000}"/>
    <cellStyle name="Normal 2 3 2 3 3 5 6" xfId="12299" xr:uid="{00000000-0005-0000-0000-00002C3B0000}"/>
    <cellStyle name="Normal 2 3 2 3 3 5 7" xfId="12300" xr:uid="{00000000-0005-0000-0000-00002D3B0000}"/>
    <cellStyle name="Normal 2 3 2 3 3 6" xfId="12301" xr:uid="{00000000-0005-0000-0000-00002E3B0000}"/>
    <cellStyle name="Normal 2 3 2 3 3 6 2" xfId="12302" xr:uid="{00000000-0005-0000-0000-00002F3B0000}"/>
    <cellStyle name="Normal 2 3 2 3 3 6 2 2" xfId="12303" xr:uid="{00000000-0005-0000-0000-0000303B0000}"/>
    <cellStyle name="Normal 2 3 2 3 3 6 3" xfId="12304" xr:uid="{00000000-0005-0000-0000-0000313B0000}"/>
    <cellStyle name="Normal 2 3 2 3 3 6 4" xfId="12305" xr:uid="{00000000-0005-0000-0000-0000323B0000}"/>
    <cellStyle name="Normal 2 3 2 3 3 7" xfId="12306" xr:uid="{00000000-0005-0000-0000-0000333B0000}"/>
    <cellStyle name="Normal 2 3 2 3 3 7 2" xfId="12307" xr:uid="{00000000-0005-0000-0000-0000343B0000}"/>
    <cellStyle name="Normal 2 3 2 3 3 7 3" xfId="12308" xr:uid="{00000000-0005-0000-0000-0000353B0000}"/>
    <cellStyle name="Normal 2 3 2 3 3 8" xfId="12309" xr:uid="{00000000-0005-0000-0000-0000363B0000}"/>
    <cellStyle name="Normal 2 3 2 3 3 8 2" xfId="12310" xr:uid="{00000000-0005-0000-0000-0000373B0000}"/>
    <cellStyle name="Normal 2 3 2 3 3 9" xfId="12311" xr:uid="{00000000-0005-0000-0000-0000383B0000}"/>
    <cellStyle name="Normal 2 3 2 3 4" xfId="12312" xr:uid="{00000000-0005-0000-0000-0000393B0000}"/>
    <cellStyle name="Normal 2 3 2 3 4 10" xfId="12313" xr:uid="{00000000-0005-0000-0000-00003A3B0000}"/>
    <cellStyle name="Normal 2 3 2 3 4 11" xfId="12314" xr:uid="{00000000-0005-0000-0000-00003B3B0000}"/>
    <cellStyle name="Normal 2 3 2 3 4 12" xfId="12315" xr:uid="{00000000-0005-0000-0000-00003C3B0000}"/>
    <cellStyle name="Normal 2 3 2 3 4 2" xfId="12316" xr:uid="{00000000-0005-0000-0000-00003D3B0000}"/>
    <cellStyle name="Normal 2 3 2 3 4 2 2" xfId="12317" xr:uid="{00000000-0005-0000-0000-00003E3B0000}"/>
    <cellStyle name="Normal 2 3 2 3 4 2 2 2" xfId="12318" xr:uid="{00000000-0005-0000-0000-00003F3B0000}"/>
    <cellStyle name="Normal 2 3 2 3 4 2 2 2 2" xfId="12319" xr:uid="{00000000-0005-0000-0000-0000403B0000}"/>
    <cellStyle name="Normal 2 3 2 3 4 2 2 2 2 2" xfId="12320" xr:uid="{00000000-0005-0000-0000-0000413B0000}"/>
    <cellStyle name="Normal 2 3 2 3 4 2 2 2 2 3" xfId="12321" xr:uid="{00000000-0005-0000-0000-0000423B0000}"/>
    <cellStyle name="Normal 2 3 2 3 4 2 2 2 3" xfId="12322" xr:uid="{00000000-0005-0000-0000-0000433B0000}"/>
    <cellStyle name="Normal 2 3 2 3 4 2 2 2 3 2" xfId="12323" xr:uid="{00000000-0005-0000-0000-0000443B0000}"/>
    <cellStyle name="Normal 2 3 2 3 4 2 2 2 4" xfId="12324" xr:uid="{00000000-0005-0000-0000-0000453B0000}"/>
    <cellStyle name="Normal 2 3 2 3 4 2 2 3" xfId="12325" xr:uid="{00000000-0005-0000-0000-0000463B0000}"/>
    <cellStyle name="Normal 2 3 2 3 4 2 2 3 2" xfId="12326" xr:uid="{00000000-0005-0000-0000-0000473B0000}"/>
    <cellStyle name="Normal 2 3 2 3 4 2 2 3 3" xfId="12327" xr:uid="{00000000-0005-0000-0000-0000483B0000}"/>
    <cellStyle name="Normal 2 3 2 3 4 2 2 4" xfId="12328" xr:uid="{00000000-0005-0000-0000-0000493B0000}"/>
    <cellStyle name="Normal 2 3 2 3 4 2 2 4 2" xfId="12329" xr:uid="{00000000-0005-0000-0000-00004A3B0000}"/>
    <cellStyle name="Normal 2 3 2 3 4 2 2 4 3" xfId="12330" xr:uid="{00000000-0005-0000-0000-00004B3B0000}"/>
    <cellStyle name="Normal 2 3 2 3 4 2 2 5" xfId="12331" xr:uid="{00000000-0005-0000-0000-00004C3B0000}"/>
    <cellStyle name="Normal 2 3 2 3 4 2 2 5 2" xfId="12332" xr:uid="{00000000-0005-0000-0000-00004D3B0000}"/>
    <cellStyle name="Normal 2 3 2 3 4 2 2 6" xfId="12333" xr:uid="{00000000-0005-0000-0000-00004E3B0000}"/>
    <cellStyle name="Normal 2 3 2 3 4 2 3" xfId="12334" xr:uid="{00000000-0005-0000-0000-00004F3B0000}"/>
    <cellStyle name="Normal 2 3 2 3 4 2 3 2" xfId="12335" xr:uid="{00000000-0005-0000-0000-0000503B0000}"/>
    <cellStyle name="Normal 2 3 2 3 4 2 3 2 2" xfId="12336" xr:uid="{00000000-0005-0000-0000-0000513B0000}"/>
    <cellStyle name="Normal 2 3 2 3 4 2 3 2 2 2" xfId="12337" xr:uid="{00000000-0005-0000-0000-0000523B0000}"/>
    <cellStyle name="Normal 2 3 2 3 4 2 3 2 3" xfId="12338" xr:uid="{00000000-0005-0000-0000-0000533B0000}"/>
    <cellStyle name="Normal 2 3 2 3 4 2 3 3" xfId="12339" xr:uid="{00000000-0005-0000-0000-0000543B0000}"/>
    <cellStyle name="Normal 2 3 2 3 4 2 3 3 2" xfId="12340" xr:uid="{00000000-0005-0000-0000-0000553B0000}"/>
    <cellStyle name="Normal 2 3 2 3 4 2 3 4" xfId="12341" xr:uid="{00000000-0005-0000-0000-0000563B0000}"/>
    <cellStyle name="Normal 2 3 2 3 4 2 4" xfId="12342" xr:uid="{00000000-0005-0000-0000-0000573B0000}"/>
    <cellStyle name="Normal 2 3 2 3 4 2 4 2" xfId="12343" xr:uid="{00000000-0005-0000-0000-0000583B0000}"/>
    <cellStyle name="Normal 2 3 2 3 4 2 4 2 2" xfId="12344" xr:uid="{00000000-0005-0000-0000-0000593B0000}"/>
    <cellStyle name="Normal 2 3 2 3 4 2 4 3" xfId="12345" xr:uid="{00000000-0005-0000-0000-00005A3B0000}"/>
    <cellStyle name="Normal 2 3 2 3 4 2 4 4" xfId="12346" xr:uid="{00000000-0005-0000-0000-00005B3B0000}"/>
    <cellStyle name="Normal 2 3 2 3 4 2 5" xfId="12347" xr:uid="{00000000-0005-0000-0000-00005C3B0000}"/>
    <cellStyle name="Normal 2 3 2 3 4 2 5 2" xfId="12348" xr:uid="{00000000-0005-0000-0000-00005D3B0000}"/>
    <cellStyle name="Normal 2 3 2 3 4 2 5 2 2" xfId="12349" xr:uid="{00000000-0005-0000-0000-00005E3B0000}"/>
    <cellStyle name="Normal 2 3 2 3 4 2 5 3" xfId="12350" xr:uid="{00000000-0005-0000-0000-00005F3B0000}"/>
    <cellStyle name="Normal 2 3 2 3 4 2 6" xfId="12351" xr:uid="{00000000-0005-0000-0000-0000603B0000}"/>
    <cellStyle name="Normal 2 3 2 3 4 2 6 2" xfId="12352" xr:uid="{00000000-0005-0000-0000-0000613B0000}"/>
    <cellStyle name="Normal 2 3 2 3 4 2 7" xfId="12353" xr:uid="{00000000-0005-0000-0000-0000623B0000}"/>
    <cellStyle name="Normal 2 3 2 3 4 2 8" xfId="12354" xr:uid="{00000000-0005-0000-0000-0000633B0000}"/>
    <cellStyle name="Normal 2 3 2 3 4 3" xfId="12355" xr:uid="{00000000-0005-0000-0000-0000643B0000}"/>
    <cellStyle name="Normal 2 3 2 3 4 3 2" xfId="12356" xr:uid="{00000000-0005-0000-0000-0000653B0000}"/>
    <cellStyle name="Normal 2 3 2 3 4 3 2 2" xfId="12357" xr:uid="{00000000-0005-0000-0000-0000663B0000}"/>
    <cellStyle name="Normal 2 3 2 3 4 3 2 2 2" xfId="12358" xr:uid="{00000000-0005-0000-0000-0000673B0000}"/>
    <cellStyle name="Normal 2 3 2 3 4 3 2 2 2 2" xfId="12359" xr:uid="{00000000-0005-0000-0000-0000683B0000}"/>
    <cellStyle name="Normal 2 3 2 3 4 3 2 2 3" xfId="12360" xr:uid="{00000000-0005-0000-0000-0000693B0000}"/>
    <cellStyle name="Normal 2 3 2 3 4 3 2 3" xfId="12361" xr:uid="{00000000-0005-0000-0000-00006A3B0000}"/>
    <cellStyle name="Normal 2 3 2 3 4 3 2 3 2" xfId="12362" xr:uid="{00000000-0005-0000-0000-00006B3B0000}"/>
    <cellStyle name="Normal 2 3 2 3 4 3 2 4" xfId="12363" xr:uid="{00000000-0005-0000-0000-00006C3B0000}"/>
    <cellStyle name="Normal 2 3 2 3 4 3 3" xfId="12364" xr:uid="{00000000-0005-0000-0000-00006D3B0000}"/>
    <cellStyle name="Normal 2 3 2 3 4 3 3 2" xfId="12365" xr:uid="{00000000-0005-0000-0000-00006E3B0000}"/>
    <cellStyle name="Normal 2 3 2 3 4 3 3 2 2" xfId="12366" xr:uid="{00000000-0005-0000-0000-00006F3B0000}"/>
    <cellStyle name="Normal 2 3 2 3 4 3 3 3" xfId="12367" xr:uid="{00000000-0005-0000-0000-0000703B0000}"/>
    <cellStyle name="Normal 2 3 2 3 4 3 3 4" xfId="12368" xr:uid="{00000000-0005-0000-0000-0000713B0000}"/>
    <cellStyle name="Normal 2 3 2 3 4 3 4" xfId="12369" xr:uid="{00000000-0005-0000-0000-0000723B0000}"/>
    <cellStyle name="Normal 2 3 2 3 4 3 4 2" xfId="12370" xr:uid="{00000000-0005-0000-0000-0000733B0000}"/>
    <cellStyle name="Normal 2 3 2 3 4 3 4 2 2" xfId="12371" xr:uid="{00000000-0005-0000-0000-0000743B0000}"/>
    <cellStyle name="Normal 2 3 2 3 4 3 4 3" xfId="12372" xr:uid="{00000000-0005-0000-0000-0000753B0000}"/>
    <cellStyle name="Normal 2 3 2 3 4 3 4 4" xfId="12373" xr:uid="{00000000-0005-0000-0000-0000763B0000}"/>
    <cellStyle name="Normal 2 3 2 3 4 3 5" xfId="12374" xr:uid="{00000000-0005-0000-0000-0000773B0000}"/>
    <cellStyle name="Normal 2 3 2 3 4 3 5 2" xfId="12375" xr:uid="{00000000-0005-0000-0000-0000783B0000}"/>
    <cellStyle name="Normal 2 3 2 3 4 3 6" xfId="12376" xr:uid="{00000000-0005-0000-0000-0000793B0000}"/>
    <cellStyle name="Normal 2 3 2 3 4 3 7" xfId="12377" xr:uid="{00000000-0005-0000-0000-00007A3B0000}"/>
    <cellStyle name="Normal 2 3 2 3 4 3 8" xfId="12378" xr:uid="{00000000-0005-0000-0000-00007B3B0000}"/>
    <cellStyle name="Normal 2 3 2 3 4 4" xfId="12379" xr:uid="{00000000-0005-0000-0000-00007C3B0000}"/>
    <cellStyle name="Normal 2 3 2 3 4 4 2" xfId="12380" xr:uid="{00000000-0005-0000-0000-00007D3B0000}"/>
    <cellStyle name="Normal 2 3 2 3 4 4 2 2" xfId="12381" xr:uid="{00000000-0005-0000-0000-00007E3B0000}"/>
    <cellStyle name="Normal 2 3 2 3 4 4 2 2 2" xfId="12382" xr:uid="{00000000-0005-0000-0000-00007F3B0000}"/>
    <cellStyle name="Normal 2 3 2 3 4 4 2 3" xfId="12383" xr:uid="{00000000-0005-0000-0000-0000803B0000}"/>
    <cellStyle name="Normal 2 3 2 3 4 4 2 4" xfId="12384" xr:uid="{00000000-0005-0000-0000-0000813B0000}"/>
    <cellStyle name="Normal 2 3 2 3 4 4 3" xfId="12385" xr:uid="{00000000-0005-0000-0000-0000823B0000}"/>
    <cellStyle name="Normal 2 3 2 3 4 4 3 2" xfId="12386" xr:uid="{00000000-0005-0000-0000-0000833B0000}"/>
    <cellStyle name="Normal 2 3 2 3 4 4 3 3" xfId="12387" xr:uid="{00000000-0005-0000-0000-0000843B0000}"/>
    <cellStyle name="Normal 2 3 2 3 4 4 4" xfId="12388" xr:uid="{00000000-0005-0000-0000-0000853B0000}"/>
    <cellStyle name="Normal 2 3 2 3 4 4 4 2" xfId="12389" xr:uid="{00000000-0005-0000-0000-0000863B0000}"/>
    <cellStyle name="Normal 2 3 2 3 4 4 5" xfId="12390" xr:uid="{00000000-0005-0000-0000-0000873B0000}"/>
    <cellStyle name="Normal 2 3 2 3 4 4 6" xfId="12391" xr:uid="{00000000-0005-0000-0000-0000883B0000}"/>
    <cellStyle name="Normal 2 3 2 3 4 4 7" xfId="12392" xr:uid="{00000000-0005-0000-0000-0000893B0000}"/>
    <cellStyle name="Normal 2 3 2 3 4 4 8" xfId="12393" xr:uid="{00000000-0005-0000-0000-00008A3B0000}"/>
    <cellStyle name="Normal 2 3 2 3 4 5" xfId="12394" xr:uid="{00000000-0005-0000-0000-00008B3B0000}"/>
    <cellStyle name="Normal 2 3 2 3 4 5 2" xfId="12395" xr:uid="{00000000-0005-0000-0000-00008C3B0000}"/>
    <cellStyle name="Normal 2 3 2 3 4 5 2 2" xfId="12396" xr:uid="{00000000-0005-0000-0000-00008D3B0000}"/>
    <cellStyle name="Normal 2 3 2 3 4 5 2 3" xfId="12397" xr:uid="{00000000-0005-0000-0000-00008E3B0000}"/>
    <cellStyle name="Normal 2 3 2 3 4 5 3" xfId="12398" xr:uid="{00000000-0005-0000-0000-00008F3B0000}"/>
    <cellStyle name="Normal 2 3 2 3 4 5 3 2" xfId="12399" xr:uid="{00000000-0005-0000-0000-0000903B0000}"/>
    <cellStyle name="Normal 2 3 2 3 4 5 4" xfId="12400" xr:uid="{00000000-0005-0000-0000-0000913B0000}"/>
    <cellStyle name="Normal 2 3 2 3 4 5 5" xfId="12401" xr:uid="{00000000-0005-0000-0000-0000923B0000}"/>
    <cellStyle name="Normal 2 3 2 3 4 5 6" xfId="12402" xr:uid="{00000000-0005-0000-0000-0000933B0000}"/>
    <cellStyle name="Normal 2 3 2 3 4 5 7" xfId="12403" xr:uid="{00000000-0005-0000-0000-0000943B0000}"/>
    <cellStyle name="Normal 2 3 2 3 4 6" xfId="12404" xr:uid="{00000000-0005-0000-0000-0000953B0000}"/>
    <cellStyle name="Normal 2 3 2 3 4 6 2" xfId="12405" xr:uid="{00000000-0005-0000-0000-0000963B0000}"/>
    <cellStyle name="Normal 2 3 2 3 4 6 2 2" xfId="12406" xr:uid="{00000000-0005-0000-0000-0000973B0000}"/>
    <cellStyle name="Normal 2 3 2 3 4 6 3" xfId="12407" xr:uid="{00000000-0005-0000-0000-0000983B0000}"/>
    <cellStyle name="Normal 2 3 2 3 4 6 4" xfId="12408" xr:uid="{00000000-0005-0000-0000-0000993B0000}"/>
    <cellStyle name="Normal 2 3 2 3 4 7" xfId="12409" xr:uid="{00000000-0005-0000-0000-00009A3B0000}"/>
    <cellStyle name="Normal 2 3 2 3 4 7 2" xfId="12410" xr:uid="{00000000-0005-0000-0000-00009B3B0000}"/>
    <cellStyle name="Normal 2 3 2 3 4 7 3" xfId="12411" xr:uid="{00000000-0005-0000-0000-00009C3B0000}"/>
    <cellStyle name="Normal 2 3 2 3 4 8" xfId="12412" xr:uid="{00000000-0005-0000-0000-00009D3B0000}"/>
    <cellStyle name="Normal 2 3 2 3 4 8 2" xfId="12413" xr:uid="{00000000-0005-0000-0000-00009E3B0000}"/>
    <cellStyle name="Normal 2 3 2 3 4 9" xfId="12414" xr:uid="{00000000-0005-0000-0000-00009F3B0000}"/>
    <cellStyle name="Normal 2 3 2 3 5" xfId="12415" xr:uid="{00000000-0005-0000-0000-0000A03B0000}"/>
    <cellStyle name="Normal 2 3 2 3 5 2" xfId="12416" xr:uid="{00000000-0005-0000-0000-0000A13B0000}"/>
    <cellStyle name="Normal 2 3 2 3 5 2 2" xfId="12417" xr:uid="{00000000-0005-0000-0000-0000A23B0000}"/>
    <cellStyle name="Normal 2 3 2 3 5 2 2 2" xfId="12418" xr:uid="{00000000-0005-0000-0000-0000A33B0000}"/>
    <cellStyle name="Normal 2 3 2 3 5 2 2 2 2" xfId="12419" xr:uid="{00000000-0005-0000-0000-0000A43B0000}"/>
    <cellStyle name="Normal 2 3 2 3 5 2 2 2 2 2" xfId="12420" xr:uid="{00000000-0005-0000-0000-0000A53B0000}"/>
    <cellStyle name="Normal 2 3 2 3 5 2 2 2 2 3" xfId="12421" xr:uid="{00000000-0005-0000-0000-0000A63B0000}"/>
    <cellStyle name="Normal 2 3 2 3 5 2 2 2 3" xfId="12422" xr:uid="{00000000-0005-0000-0000-0000A73B0000}"/>
    <cellStyle name="Normal 2 3 2 3 5 2 2 2 4" xfId="12423" xr:uid="{00000000-0005-0000-0000-0000A83B0000}"/>
    <cellStyle name="Normal 2 3 2 3 5 2 2 3" xfId="12424" xr:uid="{00000000-0005-0000-0000-0000A93B0000}"/>
    <cellStyle name="Normal 2 3 2 3 5 2 2 3 2" xfId="12425" xr:uid="{00000000-0005-0000-0000-0000AA3B0000}"/>
    <cellStyle name="Normal 2 3 2 3 5 2 2 3 3" xfId="12426" xr:uid="{00000000-0005-0000-0000-0000AB3B0000}"/>
    <cellStyle name="Normal 2 3 2 3 5 2 2 4" xfId="12427" xr:uid="{00000000-0005-0000-0000-0000AC3B0000}"/>
    <cellStyle name="Normal 2 3 2 3 5 2 2 4 2" xfId="12428" xr:uid="{00000000-0005-0000-0000-0000AD3B0000}"/>
    <cellStyle name="Normal 2 3 2 3 5 2 2 4 3" xfId="12429" xr:uid="{00000000-0005-0000-0000-0000AE3B0000}"/>
    <cellStyle name="Normal 2 3 2 3 5 2 2 5" xfId="12430" xr:uid="{00000000-0005-0000-0000-0000AF3B0000}"/>
    <cellStyle name="Normal 2 3 2 3 5 2 2 5 2" xfId="12431" xr:uid="{00000000-0005-0000-0000-0000B03B0000}"/>
    <cellStyle name="Normal 2 3 2 3 5 2 2 6" xfId="12432" xr:uid="{00000000-0005-0000-0000-0000B13B0000}"/>
    <cellStyle name="Normal 2 3 2 3 5 2 3" xfId="12433" xr:uid="{00000000-0005-0000-0000-0000B23B0000}"/>
    <cellStyle name="Normal 2 3 2 3 5 2 3 2" xfId="12434" xr:uid="{00000000-0005-0000-0000-0000B33B0000}"/>
    <cellStyle name="Normal 2 3 2 3 5 2 3 2 2" xfId="12435" xr:uid="{00000000-0005-0000-0000-0000B43B0000}"/>
    <cellStyle name="Normal 2 3 2 3 5 2 3 2 3" xfId="12436" xr:uid="{00000000-0005-0000-0000-0000B53B0000}"/>
    <cellStyle name="Normal 2 3 2 3 5 2 3 3" xfId="12437" xr:uid="{00000000-0005-0000-0000-0000B63B0000}"/>
    <cellStyle name="Normal 2 3 2 3 5 2 3 4" xfId="12438" xr:uid="{00000000-0005-0000-0000-0000B73B0000}"/>
    <cellStyle name="Normal 2 3 2 3 5 2 4" xfId="12439" xr:uid="{00000000-0005-0000-0000-0000B83B0000}"/>
    <cellStyle name="Normal 2 3 2 3 5 2 4 2" xfId="12440" xr:uid="{00000000-0005-0000-0000-0000B93B0000}"/>
    <cellStyle name="Normal 2 3 2 3 5 2 4 3" xfId="12441" xr:uid="{00000000-0005-0000-0000-0000BA3B0000}"/>
    <cellStyle name="Normal 2 3 2 3 5 2 5" xfId="12442" xr:uid="{00000000-0005-0000-0000-0000BB3B0000}"/>
    <cellStyle name="Normal 2 3 2 3 5 2 5 2" xfId="12443" xr:uid="{00000000-0005-0000-0000-0000BC3B0000}"/>
    <cellStyle name="Normal 2 3 2 3 5 2 5 3" xfId="12444" xr:uid="{00000000-0005-0000-0000-0000BD3B0000}"/>
    <cellStyle name="Normal 2 3 2 3 5 2 6" xfId="12445" xr:uid="{00000000-0005-0000-0000-0000BE3B0000}"/>
    <cellStyle name="Normal 2 3 2 3 5 2 6 2" xfId="12446" xr:uid="{00000000-0005-0000-0000-0000BF3B0000}"/>
    <cellStyle name="Normal 2 3 2 3 5 2 7" xfId="12447" xr:uid="{00000000-0005-0000-0000-0000C03B0000}"/>
    <cellStyle name="Normal 2 3 2 3 5 3" xfId="12448" xr:uid="{00000000-0005-0000-0000-0000C13B0000}"/>
    <cellStyle name="Normal 2 3 2 3 5 3 2" xfId="12449" xr:uid="{00000000-0005-0000-0000-0000C23B0000}"/>
    <cellStyle name="Normal 2 3 2 3 5 3 2 2" xfId="12450" xr:uid="{00000000-0005-0000-0000-0000C33B0000}"/>
    <cellStyle name="Normal 2 3 2 3 5 3 2 2 2" xfId="12451" xr:uid="{00000000-0005-0000-0000-0000C43B0000}"/>
    <cellStyle name="Normal 2 3 2 3 5 3 2 2 3" xfId="12452" xr:uid="{00000000-0005-0000-0000-0000C53B0000}"/>
    <cellStyle name="Normal 2 3 2 3 5 3 2 3" xfId="12453" xr:uid="{00000000-0005-0000-0000-0000C63B0000}"/>
    <cellStyle name="Normal 2 3 2 3 5 3 2 3 2" xfId="12454" xr:uid="{00000000-0005-0000-0000-0000C73B0000}"/>
    <cellStyle name="Normal 2 3 2 3 5 3 2 4" xfId="12455" xr:uid="{00000000-0005-0000-0000-0000C83B0000}"/>
    <cellStyle name="Normal 2 3 2 3 5 3 3" xfId="12456" xr:uid="{00000000-0005-0000-0000-0000C93B0000}"/>
    <cellStyle name="Normal 2 3 2 3 5 3 3 2" xfId="12457" xr:uid="{00000000-0005-0000-0000-0000CA3B0000}"/>
    <cellStyle name="Normal 2 3 2 3 5 3 3 3" xfId="12458" xr:uid="{00000000-0005-0000-0000-0000CB3B0000}"/>
    <cellStyle name="Normal 2 3 2 3 5 3 4" xfId="12459" xr:uid="{00000000-0005-0000-0000-0000CC3B0000}"/>
    <cellStyle name="Normal 2 3 2 3 5 3 4 2" xfId="12460" xr:uid="{00000000-0005-0000-0000-0000CD3B0000}"/>
    <cellStyle name="Normal 2 3 2 3 5 3 4 3" xfId="12461" xr:uid="{00000000-0005-0000-0000-0000CE3B0000}"/>
    <cellStyle name="Normal 2 3 2 3 5 3 5" xfId="12462" xr:uid="{00000000-0005-0000-0000-0000CF3B0000}"/>
    <cellStyle name="Normal 2 3 2 3 5 3 5 2" xfId="12463" xr:uid="{00000000-0005-0000-0000-0000D03B0000}"/>
    <cellStyle name="Normal 2 3 2 3 5 3 6" xfId="12464" xr:uid="{00000000-0005-0000-0000-0000D13B0000}"/>
    <cellStyle name="Normal 2 3 2 3 5 4" xfId="12465" xr:uid="{00000000-0005-0000-0000-0000D23B0000}"/>
    <cellStyle name="Normal 2 3 2 3 5 4 2" xfId="12466" xr:uid="{00000000-0005-0000-0000-0000D33B0000}"/>
    <cellStyle name="Normal 2 3 2 3 5 4 2 2" xfId="12467" xr:uid="{00000000-0005-0000-0000-0000D43B0000}"/>
    <cellStyle name="Normal 2 3 2 3 5 4 2 2 2" xfId="12468" xr:uid="{00000000-0005-0000-0000-0000D53B0000}"/>
    <cellStyle name="Normal 2 3 2 3 5 4 2 3" xfId="12469" xr:uid="{00000000-0005-0000-0000-0000D63B0000}"/>
    <cellStyle name="Normal 2 3 2 3 5 4 3" xfId="12470" xr:uid="{00000000-0005-0000-0000-0000D73B0000}"/>
    <cellStyle name="Normal 2 3 2 3 5 4 3 2" xfId="12471" xr:uid="{00000000-0005-0000-0000-0000D83B0000}"/>
    <cellStyle name="Normal 2 3 2 3 5 4 4" xfId="12472" xr:uid="{00000000-0005-0000-0000-0000D93B0000}"/>
    <cellStyle name="Normal 2 3 2 3 5 5" xfId="12473" xr:uid="{00000000-0005-0000-0000-0000DA3B0000}"/>
    <cellStyle name="Normal 2 3 2 3 5 5 2" xfId="12474" xr:uid="{00000000-0005-0000-0000-0000DB3B0000}"/>
    <cellStyle name="Normal 2 3 2 3 5 5 2 2" xfId="12475" xr:uid="{00000000-0005-0000-0000-0000DC3B0000}"/>
    <cellStyle name="Normal 2 3 2 3 5 5 3" xfId="12476" xr:uid="{00000000-0005-0000-0000-0000DD3B0000}"/>
    <cellStyle name="Normal 2 3 2 3 5 6" xfId="12477" xr:uid="{00000000-0005-0000-0000-0000DE3B0000}"/>
    <cellStyle name="Normal 2 3 2 3 5 6 2" xfId="12478" xr:uid="{00000000-0005-0000-0000-0000DF3B0000}"/>
    <cellStyle name="Normal 2 3 2 3 5 6 2 2" xfId="12479" xr:uid="{00000000-0005-0000-0000-0000E03B0000}"/>
    <cellStyle name="Normal 2 3 2 3 5 6 3" xfId="12480" xr:uid="{00000000-0005-0000-0000-0000E13B0000}"/>
    <cellStyle name="Normal 2 3 2 3 5 7" xfId="12481" xr:uid="{00000000-0005-0000-0000-0000E23B0000}"/>
    <cellStyle name="Normal 2 3 2 3 5 7 2" xfId="12482" xr:uid="{00000000-0005-0000-0000-0000E33B0000}"/>
    <cellStyle name="Normal 2 3 2 3 5 8" xfId="12483" xr:uid="{00000000-0005-0000-0000-0000E43B0000}"/>
    <cellStyle name="Normal 2 3 2 3 6" xfId="12484" xr:uid="{00000000-0005-0000-0000-0000E53B0000}"/>
    <cellStyle name="Normal 2 3 2 3 6 2" xfId="12485" xr:uid="{00000000-0005-0000-0000-0000E63B0000}"/>
    <cellStyle name="Normal 2 3 2 3 6 2 2" xfId="12486" xr:uid="{00000000-0005-0000-0000-0000E73B0000}"/>
    <cellStyle name="Normal 2 3 2 3 6 2 2 2" xfId="12487" xr:uid="{00000000-0005-0000-0000-0000E83B0000}"/>
    <cellStyle name="Normal 2 3 2 3 6 2 2 2 2" xfId="12488" xr:uid="{00000000-0005-0000-0000-0000E93B0000}"/>
    <cellStyle name="Normal 2 3 2 3 6 2 2 2 3" xfId="12489" xr:uid="{00000000-0005-0000-0000-0000EA3B0000}"/>
    <cellStyle name="Normal 2 3 2 3 6 2 2 3" xfId="12490" xr:uid="{00000000-0005-0000-0000-0000EB3B0000}"/>
    <cellStyle name="Normal 2 3 2 3 6 2 2 3 2" xfId="12491" xr:uid="{00000000-0005-0000-0000-0000EC3B0000}"/>
    <cellStyle name="Normal 2 3 2 3 6 2 2 4" xfId="12492" xr:uid="{00000000-0005-0000-0000-0000ED3B0000}"/>
    <cellStyle name="Normal 2 3 2 3 6 2 3" xfId="12493" xr:uid="{00000000-0005-0000-0000-0000EE3B0000}"/>
    <cellStyle name="Normal 2 3 2 3 6 2 3 2" xfId="12494" xr:uid="{00000000-0005-0000-0000-0000EF3B0000}"/>
    <cellStyle name="Normal 2 3 2 3 6 2 3 3" xfId="12495" xr:uid="{00000000-0005-0000-0000-0000F03B0000}"/>
    <cellStyle name="Normal 2 3 2 3 6 2 4" xfId="12496" xr:uid="{00000000-0005-0000-0000-0000F13B0000}"/>
    <cellStyle name="Normal 2 3 2 3 6 2 4 2" xfId="12497" xr:uid="{00000000-0005-0000-0000-0000F23B0000}"/>
    <cellStyle name="Normal 2 3 2 3 6 2 4 3" xfId="12498" xr:uid="{00000000-0005-0000-0000-0000F33B0000}"/>
    <cellStyle name="Normal 2 3 2 3 6 2 5" xfId="12499" xr:uid="{00000000-0005-0000-0000-0000F43B0000}"/>
    <cellStyle name="Normal 2 3 2 3 6 2 5 2" xfId="12500" xr:uid="{00000000-0005-0000-0000-0000F53B0000}"/>
    <cellStyle name="Normal 2 3 2 3 6 2 6" xfId="12501" xr:uid="{00000000-0005-0000-0000-0000F63B0000}"/>
    <cellStyle name="Normal 2 3 2 3 6 3" xfId="12502" xr:uid="{00000000-0005-0000-0000-0000F73B0000}"/>
    <cellStyle name="Normal 2 3 2 3 6 3 2" xfId="12503" xr:uid="{00000000-0005-0000-0000-0000F83B0000}"/>
    <cellStyle name="Normal 2 3 2 3 6 3 2 2" xfId="12504" xr:uid="{00000000-0005-0000-0000-0000F93B0000}"/>
    <cellStyle name="Normal 2 3 2 3 6 3 2 2 2" xfId="12505" xr:uid="{00000000-0005-0000-0000-0000FA3B0000}"/>
    <cellStyle name="Normal 2 3 2 3 6 3 2 3" xfId="12506" xr:uid="{00000000-0005-0000-0000-0000FB3B0000}"/>
    <cellStyle name="Normal 2 3 2 3 6 3 3" xfId="12507" xr:uid="{00000000-0005-0000-0000-0000FC3B0000}"/>
    <cellStyle name="Normal 2 3 2 3 6 3 3 2" xfId="12508" xr:uid="{00000000-0005-0000-0000-0000FD3B0000}"/>
    <cellStyle name="Normal 2 3 2 3 6 3 4" xfId="12509" xr:uid="{00000000-0005-0000-0000-0000FE3B0000}"/>
    <cellStyle name="Normal 2 3 2 3 6 4" xfId="12510" xr:uid="{00000000-0005-0000-0000-0000FF3B0000}"/>
    <cellStyle name="Normal 2 3 2 3 6 4 2" xfId="12511" xr:uid="{00000000-0005-0000-0000-0000003C0000}"/>
    <cellStyle name="Normal 2 3 2 3 6 4 2 2" xfId="12512" xr:uid="{00000000-0005-0000-0000-0000013C0000}"/>
    <cellStyle name="Normal 2 3 2 3 6 4 3" xfId="12513" xr:uid="{00000000-0005-0000-0000-0000023C0000}"/>
    <cellStyle name="Normal 2 3 2 3 6 4 4" xfId="12514" xr:uid="{00000000-0005-0000-0000-0000033C0000}"/>
    <cellStyle name="Normal 2 3 2 3 6 5" xfId="12515" xr:uid="{00000000-0005-0000-0000-0000043C0000}"/>
    <cellStyle name="Normal 2 3 2 3 6 5 2" xfId="12516" xr:uid="{00000000-0005-0000-0000-0000053C0000}"/>
    <cellStyle name="Normal 2 3 2 3 6 5 2 2" xfId="12517" xr:uid="{00000000-0005-0000-0000-0000063C0000}"/>
    <cellStyle name="Normal 2 3 2 3 6 5 3" xfId="12518" xr:uid="{00000000-0005-0000-0000-0000073C0000}"/>
    <cellStyle name="Normal 2 3 2 3 6 6" xfId="12519" xr:uid="{00000000-0005-0000-0000-0000083C0000}"/>
    <cellStyle name="Normal 2 3 2 3 6 6 2" xfId="12520" xr:uid="{00000000-0005-0000-0000-0000093C0000}"/>
    <cellStyle name="Normal 2 3 2 3 6 7" xfId="12521" xr:uid="{00000000-0005-0000-0000-00000A3C0000}"/>
    <cellStyle name="Normal 2 3 2 3 6 8" xfId="12522" xr:uid="{00000000-0005-0000-0000-00000B3C0000}"/>
    <cellStyle name="Normal 2 3 2 3 7" xfId="12523" xr:uid="{00000000-0005-0000-0000-00000C3C0000}"/>
    <cellStyle name="Normal 2 3 2 3 7 2" xfId="12524" xr:uid="{00000000-0005-0000-0000-00000D3C0000}"/>
    <cellStyle name="Normal 2 3 2 3 7 2 2" xfId="12525" xr:uid="{00000000-0005-0000-0000-00000E3C0000}"/>
    <cellStyle name="Normal 2 3 2 3 7 2 2 2" xfId="12526" xr:uid="{00000000-0005-0000-0000-00000F3C0000}"/>
    <cellStyle name="Normal 2 3 2 3 7 2 2 2 2" xfId="12527" xr:uid="{00000000-0005-0000-0000-0000103C0000}"/>
    <cellStyle name="Normal 2 3 2 3 7 2 2 3" xfId="12528" xr:uid="{00000000-0005-0000-0000-0000113C0000}"/>
    <cellStyle name="Normal 2 3 2 3 7 2 3" xfId="12529" xr:uid="{00000000-0005-0000-0000-0000123C0000}"/>
    <cellStyle name="Normal 2 3 2 3 7 2 3 2" xfId="12530" xr:uid="{00000000-0005-0000-0000-0000133C0000}"/>
    <cellStyle name="Normal 2 3 2 3 7 2 4" xfId="12531" xr:uid="{00000000-0005-0000-0000-0000143C0000}"/>
    <cellStyle name="Normal 2 3 2 3 7 3" xfId="12532" xr:uid="{00000000-0005-0000-0000-0000153C0000}"/>
    <cellStyle name="Normal 2 3 2 3 7 3 2" xfId="12533" xr:uid="{00000000-0005-0000-0000-0000163C0000}"/>
    <cellStyle name="Normal 2 3 2 3 7 3 2 2" xfId="12534" xr:uid="{00000000-0005-0000-0000-0000173C0000}"/>
    <cellStyle name="Normal 2 3 2 3 7 3 3" xfId="12535" xr:uid="{00000000-0005-0000-0000-0000183C0000}"/>
    <cellStyle name="Normal 2 3 2 3 7 3 4" xfId="12536" xr:uid="{00000000-0005-0000-0000-0000193C0000}"/>
    <cellStyle name="Normal 2 3 2 3 7 4" xfId="12537" xr:uid="{00000000-0005-0000-0000-00001A3C0000}"/>
    <cellStyle name="Normal 2 3 2 3 7 4 2" xfId="12538" xr:uid="{00000000-0005-0000-0000-00001B3C0000}"/>
    <cellStyle name="Normal 2 3 2 3 7 4 2 2" xfId="12539" xr:uid="{00000000-0005-0000-0000-00001C3C0000}"/>
    <cellStyle name="Normal 2 3 2 3 7 4 3" xfId="12540" xr:uid="{00000000-0005-0000-0000-00001D3C0000}"/>
    <cellStyle name="Normal 2 3 2 3 7 4 4" xfId="12541" xr:uid="{00000000-0005-0000-0000-00001E3C0000}"/>
    <cellStyle name="Normal 2 3 2 3 7 5" xfId="12542" xr:uid="{00000000-0005-0000-0000-00001F3C0000}"/>
    <cellStyle name="Normal 2 3 2 3 7 5 2" xfId="12543" xr:uid="{00000000-0005-0000-0000-0000203C0000}"/>
    <cellStyle name="Normal 2 3 2 3 7 6" xfId="12544" xr:uid="{00000000-0005-0000-0000-0000213C0000}"/>
    <cellStyle name="Normal 2 3 2 3 7 7" xfId="12545" xr:uid="{00000000-0005-0000-0000-0000223C0000}"/>
    <cellStyle name="Normal 2 3 2 3 7 8" xfId="12546" xr:uid="{00000000-0005-0000-0000-0000233C0000}"/>
    <cellStyle name="Normal 2 3 2 3 8" xfId="12547" xr:uid="{00000000-0005-0000-0000-0000243C0000}"/>
    <cellStyle name="Normal 2 3 2 3 8 2" xfId="12548" xr:uid="{00000000-0005-0000-0000-0000253C0000}"/>
    <cellStyle name="Normal 2 3 2 3 8 2 2" xfId="12549" xr:uid="{00000000-0005-0000-0000-0000263C0000}"/>
    <cellStyle name="Normal 2 3 2 3 8 2 2 2" xfId="12550" xr:uid="{00000000-0005-0000-0000-0000273C0000}"/>
    <cellStyle name="Normal 2 3 2 3 8 2 3" xfId="12551" xr:uid="{00000000-0005-0000-0000-0000283C0000}"/>
    <cellStyle name="Normal 2 3 2 3 8 2 4" xfId="12552" xr:uid="{00000000-0005-0000-0000-0000293C0000}"/>
    <cellStyle name="Normal 2 3 2 3 8 3" xfId="12553" xr:uid="{00000000-0005-0000-0000-00002A3C0000}"/>
    <cellStyle name="Normal 2 3 2 3 8 3 2" xfId="12554" xr:uid="{00000000-0005-0000-0000-00002B3C0000}"/>
    <cellStyle name="Normal 2 3 2 3 8 3 3" xfId="12555" xr:uid="{00000000-0005-0000-0000-00002C3C0000}"/>
    <cellStyle name="Normal 2 3 2 3 8 4" xfId="12556" xr:uid="{00000000-0005-0000-0000-00002D3C0000}"/>
    <cellStyle name="Normal 2 3 2 3 8 5" xfId="12557" xr:uid="{00000000-0005-0000-0000-00002E3C0000}"/>
    <cellStyle name="Normal 2 3 2 3 8 6" xfId="12558" xr:uid="{00000000-0005-0000-0000-00002F3C0000}"/>
    <cellStyle name="Normal 2 3 2 3 8 7" xfId="12559" xr:uid="{00000000-0005-0000-0000-0000303C0000}"/>
    <cellStyle name="Normal 2 3 2 3 9" xfId="12560" xr:uid="{00000000-0005-0000-0000-0000313C0000}"/>
    <cellStyle name="Normal 2 3 2 3 9 2" xfId="12561" xr:uid="{00000000-0005-0000-0000-0000323C0000}"/>
    <cellStyle name="Normal 2 3 2 3 9 2 2" xfId="12562" xr:uid="{00000000-0005-0000-0000-0000333C0000}"/>
    <cellStyle name="Normal 2 3 2 3 9 3" xfId="12563" xr:uid="{00000000-0005-0000-0000-0000343C0000}"/>
    <cellStyle name="Normal 2 3 2 3 9 4" xfId="12564" xr:uid="{00000000-0005-0000-0000-0000353C0000}"/>
    <cellStyle name="Normal 2 3 2 4" xfId="12565" xr:uid="{00000000-0005-0000-0000-0000363C0000}"/>
    <cellStyle name="Normal 2 3 2 4 10" xfId="12566" xr:uid="{00000000-0005-0000-0000-0000373C0000}"/>
    <cellStyle name="Normal 2 3 2 4 10 2" xfId="12567" xr:uid="{00000000-0005-0000-0000-0000383C0000}"/>
    <cellStyle name="Normal 2 3 2 4 10 3" xfId="12568" xr:uid="{00000000-0005-0000-0000-0000393C0000}"/>
    <cellStyle name="Normal 2 3 2 4 11" xfId="12569" xr:uid="{00000000-0005-0000-0000-00003A3C0000}"/>
    <cellStyle name="Normal 2 3 2 4 11 2" xfId="12570" xr:uid="{00000000-0005-0000-0000-00003B3C0000}"/>
    <cellStyle name="Normal 2 3 2 4 12" xfId="12571" xr:uid="{00000000-0005-0000-0000-00003C3C0000}"/>
    <cellStyle name="Normal 2 3 2 4 13" xfId="12572" xr:uid="{00000000-0005-0000-0000-00003D3C0000}"/>
    <cellStyle name="Normal 2 3 2 4 14" xfId="12573" xr:uid="{00000000-0005-0000-0000-00003E3C0000}"/>
    <cellStyle name="Normal 2 3 2 4 15" xfId="12574" xr:uid="{00000000-0005-0000-0000-00003F3C0000}"/>
    <cellStyle name="Normal 2 3 2 4 2" xfId="12575" xr:uid="{00000000-0005-0000-0000-0000403C0000}"/>
    <cellStyle name="Normal 2 3 2 4 2 10" xfId="12576" xr:uid="{00000000-0005-0000-0000-0000413C0000}"/>
    <cellStyle name="Normal 2 3 2 4 2 11" xfId="12577" xr:uid="{00000000-0005-0000-0000-0000423C0000}"/>
    <cellStyle name="Normal 2 3 2 4 2 12" xfId="12578" xr:uid="{00000000-0005-0000-0000-0000433C0000}"/>
    <cellStyle name="Normal 2 3 2 4 2 13" xfId="12579" xr:uid="{00000000-0005-0000-0000-0000443C0000}"/>
    <cellStyle name="Normal 2 3 2 4 2 2" xfId="12580" xr:uid="{00000000-0005-0000-0000-0000453C0000}"/>
    <cellStyle name="Normal 2 3 2 4 2 2 2" xfId="12581" xr:uid="{00000000-0005-0000-0000-0000463C0000}"/>
    <cellStyle name="Normal 2 3 2 4 2 2 2 2" xfId="12582" xr:uid="{00000000-0005-0000-0000-0000473C0000}"/>
    <cellStyle name="Normal 2 3 2 4 2 2 2 2 2" xfId="12583" xr:uid="{00000000-0005-0000-0000-0000483C0000}"/>
    <cellStyle name="Normal 2 3 2 4 2 2 2 2 2 2" xfId="12584" xr:uid="{00000000-0005-0000-0000-0000493C0000}"/>
    <cellStyle name="Normal 2 3 2 4 2 2 2 2 2 3" xfId="12585" xr:uid="{00000000-0005-0000-0000-00004A3C0000}"/>
    <cellStyle name="Normal 2 3 2 4 2 2 2 2 3" xfId="12586" xr:uid="{00000000-0005-0000-0000-00004B3C0000}"/>
    <cellStyle name="Normal 2 3 2 4 2 2 2 2 3 2" xfId="12587" xr:uid="{00000000-0005-0000-0000-00004C3C0000}"/>
    <cellStyle name="Normal 2 3 2 4 2 2 2 2 4" xfId="12588" xr:uid="{00000000-0005-0000-0000-00004D3C0000}"/>
    <cellStyle name="Normal 2 3 2 4 2 2 2 3" xfId="12589" xr:uid="{00000000-0005-0000-0000-00004E3C0000}"/>
    <cellStyle name="Normal 2 3 2 4 2 2 2 3 2" xfId="12590" xr:uid="{00000000-0005-0000-0000-00004F3C0000}"/>
    <cellStyle name="Normal 2 3 2 4 2 2 2 3 3" xfId="12591" xr:uid="{00000000-0005-0000-0000-0000503C0000}"/>
    <cellStyle name="Normal 2 3 2 4 2 2 2 4" xfId="12592" xr:uid="{00000000-0005-0000-0000-0000513C0000}"/>
    <cellStyle name="Normal 2 3 2 4 2 2 2 4 2" xfId="12593" xr:uid="{00000000-0005-0000-0000-0000523C0000}"/>
    <cellStyle name="Normal 2 3 2 4 2 2 2 4 3" xfId="12594" xr:uid="{00000000-0005-0000-0000-0000533C0000}"/>
    <cellStyle name="Normal 2 3 2 4 2 2 2 5" xfId="12595" xr:uid="{00000000-0005-0000-0000-0000543C0000}"/>
    <cellStyle name="Normal 2 3 2 4 2 2 2 5 2" xfId="12596" xr:uid="{00000000-0005-0000-0000-0000553C0000}"/>
    <cellStyle name="Normal 2 3 2 4 2 2 2 6" xfId="12597" xr:uid="{00000000-0005-0000-0000-0000563C0000}"/>
    <cellStyle name="Normal 2 3 2 4 2 2 3" xfId="12598" xr:uid="{00000000-0005-0000-0000-0000573C0000}"/>
    <cellStyle name="Normal 2 3 2 4 2 2 3 2" xfId="12599" xr:uid="{00000000-0005-0000-0000-0000583C0000}"/>
    <cellStyle name="Normal 2 3 2 4 2 2 3 2 2" xfId="12600" xr:uid="{00000000-0005-0000-0000-0000593C0000}"/>
    <cellStyle name="Normal 2 3 2 4 2 2 3 2 2 2" xfId="12601" xr:uid="{00000000-0005-0000-0000-00005A3C0000}"/>
    <cellStyle name="Normal 2 3 2 4 2 2 3 2 3" xfId="12602" xr:uid="{00000000-0005-0000-0000-00005B3C0000}"/>
    <cellStyle name="Normal 2 3 2 4 2 2 3 3" xfId="12603" xr:uid="{00000000-0005-0000-0000-00005C3C0000}"/>
    <cellStyle name="Normal 2 3 2 4 2 2 3 3 2" xfId="12604" xr:uid="{00000000-0005-0000-0000-00005D3C0000}"/>
    <cellStyle name="Normal 2 3 2 4 2 2 3 4" xfId="12605" xr:uid="{00000000-0005-0000-0000-00005E3C0000}"/>
    <cellStyle name="Normal 2 3 2 4 2 2 4" xfId="12606" xr:uid="{00000000-0005-0000-0000-00005F3C0000}"/>
    <cellStyle name="Normal 2 3 2 4 2 2 4 2" xfId="12607" xr:uid="{00000000-0005-0000-0000-0000603C0000}"/>
    <cellStyle name="Normal 2 3 2 4 2 2 4 2 2" xfId="12608" xr:uid="{00000000-0005-0000-0000-0000613C0000}"/>
    <cellStyle name="Normal 2 3 2 4 2 2 4 3" xfId="12609" xr:uid="{00000000-0005-0000-0000-0000623C0000}"/>
    <cellStyle name="Normal 2 3 2 4 2 2 4 4" xfId="12610" xr:uid="{00000000-0005-0000-0000-0000633C0000}"/>
    <cellStyle name="Normal 2 3 2 4 2 2 5" xfId="12611" xr:uid="{00000000-0005-0000-0000-0000643C0000}"/>
    <cellStyle name="Normal 2 3 2 4 2 2 5 2" xfId="12612" xr:uid="{00000000-0005-0000-0000-0000653C0000}"/>
    <cellStyle name="Normal 2 3 2 4 2 2 5 2 2" xfId="12613" xr:uid="{00000000-0005-0000-0000-0000663C0000}"/>
    <cellStyle name="Normal 2 3 2 4 2 2 5 3" xfId="12614" xr:uid="{00000000-0005-0000-0000-0000673C0000}"/>
    <cellStyle name="Normal 2 3 2 4 2 2 6" xfId="12615" xr:uid="{00000000-0005-0000-0000-0000683C0000}"/>
    <cellStyle name="Normal 2 3 2 4 2 2 6 2" xfId="12616" xr:uid="{00000000-0005-0000-0000-0000693C0000}"/>
    <cellStyle name="Normal 2 3 2 4 2 2 7" xfId="12617" xr:uid="{00000000-0005-0000-0000-00006A3C0000}"/>
    <cellStyle name="Normal 2 3 2 4 2 2 8" xfId="12618" xr:uid="{00000000-0005-0000-0000-00006B3C0000}"/>
    <cellStyle name="Normal 2 3 2 4 2 3" xfId="12619" xr:uid="{00000000-0005-0000-0000-00006C3C0000}"/>
    <cellStyle name="Normal 2 3 2 4 2 3 2" xfId="12620" xr:uid="{00000000-0005-0000-0000-00006D3C0000}"/>
    <cellStyle name="Normal 2 3 2 4 2 3 2 2" xfId="12621" xr:uid="{00000000-0005-0000-0000-00006E3C0000}"/>
    <cellStyle name="Normal 2 3 2 4 2 3 2 2 2" xfId="12622" xr:uid="{00000000-0005-0000-0000-00006F3C0000}"/>
    <cellStyle name="Normal 2 3 2 4 2 3 2 2 2 2" xfId="12623" xr:uid="{00000000-0005-0000-0000-0000703C0000}"/>
    <cellStyle name="Normal 2 3 2 4 2 3 2 2 3" xfId="12624" xr:uid="{00000000-0005-0000-0000-0000713C0000}"/>
    <cellStyle name="Normal 2 3 2 4 2 3 2 3" xfId="12625" xr:uid="{00000000-0005-0000-0000-0000723C0000}"/>
    <cellStyle name="Normal 2 3 2 4 2 3 2 3 2" xfId="12626" xr:uid="{00000000-0005-0000-0000-0000733C0000}"/>
    <cellStyle name="Normal 2 3 2 4 2 3 2 4" xfId="12627" xr:uid="{00000000-0005-0000-0000-0000743C0000}"/>
    <cellStyle name="Normal 2 3 2 4 2 3 3" xfId="12628" xr:uid="{00000000-0005-0000-0000-0000753C0000}"/>
    <cellStyle name="Normal 2 3 2 4 2 3 3 2" xfId="12629" xr:uid="{00000000-0005-0000-0000-0000763C0000}"/>
    <cellStyle name="Normal 2 3 2 4 2 3 3 2 2" xfId="12630" xr:uid="{00000000-0005-0000-0000-0000773C0000}"/>
    <cellStyle name="Normal 2 3 2 4 2 3 3 3" xfId="12631" xr:uid="{00000000-0005-0000-0000-0000783C0000}"/>
    <cellStyle name="Normal 2 3 2 4 2 3 3 4" xfId="12632" xr:uid="{00000000-0005-0000-0000-0000793C0000}"/>
    <cellStyle name="Normal 2 3 2 4 2 3 4" xfId="12633" xr:uid="{00000000-0005-0000-0000-00007A3C0000}"/>
    <cellStyle name="Normal 2 3 2 4 2 3 4 2" xfId="12634" xr:uid="{00000000-0005-0000-0000-00007B3C0000}"/>
    <cellStyle name="Normal 2 3 2 4 2 3 4 2 2" xfId="12635" xr:uid="{00000000-0005-0000-0000-00007C3C0000}"/>
    <cellStyle name="Normal 2 3 2 4 2 3 4 3" xfId="12636" xr:uid="{00000000-0005-0000-0000-00007D3C0000}"/>
    <cellStyle name="Normal 2 3 2 4 2 3 4 4" xfId="12637" xr:uid="{00000000-0005-0000-0000-00007E3C0000}"/>
    <cellStyle name="Normal 2 3 2 4 2 3 5" xfId="12638" xr:uid="{00000000-0005-0000-0000-00007F3C0000}"/>
    <cellStyle name="Normal 2 3 2 4 2 3 5 2" xfId="12639" xr:uid="{00000000-0005-0000-0000-0000803C0000}"/>
    <cellStyle name="Normal 2 3 2 4 2 3 6" xfId="12640" xr:uid="{00000000-0005-0000-0000-0000813C0000}"/>
    <cellStyle name="Normal 2 3 2 4 2 3 7" xfId="12641" xr:uid="{00000000-0005-0000-0000-0000823C0000}"/>
    <cellStyle name="Normal 2 3 2 4 2 3 8" xfId="12642" xr:uid="{00000000-0005-0000-0000-0000833C0000}"/>
    <cellStyle name="Normal 2 3 2 4 2 4" xfId="12643" xr:uid="{00000000-0005-0000-0000-0000843C0000}"/>
    <cellStyle name="Normal 2 3 2 4 2 4 2" xfId="12644" xr:uid="{00000000-0005-0000-0000-0000853C0000}"/>
    <cellStyle name="Normal 2 3 2 4 2 4 2 2" xfId="12645" xr:uid="{00000000-0005-0000-0000-0000863C0000}"/>
    <cellStyle name="Normal 2 3 2 4 2 4 2 2 2" xfId="12646" xr:uid="{00000000-0005-0000-0000-0000873C0000}"/>
    <cellStyle name="Normal 2 3 2 4 2 4 2 3" xfId="12647" xr:uid="{00000000-0005-0000-0000-0000883C0000}"/>
    <cellStyle name="Normal 2 3 2 4 2 4 2 4" xfId="12648" xr:uid="{00000000-0005-0000-0000-0000893C0000}"/>
    <cellStyle name="Normal 2 3 2 4 2 4 3" xfId="12649" xr:uid="{00000000-0005-0000-0000-00008A3C0000}"/>
    <cellStyle name="Normal 2 3 2 4 2 4 3 2" xfId="12650" xr:uid="{00000000-0005-0000-0000-00008B3C0000}"/>
    <cellStyle name="Normal 2 3 2 4 2 4 3 3" xfId="12651" xr:uid="{00000000-0005-0000-0000-00008C3C0000}"/>
    <cellStyle name="Normal 2 3 2 4 2 4 4" xfId="12652" xr:uid="{00000000-0005-0000-0000-00008D3C0000}"/>
    <cellStyle name="Normal 2 3 2 4 2 4 4 2" xfId="12653" xr:uid="{00000000-0005-0000-0000-00008E3C0000}"/>
    <cellStyle name="Normal 2 3 2 4 2 4 5" xfId="12654" xr:uid="{00000000-0005-0000-0000-00008F3C0000}"/>
    <cellStyle name="Normal 2 3 2 4 2 4 6" xfId="12655" xr:uid="{00000000-0005-0000-0000-0000903C0000}"/>
    <cellStyle name="Normal 2 3 2 4 2 4 7" xfId="12656" xr:uid="{00000000-0005-0000-0000-0000913C0000}"/>
    <cellStyle name="Normal 2 3 2 4 2 4 8" xfId="12657" xr:uid="{00000000-0005-0000-0000-0000923C0000}"/>
    <cellStyle name="Normal 2 3 2 4 2 5" xfId="12658" xr:uid="{00000000-0005-0000-0000-0000933C0000}"/>
    <cellStyle name="Normal 2 3 2 4 2 5 2" xfId="12659" xr:uid="{00000000-0005-0000-0000-0000943C0000}"/>
    <cellStyle name="Normal 2 3 2 4 2 5 2 2" xfId="12660" xr:uid="{00000000-0005-0000-0000-0000953C0000}"/>
    <cellStyle name="Normal 2 3 2 4 2 5 2 3" xfId="12661" xr:uid="{00000000-0005-0000-0000-0000963C0000}"/>
    <cellStyle name="Normal 2 3 2 4 2 5 3" xfId="12662" xr:uid="{00000000-0005-0000-0000-0000973C0000}"/>
    <cellStyle name="Normal 2 3 2 4 2 5 3 2" xfId="12663" xr:uid="{00000000-0005-0000-0000-0000983C0000}"/>
    <cellStyle name="Normal 2 3 2 4 2 5 4" xfId="12664" xr:uid="{00000000-0005-0000-0000-0000993C0000}"/>
    <cellStyle name="Normal 2 3 2 4 2 5 4 2" xfId="12665" xr:uid="{00000000-0005-0000-0000-00009A3C0000}"/>
    <cellStyle name="Normal 2 3 2 4 2 5 5" xfId="12666" xr:uid="{00000000-0005-0000-0000-00009B3C0000}"/>
    <cellStyle name="Normal 2 3 2 4 2 5 6" xfId="12667" xr:uid="{00000000-0005-0000-0000-00009C3C0000}"/>
    <cellStyle name="Normal 2 3 2 4 2 5 7" xfId="12668" xr:uid="{00000000-0005-0000-0000-00009D3C0000}"/>
    <cellStyle name="Normal 2 3 2 4 2 5 8" xfId="12669" xr:uid="{00000000-0005-0000-0000-00009E3C0000}"/>
    <cellStyle name="Normal 2 3 2 4 2 6" xfId="12670" xr:uid="{00000000-0005-0000-0000-00009F3C0000}"/>
    <cellStyle name="Normal 2 3 2 4 2 6 2" xfId="12671" xr:uid="{00000000-0005-0000-0000-0000A03C0000}"/>
    <cellStyle name="Normal 2 3 2 4 2 6 2 2" xfId="12672" xr:uid="{00000000-0005-0000-0000-0000A13C0000}"/>
    <cellStyle name="Normal 2 3 2 4 2 6 2 3" xfId="12673" xr:uid="{00000000-0005-0000-0000-0000A23C0000}"/>
    <cellStyle name="Normal 2 3 2 4 2 6 3" xfId="12674" xr:uid="{00000000-0005-0000-0000-0000A33C0000}"/>
    <cellStyle name="Normal 2 3 2 4 2 6 3 2" xfId="12675" xr:uid="{00000000-0005-0000-0000-0000A43C0000}"/>
    <cellStyle name="Normal 2 3 2 4 2 6 4" xfId="12676" xr:uid="{00000000-0005-0000-0000-0000A53C0000}"/>
    <cellStyle name="Normal 2 3 2 4 2 6 5" xfId="12677" xr:uid="{00000000-0005-0000-0000-0000A63C0000}"/>
    <cellStyle name="Normal 2 3 2 4 2 6 6" xfId="12678" xr:uid="{00000000-0005-0000-0000-0000A73C0000}"/>
    <cellStyle name="Normal 2 3 2 4 2 6 7" xfId="12679" xr:uid="{00000000-0005-0000-0000-0000A83C0000}"/>
    <cellStyle name="Normal 2 3 2 4 2 7" xfId="12680" xr:uid="{00000000-0005-0000-0000-0000A93C0000}"/>
    <cellStyle name="Normal 2 3 2 4 2 7 2" xfId="12681" xr:uid="{00000000-0005-0000-0000-0000AA3C0000}"/>
    <cellStyle name="Normal 2 3 2 4 2 7 3" xfId="12682" xr:uid="{00000000-0005-0000-0000-0000AB3C0000}"/>
    <cellStyle name="Normal 2 3 2 4 2 8" xfId="12683" xr:uid="{00000000-0005-0000-0000-0000AC3C0000}"/>
    <cellStyle name="Normal 2 3 2 4 2 8 2" xfId="12684" xr:uid="{00000000-0005-0000-0000-0000AD3C0000}"/>
    <cellStyle name="Normal 2 3 2 4 2 9" xfId="12685" xr:uid="{00000000-0005-0000-0000-0000AE3C0000}"/>
    <cellStyle name="Normal 2 3 2 4 2 9 2" xfId="12686" xr:uid="{00000000-0005-0000-0000-0000AF3C0000}"/>
    <cellStyle name="Normal 2 3 2 4 3" xfId="12687" xr:uid="{00000000-0005-0000-0000-0000B03C0000}"/>
    <cellStyle name="Normal 2 3 2 4 3 10" xfId="12688" xr:uid="{00000000-0005-0000-0000-0000B13C0000}"/>
    <cellStyle name="Normal 2 3 2 4 3 11" xfId="12689" xr:uid="{00000000-0005-0000-0000-0000B23C0000}"/>
    <cellStyle name="Normal 2 3 2 4 3 12" xfId="12690" xr:uid="{00000000-0005-0000-0000-0000B33C0000}"/>
    <cellStyle name="Normal 2 3 2 4 3 2" xfId="12691" xr:uid="{00000000-0005-0000-0000-0000B43C0000}"/>
    <cellStyle name="Normal 2 3 2 4 3 2 2" xfId="12692" xr:uid="{00000000-0005-0000-0000-0000B53C0000}"/>
    <cellStyle name="Normal 2 3 2 4 3 2 2 2" xfId="12693" xr:uid="{00000000-0005-0000-0000-0000B63C0000}"/>
    <cellStyle name="Normal 2 3 2 4 3 2 2 2 2" xfId="12694" xr:uid="{00000000-0005-0000-0000-0000B73C0000}"/>
    <cellStyle name="Normal 2 3 2 4 3 2 2 2 2 2" xfId="12695" xr:uid="{00000000-0005-0000-0000-0000B83C0000}"/>
    <cellStyle name="Normal 2 3 2 4 3 2 2 2 2 3" xfId="12696" xr:uid="{00000000-0005-0000-0000-0000B93C0000}"/>
    <cellStyle name="Normal 2 3 2 4 3 2 2 2 3" xfId="12697" xr:uid="{00000000-0005-0000-0000-0000BA3C0000}"/>
    <cellStyle name="Normal 2 3 2 4 3 2 2 2 3 2" xfId="12698" xr:uid="{00000000-0005-0000-0000-0000BB3C0000}"/>
    <cellStyle name="Normal 2 3 2 4 3 2 2 2 4" xfId="12699" xr:uid="{00000000-0005-0000-0000-0000BC3C0000}"/>
    <cellStyle name="Normal 2 3 2 4 3 2 2 3" xfId="12700" xr:uid="{00000000-0005-0000-0000-0000BD3C0000}"/>
    <cellStyle name="Normal 2 3 2 4 3 2 2 3 2" xfId="12701" xr:uid="{00000000-0005-0000-0000-0000BE3C0000}"/>
    <cellStyle name="Normal 2 3 2 4 3 2 2 3 3" xfId="12702" xr:uid="{00000000-0005-0000-0000-0000BF3C0000}"/>
    <cellStyle name="Normal 2 3 2 4 3 2 2 4" xfId="12703" xr:uid="{00000000-0005-0000-0000-0000C03C0000}"/>
    <cellStyle name="Normal 2 3 2 4 3 2 2 4 2" xfId="12704" xr:uid="{00000000-0005-0000-0000-0000C13C0000}"/>
    <cellStyle name="Normal 2 3 2 4 3 2 2 4 3" xfId="12705" xr:uid="{00000000-0005-0000-0000-0000C23C0000}"/>
    <cellStyle name="Normal 2 3 2 4 3 2 2 5" xfId="12706" xr:uid="{00000000-0005-0000-0000-0000C33C0000}"/>
    <cellStyle name="Normal 2 3 2 4 3 2 2 5 2" xfId="12707" xr:uid="{00000000-0005-0000-0000-0000C43C0000}"/>
    <cellStyle name="Normal 2 3 2 4 3 2 2 6" xfId="12708" xr:uid="{00000000-0005-0000-0000-0000C53C0000}"/>
    <cellStyle name="Normal 2 3 2 4 3 2 3" xfId="12709" xr:uid="{00000000-0005-0000-0000-0000C63C0000}"/>
    <cellStyle name="Normal 2 3 2 4 3 2 3 2" xfId="12710" xr:uid="{00000000-0005-0000-0000-0000C73C0000}"/>
    <cellStyle name="Normal 2 3 2 4 3 2 3 2 2" xfId="12711" xr:uid="{00000000-0005-0000-0000-0000C83C0000}"/>
    <cellStyle name="Normal 2 3 2 4 3 2 3 2 2 2" xfId="12712" xr:uid="{00000000-0005-0000-0000-0000C93C0000}"/>
    <cellStyle name="Normal 2 3 2 4 3 2 3 2 3" xfId="12713" xr:uid="{00000000-0005-0000-0000-0000CA3C0000}"/>
    <cellStyle name="Normal 2 3 2 4 3 2 3 3" xfId="12714" xr:uid="{00000000-0005-0000-0000-0000CB3C0000}"/>
    <cellStyle name="Normal 2 3 2 4 3 2 3 3 2" xfId="12715" xr:uid="{00000000-0005-0000-0000-0000CC3C0000}"/>
    <cellStyle name="Normal 2 3 2 4 3 2 3 4" xfId="12716" xr:uid="{00000000-0005-0000-0000-0000CD3C0000}"/>
    <cellStyle name="Normal 2 3 2 4 3 2 4" xfId="12717" xr:uid="{00000000-0005-0000-0000-0000CE3C0000}"/>
    <cellStyle name="Normal 2 3 2 4 3 2 4 2" xfId="12718" xr:uid="{00000000-0005-0000-0000-0000CF3C0000}"/>
    <cellStyle name="Normal 2 3 2 4 3 2 4 2 2" xfId="12719" xr:uid="{00000000-0005-0000-0000-0000D03C0000}"/>
    <cellStyle name="Normal 2 3 2 4 3 2 4 3" xfId="12720" xr:uid="{00000000-0005-0000-0000-0000D13C0000}"/>
    <cellStyle name="Normal 2 3 2 4 3 2 4 4" xfId="12721" xr:uid="{00000000-0005-0000-0000-0000D23C0000}"/>
    <cellStyle name="Normal 2 3 2 4 3 2 5" xfId="12722" xr:uid="{00000000-0005-0000-0000-0000D33C0000}"/>
    <cellStyle name="Normal 2 3 2 4 3 2 5 2" xfId="12723" xr:uid="{00000000-0005-0000-0000-0000D43C0000}"/>
    <cellStyle name="Normal 2 3 2 4 3 2 5 2 2" xfId="12724" xr:uid="{00000000-0005-0000-0000-0000D53C0000}"/>
    <cellStyle name="Normal 2 3 2 4 3 2 5 3" xfId="12725" xr:uid="{00000000-0005-0000-0000-0000D63C0000}"/>
    <cellStyle name="Normal 2 3 2 4 3 2 6" xfId="12726" xr:uid="{00000000-0005-0000-0000-0000D73C0000}"/>
    <cellStyle name="Normal 2 3 2 4 3 2 6 2" xfId="12727" xr:uid="{00000000-0005-0000-0000-0000D83C0000}"/>
    <cellStyle name="Normal 2 3 2 4 3 2 7" xfId="12728" xr:uid="{00000000-0005-0000-0000-0000D93C0000}"/>
    <cellStyle name="Normal 2 3 2 4 3 2 8" xfId="12729" xr:uid="{00000000-0005-0000-0000-0000DA3C0000}"/>
    <cellStyle name="Normal 2 3 2 4 3 3" xfId="12730" xr:uid="{00000000-0005-0000-0000-0000DB3C0000}"/>
    <cellStyle name="Normal 2 3 2 4 3 3 2" xfId="12731" xr:uid="{00000000-0005-0000-0000-0000DC3C0000}"/>
    <cellStyle name="Normal 2 3 2 4 3 3 2 2" xfId="12732" xr:uid="{00000000-0005-0000-0000-0000DD3C0000}"/>
    <cellStyle name="Normal 2 3 2 4 3 3 2 2 2" xfId="12733" xr:uid="{00000000-0005-0000-0000-0000DE3C0000}"/>
    <cellStyle name="Normal 2 3 2 4 3 3 2 2 2 2" xfId="12734" xr:uid="{00000000-0005-0000-0000-0000DF3C0000}"/>
    <cellStyle name="Normal 2 3 2 4 3 3 2 2 3" xfId="12735" xr:uid="{00000000-0005-0000-0000-0000E03C0000}"/>
    <cellStyle name="Normal 2 3 2 4 3 3 2 3" xfId="12736" xr:uid="{00000000-0005-0000-0000-0000E13C0000}"/>
    <cellStyle name="Normal 2 3 2 4 3 3 2 3 2" xfId="12737" xr:uid="{00000000-0005-0000-0000-0000E23C0000}"/>
    <cellStyle name="Normal 2 3 2 4 3 3 2 4" xfId="12738" xr:uid="{00000000-0005-0000-0000-0000E33C0000}"/>
    <cellStyle name="Normal 2 3 2 4 3 3 3" xfId="12739" xr:uid="{00000000-0005-0000-0000-0000E43C0000}"/>
    <cellStyle name="Normal 2 3 2 4 3 3 3 2" xfId="12740" xr:uid="{00000000-0005-0000-0000-0000E53C0000}"/>
    <cellStyle name="Normal 2 3 2 4 3 3 3 2 2" xfId="12741" xr:uid="{00000000-0005-0000-0000-0000E63C0000}"/>
    <cellStyle name="Normal 2 3 2 4 3 3 3 3" xfId="12742" xr:uid="{00000000-0005-0000-0000-0000E73C0000}"/>
    <cellStyle name="Normal 2 3 2 4 3 3 3 4" xfId="12743" xr:uid="{00000000-0005-0000-0000-0000E83C0000}"/>
    <cellStyle name="Normal 2 3 2 4 3 3 4" xfId="12744" xr:uid="{00000000-0005-0000-0000-0000E93C0000}"/>
    <cellStyle name="Normal 2 3 2 4 3 3 4 2" xfId="12745" xr:uid="{00000000-0005-0000-0000-0000EA3C0000}"/>
    <cellStyle name="Normal 2 3 2 4 3 3 4 2 2" xfId="12746" xr:uid="{00000000-0005-0000-0000-0000EB3C0000}"/>
    <cellStyle name="Normal 2 3 2 4 3 3 4 3" xfId="12747" xr:uid="{00000000-0005-0000-0000-0000EC3C0000}"/>
    <cellStyle name="Normal 2 3 2 4 3 3 4 4" xfId="12748" xr:uid="{00000000-0005-0000-0000-0000ED3C0000}"/>
    <cellStyle name="Normal 2 3 2 4 3 3 5" xfId="12749" xr:uid="{00000000-0005-0000-0000-0000EE3C0000}"/>
    <cellStyle name="Normal 2 3 2 4 3 3 5 2" xfId="12750" xr:uid="{00000000-0005-0000-0000-0000EF3C0000}"/>
    <cellStyle name="Normal 2 3 2 4 3 3 6" xfId="12751" xr:uid="{00000000-0005-0000-0000-0000F03C0000}"/>
    <cellStyle name="Normal 2 3 2 4 3 3 7" xfId="12752" xr:uid="{00000000-0005-0000-0000-0000F13C0000}"/>
    <cellStyle name="Normal 2 3 2 4 3 3 8" xfId="12753" xr:uid="{00000000-0005-0000-0000-0000F23C0000}"/>
    <cellStyle name="Normal 2 3 2 4 3 4" xfId="12754" xr:uid="{00000000-0005-0000-0000-0000F33C0000}"/>
    <cellStyle name="Normal 2 3 2 4 3 4 2" xfId="12755" xr:uid="{00000000-0005-0000-0000-0000F43C0000}"/>
    <cellStyle name="Normal 2 3 2 4 3 4 2 2" xfId="12756" xr:uid="{00000000-0005-0000-0000-0000F53C0000}"/>
    <cellStyle name="Normal 2 3 2 4 3 4 2 2 2" xfId="12757" xr:uid="{00000000-0005-0000-0000-0000F63C0000}"/>
    <cellStyle name="Normal 2 3 2 4 3 4 2 3" xfId="12758" xr:uid="{00000000-0005-0000-0000-0000F73C0000}"/>
    <cellStyle name="Normal 2 3 2 4 3 4 2 4" xfId="12759" xr:uid="{00000000-0005-0000-0000-0000F83C0000}"/>
    <cellStyle name="Normal 2 3 2 4 3 4 3" xfId="12760" xr:uid="{00000000-0005-0000-0000-0000F93C0000}"/>
    <cellStyle name="Normal 2 3 2 4 3 4 3 2" xfId="12761" xr:uid="{00000000-0005-0000-0000-0000FA3C0000}"/>
    <cellStyle name="Normal 2 3 2 4 3 4 3 3" xfId="12762" xr:uid="{00000000-0005-0000-0000-0000FB3C0000}"/>
    <cellStyle name="Normal 2 3 2 4 3 4 4" xfId="12763" xr:uid="{00000000-0005-0000-0000-0000FC3C0000}"/>
    <cellStyle name="Normal 2 3 2 4 3 4 4 2" xfId="12764" xr:uid="{00000000-0005-0000-0000-0000FD3C0000}"/>
    <cellStyle name="Normal 2 3 2 4 3 4 5" xfId="12765" xr:uid="{00000000-0005-0000-0000-0000FE3C0000}"/>
    <cellStyle name="Normal 2 3 2 4 3 4 6" xfId="12766" xr:uid="{00000000-0005-0000-0000-0000FF3C0000}"/>
    <cellStyle name="Normal 2 3 2 4 3 4 7" xfId="12767" xr:uid="{00000000-0005-0000-0000-0000003D0000}"/>
    <cellStyle name="Normal 2 3 2 4 3 4 8" xfId="12768" xr:uid="{00000000-0005-0000-0000-0000013D0000}"/>
    <cellStyle name="Normal 2 3 2 4 3 5" xfId="12769" xr:uid="{00000000-0005-0000-0000-0000023D0000}"/>
    <cellStyle name="Normal 2 3 2 4 3 5 2" xfId="12770" xr:uid="{00000000-0005-0000-0000-0000033D0000}"/>
    <cellStyle name="Normal 2 3 2 4 3 5 2 2" xfId="12771" xr:uid="{00000000-0005-0000-0000-0000043D0000}"/>
    <cellStyle name="Normal 2 3 2 4 3 5 2 3" xfId="12772" xr:uid="{00000000-0005-0000-0000-0000053D0000}"/>
    <cellStyle name="Normal 2 3 2 4 3 5 3" xfId="12773" xr:uid="{00000000-0005-0000-0000-0000063D0000}"/>
    <cellStyle name="Normal 2 3 2 4 3 5 3 2" xfId="12774" xr:uid="{00000000-0005-0000-0000-0000073D0000}"/>
    <cellStyle name="Normal 2 3 2 4 3 5 4" xfId="12775" xr:uid="{00000000-0005-0000-0000-0000083D0000}"/>
    <cellStyle name="Normal 2 3 2 4 3 5 5" xfId="12776" xr:uid="{00000000-0005-0000-0000-0000093D0000}"/>
    <cellStyle name="Normal 2 3 2 4 3 5 6" xfId="12777" xr:uid="{00000000-0005-0000-0000-00000A3D0000}"/>
    <cellStyle name="Normal 2 3 2 4 3 5 7" xfId="12778" xr:uid="{00000000-0005-0000-0000-00000B3D0000}"/>
    <cellStyle name="Normal 2 3 2 4 3 6" xfId="12779" xr:uid="{00000000-0005-0000-0000-00000C3D0000}"/>
    <cellStyle name="Normal 2 3 2 4 3 6 2" xfId="12780" xr:uid="{00000000-0005-0000-0000-00000D3D0000}"/>
    <cellStyle name="Normal 2 3 2 4 3 6 2 2" xfId="12781" xr:uid="{00000000-0005-0000-0000-00000E3D0000}"/>
    <cellStyle name="Normal 2 3 2 4 3 6 3" xfId="12782" xr:uid="{00000000-0005-0000-0000-00000F3D0000}"/>
    <cellStyle name="Normal 2 3 2 4 3 6 4" xfId="12783" xr:uid="{00000000-0005-0000-0000-0000103D0000}"/>
    <cellStyle name="Normal 2 3 2 4 3 7" xfId="12784" xr:uid="{00000000-0005-0000-0000-0000113D0000}"/>
    <cellStyle name="Normal 2 3 2 4 3 7 2" xfId="12785" xr:uid="{00000000-0005-0000-0000-0000123D0000}"/>
    <cellStyle name="Normal 2 3 2 4 3 7 3" xfId="12786" xr:uid="{00000000-0005-0000-0000-0000133D0000}"/>
    <cellStyle name="Normal 2 3 2 4 3 8" xfId="12787" xr:uid="{00000000-0005-0000-0000-0000143D0000}"/>
    <cellStyle name="Normal 2 3 2 4 3 8 2" xfId="12788" xr:uid="{00000000-0005-0000-0000-0000153D0000}"/>
    <cellStyle name="Normal 2 3 2 4 3 9" xfId="12789" xr:uid="{00000000-0005-0000-0000-0000163D0000}"/>
    <cellStyle name="Normal 2 3 2 4 4" xfId="12790" xr:uid="{00000000-0005-0000-0000-0000173D0000}"/>
    <cellStyle name="Normal 2 3 2 4 4 10" xfId="12791" xr:uid="{00000000-0005-0000-0000-0000183D0000}"/>
    <cellStyle name="Normal 2 3 2 4 4 11" xfId="12792" xr:uid="{00000000-0005-0000-0000-0000193D0000}"/>
    <cellStyle name="Normal 2 3 2 4 4 12" xfId="12793" xr:uid="{00000000-0005-0000-0000-00001A3D0000}"/>
    <cellStyle name="Normal 2 3 2 4 4 2" xfId="12794" xr:uid="{00000000-0005-0000-0000-00001B3D0000}"/>
    <cellStyle name="Normal 2 3 2 4 4 2 2" xfId="12795" xr:uid="{00000000-0005-0000-0000-00001C3D0000}"/>
    <cellStyle name="Normal 2 3 2 4 4 2 2 2" xfId="12796" xr:uid="{00000000-0005-0000-0000-00001D3D0000}"/>
    <cellStyle name="Normal 2 3 2 4 4 2 2 2 2" xfId="12797" xr:uid="{00000000-0005-0000-0000-00001E3D0000}"/>
    <cellStyle name="Normal 2 3 2 4 4 2 2 2 2 2" xfId="12798" xr:uid="{00000000-0005-0000-0000-00001F3D0000}"/>
    <cellStyle name="Normal 2 3 2 4 4 2 2 2 2 3" xfId="12799" xr:uid="{00000000-0005-0000-0000-0000203D0000}"/>
    <cellStyle name="Normal 2 3 2 4 4 2 2 2 3" xfId="12800" xr:uid="{00000000-0005-0000-0000-0000213D0000}"/>
    <cellStyle name="Normal 2 3 2 4 4 2 2 2 3 2" xfId="12801" xr:uid="{00000000-0005-0000-0000-0000223D0000}"/>
    <cellStyle name="Normal 2 3 2 4 4 2 2 2 4" xfId="12802" xr:uid="{00000000-0005-0000-0000-0000233D0000}"/>
    <cellStyle name="Normal 2 3 2 4 4 2 2 3" xfId="12803" xr:uid="{00000000-0005-0000-0000-0000243D0000}"/>
    <cellStyle name="Normal 2 3 2 4 4 2 2 3 2" xfId="12804" xr:uid="{00000000-0005-0000-0000-0000253D0000}"/>
    <cellStyle name="Normal 2 3 2 4 4 2 2 3 3" xfId="12805" xr:uid="{00000000-0005-0000-0000-0000263D0000}"/>
    <cellStyle name="Normal 2 3 2 4 4 2 2 4" xfId="12806" xr:uid="{00000000-0005-0000-0000-0000273D0000}"/>
    <cellStyle name="Normal 2 3 2 4 4 2 2 4 2" xfId="12807" xr:uid="{00000000-0005-0000-0000-0000283D0000}"/>
    <cellStyle name="Normal 2 3 2 4 4 2 2 4 3" xfId="12808" xr:uid="{00000000-0005-0000-0000-0000293D0000}"/>
    <cellStyle name="Normal 2 3 2 4 4 2 2 5" xfId="12809" xr:uid="{00000000-0005-0000-0000-00002A3D0000}"/>
    <cellStyle name="Normal 2 3 2 4 4 2 2 5 2" xfId="12810" xr:uid="{00000000-0005-0000-0000-00002B3D0000}"/>
    <cellStyle name="Normal 2 3 2 4 4 2 2 6" xfId="12811" xr:uid="{00000000-0005-0000-0000-00002C3D0000}"/>
    <cellStyle name="Normal 2 3 2 4 4 2 3" xfId="12812" xr:uid="{00000000-0005-0000-0000-00002D3D0000}"/>
    <cellStyle name="Normal 2 3 2 4 4 2 3 2" xfId="12813" xr:uid="{00000000-0005-0000-0000-00002E3D0000}"/>
    <cellStyle name="Normal 2 3 2 4 4 2 3 2 2" xfId="12814" xr:uid="{00000000-0005-0000-0000-00002F3D0000}"/>
    <cellStyle name="Normal 2 3 2 4 4 2 3 2 2 2" xfId="12815" xr:uid="{00000000-0005-0000-0000-0000303D0000}"/>
    <cellStyle name="Normal 2 3 2 4 4 2 3 2 3" xfId="12816" xr:uid="{00000000-0005-0000-0000-0000313D0000}"/>
    <cellStyle name="Normal 2 3 2 4 4 2 3 3" xfId="12817" xr:uid="{00000000-0005-0000-0000-0000323D0000}"/>
    <cellStyle name="Normal 2 3 2 4 4 2 3 3 2" xfId="12818" xr:uid="{00000000-0005-0000-0000-0000333D0000}"/>
    <cellStyle name="Normal 2 3 2 4 4 2 3 4" xfId="12819" xr:uid="{00000000-0005-0000-0000-0000343D0000}"/>
    <cellStyle name="Normal 2 3 2 4 4 2 4" xfId="12820" xr:uid="{00000000-0005-0000-0000-0000353D0000}"/>
    <cellStyle name="Normal 2 3 2 4 4 2 4 2" xfId="12821" xr:uid="{00000000-0005-0000-0000-0000363D0000}"/>
    <cellStyle name="Normal 2 3 2 4 4 2 4 2 2" xfId="12822" xr:uid="{00000000-0005-0000-0000-0000373D0000}"/>
    <cellStyle name="Normal 2 3 2 4 4 2 4 3" xfId="12823" xr:uid="{00000000-0005-0000-0000-0000383D0000}"/>
    <cellStyle name="Normal 2 3 2 4 4 2 4 4" xfId="12824" xr:uid="{00000000-0005-0000-0000-0000393D0000}"/>
    <cellStyle name="Normal 2 3 2 4 4 2 5" xfId="12825" xr:uid="{00000000-0005-0000-0000-00003A3D0000}"/>
    <cellStyle name="Normal 2 3 2 4 4 2 5 2" xfId="12826" xr:uid="{00000000-0005-0000-0000-00003B3D0000}"/>
    <cellStyle name="Normal 2 3 2 4 4 2 5 2 2" xfId="12827" xr:uid="{00000000-0005-0000-0000-00003C3D0000}"/>
    <cellStyle name="Normal 2 3 2 4 4 2 5 3" xfId="12828" xr:uid="{00000000-0005-0000-0000-00003D3D0000}"/>
    <cellStyle name="Normal 2 3 2 4 4 2 6" xfId="12829" xr:uid="{00000000-0005-0000-0000-00003E3D0000}"/>
    <cellStyle name="Normal 2 3 2 4 4 2 6 2" xfId="12830" xr:uid="{00000000-0005-0000-0000-00003F3D0000}"/>
    <cellStyle name="Normal 2 3 2 4 4 2 7" xfId="12831" xr:uid="{00000000-0005-0000-0000-0000403D0000}"/>
    <cellStyle name="Normal 2 3 2 4 4 2 8" xfId="12832" xr:uid="{00000000-0005-0000-0000-0000413D0000}"/>
    <cellStyle name="Normal 2 3 2 4 4 3" xfId="12833" xr:uid="{00000000-0005-0000-0000-0000423D0000}"/>
    <cellStyle name="Normal 2 3 2 4 4 3 2" xfId="12834" xr:uid="{00000000-0005-0000-0000-0000433D0000}"/>
    <cellStyle name="Normal 2 3 2 4 4 3 2 2" xfId="12835" xr:uid="{00000000-0005-0000-0000-0000443D0000}"/>
    <cellStyle name="Normal 2 3 2 4 4 3 2 2 2" xfId="12836" xr:uid="{00000000-0005-0000-0000-0000453D0000}"/>
    <cellStyle name="Normal 2 3 2 4 4 3 2 2 2 2" xfId="12837" xr:uid="{00000000-0005-0000-0000-0000463D0000}"/>
    <cellStyle name="Normal 2 3 2 4 4 3 2 2 3" xfId="12838" xr:uid="{00000000-0005-0000-0000-0000473D0000}"/>
    <cellStyle name="Normal 2 3 2 4 4 3 2 3" xfId="12839" xr:uid="{00000000-0005-0000-0000-0000483D0000}"/>
    <cellStyle name="Normal 2 3 2 4 4 3 2 3 2" xfId="12840" xr:uid="{00000000-0005-0000-0000-0000493D0000}"/>
    <cellStyle name="Normal 2 3 2 4 4 3 2 4" xfId="12841" xr:uid="{00000000-0005-0000-0000-00004A3D0000}"/>
    <cellStyle name="Normal 2 3 2 4 4 3 3" xfId="12842" xr:uid="{00000000-0005-0000-0000-00004B3D0000}"/>
    <cellStyle name="Normal 2 3 2 4 4 3 3 2" xfId="12843" xr:uid="{00000000-0005-0000-0000-00004C3D0000}"/>
    <cellStyle name="Normal 2 3 2 4 4 3 3 2 2" xfId="12844" xr:uid="{00000000-0005-0000-0000-00004D3D0000}"/>
    <cellStyle name="Normal 2 3 2 4 4 3 3 3" xfId="12845" xr:uid="{00000000-0005-0000-0000-00004E3D0000}"/>
    <cellStyle name="Normal 2 3 2 4 4 3 3 4" xfId="12846" xr:uid="{00000000-0005-0000-0000-00004F3D0000}"/>
    <cellStyle name="Normal 2 3 2 4 4 3 4" xfId="12847" xr:uid="{00000000-0005-0000-0000-0000503D0000}"/>
    <cellStyle name="Normal 2 3 2 4 4 3 4 2" xfId="12848" xr:uid="{00000000-0005-0000-0000-0000513D0000}"/>
    <cellStyle name="Normal 2 3 2 4 4 3 4 2 2" xfId="12849" xr:uid="{00000000-0005-0000-0000-0000523D0000}"/>
    <cellStyle name="Normal 2 3 2 4 4 3 4 3" xfId="12850" xr:uid="{00000000-0005-0000-0000-0000533D0000}"/>
    <cellStyle name="Normal 2 3 2 4 4 3 4 4" xfId="12851" xr:uid="{00000000-0005-0000-0000-0000543D0000}"/>
    <cellStyle name="Normal 2 3 2 4 4 3 5" xfId="12852" xr:uid="{00000000-0005-0000-0000-0000553D0000}"/>
    <cellStyle name="Normal 2 3 2 4 4 3 5 2" xfId="12853" xr:uid="{00000000-0005-0000-0000-0000563D0000}"/>
    <cellStyle name="Normal 2 3 2 4 4 3 6" xfId="12854" xr:uid="{00000000-0005-0000-0000-0000573D0000}"/>
    <cellStyle name="Normal 2 3 2 4 4 3 7" xfId="12855" xr:uid="{00000000-0005-0000-0000-0000583D0000}"/>
    <cellStyle name="Normal 2 3 2 4 4 3 8" xfId="12856" xr:uid="{00000000-0005-0000-0000-0000593D0000}"/>
    <cellStyle name="Normal 2 3 2 4 4 4" xfId="12857" xr:uid="{00000000-0005-0000-0000-00005A3D0000}"/>
    <cellStyle name="Normal 2 3 2 4 4 4 2" xfId="12858" xr:uid="{00000000-0005-0000-0000-00005B3D0000}"/>
    <cellStyle name="Normal 2 3 2 4 4 4 2 2" xfId="12859" xr:uid="{00000000-0005-0000-0000-00005C3D0000}"/>
    <cellStyle name="Normal 2 3 2 4 4 4 2 2 2" xfId="12860" xr:uid="{00000000-0005-0000-0000-00005D3D0000}"/>
    <cellStyle name="Normal 2 3 2 4 4 4 2 3" xfId="12861" xr:uid="{00000000-0005-0000-0000-00005E3D0000}"/>
    <cellStyle name="Normal 2 3 2 4 4 4 2 4" xfId="12862" xr:uid="{00000000-0005-0000-0000-00005F3D0000}"/>
    <cellStyle name="Normal 2 3 2 4 4 4 3" xfId="12863" xr:uid="{00000000-0005-0000-0000-0000603D0000}"/>
    <cellStyle name="Normal 2 3 2 4 4 4 3 2" xfId="12864" xr:uid="{00000000-0005-0000-0000-0000613D0000}"/>
    <cellStyle name="Normal 2 3 2 4 4 4 3 3" xfId="12865" xr:uid="{00000000-0005-0000-0000-0000623D0000}"/>
    <cellStyle name="Normal 2 3 2 4 4 4 4" xfId="12866" xr:uid="{00000000-0005-0000-0000-0000633D0000}"/>
    <cellStyle name="Normal 2 3 2 4 4 4 4 2" xfId="12867" xr:uid="{00000000-0005-0000-0000-0000643D0000}"/>
    <cellStyle name="Normal 2 3 2 4 4 4 5" xfId="12868" xr:uid="{00000000-0005-0000-0000-0000653D0000}"/>
    <cellStyle name="Normal 2 3 2 4 4 4 6" xfId="12869" xr:uid="{00000000-0005-0000-0000-0000663D0000}"/>
    <cellStyle name="Normal 2 3 2 4 4 4 7" xfId="12870" xr:uid="{00000000-0005-0000-0000-0000673D0000}"/>
    <cellStyle name="Normal 2 3 2 4 4 4 8" xfId="12871" xr:uid="{00000000-0005-0000-0000-0000683D0000}"/>
    <cellStyle name="Normal 2 3 2 4 4 5" xfId="12872" xr:uid="{00000000-0005-0000-0000-0000693D0000}"/>
    <cellStyle name="Normal 2 3 2 4 4 5 2" xfId="12873" xr:uid="{00000000-0005-0000-0000-00006A3D0000}"/>
    <cellStyle name="Normal 2 3 2 4 4 5 2 2" xfId="12874" xr:uid="{00000000-0005-0000-0000-00006B3D0000}"/>
    <cellStyle name="Normal 2 3 2 4 4 5 2 3" xfId="12875" xr:uid="{00000000-0005-0000-0000-00006C3D0000}"/>
    <cellStyle name="Normal 2 3 2 4 4 5 3" xfId="12876" xr:uid="{00000000-0005-0000-0000-00006D3D0000}"/>
    <cellStyle name="Normal 2 3 2 4 4 5 3 2" xfId="12877" xr:uid="{00000000-0005-0000-0000-00006E3D0000}"/>
    <cellStyle name="Normal 2 3 2 4 4 5 4" xfId="12878" xr:uid="{00000000-0005-0000-0000-00006F3D0000}"/>
    <cellStyle name="Normal 2 3 2 4 4 5 5" xfId="12879" xr:uid="{00000000-0005-0000-0000-0000703D0000}"/>
    <cellStyle name="Normal 2 3 2 4 4 5 6" xfId="12880" xr:uid="{00000000-0005-0000-0000-0000713D0000}"/>
    <cellStyle name="Normal 2 3 2 4 4 5 7" xfId="12881" xr:uid="{00000000-0005-0000-0000-0000723D0000}"/>
    <cellStyle name="Normal 2 3 2 4 4 6" xfId="12882" xr:uid="{00000000-0005-0000-0000-0000733D0000}"/>
    <cellStyle name="Normal 2 3 2 4 4 6 2" xfId="12883" xr:uid="{00000000-0005-0000-0000-0000743D0000}"/>
    <cellStyle name="Normal 2 3 2 4 4 6 2 2" xfId="12884" xr:uid="{00000000-0005-0000-0000-0000753D0000}"/>
    <cellStyle name="Normal 2 3 2 4 4 6 3" xfId="12885" xr:uid="{00000000-0005-0000-0000-0000763D0000}"/>
    <cellStyle name="Normal 2 3 2 4 4 6 4" xfId="12886" xr:uid="{00000000-0005-0000-0000-0000773D0000}"/>
    <cellStyle name="Normal 2 3 2 4 4 7" xfId="12887" xr:uid="{00000000-0005-0000-0000-0000783D0000}"/>
    <cellStyle name="Normal 2 3 2 4 4 7 2" xfId="12888" xr:uid="{00000000-0005-0000-0000-0000793D0000}"/>
    <cellStyle name="Normal 2 3 2 4 4 7 3" xfId="12889" xr:uid="{00000000-0005-0000-0000-00007A3D0000}"/>
    <cellStyle name="Normal 2 3 2 4 4 8" xfId="12890" xr:uid="{00000000-0005-0000-0000-00007B3D0000}"/>
    <cellStyle name="Normal 2 3 2 4 4 8 2" xfId="12891" xr:uid="{00000000-0005-0000-0000-00007C3D0000}"/>
    <cellStyle name="Normal 2 3 2 4 4 9" xfId="12892" xr:uid="{00000000-0005-0000-0000-00007D3D0000}"/>
    <cellStyle name="Normal 2 3 2 4 5" xfId="12893" xr:uid="{00000000-0005-0000-0000-00007E3D0000}"/>
    <cellStyle name="Normal 2 3 2 4 5 2" xfId="12894" xr:uid="{00000000-0005-0000-0000-00007F3D0000}"/>
    <cellStyle name="Normal 2 3 2 4 5 2 2" xfId="12895" xr:uid="{00000000-0005-0000-0000-0000803D0000}"/>
    <cellStyle name="Normal 2 3 2 4 5 2 2 2" xfId="12896" xr:uid="{00000000-0005-0000-0000-0000813D0000}"/>
    <cellStyle name="Normal 2 3 2 4 5 2 2 2 2" xfId="12897" xr:uid="{00000000-0005-0000-0000-0000823D0000}"/>
    <cellStyle name="Normal 2 3 2 4 5 2 2 2 3" xfId="12898" xr:uid="{00000000-0005-0000-0000-0000833D0000}"/>
    <cellStyle name="Normal 2 3 2 4 5 2 2 3" xfId="12899" xr:uid="{00000000-0005-0000-0000-0000843D0000}"/>
    <cellStyle name="Normal 2 3 2 4 5 2 2 3 2" xfId="12900" xr:uid="{00000000-0005-0000-0000-0000853D0000}"/>
    <cellStyle name="Normal 2 3 2 4 5 2 2 4" xfId="12901" xr:uid="{00000000-0005-0000-0000-0000863D0000}"/>
    <cellStyle name="Normal 2 3 2 4 5 2 3" xfId="12902" xr:uid="{00000000-0005-0000-0000-0000873D0000}"/>
    <cellStyle name="Normal 2 3 2 4 5 2 3 2" xfId="12903" xr:uid="{00000000-0005-0000-0000-0000883D0000}"/>
    <cellStyle name="Normal 2 3 2 4 5 2 3 3" xfId="12904" xr:uid="{00000000-0005-0000-0000-0000893D0000}"/>
    <cellStyle name="Normal 2 3 2 4 5 2 4" xfId="12905" xr:uid="{00000000-0005-0000-0000-00008A3D0000}"/>
    <cellStyle name="Normal 2 3 2 4 5 2 4 2" xfId="12906" xr:uid="{00000000-0005-0000-0000-00008B3D0000}"/>
    <cellStyle name="Normal 2 3 2 4 5 2 4 3" xfId="12907" xr:uid="{00000000-0005-0000-0000-00008C3D0000}"/>
    <cellStyle name="Normal 2 3 2 4 5 2 5" xfId="12908" xr:uid="{00000000-0005-0000-0000-00008D3D0000}"/>
    <cellStyle name="Normal 2 3 2 4 5 2 5 2" xfId="12909" xr:uid="{00000000-0005-0000-0000-00008E3D0000}"/>
    <cellStyle name="Normal 2 3 2 4 5 2 6" xfId="12910" xr:uid="{00000000-0005-0000-0000-00008F3D0000}"/>
    <cellStyle name="Normal 2 3 2 4 5 3" xfId="12911" xr:uid="{00000000-0005-0000-0000-0000903D0000}"/>
    <cellStyle name="Normal 2 3 2 4 5 3 2" xfId="12912" xr:uid="{00000000-0005-0000-0000-0000913D0000}"/>
    <cellStyle name="Normal 2 3 2 4 5 3 2 2" xfId="12913" xr:uid="{00000000-0005-0000-0000-0000923D0000}"/>
    <cellStyle name="Normal 2 3 2 4 5 3 2 2 2" xfId="12914" xr:uid="{00000000-0005-0000-0000-0000933D0000}"/>
    <cellStyle name="Normal 2 3 2 4 5 3 2 3" xfId="12915" xr:uid="{00000000-0005-0000-0000-0000943D0000}"/>
    <cellStyle name="Normal 2 3 2 4 5 3 3" xfId="12916" xr:uid="{00000000-0005-0000-0000-0000953D0000}"/>
    <cellStyle name="Normal 2 3 2 4 5 3 3 2" xfId="12917" xr:uid="{00000000-0005-0000-0000-0000963D0000}"/>
    <cellStyle name="Normal 2 3 2 4 5 3 4" xfId="12918" xr:uid="{00000000-0005-0000-0000-0000973D0000}"/>
    <cellStyle name="Normal 2 3 2 4 5 4" xfId="12919" xr:uid="{00000000-0005-0000-0000-0000983D0000}"/>
    <cellStyle name="Normal 2 3 2 4 5 4 2" xfId="12920" xr:uid="{00000000-0005-0000-0000-0000993D0000}"/>
    <cellStyle name="Normal 2 3 2 4 5 4 2 2" xfId="12921" xr:uid="{00000000-0005-0000-0000-00009A3D0000}"/>
    <cellStyle name="Normal 2 3 2 4 5 4 3" xfId="12922" xr:uid="{00000000-0005-0000-0000-00009B3D0000}"/>
    <cellStyle name="Normal 2 3 2 4 5 4 4" xfId="12923" xr:uid="{00000000-0005-0000-0000-00009C3D0000}"/>
    <cellStyle name="Normal 2 3 2 4 5 5" xfId="12924" xr:uid="{00000000-0005-0000-0000-00009D3D0000}"/>
    <cellStyle name="Normal 2 3 2 4 5 5 2" xfId="12925" xr:uid="{00000000-0005-0000-0000-00009E3D0000}"/>
    <cellStyle name="Normal 2 3 2 4 5 5 2 2" xfId="12926" xr:uid="{00000000-0005-0000-0000-00009F3D0000}"/>
    <cellStyle name="Normal 2 3 2 4 5 5 3" xfId="12927" xr:uid="{00000000-0005-0000-0000-0000A03D0000}"/>
    <cellStyle name="Normal 2 3 2 4 5 6" xfId="12928" xr:uid="{00000000-0005-0000-0000-0000A13D0000}"/>
    <cellStyle name="Normal 2 3 2 4 5 6 2" xfId="12929" xr:uid="{00000000-0005-0000-0000-0000A23D0000}"/>
    <cellStyle name="Normal 2 3 2 4 5 7" xfId="12930" xr:uid="{00000000-0005-0000-0000-0000A33D0000}"/>
    <cellStyle name="Normal 2 3 2 4 5 8" xfId="12931" xr:uid="{00000000-0005-0000-0000-0000A43D0000}"/>
    <cellStyle name="Normal 2 3 2 4 6" xfId="12932" xr:uid="{00000000-0005-0000-0000-0000A53D0000}"/>
    <cellStyle name="Normal 2 3 2 4 6 2" xfId="12933" xr:uid="{00000000-0005-0000-0000-0000A63D0000}"/>
    <cellStyle name="Normal 2 3 2 4 6 2 2" xfId="12934" xr:uid="{00000000-0005-0000-0000-0000A73D0000}"/>
    <cellStyle name="Normal 2 3 2 4 6 2 2 2" xfId="12935" xr:uid="{00000000-0005-0000-0000-0000A83D0000}"/>
    <cellStyle name="Normal 2 3 2 4 6 2 2 2 2" xfId="12936" xr:uid="{00000000-0005-0000-0000-0000A93D0000}"/>
    <cellStyle name="Normal 2 3 2 4 6 2 2 3" xfId="12937" xr:uid="{00000000-0005-0000-0000-0000AA3D0000}"/>
    <cellStyle name="Normal 2 3 2 4 6 2 3" xfId="12938" xr:uid="{00000000-0005-0000-0000-0000AB3D0000}"/>
    <cellStyle name="Normal 2 3 2 4 6 2 3 2" xfId="12939" xr:uid="{00000000-0005-0000-0000-0000AC3D0000}"/>
    <cellStyle name="Normal 2 3 2 4 6 2 4" xfId="12940" xr:uid="{00000000-0005-0000-0000-0000AD3D0000}"/>
    <cellStyle name="Normal 2 3 2 4 6 3" xfId="12941" xr:uid="{00000000-0005-0000-0000-0000AE3D0000}"/>
    <cellStyle name="Normal 2 3 2 4 6 3 2" xfId="12942" xr:uid="{00000000-0005-0000-0000-0000AF3D0000}"/>
    <cellStyle name="Normal 2 3 2 4 6 3 2 2" xfId="12943" xr:uid="{00000000-0005-0000-0000-0000B03D0000}"/>
    <cellStyle name="Normal 2 3 2 4 6 3 3" xfId="12944" xr:uid="{00000000-0005-0000-0000-0000B13D0000}"/>
    <cellStyle name="Normal 2 3 2 4 6 3 4" xfId="12945" xr:uid="{00000000-0005-0000-0000-0000B23D0000}"/>
    <cellStyle name="Normal 2 3 2 4 6 4" xfId="12946" xr:uid="{00000000-0005-0000-0000-0000B33D0000}"/>
    <cellStyle name="Normal 2 3 2 4 6 4 2" xfId="12947" xr:uid="{00000000-0005-0000-0000-0000B43D0000}"/>
    <cellStyle name="Normal 2 3 2 4 6 4 2 2" xfId="12948" xr:uid="{00000000-0005-0000-0000-0000B53D0000}"/>
    <cellStyle name="Normal 2 3 2 4 6 4 3" xfId="12949" xr:uid="{00000000-0005-0000-0000-0000B63D0000}"/>
    <cellStyle name="Normal 2 3 2 4 6 4 4" xfId="12950" xr:uid="{00000000-0005-0000-0000-0000B73D0000}"/>
    <cellStyle name="Normal 2 3 2 4 6 5" xfId="12951" xr:uid="{00000000-0005-0000-0000-0000B83D0000}"/>
    <cellStyle name="Normal 2 3 2 4 6 5 2" xfId="12952" xr:uid="{00000000-0005-0000-0000-0000B93D0000}"/>
    <cellStyle name="Normal 2 3 2 4 6 6" xfId="12953" xr:uid="{00000000-0005-0000-0000-0000BA3D0000}"/>
    <cellStyle name="Normal 2 3 2 4 6 7" xfId="12954" xr:uid="{00000000-0005-0000-0000-0000BB3D0000}"/>
    <cellStyle name="Normal 2 3 2 4 6 8" xfId="12955" xr:uid="{00000000-0005-0000-0000-0000BC3D0000}"/>
    <cellStyle name="Normal 2 3 2 4 7" xfId="12956" xr:uid="{00000000-0005-0000-0000-0000BD3D0000}"/>
    <cellStyle name="Normal 2 3 2 4 7 2" xfId="12957" xr:uid="{00000000-0005-0000-0000-0000BE3D0000}"/>
    <cellStyle name="Normal 2 3 2 4 7 2 2" xfId="12958" xr:uid="{00000000-0005-0000-0000-0000BF3D0000}"/>
    <cellStyle name="Normal 2 3 2 4 7 2 2 2" xfId="12959" xr:uid="{00000000-0005-0000-0000-0000C03D0000}"/>
    <cellStyle name="Normal 2 3 2 4 7 2 3" xfId="12960" xr:uid="{00000000-0005-0000-0000-0000C13D0000}"/>
    <cellStyle name="Normal 2 3 2 4 7 2 4" xfId="12961" xr:uid="{00000000-0005-0000-0000-0000C23D0000}"/>
    <cellStyle name="Normal 2 3 2 4 7 3" xfId="12962" xr:uid="{00000000-0005-0000-0000-0000C33D0000}"/>
    <cellStyle name="Normal 2 3 2 4 7 3 2" xfId="12963" xr:uid="{00000000-0005-0000-0000-0000C43D0000}"/>
    <cellStyle name="Normal 2 3 2 4 7 3 3" xfId="12964" xr:uid="{00000000-0005-0000-0000-0000C53D0000}"/>
    <cellStyle name="Normal 2 3 2 4 7 4" xfId="12965" xr:uid="{00000000-0005-0000-0000-0000C63D0000}"/>
    <cellStyle name="Normal 2 3 2 4 7 4 2" xfId="12966" xr:uid="{00000000-0005-0000-0000-0000C73D0000}"/>
    <cellStyle name="Normal 2 3 2 4 7 5" xfId="12967" xr:uid="{00000000-0005-0000-0000-0000C83D0000}"/>
    <cellStyle name="Normal 2 3 2 4 7 6" xfId="12968" xr:uid="{00000000-0005-0000-0000-0000C93D0000}"/>
    <cellStyle name="Normal 2 3 2 4 7 7" xfId="12969" xr:uid="{00000000-0005-0000-0000-0000CA3D0000}"/>
    <cellStyle name="Normal 2 3 2 4 7 8" xfId="12970" xr:uid="{00000000-0005-0000-0000-0000CB3D0000}"/>
    <cellStyle name="Normal 2 3 2 4 8" xfId="12971" xr:uid="{00000000-0005-0000-0000-0000CC3D0000}"/>
    <cellStyle name="Normal 2 3 2 4 8 2" xfId="12972" xr:uid="{00000000-0005-0000-0000-0000CD3D0000}"/>
    <cellStyle name="Normal 2 3 2 4 8 2 2" xfId="12973" xr:uid="{00000000-0005-0000-0000-0000CE3D0000}"/>
    <cellStyle name="Normal 2 3 2 4 8 2 3" xfId="12974" xr:uid="{00000000-0005-0000-0000-0000CF3D0000}"/>
    <cellStyle name="Normal 2 3 2 4 8 3" xfId="12975" xr:uid="{00000000-0005-0000-0000-0000D03D0000}"/>
    <cellStyle name="Normal 2 3 2 4 8 3 2" xfId="12976" xr:uid="{00000000-0005-0000-0000-0000D13D0000}"/>
    <cellStyle name="Normal 2 3 2 4 8 4" xfId="12977" xr:uid="{00000000-0005-0000-0000-0000D23D0000}"/>
    <cellStyle name="Normal 2 3 2 4 8 5" xfId="12978" xr:uid="{00000000-0005-0000-0000-0000D33D0000}"/>
    <cellStyle name="Normal 2 3 2 4 8 6" xfId="12979" xr:uid="{00000000-0005-0000-0000-0000D43D0000}"/>
    <cellStyle name="Normal 2 3 2 4 8 7" xfId="12980" xr:uid="{00000000-0005-0000-0000-0000D53D0000}"/>
    <cellStyle name="Normal 2 3 2 4 9" xfId="12981" xr:uid="{00000000-0005-0000-0000-0000D63D0000}"/>
    <cellStyle name="Normal 2 3 2 4 9 2" xfId="12982" xr:uid="{00000000-0005-0000-0000-0000D73D0000}"/>
    <cellStyle name="Normal 2 3 2 4 9 2 2" xfId="12983" xr:uid="{00000000-0005-0000-0000-0000D83D0000}"/>
    <cellStyle name="Normal 2 3 2 4 9 3" xfId="12984" xr:uid="{00000000-0005-0000-0000-0000D93D0000}"/>
    <cellStyle name="Normal 2 3 2 4 9 4" xfId="12985" xr:uid="{00000000-0005-0000-0000-0000DA3D0000}"/>
    <cellStyle name="Normal 2 3 2 5" xfId="12986" xr:uid="{00000000-0005-0000-0000-0000DB3D0000}"/>
    <cellStyle name="Normal 2 3 2 5 10" xfId="12987" xr:uid="{00000000-0005-0000-0000-0000DC3D0000}"/>
    <cellStyle name="Normal 2 3 2 5 10 2" xfId="12988" xr:uid="{00000000-0005-0000-0000-0000DD3D0000}"/>
    <cellStyle name="Normal 2 3 2 5 11" xfId="12989" xr:uid="{00000000-0005-0000-0000-0000DE3D0000}"/>
    <cellStyle name="Normal 2 3 2 5 12" xfId="12990" xr:uid="{00000000-0005-0000-0000-0000DF3D0000}"/>
    <cellStyle name="Normal 2 3 2 5 13" xfId="12991" xr:uid="{00000000-0005-0000-0000-0000E03D0000}"/>
    <cellStyle name="Normal 2 3 2 5 14" xfId="12992" xr:uid="{00000000-0005-0000-0000-0000E13D0000}"/>
    <cellStyle name="Normal 2 3 2 5 2" xfId="12993" xr:uid="{00000000-0005-0000-0000-0000E23D0000}"/>
    <cellStyle name="Normal 2 3 2 5 2 10" xfId="12994" xr:uid="{00000000-0005-0000-0000-0000E33D0000}"/>
    <cellStyle name="Normal 2 3 2 5 2 11" xfId="12995" xr:uid="{00000000-0005-0000-0000-0000E43D0000}"/>
    <cellStyle name="Normal 2 3 2 5 2 12" xfId="12996" xr:uid="{00000000-0005-0000-0000-0000E53D0000}"/>
    <cellStyle name="Normal 2 3 2 5 2 2" xfId="12997" xr:uid="{00000000-0005-0000-0000-0000E63D0000}"/>
    <cellStyle name="Normal 2 3 2 5 2 2 2" xfId="12998" xr:uid="{00000000-0005-0000-0000-0000E73D0000}"/>
    <cellStyle name="Normal 2 3 2 5 2 2 2 2" xfId="12999" xr:uid="{00000000-0005-0000-0000-0000E83D0000}"/>
    <cellStyle name="Normal 2 3 2 5 2 2 2 2 2" xfId="13000" xr:uid="{00000000-0005-0000-0000-0000E93D0000}"/>
    <cellStyle name="Normal 2 3 2 5 2 2 2 2 2 2" xfId="13001" xr:uid="{00000000-0005-0000-0000-0000EA3D0000}"/>
    <cellStyle name="Normal 2 3 2 5 2 2 2 2 3" xfId="13002" xr:uid="{00000000-0005-0000-0000-0000EB3D0000}"/>
    <cellStyle name="Normal 2 3 2 5 2 2 2 3" xfId="13003" xr:uid="{00000000-0005-0000-0000-0000EC3D0000}"/>
    <cellStyle name="Normal 2 3 2 5 2 2 2 3 2" xfId="13004" xr:uid="{00000000-0005-0000-0000-0000ED3D0000}"/>
    <cellStyle name="Normal 2 3 2 5 2 2 2 4" xfId="13005" xr:uid="{00000000-0005-0000-0000-0000EE3D0000}"/>
    <cellStyle name="Normal 2 3 2 5 2 2 3" xfId="13006" xr:uid="{00000000-0005-0000-0000-0000EF3D0000}"/>
    <cellStyle name="Normal 2 3 2 5 2 2 3 2" xfId="13007" xr:uid="{00000000-0005-0000-0000-0000F03D0000}"/>
    <cellStyle name="Normal 2 3 2 5 2 2 3 2 2" xfId="13008" xr:uid="{00000000-0005-0000-0000-0000F13D0000}"/>
    <cellStyle name="Normal 2 3 2 5 2 2 3 3" xfId="13009" xr:uid="{00000000-0005-0000-0000-0000F23D0000}"/>
    <cellStyle name="Normal 2 3 2 5 2 2 3 4" xfId="13010" xr:uid="{00000000-0005-0000-0000-0000F33D0000}"/>
    <cellStyle name="Normal 2 3 2 5 2 2 4" xfId="13011" xr:uid="{00000000-0005-0000-0000-0000F43D0000}"/>
    <cellStyle name="Normal 2 3 2 5 2 2 4 2" xfId="13012" xr:uid="{00000000-0005-0000-0000-0000F53D0000}"/>
    <cellStyle name="Normal 2 3 2 5 2 2 4 2 2" xfId="13013" xr:uid="{00000000-0005-0000-0000-0000F63D0000}"/>
    <cellStyle name="Normal 2 3 2 5 2 2 4 3" xfId="13014" xr:uid="{00000000-0005-0000-0000-0000F73D0000}"/>
    <cellStyle name="Normal 2 3 2 5 2 2 4 4" xfId="13015" xr:uid="{00000000-0005-0000-0000-0000F83D0000}"/>
    <cellStyle name="Normal 2 3 2 5 2 2 5" xfId="13016" xr:uid="{00000000-0005-0000-0000-0000F93D0000}"/>
    <cellStyle name="Normal 2 3 2 5 2 2 5 2" xfId="13017" xr:uid="{00000000-0005-0000-0000-0000FA3D0000}"/>
    <cellStyle name="Normal 2 3 2 5 2 2 6" xfId="13018" xr:uid="{00000000-0005-0000-0000-0000FB3D0000}"/>
    <cellStyle name="Normal 2 3 2 5 2 2 7" xfId="13019" xr:uid="{00000000-0005-0000-0000-0000FC3D0000}"/>
    <cellStyle name="Normal 2 3 2 5 2 2 8" xfId="13020" xr:uid="{00000000-0005-0000-0000-0000FD3D0000}"/>
    <cellStyle name="Normal 2 3 2 5 2 3" xfId="13021" xr:uid="{00000000-0005-0000-0000-0000FE3D0000}"/>
    <cellStyle name="Normal 2 3 2 5 2 3 2" xfId="13022" xr:uid="{00000000-0005-0000-0000-0000FF3D0000}"/>
    <cellStyle name="Normal 2 3 2 5 2 3 2 2" xfId="13023" xr:uid="{00000000-0005-0000-0000-0000003E0000}"/>
    <cellStyle name="Normal 2 3 2 5 2 3 2 2 2" xfId="13024" xr:uid="{00000000-0005-0000-0000-0000013E0000}"/>
    <cellStyle name="Normal 2 3 2 5 2 3 2 3" xfId="13025" xr:uid="{00000000-0005-0000-0000-0000023E0000}"/>
    <cellStyle name="Normal 2 3 2 5 2 3 2 4" xfId="13026" xr:uid="{00000000-0005-0000-0000-0000033E0000}"/>
    <cellStyle name="Normal 2 3 2 5 2 3 3" xfId="13027" xr:uid="{00000000-0005-0000-0000-0000043E0000}"/>
    <cellStyle name="Normal 2 3 2 5 2 3 3 2" xfId="13028" xr:uid="{00000000-0005-0000-0000-0000053E0000}"/>
    <cellStyle name="Normal 2 3 2 5 2 3 3 3" xfId="13029" xr:uid="{00000000-0005-0000-0000-0000063E0000}"/>
    <cellStyle name="Normal 2 3 2 5 2 3 4" xfId="13030" xr:uid="{00000000-0005-0000-0000-0000073E0000}"/>
    <cellStyle name="Normal 2 3 2 5 2 3 4 2" xfId="13031" xr:uid="{00000000-0005-0000-0000-0000083E0000}"/>
    <cellStyle name="Normal 2 3 2 5 2 3 5" xfId="13032" xr:uid="{00000000-0005-0000-0000-0000093E0000}"/>
    <cellStyle name="Normal 2 3 2 5 2 3 6" xfId="13033" xr:uid="{00000000-0005-0000-0000-00000A3E0000}"/>
    <cellStyle name="Normal 2 3 2 5 2 3 7" xfId="13034" xr:uid="{00000000-0005-0000-0000-00000B3E0000}"/>
    <cellStyle name="Normal 2 3 2 5 2 3 8" xfId="13035" xr:uid="{00000000-0005-0000-0000-00000C3E0000}"/>
    <cellStyle name="Normal 2 3 2 5 2 4" xfId="13036" xr:uid="{00000000-0005-0000-0000-00000D3E0000}"/>
    <cellStyle name="Normal 2 3 2 5 2 4 2" xfId="13037" xr:uid="{00000000-0005-0000-0000-00000E3E0000}"/>
    <cellStyle name="Normal 2 3 2 5 2 4 2 2" xfId="13038" xr:uid="{00000000-0005-0000-0000-00000F3E0000}"/>
    <cellStyle name="Normal 2 3 2 5 2 4 2 3" xfId="13039" xr:uid="{00000000-0005-0000-0000-0000103E0000}"/>
    <cellStyle name="Normal 2 3 2 5 2 4 3" xfId="13040" xr:uid="{00000000-0005-0000-0000-0000113E0000}"/>
    <cellStyle name="Normal 2 3 2 5 2 4 3 2" xfId="13041" xr:uid="{00000000-0005-0000-0000-0000123E0000}"/>
    <cellStyle name="Normal 2 3 2 5 2 4 4" xfId="13042" xr:uid="{00000000-0005-0000-0000-0000133E0000}"/>
    <cellStyle name="Normal 2 3 2 5 2 4 4 2" xfId="13043" xr:uid="{00000000-0005-0000-0000-0000143E0000}"/>
    <cellStyle name="Normal 2 3 2 5 2 4 5" xfId="13044" xr:uid="{00000000-0005-0000-0000-0000153E0000}"/>
    <cellStyle name="Normal 2 3 2 5 2 4 6" xfId="13045" xr:uid="{00000000-0005-0000-0000-0000163E0000}"/>
    <cellStyle name="Normal 2 3 2 5 2 4 7" xfId="13046" xr:uid="{00000000-0005-0000-0000-0000173E0000}"/>
    <cellStyle name="Normal 2 3 2 5 2 4 8" xfId="13047" xr:uid="{00000000-0005-0000-0000-0000183E0000}"/>
    <cellStyle name="Normal 2 3 2 5 2 5" xfId="13048" xr:uid="{00000000-0005-0000-0000-0000193E0000}"/>
    <cellStyle name="Normal 2 3 2 5 2 5 2" xfId="13049" xr:uid="{00000000-0005-0000-0000-00001A3E0000}"/>
    <cellStyle name="Normal 2 3 2 5 2 5 2 2" xfId="13050" xr:uid="{00000000-0005-0000-0000-00001B3E0000}"/>
    <cellStyle name="Normal 2 3 2 5 2 5 2 3" xfId="13051" xr:uid="{00000000-0005-0000-0000-00001C3E0000}"/>
    <cellStyle name="Normal 2 3 2 5 2 5 3" xfId="13052" xr:uid="{00000000-0005-0000-0000-00001D3E0000}"/>
    <cellStyle name="Normal 2 3 2 5 2 5 3 2" xfId="13053" xr:uid="{00000000-0005-0000-0000-00001E3E0000}"/>
    <cellStyle name="Normal 2 3 2 5 2 5 4" xfId="13054" xr:uid="{00000000-0005-0000-0000-00001F3E0000}"/>
    <cellStyle name="Normal 2 3 2 5 2 5 5" xfId="13055" xr:uid="{00000000-0005-0000-0000-0000203E0000}"/>
    <cellStyle name="Normal 2 3 2 5 2 5 6" xfId="13056" xr:uid="{00000000-0005-0000-0000-0000213E0000}"/>
    <cellStyle name="Normal 2 3 2 5 2 5 7" xfId="13057" xr:uid="{00000000-0005-0000-0000-0000223E0000}"/>
    <cellStyle name="Normal 2 3 2 5 2 6" xfId="13058" xr:uid="{00000000-0005-0000-0000-0000233E0000}"/>
    <cellStyle name="Normal 2 3 2 5 2 6 2" xfId="13059" xr:uid="{00000000-0005-0000-0000-0000243E0000}"/>
    <cellStyle name="Normal 2 3 2 5 2 6 3" xfId="13060" xr:uid="{00000000-0005-0000-0000-0000253E0000}"/>
    <cellStyle name="Normal 2 3 2 5 2 7" xfId="13061" xr:uid="{00000000-0005-0000-0000-0000263E0000}"/>
    <cellStyle name="Normal 2 3 2 5 2 7 2" xfId="13062" xr:uid="{00000000-0005-0000-0000-0000273E0000}"/>
    <cellStyle name="Normal 2 3 2 5 2 8" xfId="13063" xr:uid="{00000000-0005-0000-0000-0000283E0000}"/>
    <cellStyle name="Normal 2 3 2 5 2 8 2" xfId="13064" xr:uid="{00000000-0005-0000-0000-0000293E0000}"/>
    <cellStyle name="Normal 2 3 2 5 2 9" xfId="13065" xr:uid="{00000000-0005-0000-0000-00002A3E0000}"/>
    <cellStyle name="Normal 2 3 2 5 3" xfId="13066" xr:uid="{00000000-0005-0000-0000-00002B3E0000}"/>
    <cellStyle name="Normal 2 3 2 5 3 10" xfId="13067" xr:uid="{00000000-0005-0000-0000-00002C3E0000}"/>
    <cellStyle name="Normal 2 3 2 5 3 11" xfId="13068" xr:uid="{00000000-0005-0000-0000-00002D3E0000}"/>
    <cellStyle name="Normal 2 3 2 5 3 12" xfId="13069" xr:uid="{00000000-0005-0000-0000-00002E3E0000}"/>
    <cellStyle name="Normal 2 3 2 5 3 2" xfId="13070" xr:uid="{00000000-0005-0000-0000-00002F3E0000}"/>
    <cellStyle name="Normal 2 3 2 5 3 2 2" xfId="13071" xr:uid="{00000000-0005-0000-0000-0000303E0000}"/>
    <cellStyle name="Normal 2 3 2 5 3 2 2 2" xfId="13072" xr:uid="{00000000-0005-0000-0000-0000313E0000}"/>
    <cellStyle name="Normal 2 3 2 5 3 2 2 2 2" xfId="13073" xr:uid="{00000000-0005-0000-0000-0000323E0000}"/>
    <cellStyle name="Normal 2 3 2 5 3 2 2 3" xfId="13074" xr:uid="{00000000-0005-0000-0000-0000333E0000}"/>
    <cellStyle name="Normal 2 3 2 5 3 2 2 4" xfId="13075" xr:uid="{00000000-0005-0000-0000-0000343E0000}"/>
    <cellStyle name="Normal 2 3 2 5 3 2 3" xfId="13076" xr:uid="{00000000-0005-0000-0000-0000353E0000}"/>
    <cellStyle name="Normal 2 3 2 5 3 2 3 2" xfId="13077" xr:uid="{00000000-0005-0000-0000-0000363E0000}"/>
    <cellStyle name="Normal 2 3 2 5 3 2 3 3" xfId="13078" xr:uid="{00000000-0005-0000-0000-0000373E0000}"/>
    <cellStyle name="Normal 2 3 2 5 3 2 4" xfId="13079" xr:uid="{00000000-0005-0000-0000-0000383E0000}"/>
    <cellStyle name="Normal 2 3 2 5 3 2 4 2" xfId="13080" xr:uid="{00000000-0005-0000-0000-0000393E0000}"/>
    <cellStyle name="Normal 2 3 2 5 3 2 5" xfId="13081" xr:uid="{00000000-0005-0000-0000-00003A3E0000}"/>
    <cellStyle name="Normal 2 3 2 5 3 2 6" xfId="13082" xr:uid="{00000000-0005-0000-0000-00003B3E0000}"/>
    <cellStyle name="Normal 2 3 2 5 3 2 7" xfId="13083" xr:uid="{00000000-0005-0000-0000-00003C3E0000}"/>
    <cellStyle name="Normal 2 3 2 5 3 2 8" xfId="13084" xr:uid="{00000000-0005-0000-0000-00003D3E0000}"/>
    <cellStyle name="Normal 2 3 2 5 3 3" xfId="13085" xr:uid="{00000000-0005-0000-0000-00003E3E0000}"/>
    <cellStyle name="Normal 2 3 2 5 3 3 2" xfId="13086" xr:uid="{00000000-0005-0000-0000-00003F3E0000}"/>
    <cellStyle name="Normal 2 3 2 5 3 3 2 2" xfId="13087" xr:uid="{00000000-0005-0000-0000-0000403E0000}"/>
    <cellStyle name="Normal 2 3 2 5 3 3 2 3" xfId="13088" xr:uid="{00000000-0005-0000-0000-0000413E0000}"/>
    <cellStyle name="Normal 2 3 2 5 3 3 3" xfId="13089" xr:uid="{00000000-0005-0000-0000-0000423E0000}"/>
    <cellStyle name="Normal 2 3 2 5 3 3 3 2" xfId="13090" xr:uid="{00000000-0005-0000-0000-0000433E0000}"/>
    <cellStyle name="Normal 2 3 2 5 3 3 4" xfId="13091" xr:uid="{00000000-0005-0000-0000-0000443E0000}"/>
    <cellStyle name="Normal 2 3 2 5 3 3 4 2" xfId="13092" xr:uid="{00000000-0005-0000-0000-0000453E0000}"/>
    <cellStyle name="Normal 2 3 2 5 3 3 5" xfId="13093" xr:uid="{00000000-0005-0000-0000-0000463E0000}"/>
    <cellStyle name="Normal 2 3 2 5 3 3 6" xfId="13094" xr:uid="{00000000-0005-0000-0000-0000473E0000}"/>
    <cellStyle name="Normal 2 3 2 5 3 3 7" xfId="13095" xr:uid="{00000000-0005-0000-0000-0000483E0000}"/>
    <cellStyle name="Normal 2 3 2 5 3 3 8" xfId="13096" xr:uid="{00000000-0005-0000-0000-0000493E0000}"/>
    <cellStyle name="Normal 2 3 2 5 3 4" xfId="13097" xr:uid="{00000000-0005-0000-0000-00004A3E0000}"/>
    <cellStyle name="Normal 2 3 2 5 3 4 2" xfId="13098" xr:uid="{00000000-0005-0000-0000-00004B3E0000}"/>
    <cellStyle name="Normal 2 3 2 5 3 4 2 2" xfId="13099" xr:uid="{00000000-0005-0000-0000-00004C3E0000}"/>
    <cellStyle name="Normal 2 3 2 5 3 4 2 3" xfId="13100" xr:uid="{00000000-0005-0000-0000-00004D3E0000}"/>
    <cellStyle name="Normal 2 3 2 5 3 4 3" xfId="13101" xr:uid="{00000000-0005-0000-0000-00004E3E0000}"/>
    <cellStyle name="Normal 2 3 2 5 3 4 3 2" xfId="13102" xr:uid="{00000000-0005-0000-0000-00004F3E0000}"/>
    <cellStyle name="Normal 2 3 2 5 3 4 4" xfId="13103" xr:uid="{00000000-0005-0000-0000-0000503E0000}"/>
    <cellStyle name="Normal 2 3 2 5 3 4 4 2" xfId="13104" xr:uid="{00000000-0005-0000-0000-0000513E0000}"/>
    <cellStyle name="Normal 2 3 2 5 3 4 5" xfId="13105" xr:uid="{00000000-0005-0000-0000-0000523E0000}"/>
    <cellStyle name="Normal 2 3 2 5 3 4 6" xfId="13106" xr:uid="{00000000-0005-0000-0000-0000533E0000}"/>
    <cellStyle name="Normal 2 3 2 5 3 4 7" xfId="13107" xr:uid="{00000000-0005-0000-0000-0000543E0000}"/>
    <cellStyle name="Normal 2 3 2 5 3 4 8" xfId="13108" xr:uid="{00000000-0005-0000-0000-0000553E0000}"/>
    <cellStyle name="Normal 2 3 2 5 3 5" xfId="13109" xr:uid="{00000000-0005-0000-0000-0000563E0000}"/>
    <cellStyle name="Normal 2 3 2 5 3 5 2" xfId="13110" xr:uid="{00000000-0005-0000-0000-0000573E0000}"/>
    <cellStyle name="Normal 2 3 2 5 3 5 2 2" xfId="13111" xr:uid="{00000000-0005-0000-0000-0000583E0000}"/>
    <cellStyle name="Normal 2 3 2 5 3 5 3" xfId="13112" xr:uid="{00000000-0005-0000-0000-0000593E0000}"/>
    <cellStyle name="Normal 2 3 2 5 3 5 3 2" xfId="13113" xr:uid="{00000000-0005-0000-0000-00005A3E0000}"/>
    <cellStyle name="Normal 2 3 2 5 3 5 4" xfId="13114" xr:uid="{00000000-0005-0000-0000-00005B3E0000}"/>
    <cellStyle name="Normal 2 3 2 5 3 5 5" xfId="13115" xr:uid="{00000000-0005-0000-0000-00005C3E0000}"/>
    <cellStyle name="Normal 2 3 2 5 3 5 6" xfId="13116" xr:uid="{00000000-0005-0000-0000-00005D3E0000}"/>
    <cellStyle name="Normal 2 3 2 5 3 6" xfId="13117" xr:uid="{00000000-0005-0000-0000-00005E3E0000}"/>
    <cellStyle name="Normal 2 3 2 5 3 6 2" xfId="13118" xr:uid="{00000000-0005-0000-0000-00005F3E0000}"/>
    <cellStyle name="Normal 2 3 2 5 3 7" xfId="13119" xr:uid="{00000000-0005-0000-0000-0000603E0000}"/>
    <cellStyle name="Normal 2 3 2 5 3 7 2" xfId="13120" xr:uid="{00000000-0005-0000-0000-0000613E0000}"/>
    <cellStyle name="Normal 2 3 2 5 3 8" xfId="13121" xr:uid="{00000000-0005-0000-0000-0000623E0000}"/>
    <cellStyle name="Normal 2 3 2 5 3 8 2" xfId="13122" xr:uid="{00000000-0005-0000-0000-0000633E0000}"/>
    <cellStyle name="Normal 2 3 2 5 3 9" xfId="13123" xr:uid="{00000000-0005-0000-0000-0000643E0000}"/>
    <cellStyle name="Normal 2 3 2 5 4" xfId="13124" xr:uid="{00000000-0005-0000-0000-0000653E0000}"/>
    <cellStyle name="Normal 2 3 2 5 4 2" xfId="13125" xr:uid="{00000000-0005-0000-0000-0000663E0000}"/>
    <cellStyle name="Normal 2 3 2 5 4 2 2" xfId="13126" xr:uid="{00000000-0005-0000-0000-0000673E0000}"/>
    <cellStyle name="Normal 2 3 2 5 4 2 2 2" xfId="13127" xr:uid="{00000000-0005-0000-0000-0000683E0000}"/>
    <cellStyle name="Normal 2 3 2 5 4 2 3" xfId="13128" xr:uid="{00000000-0005-0000-0000-0000693E0000}"/>
    <cellStyle name="Normal 2 3 2 5 4 2 4" xfId="13129" xr:uid="{00000000-0005-0000-0000-00006A3E0000}"/>
    <cellStyle name="Normal 2 3 2 5 4 3" xfId="13130" xr:uid="{00000000-0005-0000-0000-00006B3E0000}"/>
    <cellStyle name="Normal 2 3 2 5 4 3 2" xfId="13131" xr:uid="{00000000-0005-0000-0000-00006C3E0000}"/>
    <cellStyle name="Normal 2 3 2 5 4 3 3" xfId="13132" xr:uid="{00000000-0005-0000-0000-00006D3E0000}"/>
    <cellStyle name="Normal 2 3 2 5 4 4" xfId="13133" xr:uid="{00000000-0005-0000-0000-00006E3E0000}"/>
    <cellStyle name="Normal 2 3 2 5 4 4 2" xfId="13134" xr:uid="{00000000-0005-0000-0000-00006F3E0000}"/>
    <cellStyle name="Normal 2 3 2 5 4 5" xfId="13135" xr:uid="{00000000-0005-0000-0000-0000703E0000}"/>
    <cellStyle name="Normal 2 3 2 5 4 6" xfId="13136" xr:uid="{00000000-0005-0000-0000-0000713E0000}"/>
    <cellStyle name="Normal 2 3 2 5 4 7" xfId="13137" xr:uid="{00000000-0005-0000-0000-0000723E0000}"/>
    <cellStyle name="Normal 2 3 2 5 4 8" xfId="13138" xr:uid="{00000000-0005-0000-0000-0000733E0000}"/>
    <cellStyle name="Normal 2 3 2 5 5" xfId="13139" xr:uid="{00000000-0005-0000-0000-0000743E0000}"/>
    <cellStyle name="Normal 2 3 2 5 5 2" xfId="13140" xr:uid="{00000000-0005-0000-0000-0000753E0000}"/>
    <cellStyle name="Normal 2 3 2 5 5 2 2" xfId="13141" xr:uid="{00000000-0005-0000-0000-0000763E0000}"/>
    <cellStyle name="Normal 2 3 2 5 5 2 3" xfId="13142" xr:uid="{00000000-0005-0000-0000-0000773E0000}"/>
    <cellStyle name="Normal 2 3 2 5 5 3" xfId="13143" xr:uid="{00000000-0005-0000-0000-0000783E0000}"/>
    <cellStyle name="Normal 2 3 2 5 5 3 2" xfId="13144" xr:uid="{00000000-0005-0000-0000-0000793E0000}"/>
    <cellStyle name="Normal 2 3 2 5 5 4" xfId="13145" xr:uid="{00000000-0005-0000-0000-00007A3E0000}"/>
    <cellStyle name="Normal 2 3 2 5 5 4 2" xfId="13146" xr:uid="{00000000-0005-0000-0000-00007B3E0000}"/>
    <cellStyle name="Normal 2 3 2 5 5 5" xfId="13147" xr:uid="{00000000-0005-0000-0000-00007C3E0000}"/>
    <cellStyle name="Normal 2 3 2 5 5 6" xfId="13148" xr:uid="{00000000-0005-0000-0000-00007D3E0000}"/>
    <cellStyle name="Normal 2 3 2 5 5 7" xfId="13149" xr:uid="{00000000-0005-0000-0000-00007E3E0000}"/>
    <cellStyle name="Normal 2 3 2 5 5 8" xfId="13150" xr:uid="{00000000-0005-0000-0000-00007F3E0000}"/>
    <cellStyle name="Normal 2 3 2 5 6" xfId="13151" xr:uid="{00000000-0005-0000-0000-0000803E0000}"/>
    <cellStyle name="Normal 2 3 2 5 6 2" xfId="13152" xr:uid="{00000000-0005-0000-0000-0000813E0000}"/>
    <cellStyle name="Normal 2 3 2 5 6 2 2" xfId="13153" xr:uid="{00000000-0005-0000-0000-0000823E0000}"/>
    <cellStyle name="Normal 2 3 2 5 6 2 3" xfId="13154" xr:uid="{00000000-0005-0000-0000-0000833E0000}"/>
    <cellStyle name="Normal 2 3 2 5 6 3" xfId="13155" xr:uid="{00000000-0005-0000-0000-0000843E0000}"/>
    <cellStyle name="Normal 2 3 2 5 6 3 2" xfId="13156" xr:uid="{00000000-0005-0000-0000-0000853E0000}"/>
    <cellStyle name="Normal 2 3 2 5 6 4" xfId="13157" xr:uid="{00000000-0005-0000-0000-0000863E0000}"/>
    <cellStyle name="Normal 2 3 2 5 6 4 2" xfId="13158" xr:uid="{00000000-0005-0000-0000-0000873E0000}"/>
    <cellStyle name="Normal 2 3 2 5 6 5" xfId="13159" xr:uid="{00000000-0005-0000-0000-0000883E0000}"/>
    <cellStyle name="Normal 2 3 2 5 6 6" xfId="13160" xr:uid="{00000000-0005-0000-0000-0000893E0000}"/>
    <cellStyle name="Normal 2 3 2 5 6 7" xfId="13161" xr:uid="{00000000-0005-0000-0000-00008A3E0000}"/>
    <cellStyle name="Normal 2 3 2 5 6 8" xfId="13162" xr:uid="{00000000-0005-0000-0000-00008B3E0000}"/>
    <cellStyle name="Normal 2 3 2 5 7" xfId="13163" xr:uid="{00000000-0005-0000-0000-00008C3E0000}"/>
    <cellStyle name="Normal 2 3 2 5 7 2" xfId="13164" xr:uid="{00000000-0005-0000-0000-00008D3E0000}"/>
    <cellStyle name="Normal 2 3 2 5 7 2 2" xfId="13165" xr:uid="{00000000-0005-0000-0000-00008E3E0000}"/>
    <cellStyle name="Normal 2 3 2 5 7 3" xfId="13166" xr:uid="{00000000-0005-0000-0000-00008F3E0000}"/>
    <cellStyle name="Normal 2 3 2 5 7 3 2" xfId="13167" xr:uid="{00000000-0005-0000-0000-0000903E0000}"/>
    <cellStyle name="Normal 2 3 2 5 7 4" xfId="13168" xr:uid="{00000000-0005-0000-0000-0000913E0000}"/>
    <cellStyle name="Normal 2 3 2 5 7 5" xfId="13169" xr:uid="{00000000-0005-0000-0000-0000923E0000}"/>
    <cellStyle name="Normal 2 3 2 5 7 6" xfId="13170" xr:uid="{00000000-0005-0000-0000-0000933E0000}"/>
    <cellStyle name="Normal 2 3 2 5 8" xfId="13171" xr:uid="{00000000-0005-0000-0000-0000943E0000}"/>
    <cellStyle name="Normal 2 3 2 5 8 2" xfId="13172" xr:uid="{00000000-0005-0000-0000-0000953E0000}"/>
    <cellStyle name="Normal 2 3 2 5 9" xfId="13173" xr:uid="{00000000-0005-0000-0000-0000963E0000}"/>
    <cellStyle name="Normal 2 3 2 5 9 2" xfId="13174" xr:uid="{00000000-0005-0000-0000-0000973E0000}"/>
    <cellStyle name="Normal 2 3 2 6" xfId="13175" xr:uid="{00000000-0005-0000-0000-0000983E0000}"/>
    <cellStyle name="Normal 2 3 2 6 10" xfId="13176" xr:uid="{00000000-0005-0000-0000-0000993E0000}"/>
    <cellStyle name="Normal 2 3 2 6 11" xfId="13177" xr:uid="{00000000-0005-0000-0000-00009A3E0000}"/>
    <cellStyle name="Normal 2 3 2 6 12" xfId="13178" xr:uid="{00000000-0005-0000-0000-00009B3E0000}"/>
    <cellStyle name="Normal 2 3 2 6 13" xfId="13179" xr:uid="{00000000-0005-0000-0000-00009C3E0000}"/>
    <cellStyle name="Normal 2 3 2 6 2" xfId="13180" xr:uid="{00000000-0005-0000-0000-00009D3E0000}"/>
    <cellStyle name="Normal 2 3 2 6 2 2" xfId="13181" xr:uid="{00000000-0005-0000-0000-00009E3E0000}"/>
    <cellStyle name="Normal 2 3 2 6 2 2 2" xfId="13182" xr:uid="{00000000-0005-0000-0000-00009F3E0000}"/>
    <cellStyle name="Normal 2 3 2 6 2 2 2 2" xfId="13183" xr:uid="{00000000-0005-0000-0000-0000A03E0000}"/>
    <cellStyle name="Normal 2 3 2 6 2 2 2 2 2" xfId="13184" xr:uid="{00000000-0005-0000-0000-0000A13E0000}"/>
    <cellStyle name="Normal 2 3 2 6 2 2 2 2 3" xfId="13185" xr:uid="{00000000-0005-0000-0000-0000A23E0000}"/>
    <cellStyle name="Normal 2 3 2 6 2 2 2 3" xfId="13186" xr:uid="{00000000-0005-0000-0000-0000A33E0000}"/>
    <cellStyle name="Normal 2 3 2 6 2 2 2 3 2" xfId="13187" xr:uid="{00000000-0005-0000-0000-0000A43E0000}"/>
    <cellStyle name="Normal 2 3 2 6 2 2 2 4" xfId="13188" xr:uid="{00000000-0005-0000-0000-0000A53E0000}"/>
    <cellStyle name="Normal 2 3 2 6 2 2 3" xfId="13189" xr:uid="{00000000-0005-0000-0000-0000A63E0000}"/>
    <cellStyle name="Normal 2 3 2 6 2 2 3 2" xfId="13190" xr:uid="{00000000-0005-0000-0000-0000A73E0000}"/>
    <cellStyle name="Normal 2 3 2 6 2 2 3 3" xfId="13191" xr:uid="{00000000-0005-0000-0000-0000A83E0000}"/>
    <cellStyle name="Normal 2 3 2 6 2 2 4" xfId="13192" xr:uid="{00000000-0005-0000-0000-0000A93E0000}"/>
    <cellStyle name="Normal 2 3 2 6 2 2 4 2" xfId="13193" xr:uid="{00000000-0005-0000-0000-0000AA3E0000}"/>
    <cellStyle name="Normal 2 3 2 6 2 2 4 3" xfId="13194" xr:uid="{00000000-0005-0000-0000-0000AB3E0000}"/>
    <cellStyle name="Normal 2 3 2 6 2 2 5" xfId="13195" xr:uid="{00000000-0005-0000-0000-0000AC3E0000}"/>
    <cellStyle name="Normal 2 3 2 6 2 2 5 2" xfId="13196" xr:uid="{00000000-0005-0000-0000-0000AD3E0000}"/>
    <cellStyle name="Normal 2 3 2 6 2 2 6" xfId="13197" xr:uid="{00000000-0005-0000-0000-0000AE3E0000}"/>
    <cellStyle name="Normal 2 3 2 6 2 3" xfId="13198" xr:uid="{00000000-0005-0000-0000-0000AF3E0000}"/>
    <cellStyle name="Normal 2 3 2 6 2 3 2" xfId="13199" xr:uid="{00000000-0005-0000-0000-0000B03E0000}"/>
    <cellStyle name="Normal 2 3 2 6 2 3 2 2" xfId="13200" xr:uid="{00000000-0005-0000-0000-0000B13E0000}"/>
    <cellStyle name="Normal 2 3 2 6 2 3 2 2 2" xfId="13201" xr:uid="{00000000-0005-0000-0000-0000B23E0000}"/>
    <cellStyle name="Normal 2 3 2 6 2 3 2 3" xfId="13202" xr:uid="{00000000-0005-0000-0000-0000B33E0000}"/>
    <cellStyle name="Normal 2 3 2 6 2 3 3" xfId="13203" xr:uid="{00000000-0005-0000-0000-0000B43E0000}"/>
    <cellStyle name="Normal 2 3 2 6 2 3 3 2" xfId="13204" xr:uid="{00000000-0005-0000-0000-0000B53E0000}"/>
    <cellStyle name="Normal 2 3 2 6 2 3 4" xfId="13205" xr:uid="{00000000-0005-0000-0000-0000B63E0000}"/>
    <cellStyle name="Normal 2 3 2 6 2 4" xfId="13206" xr:uid="{00000000-0005-0000-0000-0000B73E0000}"/>
    <cellStyle name="Normal 2 3 2 6 2 4 2" xfId="13207" xr:uid="{00000000-0005-0000-0000-0000B83E0000}"/>
    <cellStyle name="Normal 2 3 2 6 2 4 2 2" xfId="13208" xr:uid="{00000000-0005-0000-0000-0000B93E0000}"/>
    <cellStyle name="Normal 2 3 2 6 2 4 3" xfId="13209" xr:uid="{00000000-0005-0000-0000-0000BA3E0000}"/>
    <cellStyle name="Normal 2 3 2 6 2 4 4" xfId="13210" xr:uid="{00000000-0005-0000-0000-0000BB3E0000}"/>
    <cellStyle name="Normal 2 3 2 6 2 5" xfId="13211" xr:uid="{00000000-0005-0000-0000-0000BC3E0000}"/>
    <cellStyle name="Normal 2 3 2 6 2 5 2" xfId="13212" xr:uid="{00000000-0005-0000-0000-0000BD3E0000}"/>
    <cellStyle name="Normal 2 3 2 6 2 5 2 2" xfId="13213" xr:uid="{00000000-0005-0000-0000-0000BE3E0000}"/>
    <cellStyle name="Normal 2 3 2 6 2 5 3" xfId="13214" xr:uid="{00000000-0005-0000-0000-0000BF3E0000}"/>
    <cellStyle name="Normal 2 3 2 6 2 6" xfId="13215" xr:uid="{00000000-0005-0000-0000-0000C03E0000}"/>
    <cellStyle name="Normal 2 3 2 6 2 6 2" xfId="13216" xr:uid="{00000000-0005-0000-0000-0000C13E0000}"/>
    <cellStyle name="Normal 2 3 2 6 2 7" xfId="13217" xr:uid="{00000000-0005-0000-0000-0000C23E0000}"/>
    <cellStyle name="Normal 2 3 2 6 2 8" xfId="13218" xr:uid="{00000000-0005-0000-0000-0000C33E0000}"/>
    <cellStyle name="Normal 2 3 2 6 3" xfId="13219" xr:uid="{00000000-0005-0000-0000-0000C43E0000}"/>
    <cellStyle name="Normal 2 3 2 6 3 2" xfId="13220" xr:uid="{00000000-0005-0000-0000-0000C53E0000}"/>
    <cellStyle name="Normal 2 3 2 6 3 2 2" xfId="13221" xr:uid="{00000000-0005-0000-0000-0000C63E0000}"/>
    <cellStyle name="Normal 2 3 2 6 3 2 2 2" xfId="13222" xr:uid="{00000000-0005-0000-0000-0000C73E0000}"/>
    <cellStyle name="Normal 2 3 2 6 3 2 2 2 2" xfId="13223" xr:uid="{00000000-0005-0000-0000-0000C83E0000}"/>
    <cellStyle name="Normal 2 3 2 6 3 2 2 3" xfId="13224" xr:uid="{00000000-0005-0000-0000-0000C93E0000}"/>
    <cellStyle name="Normal 2 3 2 6 3 2 3" xfId="13225" xr:uid="{00000000-0005-0000-0000-0000CA3E0000}"/>
    <cellStyle name="Normal 2 3 2 6 3 2 3 2" xfId="13226" xr:uid="{00000000-0005-0000-0000-0000CB3E0000}"/>
    <cellStyle name="Normal 2 3 2 6 3 2 4" xfId="13227" xr:uid="{00000000-0005-0000-0000-0000CC3E0000}"/>
    <cellStyle name="Normal 2 3 2 6 3 3" xfId="13228" xr:uid="{00000000-0005-0000-0000-0000CD3E0000}"/>
    <cellStyle name="Normal 2 3 2 6 3 3 2" xfId="13229" xr:uid="{00000000-0005-0000-0000-0000CE3E0000}"/>
    <cellStyle name="Normal 2 3 2 6 3 3 2 2" xfId="13230" xr:uid="{00000000-0005-0000-0000-0000CF3E0000}"/>
    <cellStyle name="Normal 2 3 2 6 3 3 3" xfId="13231" xr:uid="{00000000-0005-0000-0000-0000D03E0000}"/>
    <cellStyle name="Normal 2 3 2 6 3 3 4" xfId="13232" xr:uid="{00000000-0005-0000-0000-0000D13E0000}"/>
    <cellStyle name="Normal 2 3 2 6 3 4" xfId="13233" xr:uid="{00000000-0005-0000-0000-0000D23E0000}"/>
    <cellStyle name="Normal 2 3 2 6 3 4 2" xfId="13234" xr:uid="{00000000-0005-0000-0000-0000D33E0000}"/>
    <cellStyle name="Normal 2 3 2 6 3 4 2 2" xfId="13235" xr:uid="{00000000-0005-0000-0000-0000D43E0000}"/>
    <cellStyle name="Normal 2 3 2 6 3 4 3" xfId="13236" xr:uid="{00000000-0005-0000-0000-0000D53E0000}"/>
    <cellStyle name="Normal 2 3 2 6 3 4 4" xfId="13237" xr:uid="{00000000-0005-0000-0000-0000D63E0000}"/>
    <cellStyle name="Normal 2 3 2 6 3 5" xfId="13238" xr:uid="{00000000-0005-0000-0000-0000D73E0000}"/>
    <cellStyle name="Normal 2 3 2 6 3 5 2" xfId="13239" xr:uid="{00000000-0005-0000-0000-0000D83E0000}"/>
    <cellStyle name="Normal 2 3 2 6 3 6" xfId="13240" xr:uid="{00000000-0005-0000-0000-0000D93E0000}"/>
    <cellStyle name="Normal 2 3 2 6 3 7" xfId="13241" xr:uid="{00000000-0005-0000-0000-0000DA3E0000}"/>
    <cellStyle name="Normal 2 3 2 6 3 8" xfId="13242" xr:uid="{00000000-0005-0000-0000-0000DB3E0000}"/>
    <cellStyle name="Normal 2 3 2 6 4" xfId="13243" xr:uid="{00000000-0005-0000-0000-0000DC3E0000}"/>
    <cellStyle name="Normal 2 3 2 6 4 2" xfId="13244" xr:uid="{00000000-0005-0000-0000-0000DD3E0000}"/>
    <cellStyle name="Normal 2 3 2 6 4 2 2" xfId="13245" xr:uid="{00000000-0005-0000-0000-0000DE3E0000}"/>
    <cellStyle name="Normal 2 3 2 6 4 2 2 2" xfId="13246" xr:uid="{00000000-0005-0000-0000-0000DF3E0000}"/>
    <cellStyle name="Normal 2 3 2 6 4 2 3" xfId="13247" xr:uid="{00000000-0005-0000-0000-0000E03E0000}"/>
    <cellStyle name="Normal 2 3 2 6 4 2 4" xfId="13248" xr:uid="{00000000-0005-0000-0000-0000E13E0000}"/>
    <cellStyle name="Normal 2 3 2 6 4 3" xfId="13249" xr:uid="{00000000-0005-0000-0000-0000E23E0000}"/>
    <cellStyle name="Normal 2 3 2 6 4 3 2" xfId="13250" xr:uid="{00000000-0005-0000-0000-0000E33E0000}"/>
    <cellStyle name="Normal 2 3 2 6 4 3 3" xfId="13251" xr:uid="{00000000-0005-0000-0000-0000E43E0000}"/>
    <cellStyle name="Normal 2 3 2 6 4 4" xfId="13252" xr:uid="{00000000-0005-0000-0000-0000E53E0000}"/>
    <cellStyle name="Normal 2 3 2 6 4 4 2" xfId="13253" xr:uid="{00000000-0005-0000-0000-0000E63E0000}"/>
    <cellStyle name="Normal 2 3 2 6 4 5" xfId="13254" xr:uid="{00000000-0005-0000-0000-0000E73E0000}"/>
    <cellStyle name="Normal 2 3 2 6 4 6" xfId="13255" xr:uid="{00000000-0005-0000-0000-0000E83E0000}"/>
    <cellStyle name="Normal 2 3 2 6 4 7" xfId="13256" xr:uid="{00000000-0005-0000-0000-0000E93E0000}"/>
    <cellStyle name="Normal 2 3 2 6 4 8" xfId="13257" xr:uid="{00000000-0005-0000-0000-0000EA3E0000}"/>
    <cellStyle name="Normal 2 3 2 6 5" xfId="13258" xr:uid="{00000000-0005-0000-0000-0000EB3E0000}"/>
    <cellStyle name="Normal 2 3 2 6 5 2" xfId="13259" xr:uid="{00000000-0005-0000-0000-0000EC3E0000}"/>
    <cellStyle name="Normal 2 3 2 6 5 2 2" xfId="13260" xr:uid="{00000000-0005-0000-0000-0000ED3E0000}"/>
    <cellStyle name="Normal 2 3 2 6 5 2 3" xfId="13261" xr:uid="{00000000-0005-0000-0000-0000EE3E0000}"/>
    <cellStyle name="Normal 2 3 2 6 5 3" xfId="13262" xr:uid="{00000000-0005-0000-0000-0000EF3E0000}"/>
    <cellStyle name="Normal 2 3 2 6 5 3 2" xfId="13263" xr:uid="{00000000-0005-0000-0000-0000F03E0000}"/>
    <cellStyle name="Normal 2 3 2 6 5 4" xfId="13264" xr:uid="{00000000-0005-0000-0000-0000F13E0000}"/>
    <cellStyle name="Normal 2 3 2 6 5 4 2" xfId="13265" xr:uid="{00000000-0005-0000-0000-0000F23E0000}"/>
    <cellStyle name="Normal 2 3 2 6 5 5" xfId="13266" xr:uid="{00000000-0005-0000-0000-0000F33E0000}"/>
    <cellStyle name="Normal 2 3 2 6 5 6" xfId="13267" xr:uid="{00000000-0005-0000-0000-0000F43E0000}"/>
    <cellStyle name="Normal 2 3 2 6 5 7" xfId="13268" xr:uid="{00000000-0005-0000-0000-0000F53E0000}"/>
    <cellStyle name="Normal 2 3 2 6 5 8" xfId="13269" xr:uid="{00000000-0005-0000-0000-0000F63E0000}"/>
    <cellStyle name="Normal 2 3 2 6 6" xfId="13270" xr:uid="{00000000-0005-0000-0000-0000F73E0000}"/>
    <cellStyle name="Normal 2 3 2 6 6 2" xfId="13271" xr:uid="{00000000-0005-0000-0000-0000F83E0000}"/>
    <cellStyle name="Normal 2 3 2 6 6 2 2" xfId="13272" xr:uid="{00000000-0005-0000-0000-0000F93E0000}"/>
    <cellStyle name="Normal 2 3 2 6 6 2 3" xfId="13273" xr:uid="{00000000-0005-0000-0000-0000FA3E0000}"/>
    <cellStyle name="Normal 2 3 2 6 6 3" xfId="13274" xr:uid="{00000000-0005-0000-0000-0000FB3E0000}"/>
    <cellStyle name="Normal 2 3 2 6 6 3 2" xfId="13275" xr:uid="{00000000-0005-0000-0000-0000FC3E0000}"/>
    <cellStyle name="Normal 2 3 2 6 6 4" xfId="13276" xr:uid="{00000000-0005-0000-0000-0000FD3E0000}"/>
    <cellStyle name="Normal 2 3 2 6 6 5" xfId="13277" xr:uid="{00000000-0005-0000-0000-0000FE3E0000}"/>
    <cellStyle name="Normal 2 3 2 6 6 6" xfId="13278" xr:uid="{00000000-0005-0000-0000-0000FF3E0000}"/>
    <cellStyle name="Normal 2 3 2 6 6 7" xfId="13279" xr:uid="{00000000-0005-0000-0000-0000003F0000}"/>
    <cellStyle name="Normal 2 3 2 6 7" xfId="13280" xr:uid="{00000000-0005-0000-0000-0000013F0000}"/>
    <cellStyle name="Normal 2 3 2 6 7 2" xfId="13281" xr:uid="{00000000-0005-0000-0000-0000023F0000}"/>
    <cellStyle name="Normal 2 3 2 6 7 3" xfId="13282" xr:uid="{00000000-0005-0000-0000-0000033F0000}"/>
    <cellStyle name="Normal 2 3 2 6 8" xfId="13283" xr:uid="{00000000-0005-0000-0000-0000043F0000}"/>
    <cellStyle name="Normal 2 3 2 6 8 2" xfId="13284" xr:uid="{00000000-0005-0000-0000-0000053F0000}"/>
    <cellStyle name="Normal 2 3 2 6 9" xfId="13285" xr:uid="{00000000-0005-0000-0000-0000063F0000}"/>
    <cellStyle name="Normal 2 3 2 6 9 2" xfId="13286" xr:uid="{00000000-0005-0000-0000-0000073F0000}"/>
    <cellStyle name="Normal 2 3 2 7" xfId="13287" xr:uid="{00000000-0005-0000-0000-0000083F0000}"/>
    <cellStyle name="Normal 2 3 2 7 10" xfId="13288" xr:uid="{00000000-0005-0000-0000-0000093F0000}"/>
    <cellStyle name="Normal 2 3 2 7 11" xfId="13289" xr:uid="{00000000-0005-0000-0000-00000A3F0000}"/>
    <cellStyle name="Normal 2 3 2 7 12" xfId="13290" xr:uid="{00000000-0005-0000-0000-00000B3F0000}"/>
    <cellStyle name="Normal 2 3 2 7 2" xfId="13291" xr:uid="{00000000-0005-0000-0000-00000C3F0000}"/>
    <cellStyle name="Normal 2 3 2 7 2 2" xfId="13292" xr:uid="{00000000-0005-0000-0000-00000D3F0000}"/>
    <cellStyle name="Normal 2 3 2 7 2 2 2" xfId="13293" xr:uid="{00000000-0005-0000-0000-00000E3F0000}"/>
    <cellStyle name="Normal 2 3 2 7 2 2 2 2" xfId="13294" xr:uid="{00000000-0005-0000-0000-00000F3F0000}"/>
    <cellStyle name="Normal 2 3 2 7 2 2 2 2 2" xfId="13295" xr:uid="{00000000-0005-0000-0000-0000103F0000}"/>
    <cellStyle name="Normal 2 3 2 7 2 2 2 2 3" xfId="13296" xr:uid="{00000000-0005-0000-0000-0000113F0000}"/>
    <cellStyle name="Normal 2 3 2 7 2 2 2 3" xfId="13297" xr:uid="{00000000-0005-0000-0000-0000123F0000}"/>
    <cellStyle name="Normal 2 3 2 7 2 2 2 3 2" xfId="13298" xr:uid="{00000000-0005-0000-0000-0000133F0000}"/>
    <cellStyle name="Normal 2 3 2 7 2 2 2 4" xfId="13299" xr:uid="{00000000-0005-0000-0000-0000143F0000}"/>
    <cellStyle name="Normal 2 3 2 7 2 2 3" xfId="13300" xr:uid="{00000000-0005-0000-0000-0000153F0000}"/>
    <cellStyle name="Normal 2 3 2 7 2 2 3 2" xfId="13301" xr:uid="{00000000-0005-0000-0000-0000163F0000}"/>
    <cellStyle name="Normal 2 3 2 7 2 2 3 3" xfId="13302" xr:uid="{00000000-0005-0000-0000-0000173F0000}"/>
    <cellStyle name="Normal 2 3 2 7 2 2 4" xfId="13303" xr:uid="{00000000-0005-0000-0000-0000183F0000}"/>
    <cellStyle name="Normal 2 3 2 7 2 2 4 2" xfId="13304" xr:uid="{00000000-0005-0000-0000-0000193F0000}"/>
    <cellStyle name="Normal 2 3 2 7 2 2 4 3" xfId="13305" xr:uid="{00000000-0005-0000-0000-00001A3F0000}"/>
    <cellStyle name="Normal 2 3 2 7 2 2 5" xfId="13306" xr:uid="{00000000-0005-0000-0000-00001B3F0000}"/>
    <cellStyle name="Normal 2 3 2 7 2 2 5 2" xfId="13307" xr:uid="{00000000-0005-0000-0000-00001C3F0000}"/>
    <cellStyle name="Normal 2 3 2 7 2 2 6" xfId="13308" xr:uid="{00000000-0005-0000-0000-00001D3F0000}"/>
    <cellStyle name="Normal 2 3 2 7 2 3" xfId="13309" xr:uid="{00000000-0005-0000-0000-00001E3F0000}"/>
    <cellStyle name="Normal 2 3 2 7 2 3 2" xfId="13310" xr:uid="{00000000-0005-0000-0000-00001F3F0000}"/>
    <cellStyle name="Normal 2 3 2 7 2 3 2 2" xfId="13311" xr:uid="{00000000-0005-0000-0000-0000203F0000}"/>
    <cellStyle name="Normal 2 3 2 7 2 3 2 2 2" xfId="13312" xr:uid="{00000000-0005-0000-0000-0000213F0000}"/>
    <cellStyle name="Normal 2 3 2 7 2 3 2 3" xfId="13313" xr:uid="{00000000-0005-0000-0000-0000223F0000}"/>
    <cellStyle name="Normal 2 3 2 7 2 3 3" xfId="13314" xr:uid="{00000000-0005-0000-0000-0000233F0000}"/>
    <cellStyle name="Normal 2 3 2 7 2 3 3 2" xfId="13315" xr:uid="{00000000-0005-0000-0000-0000243F0000}"/>
    <cellStyle name="Normal 2 3 2 7 2 3 4" xfId="13316" xr:uid="{00000000-0005-0000-0000-0000253F0000}"/>
    <cellStyle name="Normal 2 3 2 7 2 4" xfId="13317" xr:uid="{00000000-0005-0000-0000-0000263F0000}"/>
    <cellStyle name="Normal 2 3 2 7 2 4 2" xfId="13318" xr:uid="{00000000-0005-0000-0000-0000273F0000}"/>
    <cellStyle name="Normal 2 3 2 7 2 4 2 2" xfId="13319" xr:uid="{00000000-0005-0000-0000-0000283F0000}"/>
    <cellStyle name="Normal 2 3 2 7 2 4 3" xfId="13320" xr:uid="{00000000-0005-0000-0000-0000293F0000}"/>
    <cellStyle name="Normal 2 3 2 7 2 4 4" xfId="13321" xr:uid="{00000000-0005-0000-0000-00002A3F0000}"/>
    <cellStyle name="Normal 2 3 2 7 2 5" xfId="13322" xr:uid="{00000000-0005-0000-0000-00002B3F0000}"/>
    <cellStyle name="Normal 2 3 2 7 2 5 2" xfId="13323" xr:uid="{00000000-0005-0000-0000-00002C3F0000}"/>
    <cellStyle name="Normal 2 3 2 7 2 5 2 2" xfId="13324" xr:uid="{00000000-0005-0000-0000-00002D3F0000}"/>
    <cellStyle name="Normal 2 3 2 7 2 5 3" xfId="13325" xr:uid="{00000000-0005-0000-0000-00002E3F0000}"/>
    <cellStyle name="Normal 2 3 2 7 2 6" xfId="13326" xr:uid="{00000000-0005-0000-0000-00002F3F0000}"/>
    <cellStyle name="Normal 2 3 2 7 2 6 2" xfId="13327" xr:uid="{00000000-0005-0000-0000-0000303F0000}"/>
    <cellStyle name="Normal 2 3 2 7 2 7" xfId="13328" xr:uid="{00000000-0005-0000-0000-0000313F0000}"/>
    <cellStyle name="Normal 2 3 2 7 2 8" xfId="13329" xr:uid="{00000000-0005-0000-0000-0000323F0000}"/>
    <cellStyle name="Normal 2 3 2 7 3" xfId="13330" xr:uid="{00000000-0005-0000-0000-0000333F0000}"/>
    <cellStyle name="Normal 2 3 2 7 3 2" xfId="13331" xr:uid="{00000000-0005-0000-0000-0000343F0000}"/>
    <cellStyle name="Normal 2 3 2 7 3 2 2" xfId="13332" xr:uid="{00000000-0005-0000-0000-0000353F0000}"/>
    <cellStyle name="Normal 2 3 2 7 3 2 2 2" xfId="13333" xr:uid="{00000000-0005-0000-0000-0000363F0000}"/>
    <cellStyle name="Normal 2 3 2 7 3 2 2 2 2" xfId="13334" xr:uid="{00000000-0005-0000-0000-0000373F0000}"/>
    <cellStyle name="Normal 2 3 2 7 3 2 2 3" xfId="13335" xr:uid="{00000000-0005-0000-0000-0000383F0000}"/>
    <cellStyle name="Normal 2 3 2 7 3 2 3" xfId="13336" xr:uid="{00000000-0005-0000-0000-0000393F0000}"/>
    <cellStyle name="Normal 2 3 2 7 3 2 3 2" xfId="13337" xr:uid="{00000000-0005-0000-0000-00003A3F0000}"/>
    <cellStyle name="Normal 2 3 2 7 3 2 4" xfId="13338" xr:uid="{00000000-0005-0000-0000-00003B3F0000}"/>
    <cellStyle name="Normal 2 3 2 7 3 3" xfId="13339" xr:uid="{00000000-0005-0000-0000-00003C3F0000}"/>
    <cellStyle name="Normal 2 3 2 7 3 3 2" xfId="13340" xr:uid="{00000000-0005-0000-0000-00003D3F0000}"/>
    <cellStyle name="Normal 2 3 2 7 3 3 2 2" xfId="13341" xr:uid="{00000000-0005-0000-0000-00003E3F0000}"/>
    <cellStyle name="Normal 2 3 2 7 3 3 3" xfId="13342" xr:uid="{00000000-0005-0000-0000-00003F3F0000}"/>
    <cellStyle name="Normal 2 3 2 7 3 3 4" xfId="13343" xr:uid="{00000000-0005-0000-0000-0000403F0000}"/>
    <cellStyle name="Normal 2 3 2 7 3 4" xfId="13344" xr:uid="{00000000-0005-0000-0000-0000413F0000}"/>
    <cellStyle name="Normal 2 3 2 7 3 4 2" xfId="13345" xr:uid="{00000000-0005-0000-0000-0000423F0000}"/>
    <cellStyle name="Normal 2 3 2 7 3 4 2 2" xfId="13346" xr:uid="{00000000-0005-0000-0000-0000433F0000}"/>
    <cellStyle name="Normal 2 3 2 7 3 4 3" xfId="13347" xr:uid="{00000000-0005-0000-0000-0000443F0000}"/>
    <cellStyle name="Normal 2 3 2 7 3 4 4" xfId="13348" xr:uid="{00000000-0005-0000-0000-0000453F0000}"/>
    <cellStyle name="Normal 2 3 2 7 3 5" xfId="13349" xr:uid="{00000000-0005-0000-0000-0000463F0000}"/>
    <cellStyle name="Normal 2 3 2 7 3 5 2" xfId="13350" xr:uid="{00000000-0005-0000-0000-0000473F0000}"/>
    <cellStyle name="Normal 2 3 2 7 3 6" xfId="13351" xr:uid="{00000000-0005-0000-0000-0000483F0000}"/>
    <cellStyle name="Normal 2 3 2 7 3 7" xfId="13352" xr:uid="{00000000-0005-0000-0000-0000493F0000}"/>
    <cellStyle name="Normal 2 3 2 7 3 8" xfId="13353" xr:uid="{00000000-0005-0000-0000-00004A3F0000}"/>
    <cellStyle name="Normal 2 3 2 7 4" xfId="13354" xr:uid="{00000000-0005-0000-0000-00004B3F0000}"/>
    <cellStyle name="Normal 2 3 2 7 4 2" xfId="13355" xr:uid="{00000000-0005-0000-0000-00004C3F0000}"/>
    <cellStyle name="Normal 2 3 2 7 4 2 2" xfId="13356" xr:uid="{00000000-0005-0000-0000-00004D3F0000}"/>
    <cellStyle name="Normal 2 3 2 7 4 2 2 2" xfId="13357" xr:uid="{00000000-0005-0000-0000-00004E3F0000}"/>
    <cellStyle name="Normal 2 3 2 7 4 2 3" xfId="13358" xr:uid="{00000000-0005-0000-0000-00004F3F0000}"/>
    <cellStyle name="Normal 2 3 2 7 4 2 4" xfId="13359" xr:uid="{00000000-0005-0000-0000-0000503F0000}"/>
    <cellStyle name="Normal 2 3 2 7 4 3" xfId="13360" xr:uid="{00000000-0005-0000-0000-0000513F0000}"/>
    <cellStyle name="Normal 2 3 2 7 4 3 2" xfId="13361" xr:uid="{00000000-0005-0000-0000-0000523F0000}"/>
    <cellStyle name="Normal 2 3 2 7 4 3 3" xfId="13362" xr:uid="{00000000-0005-0000-0000-0000533F0000}"/>
    <cellStyle name="Normal 2 3 2 7 4 4" xfId="13363" xr:uid="{00000000-0005-0000-0000-0000543F0000}"/>
    <cellStyle name="Normal 2 3 2 7 4 4 2" xfId="13364" xr:uid="{00000000-0005-0000-0000-0000553F0000}"/>
    <cellStyle name="Normal 2 3 2 7 4 5" xfId="13365" xr:uid="{00000000-0005-0000-0000-0000563F0000}"/>
    <cellStyle name="Normal 2 3 2 7 4 6" xfId="13366" xr:uid="{00000000-0005-0000-0000-0000573F0000}"/>
    <cellStyle name="Normal 2 3 2 7 4 7" xfId="13367" xr:uid="{00000000-0005-0000-0000-0000583F0000}"/>
    <cellStyle name="Normal 2 3 2 7 4 8" xfId="13368" xr:uid="{00000000-0005-0000-0000-0000593F0000}"/>
    <cellStyle name="Normal 2 3 2 7 5" xfId="13369" xr:uid="{00000000-0005-0000-0000-00005A3F0000}"/>
    <cellStyle name="Normal 2 3 2 7 5 2" xfId="13370" xr:uid="{00000000-0005-0000-0000-00005B3F0000}"/>
    <cellStyle name="Normal 2 3 2 7 5 2 2" xfId="13371" xr:uid="{00000000-0005-0000-0000-00005C3F0000}"/>
    <cellStyle name="Normal 2 3 2 7 5 2 3" xfId="13372" xr:uid="{00000000-0005-0000-0000-00005D3F0000}"/>
    <cellStyle name="Normal 2 3 2 7 5 3" xfId="13373" xr:uid="{00000000-0005-0000-0000-00005E3F0000}"/>
    <cellStyle name="Normal 2 3 2 7 5 3 2" xfId="13374" xr:uid="{00000000-0005-0000-0000-00005F3F0000}"/>
    <cellStyle name="Normal 2 3 2 7 5 4" xfId="13375" xr:uid="{00000000-0005-0000-0000-0000603F0000}"/>
    <cellStyle name="Normal 2 3 2 7 5 5" xfId="13376" xr:uid="{00000000-0005-0000-0000-0000613F0000}"/>
    <cellStyle name="Normal 2 3 2 7 5 6" xfId="13377" xr:uid="{00000000-0005-0000-0000-0000623F0000}"/>
    <cellStyle name="Normal 2 3 2 7 5 7" xfId="13378" xr:uid="{00000000-0005-0000-0000-0000633F0000}"/>
    <cellStyle name="Normal 2 3 2 7 6" xfId="13379" xr:uid="{00000000-0005-0000-0000-0000643F0000}"/>
    <cellStyle name="Normal 2 3 2 7 6 2" xfId="13380" xr:uid="{00000000-0005-0000-0000-0000653F0000}"/>
    <cellStyle name="Normal 2 3 2 7 6 2 2" xfId="13381" xr:uid="{00000000-0005-0000-0000-0000663F0000}"/>
    <cellStyle name="Normal 2 3 2 7 6 3" xfId="13382" xr:uid="{00000000-0005-0000-0000-0000673F0000}"/>
    <cellStyle name="Normal 2 3 2 7 6 4" xfId="13383" xr:uid="{00000000-0005-0000-0000-0000683F0000}"/>
    <cellStyle name="Normal 2 3 2 7 7" xfId="13384" xr:uid="{00000000-0005-0000-0000-0000693F0000}"/>
    <cellStyle name="Normal 2 3 2 7 7 2" xfId="13385" xr:uid="{00000000-0005-0000-0000-00006A3F0000}"/>
    <cellStyle name="Normal 2 3 2 7 7 3" xfId="13386" xr:uid="{00000000-0005-0000-0000-00006B3F0000}"/>
    <cellStyle name="Normal 2 3 2 7 8" xfId="13387" xr:uid="{00000000-0005-0000-0000-00006C3F0000}"/>
    <cellStyle name="Normal 2 3 2 7 8 2" xfId="13388" xr:uid="{00000000-0005-0000-0000-00006D3F0000}"/>
    <cellStyle name="Normal 2 3 2 7 9" xfId="13389" xr:uid="{00000000-0005-0000-0000-00006E3F0000}"/>
    <cellStyle name="Normal 2 3 2 8" xfId="13390" xr:uid="{00000000-0005-0000-0000-00006F3F0000}"/>
    <cellStyle name="Normal 2 3 2 8 10" xfId="13391" xr:uid="{00000000-0005-0000-0000-0000703F0000}"/>
    <cellStyle name="Normal 2 3 2 8 11" xfId="13392" xr:uid="{00000000-0005-0000-0000-0000713F0000}"/>
    <cellStyle name="Normal 2 3 2 8 12" xfId="13393" xr:uid="{00000000-0005-0000-0000-0000723F0000}"/>
    <cellStyle name="Normal 2 3 2 8 2" xfId="13394" xr:uid="{00000000-0005-0000-0000-0000733F0000}"/>
    <cellStyle name="Normal 2 3 2 8 2 2" xfId="13395" xr:uid="{00000000-0005-0000-0000-0000743F0000}"/>
    <cellStyle name="Normal 2 3 2 8 2 2 2" xfId="13396" xr:uid="{00000000-0005-0000-0000-0000753F0000}"/>
    <cellStyle name="Normal 2 3 2 8 2 2 2 2" xfId="13397" xr:uid="{00000000-0005-0000-0000-0000763F0000}"/>
    <cellStyle name="Normal 2 3 2 8 2 2 2 2 2" xfId="13398" xr:uid="{00000000-0005-0000-0000-0000773F0000}"/>
    <cellStyle name="Normal 2 3 2 8 2 2 2 3" xfId="13399" xr:uid="{00000000-0005-0000-0000-0000783F0000}"/>
    <cellStyle name="Normal 2 3 2 8 2 2 3" xfId="13400" xr:uid="{00000000-0005-0000-0000-0000793F0000}"/>
    <cellStyle name="Normal 2 3 2 8 2 2 3 2" xfId="13401" xr:uid="{00000000-0005-0000-0000-00007A3F0000}"/>
    <cellStyle name="Normal 2 3 2 8 2 2 4" xfId="13402" xr:uid="{00000000-0005-0000-0000-00007B3F0000}"/>
    <cellStyle name="Normal 2 3 2 8 2 3" xfId="13403" xr:uid="{00000000-0005-0000-0000-00007C3F0000}"/>
    <cellStyle name="Normal 2 3 2 8 2 3 2" xfId="13404" xr:uid="{00000000-0005-0000-0000-00007D3F0000}"/>
    <cellStyle name="Normal 2 3 2 8 2 3 2 2" xfId="13405" xr:uid="{00000000-0005-0000-0000-00007E3F0000}"/>
    <cellStyle name="Normal 2 3 2 8 2 3 3" xfId="13406" xr:uid="{00000000-0005-0000-0000-00007F3F0000}"/>
    <cellStyle name="Normal 2 3 2 8 2 3 4" xfId="13407" xr:uid="{00000000-0005-0000-0000-0000803F0000}"/>
    <cellStyle name="Normal 2 3 2 8 2 4" xfId="13408" xr:uid="{00000000-0005-0000-0000-0000813F0000}"/>
    <cellStyle name="Normal 2 3 2 8 2 4 2" xfId="13409" xr:uid="{00000000-0005-0000-0000-0000823F0000}"/>
    <cellStyle name="Normal 2 3 2 8 2 4 2 2" xfId="13410" xr:uid="{00000000-0005-0000-0000-0000833F0000}"/>
    <cellStyle name="Normal 2 3 2 8 2 4 3" xfId="13411" xr:uid="{00000000-0005-0000-0000-0000843F0000}"/>
    <cellStyle name="Normal 2 3 2 8 2 4 4" xfId="13412" xr:uid="{00000000-0005-0000-0000-0000853F0000}"/>
    <cellStyle name="Normal 2 3 2 8 2 5" xfId="13413" xr:uid="{00000000-0005-0000-0000-0000863F0000}"/>
    <cellStyle name="Normal 2 3 2 8 2 5 2" xfId="13414" xr:uid="{00000000-0005-0000-0000-0000873F0000}"/>
    <cellStyle name="Normal 2 3 2 8 2 6" xfId="13415" xr:uid="{00000000-0005-0000-0000-0000883F0000}"/>
    <cellStyle name="Normal 2 3 2 8 2 7" xfId="13416" xr:uid="{00000000-0005-0000-0000-0000893F0000}"/>
    <cellStyle name="Normal 2 3 2 8 2 8" xfId="13417" xr:uid="{00000000-0005-0000-0000-00008A3F0000}"/>
    <cellStyle name="Normal 2 3 2 8 3" xfId="13418" xr:uid="{00000000-0005-0000-0000-00008B3F0000}"/>
    <cellStyle name="Normal 2 3 2 8 3 2" xfId="13419" xr:uid="{00000000-0005-0000-0000-00008C3F0000}"/>
    <cellStyle name="Normal 2 3 2 8 3 2 2" xfId="13420" xr:uid="{00000000-0005-0000-0000-00008D3F0000}"/>
    <cellStyle name="Normal 2 3 2 8 3 2 2 2" xfId="13421" xr:uid="{00000000-0005-0000-0000-00008E3F0000}"/>
    <cellStyle name="Normal 2 3 2 8 3 2 3" xfId="13422" xr:uid="{00000000-0005-0000-0000-00008F3F0000}"/>
    <cellStyle name="Normal 2 3 2 8 3 2 4" xfId="13423" xr:uid="{00000000-0005-0000-0000-0000903F0000}"/>
    <cellStyle name="Normal 2 3 2 8 3 3" xfId="13424" xr:uid="{00000000-0005-0000-0000-0000913F0000}"/>
    <cellStyle name="Normal 2 3 2 8 3 3 2" xfId="13425" xr:uid="{00000000-0005-0000-0000-0000923F0000}"/>
    <cellStyle name="Normal 2 3 2 8 3 3 3" xfId="13426" xr:uid="{00000000-0005-0000-0000-0000933F0000}"/>
    <cellStyle name="Normal 2 3 2 8 3 4" xfId="13427" xr:uid="{00000000-0005-0000-0000-0000943F0000}"/>
    <cellStyle name="Normal 2 3 2 8 3 4 2" xfId="13428" xr:uid="{00000000-0005-0000-0000-0000953F0000}"/>
    <cellStyle name="Normal 2 3 2 8 3 5" xfId="13429" xr:uid="{00000000-0005-0000-0000-0000963F0000}"/>
    <cellStyle name="Normal 2 3 2 8 3 6" xfId="13430" xr:uid="{00000000-0005-0000-0000-0000973F0000}"/>
    <cellStyle name="Normal 2 3 2 8 3 7" xfId="13431" xr:uid="{00000000-0005-0000-0000-0000983F0000}"/>
    <cellStyle name="Normal 2 3 2 8 3 8" xfId="13432" xr:uid="{00000000-0005-0000-0000-0000993F0000}"/>
    <cellStyle name="Normal 2 3 2 8 4" xfId="13433" xr:uid="{00000000-0005-0000-0000-00009A3F0000}"/>
    <cellStyle name="Normal 2 3 2 8 4 2" xfId="13434" xr:uid="{00000000-0005-0000-0000-00009B3F0000}"/>
    <cellStyle name="Normal 2 3 2 8 4 2 2" xfId="13435" xr:uid="{00000000-0005-0000-0000-00009C3F0000}"/>
    <cellStyle name="Normal 2 3 2 8 4 2 3" xfId="13436" xr:uid="{00000000-0005-0000-0000-00009D3F0000}"/>
    <cellStyle name="Normal 2 3 2 8 4 3" xfId="13437" xr:uid="{00000000-0005-0000-0000-00009E3F0000}"/>
    <cellStyle name="Normal 2 3 2 8 4 3 2" xfId="13438" xr:uid="{00000000-0005-0000-0000-00009F3F0000}"/>
    <cellStyle name="Normal 2 3 2 8 4 4" xfId="13439" xr:uid="{00000000-0005-0000-0000-0000A03F0000}"/>
    <cellStyle name="Normal 2 3 2 8 4 4 2" xfId="13440" xr:uid="{00000000-0005-0000-0000-0000A13F0000}"/>
    <cellStyle name="Normal 2 3 2 8 4 5" xfId="13441" xr:uid="{00000000-0005-0000-0000-0000A23F0000}"/>
    <cellStyle name="Normal 2 3 2 8 4 6" xfId="13442" xr:uid="{00000000-0005-0000-0000-0000A33F0000}"/>
    <cellStyle name="Normal 2 3 2 8 4 7" xfId="13443" xr:uid="{00000000-0005-0000-0000-0000A43F0000}"/>
    <cellStyle name="Normal 2 3 2 8 4 8" xfId="13444" xr:uid="{00000000-0005-0000-0000-0000A53F0000}"/>
    <cellStyle name="Normal 2 3 2 8 5" xfId="13445" xr:uid="{00000000-0005-0000-0000-0000A63F0000}"/>
    <cellStyle name="Normal 2 3 2 8 5 2" xfId="13446" xr:uid="{00000000-0005-0000-0000-0000A73F0000}"/>
    <cellStyle name="Normal 2 3 2 8 5 2 2" xfId="13447" xr:uid="{00000000-0005-0000-0000-0000A83F0000}"/>
    <cellStyle name="Normal 2 3 2 8 5 2 3" xfId="13448" xr:uid="{00000000-0005-0000-0000-0000A93F0000}"/>
    <cellStyle name="Normal 2 3 2 8 5 3" xfId="13449" xr:uid="{00000000-0005-0000-0000-0000AA3F0000}"/>
    <cellStyle name="Normal 2 3 2 8 5 3 2" xfId="13450" xr:uid="{00000000-0005-0000-0000-0000AB3F0000}"/>
    <cellStyle name="Normal 2 3 2 8 5 4" xfId="13451" xr:uid="{00000000-0005-0000-0000-0000AC3F0000}"/>
    <cellStyle name="Normal 2 3 2 8 5 5" xfId="13452" xr:uid="{00000000-0005-0000-0000-0000AD3F0000}"/>
    <cellStyle name="Normal 2 3 2 8 5 6" xfId="13453" xr:uid="{00000000-0005-0000-0000-0000AE3F0000}"/>
    <cellStyle name="Normal 2 3 2 8 5 7" xfId="13454" xr:uid="{00000000-0005-0000-0000-0000AF3F0000}"/>
    <cellStyle name="Normal 2 3 2 8 6" xfId="13455" xr:uid="{00000000-0005-0000-0000-0000B03F0000}"/>
    <cellStyle name="Normal 2 3 2 8 6 2" xfId="13456" xr:uid="{00000000-0005-0000-0000-0000B13F0000}"/>
    <cellStyle name="Normal 2 3 2 8 6 3" xfId="13457" xr:uid="{00000000-0005-0000-0000-0000B23F0000}"/>
    <cellStyle name="Normal 2 3 2 8 7" xfId="13458" xr:uid="{00000000-0005-0000-0000-0000B33F0000}"/>
    <cellStyle name="Normal 2 3 2 8 7 2" xfId="13459" xr:uid="{00000000-0005-0000-0000-0000B43F0000}"/>
    <cellStyle name="Normal 2 3 2 8 8" xfId="13460" xr:uid="{00000000-0005-0000-0000-0000B53F0000}"/>
    <cellStyle name="Normal 2 3 2 8 8 2" xfId="13461" xr:uid="{00000000-0005-0000-0000-0000B63F0000}"/>
    <cellStyle name="Normal 2 3 2 8 9" xfId="13462" xr:uid="{00000000-0005-0000-0000-0000B73F0000}"/>
    <cellStyle name="Normal 2 3 2 9" xfId="13463" xr:uid="{00000000-0005-0000-0000-0000B83F0000}"/>
    <cellStyle name="Normal 2 3 2 9 2" xfId="13464" xr:uid="{00000000-0005-0000-0000-0000B93F0000}"/>
    <cellStyle name="Normal 2 3 2 9 2 2" xfId="13465" xr:uid="{00000000-0005-0000-0000-0000BA3F0000}"/>
    <cellStyle name="Normal 2 3 2 9 2 2 2" xfId="13466" xr:uid="{00000000-0005-0000-0000-0000BB3F0000}"/>
    <cellStyle name="Normal 2 3 2 9 2 2 2 2" xfId="13467" xr:uid="{00000000-0005-0000-0000-0000BC3F0000}"/>
    <cellStyle name="Normal 2 3 2 9 2 2 3" xfId="13468" xr:uid="{00000000-0005-0000-0000-0000BD3F0000}"/>
    <cellStyle name="Normal 2 3 2 9 2 3" xfId="13469" xr:uid="{00000000-0005-0000-0000-0000BE3F0000}"/>
    <cellStyle name="Normal 2 3 2 9 2 3 2" xfId="13470" xr:uid="{00000000-0005-0000-0000-0000BF3F0000}"/>
    <cellStyle name="Normal 2 3 2 9 2 4" xfId="13471" xr:uid="{00000000-0005-0000-0000-0000C03F0000}"/>
    <cellStyle name="Normal 2 3 2 9 3" xfId="13472" xr:uid="{00000000-0005-0000-0000-0000C13F0000}"/>
    <cellStyle name="Normal 2 3 2 9 3 2" xfId="13473" xr:uid="{00000000-0005-0000-0000-0000C23F0000}"/>
    <cellStyle name="Normal 2 3 2 9 3 2 2" xfId="13474" xr:uid="{00000000-0005-0000-0000-0000C33F0000}"/>
    <cellStyle name="Normal 2 3 2 9 3 3" xfId="13475" xr:uid="{00000000-0005-0000-0000-0000C43F0000}"/>
    <cellStyle name="Normal 2 3 2 9 3 4" xfId="13476" xr:uid="{00000000-0005-0000-0000-0000C53F0000}"/>
    <cellStyle name="Normal 2 3 2 9 4" xfId="13477" xr:uid="{00000000-0005-0000-0000-0000C63F0000}"/>
    <cellStyle name="Normal 2 3 2 9 4 2" xfId="13478" xr:uid="{00000000-0005-0000-0000-0000C73F0000}"/>
    <cellStyle name="Normal 2 3 2 9 4 2 2" xfId="13479" xr:uid="{00000000-0005-0000-0000-0000C83F0000}"/>
    <cellStyle name="Normal 2 3 2 9 4 3" xfId="13480" xr:uid="{00000000-0005-0000-0000-0000C93F0000}"/>
    <cellStyle name="Normal 2 3 2 9 4 4" xfId="13481" xr:uid="{00000000-0005-0000-0000-0000CA3F0000}"/>
    <cellStyle name="Normal 2 3 2 9 5" xfId="13482" xr:uid="{00000000-0005-0000-0000-0000CB3F0000}"/>
    <cellStyle name="Normal 2 3 2 9 5 2" xfId="13483" xr:uid="{00000000-0005-0000-0000-0000CC3F0000}"/>
    <cellStyle name="Normal 2 3 2 9 6" xfId="13484" xr:uid="{00000000-0005-0000-0000-0000CD3F0000}"/>
    <cellStyle name="Normal 2 3 2 9 7" xfId="13485" xr:uid="{00000000-0005-0000-0000-0000CE3F0000}"/>
    <cellStyle name="Normal 2 3 2 9 8" xfId="13486" xr:uid="{00000000-0005-0000-0000-0000CF3F0000}"/>
    <cellStyle name="Normal 2 3 3" xfId="13487" xr:uid="{00000000-0005-0000-0000-0000D03F0000}"/>
    <cellStyle name="Normal 2 3 3 10" xfId="13488" xr:uid="{00000000-0005-0000-0000-0000D13F0000}"/>
    <cellStyle name="Normal 2 3 3 10 2" xfId="13489" xr:uid="{00000000-0005-0000-0000-0000D23F0000}"/>
    <cellStyle name="Normal 2 3 3 10 3" xfId="13490" xr:uid="{00000000-0005-0000-0000-0000D33F0000}"/>
    <cellStyle name="Normal 2 3 3 11" xfId="13491" xr:uid="{00000000-0005-0000-0000-0000D43F0000}"/>
    <cellStyle name="Normal 2 3 3 11 2" xfId="13492" xr:uid="{00000000-0005-0000-0000-0000D53F0000}"/>
    <cellStyle name="Normal 2 3 3 11 3" xfId="13493" xr:uid="{00000000-0005-0000-0000-0000D63F0000}"/>
    <cellStyle name="Normal 2 3 3 12" xfId="13494" xr:uid="{00000000-0005-0000-0000-0000D73F0000}"/>
    <cellStyle name="Normal 2 3 3 12 2" xfId="13495" xr:uid="{00000000-0005-0000-0000-0000D83F0000}"/>
    <cellStyle name="Normal 2 3 3 13" xfId="13496" xr:uid="{00000000-0005-0000-0000-0000D93F0000}"/>
    <cellStyle name="Normal 2 3 3 2" xfId="13497" xr:uid="{00000000-0005-0000-0000-0000DA3F0000}"/>
    <cellStyle name="Normal 2 3 3 2 10" xfId="13498" xr:uid="{00000000-0005-0000-0000-0000DB3F0000}"/>
    <cellStyle name="Normal 2 3 3 2 10 2" xfId="13499" xr:uid="{00000000-0005-0000-0000-0000DC3F0000}"/>
    <cellStyle name="Normal 2 3 3 2 10 3" xfId="13500" xr:uid="{00000000-0005-0000-0000-0000DD3F0000}"/>
    <cellStyle name="Normal 2 3 3 2 11" xfId="13501" xr:uid="{00000000-0005-0000-0000-0000DE3F0000}"/>
    <cellStyle name="Normal 2 3 3 2 12" xfId="13502" xr:uid="{00000000-0005-0000-0000-0000DF3F0000}"/>
    <cellStyle name="Normal 2 3 3 2 2" xfId="13503" xr:uid="{00000000-0005-0000-0000-0000E03F0000}"/>
    <cellStyle name="Normal 2 3 3 2 2 10" xfId="13504" xr:uid="{00000000-0005-0000-0000-0000E13F0000}"/>
    <cellStyle name="Normal 2 3 3 2 2 11" xfId="13505" xr:uid="{00000000-0005-0000-0000-0000E23F0000}"/>
    <cellStyle name="Normal 2 3 3 2 2 2" xfId="13506" xr:uid="{00000000-0005-0000-0000-0000E33F0000}"/>
    <cellStyle name="Normal 2 3 3 2 2 2 2" xfId="13507" xr:uid="{00000000-0005-0000-0000-0000E43F0000}"/>
    <cellStyle name="Normal 2 3 3 2 2 2 2 2" xfId="13508" xr:uid="{00000000-0005-0000-0000-0000E53F0000}"/>
    <cellStyle name="Normal 2 3 3 2 2 2 2 2 2" xfId="13509" xr:uid="{00000000-0005-0000-0000-0000E63F0000}"/>
    <cellStyle name="Normal 2 3 3 2 2 2 2 2 2 2" xfId="13510" xr:uid="{00000000-0005-0000-0000-0000E73F0000}"/>
    <cellStyle name="Normal 2 3 3 2 2 2 2 2 2 2 2" xfId="13511" xr:uid="{00000000-0005-0000-0000-0000E83F0000}"/>
    <cellStyle name="Normal 2 3 3 2 2 2 2 2 2 2 3" xfId="13512" xr:uid="{00000000-0005-0000-0000-0000E93F0000}"/>
    <cellStyle name="Normal 2 3 3 2 2 2 2 2 2 3" xfId="13513" xr:uid="{00000000-0005-0000-0000-0000EA3F0000}"/>
    <cellStyle name="Normal 2 3 3 2 2 2 2 2 2 4" xfId="13514" xr:uid="{00000000-0005-0000-0000-0000EB3F0000}"/>
    <cellStyle name="Normal 2 3 3 2 2 2 2 2 3" xfId="13515" xr:uid="{00000000-0005-0000-0000-0000EC3F0000}"/>
    <cellStyle name="Normal 2 3 3 2 2 2 2 2 3 2" xfId="13516" xr:uid="{00000000-0005-0000-0000-0000ED3F0000}"/>
    <cellStyle name="Normal 2 3 3 2 2 2 2 2 3 3" xfId="13517" xr:uid="{00000000-0005-0000-0000-0000EE3F0000}"/>
    <cellStyle name="Normal 2 3 3 2 2 2 2 2 4" xfId="13518" xr:uid="{00000000-0005-0000-0000-0000EF3F0000}"/>
    <cellStyle name="Normal 2 3 3 2 2 2 2 2 4 2" xfId="13519" xr:uid="{00000000-0005-0000-0000-0000F03F0000}"/>
    <cellStyle name="Normal 2 3 3 2 2 2 2 2 4 3" xfId="13520" xr:uid="{00000000-0005-0000-0000-0000F13F0000}"/>
    <cellStyle name="Normal 2 3 3 2 2 2 2 2 5" xfId="13521" xr:uid="{00000000-0005-0000-0000-0000F23F0000}"/>
    <cellStyle name="Normal 2 3 3 2 2 2 2 2 6" xfId="13522" xr:uid="{00000000-0005-0000-0000-0000F33F0000}"/>
    <cellStyle name="Normal 2 3 3 2 2 2 2 3" xfId="13523" xr:uid="{00000000-0005-0000-0000-0000F43F0000}"/>
    <cellStyle name="Normal 2 3 3 2 2 2 2 3 2" xfId="13524" xr:uid="{00000000-0005-0000-0000-0000F53F0000}"/>
    <cellStyle name="Normal 2 3 3 2 2 2 2 3 2 2" xfId="13525" xr:uid="{00000000-0005-0000-0000-0000F63F0000}"/>
    <cellStyle name="Normal 2 3 3 2 2 2 2 3 2 3" xfId="13526" xr:uid="{00000000-0005-0000-0000-0000F73F0000}"/>
    <cellStyle name="Normal 2 3 3 2 2 2 2 3 3" xfId="13527" xr:uid="{00000000-0005-0000-0000-0000F83F0000}"/>
    <cellStyle name="Normal 2 3 3 2 2 2 2 3 4" xfId="13528" xr:uid="{00000000-0005-0000-0000-0000F93F0000}"/>
    <cellStyle name="Normal 2 3 3 2 2 2 2 4" xfId="13529" xr:uid="{00000000-0005-0000-0000-0000FA3F0000}"/>
    <cellStyle name="Normal 2 3 3 2 2 2 2 4 2" xfId="13530" xr:uid="{00000000-0005-0000-0000-0000FB3F0000}"/>
    <cellStyle name="Normal 2 3 3 2 2 2 2 4 3" xfId="13531" xr:uid="{00000000-0005-0000-0000-0000FC3F0000}"/>
    <cellStyle name="Normal 2 3 3 2 2 2 2 5" xfId="13532" xr:uid="{00000000-0005-0000-0000-0000FD3F0000}"/>
    <cellStyle name="Normal 2 3 3 2 2 2 2 5 2" xfId="13533" xr:uid="{00000000-0005-0000-0000-0000FE3F0000}"/>
    <cellStyle name="Normal 2 3 3 2 2 2 2 5 3" xfId="13534" xr:uid="{00000000-0005-0000-0000-0000FF3F0000}"/>
    <cellStyle name="Normal 2 3 3 2 2 2 2 6" xfId="13535" xr:uid="{00000000-0005-0000-0000-000000400000}"/>
    <cellStyle name="Normal 2 3 3 2 2 2 2 7" xfId="13536" xr:uid="{00000000-0005-0000-0000-000001400000}"/>
    <cellStyle name="Normal 2 3 3 2 2 2 3" xfId="13537" xr:uid="{00000000-0005-0000-0000-000002400000}"/>
    <cellStyle name="Normal 2 3 3 2 2 2 3 2" xfId="13538" xr:uid="{00000000-0005-0000-0000-000003400000}"/>
    <cellStyle name="Normal 2 3 3 2 2 2 3 2 2" xfId="13539" xr:uid="{00000000-0005-0000-0000-000004400000}"/>
    <cellStyle name="Normal 2 3 3 2 2 2 3 2 2 2" xfId="13540" xr:uid="{00000000-0005-0000-0000-000005400000}"/>
    <cellStyle name="Normal 2 3 3 2 2 2 3 2 2 3" xfId="13541" xr:uid="{00000000-0005-0000-0000-000006400000}"/>
    <cellStyle name="Normal 2 3 3 2 2 2 3 2 3" xfId="13542" xr:uid="{00000000-0005-0000-0000-000007400000}"/>
    <cellStyle name="Normal 2 3 3 2 2 2 3 2 4" xfId="13543" xr:uid="{00000000-0005-0000-0000-000008400000}"/>
    <cellStyle name="Normal 2 3 3 2 2 2 3 3" xfId="13544" xr:uid="{00000000-0005-0000-0000-000009400000}"/>
    <cellStyle name="Normal 2 3 3 2 2 2 3 3 2" xfId="13545" xr:uid="{00000000-0005-0000-0000-00000A400000}"/>
    <cellStyle name="Normal 2 3 3 2 2 2 3 3 3" xfId="13546" xr:uid="{00000000-0005-0000-0000-00000B400000}"/>
    <cellStyle name="Normal 2 3 3 2 2 2 3 4" xfId="13547" xr:uid="{00000000-0005-0000-0000-00000C400000}"/>
    <cellStyle name="Normal 2 3 3 2 2 2 3 4 2" xfId="13548" xr:uid="{00000000-0005-0000-0000-00000D400000}"/>
    <cellStyle name="Normal 2 3 3 2 2 2 3 4 3" xfId="13549" xr:uid="{00000000-0005-0000-0000-00000E400000}"/>
    <cellStyle name="Normal 2 3 3 2 2 2 3 5" xfId="13550" xr:uid="{00000000-0005-0000-0000-00000F400000}"/>
    <cellStyle name="Normal 2 3 3 2 2 2 3 6" xfId="13551" xr:uid="{00000000-0005-0000-0000-000010400000}"/>
    <cellStyle name="Normal 2 3 3 2 2 2 4" xfId="13552" xr:uid="{00000000-0005-0000-0000-000011400000}"/>
    <cellStyle name="Normal 2 3 3 2 2 2 4 2" xfId="13553" xr:uid="{00000000-0005-0000-0000-000012400000}"/>
    <cellStyle name="Normal 2 3 3 2 2 2 4 2 2" xfId="13554" xr:uid="{00000000-0005-0000-0000-000013400000}"/>
    <cellStyle name="Normal 2 3 3 2 2 2 4 2 3" xfId="13555" xr:uid="{00000000-0005-0000-0000-000014400000}"/>
    <cellStyle name="Normal 2 3 3 2 2 2 4 3" xfId="13556" xr:uid="{00000000-0005-0000-0000-000015400000}"/>
    <cellStyle name="Normal 2 3 3 2 2 2 4 4" xfId="13557" xr:uid="{00000000-0005-0000-0000-000016400000}"/>
    <cellStyle name="Normal 2 3 3 2 2 2 5" xfId="13558" xr:uid="{00000000-0005-0000-0000-000017400000}"/>
    <cellStyle name="Normal 2 3 3 2 2 2 5 2" xfId="13559" xr:uid="{00000000-0005-0000-0000-000018400000}"/>
    <cellStyle name="Normal 2 3 3 2 2 2 5 3" xfId="13560" xr:uid="{00000000-0005-0000-0000-000019400000}"/>
    <cellStyle name="Normal 2 3 3 2 2 2 6" xfId="13561" xr:uid="{00000000-0005-0000-0000-00001A400000}"/>
    <cellStyle name="Normal 2 3 3 2 2 2 6 2" xfId="13562" xr:uid="{00000000-0005-0000-0000-00001B400000}"/>
    <cellStyle name="Normal 2 3 3 2 2 2 6 3" xfId="13563" xr:uid="{00000000-0005-0000-0000-00001C400000}"/>
    <cellStyle name="Normal 2 3 3 2 2 2 7" xfId="13564" xr:uid="{00000000-0005-0000-0000-00001D400000}"/>
    <cellStyle name="Normal 2 3 3 2 2 2 8" xfId="13565" xr:uid="{00000000-0005-0000-0000-00001E400000}"/>
    <cellStyle name="Normal 2 3 3 2 2 3" xfId="13566" xr:uid="{00000000-0005-0000-0000-00001F400000}"/>
    <cellStyle name="Normal 2 3 3 2 2 3 2" xfId="13567" xr:uid="{00000000-0005-0000-0000-000020400000}"/>
    <cellStyle name="Normal 2 3 3 2 2 3 2 2" xfId="13568" xr:uid="{00000000-0005-0000-0000-000021400000}"/>
    <cellStyle name="Normal 2 3 3 2 2 3 2 2 2" xfId="13569" xr:uid="{00000000-0005-0000-0000-000022400000}"/>
    <cellStyle name="Normal 2 3 3 2 2 3 2 2 2 2" xfId="13570" xr:uid="{00000000-0005-0000-0000-000023400000}"/>
    <cellStyle name="Normal 2 3 3 2 2 3 2 2 2 2 2" xfId="13571" xr:uid="{00000000-0005-0000-0000-000024400000}"/>
    <cellStyle name="Normal 2 3 3 2 2 3 2 2 2 2 3" xfId="13572" xr:uid="{00000000-0005-0000-0000-000025400000}"/>
    <cellStyle name="Normal 2 3 3 2 2 3 2 2 2 3" xfId="13573" xr:uid="{00000000-0005-0000-0000-000026400000}"/>
    <cellStyle name="Normal 2 3 3 2 2 3 2 2 2 4" xfId="13574" xr:uid="{00000000-0005-0000-0000-000027400000}"/>
    <cellStyle name="Normal 2 3 3 2 2 3 2 2 3" xfId="13575" xr:uid="{00000000-0005-0000-0000-000028400000}"/>
    <cellStyle name="Normal 2 3 3 2 2 3 2 2 3 2" xfId="13576" xr:uid="{00000000-0005-0000-0000-000029400000}"/>
    <cellStyle name="Normal 2 3 3 2 2 3 2 2 3 3" xfId="13577" xr:uid="{00000000-0005-0000-0000-00002A400000}"/>
    <cellStyle name="Normal 2 3 3 2 2 3 2 2 4" xfId="13578" xr:uid="{00000000-0005-0000-0000-00002B400000}"/>
    <cellStyle name="Normal 2 3 3 2 2 3 2 2 4 2" xfId="13579" xr:uid="{00000000-0005-0000-0000-00002C400000}"/>
    <cellStyle name="Normal 2 3 3 2 2 3 2 2 4 3" xfId="13580" xr:uid="{00000000-0005-0000-0000-00002D400000}"/>
    <cellStyle name="Normal 2 3 3 2 2 3 2 2 5" xfId="13581" xr:uid="{00000000-0005-0000-0000-00002E400000}"/>
    <cellStyle name="Normal 2 3 3 2 2 3 2 2 6" xfId="13582" xr:uid="{00000000-0005-0000-0000-00002F400000}"/>
    <cellStyle name="Normal 2 3 3 2 2 3 2 3" xfId="13583" xr:uid="{00000000-0005-0000-0000-000030400000}"/>
    <cellStyle name="Normal 2 3 3 2 2 3 2 3 2" xfId="13584" xr:uid="{00000000-0005-0000-0000-000031400000}"/>
    <cellStyle name="Normal 2 3 3 2 2 3 2 3 2 2" xfId="13585" xr:uid="{00000000-0005-0000-0000-000032400000}"/>
    <cellStyle name="Normal 2 3 3 2 2 3 2 3 2 3" xfId="13586" xr:uid="{00000000-0005-0000-0000-000033400000}"/>
    <cellStyle name="Normal 2 3 3 2 2 3 2 3 3" xfId="13587" xr:uid="{00000000-0005-0000-0000-000034400000}"/>
    <cellStyle name="Normal 2 3 3 2 2 3 2 3 4" xfId="13588" xr:uid="{00000000-0005-0000-0000-000035400000}"/>
    <cellStyle name="Normal 2 3 3 2 2 3 2 4" xfId="13589" xr:uid="{00000000-0005-0000-0000-000036400000}"/>
    <cellStyle name="Normal 2 3 3 2 2 3 2 4 2" xfId="13590" xr:uid="{00000000-0005-0000-0000-000037400000}"/>
    <cellStyle name="Normal 2 3 3 2 2 3 2 4 3" xfId="13591" xr:uid="{00000000-0005-0000-0000-000038400000}"/>
    <cellStyle name="Normal 2 3 3 2 2 3 2 5" xfId="13592" xr:uid="{00000000-0005-0000-0000-000039400000}"/>
    <cellStyle name="Normal 2 3 3 2 2 3 2 5 2" xfId="13593" xr:uid="{00000000-0005-0000-0000-00003A400000}"/>
    <cellStyle name="Normal 2 3 3 2 2 3 2 5 3" xfId="13594" xr:uid="{00000000-0005-0000-0000-00003B400000}"/>
    <cellStyle name="Normal 2 3 3 2 2 3 2 6" xfId="13595" xr:uid="{00000000-0005-0000-0000-00003C400000}"/>
    <cellStyle name="Normal 2 3 3 2 2 3 2 7" xfId="13596" xr:uid="{00000000-0005-0000-0000-00003D400000}"/>
    <cellStyle name="Normal 2 3 3 2 2 3 3" xfId="13597" xr:uid="{00000000-0005-0000-0000-00003E400000}"/>
    <cellStyle name="Normal 2 3 3 2 2 3 3 2" xfId="13598" xr:uid="{00000000-0005-0000-0000-00003F400000}"/>
    <cellStyle name="Normal 2 3 3 2 2 3 3 2 2" xfId="13599" xr:uid="{00000000-0005-0000-0000-000040400000}"/>
    <cellStyle name="Normal 2 3 3 2 2 3 3 2 2 2" xfId="13600" xr:uid="{00000000-0005-0000-0000-000041400000}"/>
    <cellStyle name="Normal 2 3 3 2 2 3 3 2 2 3" xfId="13601" xr:uid="{00000000-0005-0000-0000-000042400000}"/>
    <cellStyle name="Normal 2 3 3 2 2 3 3 2 3" xfId="13602" xr:uid="{00000000-0005-0000-0000-000043400000}"/>
    <cellStyle name="Normal 2 3 3 2 2 3 3 2 4" xfId="13603" xr:uid="{00000000-0005-0000-0000-000044400000}"/>
    <cellStyle name="Normal 2 3 3 2 2 3 3 3" xfId="13604" xr:uid="{00000000-0005-0000-0000-000045400000}"/>
    <cellStyle name="Normal 2 3 3 2 2 3 3 3 2" xfId="13605" xr:uid="{00000000-0005-0000-0000-000046400000}"/>
    <cellStyle name="Normal 2 3 3 2 2 3 3 3 3" xfId="13606" xr:uid="{00000000-0005-0000-0000-000047400000}"/>
    <cellStyle name="Normal 2 3 3 2 2 3 3 4" xfId="13607" xr:uid="{00000000-0005-0000-0000-000048400000}"/>
    <cellStyle name="Normal 2 3 3 2 2 3 3 4 2" xfId="13608" xr:uid="{00000000-0005-0000-0000-000049400000}"/>
    <cellStyle name="Normal 2 3 3 2 2 3 3 4 3" xfId="13609" xr:uid="{00000000-0005-0000-0000-00004A400000}"/>
    <cellStyle name="Normal 2 3 3 2 2 3 3 5" xfId="13610" xr:uid="{00000000-0005-0000-0000-00004B400000}"/>
    <cellStyle name="Normal 2 3 3 2 2 3 3 6" xfId="13611" xr:uid="{00000000-0005-0000-0000-00004C400000}"/>
    <cellStyle name="Normal 2 3 3 2 2 3 4" xfId="13612" xr:uid="{00000000-0005-0000-0000-00004D400000}"/>
    <cellStyle name="Normal 2 3 3 2 2 3 4 2" xfId="13613" xr:uid="{00000000-0005-0000-0000-00004E400000}"/>
    <cellStyle name="Normal 2 3 3 2 2 3 4 2 2" xfId="13614" xr:uid="{00000000-0005-0000-0000-00004F400000}"/>
    <cellStyle name="Normal 2 3 3 2 2 3 4 2 3" xfId="13615" xr:uid="{00000000-0005-0000-0000-000050400000}"/>
    <cellStyle name="Normal 2 3 3 2 2 3 4 3" xfId="13616" xr:uid="{00000000-0005-0000-0000-000051400000}"/>
    <cellStyle name="Normal 2 3 3 2 2 3 4 4" xfId="13617" xr:uid="{00000000-0005-0000-0000-000052400000}"/>
    <cellStyle name="Normal 2 3 3 2 2 3 5" xfId="13618" xr:uid="{00000000-0005-0000-0000-000053400000}"/>
    <cellStyle name="Normal 2 3 3 2 2 3 5 2" xfId="13619" xr:uid="{00000000-0005-0000-0000-000054400000}"/>
    <cellStyle name="Normal 2 3 3 2 2 3 5 3" xfId="13620" xr:uid="{00000000-0005-0000-0000-000055400000}"/>
    <cellStyle name="Normal 2 3 3 2 2 3 6" xfId="13621" xr:uid="{00000000-0005-0000-0000-000056400000}"/>
    <cellStyle name="Normal 2 3 3 2 2 3 6 2" xfId="13622" xr:uid="{00000000-0005-0000-0000-000057400000}"/>
    <cellStyle name="Normal 2 3 3 2 2 3 6 3" xfId="13623" xr:uid="{00000000-0005-0000-0000-000058400000}"/>
    <cellStyle name="Normal 2 3 3 2 2 3 7" xfId="13624" xr:uid="{00000000-0005-0000-0000-000059400000}"/>
    <cellStyle name="Normal 2 3 3 2 2 3 8" xfId="13625" xr:uid="{00000000-0005-0000-0000-00005A400000}"/>
    <cellStyle name="Normal 2 3 3 2 2 4" xfId="13626" xr:uid="{00000000-0005-0000-0000-00005B400000}"/>
    <cellStyle name="Normal 2 3 3 2 2 4 2" xfId="13627" xr:uid="{00000000-0005-0000-0000-00005C400000}"/>
    <cellStyle name="Normal 2 3 3 2 2 4 2 2" xfId="13628" xr:uid="{00000000-0005-0000-0000-00005D400000}"/>
    <cellStyle name="Normal 2 3 3 2 2 4 2 2 2" xfId="13629" xr:uid="{00000000-0005-0000-0000-00005E400000}"/>
    <cellStyle name="Normal 2 3 3 2 2 4 2 2 2 2" xfId="13630" xr:uid="{00000000-0005-0000-0000-00005F400000}"/>
    <cellStyle name="Normal 2 3 3 2 2 4 2 2 2 2 2" xfId="13631" xr:uid="{00000000-0005-0000-0000-000060400000}"/>
    <cellStyle name="Normal 2 3 3 2 2 4 2 2 2 2 3" xfId="13632" xr:uid="{00000000-0005-0000-0000-000061400000}"/>
    <cellStyle name="Normal 2 3 3 2 2 4 2 2 2 3" xfId="13633" xr:uid="{00000000-0005-0000-0000-000062400000}"/>
    <cellStyle name="Normal 2 3 3 2 2 4 2 2 2 4" xfId="13634" xr:uid="{00000000-0005-0000-0000-000063400000}"/>
    <cellStyle name="Normal 2 3 3 2 2 4 2 2 3" xfId="13635" xr:uid="{00000000-0005-0000-0000-000064400000}"/>
    <cellStyle name="Normal 2 3 3 2 2 4 2 2 3 2" xfId="13636" xr:uid="{00000000-0005-0000-0000-000065400000}"/>
    <cellStyle name="Normal 2 3 3 2 2 4 2 2 3 3" xfId="13637" xr:uid="{00000000-0005-0000-0000-000066400000}"/>
    <cellStyle name="Normal 2 3 3 2 2 4 2 2 4" xfId="13638" xr:uid="{00000000-0005-0000-0000-000067400000}"/>
    <cellStyle name="Normal 2 3 3 2 2 4 2 2 4 2" xfId="13639" xr:uid="{00000000-0005-0000-0000-000068400000}"/>
    <cellStyle name="Normal 2 3 3 2 2 4 2 2 4 3" xfId="13640" xr:uid="{00000000-0005-0000-0000-000069400000}"/>
    <cellStyle name="Normal 2 3 3 2 2 4 2 2 5" xfId="13641" xr:uid="{00000000-0005-0000-0000-00006A400000}"/>
    <cellStyle name="Normal 2 3 3 2 2 4 2 2 6" xfId="13642" xr:uid="{00000000-0005-0000-0000-00006B400000}"/>
    <cellStyle name="Normal 2 3 3 2 2 4 2 3" xfId="13643" xr:uid="{00000000-0005-0000-0000-00006C400000}"/>
    <cellStyle name="Normal 2 3 3 2 2 4 2 3 2" xfId="13644" xr:uid="{00000000-0005-0000-0000-00006D400000}"/>
    <cellStyle name="Normal 2 3 3 2 2 4 2 3 2 2" xfId="13645" xr:uid="{00000000-0005-0000-0000-00006E400000}"/>
    <cellStyle name="Normal 2 3 3 2 2 4 2 3 2 3" xfId="13646" xr:uid="{00000000-0005-0000-0000-00006F400000}"/>
    <cellStyle name="Normal 2 3 3 2 2 4 2 3 3" xfId="13647" xr:uid="{00000000-0005-0000-0000-000070400000}"/>
    <cellStyle name="Normal 2 3 3 2 2 4 2 3 4" xfId="13648" xr:uid="{00000000-0005-0000-0000-000071400000}"/>
    <cellStyle name="Normal 2 3 3 2 2 4 2 4" xfId="13649" xr:uid="{00000000-0005-0000-0000-000072400000}"/>
    <cellStyle name="Normal 2 3 3 2 2 4 2 4 2" xfId="13650" xr:uid="{00000000-0005-0000-0000-000073400000}"/>
    <cellStyle name="Normal 2 3 3 2 2 4 2 4 3" xfId="13651" xr:uid="{00000000-0005-0000-0000-000074400000}"/>
    <cellStyle name="Normal 2 3 3 2 2 4 2 5" xfId="13652" xr:uid="{00000000-0005-0000-0000-000075400000}"/>
    <cellStyle name="Normal 2 3 3 2 2 4 2 5 2" xfId="13653" xr:uid="{00000000-0005-0000-0000-000076400000}"/>
    <cellStyle name="Normal 2 3 3 2 2 4 2 5 3" xfId="13654" xr:uid="{00000000-0005-0000-0000-000077400000}"/>
    <cellStyle name="Normal 2 3 3 2 2 4 2 6" xfId="13655" xr:uid="{00000000-0005-0000-0000-000078400000}"/>
    <cellStyle name="Normal 2 3 3 2 2 4 2 7" xfId="13656" xr:uid="{00000000-0005-0000-0000-000079400000}"/>
    <cellStyle name="Normal 2 3 3 2 2 4 3" xfId="13657" xr:uid="{00000000-0005-0000-0000-00007A400000}"/>
    <cellStyle name="Normal 2 3 3 2 2 4 3 2" xfId="13658" xr:uid="{00000000-0005-0000-0000-00007B400000}"/>
    <cellStyle name="Normal 2 3 3 2 2 4 3 2 2" xfId="13659" xr:uid="{00000000-0005-0000-0000-00007C400000}"/>
    <cellStyle name="Normal 2 3 3 2 2 4 3 2 2 2" xfId="13660" xr:uid="{00000000-0005-0000-0000-00007D400000}"/>
    <cellStyle name="Normal 2 3 3 2 2 4 3 2 2 3" xfId="13661" xr:uid="{00000000-0005-0000-0000-00007E400000}"/>
    <cellStyle name="Normal 2 3 3 2 2 4 3 2 3" xfId="13662" xr:uid="{00000000-0005-0000-0000-00007F400000}"/>
    <cellStyle name="Normal 2 3 3 2 2 4 3 2 4" xfId="13663" xr:uid="{00000000-0005-0000-0000-000080400000}"/>
    <cellStyle name="Normal 2 3 3 2 2 4 3 3" xfId="13664" xr:uid="{00000000-0005-0000-0000-000081400000}"/>
    <cellStyle name="Normal 2 3 3 2 2 4 3 3 2" xfId="13665" xr:uid="{00000000-0005-0000-0000-000082400000}"/>
    <cellStyle name="Normal 2 3 3 2 2 4 3 3 3" xfId="13666" xr:uid="{00000000-0005-0000-0000-000083400000}"/>
    <cellStyle name="Normal 2 3 3 2 2 4 3 4" xfId="13667" xr:uid="{00000000-0005-0000-0000-000084400000}"/>
    <cellStyle name="Normal 2 3 3 2 2 4 3 4 2" xfId="13668" xr:uid="{00000000-0005-0000-0000-000085400000}"/>
    <cellStyle name="Normal 2 3 3 2 2 4 3 4 3" xfId="13669" xr:uid="{00000000-0005-0000-0000-000086400000}"/>
    <cellStyle name="Normal 2 3 3 2 2 4 3 5" xfId="13670" xr:uid="{00000000-0005-0000-0000-000087400000}"/>
    <cellStyle name="Normal 2 3 3 2 2 4 3 6" xfId="13671" xr:uid="{00000000-0005-0000-0000-000088400000}"/>
    <cellStyle name="Normal 2 3 3 2 2 4 4" xfId="13672" xr:uid="{00000000-0005-0000-0000-000089400000}"/>
    <cellStyle name="Normal 2 3 3 2 2 4 4 2" xfId="13673" xr:uid="{00000000-0005-0000-0000-00008A400000}"/>
    <cellStyle name="Normal 2 3 3 2 2 4 4 2 2" xfId="13674" xr:uid="{00000000-0005-0000-0000-00008B400000}"/>
    <cellStyle name="Normal 2 3 3 2 2 4 4 2 3" xfId="13675" xr:uid="{00000000-0005-0000-0000-00008C400000}"/>
    <cellStyle name="Normal 2 3 3 2 2 4 4 3" xfId="13676" xr:uid="{00000000-0005-0000-0000-00008D400000}"/>
    <cellStyle name="Normal 2 3 3 2 2 4 4 4" xfId="13677" xr:uid="{00000000-0005-0000-0000-00008E400000}"/>
    <cellStyle name="Normal 2 3 3 2 2 4 5" xfId="13678" xr:uid="{00000000-0005-0000-0000-00008F400000}"/>
    <cellStyle name="Normal 2 3 3 2 2 4 5 2" xfId="13679" xr:uid="{00000000-0005-0000-0000-000090400000}"/>
    <cellStyle name="Normal 2 3 3 2 2 4 5 3" xfId="13680" xr:uid="{00000000-0005-0000-0000-000091400000}"/>
    <cellStyle name="Normal 2 3 3 2 2 4 6" xfId="13681" xr:uid="{00000000-0005-0000-0000-000092400000}"/>
    <cellStyle name="Normal 2 3 3 2 2 4 6 2" xfId="13682" xr:uid="{00000000-0005-0000-0000-000093400000}"/>
    <cellStyle name="Normal 2 3 3 2 2 4 6 3" xfId="13683" xr:uid="{00000000-0005-0000-0000-000094400000}"/>
    <cellStyle name="Normal 2 3 3 2 2 4 7" xfId="13684" xr:uid="{00000000-0005-0000-0000-000095400000}"/>
    <cellStyle name="Normal 2 3 3 2 2 4 8" xfId="13685" xr:uid="{00000000-0005-0000-0000-000096400000}"/>
    <cellStyle name="Normal 2 3 3 2 2 5" xfId="13686" xr:uid="{00000000-0005-0000-0000-000097400000}"/>
    <cellStyle name="Normal 2 3 3 2 2 5 2" xfId="13687" xr:uid="{00000000-0005-0000-0000-000098400000}"/>
    <cellStyle name="Normal 2 3 3 2 2 5 2 2" xfId="13688" xr:uid="{00000000-0005-0000-0000-000099400000}"/>
    <cellStyle name="Normal 2 3 3 2 2 5 2 2 2" xfId="13689" xr:uid="{00000000-0005-0000-0000-00009A400000}"/>
    <cellStyle name="Normal 2 3 3 2 2 5 2 2 2 2" xfId="13690" xr:uid="{00000000-0005-0000-0000-00009B400000}"/>
    <cellStyle name="Normal 2 3 3 2 2 5 2 2 2 3" xfId="13691" xr:uid="{00000000-0005-0000-0000-00009C400000}"/>
    <cellStyle name="Normal 2 3 3 2 2 5 2 2 3" xfId="13692" xr:uid="{00000000-0005-0000-0000-00009D400000}"/>
    <cellStyle name="Normal 2 3 3 2 2 5 2 2 4" xfId="13693" xr:uid="{00000000-0005-0000-0000-00009E400000}"/>
    <cellStyle name="Normal 2 3 3 2 2 5 2 3" xfId="13694" xr:uid="{00000000-0005-0000-0000-00009F400000}"/>
    <cellStyle name="Normal 2 3 3 2 2 5 2 3 2" xfId="13695" xr:uid="{00000000-0005-0000-0000-0000A0400000}"/>
    <cellStyle name="Normal 2 3 3 2 2 5 2 3 3" xfId="13696" xr:uid="{00000000-0005-0000-0000-0000A1400000}"/>
    <cellStyle name="Normal 2 3 3 2 2 5 2 4" xfId="13697" xr:uid="{00000000-0005-0000-0000-0000A2400000}"/>
    <cellStyle name="Normal 2 3 3 2 2 5 2 4 2" xfId="13698" xr:uid="{00000000-0005-0000-0000-0000A3400000}"/>
    <cellStyle name="Normal 2 3 3 2 2 5 2 4 3" xfId="13699" xr:uid="{00000000-0005-0000-0000-0000A4400000}"/>
    <cellStyle name="Normal 2 3 3 2 2 5 2 5" xfId="13700" xr:uid="{00000000-0005-0000-0000-0000A5400000}"/>
    <cellStyle name="Normal 2 3 3 2 2 5 2 6" xfId="13701" xr:uid="{00000000-0005-0000-0000-0000A6400000}"/>
    <cellStyle name="Normal 2 3 3 2 2 5 3" xfId="13702" xr:uid="{00000000-0005-0000-0000-0000A7400000}"/>
    <cellStyle name="Normal 2 3 3 2 2 5 3 2" xfId="13703" xr:uid="{00000000-0005-0000-0000-0000A8400000}"/>
    <cellStyle name="Normal 2 3 3 2 2 5 3 2 2" xfId="13704" xr:uid="{00000000-0005-0000-0000-0000A9400000}"/>
    <cellStyle name="Normal 2 3 3 2 2 5 3 2 3" xfId="13705" xr:uid="{00000000-0005-0000-0000-0000AA400000}"/>
    <cellStyle name="Normal 2 3 3 2 2 5 3 3" xfId="13706" xr:uid="{00000000-0005-0000-0000-0000AB400000}"/>
    <cellStyle name="Normal 2 3 3 2 2 5 3 4" xfId="13707" xr:uid="{00000000-0005-0000-0000-0000AC400000}"/>
    <cellStyle name="Normal 2 3 3 2 2 5 4" xfId="13708" xr:uid="{00000000-0005-0000-0000-0000AD400000}"/>
    <cellStyle name="Normal 2 3 3 2 2 5 4 2" xfId="13709" xr:uid="{00000000-0005-0000-0000-0000AE400000}"/>
    <cellStyle name="Normal 2 3 3 2 2 5 4 3" xfId="13710" xr:uid="{00000000-0005-0000-0000-0000AF400000}"/>
    <cellStyle name="Normal 2 3 3 2 2 5 5" xfId="13711" xr:uid="{00000000-0005-0000-0000-0000B0400000}"/>
    <cellStyle name="Normal 2 3 3 2 2 5 5 2" xfId="13712" xr:uid="{00000000-0005-0000-0000-0000B1400000}"/>
    <cellStyle name="Normal 2 3 3 2 2 5 5 3" xfId="13713" xr:uid="{00000000-0005-0000-0000-0000B2400000}"/>
    <cellStyle name="Normal 2 3 3 2 2 5 6" xfId="13714" xr:uid="{00000000-0005-0000-0000-0000B3400000}"/>
    <cellStyle name="Normal 2 3 3 2 2 5 7" xfId="13715" xr:uid="{00000000-0005-0000-0000-0000B4400000}"/>
    <cellStyle name="Normal 2 3 3 2 2 6" xfId="13716" xr:uid="{00000000-0005-0000-0000-0000B5400000}"/>
    <cellStyle name="Normal 2 3 3 2 2 6 2" xfId="13717" xr:uid="{00000000-0005-0000-0000-0000B6400000}"/>
    <cellStyle name="Normal 2 3 3 2 2 6 2 2" xfId="13718" xr:uid="{00000000-0005-0000-0000-0000B7400000}"/>
    <cellStyle name="Normal 2 3 3 2 2 6 2 2 2" xfId="13719" xr:uid="{00000000-0005-0000-0000-0000B8400000}"/>
    <cellStyle name="Normal 2 3 3 2 2 6 2 2 3" xfId="13720" xr:uid="{00000000-0005-0000-0000-0000B9400000}"/>
    <cellStyle name="Normal 2 3 3 2 2 6 2 3" xfId="13721" xr:uid="{00000000-0005-0000-0000-0000BA400000}"/>
    <cellStyle name="Normal 2 3 3 2 2 6 2 4" xfId="13722" xr:uid="{00000000-0005-0000-0000-0000BB400000}"/>
    <cellStyle name="Normal 2 3 3 2 2 6 3" xfId="13723" xr:uid="{00000000-0005-0000-0000-0000BC400000}"/>
    <cellStyle name="Normal 2 3 3 2 2 6 3 2" xfId="13724" xr:uid="{00000000-0005-0000-0000-0000BD400000}"/>
    <cellStyle name="Normal 2 3 3 2 2 6 3 3" xfId="13725" xr:uid="{00000000-0005-0000-0000-0000BE400000}"/>
    <cellStyle name="Normal 2 3 3 2 2 6 4" xfId="13726" xr:uid="{00000000-0005-0000-0000-0000BF400000}"/>
    <cellStyle name="Normal 2 3 3 2 2 6 4 2" xfId="13727" xr:uid="{00000000-0005-0000-0000-0000C0400000}"/>
    <cellStyle name="Normal 2 3 3 2 2 6 4 3" xfId="13728" xr:uid="{00000000-0005-0000-0000-0000C1400000}"/>
    <cellStyle name="Normal 2 3 3 2 2 6 5" xfId="13729" xr:uid="{00000000-0005-0000-0000-0000C2400000}"/>
    <cellStyle name="Normal 2 3 3 2 2 6 6" xfId="13730" xr:uid="{00000000-0005-0000-0000-0000C3400000}"/>
    <cellStyle name="Normal 2 3 3 2 2 7" xfId="13731" xr:uid="{00000000-0005-0000-0000-0000C4400000}"/>
    <cellStyle name="Normal 2 3 3 2 2 7 2" xfId="13732" xr:uid="{00000000-0005-0000-0000-0000C5400000}"/>
    <cellStyle name="Normal 2 3 3 2 2 7 2 2" xfId="13733" xr:uid="{00000000-0005-0000-0000-0000C6400000}"/>
    <cellStyle name="Normal 2 3 3 2 2 7 2 3" xfId="13734" xr:uid="{00000000-0005-0000-0000-0000C7400000}"/>
    <cellStyle name="Normal 2 3 3 2 2 7 3" xfId="13735" xr:uid="{00000000-0005-0000-0000-0000C8400000}"/>
    <cellStyle name="Normal 2 3 3 2 2 7 4" xfId="13736" xr:uid="{00000000-0005-0000-0000-0000C9400000}"/>
    <cellStyle name="Normal 2 3 3 2 2 8" xfId="13737" xr:uid="{00000000-0005-0000-0000-0000CA400000}"/>
    <cellStyle name="Normal 2 3 3 2 2 8 2" xfId="13738" xr:uid="{00000000-0005-0000-0000-0000CB400000}"/>
    <cellStyle name="Normal 2 3 3 2 2 8 3" xfId="13739" xr:uid="{00000000-0005-0000-0000-0000CC400000}"/>
    <cellStyle name="Normal 2 3 3 2 2 9" xfId="13740" xr:uid="{00000000-0005-0000-0000-0000CD400000}"/>
    <cellStyle name="Normal 2 3 3 2 2 9 2" xfId="13741" xr:uid="{00000000-0005-0000-0000-0000CE400000}"/>
    <cellStyle name="Normal 2 3 3 2 2 9 3" xfId="13742" xr:uid="{00000000-0005-0000-0000-0000CF400000}"/>
    <cellStyle name="Normal 2 3 3 2 3" xfId="13743" xr:uid="{00000000-0005-0000-0000-0000D0400000}"/>
    <cellStyle name="Normal 2 3 3 2 3 2" xfId="13744" xr:uid="{00000000-0005-0000-0000-0000D1400000}"/>
    <cellStyle name="Normal 2 3 3 2 3 2 2" xfId="13745" xr:uid="{00000000-0005-0000-0000-0000D2400000}"/>
    <cellStyle name="Normal 2 3 3 2 3 2 2 2" xfId="13746" xr:uid="{00000000-0005-0000-0000-0000D3400000}"/>
    <cellStyle name="Normal 2 3 3 2 3 2 2 2 2" xfId="13747" xr:uid="{00000000-0005-0000-0000-0000D4400000}"/>
    <cellStyle name="Normal 2 3 3 2 3 2 2 2 2 2" xfId="13748" xr:uid="{00000000-0005-0000-0000-0000D5400000}"/>
    <cellStyle name="Normal 2 3 3 2 3 2 2 2 2 3" xfId="13749" xr:uid="{00000000-0005-0000-0000-0000D6400000}"/>
    <cellStyle name="Normal 2 3 3 2 3 2 2 2 3" xfId="13750" xr:uid="{00000000-0005-0000-0000-0000D7400000}"/>
    <cellStyle name="Normal 2 3 3 2 3 2 2 2 4" xfId="13751" xr:uid="{00000000-0005-0000-0000-0000D8400000}"/>
    <cellStyle name="Normal 2 3 3 2 3 2 2 3" xfId="13752" xr:uid="{00000000-0005-0000-0000-0000D9400000}"/>
    <cellStyle name="Normal 2 3 3 2 3 2 2 3 2" xfId="13753" xr:uid="{00000000-0005-0000-0000-0000DA400000}"/>
    <cellStyle name="Normal 2 3 3 2 3 2 2 3 3" xfId="13754" xr:uid="{00000000-0005-0000-0000-0000DB400000}"/>
    <cellStyle name="Normal 2 3 3 2 3 2 2 4" xfId="13755" xr:uid="{00000000-0005-0000-0000-0000DC400000}"/>
    <cellStyle name="Normal 2 3 3 2 3 2 2 4 2" xfId="13756" xr:uid="{00000000-0005-0000-0000-0000DD400000}"/>
    <cellStyle name="Normal 2 3 3 2 3 2 2 4 3" xfId="13757" xr:uid="{00000000-0005-0000-0000-0000DE400000}"/>
    <cellStyle name="Normal 2 3 3 2 3 2 2 5" xfId="13758" xr:uid="{00000000-0005-0000-0000-0000DF400000}"/>
    <cellStyle name="Normal 2 3 3 2 3 2 2 6" xfId="13759" xr:uid="{00000000-0005-0000-0000-0000E0400000}"/>
    <cellStyle name="Normal 2 3 3 2 3 2 3" xfId="13760" xr:uid="{00000000-0005-0000-0000-0000E1400000}"/>
    <cellStyle name="Normal 2 3 3 2 3 2 3 2" xfId="13761" xr:uid="{00000000-0005-0000-0000-0000E2400000}"/>
    <cellStyle name="Normal 2 3 3 2 3 2 3 2 2" xfId="13762" xr:uid="{00000000-0005-0000-0000-0000E3400000}"/>
    <cellStyle name="Normal 2 3 3 2 3 2 3 2 3" xfId="13763" xr:uid="{00000000-0005-0000-0000-0000E4400000}"/>
    <cellStyle name="Normal 2 3 3 2 3 2 3 3" xfId="13764" xr:uid="{00000000-0005-0000-0000-0000E5400000}"/>
    <cellStyle name="Normal 2 3 3 2 3 2 3 4" xfId="13765" xr:uid="{00000000-0005-0000-0000-0000E6400000}"/>
    <cellStyle name="Normal 2 3 3 2 3 2 4" xfId="13766" xr:uid="{00000000-0005-0000-0000-0000E7400000}"/>
    <cellStyle name="Normal 2 3 3 2 3 2 4 2" xfId="13767" xr:uid="{00000000-0005-0000-0000-0000E8400000}"/>
    <cellStyle name="Normal 2 3 3 2 3 2 4 3" xfId="13768" xr:uid="{00000000-0005-0000-0000-0000E9400000}"/>
    <cellStyle name="Normal 2 3 3 2 3 2 5" xfId="13769" xr:uid="{00000000-0005-0000-0000-0000EA400000}"/>
    <cellStyle name="Normal 2 3 3 2 3 2 5 2" xfId="13770" xr:uid="{00000000-0005-0000-0000-0000EB400000}"/>
    <cellStyle name="Normal 2 3 3 2 3 2 5 3" xfId="13771" xr:uid="{00000000-0005-0000-0000-0000EC400000}"/>
    <cellStyle name="Normal 2 3 3 2 3 2 6" xfId="13772" xr:uid="{00000000-0005-0000-0000-0000ED400000}"/>
    <cellStyle name="Normal 2 3 3 2 3 2 7" xfId="13773" xr:uid="{00000000-0005-0000-0000-0000EE400000}"/>
    <cellStyle name="Normal 2 3 3 2 3 3" xfId="13774" xr:uid="{00000000-0005-0000-0000-0000EF400000}"/>
    <cellStyle name="Normal 2 3 3 2 3 3 2" xfId="13775" xr:uid="{00000000-0005-0000-0000-0000F0400000}"/>
    <cellStyle name="Normal 2 3 3 2 3 3 2 2" xfId="13776" xr:uid="{00000000-0005-0000-0000-0000F1400000}"/>
    <cellStyle name="Normal 2 3 3 2 3 3 2 2 2" xfId="13777" xr:uid="{00000000-0005-0000-0000-0000F2400000}"/>
    <cellStyle name="Normal 2 3 3 2 3 3 2 2 3" xfId="13778" xr:uid="{00000000-0005-0000-0000-0000F3400000}"/>
    <cellStyle name="Normal 2 3 3 2 3 3 2 3" xfId="13779" xr:uid="{00000000-0005-0000-0000-0000F4400000}"/>
    <cellStyle name="Normal 2 3 3 2 3 3 2 4" xfId="13780" xr:uid="{00000000-0005-0000-0000-0000F5400000}"/>
    <cellStyle name="Normal 2 3 3 2 3 3 3" xfId="13781" xr:uid="{00000000-0005-0000-0000-0000F6400000}"/>
    <cellStyle name="Normal 2 3 3 2 3 3 3 2" xfId="13782" xr:uid="{00000000-0005-0000-0000-0000F7400000}"/>
    <cellStyle name="Normal 2 3 3 2 3 3 3 3" xfId="13783" xr:uid="{00000000-0005-0000-0000-0000F8400000}"/>
    <cellStyle name="Normal 2 3 3 2 3 3 4" xfId="13784" xr:uid="{00000000-0005-0000-0000-0000F9400000}"/>
    <cellStyle name="Normal 2 3 3 2 3 3 4 2" xfId="13785" xr:uid="{00000000-0005-0000-0000-0000FA400000}"/>
    <cellStyle name="Normal 2 3 3 2 3 3 4 3" xfId="13786" xr:uid="{00000000-0005-0000-0000-0000FB400000}"/>
    <cellStyle name="Normal 2 3 3 2 3 3 5" xfId="13787" xr:uid="{00000000-0005-0000-0000-0000FC400000}"/>
    <cellStyle name="Normal 2 3 3 2 3 3 6" xfId="13788" xr:uid="{00000000-0005-0000-0000-0000FD400000}"/>
    <cellStyle name="Normal 2 3 3 2 3 4" xfId="13789" xr:uid="{00000000-0005-0000-0000-0000FE400000}"/>
    <cellStyle name="Normal 2 3 3 2 3 4 2" xfId="13790" xr:uid="{00000000-0005-0000-0000-0000FF400000}"/>
    <cellStyle name="Normal 2 3 3 2 3 4 2 2" xfId="13791" xr:uid="{00000000-0005-0000-0000-000000410000}"/>
    <cellStyle name="Normal 2 3 3 2 3 4 2 3" xfId="13792" xr:uid="{00000000-0005-0000-0000-000001410000}"/>
    <cellStyle name="Normal 2 3 3 2 3 4 3" xfId="13793" xr:uid="{00000000-0005-0000-0000-000002410000}"/>
    <cellStyle name="Normal 2 3 3 2 3 4 4" xfId="13794" xr:uid="{00000000-0005-0000-0000-000003410000}"/>
    <cellStyle name="Normal 2 3 3 2 3 5" xfId="13795" xr:uid="{00000000-0005-0000-0000-000004410000}"/>
    <cellStyle name="Normal 2 3 3 2 3 5 2" xfId="13796" xr:uid="{00000000-0005-0000-0000-000005410000}"/>
    <cellStyle name="Normal 2 3 3 2 3 5 3" xfId="13797" xr:uid="{00000000-0005-0000-0000-000006410000}"/>
    <cellStyle name="Normal 2 3 3 2 3 6" xfId="13798" xr:uid="{00000000-0005-0000-0000-000007410000}"/>
    <cellStyle name="Normal 2 3 3 2 3 6 2" xfId="13799" xr:uid="{00000000-0005-0000-0000-000008410000}"/>
    <cellStyle name="Normal 2 3 3 2 3 6 3" xfId="13800" xr:uid="{00000000-0005-0000-0000-000009410000}"/>
    <cellStyle name="Normal 2 3 3 2 3 7" xfId="13801" xr:uid="{00000000-0005-0000-0000-00000A410000}"/>
    <cellStyle name="Normal 2 3 3 2 3 8" xfId="13802" xr:uid="{00000000-0005-0000-0000-00000B410000}"/>
    <cellStyle name="Normal 2 3 3 2 4" xfId="13803" xr:uid="{00000000-0005-0000-0000-00000C410000}"/>
    <cellStyle name="Normal 2 3 3 2 4 2" xfId="13804" xr:uid="{00000000-0005-0000-0000-00000D410000}"/>
    <cellStyle name="Normal 2 3 3 2 4 2 2" xfId="13805" xr:uid="{00000000-0005-0000-0000-00000E410000}"/>
    <cellStyle name="Normal 2 3 3 2 4 2 2 2" xfId="13806" xr:uid="{00000000-0005-0000-0000-00000F410000}"/>
    <cellStyle name="Normal 2 3 3 2 4 2 2 2 2" xfId="13807" xr:uid="{00000000-0005-0000-0000-000010410000}"/>
    <cellStyle name="Normal 2 3 3 2 4 2 2 2 2 2" xfId="13808" xr:uid="{00000000-0005-0000-0000-000011410000}"/>
    <cellStyle name="Normal 2 3 3 2 4 2 2 2 2 3" xfId="13809" xr:uid="{00000000-0005-0000-0000-000012410000}"/>
    <cellStyle name="Normal 2 3 3 2 4 2 2 2 3" xfId="13810" xr:uid="{00000000-0005-0000-0000-000013410000}"/>
    <cellStyle name="Normal 2 3 3 2 4 2 2 2 4" xfId="13811" xr:uid="{00000000-0005-0000-0000-000014410000}"/>
    <cellStyle name="Normal 2 3 3 2 4 2 2 3" xfId="13812" xr:uid="{00000000-0005-0000-0000-000015410000}"/>
    <cellStyle name="Normal 2 3 3 2 4 2 2 3 2" xfId="13813" xr:uid="{00000000-0005-0000-0000-000016410000}"/>
    <cellStyle name="Normal 2 3 3 2 4 2 2 3 3" xfId="13814" xr:uid="{00000000-0005-0000-0000-000017410000}"/>
    <cellStyle name="Normal 2 3 3 2 4 2 2 4" xfId="13815" xr:uid="{00000000-0005-0000-0000-000018410000}"/>
    <cellStyle name="Normal 2 3 3 2 4 2 2 4 2" xfId="13816" xr:uid="{00000000-0005-0000-0000-000019410000}"/>
    <cellStyle name="Normal 2 3 3 2 4 2 2 4 3" xfId="13817" xr:uid="{00000000-0005-0000-0000-00001A410000}"/>
    <cellStyle name="Normal 2 3 3 2 4 2 2 5" xfId="13818" xr:uid="{00000000-0005-0000-0000-00001B410000}"/>
    <cellStyle name="Normal 2 3 3 2 4 2 2 6" xfId="13819" xr:uid="{00000000-0005-0000-0000-00001C410000}"/>
    <cellStyle name="Normal 2 3 3 2 4 2 3" xfId="13820" xr:uid="{00000000-0005-0000-0000-00001D410000}"/>
    <cellStyle name="Normal 2 3 3 2 4 2 3 2" xfId="13821" xr:uid="{00000000-0005-0000-0000-00001E410000}"/>
    <cellStyle name="Normal 2 3 3 2 4 2 3 2 2" xfId="13822" xr:uid="{00000000-0005-0000-0000-00001F410000}"/>
    <cellStyle name="Normal 2 3 3 2 4 2 3 2 3" xfId="13823" xr:uid="{00000000-0005-0000-0000-000020410000}"/>
    <cellStyle name="Normal 2 3 3 2 4 2 3 3" xfId="13824" xr:uid="{00000000-0005-0000-0000-000021410000}"/>
    <cellStyle name="Normal 2 3 3 2 4 2 3 4" xfId="13825" xr:uid="{00000000-0005-0000-0000-000022410000}"/>
    <cellStyle name="Normal 2 3 3 2 4 2 4" xfId="13826" xr:uid="{00000000-0005-0000-0000-000023410000}"/>
    <cellStyle name="Normal 2 3 3 2 4 2 4 2" xfId="13827" xr:uid="{00000000-0005-0000-0000-000024410000}"/>
    <cellStyle name="Normal 2 3 3 2 4 2 4 3" xfId="13828" xr:uid="{00000000-0005-0000-0000-000025410000}"/>
    <cellStyle name="Normal 2 3 3 2 4 2 5" xfId="13829" xr:uid="{00000000-0005-0000-0000-000026410000}"/>
    <cellStyle name="Normal 2 3 3 2 4 2 5 2" xfId="13830" xr:uid="{00000000-0005-0000-0000-000027410000}"/>
    <cellStyle name="Normal 2 3 3 2 4 2 5 3" xfId="13831" xr:uid="{00000000-0005-0000-0000-000028410000}"/>
    <cellStyle name="Normal 2 3 3 2 4 2 6" xfId="13832" xr:uid="{00000000-0005-0000-0000-000029410000}"/>
    <cellStyle name="Normal 2 3 3 2 4 2 7" xfId="13833" xr:uid="{00000000-0005-0000-0000-00002A410000}"/>
    <cellStyle name="Normal 2 3 3 2 4 3" xfId="13834" xr:uid="{00000000-0005-0000-0000-00002B410000}"/>
    <cellStyle name="Normal 2 3 3 2 4 3 2" xfId="13835" xr:uid="{00000000-0005-0000-0000-00002C410000}"/>
    <cellStyle name="Normal 2 3 3 2 4 3 2 2" xfId="13836" xr:uid="{00000000-0005-0000-0000-00002D410000}"/>
    <cellStyle name="Normal 2 3 3 2 4 3 2 2 2" xfId="13837" xr:uid="{00000000-0005-0000-0000-00002E410000}"/>
    <cellStyle name="Normal 2 3 3 2 4 3 2 2 3" xfId="13838" xr:uid="{00000000-0005-0000-0000-00002F410000}"/>
    <cellStyle name="Normal 2 3 3 2 4 3 2 3" xfId="13839" xr:uid="{00000000-0005-0000-0000-000030410000}"/>
    <cellStyle name="Normal 2 3 3 2 4 3 2 4" xfId="13840" xr:uid="{00000000-0005-0000-0000-000031410000}"/>
    <cellStyle name="Normal 2 3 3 2 4 3 3" xfId="13841" xr:uid="{00000000-0005-0000-0000-000032410000}"/>
    <cellStyle name="Normal 2 3 3 2 4 3 3 2" xfId="13842" xr:uid="{00000000-0005-0000-0000-000033410000}"/>
    <cellStyle name="Normal 2 3 3 2 4 3 3 3" xfId="13843" xr:uid="{00000000-0005-0000-0000-000034410000}"/>
    <cellStyle name="Normal 2 3 3 2 4 3 4" xfId="13844" xr:uid="{00000000-0005-0000-0000-000035410000}"/>
    <cellStyle name="Normal 2 3 3 2 4 3 4 2" xfId="13845" xr:uid="{00000000-0005-0000-0000-000036410000}"/>
    <cellStyle name="Normal 2 3 3 2 4 3 4 3" xfId="13846" xr:uid="{00000000-0005-0000-0000-000037410000}"/>
    <cellStyle name="Normal 2 3 3 2 4 3 5" xfId="13847" xr:uid="{00000000-0005-0000-0000-000038410000}"/>
    <cellStyle name="Normal 2 3 3 2 4 3 6" xfId="13848" xr:uid="{00000000-0005-0000-0000-000039410000}"/>
    <cellStyle name="Normal 2 3 3 2 4 4" xfId="13849" xr:uid="{00000000-0005-0000-0000-00003A410000}"/>
    <cellStyle name="Normal 2 3 3 2 4 4 2" xfId="13850" xr:uid="{00000000-0005-0000-0000-00003B410000}"/>
    <cellStyle name="Normal 2 3 3 2 4 4 2 2" xfId="13851" xr:uid="{00000000-0005-0000-0000-00003C410000}"/>
    <cellStyle name="Normal 2 3 3 2 4 4 2 3" xfId="13852" xr:uid="{00000000-0005-0000-0000-00003D410000}"/>
    <cellStyle name="Normal 2 3 3 2 4 4 3" xfId="13853" xr:uid="{00000000-0005-0000-0000-00003E410000}"/>
    <cellStyle name="Normal 2 3 3 2 4 4 4" xfId="13854" xr:uid="{00000000-0005-0000-0000-00003F410000}"/>
    <cellStyle name="Normal 2 3 3 2 4 5" xfId="13855" xr:uid="{00000000-0005-0000-0000-000040410000}"/>
    <cellStyle name="Normal 2 3 3 2 4 5 2" xfId="13856" xr:uid="{00000000-0005-0000-0000-000041410000}"/>
    <cellStyle name="Normal 2 3 3 2 4 5 3" xfId="13857" xr:uid="{00000000-0005-0000-0000-000042410000}"/>
    <cellStyle name="Normal 2 3 3 2 4 6" xfId="13858" xr:uid="{00000000-0005-0000-0000-000043410000}"/>
    <cellStyle name="Normal 2 3 3 2 4 6 2" xfId="13859" xr:uid="{00000000-0005-0000-0000-000044410000}"/>
    <cellStyle name="Normal 2 3 3 2 4 6 3" xfId="13860" xr:uid="{00000000-0005-0000-0000-000045410000}"/>
    <cellStyle name="Normal 2 3 3 2 4 7" xfId="13861" xr:uid="{00000000-0005-0000-0000-000046410000}"/>
    <cellStyle name="Normal 2 3 3 2 4 8" xfId="13862" xr:uid="{00000000-0005-0000-0000-000047410000}"/>
    <cellStyle name="Normal 2 3 3 2 5" xfId="13863" xr:uid="{00000000-0005-0000-0000-000048410000}"/>
    <cellStyle name="Normal 2 3 3 2 5 2" xfId="13864" xr:uid="{00000000-0005-0000-0000-000049410000}"/>
    <cellStyle name="Normal 2 3 3 2 5 2 2" xfId="13865" xr:uid="{00000000-0005-0000-0000-00004A410000}"/>
    <cellStyle name="Normal 2 3 3 2 5 2 2 2" xfId="13866" xr:uid="{00000000-0005-0000-0000-00004B410000}"/>
    <cellStyle name="Normal 2 3 3 2 5 2 2 2 2" xfId="13867" xr:uid="{00000000-0005-0000-0000-00004C410000}"/>
    <cellStyle name="Normal 2 3 3 2 5 2 2 2 2 2" xfId="13868" xr:uid="{00000000-0005-0000-0000-00004D410000}"/>
    <cellStyle name="Normal 2 3 3 2 5 2 2 2 2 3" xfId="13869" xr:uid="{00000000-0005-0000-0000-00004E410000}"/>
    <cellStyle name="Normal 2 3 3 2 5 2 2 2 3" xfId="13870" xr:uid="{00000000-0005-0000-0000-00004F410000}"/>
    <cellStyle name="Normal 2 3 3 2 5 2 2 2 4" xfId="13871" xr:uid="{00000000-0005-0000-0000-000050410000}"/>
    <cellStyle name="Normal 2 3 3 2 5 2 2 3" xfId="13872" xr:uid="{00000000-0005-0000-0000-000051410000}"/>
    <cellStyle name="Normal 2 3 3 2 5 2 2 3 2" xfId="13873" xr:uid="{00000000-0005-0000-0000-000052410000}"/>
    <cellStyle name="Normal 2 3 3 2 5 2 2 3 3" xfId="13874" xr:uid="{00000000-0005-0000-0000-000053410000}"/>
    <cellStyle name="Normal 2 3 3 2 5 2 2 4" xfId="13875" xr:uid="{00000000-0005-0000-0000-000054410000}"/>
    <cellStyle name="Normal 2 3 3 2 5 2 2 4 2" xfId="13876" xr:uid="{00000000-0005-0000-0000-000055410000}"/>
    <cellStyle name="Normal 2 3 3 2 5 2 2 4 3" xfId="13877" xr:uid="{00000000-0005-0000-0000-000056410000}"/>
    <cellStyle name="Normal 2 3 3 2 5 2 2 5" xfId="13878" xr:uid="{00000000-0005-0000-0000-000057410000}"/>
    <cellStyle name="Normal 2 3 3 2 5 2 2 6" xfId="13879" xr:uid="{00000000-0005-0000-0000-000058410000}"/>
    <cellStyle name="Normal 2 3 3 2 5 2 3" xfId="13880" xr:uid="{00000000-0005-0000-0000-000059410000}"/>
    <cellStyle name="Normal 2 3 3 2 5 2 3 2" xfId="13881" xr:uid="{00000000-0005-0000-0000-00005A410000}"/>
    <cellStyle name="Normal 2 3 3 2 5 2 3 2 2" xfId="13882" xr:uid="{00000000-0005-0000-0000-00005B410000}"/>
    <cellStyle name="Normal 2 3 3 2 5 2 3 2 3" xfId="13883" xr:uid="{00000000-0005-0000-0000-00005C410000}"/>
    <cellStyle name="Normal 2 3 3 2 5 2 3 3" xfId="13884" xr:uid="{00000000-0005-0000-0000-00005D410000}"/>
    <cellStyle name="Normal 2 3 3 2 5 2 3 4" xfId="13885" xr:uid="{00000000-0005-0000-0000-00005E410000}"/>
    <cellStyle name="Normal 2 3 3 2 5 2 4" xfId="13886" xr:uid="{00000000-0005-0000-0000-00005F410000}"/>
    <cellStyle name="Normal 2 3 3 2 5 2 4 2" xfId="13887" xr:uid="{00000000-0005-0000-0000-000060410000}"/>
    <cellStyle name="Normal 2 3 3 2 5 2 4 3" xfId="13888" xr:uid="{00000000-0005-0000-0000-000061410000}"/>
    <cellStyle name="Normal 2 3 3 2 5 2 5" xfId="13889" xr:uid="{00000000-0005-0000-0000-000062410000}"/>
    <cellStyle name="Normal 2 3 3 2 5 2 5 2" xfId="13890" xr:uid="{00000000-0005-0000-0000-000063410000}"/>
    <cellStyle name="Normal 2 3 3 2 5 2 5 3" xfId="13891" xr:uid="{00000000-0005-0000-0000-000064410000}"/>
    <cellStyle name="Normal 2 3 3 2 5 2 6" xfId="13892" xr:uid="{00000000-0005-0000-0000-000065410000}"/>
    <cellStyle name="Normal 2 3 3 2 5 2 7" xfId="13893" xr:uid="{00000000-0005-0000-0000-000066410000}"/>
    <cellStyle name="Normal 2 3 3 2 5 3" xfId="13894" xr:uid="{00000000-0005-0000-0000-000067410000}"/>
    <cellStyle name="Normal 2 3 3 2 5 3 2" xfId="13895" xr:uid="{00000000-0005-0000-0000-000068410000}"/>
    <cellStyle name="Normal 2 3 3 2 5 3 2 2" xfId="13896" xr:uid="{00000000-0005-0000-0000-000069410000}"/>
    <cellStyle name="Normal 2 3 3 2 5 3 2 2 2" xfId="13897" xr:uid="{00000000-0005-0000-0000-00006A410000}"/>
    <cellStyle name="Normal 2 3 3 2 5 3 2 2 3" xfId="13898" xr:uid="{00000000-0005-0000-0000-00006B410000}"/>
    <cellStyle name="Normal 2 3 3 2 5 3 2 3" xfId="13899" xr:uid="{00000000-0005-0000-0000-00006C410000}"/>
    <cellStyle name="Normal 2 3 3 2 5 3 2 4" xfId="13900" xr:uid="{00000000-0005-0000-0000-00006D410000}"/>
    <cellStyle name="Normal 2 3 3 2 5 3 3" xfId="13901" xr:uid="{00000000-0005-0000-0000-00006E410000}"/>
    <cellStyle name="Normal 2 3 3 2 5 3 3 2" xfId="13902" xr:uid="{00000000-0005-0000-0000-00006F410000}"/>
    <cellStyle name="Normal 2 3 3 2 5 3 3 3" xfId="13903" xr:uid="{00000000-0005-0000-0000-000070410000}"/>
    <cellStyle name="Normal 2 3 3 2 5 3 4" xfId="13904" xr:uid="{00000000-0005-0000-0000-000071410000}"/>
    <cellStyle name="Normal 2 3 3 2 5 3 4 2" xfId="13905" xr:uid="{00000000-0005-0000-0000-000072410000}"/>
    <cellStyle name="Normal 2 3 3 2 5 3 4 3" xfId="13906" xr:uid="{00000000-0005-0000-0000-000073410000}"/>
    <cellStyle name="Normal 2 3 3 2 5 3 5" xfId="13907" xr:uid="{00000000-0005-0000-0000-000074410000}"/>
    <cellStyle name="Normal 2 3 3 2 5 3 6" xfId="13908" xr:uid="{00000000-0005-0000-0000-000075410000}"/>
    <cellStyle name="Normal 2 3 3 2 5 4" xfId="13909" xr:uid="{00000000-0005-0000-0000-000076410000}"/>
    <cellStyle name="Normal 2 3 3 2 5 4 2" xfId="13910" xr:uid="{00000000-0005-0000-0000-000077410000}"/>
    <cellStyle name="Normal 2 3 3 2 5 4 2 2" xfId="13911" xr:uid="{00000000-0005-0000-0000-000078410000}"/>
    <cellStyle name="Normal 2 3 3 2 5 4 2 3" xfId="13912" xr:uid="{00000000-0005-0000-0000-000079410000}"/>
    <cellStyle name="Normal 2 3 3 2 5 4 3" xfId="13913" xr:uid="{00000000-0005-0000-0000-00007A410000}"/>
    <cellStyle name="Normal 2 3 3 2 5 4 4" xfId="13914" xr:uid="{00000000-0005-0000-0000-00007B410000}"/>
    <cellStyle name="Normal 2 3 3 2 5 5" xfId="13915" xr:uid="{00000000-0005-0000-0000-00007C410000}"/>
    <cellStyle name="Normal 2 3 3 2 5 5 2" xfId="13916" xr:uid="{00000000-0005-0000-0000-00007D410000}"/>
    <cellStyle name="Normal 2 3 3 2 5 5 3" xfId="13917" xr:uid="{00000000-0005-0000-0000-00007E410000}"/>
    <cellStyle name="Normal 2 3 3 2 5 6" xfId="13918" xr:uid="{00000000-0005-0000-0000-00007F410000}"/>
    <cellStyle name="Normal 2 3 3 2 5 6 2" xfId="13919" xr:uid="{00000000-0005-0000-0000-000080410000}"/>
    <cellStyle name="Normal 2 3 3 2 5 6 3" xfId="13920" xr:uid="{00000000-0005-0000-0000-000081410000}"/>
    <cellStyle name="Normal 2 3 3 2 5 7" xfId="13921" xr:uid="{00000000-0005-0000-0000-000082410000}"/>
    <cellStyle name="Normal 2 3 3 2 5 8" xfId="13922" xr:uid="{00000000-0005-0000-0000-000083410000}"/>
    <cellStyle name="Normal 2 3 3 2 6" xfId="13923" xr:uid="{00000000-0005-0000-0000-000084410000}"/>
    <cellStyle name="Normal 2 3 3 2 6 2" xfId="13924" xr:uid="{00000000-0005-0000-0000-000085410000}"/>
    <cellStyle name="Normal 2 3 3 2 6 2 2" xfId="13925" xr:uid="{00000000-0005-0000-0000-000086410000}"/>
    <cellStyle name="Normal 2 3 3 2 6 2 2 2" xfId="13926" xr:uid="{00000000-0005-0000-0000-000087410000}"/>
    <cellStyle name="Normal 2 3 3 2 6 2 2 2 2" xfId="13927" xr:uid="{00000000-0005-0000-0000-000088410000}"/>
    <cellStyle name="Normal 2 3 3 2 6 2 2 2 3" xfId="13928" xr:uid="{00000000-0005-0000-0000-000089410000}"/>
    <cellStyle name="Normal 2 3 3 2 6 2 2 3" xfId="13929" xr:uid="{00000000-0005-0000-0000-00008A410000}"/>
    <cellStyle name="Normal 2 3 3 2 6 2 2 4" xfId="13930" xr:uid="{00000000-0005-0000-0000-00008B410000}"/>
    <cellStyle name="Normal 2 3 3 2 6 2 3" xfId="13931" xr:uid="{00000000-0005-0000-0000-00008C410000}"/>
    <cellStyle name="Normal 2 3 3 2 6 2 3 2" xfId="13932" xr:uid="{00000000-0005-0000-0000-00008D410000}"/>
    <cellStyle name="Normal 2 3 3 2 6 2 3 3" xfId="13933" xr:uid="{00000000-0005-0000-0000-00008E410000}"/>
    <cellStyle name="Normal 2 3 3 2 6 2 4" xfId="13934" xr:uid="{00000000-0005-0000-0000-00008F410000}"/>
    <cellStyle name="Normal 2 3 3 2 6 2 4 2" xfId="13935" xr:uid="{00000000-0005-0000-0000-000090410000}"/>
    <cellStyle name="Normal 2 3 3 2 6 2 4 3" xfId="13936" xr:uid="{00000000-0005-0000-0000-000091410000}"/>
    <cellStyle name="Normal 2 3 3 2 6 2 5" xfId="13937" xr:uid="{00000000-0005-0000-0000-000092410000}"/>
    <cellStyle name="Normal 2 3 3 2 6 2 6" xfId="13938" xr:uid="{00000000-0005-0000-0000-000093410000}"/>
    <cellStyle name="Normal 2 3 3 2 6 3" xfId="13939" xr:uid="{00000000-0005-0000-0000-000094410000}"/>
    <cellStyle name="Normal 2 3 3 2 6 3 2" xfId="13940" xr:uid="{00000000-0005-0000-0000-000095410000}"/>
    <cellStyle name="Normal 2 3 3 2 6 3 2 2" xfId="13941" xr:uid="{00000000-0005-0000-0000-000096410000}"/>
    <cellStyle name="Normal 2 3 3 2 6 3 2 3" xfId="13942" xr:uid="{00000000-0005-0000-0000-000097410000}"/>
    <cellStyle name="Normal 2 3 3 2 6 3 3" xfId="13943" xr:uid="{00000000-0005-0000-0000-000098410000}"/>
    <cellStyle name="Normal 2 3 3 2 6 3 4" xfId="13944" xr:uid="{00000000-0005-0000-0000-000099410000}"/>
    <cellStyle name="Normal 2 3 3 2 6 4" xfId="13945" xr:uid="{00000000-0005-0000-0000-00009A410000}"/>
    <cellStyle name="Normal 2 3 3 2 6 4 2" xfId="13946" xr:uid="{00000000-0005-0000-0000-00009B410000}"/>
    <cellStyle name="Normal 2 3 3 2 6 4 3" xfId="13947" xr:uid="{00000000-0005-0000-0000-00009C410000}"/>
    <cellStyle name="Normal 2 3 3 2 6 5" xfId="13948" xr:uid="{00000000-0005-0000-0000-00009D410000}"/>
    <cellStyle name="Normal 2 3 3 2 6 5 2" xfId="13949" xr:uid="{00000000-0005-0000-0000-00009E410000}"/>
    <cellStyle name="Normal 2 3 3 2 6 5 3" xfId="13950" xr:uid="{00000000-0005-0000-0000-00009F410000}"/>
    <cellStyle name="Normal 2 3 3 2 6 6" xfId="13951" xr:uid="{00000000-0005-0000-0000-0000A0410000}"/>
    <cellStyle name="Normal 2 3 3 2 6 7" xfId="13952" xr:uid="{00000000-0005-0000-0000-0000A1410000}"/>
    <cellStyle name="Normal 2 3 3 2 7" xfId="13953" xr:uid="{00000000-0005-0000-0000-0000A2410000}"/>
    <cellStyle name="Normal 2 3 3 2 7 2" xfId="13954" xr:uid="{00000000-0005-0000-0000-0000A3410000}"/>
    <cellStyle name="Normal 2 3 3 2 7 2 2" xfId="13955" xr:uid="{00000000-0005-0000-0000-0000A4410000}"/>
    <cellStyle name="Normal 2 3 3 2 7 2 2 2" xfId="13956" xr:uid="{00000000-0005-0000-0000-0000A5410000}"/>
    <cellStyle name="Normal 2 3 3 2 7 2 2 3" xfId="13957" xr:uid="{00000000-0005-0000-0000-0000A6410000}"/>
    <cellStyle name="Normal 2 3 3 2 7 2 3" xfId="13958" xr:uid="{00000000-0005-0000-0000-0000A7410000}"/>
    <cellStyle name="Normal 2 3 3 2 7 2 4" xfId="13959" xr:uid="{00000000-0005-0000-0000-0000A8410000}"/>
    <cellStyle name="Normal 2 3 3 2 7 3" xfId="13960" xr:uid="{00000000-0005-0000-0000-0000A9410000}"/>
    <cellStyle name="Normal 2 3 3 2 7 3 2" xfId="13961" xr:uid="{00000000-0005-0000-0000-0000AA410000}"/>
    <cellStyle name="Normal 2 3 3 2 7 3 3" xfId="13962" xr:uid="{00000000-0005-0000-0000-0000AB410000}"/>
    <cellStyle name="Normal 2 3 3 2 7 4" xfId="13963" xr:uid="{00000000-0005-0000-0000-0000AC410000}"/>
    <cellStyle name="Normal 2 3 3 2 7 4 2" xfId="13964" xr:uid="{00000000-0005-0000-0000-0000AD410000}"/>
    <cellStyle name="Normal 2 3 3 2 7 4 3" xfId="13965" xr:uid="{00000000-0005-0000-0000-0000AE410000}"/>
    <cellStyle name="Normal 2 3 3 2 7 5" xfId="13966" xr:uid="{00000000-0005-0000-0000-0000AF410000}"/>
    <cellStyle name="Normal 2 3 3 2 7 6" xfId="13967" xr:uid="{00000000-0005-0000-0000-0000B0410000}"/>
    <cellStyle name="Normal 2 3 3 2 8" xfId="13968" xr:uid="{00000000-0005-0000-0000-0000B1410000}"/>
    <cellStyle name="Normal 2 3 3 2 8 2" xfId="13969" xr:uid="{00000000-0005-0000-0000-0000B2410000}"/>
    <cellStyle name="Normal 2 3 3 2 8 2 2" xfId="13970" xr:uid="{00000000-0005-0000-0000-0000B3410000}"/>
    <cellStyle name="Normal 2 3 3 2 8 2 3" xfId="13971" xr:uid="{00000000-0005-0000-0000-0000B4410000}"/>
    <cellStyle name="Normal 2 3 3 2 8 3" xfId="13972" xr:uid="{00000000-0005-0000-0000-0000B5410000}"/>
    <cellStyle name="Normal 2 3 3 2 8 4" xfId="13973" xr:uid="{00000000-0005-0000-0000-0000B6410000}"/>
    <cellStyle name="Normal 2 3 3 2 9" xfId="13974" xr:uid="{00000000-0005-0000-0000-0000B7410000}"/>
    <cellStyle name="Normal 2 3 3 2 9 2" xfId="13975" xr:uid="{00000000-0005-0000-0000-0000B8410000}"/>
    <cellStyle name="Normal 2 3 3 2 9 3" xfId="13976" xr:uid="{00000000-0005-0000-0000-0000B9410000}"/>
    <cellStyle name="Normal 2 3 3 3" xfId="13977" xr:uid="{00000000-0005-0000-0000-0000BA410000}"/>
    <cellStyle name="Normal 2 3 3 3 10" xfId="13978" xr:uid="{00000000-0005-0000-0000-0000BB410000}"/>
    <cellStyle name="Normal 2 3 3 3 11" xfId="13979" xr:uid="{00000000-0005-0000-0000-0000BC410000}"/>
    <cellStyle name="Normal 2 3 3 3 2" xfId="13980" xr:uid="{00000000-0005-0000-0000-0000BD410000}"/>
    <cellStyle name="Normal 2 3 3 3 2 2" xfId="13981" xr:uid="{00000000-0005-0000-0000-0000BE410000}"/>
    <cellStyle name="Normal 2 3 3 3 2 2 2" xfId="13982" xr:uid="{00000000-0005-0000-0000-0000BF410000}"/>
    <cellStyle name="Normal 2 3 3 3 2 2 2 2" xfId="13983" xr:uid="{00000000-0005-0000-0000-0000C0410000}"/>
    <cellStyle name="Normal 2 3 3 3 2 2 2 2 2" xfId="13984" xr:uid="{00000000-0005-0000-0000-0000C1410000}"/>
    <cellStyle name="Normal 2 3 3 3 2 2 2 2 2 2" xfId="13985" xr:uid="{00000000-0005-0000-0000-0000C2410000}"/>
    <cellStyle name="Normal 2 3 3 3 2 2 2 2 2 3" xfId="13986" xr:uid="{00000000-0005-0000-0000-0000C3410000}"/>
    <cellStyle name="Normal 2 3 3 3 2 2 2 2 3" xfId="13987" xr:uid="{00000000-0005-0000-0000-0000C4410000}"/>
    <cellStyle name="Normal 2 3 3 3 2 2 2 2 4" xfId="13988" xr:uid="{00000000-0005-0000-0000-0000C5410000}"/>
    <cellStyle name="Normal 2 3 3 3 2 2 2 3" xfId="13989" xr:uid="{00000000-0005-0000-0000-0000C6410000}"/>
    <cellStyle name="Normal 2 3 3 3 2 2 2 3 2" xfId="13990" xr:uid="{00000000-0005-0000-0000-0000C7410000}"/>
    <cellStyle name="Normal 2 3 3 3 2 2 2 3 3" xfId="13991" xr:uid="{00000000-0005-0000-0000-0000C8410000}"/>
    <cellStyle name="Normal 2 3 3 3 2 2 2 4" xfId="13992" xr:uid="{00000000-0005-0000-0000-0000C9410000}"/>
    <cellStyle name="Normal 2 3 3 3 2 2 2 4 2" xfId="13993" xr:uid="{00000000-0005-0000-0000-0000CA410000}"/>
    <cellStyle name="Normal 2 3 3 3 2 2 2 4 3" xfId="13994" xr:uid="{00000000-0005-0000-0000-0000CB410000}"/>
    <cellStyle name="Normal 2 3 3 3 2 2 2 5" xfId="13995" xr:uid="{00000000-0005-0000-0000-0000CC410000}"/>
    <cellStyle name="Normal 2 3 3 3 2 2 2 6" xfId="13996" xr:uid="{00000000-0005-0000-0000-0000CD410000}"/>
    <cellStyle name="Normal 2 3 3 3 2 2 3" xfId="13997" xr:uid="{00000000-0005-0000-0000-0000CE410000}"/>
    <cellStyle name="Normal 2 3 3 3 2 2 3 2" xfId="13998" xr:uid="{00000000-0005-0000-0000-0000CF410000}"/>
    <cellStyle name="Normal 2 3 3 3 2 2 3 2 2" xfId="13999" xr:uid="{00000000-0005-0000-0000-0000D0410000}"/>
    <cellStyle name="Normal 2 3 3 3 2 2 3 2 3" xfId="14000" xr:uid="{00000000-0005-0000-0000-0000D1410000}"/>
    <cellStyle name="Normal 2 3 3 3 2 2 3 3" xfId="14001" xr:uid="{00000000-0005-0000-0000-0000D2410000}"/>
    <cellStyle name="Normal 2 3 3 3 2 2 3 4" xfId="14002" xr:uid="{00000000-0005-0000-0000-0000D3410000}"/>
    <cellStyle name="Normal 2 3 3 3 2 2 4" xfId="14003" xr:uid="{00000000-0005-0000-0000-0000D4410000}"/>
    <cellStyle name="Normal 2 3 3 3 2 2 4 2" xfId="14004" xr:uid="{00000000-0005-0000-0000-0000D5410000}"/>
    <cellStyle name="Normal 2 3 3 3 2 2 4 3" xfId="14005" xr:uid="{00000000-0005-0000-0000-0000D6410000}"/>
    <cellStyle name="Normal 2 3 3 3 2 2 5" xfId="14006" xr:uid="{00000000-0005-0000-0000-0000D7410000}"/>
    <cellStyle name="Normal 2 3 3 3 2 2 5 2" xfId="14007" xr:uid="{00000000-0005-0000-0000-0000D8410000}"/>
    <cellStyle name="Normal 2 3 3 3 2 2 5 3" xfId="14008" xr:uid="{00000000-0005-0000-0000-0000D9410000}"/>
    <cellStyle name="Normal 2 3 3 3 2 2 6" xfId="14009" xr:uid="{00000000-0005-0000-0000-0000DA410000}"/>
    <cellStyle name="Normal 2 3 3 3 2 2 7" xfId="14010" xr:uid="{00000000-0005-0000-0000-0000DB410000}"/>
    <cellStyle name="Normal 2 3 3 3 2 3" xfId="14011" xr:uid="{00000000-0005-0000-0000-0000DC410000}"/>
    <cellStyle name="Normal 2 3 3 3 2 3 2" xfId="14012" xr:uid="{00000000-0005-0000-0000-0000DD410000}"/>
    <cellStyle name="Normal 2 3 3 3 2 3 2 2" xfId="14013" xr:uid="{00000000-0005-0000-0000-0000DE410000}"/>
    <cellStyle name="Normal 2 3 3 3 2 3 2 2 2" xfId="14014" xr:uid="{00000000-0005-0000-0000-0000DF410000}"/>
    <cellStyle name="Normal 2 3 3 3 2 3 2 2 3" xfId="14015" xr:uid="{00000000-0005-0000-0000-0000E0410000}"/>
    <cellStyle name="Normal 2 3 3 3 2 3 2 3" xfId="14016" xr:uid="{00000000-0005-0000-0000-0000E1410000}"/>
    <cellStyle name="Normal 2 3 3 3 2 3 2 4" xfId="14017" xr:uid="{00000000-0005-0000-0000-0000E2410000}"/>
    <cellStyle name="Normal 2 3 3 3 2 3 3" xfId="14018" xr:uid="{00000000-0005-0000-0000-0000E3410000}"/>
    <cellStyle name="Normal 2 3 3 3 2 3 3 2" xfId="14019" xr:uid="{00000000-0005-0000-0000-0000E4410000}"/>
    <cellStyle name="Normal 2 3 3 3 2 3 3 3" xfId="14020" xr:uid="{00000000-0005-0000-0000-0000E5410000}"/>
    <cellStyle name="Normal 2 3 3 3 2 3 4" xfId="14021" xr:uid="{00000000-0005-0000-0000-0000E6410000}"/>
    <cellStyle name="Normal 2 3 3 3 2 3 4 2" xfId="14022" xr:uid="{00000000-0005-0000-0000-0000E7410000}"/>
    <cellStyle name="Normal 2 3 3 3 2 3 4 3" xfId="14023" xr:uid="{00000000-0005-0000-0000-0000E8410000}"/>
    <cellStyle name="Normal 2 3 3 3 2 3 5" xfId="14024" xr:uid="{00000000-0005-0000-0000-0000E9410000}"/>
    <cellStyle name="Normal 2 3 3 3 2 3 6" xfId="14025" xr:uid="{00000000-0005-0000-0000-0000EA410000}"/>
    <cellStyle name="Normal 2 3 3 3 2 4" xfId="14026" xr:uid="{00000000-0005-0000-0000-0000EB410000}"/>
    <cellStyle name="Normal 2 3 3 3 2 4 2" xfId="14027" xr:uid="{00000000-0005-0000-0000-0000EC410000}"/>
    <cellStyle name="Normal 2 3 3 3 2 4 2 2" xfId="14028" xr:uid="{00000000-0005-0000-0000-0000ED410000}"/>
    <cellStyle name="Normal 2 3 3 3 2 4 2 3" xfId="14029" xr:uid="{00000000-0005-0000-0000-0000EE410000}"/>
    <cellStyle name="Normal 2 3 3 3 2 4 3" xfId="14030" xr:uid="{00000000-0005-0000-0000-0000EF410000}"/>
    <cellStyle name="Normal 2 3 3 3 2 4 4" xfId="14031" xr:uid="{00000000-0005-0000-0000-0000F0410000}"/>
    <cellStyle name="Normal 2 3 3 3 2 5" xfId="14032" xr:uid="{00000000-0005-0000-0000-0000F1410000}"/>
    <cellStyle name="Normal 2 3 3 3 2 5 2" xfId="14033" xr:uid="{00000000-0005-0000-0000-0000F2410000}"/>
    <cellStyle name="Normal 2 3 3 3 2 5 3" xfId="14034" xr:uid="{00000000-0005-0000-0000-0000F3410000}"/>
    <cellStyle name="Normal 2 3 3 3 2 6" xfId="14035" xr:uid="{00000000-0005-0000-0000-0000F4410000}"/>
    <cellStyle name="Normal 2 3 3 3 2 6 2" xfId="14036" xr:uid="{00000000-0005-0000-0000-0000F5410000}"/>
    <cellStyle name="Normal 2 3 3 3 2 6 3" xfId="14037" xr:uid="{00000000-0005-0000-0000-0000F6410000}"/>
    <cellStyle name="Normal 2 3 3 3 2 7" xfId="14038" xr:uid="{00000000-0005-0000-0000-0000F7410000}"/>
    <cellStyle name="Normal 2 3 3 3 2 8" xfId="14039" xr:uid="{00000000-0005-0000-0000-0000F8410000}"/>
    <cellStyle name="Normal 2 3 3 3 3" xfId="14040" xr:uid="{00000000-0005-0000-0000-0000F9410000}"/>
    <cellStyle name="Normal 2 3 3 3 3 2" xfId="14041" xr:uid="{00000000-0005-0000-0000-0000FA410000}"/>
    <cellStyle name="Normal 2 3 3 3 3 2 2" xfId="14042" xr:uid="{00000000-0005-0000-0000-0000FB410000}"/>
    <cellStyle name="Normal 2 3 3 3 3 2 2 2" xfId="14043" xr:uid="{00000000-0005-0000-0000-0000FC410000}"/>
    <cellStyle name="Normal 2 3 3 3 3 2 2 2 2" xfId="14044" xr:uid="{00000000-0005-0000-0000-0000FD410000}"/>
    <cellStyle name="Normal 2 3 3 3 3 2 2 2 2 2" xfId="14045" xr:uid="{00000000-0005-0000-0000-0000FE410000}"/>
    <cellStyle name="Normal 2 3 3 3 3 2 2 2 2 3" xfId="14046" xr:uid="{00000000-0005-0000-0000-0000FF410000}"/>
    <cellStyle name="Normal 2 3 3 3 3 2 2 2 3" xfId="14047" xr:uid="{00000000-0005-0000-0000-000000420000}"/>
    <cellStyle name="Normal 2 3 3 3 3 2 2 2 4" xfId="14048" xr:uid="{00000000-0005-0000-0000-000001420000}"/>
    <cellStyle name="Normal 2 3 3 3 3 2 2 3" xfId="14049" xr:uid="{00000000-0005-0000-0000-000002420000}"/>
    <cellStyle name="Normal 2 3 3 3 3 2 2 3 2" xfId="14050" xr:uid="{00000000-0005-0000-0000-000003420000}"/>
    <cellStyle name="Normal 2 3 3 3 3 2 2 3 3" xfId="14051" xr:uid="{00000000-0005-0000-0000-000004420000}"/>
    <cellStyle name="Normal 2 3 3 3 3 2 2 4" xfId="14052" xr:uid="{00000000-0005-0000-0000-000005420000}"/>
    <cellStyle name="Normal 2 3 3 3 3 2 2 4 2" xfId="14053" xr:uid="{00000000-0005-0000-0000-000006420000}"/>
    <cellStyle name="Normal 2 3 3 3 3 2 2 4 3" xfId="14054" xr:uid="{00000000-0005-0000-0000-000007420000}"/>
    <cellStyle name="Normal 2 3 3 3 3 2 2 5" xfId="14055" xr:uid="{00000000-0005-0000-0000-000008420000}"/>
    <cellStyle name="Normal 2 3 3 3 3 2 2 6" xfId="14056" xr:uid="{00000000-0005-0000-0000-000009420000}"/>
    <cellStyle name="Normal 2 3 3 3 3 2 3" xfId="14057" xr:uid="{00000000-0005-0000-0000-00000A420000}"/>
    <cellStyle name="Normal 2 3 3 3 3 2 3 2" xfId="14058" xr:uid="{00000000-0005-0000-0000-00000B420000}"/>
    <cellStyle name="Normal 2 3 3 3 3 2 3 2 2" xfId="14059" xr:uid="{00000000-0005-0000-0000-00000C420000}"/>
    <cellStyle name="Normal 2 3 3 3 3 2 3 2 3" xfId="14060" xr:uid="{00000000-0005-0000-0000-00000D420000}"/>
    <cellStyle name="Normal 2 3 3 3 3 2 3 3" xfId="14061" xr:uid="{00000000-0005-0000-0000-00000E420000}"/>
    <cellStyle name="Normal 2 3 3 3 3 2 3 4" xfId="14062" xr:uid="{00000000-0005-0000-0000-00000F420000}"/>
    <cellStyle name="Normal 2 3 3 3 3 2 4" xfId="14063" xr:uid="{00000000-0005-0000-0000-000010420000}"/>
    <cellStyle name="Normal 2 3 3 3 3 2 4 2" xfId="14064" xr:uid="{00000000-0005-0000-0000-000011420000}"/>
    <cellStyle name="Normal 2 3 3 3 3 2 4 3" xfId="14065" xr:uid="{00000000-0005-0000-0000-000012420000}"/>
    <cellStyle name="Normal 2 3 3 3 3 2 5" xfId="14066" xr:uid="{00000000-0005-0000-0000-000013420000}"/>
    <cellStyle name="Normal 2 3 3 3 3 2 5 2" xfId="14067" xr:uid="{00000000-0005-0000-0000-000014420000}"/>
    <cellStyle name="Normal 2 3 3 3 3 2 5 3" xfId="14068" xr:uid="{00000000-0005-0000-0000-000015420000}"/>
    <cellStyle name="Normal 2 3 3 3 3 2 6" xfId="14069" xr:uid="{00000000-0005-0000-0000-000016420000}"/>
    <cellStyle name="Normal 2 3 3 3 3 2 7" xfId="14070" xr:uid="{00000000-0005-0000-0000-000017420000}"/>
    <cellStyle name="Normal 2 3 3 3 3 3" xfId="14071" xr:uid="{00000000-0005-0000-0000-000018420000}"/>
    <cellStyle name="Normal 2 3 3 3 3 3 2" xfId="14072" xr:uid="{00000000-0005-0000-0000-000019420000}"/>
    <cellStyle name="Normal 2 3 3 3 3 3 2 2" xfId="14073" xr:uid="{00000000-0005-0000-0000-00001A420000}"/>
    <cellStyle name="Normal 2 3 3 3 3 3 2 2 2" xfId="14074" xr:uid="{00000000-0005-0000-0000-00001B420000}"/>
    <cellStyle name="Normal 2 3 3 3 3 3 2 2 3" xfId="14075" xr:uid="{00000000-0005-0000-0000-00001C420000}"/>
    <cellStyle name="Normal 2 3 3 3 3 3 2 3" xfId="14076" xr:uid="{00000000-0005-0000-0000-00001D420000}"/>
    <cellStyle name="Normal 2 3 3 3 3 3 2 4" xfId="14077" xr:uid="{00000000-0005-0000-0000-00001E420000}"/>
    <cellStyle name="Normal 2 3 3 3 3 3 3" xfId="14078" xr:uid="{00000000-0005-0000-0000-00001F420000}"/>
    <cellStyle name="Normal 2 3 3 3 3 3 3 2" xfId="14079" xr:uid="{00000000-0005-0000-0000-000020420000}"/>
    <cellStyle name="Normal 2 3 3 3 3 3 3 3" xfId="14080" xr:uid="{00000000-0005-0000-0000-000021420000}"/>
    <cellStyle name="Normal 2 3 3 3 3 3 4" xfId="14081" xr:uid="{00000000-0005-0000-0000-000022420000}"/>
    <cellStyle name="Normal 2 3 3 3 3 3 4 2" xfId="14082" xr:uid="{00000000-0005-0000-0000-000023420000}"/>
    <cellStyle name="Normal 2 3 3 3 3 3 4 3" xfId="14083" xr:uid="{00000000-0005-0000-0000-000024420000}"/>
    <cellStyle name="Normal 2 3 3 3 3 3 5" xfId="14084" xr:uid="{00000000-0005-0000-0000-000025420000}"/>
    <cellStyle name="Normal 2 3 3 3 3 3 6" xfId="14085" xr:uid="{00000000-0005-0000-0000-000026420000}"/>
    <cellStyle name="Normal 2 3 3 3 3 4" xfId="14086" xr:uid="{00000000-0005-0000-0000-000027420000}"/>
    <cellStyle name="Normal 2 3 3 3 3 4 2" xfId="14087" xr:uid="{00000000-0005-0000-0000-000028420000}"/>
    <cellStyle name="Normal 2 3 3 3 3 4 2 2" xfId="14088" xr:uid="{00000000-0005-0000-0000-000029420000}"/>
    <cellStyle name="Normal 2 3 3 3 3 4 2 3" xfId="14089" xr:uid="{00000000-0005-0000-0000-00002A420000}"/>
    <cellStyle name="Normal 2 3 3 3 3 4 3" xfId="14090" xr:uid="{00000000-0005-0000-0000-00002B420000}"/>
    <cellStyle name="Normal 2 3 3 3 3 4 4" xfId="14091" xr:uid="{00000000-0005-0000-0000-00002C420000}"/>
    <cellStyle name="Normal 2 3 3 3 3 5" xfId="14092" xr:uid="{00000000-0005-0000-0000-00002D420000}"/>
    <cellStyle name="Normal 2 3 3 3 3 5 2" xfId="14093" xr:uid="{00000000-0005-0000-0000-00002E420000}"/>
    <cellStyle name="Normal 2 3 3 3 3 5 3" xfId="14094" xr:uid="{00000000-0005-0000-0000-00002F420000}"/>
    <cellStyle name="Normal 2 3 3 3 3 6" xfId="14095" xr:uid="{00000000-0005-0000-0000-000030420000}"/>
    <cellStyle name="Normal 2 3 3 3 3 6 2" xfId="14096" xr:uid="{00000000-0005-0000-0000-000031420000}"/>
    <cellStyle name="Normal 2 3 3 3 3 6 3" xfId="14097" xr:uid="{00000000-0005-0000-0000-000032420000}"/>
    <cellStyle name="Normal 2 3 3 3 3 7" xfId="14098" xr:uid="{00000000-0005-0000-0000-000033420000}"/>
    <cellStyle name="Normal 2 3 3 3 3 8" xfId="14099" xr:uid="{00000000-0005-0000-0000-000034420000}"/>
    <cellStyle name="Normal 2 3 3 3 4" xfId="14100" xr:uid="{00000000-0005-0000-0000-000035420000}"/>
    <cellStyle name="Normal 2 3 3 3 4 2" xfId="14101" xr:uid="{00000000-0005-0000-0000-000036420000}"/>
    <cellStyle name="Normal 2 3 3 3 4 2 2" xfId="14102" xr:uid="{00000000-0005-0000-0000-000037420000}"/>
    <cellStyle name="Normal 2 3 3 3 4 2 2 2" xfId="14103" xr:uid="{00000000-0005-0000-0000-000038420000}"/>
    <cellStyle name="Normal 2 3 3 3 4 2 2 2 2" xfId="14104" xr:uid="{00000000-0005-0000-0000-000039420000}"/>
    <cellStyle name="Normal 2 3 3 3 4 2 2 2 2 2" xfId="14105" xr:uid="{00000000-0005-0000-0000-00003A420000}"/>
    <cellStyle name="Normal 2 3 3 3 4 2 2 2 2 3" xfId="14106" xr:uid="{00000000-0005-0000-0000-00003B420000}"/>
    <cellStyle name="Normal 2 3 3 3 4 2 2 2 3" xfId="14107" xr:uid="{00000000-0005-0000-0000-00003C420000}"/>
    <cellStyle name="Normal 2 3 3 3 4 2 2 2 4" xfId="14108" xr:uid="{00000000-0005-0000-0000-00003D420000}"/>
    <cellStyle name="Normal 2 3 3 3 4 2 2 3" xfId="14109" xr:uid="{00000000-0005-0000-0000-00003E420000}"/>
    <cellStyle name="Normal 2 3 3 3 4 2 2 3 2" xfId="14110" xr:uid="{00000000-0005-0000-0000-00003F420000}"/>
    <cellStyle name="Normal 2 3 3 3 4 2 2 3 3" xfId="14111" xr:uid="{00000000-0005-0000-0000-000040420000}"/>
    <cellStyle name="Normal 2 3 3 3 4 2 2 4" xfId="14112" xr:uid="{00000000-0005-0000-0000-000041420000}"/>
    <cellStyle name="Normal 2 3 3 3 4 2 2 4 2" xfId="14113" xr:uid="{00000000-0005-0000-0000-000042420000}"/>
    <cellStyle name="Normal 2 3 3 3 4 2 2 4 3" xfId="14114" xr:uid="{00000000-0005-0000-0000-000043420000}"/>
    <cellStyle name="Normal 2 3 3 3 4 2 2 5" xfId="14115" xr:uid="{00000000-0005-0000-0000-000044420000}"/>
    <cellStyle name="Normal 2 3 3 3 4 2 2 6" xfId="14116" xr:uid="{00000000-0005-0000-0000-000045420000}"/>
    <cellStyle name="Normal 2 3 3 3 4 2 3" xfId="14117" xr:uid="{00000000-0005-0000-0000-000046420000}"/>
    <cellStyle name="Normal 2 3 3 3 4 2 3 2" xfId="14118" xr:uid="{00000000-0005-0000-0000-000047420000}"/>
    <cellStyle name="Normal 2 3 3 3 4 2 3 2 2" xfId="14119" xr:uid="{00000000-0005-0000-0000-000048420000}"/>
    <cellStyle name="Normal 2 3 3 3 4 2 3 2 3" xfId="14120" xr:uid="{00000000-0005-0000-0000-000049420000}"/>
    <cellStyle name="Normal 2 3 3 3 4 2 3 3" xfId="14121" xr:uid="{00000000-0005-0000-0000-00004A420000}"/>
    <cellStyle name="Normal 2 3 3 3 4 2 3 4" xfId="14122" xr:uid="{00000000-0005-0000-0000-00004B420000}"/>
    <cellStyle name="Normal 2 3 3 3 4 2 4" xfId="14123" xr:uid="{00000000-0005-0000-0000-00004C420000}"/>
    <cellStyle name="Normal 2 3 3 3 4 2 4 2" xfId="14124" xr:uid="{00000000-0005-0000-0000-00004D420000}"/>
    <cellStyle name="Normal 2 3 3 3 4 2 4 3" xfId="14125" xr:uid="{00000000-0005-0000-0000-00004E420000}"/>
    <cellStyle name="Normal 2 3 3 3 4 2 5" xfId="14126" xr:uid="{00000000-0005-0000-0000-00004F420000}"/>
    <cellStyle name="Normal 2 3 3 3 4 2 5 2" xfId="14127" xr:uid="{00000000-0005-0000-0000-000050420000}"/>
    <cellStyle name="Normal 2 3 3 3 4 2 5 3" xfId="14128" xr:uid="{00000000-0005-0000-0000-000051420000}"/>
    <cellStyle name="Normal 2 3 3 3 4 2 6" xfId="14129" xr:uid="{00000000-0005-0000-0000-000052420000}"/>
    <cellStyle name="Normal 2 3 3 3 4 2 7" xfId="14130" xr:uid="{00000000-0005-0000-0000-000053420000}"/>
    <cellStyle name="Normal 2 3 3 3 4 3" xfId="14131" xr:uid="{00000000-0005-0000-0000-000054420000}"/>
    <cellStyle name="Normal 2 3 3 3 4 3 2" xfId="14132" xr:uid="{00000000-0005-0000-0000-000055420000}"/>
    <cellStyle name="Normal 2 3 3 3 4 3 2 2" xfId="14133" xr:uid="{00000000-0005-0000-0000-000056420000}"/>
    <cellStyle name="Normal 2 3 3 3 4 3 2 2 2" xfId="14134" xr:uid="{00000000-0005-0000-0000-000057420000}"/>
    <cellStyle name="Normal 2 3 3 3 4 3 2 2 3" xfId="14135" xr:uid="{00000000-0005-0000-0000-000058420000}"/>
    <cellStyle name="Normal 2 3 3 3 4 3 2 3" xfId="14136" xr:uid="{00000000-0005-0000-0000-000059420000}"/>
    <cellStyle name="Normal 2 3 3 3 4 3 2 4" xfId="14137" xr:uid="{00000000-0005-0000-0000-00005A420000}"/>
    <cellStyle name="Normal 2 3 3 3 4 3 3" xfId="14138" xr:uid="{00000000-0005-0000-0000-00005B420000}"/>
    <cellStyle name="Normal 2 3 3 3 4 3 3 2" xfId="14139" xr:uid="{00000000-0005-0000-0000-00005C420000}"/>
    <cellStyle name="Normal 2 3 3 3 4 3 3 3" xfId="14140" xr:uid="{00000000-0005-0000-0000-00005D420000}"/>
    <cellStyle name="Normal 2 3 3 3 4 3 4" xfId="14141" xr:uid="{00000000-0005-0000-0000-00005E420000}"/>
    <cellStyle name="Normal 2 3 3 3 4 3 4 2" xfId="14142" xr:uid="{00000000-0005-0000-0000-00005F420000}"/>
    <cellStyle name="Normal 2 3 3 3 4 3 4 3" xfId="14143" xr:uid="{00000000-0005-0000-0000-000060420000}"/>
    <cellStyle name="Normal 2 3 3 3 4 3 5" xfId="14144" xr:uid="{00000000-0005-0000-0000-000061420000}"/>
    <cellStyle name="Normal 2 3 3 3 4 3 6" xfId="14145" xr:uid="{00000000-0005-0000-0000-000062420000}"/>
    <cellStyle name="Normal 2 3 3 3 4 4" xfId="14146" xr:uid="{00000000-0005-0000-0000-000063420000}"/>
    <cellStyle name="Normal 2 3 3 3 4 4 2" xfId="14147" xr:uid="{00000000-0005-0000-0000-000064420000}"/>
    <cellStyle name="Normal 2 3 3 3 4 4 2 2" xfId="14148" xr:uid="{00000000-0005-0000-0000-000065420000}"/>
    <cellStyle name="Normal 2 3 3 3 4 4 2 3" xfId="14149" xr:uid="{00000000-0005-0000-0000-000066420000}"/>
    <cellStyle name="Normal 2 3 3 3 4 4 3" xfId="14150" xr:uid="{00000000-0005-0000-0000-000067420000}"/>
    <cellStyle name="Normal 2 3 3 3 4 4 4" xfId="14151" xr:uid="{00000000-0005-0000-0000-000068420000}"/>
    <cellStyle name="Normal 2 3 3 3 4 5" xfId="14152" xr:uid="{00000000-0005-0000-0000-000069420000}"/>
    <cellStyle name="Normal 2 3 3 3 4 5 2" xfId="14153" xr:uid="{00000000-0005-0000-0000-00006A420000}"/>
    <cellStyle name="Normal 2 3 3 3 4 5 3" xfId="14154" xr:uid="{00000000-0005-0000-0000-00006B420000}"/>
    <cellStyle name="Normal 2 3 3 3 4 6" xfId="14155" xr:uid="{00000000-0005-0000-0000-00006C420000}"/>
    <cellStyle name="Normal 2 3 3 3 4 6 2" xfId="14156" xr:uid="{00000000-0005-0000-0000-00006D420000}"/>
    <cellStyle name="Normal 2 3 3 3 4 6 3" xfId="14157" xr:uid="{00000000-0005-0000-0000-00006E420000}"/>
    <cellStyle name="Normal 2 3 3 3 4 7" xfId="14158" xr:uid="{00000000-0005-0000-0000-00006F420000}"/>
    <cellStyle name="Normal 2 3 3 3 4 8" xfId="14159" xr:uid="{00000000-0005-0000-0000-000070420000}"/>
    <cellStyle name="Normal 2 3 3 3 5" xfId="14160" xr:uid="{00000000-0005-0000-0000-000071420000}"/>
    <cellStyle name="Normal 2 3 3 3 5 2" xfId="14161" xr:uid="{00000000-0005-0000-0000-000072420000}"/>
    <cellStyle name="Normal 2 3 3 3 5 2 2" xfId="14162" xr:uid="{00000000-0005-0000-0000-000073420000}"/>
    <cellStyle name="Normal 2 3 3 3 5 2 2 2" xfId="14163" xr:uid="{00000000-0005-0000-0000-000074420000}"/>
    <cellStyle name="Normal 2 3 3 3 5 2 2 2 2" xfId="14164" xr:uid="{00000000-0005-0000-0000-000075420000}"/>
    <cellStyle name="Normal 2 3 3 3 5 2 2 2 3" xfId="14165" xr:uid="{00000000-0005-0000-0000-000076420000}"/>
    <cellStyle name="Normal 2 3 3 3 5 2 2 3" xfId="14166" xr:uid="{00000000-0005-0000-0000-000077420000}"/>
    <cellStyle name="Normal 2 3 3 3 5 2 2 4" xfId="14167" xr:uid="{00000000-0005-0000-0000-000078420000}"/>
    <cellStyle name="Normal 2 3 3 3 5 2 3" xfId="14168" xr:uid="{00000000-0005-0000-0000-000079420000}"/>
    <cellStyle name="Normal 2 3 3 3 5 2 3 2" xfId="14169" xr:uid="{00000000-0005-0000-0000-00007A420000}"/>
    <cellStyle name="Normal 2 3 3 3 5 2 3 3" xfId="14170" xr:uid="{00000000-0005-0000-0000-00007B420000}"/>
    <cellStyle name="Normal 2 3 3 3 5 2 4" xfId="14171" xr:uid="{00000000-0005-0000-0000-00007C420000}"/>
    <cellStyle name="Normal 2 3 3 3 5 2 4 2" xfId="14172" xr:uid="{00000000-0005-0000-0000-00007D420000}"/>
    <cellStyle name="Normal 2 3 3 3 5 2 4 3" xfId="14173" xr:uid="{00000000-0005-0000-0000-00007E420000}"/>
    <cellStyle name="Normal 2 3 3 3 5 2 5" xfId="14174" xr:uid="{00000000-0005-0000-0000-00007F420000}"/>
    <cellStyle name="Normal 2 3 3 3 5 2 6" xfId="14175" xr:uid="{00000000-0005-0000-0000-000080420000}"/>
    <cellStyle name="Normal 2 3 3 3 5 3" xfId="14176" xr:uid="{00000000-0005-0000-0000-000081420000}"/>
    <cellStyle name="Normal 2 3 3 3 5 3 2" xfId="14177" xr:uid="{00000000-0005-0000-0000-000082420000}"/>
    <cellStyle name="Normal 2 3 3 3 5 3 2 2" xfId="14178" xr:uid="{00000000-0005-0000-0000-000083420000}"/>
    <cellStyle name="Normal 2 3 3 3 5 3 2 3" xfId="14179" xr:uid="{00000000-0005-0000-0000-000084420000}"/>
    <cellStyle name="Normal 2 3 3 3 5 3 3" xfId="14180" xr:uid="{00000000-0005-0000-0000-000085420000}"/>
    <cellStyle name="Normal 2 3 3 3 5 3 4" xfId="14181" xr:uid="{00000000-0005-0000-0000-000086420000}"/>
    <cellStyle name="Normal 2 3 3 3 5 4" xfId="14182" xr:uid="{00000000-0005-0000-0000-000087420000}"/>
    <cellStyle name="Normal 2 3 3 3 5 4 2" xfId="14183" xr:uid="{00000000-0005-0000-0000-000088420000}"/>
    <cellStyle name="Normal 2 3 3 3 5 4 3" xfId="14184" xr:uid="{00000000-0005-0000-0000-000089420000}"/>
    <cellStyle name="Normal 2 3 3 3 5 5" xfId="14185" xr:uid="{00000000-0005-0000-0000-00008A420000}"/>
    <cellStyle name="Normal 2 3 3 3 5 5 2" xfId="14186" xr:uid="{00000000-0005-0000-0000-00008B420000}"/>
    <cellStyle name="Normal 2 3 3 3 5 5 3" xfId="14187" xr:uid="{00000000-0005-0000-0000-00008C420000}"/>
    <cellStyle name="Normal 2 3 3 3 5 6" xfId="14188" xr:uid="{00000000-0005-0000-0000-00008D420000}"/>
    <cellStyle name="Normal 2 3 3 3 5 7" xfId="14189" xr:uid="{00000000-0005-0000-0000-00008E420000}"/>
    <cellStyle name="Normal 2 3 3 3 6" xfId="14190" xr:uid="{00000000-0005-0000-0000-00008F420000}"/>
    <cellStyle name="Normal 2 3 3 3 6 2" xfId="14191" xr:uid="{00000000-0005-0000-0000-000090420000}"/>
    <cellStyle name="Normal 2 3 3 3 6 2 2" xfId="14192" xr:uid="{00000000-0005-0000-0000-000091420000}"/>
    <cellStyle name="Normal 2 3 3 3 6 2 2 2" xfId="14193" xr:uid="{00000000-0005-0000-0000-000092420000}"/>
    <cellStyle name="Normal 2 3 3 3 6 2 2 3" xfId="14194" xr:uid="{00000000-0005-0000-0000-000093420000}"/>
    <cellStyle name="Normal 2 3 3 3 6 2 3" xfId="14195" xr:uid="{00000000-0005-0000-0000-000094420000}"/>
    <cellStyle name="Normal 2 3 3 3 6 2 4" xfId="14196" xr:uid="{00000000-0005-0000-0000-000095420000}"/>
    <cellStyle name="Normal 2 3 3 3 6 3" xfId="14197" xr:uid="{00000000-0005-0000-0000-000096420000}"/>
    <cellStyle name="Normal 2 3 3 3 6 3 2" xfId="14198" xr:uid="{00000000-0005-0000-0000-000097420000}"/>
    <cellStyle name="Normal 2 3 3 3 6 3 3" xfId="14199" xr:uid="{00000000-0005-0000-0000-000098420000}"/>
    <cellStyle name="Normal 2 3 3 3 6 4" xfId="14200" xr:uid="{00000000-0005-0000-0000-000099420000}"/>
    <cellStyle name="Normal 2 3 3 3 6 4 2" xfId="14201" xr:uid="{00000000-0005-0000-0000-00009A420000}"/>
    <cellStyle name="Normal 2 3 3 3 6 4 3" xfId="14202" xr:uid="{00000000-0005-0000-0000-00009B420000}"/>
    <cellStyle name="Normal 2 3 3 3 6 5" xfId="14203" xr:uid="{00000000-0005-0000-0000-00009C420000}"/>
    <cellStyle name="Normal 2 3 3 3 6 6" xfId="14204" xr:uid="{00000000-0005-0000-0000-00009D420000}"/>
    <cellStyle name="Normal 2 3 3 3 7" xfId="14205" xr:uid="{00000000-0005-0000-0000-00009E420000}"/>
    <cellStyle name="Normal 2 3 3 3 7 2" xfId="14206" xr:uid="{00000000-0005-0000-0000-00009F420000}"/>
    <cellStyle name="Normal 2 3 3 3 7 2 2" xfId="14207" xr:uid="{00000000-0005-0000-0000-0000A0420000}"/>
    <cellStyle name="Normal 2 3 3 3 7 2 3" xfId="14208" xr:uid="{00000000-0005-0000-0000-0000A1420000}"/>
    <cellStyle name="Normal 2 3 3 3 7 3" xfId="14209" xr:uid="{00000000-0005-0000-0000-0000A2420000}"/>
    <cellStyle name="Normal 2 3 3 3 7 4" xfId="14210" xr:uid="{00000000-0005-0000-0000-0000A3420000}"/>
    <cellStyle name="Normal 2 3 3 3 8" xfId="14211" xr:uid="{00000000-0005-0000-0000-0000A4420000}"/>
    <cellStyle name="Normal 2 3 3 3 8 2" xfId="14212" xr:uid="{00000000-0005-0000-0000-0000A5420000}"/>
    <cellStyle name="Normal 2 3 3 3 8 3" xfId="14213" xr:uid="{00000000-0005-0000-0000-0000A6420000}"/>
    <cellStyle name="Normal 2 3 3 3 9" xfId="14214" xr:uid="{00000000-0005-0000-0000-0000A7420000}"/>
    <cellStyle name="Normal 2 3 3 3 9 2" xfId="14215" xr:uid="{00000000-0005-0000-0000-0000A8420000}"/>
    <cellStyle name="Normal 2 3 3 3 9 3" xfId="14216" xr:uid="{00000000-0005-0000-0000-0000A9420000}"/>
    <cellStyle name="Normal 2 3 3 4" xfId="14217" xr:uid="{00000000-0005-0000-0000-0000AA420000}"/>
    <cellStyle name="Normal 2 3 3 4 2" xfId="14218" xr:uid="{00000000-0005-0000-0000-0000AB420000}"/>
    <cellStyle name="Normal 2 3 3 4 2 2" xfId="14219" xr:uid="{00000000-0005-0000-0000-0000AC420000}"/>
    <cellStyle name="Normal 2 3 3 4 2 2 2" xfId="14220" xr:uid="{00000000-0005-0000-0000-0000AD420000}"/>
    <cellStyle name="Normal 2 3 3 4 2 2 2 2" xfId="14221" xr:uid="{00000000-0005-0000-0000-0000AE420000}"/>
    <cellStyle name="Normal 2 3 3 4 2 2 2 2 2" xfId="14222" xr:uid="{00000000-0005-0000-0000-0000AF420000}"/>
    <cellStyle name="Normal 2 3 3 4 2 2 2 2 3" xfId="14223" xr:uid="{00000000-0005-0000-0000-0000B0420000}"/>
    <cellStyle name="Normal 2 3 3 4 2 2 2 3" xfId="14224" xr:uid="{00000000-0005-0000-0000-0000B1420000}"/>
    <cellStyle name="Normal 2 3 3 4 2 2 2 4" xfId="14225" xr:uid="{00000000-0005-0000-0000-0000B2420000}"/>
    <cellStyle name="Normal 2 3 3 4 2 2 3" xfId="14226" xr:uid="{00000000-0005-0000-0000-0000B3420000}"/>
    <cellStyle name="Normal 2 3 3 4 2 2 3 2" xfId="14227" xr:uid="{00000000-0005-0000-0000-0000B4420000}"/>
    <cellStyle name="Normal 2 3 3 4 2 2 3 3" xfId="14228" xr:uid="{00000000-0005-0000-0000-0000B5420000}"/>
    <cellStyle name="Normal 2 3 3 4 2 2 4" xfId="14229" xr:uid="{00000000-0005-0000-0000-0000B6420000}"/>
    <cellStyle name="Normal 2 3 3 4 2 2 4 2" xfId="14230" xr:uid="{00000000-0005-0000-0000-0000B7420000}"/>
    <cellStyle name="Normal 2 3 3 4 2 2 4 3" xfId="14231" xr:uid="{00000000-0005-0000-0000-0000B8420000}"/>
    <cellStyle name="Normal 2 3 3 4 2 2 5" xfId="14232" xr:uid="{00000000-0005-0000-0000-0000B9420000}"/>
    <cellStyle name="Normal 2 3 3 4 2 2 6" xfId="14233" xr:uid="{00000000-0005-0000-0000-0000BA420000}"/>
    <cellStyle name="Normal 2 3 3 4 2 3" xfId="14234" xr:uid="{00000000-0005-0000-0000-0000BB420000}"/>
    <cellStyle name="Normal 2 3 3 4 2 3 2" xfId="14235" xr:uid="{00000000-0005-0000-0000-0000BC420000}"/>
    <cellStyle name="Normal 2 3 3 4 2 3 2 2" xfId="14236" xr:uid="{00000000-0005-0000-0000-0000BD420000}"/>
    <cellStyle name="Normal 2 3 3 4 2 3 2 3" xfId="14237" xr:uid="{00000000-0005-0000-0000-0000BE420000}"/>
    <cellStyle name="Normal 2 3 3 4 2 3 3" xfId="14238" xr:uid="{00000000-0005-0000-0000-0000BF420000}"/>
    <cellStyle name="Normal 2 3 3 4 2 3 4" xfId="14239" xr:uid="{00000000-0005-0000-0000-0000C0420000}"/>
    <cellStyle name="Normal 2 3 3 4 2 4" xfId="14240" xr:uid="{00000000-0005-0000-0000-0000C1420000}"/>
    <cellStyle name="Normal 2 3 3 4 2 4 2" xfId="14241" xr:uid="{00000000-0005-0000-0000-0000C2420000}"/>
    <cellStyle name="Normal 2 3 3 4 2 4 3" xfId="14242" xr:uid="{00000000-0005-0000-0000-0000C3420000}"/>
    <cellStyle name="Normal 2 3 3 4 2 5" xfId="14243" xr:uid="{00000000-0005-0000-0000-0000C4420000}"/>
    <cellStyle name="Normal 2 3 3 4 2 5 2" xfId="14244" xr:uid="{00000000-0005-0000-0000-0000C5420000}"/>
    <cellStyle name="Normal 2 3 3 4 2 5 3" xfId="14245" xr:uid="{00000000-0005-0000-0000-0000C6420000}"/>
    <cellStyle name="Normal 2 3 3 4 2 6" xfId="14246" xr:uid="{00000000-0005-0000-0000-0000C7420000}"/>
    <cellStyle name="Normal 2 3 3 4 2 7" xfId="14247" xr:uid="{00000000-0005-0000-0000-0000C8420000}"/>
    <cellStyle name="Normal 2 3 3 4 3" xfId="14248" xr:uid="{00000000-0005-0000-0000-0000C9420000}"/>
    <cellStyle name="Normal 2 3 3 4 3 2" xfId="14249" xr:uid="{00000000-0005-0000-0000-0000CA420000}"/>
    <cellStyle name="Normal 2 3 3 4 3 2 2" xfId="14250" xr:uid="{00000000-0005-0000-0000-0000CB420000}"/>
    <cellStyle name="Normal 2 3 3 4 3 2 2 2" xfId="14251" xr:uid="{00000000-0005-0000-0000-0000CC420000}"/>
    <cellStyle name="Normal 2 3 3 4 3 2 2 3" xfId="14252" xr:uid="{00000000-0005-0000-0000-0000CD420000}"/>
    <cellStyle name="Normal 2 3 3 4 3 2 3" xfId="14253" xr:uid="{00000000-0005-0000-0000-0000CE420000}"/>
    <cellStyle name="Normal 2 3 3 4 3 2 4" xfId="14254" xr:uid="{00000000-0005-0000-0000-0000CF420000}"/>
    <cellStyle name="Normal 2 3 3 4 3 3" xfId="14255" xr:uid="{00000000-0005-0000-0000-0000D0420000}"/>
    <cellStyle name="Normal 2 3 3 4 3 3 2" xfId="14256" xr:uid="{00000000-0005-0000-0000-0000D1420000}"/>
    <cellStyle name="Normal 2 3 3 4 3 3 3" xfId="14257" xr:uid="{00000000-0005-0000-0000-0000D2420000}"/>
    <cellStyle name="Normal 2 3 3 4 3 4" xfId="14258" xr:uid="{00000000-0005-0000-0000-0000D3420000}"/>
    <cellStyle name="Normal 2 3 3 4 3 4 2" xfId="14259" xr:uid="{00000000-0005-0000-0000-0000D4420000}"/>
    <cellStyle name="Normal 2 3 3 4 3 4 3" xfId="14260" xr:uid="{00000000-0005-0000-0000-0000D5420000}"/>
    <cellStyle name="Normal 2 3 3 4 3 5" xfId="14261" xr:uid="{00000000-0005-0000-0000-0000D6420000}"/>
    <cellStyle name="Normal 2 3 3 4 3 6" xfId="14262" xr:uid="{00000000-0005-0000-0000-0000D7420000}"/>
    <cellStyle name="Normal 2 3 3 4 4" xfId="14263" xr:uid="{00000000-0005-0000-0000-0000D8420000}"/>
    <cellStyle name="Normal 2 3 3 4 4 2" xfId="14264" xr:uid="{00000000-0005-0000-0000-0000D9420000}"/>
    <cellStyle name="Normal 2 3 3 4 4 2 2" xfId="14265" xr:uid="{00000000-0005-0000-0000-0000DA420000}"/>
    <cellStyle name="Normal 2 3 3 4 4 2 3" xfId="14266" xr:uid="{00000000-0005-0000-0000-0000DB420000}"/>
    <cellStyle name="Normal 2 3 3 4 4 3" xfId="14267" xr:uid="{00000000-0005-0000-0000-0000DC420000}"/>
    <cellStyle name="Normal 2 3 3 4 4 4" xfId="14268" xr:uid="{00000000-0005-0000-0000-0000DD420000}"/>
    <cellStyle name="Normal 2 3 3 4 5" xfId="14269" xr:uid="{00000000-0005-0000-0000-0000DE420000}"/>
    <cellStyle name="Normal 2 3 3 4 5 2" xfId="14270" xr:uid="{00000000-0005-0000-0000-0000DF420000}"/>
    <cellStyle name="Normal 2 3 3 4 5 3" xfId="14271" xr:uid="{00000000-0005-0000-0000-0000E0420000}"/>
    <cellStyle name="Normal 2 3 3 4 6" xfId="14272" xr:uid="{00000000-0005-0000-0000-0000E1420000}"/>
    <cellStyle name="Normal 2 3 3 4 6 2" xfId="14273" xr:uid="{00000000-0005-0000-0000-0000E2420000}"/>
    <cellStyle name="Normal 2 3 3 4 6 3" xfId="14274" xr:uid="{00000000-0005-0000-0000-0000E3420000}"/>
    <cellStyle name="Normal 2 3 3 4 7" xfId="14275" xr:uid="{00000000-0005-0000-0000-0000E4420000}"/>
    <cellStyle name="Normal 2 3 3 4 8" xfId="14276" xr:uid="{00000000-0005-0000-0000-0000E5420000}"/>
    <cellStyle name="Normal 2 3 3 5" xfId="14277" xr:uid="{00000000-0005-0000-0000-0000E6420000}"/>
    <cellStyle name="Normal 2 3 3 5 2" xfId="14278" xr:uid="{00000000-0005-0000-0000-0000E7420000}"/>
    <cellStyle name="Normal 2 3 3 5 2 2" xfId="14279" xr:uid="{00000000-0005-0000-0000-0000E8420000}"/>
    <cellStyle name="Normal 2 3 3 5 2 2 2" xfId="14280" xr:uid="{00000000-0005-0000-0000-0000E9420000}"/>
    <cellStyle name="Normal 2 3 3 5 2 2 2 2" xfId="14281" xr:uid="{00000000-0005-0000-0000-0000EA420000}"/>
    <cellStyle name="Normal 2 3 3 5 2 2 2 2 2" xfId="14282" xr:uid="{00000000-0005-0000-0000-0000EB420000}"/>
    <cellStyle name="Normal 2 3 3 5 2 2 2 2 3" xfId="14283" xr:uid="{00000000-0005-0000-0000-0000EC420000}"/>
    <cellStyle name="Normal 2 3 3 5 2 2 2 3" xfId="14284" xr:uid="{00000000-0005-0000-0000-0000ED420000}"/>
    <cellStyle name="Normal 2 3 3 5 2 2 2 4" xfId="14285" xr:uid="{00000000-0005-0000-0000-0000EE420000}"/>
    <cellStyle name="Normal 2 3 3 5 2 2 3" xfId="14286" xr:uid="{00000000-0005-0000-0000-0000EF420000}"/>
    <cellStyle name="Normal 2 3 3 5 2 2 3 2" xfId="14287" xr:uid="{00000000-0005-0000-0000-0000F0420000}"/>
    <cellStyle name="Normal 2 3 3 5 2 2 3 3" xfId="14288" xr:uid="{00000000-0005-0000-0000-0000F1420000}"/>
    <cellStyle name="Normal 2 3 3 5 2 2 4" xfId="14289" xr:uid="{00000000-0005-0000-0000-0000F2420000}"/>
    <cellStyle name="Normal 2 3 3 5 2 2 4 2" xfId="14290" xr:uid="{00000000-0005-0000-0000-0000F3420000}"/>
    <cellStyle name="Normal 2 3 3 5 2 2 4 3" xfId="14291" xr:uid="{00000000-0005-0000-0000-0000F4420000}"/>
    <cellStyle name="Normal 2 3 3 5 2 2 5" xfId="14292" xr:uid="{00000000-0005-0000-0000-0000F5420000}"/>
    <cellStyle name="Normal 2 3 3 5 2 2 6" xfId="14293" xr:uid="{00000000-0005-0000-0000-0000F6420000}"/>
    <cellStyle name="Normal 2 3 3 5 2 3" xfId="14294" xr:uid="{00000000-0005-0000-0000-0000F7420000}"/>
    <cellStyle name="Normal 2 3 3 5 2 3 2" xfId="14295" xr:uid="{00000000-0005-0000-0000-0000F8420000}"/>
    <cellStyle name="Normal 2 3 3 5 2 3 2 2" xfId="14296" xr:uid="{00000000-0005-0000-0000-0000F9420000}"/>
    <cellStyle name="Normal 2 3 3 5 2 3 2 3" xfId="14297" xr:uid="{00000000-0005-0000-0000-0000FA420000}"/>
    <cellStyle name="Normal 2 3 3 5 2 3 3" xfId="14298" xr:uid="{00000000-0005-0000-0000-0000FB420000}"/>
    <cellStyle name="Normal 2 3 3 5 2 3 4" xfId="14299" xr:uid="{00000000-0005-0000-0000-0000FC420000}"/>
    <cellStyle name="Normal 2 3 3 5 2 4" xfId="14300" xr:uid="{00000000-0005-0000-0000-0000FD420000}"/>
    <cellStyle name="Normal 2 3 3 5 2 4 2" xfId="14301" xr:uid="{00000000-0005-0000-0000-0000FE420000}"/>
    <cellStyle name="Normal 2 3 3 5 2 4 3" xfId="14302" xr:uid="{00000000-0005-0000-0000-0000FF420000}"/>
    <cellStyle name="Normal 2 3 3 5 2 5" xfId="14303" xr:uid="{00000000-0005-0000-0000-000000430000}"/>
    <cellStyle name="Normal 2 3 3 5 2 5 2" xfId="14304" xr:uid="{00000000-0005-0000-0000-000001430000}"/>
    <cellStyle name="Normal 2 3 3 5 2 5 3" xfId="14305" xr:uid="{00000000-0005-0000-0000-000002430000}"/>
    <cellStyle name="Normal 2 3 3 5 2 6" xfId="14306" xr:uid="{00000000-0005-0000-0000-000003430000}"/>
    <cellStyle name="Normal 2 3 3 5 2 7" xfId="14307" xr:uid="{00000000-0005-0000-0000-000004430000}"/>
    <cellStyle name="Normal 2 3 3 5 3" xfId="14308" xr:uid="{00000000-0005-0000-0000-000005430000}"/>
    <cellStyle name="Normal 2 3 3 5 3 2" xfId="14309" xr:uid="{00000000-0005-0000-0000-000006430000}"/>
    <cellStyle name="Normal 2 3 3 5 3 2 2" xfId="14310" xr:uid="{00000000-0005-0000-0000-000007430000}"/>
    <cellStyle name="Normal 2 3 3 5 3 2 2 2" xfId="14311" xr:uid="{00000000-0005-0000-0000-000008430000}"/>
    <cellStyle name="Normal 2 3 3 5 3 2 2 3" xfId="14312" xr:uid="{00000000-0005-0000-0000-000009430000}"/>
    <cellStyle name="Normal 2 3 3 5 3 2 3" xfId="14313" xr:uid="{00000000-0005-0000-0000-00000A430000}"/>
    <cellStyle name="Normal 2 3 3 5 3 2 4" xfId="14314" xr:uid="{00000000-0005-0000-0000-00000B430000}"/>
    <cellStyle name="Normal 2 3 3 5 3 3" xfId="14315" xr:uid="{00000000-0005-0000-0000-00000C430000}"/>
    <cellStyle name="Normal 2 3 3 5 3 3 2" xfId="14316" xr:uid="{00000000-0005-0000-0000-00000D430000}"/>
    <cellStyle name="Normal 2 3 3 5 3 3 3" xfId="14317" xr:uid="{00000000-0005-0000-0000-00000E430000}"/>
    <cellStyle name="Normal 2 3 3 5 3 4" xfId="14318" xr:uid="{00000000-0005-0000-0000-00000F430000}"/>
    <cellStyle name="Normal 2 3 3 5 3 4 2" xfId="14319" xr:uid="{00000000-0005-0000-0000-000010430000}"/>
    <cellStyle name="Normal 2 3 3 5 3 4 3" xfId="14320" xr:uid="{00000000-0005-0000-0000-000011430000}"/>
    <cellStyle name="Normal 2 3 3 5 3 5" xfId="14321" xr:uid="{00000000-0005-0000-0000-000012430000}"/>
    <cellStyle name="Normal 2 3 3 5 3 6" xfId="14322" xr:uid="{00000000-0005-0000-0000-000013430000}"/>
    <cellStyle name="Normal 2 3 3 5 4" xfId="14323" xr:uid="{00000000-0005-0000-0000-000014430000}"/>
    <cellStyle name="Normal 2 3 3 5 4 2" xfId="14324" xr:uid="{00000000-0005-0000-0000-000015430000}"/>
    <cellStyle name="Normal 2 3 3 5 4 2 2" xfId="14325" xr:uid="{00000000-0005-0000-0000-000016430000}"/>
    <cellStyle name="Normal 2 3 3 5 4 2 3" xfId="14326" xr:uid="{00000000-0005-0000-0000-000017430000}"/>
    <cellStyle name="Normal 2 3 3 5 4 3" xfId="14327" xr:uid="{00000000-0005-0000-0000-000018430000}"/>
    <cellStyle name="Normal 2 3 3 5 4 4" xfId="14328" xr:uid="{00000000-0005-0000-0000-000019430000}"/>
    <cellStyle name="Normal 2 3 3 5 5" xfId="14329" xr:uid="{00000000-0005-0000-0000-00001A430000}"/>
    <cellStyle name="Normal 2 3 3 5 5 2" xfId="14330" xr:uid="{00000000-0005-0000-0000-00001B430000}"/>
    <cellStyle name="Normal 2 3 3 5 5 3" xfId="14331" xr:uid="{00000000-0005-0000-0000-00001C430000}"/>
    <cellStyle name="Normal 2 3 3 5 6" xfId="14332" xr:uid="{00000000-0005-0000-0000-00001D430000}"/>
    <cellStyle name="Normal 2 3 3 5 6 2" xfId="14333" xr:uid="{00000000-0005-0000-0000-00001E430000}"/>
    <cellStyle name="Normal 2 3 3 5 6 3" xfId="14334" xr:uid="{00000000-0005-0000-0000-00001F430000}"/>
    <cellStyle name="Normal 2 3 3 5 7" xfId="14335" xr:uid="{00000000-0005-0000-0000-000020430000}"/>
    <cellStyle name="Normal 2 3 3 5 8" xfId="14336" xr:uid="{00000000-0005-0000-0000-000021430000}"/>
    <cellStyle name="Normal 2 3 3 6" xfId="14337" xr:uid="{00000000-0005-0000-0000-000022430000}"/>
    <cellStyle name="Normal 2 3 3 6 2" xfId="14338" xr:uid="{00000000-0005-0000-0000-000023430000}"/>
    <cellStyle name="Normal 2 3 3 6 2 2" xfId="14339" xr:uid="{00000000-0005-0000-0000-000024430000}"/>
    <cellStyle name="Normal 2 3 3 6 2 2 2" xfId="14340" xr:uid="{00000000-0005-0000-0000-000025430000}"/>
    <cellStyle name="Normal 2 3 3 6 2 2 2 2" xfId="14341" xr:uid="{00000000-0005-0000-0000-000026430000}"/>
    <cellStyle name="Normal 2 3 3 6 2 2 2 2 2" xfId="14342" xr:uid="{00000000-0005-0000-0000-000027430000}"/>
    <cellStyle name="Normal 2 3 3 6 2 2 2 2 3" xfId="14343" xr:uid="{00000000-0005-0000-0000-000028430000}"/>
    <cellStyle name="Normal 2 3 3 6 2 2 2 3" xfId="14344" xr:uid="{00000000-0005-0000-0000-000029430000}"/>
    <cellStyle name="Normal 2 3 3 6 2 2 2 4" xfId="14345" xr:uid="{00000000-0005-0000-0000-00002A430000}"/>
    <cellStyle name="Normal 2 3 3 6 2 2 3" xfId="14346" xr:uid="{00000000-0005-0000-0000-00002B430000}"/>
    <cellStyle name="Normal 2 3 3 6 2 2 3 2" xfId="14347" xr:uid="{00000000-0005-0000-0000-00002C430000}"/>
    <cellStyle name="Normal 2 3 3 6 2 2 3 3" xfId="14348" xr:uid="{00000000-0005-0000-0000-00002D430000}"/>
    <cellStyle name="Normal 2 3 3 6 2 2 4" xfId="14349" xr:uid="{00000000-0005-0000-0000-00002E430000}"/>
    <cellStyle name="Normal 2 3 3 6 2 2 4 2" xfId="14350" xr:uid="{00000000-0005-0000-0000-00002F430000}"/>
    <cellStyle name="Normal 2 3 3 6 2 2 4 3" xfId="14351" xr:uid="{00000000-0005-0000-0000-000030430000}"/>
    <cellStyle name="Normal 2 3 3 6 2 2 5" xfId="14352" xr:uid="{00000000-0005-0000-0000-000031430000}"/>
    <cellStyle name="Normal 2 3 3 6 2 2 6" xfId="14353" xr:uid="{00000000-0005-0000-0000-000032430000}"/>
    <cellStyle name="Normal 2 3 3 6 2 3" xfId="14354" xr:uid="{00000000-0005-0000-0000-000033430000}"/>
    <cellStyle name="Normal 2 3 3 6 2 3 2" xfId="14355" xr:uid="{00000000-0005-0000-0000-000034430000}"/>
    <cellStyle name="Normal 2 3 3 6 2 3 2 2" xfId="14356" xr:uid="{00000000-0005-0000-0000-000035430000}"/>
    <cellStyle name="Normal 2 3 3 6 2 3 2 3" xfId="14357" xr:uid="{00000000-0005-0000-0000-000036430000}"/>
    <cellStyle name="Normal 2 3 3 6 2 3 3" xfId="14358" xr:uid="{00000000-0005-0000-0000-000037430000}"/>
    <cellStyle name="Normal 2 3 3 6 2 3 4" xfId="14359" xr:uid="{00000000-0005-0000-0000-000038430000}"/>
    <cellStyle name="Normal 2 3 3 6 2 4" xfId="14360" xr:uid="{00000000-0005-0000-0000-000039430000}"/>
    <cellStyle name="Normal 2 3 3 6 2 4 2" xfId="14361" xr:uid="{00000000-0005-0000-0000-00003A430000}"/>
    <cellStyle name="Normal 2 3 3 6 2 4 3" xfId="14362" xr:uid="{00000000-0005-0000-0000-00003B430000}"/>
    <cellStyle name="Normal 2 3 3 6 2 5" xfId="14363" xr:uid="{00000000-0005-0000-0000-00003C430000}"/>
    <cellStyle name="Normal 2 3 3 6 2 5 2" xfId="14364" xr:uid="{00000000-0005-0000-0000-00003D430000}"/>
    <cellStyle name="Normal 2 3 3 6 2 5 3" xfId="14365" xr:uid="{00000000-0005-0000-0000-00003E430000}"/>
    <cellStyle name="Normal 2 3 3 6 2 6" xfId="14366" xr:uid="{00000000-0005-0000-0000-00003F430000}"/>
    <cellStyle name="Normal 2 3 3 6 2 7" xfId="14367" xr:uid="{00000000-0005-0000-0000-000040430000}"/>
    <cellStyle name="Normal 2 3 3 6 3" xfId="14368" xr:uid="{00000000-0005-0000-0000-000041430000}"/>
    <cellStyle name="Normal 2 3 3 6 3 2" xfId="14369" xr:uid="{00000000-0005-0000-0000-000042430000}"/>
    <cellStyle name="Normal 2 3 3 6 3 2 2" xfId="14370" xr:uid="{00000000-0005-0000-0000-000043430000}"/>
    <cellStyle name="Normal 2 3 3 6 3 2 2 2" xfId="14371" xr:uid="{00000000-0005-0000-0000-000044430000}"/>
    <cellStyle name="Normal 2 3 3 6 3 2 2 3" xfId="14372" xr:uid="{00000000-0005-0000-0000-000045430000}"/>
    <cellStyle name="Normal 2 3 3 6 3 2 3" xfId="14373" xr:uid="{00000000-0005-0000-0000-000046430000}"/>
    <cellStyle name="Normal 2 3 3 6 3 2 4" xfId="14374" xr:uid="{00000000-0005-0000-0000-000047430000}"/>
    <cellStyle name="Normal 2 3 3 6 3 3" xfId="14375" xr:uid="{00000000-0005-0000-0000-000048430000}"/>
    <cellStyle name="Normal 2 3 3 6 3 3 2" xfId="14376" xr:uid="{00000000-0005-0000-0000-000049430000}"/>
    <cellStyle name="Normal 2 3 3 6 3 3 3" xfId="14377" xr:uid="{00000000-0005-0000-0000-00004A430000}"/>
    <cellStyle name="Normal 2 3 3 6 3 4" xfId="14378" xr:uid="{00000000-0005-0000-0000-00004B430000}"/>
    <cellStyle name="Normal 2 3 3 6 3 4 2" xfId="14379" xr:uid="{00000000-0005-0000-0000-00004C430000}"/>
    <cellStyle name="Normal 2 3 3 6 3 4 3" xfId="14380" xr:uid="{00000000-0005-0000-0000-00004D430000}"/>
    <cellStyle name="Normal 2 3 3 6 3 5" xfId="14381" xr:uid="{00000000-0005-0000-0000-00004E430000}"/>
    <cellStyle name="Normal 2 3 3 6 3 6" xfId="14382" xr:uid="{00000000-0005-0000-0000-00004F430000}"/>
    <cellStyle name="Normal 2 3 3 6 4" xfId="14383" xr:uid="{00000000-0005-0000-0000-000050430000}"/>
    <cellStyle name="Normal 2 3 3 6 4 2" xfId="14384" xr:uid="{00000000-0005-0000-0000-000051430000}"/>
    <cellStyle name="Normal 2 3 3 6 4 2 2" xfId="14385" xr:uid="{00000000-0005-0000-0000-000052430000}"/>
    <cellStyle name="Normal 2 3 3 6 4 2 3" xfId="14386" xr:uid="{00000000-0005-0000-0000-000053430000}"/>
    <cellStyle name="Normal 2 3 3 6 4 3" xfId="14387" xr:uid="{00000000-0005-0000-0000-000054430000}"/>
    <cellStyle name="Normal 2 3 3 6 4 4" xfId="14388" xr:uid="{00000000-0005-0000-0000-000055430000}"/>
    <cellStyle name="Normal 2 3 3 6 5" xfId="14389" xr:uid="{00000000-0005-0000-0000-000056430000}"/>
    <cellStyle name="Normal 2 3 3 6 5 2" xfId="14390" xr:uid="{00000000-0005-0000-0000-000057430000}"/>
    <cellStyle name="Normal 2 3 3 6 5 3" xfId="14391" xr:uid="{00000000-0005-0000-0000-000058430000}"/>
    <cellStyle name="Normal 2 3 3 6 6" xfId="14392" xr:uid="{00000000-0005-0000-0000-000059430000}"/>
    <cellStyle name="Normal 2 3 3 6 6 2" xfId="14393" xr:uid="{00000000-0005-0000-0000-00005A430000}"/>
    <cellStyle name="Normal 2 3 3 6 6 3" xfId="14394" xr:uid="{00000000-0005-0000-0000-00005B430000}"/>
    <cellStyle name="Normal 2 3 3 6 7" xfId="14395" xr:uid="{00000000-0005-0000-0000-00005C430000}"/>
    <cellStyle name="Normal 2 3 3 6 8" xfId="14396" xr:uid="{00000000-0005-0000-0000-00005D430000}"/>
    <cellStyle name="Normal 2 3 3 7" xfId="14397" xr:uid="{00000000-0005-0000-0000-00005E430000}"/>
    <cellStyle name="Normal 2 3 3 7 2" xfId="14398" xr:uid="{00000000-0005-0000-0000-00005F430000}"/>
    <cellStyle name="Normal 2 3 3 7 2 2" xfId="14399" xr:uid="{00000000-0005-0000-0000-000060430000}"/>
    <cellStyle name="Normal 2 3 3 7 2 2 2" xfId="14400" xr:uid="{00000000-0005-0000-0000-000061430000}"/>
    <cellStyle name="Normal 2 3 3 7 2 2 2 2" xfId="14401" xr:uid="{00000000-0005-0000-0000-000062430000}"/>
    <cellStyle name="Normal 2 3 3 7 2 2 2 3" xfId="14402" xr:uid="{00000000-0005-0000-0000-000063430000}"/>
    <cellStyle name="Normal 2 3 3 7 2 2 3" xfId="14403" xr:uid="{00000000-0005-0000-0000-000064430000}"/>
    <cellStyle name="Normal 2 3 3 7 2 2 4" xfId="14404" xr:uid="{00000000-0005-0000-0000-000065430000}"/>
    <cellStyle name="Normal 2 3 3 7 2 3" xfId="14405" xr:uid="{00000000-0005-0000-0000-000066430000}"/>
    <cellStyle name="Normal 2 3 3 7 2 3 2" xfId="14406" xr:uid="{00000000-0005-0000-0000-000067430000}"/>
    <cellStyle name="Normal 2 3 3 7 2 3 3" xfId="14407" xr:uid="{00000000-0005-0000-0000-000068430000}"/>
    <cellStyle name="Normal 2 3 3 7 2 4" xfId="14408" xr:uid="{00000000-0005-0000-0000-000069430000}"/>
    <cellStyle name="Normal 2 3 3 7 2 4 2" xfId="14409" xr:uid="{00000000-0005-0000-0000-00006A430000}"/>
    <cellStyle name="Normal 2 3 3 7 2 4 3" xfId="14410" xr:uid="{00000000-0005-0000-0000-00006B430000}"/>
    <cellStyle name="Normal 2 3 3 7 2 5" xfId="14411" xr:uid="{00000000-0005-0000-0000-00006C430000}"/>
    <cellStyle name="Normal 2 3 3 7 2 6" xfId="14412" xr:uid="{00000000-0005-0000-0000-00006D430000}"/>
    <cellStyle name="Normal 2 3 3 7 3" xfId="14413" xr:uid="{00000000-0005-0000-0000-00006E430000}"/>
    <cellStyle name="Normal 2 3 3 7 3 2" xfId="14414" xr:uid="{00000000-0005-0000-0000-00006F430000}"/>
    <cellStyle name="Normal 2 3 3 7 3 2 2" xfId="14415" xr:uid="{00000000-0005-0000-0000-000070430000}"/>
    <cellStyle name="Normal 2 3 3 7 3 2 3" xfId="14416" xr:uid="{00000000-0005-0000-0000-000071430000}"/>
    <cellStyle name="Normal 2 3 3 7 3 3" xfId="14417" xr:uid="{00000000-0005-0000-0000-000072430000}"/>
    <cellStyle name="Normal 2 3 3 7 3 4" xfId="14418" xr:uid="{00000000-0005-0000-0000-000073430000}"/>
    <cellStyle name="Normal 2 3 3 7 4" xfId="14419" xr:uid="{00000000-0005-0000-0000-000074430000}"/>
    <cellStyle name="Normal 2 3 3 7 4 2" xfId="14420" xr:uid="{00000000-0005-0000-0000-000075430000}"/>
    <cellStyle name="Normal 2 3 3 7 4 3" xfId="14421" xr:uid="{00000000-0005-0000-0000-000076430000}"/>
    <cellStyle name="Normal 2 3 3 7 5" xfId="14422" xr:uid="{00000000-0005-0000-0000-000077430000}"/>
    <cellStyle name="Normal 2 3 3 7 5 2" xfId="14423" xr:uid="{00000000-0005-0000-0000-000078430000}"/>
    <cellStyle name="Normal 2 3 3 7 5 3" xfId="14424" xr:uid="{00000000-0005-0000-0000-000079430000}"/>
    <cellStyle name="Normal 2 3 3 7 6" xfId="14425" xr:uid="{00000000-0005-0000-0000-00007A430000}"/>
    <cellStyle name="Normal 2 3 3 7 7" xfId="14426" xr:uid="{00000000-0005-0000-0000-00007B430000}"/>
    <cellStyle name="Normal 2 3 3 8" xfId="14427" xr:uid="{00000000-0005-0000-0000-00007C430000}"/>
    <cellStyle name="Normal 2 3 3 8 2" xfId="14428" xr:uid="{00000000-0005-0000-0000-00007D430000}"/>
    <cellStyle name="Normal 2 3 3 8 2 2" xfId="14429" xr:uid="{00000000-0005-0000-0000-00007E430000}"/>
    <cellStyle name="Normal 2 3 3 8 2 2 2" xfId="14430" xr:uid="{00000000-0005-0000-0000-00007F430000}"/>
    <cellStyle name="Normal 2 3 3 8 2 2 3" xfId="14431" xr:uid="{00000000-0005-0000-0000-000080430000}"/>
    <cellStyle name="Normal 2 3 3 8 2 3" xfId="14432" xr:uid="{00000000-0005-0000-0000-000081430000}"/>
    <cellStyle name="Normal 2 3 3 8 2 4" xfId="14433" xr:uid="{00000000-0005-0000-0000-000082430000}"/>
    <cellStyle name="Normal 2 3 3 8 3" xfId="14434" xr:uid="{00000000-0005-0000-0000-000083430000}"/>
    <cellStyle name="Normal 2 3 3 8 3 2" xfId="14435" xr:uid="{00000000-0005-0000-0000-000084430000}"/>
    <cellStyle name="Normal 2 3 3 8 3 3" xfId="14436" xr:uid="{00000000-0005-0000-0000-000085430000}"/>
    <cellStyle name="Normal 2 3 3 8 4" xfId="14437" xr:uid="{00000000-0005-0000-0000-000086430000}"/>
    <cellStyle name="Normal 2 3 3 8 4 2" xfId="14438" xr:uid="{00000000-0005-0000-0000-000087430000}"/>
    <cellStyle name="Normal 2 3 3 8 4 3" xfId="14439" xr:uid="{00000000-0005-0000-0000-000088430000}"/>
    <cellStyle name="Normal 2 3 3 8 5" xfId="14440" xr:uid="{00000000-0005-0000-0000-000089430000}"/>
    <cellStyle name="Normal 2 3 3 8 6" xfId="14441" xr:uid="{00000000-0005-0000-0000-00008A430000}"/>
    <cellStyle name="Normal 2 3 3 9" xfId="14442" xr:uid="{00000000-0005-0000-0000-00008B430000}"/>
    <cellStyle name="Normal 2 3 3 9 2" xfId="14443" xr:uid="{00000000-0005-0000-0000-00008C430000}"/>
    <cellStyle name="Normal 2 3 3 9 2 2" xfId="14444" xr:uid="{00000000-0005-0000-0000-00008D430000}"/>
    <cellStyle name="Normal 2 3 3 9 2 3" xfId="14445" xr:uid="{00000000-0005-0000-0000-00008E430000}"/>
    <cellStyle name="Normal 2 3 3 9 3" xfId="14446" xr:uid="{00000000-0005-0000-0000-00008F430000}"/>
    <cellStyle name="Normal 2 3 3 9 4" xfId="14447" xr:uid="{00000000-0005-0000-0000-000090430000}"/>
    <cellStyle name="Normal 2 3 4" xfId="14448" xr:uid="{00000000-0005-0000-0000-000091430000}"/>
    <cellStyle name="Normal 2 3 4 10" xfId="14449" xr:uid="{00000000-0005-0000-0000-000092430000}"/>
    <cellStyle name="Normal 2 3 4 10 2" xfId="14450" xr:uid="{00000000-0005-0000-0000-000093430000}"/>
    <cellStyle name="Normal 2 3 4 10 3" xfId="14451" xr:uid="{00000000-0005-0000-0000-000094430000}"/>
    <cellStyle name="Normal 2 3 4 11" xfId="14452" xr:uid="{00000000-0005-0000-0000-000095430000}"/>
    <cellStyle name="Normal 2 3 4 11 2" xfId="14453" xr:uid="{00000000-0005-0000-0000-000096430000}"/>
    <cellStyle name="Normal 2 3 4 12" xfId="14454" xr:uid="{00000000-0005-0000-0000-000097430000}"/>
    <cellStyle name="Normal 2 3 4 2" xfId="14455" xr:uid="{00000000-0005-0000-0000-000098430000}"/>
    <cellStyle name="Normal 2 3 4 2 10" xfId="14456" xr:uid="{00000000-0005-0000-0000-000099430000}"/>
    <cellStyle name="Normal 2 3 4 2 11" xfId="14457" xr:uid="{00000000-0005-0000-0000-00009A430000}"/>
    <cellStyle name="Normal 2 3 4 2 2" xfId="14458" xr:uid="{00000000-0005-0000-0000-00009B430000}"/>
    <cellStyle name="Normal 2 3 4 2 2 2" xfId="14459" xr:uid="{00000000-0005-0000-0000-00009C430000}"/>
    <cellStyle name="Normal 2 3 4 2 2 2 2" xfId="14460" xr:uid="{00000000-0005-0000-0000-00009D430000}"/>
    <cellStyle name="Normal 2 3 4 2 2 2 2 2" xfId="14461" xr:uid="{00000000-0005-0000-0000-00009E430000}"/>
    <cellStyle name="Normal 2 3 4 2 2 2 2 2 2" xfId="14462" xr:uid="{00000000-0005-0000-0000-00009F430000}"/>
    <cellStyle name="Normal 2 3 4 2 2 2 2 2 2 2" xfId="14463" xr:uid="{00000000-0005-0000-0000-0000A0430000}"/>
    <cellStyle name="Normal 2 3 4 2 2 2 2 2 2 3" xfId="14464" xr:uid="{00000000-0005-0000-0000-0000A1430000}"/>
    <cellStyle name="Normal 2 3 4 2 2 2 2 2 3" xfId="14465" xr:uid="{00000000-0005-0000-0000-0000A2430000}"/>
    <cellStyle name="Normal 2 3 4 2 2 2 2 2 4" xfId="14466" xr:uid="{00000000-0005-0000-0000-0000A3430000}"/>
    <cellStyle name="Normal 2 3 4 2 2 2 2 3" xfId="14467" xr:uid="{00000000-0005-0000-0000-0000A4430000}"/>
    <cellStyle name="Normal 2 3 4 2 2 2 2 3 2" xfId="14468" xr:uid="{00000000-0005-0000-0000-0000A5430000}"/>
    <cellStyle name="Normal 2 3 4 2 2 2 2 3 3" xfId="14469" xr:uid="{00000000-0005-0000-0000-0000A6430000}"/>
    <cellStyle name="Normal 2 3 4 2 2 2 2 4" xfId="14470" xr:uid="{00000000-0005-0000-0000-0000A7430000}"/>
    <cellStyle name="Normal 2 3 4 2 2 2 2 4 2" xfId="14471" xr:uid="{00000000-0005-0000-0000-0000A8430000}"/>
    <cellStyle name="Normal 2 3 4 2 2 2 2 4 3" xfId="14472" xr:uid="{00000000-0005-0000-0000-0000A9430000}"/>
    <cellStyle name="Normal 2 3 4 2 2 2 2 5" xfId="14473" xr:uid="{00000000-0005-0000-0000-0000AA430000}"/>
    <cellStyle name="Normal 2 3 4 2 2 2 2 6" xfId="14474" xr:uid="{00000000-0005-0000-0000-0000AB430000}"/>
    <cellStyle name="Normal 2 3 4 2 2 2 3" xfId="14475" xr:uid="{00000000-0005-0000-0000-0000AC430000}"/>
    <cellStyle name="Normal 2 3 4 2 2 2 3 2" xfId="14476" xr:uid="{00000000-0005-0000-0000-0000AD430000}"/>
    <cellStyle name="Normal 2 3 4 2 2 2 3 2 2" xfId="14477" xr:uid="{00000000-0005-0000-0000-0000AE430000}"/>
    <cellStyle name="Normal 2 3 4 2 2 2 3 2 3" xfId="14478" xr:uid="{00000000-0005-0000-0000-0000AF430000}"/>
    <cellStyle name="Normal 2 3 4 2 2 2 3 3" xfId="14479" xr:uid="{00000000-0005-0000-0000-0000B0430000}"/>
    <cellStyle name="Normal 2 3 4 2 2 2 3 4" xfId="14480" xr:uid="{00000000-0005-0000-0000-0000B1430000}"/>
    <cellStyle name="Normal 2 3 4 2 2 2 4" xfId="14481" xr:uid="{00000000-0005-0000-0000-0000B2430000}"/>
    <cellStyle name="Normal 2 3 4 2 2 2 4 2" xfId="14482" xr:uid="{00000000-0005-0000-0000-0000B3430000}"/>
    <cellStyle name="Normal 2 3 4 2 2 2 4 3" xfId="14483" xr:uid="{00000000-0005-0000-0000-0000B4430000}"/>
    <cellStyle name="Normal 2 3 4 2 2 2 5" xfId="14484" xr:uid="{00000000-0005-0000-0000-0000B5430000}"/>
    <cellStyle name="Normal 2 3 4 2 2 2 5 2" xfId="14485" xr:uid="{00000000-0005-0000-0000-0000B6430000}"/>
    <cellStyle name="Normal 2 3 4 2 2 2 5 3" xfId="14486" xr:uid="{00000000-0005-0000-0000-0000B7430000}"/>
    <cellStyle name="Normal 2 3 4 2 2 2 6" xfId="14487" xr:uid="{00000000-0005-0000-0000-0000B8430000}"/>
    <cellStyle name="Normal 2 3 4 2 2 2 7" xfId="14488" xr:uid="{00000000-0005-0000-0000-0000B9430000}"/>
    <cellStyle name="Normal 2 3 4 2 2 3" xfId="14489" xr:uid="{00000000-0005-0000-0000-0000BA430000}"/>
    <cellStyle name="Normal 2 3 4 2 2 3 2" xfId="14490" xr:uid="{00000000-0005-0000-0000-0000BB430000}"/>
    <cellStyle name="Normal 2 3 4 2 2 3 2 2" xfId="14491" xr:uid="{00000000-0005-0000-0000-0000BC430000}"/>
    <cellStyle name="Normal 2 3 4 2 2 3 2 2 2" xfId="14492" xr:uid="{00000000-0005-0000-0000-0000BD430000}"/>
    <cellStyle name="Normal 2 3 4 2 2 3 2 2 3" xfId="14493" xr:uid="{00000000-0005-0000-0000-0000BE430000}"/>
    <cellStyle name="Normal 2 3 4 2 2 3 2 3" xfId="14494" xr:uid="{00000000-0005-0000-0000-0000BF430000}"/>
    <cellStyle name="Normal 2 3 4 2 2 3 2 4" xfId="14495" xr:uid="{00000000-0005-0000-0000-0000C0430000}"/>
    <cellStyle name="Normal 2 3 4 2 2 3 3" xfId="14496" xr:uid="{00000000-0005-0000-0000-0000C1430000}"/>
    <cellStyle name="Normal 2 3 4 2 2 3 3 2" xfId="14497" xr:uid="{00000000-0005-0000-0000-0000C2430000}"/>
    <cellStyle name="Normal 2 3 4 2 2 3 3 3" xfId="14498" xr:uid="{00000000-0005-0000-0000-0000C3430000}"/>
    <cellStyle name="Normal 2 3 4 2 2 3 4" xfId="14499" xr:uid="{00000000-0005-0000-0000-0000C4430000}"/>
    <cellStyle name="Normal 2 3 4 2 2 3 4 2" xfId="14500" xr:uid="{00000000-0005-0000-0000-0000C5430000}"/>
    <cellStyle name="Normal 2 3 4 2 2 3 4 3" xfId="14501" xr:uid="{00000000-0005-0000-0000-0000C6430000}"/>
    <cellStyle name="Normal 2 3 4 2 2 3 5" xfId="14502" xr:uid="{00000000-0005-0000-0000-0000C7430000}"/>
    <cellStyle name="Normal 2 3 4 2 2 3 6" xfId="14503" xr:uid="{00000000-0005-0000-0000-0000C8430000}"/>
    <cellStyle name="Normal 2 3 4 2 2 4" xfId="14504" xr:uid="{00000000-0005-0000-0000-0000C9430000}"/>
    <cellStyle name="Normal 2 3 4 2 2 4 2" xfId="14505" xr:uid="{00000000-0005-0000-0000-0000CA430000}"/>
    <cellStyle name="Normal 2 3 4 2 2 4 2 2" xfId="14506" xr:uid="{00000000-0005-0000-0000-0000CB430000}"/>
    <cellStyle name="Normal 2 3 4 2 2 4 2 3" xfId="14507" xr:uid="{00000000-0005-0000-0000-0000CC430000}"/>
    <cellStyle name="Normal 2 3 4 2 2 4 3" xfId="14508" xr:uid="{00000000-0005-0000-0000-0000CD430000}"/>
    <cellStyle name="Normal 2 3 4 2 2 4 4" xfId="14509" xr:uid="{00000000-0005-0000-0000-0000CE430000}"/>
    <cellStyle name="Normal 2 3 4 2 2 5" xfId="14510" xr:uid="{00000000-0005-0000-0000-0000CF430000}"/>
    <cellStyle name="Normal 2 3 4 2 2 5 2" xfId="14511" xr:uid="{00000000-0005-0000-0000-0000D0430000}"/>
    <cellStyle name="Normal 2 3 4 2 2 5 3" xfId="14512" xr:uid="{00000000-0005-0000-0000-0000D1430000}"/>
    <cellStyle name="Normal 2 3 4 2 2 6" xfId="14513" xr:uid="{00000000-0005-0000-0000-0000D2430000}"/>
    <cellStyle name="Normal 2 3 4 2 2 6 2" xfId="14514" xr:uid="{00000000-0005-0000-0000-0000D3430000}"/>
    <cellStyle name="Normal 2 3 4 2 2 6 3" xfId="14515" xr:uid="{00000000-0005-0000-0000-0000D4430000}"/>
    <cellStyle name="Normal 2 3 4 2 2 7" xfId="14516" xr:uid="{00000000-0005-0000-0000-0000D5430000}"/>
    <cellStyle name="Normal 2 3 4 2 2 8" xfId="14517" xr:uid="{00000000-0005-0000-0000-0000D6430000}"/>
    <cellStyle name="Normal 2 3 4 2 3" xfId="14518" xr:uid="{00000000-0005-0000-0000-0000D7430000}"/>
    <cellStyle name="Normal 2 3 4 2 3 2" xfId="14519" xr:uid="{00000000-0005-0000-0000-0000D8430000}"/>
    <cellStyle name="Normal 2 3 4 2 3 2 2" xfId="14520" xr:uid="{00000000-0005-0000-0000-0000D9430000}"/>
    <cellStyle name="Normal 2 3 4 2 3 2 2 2" xfId="14521" xr:uid="{00000000-0005-0000-0000-0000DA430000}"/>
    <cellStyle name="Normal 2 3 4 2 3 2 2 2 2" xfId="14522" xr:uid="{00000000-0005-0000-0000-0000DB430000}"/>
    <cellStyle name="Normal 2 3 4 2 3 2 2 2 2 2" xfId="14523" xr:uid="{00000000-0005-0000-0000-0000DC430000}"/>
    <cellStyle name="Normal 2 3 4 2 3 2 2 2 2 3" xfId="14524" xr:uid="{00000000-0005-0000-0000-0000DD430000}"/>
    <cellStyle name="Normal 2 3 4 2 3 2 2 2 3" xfId="14525" xr:uid="{00000000-0005-0000-0000-0000DE430000}"/>
    <cellStyle name="Normal 2 3 4 2 3 2 2 2 4" xfId="14526" xr:uid="{00000000-0005-0000-0000-0000DF430000}"/>
    <cellStyle name="Normal 2 3 4 2 3 2 2 3" xfId="14527" xr:uid="{00000000-0005-0000-0000-0000E0430000}"/>
    <cellStyle name="Normal 2 3 4 2 3 2 2 3 2" xfId="14528" xr:uid="{00000000-0005-0000-0000-0000E1430000}"/>
    <cellStyle name="Normal 2 3 4 2 3 2 2 3 3" xfId="14529" xr:uid="{00000000-0005-0000-0000-0000E2430000}"/>
    <cellStyle name="Normal 2 3 4 2 3 2 2 4" xfId="14530" xr:uid="{00000000-0005-0000-0000-0000E3430000}"/>
    <cellStyle name="Normal 2 3 4 2 3 2 2 4 2" xfId="14531" xr:uid="{00000000-0005-0000-0000-0000E4430000}"/>
    <cellStyle name="Normal 2 3 4 2 3 2 2 4 3" xfId="14532" xr:uid="{00000000-0005-0000-0000-0000E5430000}"/>
    <cellStyle name="Normal 2 3 4 2 3 2 2 5" xfId="14533" xr:uid="{00000000-0005-0000-0000-0000E6430000}"/>
    <cellStyle name="Normal 2 3 4 2 3 2 2 6" xfId="14534" xr:uid="{00000000-0005-0000-0000-0000E7430000}"/>
    <cellStyle name="Normal 2 3 4 2 3 2 3" xfId="14535" xr:uid="{00000000-0005-0000-0000-0000E8430000}"/>
    <cellStyle name="Normal 2 3 4 2 3 2 3 2" xfId="14536" xr:uid="{00000000-0005-0000-0000-0000E9430000}"/>
    <cellStyle name="Normal 2 3 4 2 3 2 3 2 2" xfId="14537" xr:uid="{00000000-0005-0000-0000-0000EA430000}"/>
    <cellStyle name="Normal 2 3 4 2 3 2 3 2 3" xfId="14538" xr:uid="{00000000-0005-0000-0000-0000EB430000}"/>
    <cellStyle name="Normal 2 3 4 2 3 2 3 3" xfId="14539" xr:uid="{00000000-0005-0000-0000-0000EC430000}"/>
    <cellStyle name="Normal 2 3 4 2 3 2 3 4" xfId="14540" xr:uid="{00000000-0005-0000-0000-0000ED430000}"/>
    <cellStyle name="Normal 2 3 4 2 3 2 4" xfId="14541" xr:uid="{00000000-0005-0000-0000-0000EE430000}"/>
    <cellStyle name="Normal 2 3 4 2 3 2 4 2" xfId="14542" xr:uid="{00000000-0005-0000-0000-0000EF430000}"/>
    <cellStyle name="Normal 2 3 4 2 3 2 4 3" xfId="14543" xr:uid="{00000000-0005-0000-0000-0000F0430000}"/>
    <cellStyle name="Normal 2 3 4 2 3 2 5" xfId="14544" xr:uid="{00000000-0005-0000-0000-0000F1430000}"/>
    <cellStyle name="Normal 2 3 4 2 3 2 5 2" xfId="14545" xr:uid="{00000000-0005-0000-0000-0000F2430000}"/>
    <cellStyle name="Normal 2 3 4 2 3 2 5 3" xfId="14546" xr:uid="{00000000-0005-0000-0000-0000F3430000}"/>
    <cellStyle name="Normal 2 3 4 2 3 2 6" xfId="14547" xr:uid="{00000000-0005-0000-0000-0000F4430000}"/>
    <cellStyle name="Normal 2 3 4 2 3 2 7" xfId="14548" xr:uid="{00000000-0005-0000-0000-0000F5430000}"/>
    <cellStyle name="Normal 2 3 4 2 3 3" xfId="14549" xr:uid="{00000000-0005-0000-0000-0000F6430000}"/>
    <cellStyle name="Normal 2 3 4 2 3 3 2" xfId="14550" xr:uid="{00000000-0005-0000-0000-0000F7430000}"/>
    <cellStyle name="Normal 2 3 4 2 3 3 2 2" xfId="14551" xr:uid="{00000000-0005-0000-0000-0000F8430000}"/>
    <cellStyle name="Normal 2 3 4 2 3 3 2 2 2" xfId="14552" xr:uid="{00000000-0005-0000-0000-0000F9430000}"/>
    <cellStyle name="Normal 2 3 4 2 3 3 2 2 3" xfId="14553" xr:uid="{00000000-0005-0000-0000-0000FA430000}"/>
    <cellStyle name="Normal 2 3 4 2 3 3 2 3" xfId="14554" xr:uid="{00000000-0005-0000-0000-0000FB430000}"/>
    <cellStyle name="Normal 2 3 4 2 3 3 2 4" xfId="14555" xr:uid="{00000000-0005-0000-0000-0000FC430000}"/>
    <cellStyle name="Normal 2 3 4 2 3 3 3" xfId="14556" xr:uid="{00000000-0005-0000-0000-0000FD430000}"/>
    <cellStyle name="Normal 2 3 4 2 3 3 3 2" xfId="14557" xr:uid="{00000000-0005-0000-0000-0000FE430000}"/>
    <cellStyle name="Normal 2 3 4 2 3 3 3 3" xfId="14558" xr:uid="{00000000-0005-0000-0000-0000FF430000}"/>
    <cellStyle name="Normal 2 3 4 2 3 3 4" xfId="14559" xr:uid="{00000000-0005-0000-0000-000000440000}"/>
    <cellStyle name="Normal 2 3 4 2 3 3 4 2" xfId="14560" xr:uid="{00000000-0005-0000-0000-000001440000}"/>
    <cellStyle name="Normal 2 3 4 2 3 3 4 3" xfId="14561" xr:uid="{00000000-0005-0000-0000-000002440000}"/>
    <cellStyle name="Normal 2 3 4 2 3 3 5" xfId="14562" xr:uid="{00000000-0005-0000-0000-000003440000}"/>
    <cellStyle name="Normal 2 3 4 2 3 3 6" xfId="14563" xr:uid="{00000000-0005-0000-0000-000004440000}"/>
    <cellStyle name="Normal 2 3 4 2 3 4" xfId="14564" xr:uid="{00000000-0005-0000-0000-000005440000}"/>
    <cellStyle name="Normal 2 3 4 2 3 4 2" xfId="14565" xr:uid="{00000000-0005-0000-0000-000006440000}"/>
    <cellStyle name="Normal 2 3 4 2 3 4 2 2" xfId="14566" xr:uid="{00000000-0005-0000-0000-000007440000}"/>
    <cellStyle name="Normal 2 3 4 2 3 4 2 3" xfId="14567" xr:uid="{00000000-0005-0000-0000-000008440000}"/>
    <cellStyle name="Normal 2 3 4 2 3 4 3" xfId="14568" xr:uid="{00000000-0005-0000-0000-000009440000}"/>
    <cellStyle name="Normal 2 3 4 2 3 4 4" xfId="14569" xr:uid="{00000000-0005-0000-0000-00000A440000}"/>
    <cellStyle name="Normal 2 3 4 2 3 5" xfId="14570" xr:uid="{00000000-0005-0000-0000-00000B440000}"/>
    <cellStyle name="Normal 2 3 4 2 3 5 2" xfId="14571" xr:uid="{00000000-0005-0000-0000-00000C440000}"/>
    <cellStyle name="Normal 2 3 4 2 3 5 3" xfId="14572" xr:uid="{00000000-0005-0000-0000-00000D440000}"/>
    <cellStyle name="Normal 2 3 4 2 3 6" xfId="14573" xr:uid="{00000000-0005-0000-0000-00000E440000}"/>
    <cellStyle name="Normal 2 3 4 2 3 6 2" xfId="14574" xr:uid="{00000000-0005-0000-0000-00000F440000}"/>
    <cellStyle name="Normal 2 3 4 2 3 6 3" xfId="14575" xr:uid="{00000000-0005-0000-0000-000010440000}"/>
    <cellStyle name="Normal 2 3 4 2 3 7" xfId="14576" xr:uid="{00000000-0005-0000-0000-000011440000}"/>
    <cellStyle name="Normal 2 3 4 2 3 8" xfId="14577" xr:uid="{00000000-0005-0000-0000-000012440000}"/>
    <cellStyle name="Normal 2 3 4 2 4" xfId="14578" xr:uid="{00000000-0005-0000-0000-000013440000}"/>
    <cellStyle name="Normal 2 3 4 2 4 2" xfId="14579" xr:uid="{00000000-0005-0000-0000-000014440000}"/>
    <cellStyle name="Normal 2 3 4 2 4 2 2" xfId="14580" xr:uid="{00000000-0005-0000-0000-000015440000}"/>
    <cellStyle name="Normal 2 3 4 2 4 2 2 2" xfId="14581" xr:uid="{00000000-0005-0000-0000-000016440000}"/>
    <cellStyle name="Normal 2 3 4 2 4 2 2 2 2" xfId="14582" xr:uid="{00000000-0005-0000-0000-000017440000}"/>
    <cellStyle name="Normal 2 3 4 2 4 2 2 2 2 2" xfId="14583" xr:uid="{00000000-0005-0000-0000-000018440000}"/>
    <cellStyle name="Normal 2 3 4 2 4 2 2 2 2 3" xfId="14584" xr:uid="{00000000-0005-0000-0000-000019440000}"/>
    <cellStyle name="Normal 2 3 4 2 4 2 2 2 3" xfId="14585" xr:uid="{00000000-0005-0000-0000-00001A440000}"/>
    <cellStyle name="Normal 2 3 4 2 4 2 2 2 4" xfId="14586" xr:uid="{00000000-0005-0000-0000-00001B440000}"/>
    <cellStyle name="Normal 2 3 4 2 4 2 2 3" xfId="14587" xr:uid="{00000000-0005-0000-0000-00001C440000}"/>
    <cellStyle name="Normal 2 3 4 2 4 2 2 3 2" xfId="14588" xr:uid="{00000000-0005-0000-0000-00001D440000}"/>
    <cellStyle name="Normal 2 3 4 2 4 2 2 3 3" xfId="14589" xr:uid="{00000000-0005-0000-0000-00001E440000}"/>
    <cellStyle name="Normal 2 3 4 2 4 2 2 4" xfId="14590" xr:uid="{00000000-0005-0000-0000-00001F440000}"/>
    <cellStyle name="Normal 2 3 4 2 4 2 2 4 2" xfId="14591" xr:uid="{00000000-0005-0000-0000-000020440000}"/>
    <cellStyle name="Normal 2 3 4 2 4 2 2 4 3" xfId="14592" xr:uid="{00000000-0005-0000-0000-000021440000}"/>
    <cellStyle name="Normal 2 3 4 2 4 2 2 5" xfId="14593" xr:uid="{00000000-0005-0000-0000-000022440000}"/>
    <cellStyle name="Normal 2 3 4 2 4 2 2 6" xfId="14594" xr:uid="{00000000-0005-0000-0000-000023440000}"/>
    <cellStyle name="Normal 2 3 4 2 4 2 3" xfId="14595" xr:uid="{00000000-0005-0000-0000-000024440000}"/>
    <cellStyle name="Normal 2 3 4 2 4 2 3 2" xfId="14596" xr:uid="{00000000-0005-0000-0000-000025440000}"/>
    <cellStyle name="Normal 2 3 4 2 4 2 3 2 2" xfId="14597" xr:uid="{00000000-0005-0000-0000-000026440000}"/>
    <cellStyle name="Normal 2 3 4 2 4 2 3 2 3" xfId="14598" xr:uid="{00000000-0005-0000-0000-000027440000}"/>
    <cellStyle name="Normal 2 3 4 2 4 2 3 3" xfId="14599" xr:uid="{00000000-0005-0000-0000-000028440000}"/>
    <cellStyle name="Normal 2 3 4 2 4 2 3 4" xfId="14600" xr:uid="{00000000-0005-0000-0000-000029440000}"/>
    <cellStyle name="Normal 2 3 4 2 4 2 4" xfId="14601" xr:uid="{00000000-0005-0000-0000-00002A440000}"/>
    <cellStyle name="Normal 2 3 4 2 4 2 4 2" xfId="14602" xr:uid="{00000000-0005-0000-0000-00002B440000}"/>
    <cellStyle name="Normal 2 3 4 2 4 2 4 3" xfId="14603" xr:uid="{00000000-0005-0000-0000-00002C440000}"/>
    <cellStyle name="Normal 2 3 4 2 4 2 5" xfId="14604" xr:uid="{00000000-0005-0000-0000-00002D440000}"/>
    <cellStyle name="Normal 2 3 4 2 4 2 5 2" xfId="14605" xr:uid="{00000000-0005-0000-0000-00002E440000}"/>
    <cellStyle name="Normal 2 3 4 2 4 2 5 3" xfId="14606" xr:uid="{00000000-0005-0000-0000-00002F440000}"/>
    <cellStyle name="Normal 2 3 4 2 4 2 6" xfId="14607" xr:uid="{00000000-0005-0000-0000-000030440000}"/>
    <cellStyle name="Normal 2 3 4 2 4 2 7" xfId="14608" xr:uid="{00000000-0005-0000-0000-000031440000}"/>
    <cellStyle name="Normal 2 3 4 2 4 3" xfId="14609" xr:uid="{00000000-0005-0000-0000-000032440000}"/>
    <cellStyle name="Normal 2 3 4 2 4 3 2" xfId="14610" xr:uid="{00000000-0005-0000-0000-000033440000}"/>
    <cellStyle name="Normal 2 3 4 2 4 3 2 2" xfId="14611" xr:uid="{00000000-0005-0000-0000-000034440000}"/>
    <cellStyle name="Normal 2 3 4 2 4 3 2 2 2" xfId="14612" xr:uid="{00000000-0005-0000-0000-000035440000}"/>
    <cellStyle name="Normal 2 3 4 2 4 3 2 2 3" xfId="14613" xr:uid="{00000000-0005-0000-0000-000036440000}"/>
    <cellStyle name="Normal 2 3 4 2 4 3 2 3" xfId="14614" xr:uid="{00000000-0005-0000-0000-000037440000}"/>
    <cellStyle name="Normal 2 3 4 2 4 3 2 4" xfId="14615" xr:uid="{00000000-0005-0000-0000-000038440000}"/>
    <cellStyle name="Normal 2 3 4 2 4 3 3" xfId="14616" xr:uid="{00000000-0005-0000-0000-000039440000}"/>
    <cellStyle name="Normal 2 3 4 2 4 3 3 2" xfId="14617" xr:uid="{00000000-0005-0000-0000-00003A440000}"/>
    <cellStyle name="Normal 2 3 4 2 4 3 3 3" xfId="14618" xr:uid="{00000000-0005-0000-0000-00003B440000}"/>
    <cellStyle name="Normal 2 3 4 2 4 3 4" xfId="14619" xr:uid="{00000000-0005-0000-0000-00003C440000}"/>
    <cellStyle name="Normal 2 3 4 2 4 3 4 2" xfId="14620" xr:uid="{00000000-0005-0000-0000-00003D440000}"/>
    <cellStyle name="Normal 2 3 4 2 4 3 4 3" xfId="14621" xr:uid="{00000000-0005-0000-0000-00003E440000}"/>
    <cellStyle name="Normal 2 3 4 2 4 3 5" xfId="14622" xr:uid="{00000000-0005-0000-0000-00003F440000}"/>
    <cellStyle name="Normal 2 3 4 2 4 3 6" xfId="14623" xr:uid="{00000000-0005-0000-0000-000040440000}"/>
    <cellStyle name="Normal 2 3 4 2 4 4" xfId="14624" xr:uid="{00000000-0005-0000-0000-000041440000}"/>
    <cellStyle name="Normal 2 3 4 2 4 4 2" xfId="14625" xr:uid="{00000000-0005-0000-0000-000042440000}"/>
    <cellStyle name="Normal 2 3 4 2 4 4 2 2" xfId="14626" xr:uid="{00000000-0005-0000-0000-000043440000}"/>
    <cellStyle name="Normal 2 3 4 2 4 4 2 3" xfId="14627" xr:uid="{00000000-0005-0000-0000-000044440000}"/>
    <cellStyle name="Normal 2 3 4 2 4 4 3" xfId="14628" xr:uid="{00000000-0005-0000-0000-000045440000}"/>
    <cellStyle name="Normal 2 3 4 2 4 4 4" xfId="14629" xr:uid="{00000000-0005-0000-0000-000046440000}"/>
    <cellStyle name="Normal 2 3 4 2 4 5" xfId="14630" xr:uid="{00000000-0005-0000-0000-000047440000}"/>
    <cellStyle name="Normal 2 3 4 2 4 5 2" xfId="14631" xr:uid="{00000000-0005-0000-0000-000048440000}"/>
    <cellStyle name="Normal 2 3 4 2 4 5 3" xfId="14632" xr:uid="{00000000-0005-0000-0000-000049440000}"/>
    <cellStyle name="Normal 2 3 4 2 4 6" xfId="14633" xr:uid="{00000000-0005-0000-0000-00004A440000}"/>
    <cellStyle name="Normal 2 3 4 2 4 6 2" xfId="14634" xr:uid="{00000000-0005-0000-0000-00004B440000}"/>
    <cellStyle name="Normal 2 3 4 2 4 6 3" xfId="14635" xr:uid="{00000000-0005-0000-0000-00004C440000}"/>
    <cellStyle name="Normal 2 3 4 2 4 7" xfId="14636" xr:uid="{00000000-0005-0000-0000-00004D440000}"/>
    <cellStyle name="Normal 2 3 4 2 4 8" xfId="14637" xr:uid="{00000000-0005-0000-0000-00004E440000}"/>
    <cellStyle name="Normal 2 3 4 2 5" xfId="14638" xr:uid="{00000000-0005-0000-0000-00004F440000}"/>
    <cellStyle name="Normal 2 3 4 2 5 2" xfId="14639" xr:uid="{00000000-0005-0000-0000-000050440000}"/>
    <cellStyle name="Normal 2 3 4 2 5 2 2" xfId="14640" xr:uid="{00000000-0005-0000-0000-000051440000}"/>
    <cellStyle name="Normal 2 3 4 2 5 2 2 2" xfId="14641" xr:uid="{00000000-0005-0000-0000-000052440000}"/>
    <cellStyle name="Normal 2 3 4 2 5 2 2 2 2" xfId="14642" xr:uid="{00000000-0005-0000-0000-000053440000}"/>
    <cellStyle name="Normal 2 3 4 2 5 2 2 2 3" xfId="14643" xr:uid="{00000000-0005-0000-0000-000054440000}"/>
    <cellStyle name="Normal 2 3 4 2 5 2 2 3" xfId="14644" xr:uid="{00000000-0005-0000-0000-000055440000}"/>
    <cellStyle name="Normal 2 3 4 2 5 2 2 4" xfId="14645" xr:uid="{00000000-0005-0000-0000-000056440000}"/>
    <cellStyle name="Normal 2 3 4 2 5 2 3" xfId="14646" xr:uid="{00000000-0005-0000-0000-000057440000}"/>
    <cellStyle name="Normal 2 3 4 2 5 2 3 2" xfId="14647" xr:uid="{00000000-0005-0000-0000-000058440000}"/>
    <cellStyle name="Normal 2 3 4 2 5 2 3 3" xfId="14648" xr:uid="{00000000-0005-0000-0000-000059440000}"/>
    <cellStyle name="Normal 2 3 4 2 5 2 4" xfId="14649" xr:uid="{00000000-0005-0000-0000-00005A440000}"/>
    <cellStyle name="Normal 2 3 4 2 5 2 4 2" xfId="14650" xr:uid="{00000000-0005-0000-0000-00005B440000}"/>
    <cellStyle name="Normal 2 3 4 2 5 2 4 3" xfId="14651" xr:uid="{00000000-0005-0000-0000-00005C440000}"/>
    <cellStyle name="Normal 2 3 4 2 5 2 5" xfId="14652" xr:uid="{00000000-0005-0000-0000-00005D440000}"/>
    <cellStyle name="Normal 2 3 4 2 5 2 6" xfId="14653" xr:uid="{00000000-0005-0000-0000-00005E440000}"/>
    <cellStyle name="Normal 2 3 4 2 5 3" xfId="14654" xr:uid="{00000000-0005-0000-0000-00005F440000}"/>
    <cellStyle name="Normal 2 3 4 2 5 3 2" xfId="14655" xr:uid="{00000000-0005-0000-0000-000060440000}"/>
    <cellStyle name="Normal 2 3 4 2 5 3 2 2" xfId="14656" xr:uid="{00000000-0005-0000-0000-000061440000}"/>
    <cellStyle name="Normal 2 3 4 2 5 3 2 3" xfId="14657" xr:uid="{00000000-0005-0000-0000-000062440000}"/>
    <cellStyle name="Normal 2 3 4 2 5 3 3" xfId="14658" xr:uid="{00000000-0005-0000-0000-000063440000}"/>
    <cellStyle name="Normal 2 3 4 2 5 3 4" xfId="14659" xr:uid="{00000000-0005-0000-0000-000064440000}"/>
    <cellStyle name="Normal 2 3 4 2 5 4" xfId="14660" xr:uid="{00000000-0005-0000-0000-000065440000}"/>
    <cellStyle name="Normal 2 3 4 2 5 4 2" xfId="14661" xr:uid="{00000000-0005-0000-0000-000066440000}"/>
    <cellStyle name="Normal 2 3 4 2 5 4 3" xfId="14662" xr:uid="{00000000-0005-0000-0000-000067440000}"/>
    <cellStyle name="Normal 2 3 4 2 5 5" xfId="14663" xr:uid="{00000000-0005-0000-0000-000068440000}"/>
    <cellStyle name="Normal 2 3 4 2 5 5 2" xfId="14664" xr:uid="{00000000-0005-0000-0000-000069440000}"/>
    <cellStyle name="Normal 2 3 4 2 5 5 3" xfId="14665" xr:uid="{00000000-0005-0000-0000-00006A440000}"/>
    <cellStyle name="Normal 2 3 4 2 5 6" xfId="14666" xr:uid="{00000000-0005-0000-0000-00006B440000}"/>
    <cellStyle name="Normal 2 3 4 2 5 7" xfId="14667" xr:uid="{00000000-0005-0000-0000-00006C440000}"/>
    <cellStyle name="Normal 2 3 4 2 6" xfId="14668" xr:uid="{00000000-0005-0000-0000-00006D440000}"/>
    <cellStyle name="Normal 2 3 4 2 6 2" xfId="14669" xr:uid="{00000000-0005-0000-0000-00006E440000}"/>
    <cellStyle name="Normal 2 3 4 2 6 2 2" xfId="14670" xr:uid="{00000000-0005-0000-0000-00006F440000}"/>
    <cellStyle name="Normal 2 3 4 2 6 2 2 2" xfId="14671" xr:uid="{00000000-0005-0000-0000-000070440000}"/>
    <cellStyle name="Normal 2 3 4 2 6 2 2 3" xfId="14672" xr:uid="{00000000-0005-0000-0000-000071440000}"/>
    <cellStyle name="Normal 2 3 4 2 6 2 3" xfId="14673" xr:uid="{00000000-0005-0000-0000-000072440000}"/>
    <cellStyle name="Normal 2 3 4 2 6 2 4" xfId="14674" xr:uid="{00000000-0005-0000-0000-000073440000}"/>
    <cellStyle name="Normal 2 3 4 2 6 3" xfId="14675" xr:uid="{00000000-0005-0000-0000-000074440000}"/>
    <cellStyle name="Normal 2 3 4 2 6 3 2" xfId="14676" xr:uid="{00000000-0005-0000-0000-000075440000}"/>
    <cellStyle name="Normal 2 3 4 2 6 3 3" xfId="14677" xr:uid="{00000000-0005-0000-0000-000076440000}"/>
    <cellStyle name="Normal 2 3 4 2 6 4" xfId="14678" xr:uid="{00000000-0005-0000-0000-000077440000}"/>
    <cellStyle name="Normal 2 3 4 2 6 4 2" xfId="14679" xr:uid="{00000000-0005-0000-0000-000078440000}"/>
    <cellStyle name="Normal 2 3 4 2 6 4 3" xfId="14680" xr:uid="{00000000-0005-0000-0000-000079440000}"/>
    <cellStyle name="Normal 2 3 4 2 6 5" xfId="14681" xr:uid="{00000000-0005-0000-0000-00007A440000}"/>
    <cellStyle name="Normal 2 3 4 2 6 6" xfId="14682" xr:uid="{00000000-0005-0000-0000-00007B440000}"/>
    <cellStyle name="Normal 2 3 4 2 7" xfId="14683" xr:uid="{00000000-0005-0000-0000-00007C440000}"/>
    <cellStyle name="Normal 2 3 4 2 7 2" xfId="14684" xr:uid="{00000000-0005-0000-0000-00007D440000}"/>
    <cellStyle name="Normal 2 3 4 2 7 2 2" xfId="14685" xr:uid="{00000000-0005-0000-0000-00007E440000}"/>
    <cellStyle name="Normal 2 3 4 2 7 2 3" xfId="14686" xr:uid="{00000000-0005-0000-0000-00007F440000}"/>
    <cellStyle name="Normal 2 3 4 2 7 3" xfId="14687" xr:uid="{00000000-0005-0000-0000-000080440000}"/>
    <cellStyle name="Normal 2 3 4 2 7 4" xfId="14688" xr:uid="{00000000-0005-0000-0000-000081440000}"/>
    <cellStyle name="Normal 2 3 4 2 8" xfId="14689" xr:uid="{00000000-0005-0000-0000-000082440000}"/>
    <cellStyle name="Normal 2 3 4 2 8 2" xfId="14690" xr:uid="{00000000-0005-0000-0000-000083440000}"/>
    <cellStyle name="Normal 2 3 4 2 8 3" xfId="14691" xr:uid="{00000000-0005-0000-0000-000084440000}"/>
    <cellStyle name="Normal 2 3 4 2 9" xfId="14692" xr:uid="{00000000-0005-0000-0000-000085440000}"/>
    <cellStyle name="Normal 2 3 4 2 9 2" xfId="14693" xr:uid="{00000000-0005-0000-0000-000086440000}"/>
    <cellStyle name="Normal 2 3 4 2 9 3" xfId="14694" xr:uid="{00000000-0005-0000-0000-000087440000}"/>
    <cellStyle name="Normal 2 3 4 3" xfId="14695" xr:uid="{00000000-0005-0000-0000-000088440000}"/>
    <cellStyle name="Normal 2 3 4 3 2" xfId="14696" xr:uid="{00000000-0005-0000-0000-000089440000}"/>
    <cellStyle name="Normal 2 3 4 3 2 2" xfId="14697" xr:uid="{00000000-0005-0000-0000-00008A440000}"/>
    <cellStyle name="Normal 2 3 4 3 2 2 2" xfId="14698" xr:uid="{00000000-0005-0000-0000-00008B440000}"/>
    <cellStyle name="Normal 2 3 4 3 2 2 2 2" xfId="14699" xr:uid="{00000000-0005-0000-0000-00008C440000}"/>
    <cellStyle name="Normal 2 3 4 3 2 2 2 2 2" xfId="14700" xr:uid="{00000000-0005-0000-0000-00008D440000}"/>
    <cellStyle name="Normal 2 3 4 3 2 2 2 2 3" xfId="14701" xr:uid="{00000000-0005-0000-0000-00008E440000}"/>
    <cellStyle name="Normal 2 3 4 3 2 2 2 3" xfId="14702" xr:uid="{00000000-0005-0000-0000-00008F440000}"/>
    <cellStyle name="Normal 2 3 4 3 2 2 2 4" xfId="14703" xr:uid="{00000000-0005-0000-0000-000090440000}"/>
    <cellStyle name="Normal 2 3 4 3 2 2 3" xfId="14704" xr:uid="{00000000-0005-0000-0000-000091440000}"/>
    <cellStyle name="Normal 2 3 4 3 2 2 3 2" xfId="14705" xr:uid="{00000000-0005-0000-0000-000092440000}"/>
    <cellStyle name="Normal 2 3 4 3 2 2 3 3" xfId="14706" xr:uid="{00000000-0005-0000-0000-000093440000}"/>
    <cellStyle name="Normal 2 3 4 3 2 2 4" xfId="14707" xr:uid="{00000000-0005-0000-0000-000094440000}"/>
    <cellStyle name="Normal 2 3 4 3 2 2 4 2" xfId="14708" xr:uid="{00000000-0005-0000-0000-000095440000}"/>
    <cellStyle name="Normal 2 3 4 3 2 2 4 3" xfId="14709" xr:uid="{00000000-0005-0000-0000-000096440000}"/>
    <cellStyle name="Normal 2 3 4 3 2 2 5" xfId="14710" xr:uid="{00000000-0005-0000-0000-000097440000}"/>
    <cellStyle name="Normal 2 3 4 3 2 2 6" xfId="14711" xr:uid="{00000000-0005-0000-0000-000098440000}"/>
    <cellStyle name="Normal 2 3 4 3 2 3" xfId="14712" xr:uid="{00000000-0005-0000-0000-000099440000}"/>
    <cellStyle name="Normal 2 3 4 3 2 3 2" xfId="14713" xr:uid="{00000000-0005-0000-0000-00009A440000}"/>
    <cellStyle name="Normal 2 3 4 3 2 3 2 2" xfId="14714" xr:uid="{00000000-0005-0000-0000-00009B440000}"/>
    <cellStyle name="Normal 2 3 4 3 2 3 2 3" xfId="14715" xr:uid="{00000000-0005-0000-0000-00009C440000}"/>
    <cellStyle name="Normal 2 3 4 3 2 3 3" xfId="14716" xr:uid="{00000000-0005-0000-0000-00009D440000}"/>
    <cellStyle name="Normal 2 3 4 3 2 3 4" xfId="14717" xr:uid="{00000000-0005-0000-0000-00009E440000}"/>
    <cellStyle name="Normal 2 3 4 3 2 4" xfId="14718" xr:uid="{00000000-0005-0000-0000-00009F440000}"/>
    <cellStyle name="Normal 2 3 4 3 2 4 2" xfId="14719" xr:uid="{00000000-0005-0000-0000-0000A0440000}"/>
    <cellStyle name="Normal 2 3 4 3 2 4 3" xfId="14720" xr:uid="{00000000-0005-0000-0000-0000A1440000}"/>
    <cellStyle name="Normal 2 3 4 3 2 5" xfId="14721" xr:uid="{00000000-0005-0000-0000-0000A2440000}"/>
    <cellStyle name="Normal 2 3 4 3 2 5 2" xfId="14722" xr:uid="{00000000-0005-0000-0000-0000A3440000}"/>
    <cellStyle name="Normal 2 3 4 3 2 5 3" xfId="14723" xr:uid="{00000000-0005-0000-0000-0000A4440000}"/>
    <cellStyle name="Normal 2 3 4 3 2 6" xfId="14724" xr:uid="{00000000-0005-0000-0000-0000A5440000}"/>
    <cellStyle name="Normal 2 3 4 3 2 7" xfId="14725" xr:uid="{00000000-0005-0000-0000-0000A6440000}"/>
    <cellStyle name="Normal 2 3 4 3 3" xfId="14726" xr:uid="{00000000-0005-0000-0000-0000A7440000}"/>
    <cellStyle name="Normal 2 3 4 3 3 2" xfId="14727" xr:uid="{00000000-0005-0000-0000-0000A8440000}"/>
    <cellStyle name="Normal 2 3 4 3 3 2 2" xfId="14728" xr:uid="{00000000-0005-0000-0000-0000A9440000}"/>
    <cellStyle name="Normal 2 3 4 3 3 2 2 2" xfId="14729" xr:uid="{00000000-0005-0000-0000-0000AA440000}"/>
    <cellStyle name="Normal 2 3 4 3 3 2 2 3" xfId="14730" xr:uid="{00000000-0005-0000-0000-0000AB440000}"/>
    <cellStyle name="Normal 2 3 4 3 3 2 3" xfId="14731" xr:uid="{00000000-0005-0000-0000-0000AC440000}"/>
    <cellStyle name="Normal 2 3 4 3 3 2 4" xfId="14732" xr:uid="{00000000-0005-0000-0000-0000AD440000}"/>
    <cellStyle name="Normal 2 3 4 3 3 3" xfId="14733" xr:uid="{00000000-0005-0000-0000-0000AE440000}"/>
    <cellStyle name="Normal 2 3 4 3 3 3 2" xfId="14734" xr:uid="{00000000-0005-0000-0000-0000AF440000}"/>
    <cellStyle name="Normal 2 3 4 3 3 3 3" xfId="14735" xr:uid="{00000000-0005-0000-0000-0000B0440000}"/>
    <cellStyle name="Normal 2 3 4 3 3 4" xfId="14736" xr:uid="{00000000-0005-0000-0000-0000B1440000}"/>
    <cellStyle name="Normal 2 3 4 3 3 4 2" xfId="14737" xr:uid="{00000000-0005-0000-0000-0000B2440000}"/>
    <cellStyle name="Normal 2 3 4 3 3 4 3" xfId="14738" xr:uid="{00000000-0005-0000-0000-0000B3440000}"/>
    <cellStyle name="Normal 2 3 4 3 3 5" xfId="14739" xr:uid="{00000000-0005-0000-0000-0000B4440000}"/>
    <cellStyle name="Normal 2 3 4 3 3 6" xfId="14740" xr:uid="{00000000-0005-0000-0000-0000B5440000}"/>
    <cellStyle name="Normal 2 3 4 3 4" xfId="14741" xr:uid="{00000000-0005-0000-0000-0000B6440000}"/>
    <cellStyle name="Normal 2 3 4 3 4 2" xfId="14742" xr:uid="{00000000-0005-0000-0000-0000B7440000}"/>
    <cellStyle name="Normal 2 3 4 3 4 2 2" xfId="14743" xr:uid="{00000000-0005-0000-0000-0000B8440000}"/>
    <cellStyle name="Normal 2 3 4 3 4 2 3" xfId="14744" xr:uid="{00000000-0005-0000-0000-0000B9440000}"/>
    <cellStyle name="Normal 2 3 4 3 4 3" xfId="14745" xr:uid="{00000000-0005-0000-0000-0000BA440000}"/>
    <cellStyle name="Normal 2 3 4 3 4 4" xfId="14746" xr:uid="{00000000-0005-0000-0000-0000BB440000}"/>
    <cellStyle name="Normal 2 3 4 3 5" xfId="14747" xr:uid="{00000000-0005-0000-0000-0000BC440000}"/>
    <cellStyle name="Normal 2 3 4 3 5 2" xfId="14748" xr:uid="{00000000-0005-0000-0000-0000BD440000}"/>
    <cellStyle name="Normal 2 3 4 3 5 3" xfId="14749" xr:uid="{00000000-0005-0000-0000-0000BE440000}"/>
    <cellStyle name="Normal 2 3 4 3 6" xfId="14750" xr:uid="{00000000-0005-0000-0000-0000BF440000}"/>
    <cellStyle name="Normal 2 3 4 3 6 2" xfId="14751" xr:uid="{00000000-0005-0000-0000-0000C0440000}"/>
    <cellStyle name="Normal 2 3 4 3 6 3" xfId="14752" xr:uid="{00000000-0005-0000-0000-0000C1440000}"/>
    <cellStyle name="Normal 2 3 4 3 7" xfId="14753" xr:uid="{00000000-0005-0000-0000-0000C2440000}"/>
    <cellStyle name="Normal 2 3 4 3 8" xfId="14754" xr:uid="{00000000-0005-0000-0000-0000C3440000}"/>
    <cellStyle name="Normal 2 3 4 4" xfId="14755" xr:uid="{00000000-0005-0000-0000-0000C4440000}"/>
    <cellStyle name="Normal 2 3 4 4 2" xfId="14756" xr:uid="{00000000-0005-0000-0000-0000C5440000}"/>
    <cellStyle name="Normal 2 3 4 4 2 2" xfId="14757" xr:uid="{00000000-0005-0000-0000-0000C6440000}"/>
    <cellStyle name="Normal 2 3 4 4 2 2 2" xfId="14758" xr:uid="{00000000-0005-0000-0000-0000C7440000}"/>
    <cellStyle name="Normal 2 3 4 4 2 2 2 2" xfId="14759" xr:uid="{00000000-0005-0000-0000-0000C8440000}"/>
    <cellStyle name="Normal 2 3 4 4 2 2 2 2 2" xfId="14760" xr:uid="{00000000-0005-0000-0000-0000C9440000}"/>
    <cellStyle name="Normal 2 3 4 4 2 2 2 2 3" xfId="14761" xr:uid="{00000000-0005-0000-0000-0000CA440000}"/>
    <cellStyle name="Normal 2 3 4 4 2 2 2 3" xfId="14762" xr:uid="{00000000-0005-0000-0000-0000CB440000}"/>
    <cellStyle name="Normal 2 3 4 4 2 2 2 4" xfId="14763" xr:uid="{00000000-0005-0000-0000-0000CC440000}"/>
    <cellStyle name="Normal 2 3 4 4 2 2 3" xfId="14764" xr:uid="{00000000-0005-0000-0000-0000CD440000}"/>
    <cellStyle name="Normal 2 3 4 4 2 2 3 2" xfId="14765" xr:uid="{00000000-0005-0000-0000-0000CE440000}"/>
    <cellStyle name="Normal 2 3 4 4 2 2 3 3" xfId="14766" xr:uid="{00000000-0005-0000-0000-0000CF440000}"/>
    <cellStyle name="Normal 2 3 4 4 2 2 4" xfId="14767" xr:uid="{00000000-0005-0000-0000-0000D0440000}"/>
    <cellStyle name="Normal 2 3 4 4 2 2 4 2" xfId="14768" xr:uid="{00000000-0005-0000-0000-0000D1440000}"/>
    <cellStyle name="Normal 2 3 4 4 2 2 4 3" xfId="14769" xr:uid="{00000000-0005-0000-0000-0000D2440000}"/>
    <cellStyle name="Normal 2 3 4 4 2 2 5" xfId="14770" xr:uid="{00000000-0005-0000-0000-0000D3440000}"/>
    <cellStyle name="Normal 2 3 4 4 2 2 6" xfId="14771" xr:uid="{00000000-0005-0000-0000-0000D4440000}"/>
    <cellStyle name="Normal 2 3 4 4 2 3" xfId="14772" xr:uid="{00000000-0005-0000-0000-0000D5440000}"/>
    <cellStyle name="Normal 2 3 4 4 2 3 2" xfId="14773" xr:uid="{00000000-0005-0000-0000-0000D6440000}"/>
    <cellStyle name="Normal 2 3 4 4 2 3 2 2" xfId="14774" xr:uid="{00000000-0005-0000-0000-0000D7440000}"/>
    <cellStyle name="Normal 2 3 4 4 2 3 2 3" xfId="14775" xr:uid="{00000000-0005-0000-0000-0000D8440000}"/>
    <cellStyle name="Normal 2 3 4 4 2 3 3" xfId="14776" xr:uid="{00000000-0005-0000-0000-0000D9440000}"/>
    <cellStyle name="Normal 2 3 4 4 2 3 4" xfId="14777" xr:uid="{00000000-0005-0000-0000-0000DA440000}"/>
    <cellStyle name="Normal 2 3 4 4 2 4" xfId="14778" xr:uid="{00000000-0005-0000-0000-0000DB440000}"/>
    <cellStyle name="Normal 2 3 4 4 2 4 2" xfId="14779" xr:uid="{00000000-0005-0000-0000-0000DC440000}"/>
    <cellStyle name="Normal 2 3 4 4 2 4 3" xfId="14780" xr:uid="{00000000-0005-0000-0000-0000DD440000}"/>
    <cellStyle name="Normal 2 3 4 4 2 5" xfId="14781" xr:uid="{00000000-0005-0000-0000-0000DE440000}"/>
    <cellStyle name="Normal 2 3 4 4 2 5 2" xfId="14782" xr:uid="{00000000-0005-0000-0000-0000DF440000}"/>
    <cellStyle name="Normal 2 3 4 4 2 5 3" xfId="14783" xr:uid="{00000000-0005-0000-0000-0000E0440000}"/>
    <cellStyle name="Normal 2 3 4 4 2 6" xfId="14784" xr:uid="{00000000-0005-0000-0000-0000E1440000}"/>
    <cellStyle name="Normal 2 3 4 4 2 7" xfId="14785" xr:uid="{00000000-0005-0000-0000-0000E2440000}"/>
    <cellStyle name="Normal 2 3 4 4 3" xfId="14786" xr:uid="{00000000-0005-0000-0000-0000E3440000}"/>
    <cellStyle name="Normal 2 3 4 4 3 2" xfId="14787" xr:uid="{00000000-0005-0000-0000-0000E4440000}"/>
    <cellStyle name="Normal 2 3 4 4 3 2 2" xfId="14788" xr:uid="{00000000-0005-0000-0000-0000E5440000}"/>
    <cellStyle name="Normal 2 3 4 4 3 2 2 2" xfId="14789" xr:uid="{00000000-0005-0000-0000-0000E6440000}"/>
    <cellStyle name="Normal 2 3 4 4 3 2 2 3" xfId="14790" xr:uid="{00000000-0005-0000-0000-0000E7440000}"/>
    <cellStyle name="Normal 2 3 4 4 3 2 3" xfId="14791" xr:uid="{00000000-0005-0000-0000-0000E8440000}"/>
    <cellStyle name="Normal 2 3 4 4 3 2 4" xfId="14792" xr:uid="{00000000-0005-0000-0000-0000E9440000}"/>
    <cellStyle name="Normal 2 3 4 4 3 3" xfId="14793" xr:uid="{00000000-0005-0000-0000-0000EA440000}"/>
    <cellStyle name="Normal 2 3 4 4 3 3 2" xfId="14794" xr:uid="{00000000-0005-0000-0000-0000EB440000}"/>
    <cellStyle name="Normal 2 3 4 4 3 3 3" xfId="14795" xr:uid="{00000000-0005-0000-0000-0000EC440000}"/>
    <cellStyle name="Normal 2 3 4 4 3 4" xfId="14796" xr:uid="{00000000-0005-0000-0000-0000ED440000}"/>
    <cellStyle name="Normal 2 3 4 4 3 4 2" xfId="14797" xr:uid="{00000000-0005-0000-0000-0000EE440000}"/>
    <cellStyle name="Normal 2 3 4 4 3 4 3" xfId="14798" xr:uid="{00000000-0005-0000-0000-0000EF440000}"/>
    <cellStyle name="Normal 2 3 4 4 3 5" xfId="14799" xr:uid="{00000000-0005-0000-0000-0000F0440000}"/>
    <cellStyle name="Normal 2 3 4 4 3 6" xfId="14800" xr:uid="{00000000-0005-0000-0000-0000F1440000}"/>
    <cellStyle name="Normal 2 3 4 4 4" xfId="14801" xr:uid="{00000000-0005-0000-0000-0000F2440000}"/>
    <cellStyle name="Normal 2 3 4 4 4 2" xfId="14802" xr:uid="{00000000-0005-0000-0000-0000F3440000}"/>
    <cellStyle name="Normal 2 3 4 4 4 2 2" xfId="14803" xr:uid="{00000000-0005-0000-0000-0000F4440000}"/>
    <cellStyle name="Normal 2 3 4 4 4 2 3" xfId="14804" xr:uid="{00000000-0005-0000-0000-0000F5440000}"/>
    <cellStyle name="Normal 2 3 4 4 4 3" xfId="14805" xr:uid="{00000000-0005-0000-0000-0000F6440000}"/>
    <cellStyle name="Normal 2 3 4 4 4 4" xfId="14806" xr:uid="{00000000-0005-0000-0000-0000F7440000}"/>
    <cellStyle name="Normal 2 3 4 4 5" xfId="14807" xr:uid="{00000000-0005-0000-0000-0000F8440000}"/>
    <cellStyle name="Normal 2 3 4 4 5 2" xfId="14808" xr:uid="{00000000-0005-0000-0000-0000F9440000}"/>
    <cellStyle name="Normal 2 3 4 4 5 3" xfId="14809" xr:uid="{00000000-0005-0000-0000-0000FA440000}"/>
    <cellStyle name="Normal 2 3 4 4 6" xfId="14810" xr:uid="{00000000-0005-0000-0000-0000FB440000}"/>
    <cellStyle name="Normal 2 3 4 4 6 2" xfId="14811" xr:uid="{00000000-0005-0000-0000-0000FC440000}"/>
    <cellStyle name="Normal 2 3 4 4 6 3" xfId="14812" xr:uid="{00000000-0005-0000-0000-0000FD440000}"/>
    <cellStyle name="Normal 2 3 4 4 7" xfId="14813" xr:uid="{00000000-0005-0000-0000-0000FE440000}"/>
    <cellStyle name="Normal 2 3 4 4 8" xfId="14814" xr:uid="{00000000-0005-0000-0000-0000FF440000}"/>
    <cellStyle name="Normal 2 3 4 5" xfId="14815" xr:uid="{00000000-0005-0000-0000-000000450000}"/>
    <cellStyle name="Normal 2 3 4 5 2" xfId="14816" xr:uid="{00000000-0005-0000-0000-000001450000}"/>
    <cellStyle name="Normal 2 3 4 5 2 2" xfId="14817" xr:uid="{00000000-0005-0000-0000-000002450000}"/>
    <cellStyle name="Normal 2 3 4 5 2 2 2" xfId="14818" xr:uid="{00000000-0005-0000-0000-000003450000}"/>
    <cellStyle name="Normal 2 3 4 5 2 2 2 2" xfId="14819" xr:uid="{00000000-0005-0000-0000-000004450000}"/>
    <cellStyle name="Normal 2 3 4 5 2 2 2 2 2" xfId="14820" xr:uid="{00000000-0005-0000-0000-000005450000}"/>
    <cellStyle name="Normal 2 3 4 5 2 2 2 2 3" xfId="14821" xr:uid="{00000000-0005-0000-0000-000006450000}"/>
    <cellStyle name="Normal 2 3 4 5 2 2 2 3" xfId="14822" xr:uid="{00000000-0005-0000-0000-000007450000}"/>
    <cellStyle name="Normal 2 3 4 5 2 2 2 4" xfId="14823" xr:uid="{00000000-0005-0000-0000-000008450000}"/>
    <cellStyle name="Normal 2 3 4 5 2 2 3" xfId="14824" xr:uid="{00000000-0005-0000-0000-000009450000}"/>
    <cellStyle name="Normal 2 3 4 5 2 2 3 2" xfId="14825" xr:uid="{00000000-0005-0000-0000-00000A450000}"/>
    <cellStyle name="Normal 2 3 4 5 2 2 3 3" xfId="14826" xr:uid="{00000000-0005-0000-0000-00000B450000}"/>
    <cellStyle name="Normal 2 3 4 5 2 2 4" xfId="14827" xr:uid="{00000000-0005-0000-0000-00000C450000}"/>
    <cellStyle name="Normal 2 3 4 5 2 2 4 2" xfId="14828" xr:uid="{00000000-0005-0000-0000-00000D450000}"/>
    <cellStyle name="Normal 2 3 4 5 2 2 4 3" xfId="14829" xr:uid="{00000000-0005-0000-0000-00000E450000}"/>
    <cellStyle name="Normal 2 3 4 5 2 2 5" xfId="14830" xr:uid="{00000000-0005-0000-0000-00000F450000}"/>
    <cellStyle name="Normal 2 3 4 5 2 2 6" xfId="14831" xr:uid="{00000000-0005-0000-0000-000010450000}"/>
    <cellStyle name="Normal 2 3 4 5 2 3" xfId="14832" xr:uid="{00000000-0005-0000-0000-000011450000}"/>
    <cellStyle name="Normal 2 3 4 5 2 3 2" xfId="14833" xr:uid="{00000000-0005-0000-0000-000012450000}"/>
    <cellStyle name="Normal 2 3 4 5 2 3 2 2" xfId="14834" xr:uid="{00000000-0005-0000-0000-000013450000}"/>
    <cellStyle name="Normal 2 3 4 5 2 3 2 3" xfId="14835" xr:uid="{00000000-0005-0000-0000-000014450000}"/>
    <cellStyle name="Normal 2 3 4 5 2 3 3" xfId="14836" xr:uid="{00000000-0005-0000-0000-000015450000}"/>
    <cellStyle name="Normal 2 3 4 5 2 3 4" xfId="14837" xr:uid="{00000000-0005-0000-0000-000016450000}"/>
    <cellStyle name="Normal 2 3 4 5 2 4" xfId="14838" xr:uid="{00000000-0005-0000-0000-000017450000}"/>
    <cellStyle name="Normal 2 3 4 5 2 4 2" xfId="14839" xr:uid="{00000000-0005-0000-0000-000018450000}"/>
    <cellStyle name="Normal 2 3 4 5 2 4 3" xfId="14840" xr:uid="{00000000-0005-0000-0000-000019450000}"/>
    <cellStyle name="Normal 2 3 4 5 2 5" xfId="14841" xr:uid="{00000000-0005-0000-0000-00001A450000}"/>
    <cellStyle name="Normal 2 3 4 5 2 5 2" xfId="14842" xr:uid="{00000000-0005-0000-0000-00001B450000}"/>
    <cellStyle name="Normal 2 3 4 5 2 5 3" xfId="14843" xr:uid="{00000000-0005-0000-0000-00001C450000}"/>
    <cellStyle name="Normal 2 3 4 5 2 6" xfId="14844" xr:uid="{00000000-0005-0000-0000-00001D450000}"/>
    <cellStyle name="Normal 2 3 4 5 2 7" xfId="14845" xr:uid="{00000000-0005-0000-0000-00001E450000}"/>
    <cellStyle name="Normal 2 3 4 5 3" xfId="14846" xr:uid="{00000000-0005-0000-0000-00001F450000}"/>
    <cellStyle name="Normal 2 3 4 5 3 2" xfId="14847" xr:uid="{00000000-0005-0000-0000-000020450000}"/>
    <cellStyle name="Normal 2 3 4 5 3 2 2" xfId="14848" xr:uid="{00000000-0005-0000-0000-000021450000}"/>
    <cellStyle name="Normal 2 3 4 5 3 2 2 2" xfId="14849" xr:uid="{00000000-0005-0000-0000-000022450000}"/>
    <cellStyle name="Normal 2 3 4 5 3 2 2 3" xfId="14850" xr:uid="{00000000-0005-0000-0000-000023450000}"/>
    <cellStyle name="Normal 2 3 4 5 3 2 3" xfId="14851" xr:uid="{00000000-0005-0000-0000-000024450000}"/>
    <cellStyle name="Normal 2 3 4 5 3 2 4" xfId="14852" xr:uid="{00000000-0005-0000-0000-000025450000}"/>
    <cellStyle name="Normal 2 3 4 5 3 3" xfId="14853" xr:uid="{00000000-0005-0000-0000-000026450000}"/>
    <cellStyle name="Normal 2 3 4 5 3 3 2" xfId="14854" xr:uid="{00000000-0005-0000-0000-000027450000}"/>
    <cellStyle name="Normal 2 3 4 5 3 3 3" xfId="14855" xr:uid="{00000000-0005-0000-0000-000028450000}"/>
    <cellStyle name="Normal 2 3 4 5 3 4" xfId="14856" xr:uid="{00000000-0005-0000-0000-000029450000}"/>
    <cellStyle name="Normal 2 3 4 5 3 4 2" xfId="14857" xr:uid="{00000000-0005-0000-0000-00002A450000}"/>
    <cellStyle name="Normal 2 3 4 5 3 4 3" xfId="14858" xr:uid="{00000000-0005-0000-0000-00002B450000}"/>
    <cellStyle name="Normal 2 3 4 5 3 5" xfId="14859" xr:uid="{00000000-0005-0000-0000-00002C450000}"/>
    <cellStyle name="Normal 2 3 4 5 3 6" xfId="14860" xr:uid="{00000000-0005-0000-0000-00002D450000}"/>
    <cellStyle name="Normal 2 3 4 5 4" xfId="14861" xr:uid="{00000000-0005-0000-0000-00002E450000}"/>
    <cellStyle name="Normal 2 3 4 5 4 2" xfId="14862" xr:uid="{00000000-0005-0000-0000-00002F450000}"/>
    <cellStyle name="Normal 2 3 4 5 4 2 2" xfId="14863" xr:uid="{00000000-0005-0000-0000-000030450000}"/>
    <cellStyle name="Normal 2 3 4 5 4 2 3" xfId="14864" xr:uid="{00000000-0005-0000-0000-000031450000}"/>
    <cellStyle name="Normal 2 3 4 5 4 3" xfId="14865" xr:uid="{00000000-0005-0000-0000-000032450000}"/>
    <cellStyle name="Normal 2 3 4 5 4 4" xfId="14866" xr:uid="{00000000-0005-0000-0000-000033450000}"/>
    <cellStyle name="Normal 2 3 4 5 5" xfId="14867" xr:uid="{00000000-0005-0000-0000-000034450000}"/>
    <cellStyle name="Normal 2 3 4 5 5 2" xfId="14868" xr:uid="{00000000-0005-0000-0000-000035450000}"/>
    <cellStyle name="Normal 2 3 4 5 5 3" xfId="14869" xr:uid="{00000000-0005-0000-0000-000036450000}"/>
    <cellStyle name="Normal 2 3 4 5 6" xfId="14870" xr:uid="{00000000-0005-0000-0000-000037450000}"/>
    <cellStyle name="Normal 2 3 4 5 6 2" xfId="14871" xr:uid="{00000000-0005-0000-0000-000038450000}"/>
    <cellStyle name="Normal 2 3 4 5 6 3" xfId="14872" xr:uid="{00000000-0005-0000-0000-000039450000}"/>
    <cellStyle name="Normal 2 3 4 5 7" xfId="14873" xr:uid="{00000000-0005-0000-0000-00003A450000}"/>
    <cellStyle name="Normal 2 3 4 5 8" xfId="14874" xr:uid="{00000000-0005-0000-0000-00003B450000}"/>
    <cellStyle name="Normal 2 3 4 6" xfId="14875" xr:uid="{00000000-0005-0000-0000-00003C450000}"/>
    <cellStyle name="Normal 2 3 4 6 2" xfId="14876" xr:uid="{00000000-0005-0000-0000-00003D450000}"/>
    <cellStyle name="Normal 2 3 4 6 2 2" xfId="14877" xr:uid="{00000000-0005-0000-0000-00003E450000}"/>
    <cellStyle name="Normal 2 3 4 6 2 2 2" xfId="14878" xr:uid="{00000000-0005-0000-0000-00003F450000}"/>
    <cellStyle name="Normal 2 3 4 6 2 2 2 2" xfId="14879" xr:uid="{00000000-0005-0000-0000-000040450000}"/>
    <cellStyle name="Normal 2 3 4 6 2 2 2 3" xfId="14880" xr:uid="{00000000-0005-0000-0000-000041450000}"/>
    <cellStyle name="Normal 2 3 4 6 2 2 3" xfId="14881" xr:uid="{00000000-0005-0000-0000-000042450000}"/>
    <cellStyle name="Normal 2 3 4 6 2 2 4" xfId="14882" xr:uid="{00000000-0005-0000-0000-000043450000}"/>
    <cellStyle name="Normal 2 3 4 6 2 3" xfId="14883" xr:uid="{00000000-0005-0000-0000-000044450000}"/>
    <cellStyle name="Normal 2 3 4 6 2 3 2" xfId="14884" xr:uid="{00000000-0005-0000-0000-000045450000}"/>
    <cellStyle name="Normal 2 3 4 6 2 3 3" xfId="14885" xr:uid="{00000000-0005-0000-0000-000046450000}"/>
    <cellStyle name="Normal 2 3 4 6 2 4" xfId="14886" xr:uid="{00000000-0005-0000-0000-000047450000}"/>
    <cellStyle name="Normal 2 3 4 6 2 4 2" xfId="14887" xr:uid="{00000000-0005-0000-0000-000048450000}"/>
    <cellStyle name="Normal 2 3 4 6 2 4 3" xfId="14888" xr:uid="{00000000-0005-0000-0000-000049450000}"/>
    <cellStyle name="Normal 2 3 4 6 2 5" xfId="14889" xr:uid="{00000000-0005-0000-0000-00004A450000}"/>
    <cellStyle name="Normal 2 3 4 6 2 6" xfId="14890" xr:uid="{00000000-0005-0000-0000-00004B450000}"/>
    <cellStyle name="Normal 2 3 4 6 3" xfId="14891" xr:uid="{00000000-0005-0000-0000-00004C450000}"/>
    <cellStyle name="Normal 2 3 4 6 3 2" xfId="14892" xr:uid="{00000000-0005-0000-0000-00004D450000}"/>
    <cellStyle name="Normal 2 3 4 6 3 2 2" xfId="14893" xr:uid="{00000000-0005-0000-0000-00004E450000}"/>
    <cellStyle name="Normal 2 3 4 6 3 2 3" xfId="14894" xr:uid="{00000000-0005-0000-0000-00004F450000}"/>
    <cellStyle name="Normal 2 3 4 6 3 3" xfId="14895" xr:uid="{00000000-0005-0000-0000-000050450000}"/>
    <cellStyle name="Normal 2 3 4 6 3 4" xfId="14896" xr:uid="{00000000-0005-0000-0000-000051450000}"/>
    <cellStyle name="Normal 2 3 4 6 4" xfId="14897" xr:uid="{00000000-0005-0000-0000-000052450000}"/>
    <cellStyle name="Normal 2 3 4 6 4 2" xfId="14898" xr:uid="{00000000-0005-0000-0000-000053450000}"/>
    <cellStyle name="Normal 2 3 4 6 4 3" xfId="14899" xr:uid="{00000000-0005-0000-0000-000054450000}"/>
    <cellStyle name="Normal 2 3 4 6 5" xfId="14900" xr:uid="{00000000-0005-0000-0000-000055450000}"/>
    <cellStyle name="Normal 2 3 4 6 5 2" xfId="14901" xr:uid="{00000000-0005-0000-0000-000056450000}"/>
    <cellStyle name="Normal 2 3 4 6 5 3" xfId="14902" xr:uid="{00000000-0005-0000-0000-000057450000}"/>
    <cellStyle name="Normal 2 3 4 6 6" xfId="14903" xr:uid="{00000000-0005-0000-0000-000058450000}"/>
    <cellStyle name="Normal 2 3 4 6 7" xfId="14904" xr:uid="{00000000-0005-0000-0000-000059450000}"/>
    <cellStyle name="Normal 2 3 4 7" xfId="14905" xr:uid="{00000000-0005-0000-0000-00005A450000}"/>
    <cellStyle name="Normal 2 3 4 7 2" xfId="14906" xr:uid="{00000000-0005-0000-0000-00005B450000}"/>
    <cellStyle name="Normal 2 3 4 7 2 2" xfId="14907" xr:uid="{00000000-0005-0000-0000-00005C450000}"/>
    <cellStyle name="Normal 2 3 4 7 2 2 2" xfId="14908" xr:uid="{00000000-0005-0000-0000-00005D450000}"/>
    <cellStyle name="Normal 2 3 4 7 2 2 3" xfId="14909" xr:uid="{00000000-0005-0000-0000-00005E450000}"/>
    <cellStyle name="Normal 2 3 4 7 2 3" xfId="14910" xr:uid="{00000000-0005-0000-0000-00005F450000}"/>
    <cellStyle name="Normal 2 3 4 7 2 4" xfId="14911" xr:uid="{00000000-0005-0000-0000-000060450000}"/>
    <cellStyle name="Normal 2 3 4 7 3" xfId="14912" xr:uid="{00000000-0005-0000-0000-000061450000}"/>
    <cellStyle name="Normal 2 3 4 7 3 2" xfId="14913" xr:uid="{00000000-0005-0000-0000-000062450000}"/>
    <cellStyle name="Normal 2 3 4 7 3 3" xfId="14914" xr:uid="{00000000-0005-0000-0000-000063450000}"/>
    <cellStyle name="Normal 2 3 4 7 4" xfId="14915" xr:uid="{00000000-0005-0000-0000-000064450000}"/>
    <cellStyle name="Normal 2 3 4 7 4 2" xfId="14916" xr:uid="{00000000-0005-0000-0000-000065450000}"/>
    <cellStyle name="Normal 2 3 4 7 4 3" xfId="14917" xr:uid="{00000000-0005-0000-0000-000066450000}"/>
    <cellStyle name="Normal 2 3 4 7 5" xfId="14918" xr:uid="{00000000-0005-0000-0000-000067450000}"/>
    <cellStyle name="Normal 2 3 4 7 6" xfId="14919" xr:uid="{00000000-0005-0000-0000-000068450000}"/>
    <cellStyle name="Normal 2 3 4 8" xfId="14920" xr:uid="{00000000-0005-0000-0000-000069450000}"/>
    <cellStyle name="Normal 2 3 4 8 2" xfId="14921" xr:uid="{00000000-0005-0000-0000-00006A450000}"/>
    <cellStyle name="Normal 2 3 4 8 2 2" xfId="14922" xr:uid="{00000000-0005-0000-0000-00006B450000}"/>
    <cellStyle name="Normal 2 3 4 8 2 3" xfId="14923" xr:uid="{00000000-0005-0000-0000-00006C450000}"/>
    <cellStyle name="Normal 2 3 4 8 3" xfId="14924" xr:uid="{00000000-0005-0000-0000-00006D450000}"/>
    <cellStyle name="Normal 2 3 4 8 4" xfId="14925" xr:uid="{00000000-0005-0000-0000-00006E450000}"/>
    <cellStyle name="Normal 2 3 4 9" xfId="14926" xr:uid="{00000000-0005-0000-0000-00006F450000}"/>
    <cellStyle name="Normal 2 3 4 9 2" xfId="14927" xr:uid="{00000000-0005-0000-0000-000070450000}"/>
    <cellStyle name="Normal 2 3 4 9 3" xfId="14928" xr:uid="{00000000-0005-0000-0000-000071450000}"/>
    <cellStyle name="Normal 2 3 5" xfId="14929" xr:uid="{00000000-0005-0000-0000-000072450000}"/>
    <cellStyle name="Normal 2 3 5 10" xfId="14930" xr:uid="{00000000-0005-0000-0000-000073450000}"/>
    <cellStyle name="Normal 2 3 5 11" xfId="14931" xr:uid="{00000000-0005-0000-0000-000074450000}"/>
    <cellStyle name="Normal 2 3 5 2" xfId="14932" xr:uid="{00000000-0005-0000-0000-000075450000}"/>
    <cellStyle name="Normal 2 3 5 2 2" xfId="14933" xr:uid="{00000000-0005-0000-0000-000076450000}"/>
    <cellStyle name="Normal 2 3 5 2 2 2" xfId="14934" xr:uid="{00000000-0005-0000-0000-000077450000}"/>
    <cellStyle name="Normal 2 3 5 2 2 2 2" xfId="14935" xr:uid="{00000000-0005-0000-0000-000078450000}"/>
    <cellStyle name="Normal 2 3 5 2 2 2 2 2" xfId="14936" xr:uid="{00000000-0005-0000-0000-000079450000}"/>
    <cellStyle name="Normal 2 3 5 2 2 2 2 2 2" xfId="14937" xr:uid="{00000000-0005-0000-0000-00007A450000}"/>
    <cellStyle name="Normal 2 3 5 2 2 2 2 2 3" xfId="14938" xr:uid="{00000000-0005-0000-0000-00007B450000}"/>
    <cellStyle name="Normal 2 3 5 2 2 2 2 3" xfId="14939" xr:uid="{00000000-0005-0000-0000-00007C450000}"/>
    <cellStyle name="Normal 2 3 5 2 2 2 2 4" xfId="14940" xr:uid="{00000000-0005-0000-0000-00007D450000}"/>
    <cellStyle name="Normal 2 3 5 2 2 2 3" xfId="14941" xr:uid="{00000000-0005-0000-0000-00007E450000}"/>
    <cellStyle name="Normal 2 3 5 2 2 2 3 2" xfId="14942" xr:uid="{00000000-0005-0000-0000-00007F450000}"/>
    <cellStyle name="Normal 2 3 5 2 2 2 3 3" xfId="14943" xr:uid="{00000000-0005-0000-0000-000080450000}"/>
    <cellStyle name="Normal 2 3 5 2 2 2 4" xfId="14944" xr:uid="{00000000-0005-0000-0000-000081450000}"/>
    <cellStyle name="Normal 2 3 5 2 2 2 4 2" xfId="14945" xr:uid="{00000000-0005-0000-0000-000082450000}"/>
    <cellStyle name="Normal 2 3 5 2 2 2 4 3" xfId="14946" xr:uid="{00000000-0005-0000-0000-000083450000}"/>
    <cellStyle name="Normal 2 3 5 2 2 2 5" xfId="14947" xr:uid="{00000000-0005-0000-0000-000084450000}"/>
    <cellStyle name="Normal 2 3 5 2 2 2 6" xfId="14948" xr:uid="{00000000-0005-0000-0000-000085450000}"/>
    <cellStyle name="Normal 2 3 5 2 2 3" xfId="14949" xr:uid="{00000000-0005-0000-0000-000086450000}"/>
    <cellStyle name="Normal 2 3 5 2 2 3 2" xfId="14950" xr:uid="{00000000-0005-0000-0000-000087450000}"/>
    <cellStyle name="Normal 2 3 5 2 2 3 2 2" xfId="14951" xr:uid="{00000000-0005-0000-0000-000088450000}"/>
    <cellStyle name="Normal 2 3 5 2 2 3 2 3" xfId="14952" xr:uid="{00000000-0005-0000-0000-000089450000}"/>
    <cellStyle name="Normal 2 3 5 2 2 3 3" xfId="14953" xr:uid="{00000000-0005-0000-0000-00008A450000}"/>
    <cellStyle name="Normal 2 3 5 2 2 3 4" xfId="14954" xr:uid="{00000000-0005-0000-0000-00008B450000}"/>
    <cellStyle name="Normal 2 3 5 2 2 4" xfId="14955" xr:uid="{00000000-0005-0000-0000-00008C450000}"/>
    <cellStyle name="Normal 2 3 5 2 2 4 2" xfId="14956" xr:uid="{00000000-0005-0000-0000-00008D450000}"/>
    <cellStyle name="Normal 2 3 5 2 2 4 3" xfId="14957" xr:uid="{00000000-0005-0000-0000-00008E450000}"/>
    <cellStyle name="Normal 2 3 5 2 2 5" xfId="14958" xr:uid="{00000000-0005-0000-0000-00008F450000}"/>
    <cellStyle name="Normal 2 3 5 2 2 5 2" xfId="14959" xr:uid="{00000000-0005-0000-0000-000090450000}"/>
    <cellStyle name="Normal 2 3 5 2 2 5 3" xfId="14960" xr:uid="{00000000-0005-0000-0000-000091450000}"/>
    <cellStyle name="Normal 2 3 5 2 2 6" xfId="14961" xr:uid="{00000000-0005-0000-0000-000092450000}"/>
    <cellStyle name="Normal 2 3 5 2 2 7" xfId="14962" xr:uid="{00000000-0005-0000-0000-000093450000}"/>
    <cellStyle name="Normal 2 3 5 2 3" xfId="14963" xr:uid="{00000000-0005-0000-0000-000094450000}"/>
    <cellStyle name="Normal 2 3 5 2 3 2" xfId="14964" xr:uid="{00000000-0005-0000-0000-000095450000}"/>
    <cellStyle name="Normal 2 3 5 2 3 2 2" xfId="14965" xr:uid="{00000000-0005-0000-0000-000096450000}"/>
    <cellStyle name="Normal 2 3 5 2 3 2 2 2" xfId="14966" xr:uid="{00000000-0005-0000-0000-000097450000}"/>
    <cellStyle name="Normal 2 3 5 2 3 2 2 3" xfId="14967" xr:uid="{00000000-0005-0000-0000-000098450000}"/>
    <cellStyle name="Normal 2 3 5 2 3 2 3" xfId="14968" xr:uid="{00000000-0005-0000-0000-000099450000}"/>
    <cellStyle name="Normal 2 3 5 2 3 2 4" xfId="14969" xr:uid="{00000000-0005-0000-0000-00009A450000}"/>
    <cellStyle name="Normal 2 3 5 2 3 3" xfId="14970" xr:uid="{00000000-0005-0000-0000-00009B450000}"/>
    <cellStyle name="Normal 2 3 5 2 3 3 2" xfId="14971" xr:uid="{00000000-0005-0000-0000-00009C450000}"/>
    <cellStyle name="Normal 2 3 5 2 3 3 3" xfId="14972" xr:uid="{00000000-0005-0000-0000-00009D450000}"/>
    <cellStyle name="Normal 2 3 5 2 3 4" xfId="14973" xr:uid="{00000000-0005-0000-0000-00009E450000}"/>
    <cellStyle name="Normal 2 3 5 2 3 4 2" xfId="14974" xr:uid="{00000000-0005-0000-0000-00009F450000}"/>
    <cellStyle name="Normal 2 3 5 2 3 4 3" xfId="14975" xr:uid="{00000000-0005-0000-0000-0000A0450000}"/>
    <cellStyle name="Normal 2 3 5 2 3 5" xfId="14976" xr:uid="{00000000-0005-0000-0000-0000A1450000}"/>
    <cellStyle name="Normal 2 3 5 2 3 6" xfId="14977" xr:uid="{00000000-0005-0000-0000-0000A2450000}"/>
    <cellStyle name="Normal 2 3 5 2 4" xfId="14978" xr:uid="{00000000-0005-0000-0000-0000A3450000}"/>
    <cellStyle name="Normal 2 3 5 2 4 2" xfId="14979" xr:uid="{00000000-0005-0000-0000-0000A4450000}"/>
    <cellStyle name="Normal 2 3 5 2 4 2 2" xfId="14980" xr:uid="{00000000-0005-0000-0000-0000A5450000}"/>
    <cellStyle name="Normal 2 3 5 2 4 2 3" xfId="14981" xr:uid="{00000000-0005-0000-0000-0000A6450000}"/>
    <cellStyle name="Normal 2 3 5 2 4 3" xfId="14982" xr:uid="{00000000-0005-0000-0000-0000A7450000}"/>
    <cellStyle name="Normal 2 3 5 2 4 4" xfId="14983" xr:uid="{00000000-0005-0000-0000-0000A8450000}"/>
    <cellStyle name="Normal 2 3 5 2 5" xfId="14984" xr:uid="{00000000-0005-0000-0000-0000A9450000}"/>
    <cellStyle name="Normal 2 3 5 2 5 2" xfId="14985" xr:uid="{00000000-0005-0000-0000-0000AA450000}"/>
    <cellStyle name="Normal 2 3 5 2 5 3" xfId="14986" xr:uid="{00000000-0005-0000-0000-0000AB450000}"/>
    <cellStyle name="Normal 2 3 5 2 6" xfId="14987" xr:uid="{00000000-0005-0000-0000-0000AC450000}"/>
    <cellStyle name="Normal 2 3 5 2 6 2" xfId="14988" xr:uid="{00000000-0005-0000-0000-0000AD450000}"/>
    <cellStyle name="Normal 2 3 5 2 6 3" xfId="14989" xr:uid="{00000000-0005-0000-0000-0000AE450000}"/>
    <cellStyle name="Normal 2 3 5 2 7" xfId="14990" xr:uid="{00000000-0005-0000-0000-0000AF450000}"/>
    <cellStyle name="Normal 2 3 5 2 8" xfId="14991" xr:uid="{00000000-0005-0000-0000-0000B0450000}"/>
    <cellStyle name="Normal 2 3 5 3" xfId="14992" xr:uid="{00000000-0005-0000-0000-0000B1450000}"/>
    <cellStyle name="Normal 2 3 5 3 2" xfId="14993" xr:uid="{00000000-0005-0000-0000-0000B2450000}"/>
    <cellStyle name="Normal 2 3 5 3 2 2" xfId="14994" xr:uid="{00000000-0005-0000-0000-0000B3450000}"/>
    <cellStyle name="Normal 2 3 5 3 2 2 2" xfId="14995" xr:uid="{00000000-0005-0000-0000-0000B4450000}"/>
    <cellStyle name="Normal 2 3 5 3 2 2 2 2" xfId="14996" xr:uid="{00000000-0005-0000-0000-0000B5450000}"/>
    <cellStyle name="Normal 2 3 5 3 2 2 2 2 2" xfId="14997" xr:uid="{00000000-0005-0000-0000-0000B6450000}"/>
    <cellStyle name="Normal 2 3 5 3 2 2 2 2 3" xfId="14998" xr:uid="{00000000-0005-0000-0000-0000B7450000}"/>
    <cellStyle name="Normal 2 3 5 3 2 2 2 3" xfId="14999" xr:uid="{00000000-0005-0000-0000-0000B8450000}"/>
    <cellStyle name="Normal 2 3 5 3 2 2 2 4" xfId="15000" xr:uid="{00000000-0005-0000-0000-0000B9450000}"/>
    <cellStyle name="Normal 2 3 5 3 2 2 3" xfId="15001" xr:uid="{00000000-0005-0000-0000-0000BA450000}"/>
    <cellStyle name="Normal 2 3 5 3 2 2 3 2" xfId="15002" xr:uid="{00000000-0005-0000-0000-0000BB450000}"/>
    <cellStyle name="Normal 2 3 5 3 2 2 3 3" xfId="15003" xr:uid="{00000000-0005-0000-0000-0000BC450000}"/>
    <cellStyle name="Normal 2 3 5 3 2 2 4" xfId="15004" xr:uid="{00000000-0005-0000-0000-0000BD450000}"/>
    <cellStyle name="Normal 2 3 5 3 2 2 4 2" xfId="15005" xr:uid="{00000000-0005-0000-0000-0000BE450000}"/>
    <cellStyle name="Normal 2 3 5 3 2 2 4 3" xfId="15006" xr:uid="{00000000-0005-0000-0000-0000BF450000}"/>
    <cellStyle name="Normal 2 3 5 3 2 2 5" xfId="15007" xr:uid="{00000000-0005-0000-0000-0000C0450000}"/>
    <cellStyle name="Normal 2 3 5 3 2 2 6" xfId="15008" xr:uid="{00000000-0005-0000-0000-0000C1450000}"/>
    <cellStyle name="Normal 2 3 5 3 2 3" xfId="15009" xr:uid="{00000000-0005-0000-0000-0000C2450000}"/>
    <cellStyle name="Normal 2 3 5 3 2 3 2" xfId="15010" xr:uid="{00000000-0005-0000-0000-0000C3450000}"/>
    <cellStyle name="Normal 2 3 5 3 2 3 2 2" xfId="15011" xr:uid="{00000000-0005-0000-0000-0000C4450000}"/>
    <cellStyle name="Normal 2 3 5 3 2 3 2 3" xfId="15012" xr:uid="{00000000-0005-0000-0000-0000C5450000}"/>
    <cellStyle name="Normal 2 3 5 3 2 3 3" xfId="15013" xr:uid="{00000000-0005-0000-0000-0000C6450000}"/>
    <cellStyle name="Normal 2 3 5 3 2 3 4" xfId="15014" xr:uid="{00000000-0005-0000-0000-0000C7450000}"/>
    <cellStyle name="Normal 2 3 5 3 2 4" xfId="15015" xr:uid="{00000000-0005-0000-0000-0000C8450000}"/>
    <cellStyle name="Normal 2 3 5 3 2 4 2" xfId="15016" xr:uid="{00000000-0005-0000-0000-0000C9450000}"/>
    <cellStyle name="Normal 2 3 5 3 2 4 3" xfId="15017" xr:uid="{00000000-0005-0000-0000-0000CA450000}"/>
    <cellStyle name="Normal 2 3 5 3 2 5" xfId="15018" xr:uid="{00000000-0005-0000-0000-0000CB450000}"/>
    <cellStyle name="Normal 2 3 5 3 2 5 2" xfId="15019" xr:uid="{00000000-0005-0000-0000-0000CC450000}"/>
    <cellStyle name="Normal 2 3 5 3 2 5 3" xfId="15020" xr:uid="{00000000-0005-0000-0000-0000CD450000}"/>
    <cellStyle name="Normal 2 3 5 3 2 6" xfId="15021" xr:uid="{00000000-0005-0000-0000-0000CE450000}"/>
    <cellStyle name="Normal 2 3 5 3 2 7" xfId="15022" xr:uid="{00000000-0005-0000-0000-0000CF450000}"/>
    <cellStyle name="Normal 2 3 5 3 3" xfId="15023" xr:uid="{00000000-0005-0000-0000-0000D0450000}"/>
    <cellStyle name="Normal 2 3 5 3 3 2" xfId="15024" xr:uid="{00000000-0005-0000-0000-0000D1450000}"/>
    <cellStyle name="Normal 2 3 5 3 3 2 2" xfId="15025" xr:uid="{00000000-0005-0000-0000-0000D2450000}"/>
    <cellStyle name="Normal 2 3 5 3 3 2 2 2" xfId="15026" xr:uid="{00000000-0005-0000-0000-0000D3450000}"/>
    <cellStyle name="Normal 2 3 5 3 3 2 2 3" xfId="15027" xr:uid="{00000000-0005-0000-0000-0000D4450000}"/>
    <cellStyle name="Normal 2 3 5 3 3 2 3" xfId="15028" xr:uid="{00000000-0005-0000-0000-0000D5450000}"/>
    <cellStyle name="Normal 2 3 5 3 3 2 4" xfId="15029" xr:uid="{00000000-0005-0000-0000-0000D6450000}"/>
    <cellStyle name="Normal 2 3 5 3 3 3" xfId="15030" xr:uid="{00000000-0005-0000-0000-0000D7450000}"/>
    <cellStyle name="Normal 2 3 5 3 3 3 2" xfId="15031" xr:uid="{00000000-0005-0000-0000-0000D8450000}"/>
    <cellStyle name="Normal 2 3 5 3 3 3 3" xfId="15032" xr:uid="{00000000-0005-0000-0000-0000D9450000}"/>
    <cellStyle name="Normal 2 3 5 3 3 4" xfId="15033" xr:uid="{00000000-0005-0000-0000-0000DA450000}"/>
    <cellStyle name="Normal 2 3 5 3 3 4 2" xfId="15034" xr:uid="{00000000-0005-0000-0000-0000DB450000}"/>
    <cellStyle name="Normal 2 3 5 3 3 4 3" xfId="15035" xr:uid="{00000000-0005-0000-0000-0000DC450000}"/>
    <cellStyle name="Normal 2 3 5 3 3 5" xfId="15036" xr:uid="{00000000-0005-0000-0000-0000DD450000}"/>
    <cellStyle name="Normal 2 3 5 3 3 6" xfId="15037" xr:uid="{00000000-0005-0000-0000-0000DE450000}"/>
    <cellStyle name="Normal 2 3 5 3 4" xfId="15038" xr:uid="{00000000-0005-0000-0000-0000DF450000}"/>
    <cellStyle name="Normal 2 3 5 3 4 2" xfId="15039" xr:uid="{00000000-0005-0000-0000-0000E0450000}"/>
    <cellStyle name="Normal 2 3 5 3 4 2 2" xfId="15040" xr:uid="{00000000-0005-0000-0000-0000E1450000}"/>
    <cellStyle name="Normal 2 3 5 3 4 2 3" xfId="15041" xr:uid="{00000000-0005-0000-0000-0000E2450000}"/>
    <cellStyle name="Normal 2 3 5 3 4 3" xfId="15042" xr:uid="{00000000-0005-0000-0000-0000E3450000}"/>
    <cellStyle name="Normal 2 3 5 3 4 4" xfId="15043" xr:uid="{00000000-0005-0000-0000-0000E4450000}"/>
    <cellStyle name="Normal 2 3 5 3 5" xfId="15044" xr:uid="{00000000-0005-0000-0000-0000E5450000}"/>
    <cellStyle name="Normal 2 3 5 3 5 2" xfId="15045" xr:uid="{00000000-0005-0000-0000-0000E6450000}"/>
    <cellStyle name="Normal 2 3 5 3 5 3" xfId="15046" xr:uid="{00000000-0005-0000-0000-0000E7450000}"/>
    <cellStyle name="Normal 2 3 5 3 6" xfId="15047" xr:uid="{00000000-0005-0000-0000-0000E8450000}"/>
    <cellStyle name="Normal 2 3 5 3 6 2" xfId="15048" xr:uid="{00000000-0005-0000-0000-0000E9450000}"/>
    <cellStyle name="Normal 2 3 5 3 6 3" xfId="15049" xr:uid="{00000000-0005-0000-0000-0000EA450000}"/>
    <cellStyle name="Normal 2 3 5 3 7" xfId="15050" xr:uid="{00000000-0005-0000-0000-0000EB450000}"/>
    <cellStyle name="Normal 2 3 5 3 8" xfId="15051" xr:uid="{00000000-0005-0000-0000-0000EC450000}"/>
    <cellStyle name="Normal 2 3 5 4" xfId="15052" xr:uid="{00000000-0005-0000-0000-0000ED450000}"/>
    <cellStyle name="Normal 2 3 5 4 2" xfId="15053" xr:uid="{00000000-0005-0000-0000-0000EE450000}"/>
    <cellStyle name="Normal 2 3 5 4 2 2" xfId="15054" xr:uid="{00000000-0005-0000-0000-0000EF450000}"/>
    <cellStyle name="Normal 2 3 5 4 2 2 2" xfId="15055" xr:uid="{00000000-0005-0000-0000-0000F0450000}"/>
    <cellStyle name="Normal 2 3 5 4 2 2 2 2" xfId="15056" xr:uid="{00000000-0005-0000-0000-0000F1450000}"/>
    <cellStyle name="Normal 2 3 5 4 2 2 2 2 2" xfId="15057" xr:uid="{00000000-0005-0000-0000-0000F2450000}"/>
    <cellStyle name="Normal 2 3 5 4 2 2 2 2 3" xfId="15058" xr:uid="{00000000-0005-0000-0000-0000F3450000}"/>
    <cellStyle name="Normal 2 3 5 4 2 2 2 3" xfId="15059" xr:uid="{00000000-0005-0000-0000-0000F4450000}"/>
    <cellStyle name="Normal 2 3 5 4 2 2 2 4" xfId="15060" xr:uid="{00000000-0005-0000-0000-0000F5450000}"/>
    <cellStyle name="Normal 2 3 5 4 2 2 3" xfId="15061" xr:uid="{00000000-0005-0000-0000-0000F6450000}"/>
    <cellStyle name="Normal 2 3 5 4 2 2 3 2" xfId="15062" xr:uid="{00000000-0005-0000-0000-0000F7450000}"/>
    <cellStyle name="Normal 2 3 5 4 2 2 3 3" xfId="15063" xr:uid="{00000000-0005-0000-0000-0000F8450000}"/>
    <cellStyle name="Normal 2 3 5 4 2 2 4" xfId="15064" xr:uid="{00000000-0005-0000-0000-0000F9450000}"/>
    <cellStyle name="Normal 2 3 5 4 2 2 4 2" xfId="15065" xr:uid="{00000000-0005-0000-0000-0000FA450000}"/>
    <cellStyle name="Normal 2 3 5 4 2 2 4 3" xfId="15066" xr:uid="{00000000-0005-0000-0000-0000FB450000}"/>
    <cellStyle name="Normal 2 3 5 4 2 2 5" xfId="15067" xr:uid="{00000000-0005-0000-0000-0000FC450000}"/>
    <cellStyle name="Normal 2 3 5 4 2 2 6" xfId="15068" xr:uid="{00000000-0005-0000-0000-0000FD450000}"/>
    <cellStyle name="Normal 2 3 5 4 2 3" xfId="15069" xr:uid="{00000000-0005-0000-0000-0000FE450000}"/>
    <cellStyle name="Normal 2 3 5 4 2 3 2" xfId="15070" xr:uid="{00000000-0005-0000-0000-0000FF450000}"/>
    <cellStyle name="Normal 2 3 5 4 2 3 2 2" xfId="15071" xr:uid="{00000000-0005-0000-0000-000000460000}"/>
    <cellStyle name="Normal 2 3 5 4 2 3 2 3" xfId="15072" xr:uid="{00000000-0005-0000-0000-000001460000}"/>
    <cellStyle name="Normal 2 3 5 4 2 3 3" xfId="15073" xr:uid="{00000000-0005-0000-0000-000002460000}"/>
    <cellStyle name="Normal 2 3 5 4 2 3 4" xfId="15074" xr:uid="{00000000-0005-0000-0000-000003460000}"/>
    <cellStyle name="Normal 2 3 5 4 2 4" xfId="15075" xr:uid="{00000000-0005-0000-0000-000004460000}"/>
    <cellStyle name="Normal 2 3 5 4 2 4 2" xfId="15076" xr:uid="{00000000-0005-0000-0000-000005460000}"/>
    <cellStyle name="Normal 2 3 5 4 2 4 3" xfId="15077" xr:uid="{00000000-0005-0000-0000-000006460000}"/>
    <cellStyle name="Normal 2 3 5 4 2 5" xfId="15078" xr:uid="{00000000-0005-0000-0000-000007460000}"/>
    <cellStyle name="Normal 2 3 5 4 2 5 2" xfId="15079" xr:uid="{00000000-0005-0000-0000-000008460000}"/>
    <cellStyle name="Normal 2 3 5 4 2 5 3" xfId="15080" xr:uid="{00000000-0005-0000-0000-000009460000}"/>
    <cellStyle name="Normal 2 3 5 4 2 6" xfId="15081" xr:uid="{00000000-0005-0000-0000-00000A460000}"/>
    <cellStyle name="Normal 2 3 5 4 2 7" xfId="15082" xr:uid="{00000000-0005-0000-0000-00000B460000}"/>
    <cellStyle name="Normal 2 3 5 4 3" xfId="15083" xr:uid="{00000000-0005-0000-0000-00000C460000}"/>
    <cellStyle name="Normal 2 3 5 4 3 2" xfId="15084" xr:uid="{00000000-0005-0000-0000-00000D460000}"/>
    <cellStyle name="Normal 2 3 5 4 3 2 2" xfId="15085" xr:uid="{00000000-0005-0000-0000-00000E460000}"/>
    <cellStyle name="Normal 2 3 5 4 3 2 2 2" xfId="15086" xr:uid="{00000000-0005-0000-0000-00000F460000}"/>
    <cellStyle name="Normal 2 3 5 4 3 2 2 3" xfId="15087" xr:uid="{00000000-0005-0000-0000-000010460000}"/>
    <cellStyle name="Normal 2 3 5 4 3 2 3" xfId="15088" xr:uid="{00000000-0005-0000-0000-000011460000}"/>
    <cellStyle name="Normal 2 3 5 4 3 2 4" xfId="15089" xr:uid="{00000000-0005-0000-0000-000012460000}"/>
    <cellStyle name="Normal 2 3 5 4 3 3" xfId="15090" xr:uid="{00000000-0005-0000-0000-000013460000}"/>
    <cellStyle name="Normal 2 3 5 4 3 3 2" xfId="15091" xr:uid="{00000000-0005-0000-0000-000014460000}"/>
    <cellStyle name="Normal 2 3 5 4 3 3 3" xfId="15092" xr:uid="{00000000-0005-0000-0000-000015460000}"/>
    <cellStyle name="Normal 2 3 5 4 3 4" xfId="15093" xr:uid="{00000000-0005-0000-0000-000016460000}"/>
    <cellStyle name="Normal 2 3 5 4 3 4 2" xfId="15094" xr:uid="{00000000-0005-0000-0000-000017460000}"/>
    <cellStyle name="Normal 2 3 5 4 3 4 3" xfId="15095" xr:uid="{00000000-0005-0000-0000-000018460000}"/>
    <cellStyle name="Normal 2 3 5 4 3 5" xfId="15096" xr:uid="{00000000-0005-0000-0000-000019460000}"/>
    <cellStyle name="Normal 2 3 5 4 3 6" xfId="15097" xr:uid="{00000000-0005-0000-0000-00001A460000}"/>
    <cellStyle name="Normal 2 3 5 4 4" xfId="15098" xr:uid="{00000000-0005-0000-0000-00001B460000}"/>
    <cellStyle name="Normal 2 3 5 4 4 2" xfId="15099" xr:uid="{00000000-0005-0000-0000-00001C460000}"/>
    <cellStyle name="Normal 2 3 5 4 4 2 2" xfId="15100" xr:uid="{00000000-0005-0000-0000-00001D460000}"/>
    <cellStyle name="Normal 2 3 5 4 4 2 3" xfId="15101" xr:uid="{00000000-0005-0000-0000-00001E460000}"/>
    <cellStyle name="Normal 2 3 5 4 4 3" xfId="15102" xr:uid="{00000000-0005-0000-0000-00001F460000}"/>
    <cellStyle name="Normal 2 3 5 4 4 4" xfId="15103" xr:uid="{00000000-0005-0000-0000-000020460000}"/>
    <cellStyle name="Normal 2 3 5 4 5" xfId="15104" xr:uid="{00000000-0005-0000-0000-000021460000}"/>
    <cellStyle name="Normal 2 3 5 4 5 2" xfId="15105" xr:uid="{00000000-0005-0000-0000-000022460000}"/>
    <cellStyle name="Normal 2 3 5 4 5 3" xfId="15106" xr:uid="{00000000-0005-0000-0000-000023460000}"/>
    <cellStyle name="Normal 2 3 5 4 6" xfId="15107" xr:uid="{00000000-0005-0000-0000-000024460000}"/>
    <cellStyle name="Normal 2 3 5 4 6 2" xfId="15108" xr:uid="{00000000-0005-0000-0000-000025460000}"/>
    <cellStyle name="Normal 2 3 5 4 6 3" xfId="15109" xr:uid="{00000000-0005-0000-0000-000026460000}"/>
    <cellStyle name="Normal 2 3 5 4 7" xfId="15110" xr:uid="{00000000-0005-0000-0000-000027460000}"/>
    <cellStyle name="Normal 2 3 5 4 8" xfId="15111" xr:uid="{00000000-0005-0000-0000-000028460000}"/>
    <cellStyle name="Normal 2 3 5 5" xfId="15112" xr:uid="{00000000-0005-0000-0000-000029460000}"/>
    <cellStyle name="Normal 2 3 5 5 2" xfId="15113" xr:uid="{00000000-0005-0000-0000-00002A460000}"/>
    <cellStyle name="Normal 2 3 5 5 2 2" xfId="15114" xr:uid="{00000000-0005-0000-0000-00002B460000}"/>
    <cellStyle name="Normal 2 3 5 5 2 2 2" xfId="15115" xr:uid="{00000000-0005-0000-0000-00002C460000}"/>
    <cellStyle name="Normal 2 3 5 5 2 2 2 2" xfId="15116" xr:uid="{00000000-0005-0000-0000-00002D460000}"/>
    <cellStyle name="Normal 2 3 5 5 2 2 2 3" xfId="15117" xr:uid="{00000000-0005-0000-0000-00002E460000}"/>
    <cellStyle name="Normal 2 3 5 5 2 2 3" xfId="15118" xr:uid="{00000000-0005-0000-0000-00002F460000}"/>
    <cellStyle name="Normal 2 3 5 5 2 2 4" xfId="15119" xr:uid="{00000000-0005-0000-0000-000030460000}"/>
    <cellStyle name="Normal 2 3 5 5 2 3" xfId="15120" xr:uid="{00000000-0005-0000-0000-000031460000}"/>
    <cellStyle name="Normal 2 3 5 5 2 3 2" xfId="15121" xr:uid="{00000000-0005-0000-0000-000032460000}"/>
    <cellStyle name="Normal 2 3 5 5 2 3 3" xfId="15122" xr:uid="{00000000-0005-0000-0000-000033460000}"/>
    <cellStyle name="Normal 2 3 5 5 2 4" xfId="15123" xr:uid="{00000000-0005-0000-0000-000034460000}"/>
    <cellStyle name="Normal 2 3 5 5 2 4 2" xfId="15124" xr:uid="{00000000-0005-0000-0000-000035460000}"/>
    <cellStyle name="Normal 2 3 5 5 2 4 3" xfId="15125" xr:uid="{00000000-0005-0000-0000-000036460000}"/>
    <cellStyle name="Normal 2 3 5 5 2 5" xfId="15126" xr:uid="{00000000-0005-0000-0000-000037460000}"/>
    <cellStyle name="Normal 2 3 5 5 2 6" xfId="15127" xr:uid="{00000000-0005-0000-0000-000038460000}"/>
    <cellStyle name="Normal 2 3 5 5 3" xfId="15128" xr:uid="{00000000-0005-0000-0000-000039460000}"/>
    <cellStyle name="Normal 2 3 5 5 3 2" xfId="15129" xr:uid="{00000000-0005-0000-0000-00003A460000}"/>
    <cellStyle name="Normal 2 3 5 5 3 2 2" xfId="15130" xr:uid="{00000000-0005-0000-0000-00003B460000}"/>
    <cellStyle name="Normal 2 3 5 5 3 2 3" xfId="15131" xr:uid="{00000000-0005-0000-0000-00003C460000}"/>
    <cellStyle name="Normal 2 3 5 5 3 3" xfId="15132" xr:uid="{00000000-0005-0000-0000-00003D460000}"/>
    <cellStyle name="Normal 2 3 5 5 3 4" xfId="15133" xr:uid="{00000000-0005-0000-0000-00003E460000}"/>
    <cellStyle name="Normal 2 3 5 5 4" xfId="15134" xr:uid="{00000000-0005-0000-0000-00003F460000}"/>
    <cellStyle name="Normal 2 3 5 5 4 2" xfId="15135" xr:uid="{00000000-0005-0000-0000-000040460000}"/>
    <cellStyle name="Normal 2 3 5 5 4 3" xfId="15136" xr:uid="{00000000-0005-0000-0000-000041460000}"/>
    <cellStyle name="Normal 2 3 5 5 5" xfId="15137" xr:uid="{00000000-0005-0000-0000-000042460000}"/>
    <cellStyle name="Normal 2 3 5 5 5 2" xfId="15138" xr:uid="{00000000-0005-0000-0000-000043460000}"/>
    <cellStyle name="Normal 2 3 5 5 5 3" xfId="15139" xr:uid="{00000000-0005-0000-0000-000044460000}"/>
    <cellStyle name="Normal 2 3 5 5 6" xfId="15140" xr:uid="{00000000-0005-0000-0000-000045460000}"/>
    <cellStyle name="Normal 2 3 5 5 7" xfId="15141" xr:uid="{00000000-0005-0000-0000-000046460000}"/>
    <cellStyle name="Normal 2 3 5 6" xfId="15142" xr:uid="{00000000-0005-0000-0000-000047460000}"/>
    <cellStyle name="Normal 2 3 5 6 2" xfId="15143" xr:uid="{00000000-0005-0000-0000-000048460000}"/>
    <cellStyle name="Normal 2 3 5 6 2 2" xfId="15144" xr:uid="{00000000-0005-0000-0000-000049460000}"/>
    <cellStyle name="Normal 2 3 5 6 2 2 2" xfId="15145" xr:uid="{00000000-0005-0000-0000-00004A460000}"/>
    <cellStyle name="Normal 2 3 5 6 2 2 3" xfId="15146" xr:uid="{00000000-0005-0000-0000-00004B460000}"/>
    <cellStyle name="Normal 2 3 5 6 2 3" xfId="15147" xr:uid="{00000000-0005-0000-0000-00004C460000}"/>
    <cellStyle name="Normal 2 3 5 6 2 4" xfId="15148" xr:uid="{00000000-0005-0000-0000-00004D460000}"/>
    <cellStyle name="Normal 2 3 5 6 3" xfId="15149" xr:uid="{00000000-0005-0000-0000-00004E460000}"/>
    <cellStyle name="Normal 2 3 5 6 3 2" xfId="15150" xr:uid="{00000000-0005-0000-0000-00004F460000}"/>
    <cellStyle name="Normal 2 3 5 6 3 3" xfId="15151" xr:uid="{00000000-0005-0000-0000-000050460000}"/>
    <cellStyle name="Normal 2 3 5 6 4" xfId="15152" xr:uid="{00000000-0005-0000-0000-000051460000}"/>
    <cellStyle name="Normal 2 3 5 6 4 2" xfId="15153" xr:uid="{00000000-0005-0000-0000-000052460000}"/>
    <cellStyle name="Normal 2 3 5 6 4 3" xfId="15154" xr:uid="{00000000-0005-0000-0000-000053460000}"/>
    <cellStyle name="Normal 2 3 5 6 5" xfId="15155" xr:uid="{00000000-0005-0000-0000-000054460000}"/>
    <cellStyle name="Normal 2 3 5 6 6" xfId="15156" xr:uid="{00000000-0005-0000-0000-000055460000}"/>
    <cellStyle name="Normal 2 3 5 7" xfId="15157" xr:uid="{00000000-0005-0000-0000-000056460000}"/>
    <cellStyle name="Normal 2 3 5 7 2" xfId="15158" xr:uid="{00000000-0005-0000-0000-000057460000}"/>
    <cellStyle name="Normal 2 3 5 7 2 2" xfId="15159" xr:uid="{00000000-0005-0000-0000-000058460000}"/>
    <cellStyle name="Normal 2 3 5 7 2 3" xfId="15160" xr:uid="{00000000-0005-0000-0000-000059460000}"/>
    <cellStyle name="Normal 2 3 5 7 3" xfId="15161" xr:uid="{00000000-0005-0000-0000-00005A460000}"/>
    <cellStyle name="Normal 2 3 5 7 4" xfId="15162" xr:uid="{00000000-0005-0000-0000-00005B460000}"/>
    <cellStyle name="Normal 2 3 5 8" xfId="15163" xr:uid="{00000000-0005-0000-0000-00005C460000}"/>
    <cellStyle name="Normal 2 3 5 8 2" xfId="15164" xr:uid="{00000000-0005-0000-0000-00005D460000}"/>
    <cellStyle name="Normal 2 3 5 8 3" xfId="15165" xr:uid="{00000000-0005-0000-0000-00005E460000}"/>
    <cellStyle name="Normal 2 3 5 9" xfId="15166" xr:uid="{00000000-0005-0000-0000-00005F460000}"/>
    <cellStyle name="Normal 2 3 5 9 2" xfId="15167" xr:uid="{00000000-0005-0000-0000-000060460000}"/>
    <cellStyle name="Normal 2 3 5 9 3" xfId="15168" xr:uid="{00000000-0005-0000-0000-000061460000}"/>
    <cellStyle name="Normal 2 3 6" xfId="15169" xr:uid="{00000000-0005-0000-0000-000062460000}"/>
    <cellStyle name="Normal 2 3 6 2" xfId="15170" xr:uid="{00000000-0005-0000-0000-000063460000}"/>
    <cellStyle name="Normal 2 3 6 2 2" xfId="15171" xr:uid="{00000000-0005-0000-0000-000064460000}"/>
    <cellStyle name="Normal 2 3 6 2 2 2" xfId="15172" xr:uid="{00000000-0005-0000-0000-000065460000}"/>
    <cellStyle name="Normal 2 3 6 2 2 2 2" xfId="15173" xr:uid="{00000000-0005-0000-0000-000066460000}"/>
    <cellStyle name="Normal 2 3 6 2 2 2 2 2" xfId="15174" xr:uid="{00000000-0005-0000-0000-000067460000}"/>
    <cellStyle name="Normal 2 3 6 2 2 2 2 3" xfId="15175" xr:uid="{00000000-0005-0000-0000-000068460000}"/>
    <cellStyle name="Normal 2 3 6 2 2 2 3" xfId="15176" xr:uid="{00000000-0005-0000-0000-000069460000}"/>
    <cellStyle name="Normal 2 3 6 2 2 2 4" xfId="15177" xr:uid="{00000000-0005-0000-0000-00006A460000}"/>
    <cellStyle name="Normal 2 3 6 2 2 3" xfId="15178" xr:uid="{00000000-0005-0000-0000-00006B460000}"/>
    <cellStyle name="Normal 2 3 6 2 2 3 2" xfId="15179" xr:uid="{00000000-0005-0000-0000-00006C460000}"/>
    <cellStyle name="Normal 2 3 6 2 2 3 3" xfId="15180" xr:uid="{00000000-0005-0000-0000-00006D460000}"/>
    <cellStyle name="Normal 2 3 6 2 2 4" xfId="15181" xr:uid="{00000000-0005-0000-0000-00006E460000}"/>
    <cellStyle name="Normal 2 3 6 2 2 4 2" xfId="15182" xr:uid="{00000000-0005-0000-0000-00006F460000}"/>
    <cellStyle name="Normal 2 3 6 2 2 4 3" xfId="15183" xr:uid="{00000000-0005-0000-0000-000070460000}"/>
    <cellStyle name="Normal 2 3 6 2 2 5" xfId="15184" xr:uid="{00000000-0005-0000-0000-000071460000}"/>
    <cellStyle name="Normal 2 3 6 2 2 6" xfId="15185" xr:uid="{00000000-0005-0000-0000-000072460000}"/>
    <cellStyle name="Normal 2 3 6 2 3" xfId="15186" xr:uid="{00000000-0005-0000-0000-000073460000}"/>
    <cellStyle name="Normal 2 3 6 2 3 2" xfId="15187" xr:uid="{00000000-0005-0000-0000-000074460000}"/>
    <cellStyle name="Normal 2 3 6 2 3 2 2" xfId="15188" xr:uid="{00000000-0005-0000-0000-000075460000}"/>
    <cellStyle name="Normal 2 3 6 2 3 2 3" xfId="15189" xr:uid="{00000000-0005-0000-0000-000076460000}"/>
    <cellStyle name="Normal 2 3 6 2 3 3" xfId="15190" xr:uid="{00000000-0005-0000-0000-000077460000}"/>
    <cellStyle name="Normal 2 3 6 2 3 4" xfId="15191" xr:uid="{00000000-0005-0000-0000-000078460000}"/>
    <cellStyle name="Normal 2 3 6 2 4" xfId="15192" xr:uid="{00000000-0005-0000-0000-000079460000}"/>
    <cellStyle name="Normal 2 3 6 2 4 2" xfId="15193" xr:uid="{00000000-0005-0000-0000-00007A460000}"/>
    <cellStyle name="Normal 2 3 6 2 4 3" xfId="15194" xr:uid="{00000000-0005-0000-0000-00007B460000}"/>
    <cellStyle name="Normal 2 3 6 2 5" xfId="15195" xr:uid="{00000000-0005-0000-0000-00007C460000}"/>
    <cellStyle name="Normal 2 3 6 2 5 2" xfId="15196" xr:uid="{00000000-0005-0000-0000-00007D460000}"/>
    <cellStyle name="Normal 2 3 6 2 5 3" xfId="15197" xr:uid="{00000000-0005-0000-0000-00007E460000}"/>
    <cellStyle name="Normal 2 3 6 2 6" xfId="15198" xr:uid="{00000000-0005-0000-0000-00007F460000}"/>
    <cellStyle name="Normal 2 3 6 2 7" xfId="15199" xr:uid="{00000000-0005-0000-0000-000080460000}"/>
    <cellStyle name="Normal 2 3 6 3" xfId="15200" xr:uid="{00000000-0005-0000-0000-000081460000}"/>
    <cellStyle name="Normal 2 3 6 3 2" xfId="15201" xr:uid="{00000000-0005-0000-0000-000082460000}"/>
    <cellStyle name="Normal 2 3 6 3 2 2" xfId="15202" xr:uid="{00000000-0005-0000-0000-000083460000}"/>
    <cellStyle name="Normal 2 3 6 3 2 2 2" xfId="15203" xr:uid="{00000000-0005-0000-0000-000084460000}"/>
    <cellStyle name="Normal 2 3 6 3 2 2 3" xfId="15204" xr:uid="{00000000-0005-0000-0000-000085460000}"/>
    <cellStyle name="Normal 2 3 6 3 2 3" xfId="15205" xr:uid="{00000000-0005-0000-0000-000086460000}"/>
    <cellStyle name="Normal 2 3 6 3 2 4" xfId="15206" xr:uid="{00000000-0005-0000-0000-000087460000}"/>
    <cellStyle name="Normal 2 3 6 3 3" xfId="15207" xr:uid="{00000000-0005-0000-0000-000088460000}"/>
    <cellStyle name="Normal 2 3 6 3 3 2" xfId="15208" xr:uid="{00000000-0005-0000-0000-000089460000}"/>
    <cellStyle name="Normal 2 3 6 3 3 3" xfId="15209" xr:uid="{00000000-0005-0000-0000-00008A460000}"/>
    <cellStyle name="Normal 2 3 6 3 4" xfId="15210" xr:uid="{00000000-0005-0000-0000-00008B460000}"/>
    <cellStyle name="Normal 2 3 6 3 4 2" xfId="15211" xr:uid="{00000000-0005-0000-0000-00008C460000}"/>
    <cellStyle name="Normal 2 3 6 3 4 3" xfId="15212" xr:uid="{00000000-0005-0000-0000-00008D460000}"/>
    <cellStyle name="Normal 2 3 6 3 5" xfId="15213" xr:uid="{00000000-0005-0000-0000-00008E460000}"/>
    <cellStyle name="Normal 2 3 6 3 6" xfId="15214" xr:uid="{00000000-0005-0000-0000-00008F460000}"/>
    <cellStyle name="Normal 2 3 6 4" xfId="15215" xr:uid="{00000000-0005-0000-0000-000090460000}"/>
    <cellStyle name="Normal 2 3 6 4 2" xfId="15216" xr:uid="{00000000-0005-0000-0000-000091460000}"/>
    <cellStyle name="Normal 2 3 6 4 2 2" xfId="15217" xr:uid="{00000000-0005-0000-0000-000092460000}"/>
    <cellStyle name="Normal 2 3 6 4 2 3" xfId="15218" xr:uid="{00000000-0005-0000-0000-000093460000}"/>
    <cellStyle name="Normal 2 3 6 4 3" xfId="15219" xr:uid="{00000000-0005-0000-0000-000094460000}"/>
    <cellStyle name="Normal 2 3 6 4 4" xfId="15220" xr:uid="{00000000-0005-0000-0000-000095460000}"/>
    <cellStyle name="Normal 2 3 6 5" xfId="15221" xr:uid="{00000000-0005-0000-0000-000096460000}"/>
    <cellStyle name="Normal 2 3 6 5 2" xfId="15222" xr:uid="{00000000-0005-0000-0000-000097460000}"/>
    <cellStyle name="Normal 2 3 6 5 3" xfId="15223" xr:uid="{00000000-0005-0000-0000-000098460000}"/>
    <cellStyle name="Normal 2 3 6 6" xfId="15224" xr:uid="{00000000-0005-0000-0000-000099460000}"/>
    <cellStyle name="Normal 2 3 6 6 2" xfId="15225" xr:uid="{00000000-0005-0000-0000-00009A460000}"/>
    <cellStyle name="Normal 2 3 6 6 3" xfId="15226" xr:uid="{00000000-0005-0000-0000-00009B460000}"/>
    <cellStyle name="Normal 2 3 6 7" xfId="15227" xr:uid="{00000000-0005-0000-0000-00009C460000}"/>
    <cellStyle name="Normal 2 3 6 8" xfId="15228" xr:uid="{00000000-0005-0000-0000-00009D460000}"/>
    <cellStyle name="Normal 2 3 7" xfId="15229" xr:uid="{00000000-0005-0000-0000-00009E460000}"/>
    <cellStyle name="Normal 2 3 7 2" xfId="15230" xr:uid="{00000000-0005-0000-0000-00009F460000}"/>
    <cellStyle name="Normal 2 3 7 2 2" xfId="15231" xr:uid="{00000000-0005-0000-0000-0000A0460000}"/>
    <cellStyle name="Normal 2 3 7 2 2 2" xfId="15232" xr:uid="{00000000-0005-0000-0000-0000A1460000}"/>
    <cellStyle name="Normal 2 3 7 2 2 2 2" xfId="15233" xr:uid="{00000000-0005-0000-0000-0000A2460000}"/>
    <cellStyle name="Normal 2 3 7 2 2 2 2 2" xfId="15234" xr:uid="{00000000-0005-0000-0000-0000A3460000}"/>
    <cellStyle name="Normal 2 3 7 2 2 2 2 3" xfId="15235" xr:uid="{00000000-0005-0000-0000-0000A4460000}"/>
    <cellStyle name="Normal 2 3 7 2 2 2 3" xfId="15236" xr:uid="{00000000-0005-0000-0000-0000A5460000}"/>
    <cellStyle name="Normal 2 3 7 2 2 2 4" xfId="15237" xr:uid="{00000000-0005-0000-0000-0000A6460000}"/>
    <cellStyle name="Normal 2 3 7 2 2 3" xfId="15238" xr:uid="{00000000-0005-0000-0000-0000A7460000}"/>
    <cellStyle name="Normal 2 3 7 2 2 3 2" xfId="15239" xr:uid="{00000000-0005-0000-0000-0000A8460000}"/>
    <cellStyle name="Normal 2 3 7 2 2 3 3" xfId="15240" xr:uid="{00000000-0005-0000-0000-0000A9460000}"/>
    <cellStyle name="Normal 2 3 7 2 2 4" xfId="15241" xr:uid="{00000000-0005-0000-0000-0000AA460000}"/>
    <cellStyle name="Normal 2 3 7 2 2 4 2" xfId="15242" xr:uid="{00000000-0005-0000-0000-0000AB460000}"/>
    <cellStyle name="Normal 2 3 7 2 2 4 3" xfId="15243" xr:uid="{00000000-0005-0000-0000-0000AC460000}"/>
    <cellStyle name="Normal 2 3 7 2 2 5" xfId="15244" xr:uid="{00000000-0005-0000-0000-0000AD460000}"/>
    <cellStyle name="Normal 2 3 7 2 2 6" xfId="15245" xr:uid="{00000000-0005-0000-0000-0000AE460000}"/>
    <cellStyle name="Normal 2 3 7 2 3" xfId="15246" xr:uid="{00000000-0005-0000-0000-0000AF460000}"/>
    <cellStyle name="Normal 2 3 7 2 3 2" xfId="15247" xr:uid="{00000000-0005-0000-0000-0000B0460000}"/>
    <cellStyle name="Normal 2 3 7 2 3 2 2" xfId="15248" xr:uid="{00000000-0005-0000-0000-0000B1460000}"/>
    <cellStyle name="Normal 2 3 7 2 3 2 3" xfId="15249" xr:uid="{00000000-0005-0000-0000-0000B2460000}"/>
    <cellStyle name="Normal 2 3 7 2 3 3" xfId="15250" xr:uid="{00000000-0005-0000-0000-0000B3460000}"/>
    <cellStyle name="Normal 2 3 7 2 3 4" xfId="15251" xr:uid="{00000000-0005-0000-0000-0000B4460000}"/>
    <cellStyle name="Normal 2 3 7 2 4" xfId="15252" xr:uid="{00000000-0005-0000-0000-0000B5460000}"/>
    <cellStyle name="Normal 2 3 7 2 4 2" xfId="15253" xr:uid="{00000000-0005-0000-0000-0000B6460000}"/>
    <cellStyle name="Normal 2 3 7 2 4 3" xfId="15254" xr:uid="{00000000-0005-0000-0000-0000B7460000}"/>
    <cellStyle name="Normal 2 3 7 2 5" xfId="15255" xr:uid="{00000000-0005-0000-0000-0000B8460000}"/>
    <cellStyle name="Normal 2 3 7 2 5 2" xfId="15256" xr:uid="{00000000-0005-0000-0000-0000B9460000}"/>
    <cellStyle name="Normal 2 3 7 2 5 3" xfId="15257" xr:uid="{00000000-0005-0000-0000-0000BA460000}"/>
    <cellStyle name="Normal 2 3 7 2 6" xfId="15258" xr:uid="{00000000-0005-0000-0000-0000BB460000}"/>
    <cellStyle name="Normal 2 3 7 2 7" xfId="15259" xr:uid="{00000000-0005-0000-0000-0000BC460000}"/>
    <cellStyle name="Normal 2 3 7 3" xfId="15260" xr:uid="{00000000-0005-0000-0000-0000BD460000}"/>
    <cellStyle name="Normal 2 3 7 3 2" xfId="15261" xr:uid="{00000000-0005-0000-0000-0000BE460000}"/>
    <cellStyle name="Normal 2 3 7 3 2 2" xfId="15262" xr:uid="{00000000-0005-0000-0000-0000BF460000}"/>
    <cellStyle name="Normal 2 3 7 3 2 2 2" xfId="15263" xr:uid="{00000000-0005-0000-0000-0000C0460000}"/>
    <cellStyle name="Normal 2 3 7 3 2 2 3" xfId="15264" xr:uid="{00000000-0005-0000-0000-0000C1460000}"/>
    <cellStyle name="Normal 2 3 7 3 2 3" xfId="15265" xr:uid="{00000000-0005-0000-0000-0000C2460000}"/>
    <cellStyle name="Normal 2 3 7 3 2 4" xfId="15266" xr:uid="{00000000-0005-0000-0000-0000C3460000}"/>
    <cellStyle name="Normal 2 3 7 3 3" xfId="15267" xr:uid="{00000000-0005-0000-0000-0000C4460000}"/>
    <cellStyle name="Normal 2 3 7 3 3 2" xfId="15268" xr:uid="{00000000-0005-0000-0000-0000C5460000}"/>
    <cellStyle name="Normal 2 3 7 3 3 3" xfId="15269" xr:uid="{00000000-0005-0000-0000-0000C6460000}"/>
    <cellStyle name="Normal 2 3 7 3 4" xfId="15270" xr:uid="{00000000-0005-0000-0000-0000C7460000}"/>
    <cellStyle name="Normal 2 3 7 3 4 2" xfId="15271" xr:uid="{00000000-0005-0000-0000-0000C8460000}"/>
    <cellStyle name="Normal 2 3 7 3 4 3" xfId="15272" xr:uid="{00000000-0005-0000-0000-0000C9460000}"/>
    <cellStyle name="Normal 2 3 7 3 5" xfId="15273" xr:uid="{00000000-0005-0000-0000-0000CA460000}"/>
    <cellStyle name="Normal 2 3 7 3 6" xfId="15274" xr:uid="{00000000-0005-0000-0000-0000CB460000}"/>
    <cellStyle name="Normal 2 3 7 4" xfId="15275" xr:uid="{00000000-0005-0000-0000-0000CC460000}"/>
    <cellStyle name="Normal 2 3 7 4 2" xfId="15276" xr:uid="{00000000-0005-0000-0000-0000CD460000}"/>
    <cellStyle name="Normal 2 3 7 4 2 2" xfId="15277" xr:uid="{00000000-0005-0000-0000-0000CE460000}"/>
    <cellStyle name="Normal 2 3 7 4 2 3" xfId="15278" xr:uid="{00000000-0005-0000-0000-0000CF460000}"/>
    <cellStyle name="Normal 2 3 7 4 3" xfId="15279" xr:uid="{00000000-0005-0000-0000-0000D0460000}"/>
    <cellStyle name="Normal 2 3 7 4 4" xfId="15280" xr:uid="{00000000-0005-0000-0000-0000D1460000}"/>
    <cellStyle name="Normal 2 3 7 5" xfId="15281" xr:uid="{00000000-0005-0000-0000-0000D2460000}"/>
    <cellStyle name="Normal 2 3 7 5 2" xfId="15282" xr:uid="{00000000-0005-0000-0000-0000D3460000}"/>
    <cellStyle name="Normal 2 3 7 5 3" xfId="15283" xr:uid="{00000000-0005-0000-0000-0000D4460000}"/>
    <cellStyle name="Normal 2 3 7 6" xfId="15284" xr:uid="{00000000-0005-0000-0000-0000D5460000}"/>
    <cellStyle name="Normal 2 3 7 6 2" xfId="15285" xr:uid="{00000000-0005-0000-0000-0000D6460000}"/>
    <cellStyle name="Normal 2 3 7 6 3" xfId="15286" xr:uid="{00000000-0005-0000-0000-0000D7460000}"/>
    <cellStyle name="Normal 2 3 7 7" xfId="15287" xr:uid="{00000000-0005-0000-0000-0000D8460000}"/>
    <cellStyle name="Normal 2 3 7 8" xfId="15288" xr:uid="{00000000-0005-0000-0000-0000D9460000}"/>
    <cellStyle name="Normal 2 3 8" xfId="15289" xr:uid="{00000000-0005-0000-0000-0000DA460000}"/>
    <cellStyle name="Normal 2 3 8 2" xfId="15290" xr:uid="{00000000-0005-0000-0000-0000DB460000}"/>
    <cellStyle name="Normal 2 3 8 2 2" xfId="15291" xr:uid="{00000000-0005-0000-0000-0000DC460000}"/>
    <cellStyle name="Normal 2 3 8 2 2 2" xfId="15292" xr:uid="{00000000-0005-0000-0000-0000DD460000}"/>
    <cellStyle name="Normal 2 3 8 2 2 2 2" xfId="15293" xr:uid="{00000000-0005-0000-0000-0000DE460000}"/>
    <cellStyle name="Normal 2 3 8 2 2 2 2 2" xfId="15294" xr:uid="{00000000-0005-0000-0000-0000DF460000}"/>
    <cellStyle name="Normal 2 3 8 2 2 2 2 3" xfId="15295" xr:uid="{00000000-0005-0000-0000-0000E0460000}"/>
    <cellStyle name="Normal 2 3 8 2 2 2 3" xfId="15296" xr:uid="{00000000-0005-0000-0000-0000E1460000}"/>
    <cellStyle name="Normal 2 3 8 2 2 2 4" xfId="15297" xr:uid="{00000000-0005-0000-0000-0000E2460000}"/>
    <cellStyle name="Normal 2 3 8 2 2 3" xfId="15298" xr:uid="{00000000-0005-0000-0000-0000E3460000}"/>
    <cellStyle name="Normal 2 3 8 2 2 3 2" xfId="15299" xr:uid="{00000000-0005-0000-0000-0000E4460000}"/>
    <cellStyle name="Normal 2 3 8 2 2 3 3" xfId="15300" xr:uid="{00000000-0005-0000-0000-0000E5460000}"/>
    <cellStyle name="Normal 2 3 8 2 2 4" xfId="15301" xr:uid="{00000000-0005-0000-0000-0000E6460000}"/>
    <cellStyle name="Normal 2 3 8 2 2 4 2" xfId="15302" xr:uid="{00000000-0005-0000-0000-0000E7460000}"/>
    <cellStyle name="Normal 2 3 8 2 2 4 3" xfId="15303" xr:uid="{00000000-0005-0000-0000-0000E8460000}"/>
    <cellStyle name="Normal 2 3 8 2 2 5" xfId="15304" xr:uid="{00000000-0005-0000-0000-0000E9460000}"/>
    <cellStyle name="Normal 2 3 8 2 2 6" xfId="15305" xr:uid="{00000000-0005-0000-0000-0000EA460000}"/>
    <cellStyle name="Normal 2 3 8 2 3" xfId="15306" xr:uid="{00000000-0005-0000-0000-0000EB460000}"/>
    <cellStyle name="Normal 2 3 8 2 3 2" xfId="15307" xr:uid="{00000000-0005-0000-0000-0000EC460000}"/>
    <cellStyle name="Normal 2 3 8 2 3 2 2" xfId="15308" xr:uid="{00000000-0005-0000-0000-0000ED460000}"/>
    <cellStyle name="Normal 2 3 8 2 3 2 3" xfId="15309" xr:uid="{00000000-0005-0000-0000-0000EE460000}"/>
    <cellStyle name="Normal 2 3 8 2 3 3" xfId="15310" xr:uid="{00000000-0005-0000-0000-0000EF460000}"/>
    <cellStyle name="Normal 2 3 8 2 3 4" xfId="15311" xr:uid="{00000000-0005-0000-0000-0000F0460000}"/>
    <cellStyle name="Normal 2 3 8 2 4" xfId="15312" xr:uid="{00000000-0005-0000-0000-0000F1460000}"/>
    <cellStyle name="Normal 2 3 8 2 4 2" xfId="15313" xr:uid="{00000000-0005-0000-0000-0000F2460000}"/>
    <cellStyle name="Normal 2 3 8 2 4 3" xfId="15314" xr:uid="{00000000-0005-0000-0000-0000F3460000}"/>
    <cellStyle name="Normal 2 3 8 2 5" xfId="15315" xr:uid="{00000000-0005-0000-0000-0000F4460000}"/>
    <cellStyle name="Normal 2 3 8 2 5 2" xfId="15316" xr:uid="{00000000-0005-0000-0000-0000F5460000}"/>
    <cellStyle name="Normal 2 3 8 2 5 3" xfId="15317" xr:uid="{00000000-0005-0000-0000-0000F6460000}"/>
    <cellStyle name="Normal 2 3 8 2 6" xfId="15318" xr:uid="{00000000-0005-0000-0000-0000F7460000}"/>
    <cellStyle name="Normal 2 3 8 2 7" xfId="15319" xr:uid="{00000000-0005-0000-0000-0000F8460000}"/>
    <cellStyle name="Normal 2 3 8 3" xfId="15320" xr:uid="{00000000-0005-0000-0000-0000F9460000}"/>
    <cellStyle name="Normal 2 3 8 3 2" xfId="15321" xr:uid="{00000000-0005-0000-0000-0000FA460000}"/>
    <cellStyle name="Normal 2 3 8 3 2 2" xfId="15322" xr:uid="{00000000-0005-0000-0000-0000FB460000}"/>
    <cellStyle name="Normal 2 3 8 3 2 2 2" xfId="15323" xr:uid="{00000000-0005-0000-0000-0000FC460000}"/>
    <cellStyle name="Normal 2 3 8 3 2 2 3" xfId="15324" xr:uid="{00000000-0005-0000-0000-0000FD460000}"/>
    <cellStyle name="Normal 2 3 8 3 2 3" xfId="15325" xr:uid="{00000000-0005-0000-0000-0000FE460000}"/>
    <cellStyle name="Normal 2 3 8 3 2 4" xfId="15326" xr:uid="{00000000-0005-0000-0000-0000FF460000}"/>
    <cellStyle name="Normal 2 3 8 3 3" xfId="15327" xr:uid="{00000000-0005-0000-0000-000000470000}"/>
    <cellStyle name="Normal 2 3 8 3 3 2" xfId="15328" xr:uid="{00000000-0005-0000-0000-000001470000}"/>
    <cellStyle name="Normal 2 3 8 3 3 3" xfId="15329" xr:uid="{00000000-0005-0000-0000-000002470000}"/>
    <cellStyle name="Normal 2 3 8 3 4" xfId="15330" xr:uid="{00000000-0005-0000-0000-000003470000}"/>
    <cellStyle name="Normal 2 3 8 3 4 2" xfId="15331" xr:uid="{00000000-0005-0000-0000-000004470000}"/>
    <cellStyle name="Normal 2 3 8 3 4 3" xfId="15332" xr:uid="{00000000-0005-0000-0000-000005470000}"/>
    <cellStyle name="Normal 2 3 8 3 5" xfId="15333" xr:uid="{00000000-0005-0000-0000-000006470000}"/>
    <cellStyle name="Normal 2 3 8 3 6" xfId="15334" xr:uid="{00000000-0005-0000-0000-000007470000}"/>
    <cellStyle name="Normal 2 3 8 4" xfId="15335" xr:uid="{00000000-0005-0000-0000-000008470000}"/>
    <cellStyle name="Normal 2 3 8 4 2" xfId="15336" xr:uid="{00000000-0005-0000-0000-000009470000}"/>
    <cellStyle name="Normal 2 3 8 4 2 2" xfId="15337" xr:uid="{00000000-0005-0000-0000-00000A470000}"/>
    <cellStyle name="Normal 2 3 8 4 2 3" xfId="15338" xr:uid="{00000000-0005-0000-0000-00000B470000}"/>
    <cellStyle name="Normal 2 3 8 4 3" xfId="15339" xr:uid="{00000000-0005-0000-0000-00000C470000}"/>
    <cellStyle name="Normal 2 3 8 4 4" xfId="15340" xr:uid="{00000000-0005-0000-0000-00000D470000}"/>
    <cellStyle name="Normal 2 3 8 5" xfId="15341" xr:uid="{00000000-0005-0000-0000-00000E470000}"/>
    <cellStyle name="Normal 2 3 8 5 2" xfId="15342" xr:uid="{00000000-0005-0000-0000-00000F470000}"/>
    <cellStyle name="Normal 2 3 8 5 3" xfId="15343" xr:uid="{00000000-0005-0000-0000-000010470000}"/>
    <cellStyle name="Normal 2 3 8 6" xfId="15344" xr:uid="{00000000-0005-0000-0000-000011470000}"/>
    <cellStyle name="Normal 2 3 8 6 2" xfId="15345" xr:uid="{00000000-0005-0000-0000-000012470000}"/>
    <cellStyle name="Normal 2 3 8 6 3" xfId="15346" xr:uid="{00000000-0005-0000-0000-000013470000}"/>
    <cellStyle name="Normal 2 3 8 7" xfId="15347" xr:uid="{00000000-0005-0000-0000-000014470000}"/>
    <cellStyle name="Normal 2 3 8 8" xfId="15348" xr:uid="{00000000-0005-0000-0000-000015470000}"/>
    <cellStyle name="Normal 2 3 9" xfId="15349" xr:uid="{00000000-0005-0000-0000-000016470000}"/>
    <cellStyle name="Normal 2 3 9 2" xfId="15350" xr:uid="{00000000-0005-0000-0000-000017470000}"/>
    <cellStyle name="Normal 2 3 9 2 2" xfId="15351" xr:uid="{00000000-0005-0000-0000-000018470000}"/>
    <cellStyle name="Normal 2 3 9 2 2 2" xfId="15352" xr:uid="{00000000-0005-0000-0000-000019470000}"/>
    <cellStyle name="Normal 2 3 9 2 2 2 2" xfId="15353" xr:uid="{00000000-0005-0000-0000-00001A470000}"/>
    <cellStyle name="Normal 2 3 9 2 2 2 3" xfId="15354" xr:uid="{00000000-0005-0000-0000-00001B470000}"/>
    <cellStyle name="Normal 2 3 9 2 2 3" xfId="15355" xr:uid="{00000000-0005-0000-0000-00001C470000}"/>
    <cellStyle name="Normal 2 3 9 2 2 4" xfId="15356" xr:uid="{00000000-0005-0000-0000-00001D470000}"/>
    <cellStyle name="Normal 2 3 9 2 3" xfId="15357" xr:uid="{00000000-0005-0000-0000-00001E470000}"/>
    <cellStyle name="Normal 2 3 9 2 3 2" xfId="15358" xr:uid="{00000000-0005-0000-0000-00001F470000}"/>
    <cellStyle name="Normal 2 3 9 2 3 3" xfId="15359" xr:uid="{00000000-0005-0000-0000-000020470000}"/>
    <cellStyle name="Normal 2 3 9 2 4" xfId="15360" xr:uid="{00000000-0005-0000-0000-000021470000}"/>
    <cellStyle name="Normal 2 3 9 2 4 2" xfId="15361" xr:uid="{00000000-0005-0000-0000-000022470000}"/>
    <cellStyle name="Normal 2 3 9 2 4 3" xfId="15362" xr:uid="{00000000-0005-0000-0000-000023470000}"/>
    <cellStyle name="Normal 2 3 9 2 5" xfId="15363" xr:uid="{00000000-0005-0000-0000-000024470000}"/>
    <cellStyle name="Normal 2 3 9 2 6" xfId="15364" xr:uid="{00000000-0005-0000-0000-000025470000}"/>
    <cellStyle name="Normal 2 3 9 3" xfId="15365" xr:uid="{00000000-0005-0000-0000-000026470000}"/>
    <cellStyle name="Normal 2 3 9 3 2" xfId="15366" xr:uid="{00000000-0005-0000-0000-000027470000}"/>
    <cellStyle name="Normal 2 3 9 3 2 2" xfId="15367" xr:uid="{00000000-0005-0000-0000-000028470000}"/>
    <cellStyle name="Normal 2 3 9 3 2 3" xfId="15368" xr:uid="{00000000-0005-0000-0000-000029470000}"/>
    <cellStyle name="Normal 2 3 9 3 3" xfId="15369" xr:uid="{00000000-0005-0000-0000-00002A470000}"/>
    <cellStyle name="Normal 2 3 9 3 4" xfId="15370" xr:uid="{00000000-0005-0000-0000-00002B470000}"/>
    <cellStyle name="Normal 2 3 9 4" xfId="15371" xr:uid="{00000000-0005-0000-0000-00002C470000}"/>
    <cellStyle name="Normal 2 3 9 4 2" xfId="15372" xr:uid="{00000000-0005-0000-0000-00002D470000}"/>
    <cellStyle name="Normal 2 3 9 4 3" xfId="15373" xr:uid="{00000000-0005-0000-0000-00002E470000}"/>
    <cellStyle name="Normal 2 3 9 5" xfId="15374" xr:uid="{00000000-0005-0000-0000-00002F470000}"/>
    <cellStyle name="Normal 2 3 9 5 2" xfId="15375" xr:uid="{00000000-0005-0000-0000-000030470000}"/>
    <cellStyle name="Normal 2 3 9 5 3" xfId="15376" xr:uid="{00000000-0005-0000-0000-000031470000}"/>
    <cellStyle name="Normal 2 3 9 6" xfId="15377" xr:uid="{00000000-0005-0000-0000-000032470000}"/>
    <cellStyle name="Normal 2 3 9 7" xfId="15378" xr:uid="{00000000-0005-0000-0000-000033470000}"/>
    <cellStyle name="Normal 2 4" xfId="15379" xr:uid="{00000000-0005-0000-0000-000034470000}"/>
    <cellStyle name="Normal 2 4 2" xfId="15380" xr:uid="{00000000-0005-0000-0000-000035470000}"/>
    <cellStyle name="Normal 2 4 2 2" xfId="15381" xr:uid="{00000000-0005-0000-0000-000036470000}"/>
    <cellStyle name="Normal 2 4 2 2 2" xfId="15382" xr:uid="{00000000-0005-0000-0000-000037470000}"/>
    <cellStyle name="Normal 2 4 2 2 2 2" xfId="15383" xr:uid="{00000000-0005-0000-0000-000038470000}"/>
    <cellStyle name="Normal 2 4 2 2 3" xfId="15384" xr:uid="{00000000-0005-0000-0000-000039470000}"/>
    <cellStyle name="Normal 2 4 2 2 4" xfId="15385" xr:uid="{00000000-0005-0000-0000-00003A470000}"/>
    <cellStyle name="Normal 2 4 2 3" xfId="15386" xr:uid="{00000000-0005-0000-0000-00003B470000}"/>
    <cellStyle name="Normal 2 4 2 3 2" xfId="15387" xr:uid="{00000000-0005-0000-0000-00003C470000}"/>
    <cellStyle name="Normal 2 4 2 4" xfId="15388" xr:uid="{00000000-0005-0000-0000-00003D470000}"/>
    <cellStyle name="Normal 2 4 2 5" xfId="15389" xr:uid="{00000000-0005-0000-0000-00003E470000}"/>
    <cellStyle name="Normal 2 4 3" xfId="15390" xr:uid="{00000000-0005-0000-0000-00003F470000}"/>
    <cellStyle name="Normal 2 4 3 2" xfId="15391" xr:uid="{00000000-0005-0000-0000-000040470000}"/>
    <cellStyle name="Normal 2 4 3 2 2" xfId="15392" xr:uid="{00000000-0005-0000-0000-000041470000}"/>
    <cellStyle name="Normal 2 4 3 3" xfId="15393" xr:uid="{00000000-0005-0000-0000-000042470000}"/>
    <cellStyle name="Normal 2 4 3 4" xfId="15394" xr:uid="{00000000-0005-0000-0000-000043470000}"/>
    <cellStyle name="Normal 2 4 4" xfId="15395" xr:uid="{00000000-0005-0000-0000-000044470000}"/>
    <cellStyle name="Normal 2 4 4 2" xfId="15396" xr:uid="{00000000-0005-0000-0000-000045470000}"/>
    <cellStyle name="Normal 2 4 4 2 2" xfId="15397" xr:uid="{00000000-0005-0000-0000-000046470000}"/>
    <cellStyle name="Normal 2 4 4 3" xfId="15398" xr:uid="{00000000-0005-0000-0000-000047470000}"/>
    <cellStyle name="Normal 2 4 4 4" xfId="15399" xr:uid="{00000000-0005-0000-0000-000048470000}"/>
    <cellStyle name="Normal 2 4 5" xfId="15400" xr:uid="{00000000-0005-0000-0000-000049470000}"/>
    <cellStyle name="Normal 2 4 5 2" xfId="15401" xr:uid="{00000000-0005-0000-0000-00004A470000}"/>
    <cellStyle name="Normal 2 4 5 2 2" xfId="15402" xr:uid="{00000000-0005-0000-0000-00004B470000}"/>
    <cellStyle name="Normal 2 4 5 3" xfId="15403" xr:uid="{00000000-0005-0000-0000-00004C470000}"/>
    <cellStyle name="Normal 2 4 5 4" xfId="15404" xr:uid="{00000000-0005-0000-0000-00004D470000}"/>
    <cellStyle name="Normal 2 4 6" xfId="15405" xr:uid="{00000000-0005-0000-0000-00004E470000}"/>
    <cellStyle name="Normal 2 4 6 2" xfId="15406" xr:uid="{00000000-0005-0000-0000-00004F470000}"/>
    <cellStyle name="Normal 2 4 7" xfId="15407" xr:uid="{00000000-0005-0000-0000-000050470000}"/>
    <cellStyle name="Normal 2 4 8" xfId="15408" xr:uid="{00000000-0005-0000-0000-000051470000}"/>
    <cellStyle name="Normal 2 4 9" xfId="15409" xr:uid="{00000000-0005-0000-0000-000052470000}"/>
    <cellStyle name="Normal 2 5" xfId="15410" xr:uid="{00000000-0005-0000-0000-000053470000}"/>
    <cellStyle name="Normal 2 5 10" xfId="15411" xr:uid="{00000000-0005-0000-0000-000054470000}"/>
    <cellStyle name="Normal 2 5 10 2" xfId="15412" xr:uid="{00000000-0005-0000-0000-000055470000}"/>
    <cellStyle name="Normal 2 5 10 2 2" xfId="15413" xr:uid="{00000000-0005-0000-0000-000056470000}"/>
    <cellStyle name="Normal 2 5 10 3" xfId="15414" xr:uid="{00000000-0005-0000-0000-000057470000}"/>
    <cellStyle name="Normal 2 5 10 3 2" xfId="15415" xr:uid="{00000000-0005-0000-0000-000058470000}"/>
    <cellStyle name="Normal 2 5 10 4" xfId="15416" xr:uid="{00000000-0005-0000-0000-000059470000}"/>
    <cellStyle name="Normal 2 5 11" xfId="15417" xr:uid="{00000000-0005-0000-0000-00005A470000}"/>
    <cellStyle name="Normal 2 5 11 2" xfId="15418" xr:uid="{00000000-0005-0000-0000-00005B470000}"/>
    <cellStyle name="Normal 2 5 11 3" xfId="15419" xr:uid="{00000000-0005-0000-0000-00005C470000}"/>
    <cellStyle name="Normal 2 5 12" xfId="15420" xr:uid="{00000000-0005-0000-0000-00005D470000}"/>
    <cellStyle name="Normal 2 5 12 2" xfId="15421" xr:uid="{00000000-0005-0000-0000-00005E470000}"/>
    <cellStyle name="Normal 2 5 13" xfId="15422" xr:uid="{00000000-0005-0000-0000-00005F470000}"/>
    <cellStyle name="Normal 2 5 13 2" xfId="15423" xr:uid="{00000000-0005-0000-0000-000060470000}"/>
    <cellStyle name="Normal 2 5 14" xfId="15424" xr:uid="{00000000-0005-0000-0000-000061470000}"/>
    <cellStyle name="Normal 2 5 15" xfId="15425" xr:uid="{00000000-0005-0000-0000-000062470000}"/>
    <cellStyle name="Normal 2 5 2" xfId="15426" xr:uid="{00000000-0005-0000-0000-000063470000}"/>
    <cellStyle name="Normal 2 5 2 10" xfId="15427" xr:uid="{00000000-0005-0000-0000-000064470000}"/>
    <cellStyle name="Normal 2 5 2 10 2" xfId="15428" xr:uid="{00000000-0005-0000-0000-000065470000}"/>
    <cellStyle name="Normal 2 5 2 11" xfId="15429" xr:uid="{00000000-0005-0000-0000-000066470000}"/>
    <cellStyle name="Normal 2 5 2 11 2" xfId="15430" xr:uid="{00000000-0005-0000-0000-000067470000}"/>
    <cellStyle name="Normal 2 5 2 12" xfId="15431" xr:uid="{00000000-0005-0000-0000-000068470000}"/>
    <cellStyle name="Normal 2 5 2 2" xfId="15432" xr:uid="{00000000-0005-0000-0000-000069470000}"/>
    <cellStyle name="Normal 2 5 2 2 10" xfId="15433" xr:uid="{00000000-0005-0000-0000-00006A470000}"/>
    <cellStyle name="Normal 2 5 2 2 2" xfId="15434" xr:uid="{00000000-0005-0000-0000-00006B470000}"/>
    <cellStyle name="Normal 2 5 2 2 2 2" xfId="15435" xr:uid="{00000000-0005-0000-0000-00006C470000}"/>
    <cellStyle name="Normal 2 5 2 2 2 2 2" xfId="15436" xr:uid="{00000000-0005-0000-0000-00006D470000}"/>
    <cellStyle name="Normal 2 5 2 2 2 2 2 2" xfId="15437" xr:uid="{00000000-0005-0000-0000-00006E470000}"/>
    <cellStyle name="Normal 2 5 2 2 2 2 2 3" xfId="15438" xr:uid="{00000000-0005-0000-0000-00006F470000}"/>
    <cellStyle name="Normal 2 5 2 2 2 2 3" xfId="15439" xr:uid="{00000000-0005-0000-0000-000070470000}"/>
    <cellStyle name="Normal 2 5 2 2 2 2 3 2" xfId="15440" xr:uid="{00000000-0005-0000-0000-000071470000}"/>
    <cellStyle name="Normal 2 5 2 2 2 2 4" xfId="15441" xr:uid="{00000000-0005-0000-0000-000072470000}"/>
    <cellStyle name="Normal 2 5 2 2 2 2 4 2" xfId="15442" xr:uid="{00000000-0005-0000-0000-000073470000}"/>
    <cellStyle name="Normal 2 5 2 2 2 2 5" xfId="15443" xr:uid="{00000000-0005-0000-0000-000074470000}"/>
    <cellStyle name="Normal 2 5 2 2 2 3" xfId="15444" xr:uid="{00000000-0005-0000-0000-000075470000}"/>
    <cellStyle name="Normal 2 5 2 2 2 3 2" xfId="15445" xr:uid="{00000000-0005-0000-0000-000076470000}"/>
    <cellStyle name="Normal 2 5 2 2 2 3 2 2" xfId="15446" xr:uid="{00000000-0005-0000-0000-000077470000}"/>
    <cellStyle name="Normal 2 5 2 2 2 3 3" xfId="15447" xr:uid="{00000000-0005-0000-0000-000078470000}"/>
    <cellStyle name="Normal 2 5 2 2 2 3 3 2" xfId="15448" xr:uid="{00000000-0005-0000-0000-000079470000}"/>
    <cellStyle name="Normal 2 5 2 2 2 3 4" xfId="15449" xr:uid="{00000000-0005-0000-0000-00007A470000}"/>
    <cellStyle name="Normal 2 5 2 2 2 4" xfId="15450" xr:uid="{00000000-0005-0000-0000-00007B470000}"/>
    <cellStyle name="Normal 2 5 2 2 2 4 2" xfId="15451" xr:uid="{00000000-0005-0000-0000-00007C470000}"/>
    <cellStyle name="Normal 2 5 2 2 2 4 3" xfId="15452" xr:uid="{00000000-0005-0000-0000-00007D470000}"/>
    <cellStyle name="Normal 2 5 2 2 2 5" xfId="15453" xr:uid="{00000000-0005-0000-0000-00007E470000}"/>
    <cellStyle name="Normal 2 5 2 2 2 5 2" xfId="15454" xr:uid="{00000000-0005-0000-0000-00007F470000}"/>
    <cellStyle name="Normal 2 5 2 2 2 6" xfId="15455" xr:uid="{00000000-0005-0000-0000-000080470000}"/>
    <cellStyle name="Normal 2 5 2 2 2 6 2" xfId="15456" xr:uid="{00000000-0005-0000-0000-000081470000}"/>
    <cellStyle name="Normal 2 5 2 2 2 7" xfId="15457" xr:uid="{00000000-0005-0000-0000-000082470000}"/>
    <cellStyle name="Normal 2 5 2 2 3" xfId="15458" xr:uid="{00000000-0005-0000-0000-000083470000}"/>
    <cellStyle name="Normal 2 5 2 2 3 2" xfId="15459" xr:uid="{00000000-0005-0000-0000-000084470000}"/>
    <cellStyle name="Normal 2 5 2 2 3 2 2" xfId="15460" xr:uid="{00000000-0005-0000-0000-000085470000}"/>
    <cellStyle name="Normal 2 5 2 2 3 2 2 2" xfId="15461" xr:uid="{00000000-0005-0000-0000-000086470000}"/>
    <cellStyle name="Normal 2 5 2 2 3 2 2 3" xfId="15462" xr:uid="{00000000-0005-0000-0000-000087470000}"/>
    <cellStyle name="Normal 2 5 2 2 3 2 3" xfId="15463" xr:uid="{00000000-0005-0000-0000-000088470000}"/>
    <cellStyle name="Normal 2 5 2 2 3 2 3 2" xfId="15464" xr:uid="{00000000-0005-0000-0000-000089470000}"/>
    <cellStyle name="Normal 2 5 2 2 3 2 4" xfId="15465" xr:uid="{00000000-0005-0000-0000-00008A470000}"/>
    <cellStyle name="Normal 2 5 2 2 3 2 4 2" xfId="15466" xr:uid="{00000000-0005-0000-0000-00008B470000}"/>
    <cellStyle name="Normal 2 5 2 2 3 2 5" xfId="15467" xr:uid="{00000000-0005-0000-0000-00008C470000}"/>
    <cellStyle name="Normal 2 5 2 2 3 3" xfId="15468" xr:uid="{00000000-0005-0000-0000-00008D470000}"/>
    <cellStyle name="Normal 2 5 2 2 3 3 2" xfId="15469" xr:uid="{00000000-0005-0000-0000-00008E470000}"/>
    <cellStyle name="Normal 2 5 2 2 3 3 2 2" xfId="15470" xr:uid="{00000000-0005-0000-0000-00008F470000}"/>
    <cellStyle name="Normal 2 5 2 2 3 3 3" xfId="15471" xr:uid="{00000000-0005-0000-0000-000090470000}"/>
    <cellStyle name="Normal 2 5 2 2 3 3 3 2" xfId="15472" xr:uid="{00000000-0005-0000-0000-000091470000}"/>
    <cellStyle name="Normal 2 5 2 2 3 3 4" xfId="15473" xr:uid="{00000000-0005-0000-0000-000092470000}"/>
    <cellStyle name="Normal 2 5 2 2 3 4" xfId="15474" xr:uid="{00000000-0005-0000-0000-000093470000}"/>
    <cellStyle name="Normal 2 5 2 2 3 4 2" xfId="15475" xr:uid="{00000000-0005-0000-0000-000094470000}"/>
    <cellStyle name="Normal 2 5 2 2 3 4 3" xfId="15476" xr:uid="{00000000-0005-0000-0000-000095470000}"/>
    <cellStyle name="Normal 2 5 2 2 3 5" xfId="15477" xr:uid="{00000000-0005-0000-0000-000096470000}"/>
    <cellStyle name="Normal 2 5 2 2 3 5 2" xfId="15478" xr:uid="{00000000-0005-0000-0000-000097470000}"/>
    <cellStyle name="Normal 2 5 2 2 3 6" xfId="15479" xr:uid="{00000000-0005-0000-0000-000098470000}"/>
    <cellStyle name="Normal 2 5 2 2 3 6 2" xfId="15480" xr:uid="{00000000-0005-0000-0000-000099470000}"/>
    <cellStyle name="Normal 2 5 2 2 3 7" xfId="15481" xr:uid="{00000000-0005-0000-0000-00009A470000}"/>
    <cellStyle name="Normal 2 5 2 2 4" xfId="15482" xr:uid="{00000000-0005-0000-0000-00009B470000}"/>
    <cellStyle name="Normal 2 5 2 2 4 2" xfId="15483" xr:uid="{00000000-0005-0000-0000-00009C470000}"/>
    <cellStyle name="Normal 2 5 2 2 4 2 2" xfId="15484" xr:uid="{00000000-0005-0000-0000-00009D470000}"/>
    <cellStyle name="Normal 2 5 2 2 4 2 2 2" xfId="15485" xr:uid="{00000000-0005-0000-0000-00009E470000}"/>
    <cellStyle name="Normal 2 5 2 2 4 2 3" xfId="15486" xr:uid="{00000000-0005-0000-0000-00009F470000}"/>
    <cellStyle name="Normal 2 5 2 2 4 2 3 2" xfId="15487" xr:uid="{00000000-0005-0000-0000-0000A0470000}"/>
    <cellStyle name="Normal 2 5 2 2 4 2 4" xfId="15488" xr:uid="{00000000-0005-0000-0000-0000A1470000}"/>
    <cellStyle name="Normal 2 5 2 2 4 3" xfId="15489" xr:uid="{00000000-0005-0000-0000-0000A2470000}"/>
    <cellStyle name="Normal 2 5 2 2 4 3 2" xfId="15490" xr:uid="{00000000-0005-0000-0000-0000A3470000}"/>
    <cellStyle name="Normal 2 5 2 2 4 3 3" xfId="15491" xr:uid="{00000000-0005-0000-0000-0000A4470000}"/>
    <cellStyle name="Normal 2 5 2 2 4 4" xfId="15492" xr:uid="{00000000-0005-0000-0000-0000A5470000}"/>
    <cellStyle name="Normal 2 5 2 2 4 4 2" xfId="15493" xr:uid="{00000000-0005-0000-0000-0000A6470000}"/>
    <cellStyle name="Normal 2 5 2 2 4 5" xfId="15494" xr:uid="{00000000-0005-0000-0000-0000A7470000}"/>
    <cellStyle name="Normal 2 5 2 2 4 5 2" xfId="15495" xr:uid="{00000000-0005-0000-0000-0000A8470000}"/>
    <cellStyle name="Normal 2 5 2 2 4 6" xfId="15496" xr:uid="{00000000-0005-0000-0000-0000A9470000}"/>
    <cellStyle name="Normal 2 5 2 2 5" xfId="15497" xr:uid="{00000000-0005-0000-0000-0000AA470000}"/>
    <cellStyle name="Normal 2 5 2 2 5 2" xfId="15498" xr:uid="{00000000-0005-0000-0000-0000AB470000}"/>
    <cellStyle name="Normal 2 5 2 2 5 2 2" xfId="15499" xr:uid="{00000000-0005-0000-0000-0000AC470000}"/>
    <cellStyle name="Normal 2 5 2 2 5 3" xfId="15500" xr:uid="{00000000-0005-0000-0000-0000AD470000}"/>
    <cellStyle name="Normal 2 5 2 2 5 3 2" xfId="15501" xr:uid="{00000000-0005-0000-0000-0000AE470000}"/>
    <cellStyle name="Normal 2 5 2 2 5 4" xfId="15502" xr:uid="{00000000-0005-0000-0000-0000AF470000}"/>
    <cellStyle name="Normal 2 5 2 2 6" xfId="15503" xr:uid="{00000000-0005-0000-0000-0000B0470000}"/>
    <cellStyle name="Normal 2 5 2 2 6 2" xfId="15504" xr:uid="{00000000-0005-0000-0000-0000B1470000}"/>
    <cellStyle name="Normal 2 5 2 2 6 2 2" xfId="15505" xr:uid="{00000000-0005-0000-0000-0000B2470000}"/>
    <cellStyle name="Normal 2 5 2 2 6 3" xfId="15506" xr:uid="{00000000-0005-0000-0000-0000B3470000}"/>
    <cellStyle name="Normal 2 5 2 2 6 3 2" xfId="15507" xr:uid="{00000000-0005-0000-0000-0000B4470000}"/>
    <cellStyle name="Normal 2 5 2 2 6 4" xfId="15508" xr:uid="{00000000-0005-0000-0000-0000B5470000}"/>
    <cellStyle name="Normal 2 5 2 2 7" xfId="15509" xr:uid="{00000000-0005-0000-0000-0000B6470000}"/>
    <cellStyle name="Normal 2 5 2 2 7 2" xfId="15510" xr:uid="{00000000-0005-0000-0000-0000B7470000}"/>
    <cellStyle name="Normal 2 5 2 2 7 3" xfId="15511" xr:uid="{00000000-0005-0000-0000-0000B8470000}"/>
    <cellStyle name="Normal 2 5 2 2 8" xfId="15512" xr:uid="{00000000-0005-0000-0000-0000B9470000}"/>
    <cellStyle name="Normal 2 5 2 2 8 2" xfId="15513" xr:uid="{00000000-0005-0000-0000-0000BA470000}"/>
    <cellStyle name="Normal 2 5 2 2 9" xfId="15514" xr:uid="{00000000-0005-0000-0000-0000BB470000}"/>
    <cellStyle name="Normal 2 5 2 2 9 2" xfId="15515" xr:uid="{00000000-0005-0000-0000-0000BC470000}"/>
    <cellStyle name="Normal 2 5 2 3" xfId="15516" xr:uid="{00000000-0005-0000-0000-0000BD470000}"/>
    <cellStyle name="Normal 2 5 2 3 2" xfId="15517" xr:uid="{00000000-0005-0000-0000-0000BE470000}"/>
    <cellStyle name="Normal 2 5 2 3 2 2" xfId="15518" xr:uid="{00000000-0005-0000-0000-0000BF470000}"/>
    <cellStyle name="Normal 2 5 2 3 2 2 2" xfId="15519" xr:uid="{00000000-0005-0000-0000-0000C0470000}"/>
    <cellStyle name="Normal 2 5 2 3 2 2 2 2" xfId="15520" xr:uid="{00000000-0005-0000-0000-0000C1470000}"/>
    <cellStyle name="Normal 2 5 2 3 2 2 2 3" xfId="15521" xr:uid="{00000000-0005-0000-0000-0000C2470000}"/>
    <cellStyle name="Normal 2 5 2 3 2 2 3" xfId="15522" xr:uid="{00000000-0005-0000-0000-0000C3470000}"/>
    <cellStyle name="Normal 2 5 2 3 2 2 3 2" xfId="15523" xr:uid="{00000000-0005-0000-0000-0000C4470000}"/>
    <cellStyle name="Normal 2 5 2 3 2 2 4" xfId="15524" xr:uid="{00000000-0005-0000-0000-0000C5470000}"/>
    <cellStyle name="Normal 2 5 2 3 2 2 4 2" xfId="15525" xr:uid="{00000000-0005-0000-0000-0000C6470000}"/>
    <cellStyle name="Normal 2 5 2 3 2 2 5" xfId="15526" xr:uid="{00000000-0005-0000-0000-0000C7470000}"/>
    <cellStyle name="Normal 2 5 2 3 2 3" xfId="15527" xr:uid="{00000000-0005-0000-0000-0000C8470000}"/>
    <cellStyle name="Normal 2 5 2 3 2 3 2" xfId="15528" xr:uid="{00000000-0005-0000-0000-0000C9470000}"/>
    <cellStyle name="Normal 2 5 2 3 2 3 2 2" xfId="15529" xr:uid="{00000000-0005-0000-0000-0000CA470000}"/>
    <cellStyle name="Normal 2 5 2 3 2 3 3" xfId="15530" xr:uid="{00000000-0005-0000-0000-0000CB470000}"/>
    <cellStyle name="Normal 2 5 2 3 2 3 3 2" xfId="15531" xr:uid="{00000000-0005-0000-0000-0000CC470000}"/>
    <cellStyle name="Normal 2 5 2 3 2 3 4" xfId="15532" xr:uid="{00000000-0005-0000-0000-0000CD470000}"/>
    <cellStyle name="Normal 2 5 2 3 2 4" xfId="15533" xr:uid="{00000000-0005-0000-0000-0000CE470000}"/>
    <cellStyle name="Normal 2 5 2 3 2 4 2" xfId="15534" xr:uid="{00000000-0005-0000-0000-0000CF470000}"/>
    <cellStyle name="Normal 2 5 2 3 2 4 3" xfId="15535" xr:uid="{00000000-0005-0000-0000-0000D0470000}"/>
    <cellStyle name="Normal 2 5 2 3 2 5" xfId="15536" xr:uid="{00000000-0005-0000-0000-0000D1470000}"/>
    <cellStyle name="Normal 2 5 2 3 2 5 2" xfId="15537" xr:uid="{00000000-0005-0000-0000-0000D2470000}"/>
    <cellStyle name="Normal 2 5 2 3 2 6" xfId="15538" xr:uid="{00000000-0005-0000-0000-0000D3470000}"/>
    <cellStyle name="Normal 2 5 2 3 2 6 2" xfId="15539" xr:uid="{00000000-0005-0000-0000-0000D4470000}"/>
    <cellStyle name="Normal 2 5 2 3 2 7" xfId="15540" xr:uid="{00000000-0005-0000-0000-0000D5470000}"/>
    <cellStyle name="Normal 2 5 2 3 3" xfId="15541" xr:uid="{00000000-0005-0000-0000-0000D6470000}"/>
    <cellStyle name="Normal 2 5 2 3 3 2" xfId="15542" xr:uid="{00000000-0005-0000-0000-0000D7470000}"/>
    <cellStyle name="Normal 2 5 2 3 3 2 2" xfId="15543" xr:uid="{00000000-0005-0000-0000-0000D8470000}"/>
    <cellStyle name="Normal 2 5 2 3 3 2 3" xfId="15544" xr:uid="{00000000-0005-0000-0000-0000D9470000}"/>
    <cellStyle name="Normal 2 5 2 3 3 3" xfId="15545" xr:uid="{00000000-0005-0000-0000-0000DA470000}"/>
    <cellStyle name="Normal 2 5 2 3 3 3 2" xfId="15546" xr:uid="{00000000-0005-0000-0000-0000DB470000}"/>
    <cellStyle name="Normal 2 5 2 3 3 4" xfId="15547" xr:uid="{00000000-0005-0000-0000-0000DC470000}"/>
    <cellStyle name="Normal 2 5 2 3 3 4 2" xfId="15548" xr:uid="{00000000-0005-0000-0000-0000DD470000}"/>
    <cellStyle name="Normal 2 5 2 3 3 5" xfId="15549" xr:uid="{00000000-0005-0000-0000-0000DE470000}"/>
    <cellStyle name="Normal 2 5 2 3 4" xfId="15550" xr:uid="{00000000-0005-0000-0000-0000DF470000}"/>
    <cellStyle name="Normal 2 5 2 3 4 2" xfId="15551" xr:uid="{00000000-0005-0000-0000-0000E0470000}"/>
    <cellStyle name="Normal 2 5 2 3 4 2 2" xfId="15552" xr:uid="{00000000-0005-0000-0000-0000E1470000}"/>
    <cellStyle name="Normal 2 5 2 3 4 3" xfId="15553" xr:uid="{00000000-0005-0000-0000-0000E2470000}"/>
    <cellStyle name="Normal 2 5 2 3 4 3 2" xfId="15554" xr:uid="{00000000-0005-0000-0000-0000E3470000}"/>
    <cellStyle name="Normal 2 5 2 3 4 4" xfId="15555" xr:uid="{00000000-0005-0000-0000-0000E4470000}"/>
    <cellStyle name="Normal 2 5 2 3 5" xfId="15556" xr:uid="{00000000-0005-0000-0000-0000E5470000}"/>
    <cellStyle name="Normal 2 5 2 3 5 2" xfId="15557" xr:uid="{00000000-0005-0000-0000-0000E6470000}"/>
    <cellStyle name="Normal 2 5 2 3 5 3" xfId="15558" xr:uid="{00000000-0005-0000-0000-0000E7470000}"/>
    <cellStyle name="Normal 2 5 2 3 6" xfId="15559" xr:uid="{00000000-0005-0000-0000-0000E8470000}"/>
    <cellStyle name="Normal 2 5 2 3 6 2" xfId="15560" xr:uid="{00000000-0005-0000-0000-0000E9470000}"/>
    <cellStyle name="Normal 2 5 2 3 7" xfId="15561" xr:uid="{00000000-0005-0000-0000-0000EA470000}"/>
    <cellStyle name="Normal 2 5 2 3 7 2" xfId="15562" xr:uid="{00000000-0005-0000-0000-0000EB470000}"/>
    <cellStyle name="Normal 2 5 2 3 8" xfId="15563" xr:uid="{00000000-0005-0000-0000-0000EC470000}"/>
    <cellStyle name="Normal 2 5 2 4" xfId="15564" xr:uid="{00000000-0005-0000-0000-0000ED470000}"/>
    <cellStyle name="Normal 2 5 2 4 2" xfId="15565" xr:uid="{00000000-0005-0000-0000-0000EE470000}"/>
    <cellStyle name="Normal 2 5 2 4 2 2" xfId="15566" xr:uid="{00000000-0005-0000-0000-0000EF470000}"/>
    <cellStyle name="Normal 2 5 2 4 2 2 2" xfId="15567" xr:uid="{00000000-0005-0000-0000-0000F0470000}"/>
    <cellStyle name="Normal 2 5 2 4 2 2 3" xfId="15568" xr:uid="{00000000-0005-0000-0000-0000F1470000}"/>
    <cellStyle name="Normal 2 5 2 4 2 3" xfId="15569" xr:uid="{00000000-0005-0000-0000-0000F2470000}"/>
    <cellStyle name="Normal 2 5 2 4 2 3 2" xfId="15570" xr:uid="{00000000-0005-0000-0000-0000F3470000}"/>
    <cellStyle name="Normal 2 5 2 4 2 4" xfId="15571" xr:uid="{00000000-0005-0000-0000-0000F4470000}"/>
    <cellStyle name="Normal 2 5 2 4 2 4 2" xfId="15572" xr:uid="{00000000-0005-0000-0000-0000F5470000}"/>
    <cellStyle name="Normal 2 5 2 4 2 5" xfId="15573" xr:uid="{00000000-0005-0000-0000-0000F6470000}"/>
    <cellStyle name="Normal 2 5 2 4 3" xfId="15574" xr:uid="{00000000-0005-0000-0000-0000F7470000}"/>
    <cellStyle name="Normal 2 5 2 4 3 2" xfId="15575" xr:uid="{00000000-0005-0000-0000-0000F8470000}"/>
    <cellStyle name="Normal 2 5 2 4 3 2 2" xfId="15576" xr:uid="{00000000-0005-0000-0000-0000F9470000}"/>
    <cellStyle name="Normal 2 5 2 4 3 3" xfId="15577" xr:uid="{00000000-0005-0000-0000-0000FA470000}"/>
    <cellStyle name="Normal 2 5 2 4 3 3 2" xfId="15578" xr:uid="{00000000-0005-0000-0000-0000FB470000}"/>
    <cellStyle name="Normal 2 5 2 4 3 4" xfId="15579" xr:uid="{00000000-0005-0000-0000-0000FC470000}"/>
    <cellStyle name="Normal 2 5 2 4 4" xfId="15580" xr:uid="{00000000-0005-0000-0000-0000FD470000}"/>
    <cellStyle name="Normal 2 5 2 4 4 2" xfId="15581" xr:uid="{00000000-0005-0000-0000-0000FE470000}"/>
    <cellStyle name="Normal 2 5 2 4 4 3" xfId="15582" xr:uid="{00000000-0005-0000-0000-0000FF470000}"/>
    <cellStyle name="Normal 2 5 2 4 5" xfId="15583" xr:uid="{00000000-0005-0000-0000-000000480000}"/>
    <cellStyle name="Normal 2 5 2 4 5 2" xfId="15584" xr:uid="{00000000-0005-0000-0000-000001480000}"/>
    <cellStyle name="Normal 2 5 2 4 6" xfId="15585" xr:uid="{00000000-0005-0000-0000-000002480000}"/>
    <cellStyle name="Normal 2 5 2 4 6 2" xfId="15586" xr:uid="{00000000-0005-0000-0000-000003480000}"/>
    <cellStyle name="Normal 2 5 2 4 7" xfId="15587" xr:uid="{00000000-0005-0000-0000-000004480000}"/>
    <cellStyle name="Normal 2 5 2 5" xfId="15588" xr:uid="{00000000-0005-0000-0000-000005480000}"/>
    <cellStyle name="Normal 2 5 2 5 2" xfId="15589" xr:uid="{00000000-0005-0000-0000-000006480000}"/>
    <cellStyle name="Normal 2 5 2 5 2 2" xfId="15590" xr:uid="{00000000-0005-0000-0000-000007480000}"/>
    <cellStyle name="Normal 2 5 2 5 2 2 2" xfId="15591" xr:uid="{00000000-0005-0000-0000-000008480000}"/>
    <cellStyle name="Normal 2 5 2 5 2 2 3" xfId="15592" xr:uid="{00000000-0005-0000-0000-000009480000}"/>
    <cellStyle name="Normal 2 5 2 5 2 3" xfId="15593" xr:uid="{00000000-0005-0000-0000-00000A480000}"/>
    <cellStyle name="Normal 2 5 2 5 2 3 2" xfId="15594" xr:uid="{00000000-0005-0000-0000-00000B480000}"/>
    <cellStyle name="Normal 2 5 2 5 2 4" xfId="15595" xr:uid="{00000000-0005-0000-0000-00000C480000}"/>
    <cellStyle name="Normal 2 5 2 5 2 4 2" xfId="15596" xr:uid="{00000000-0005-0000-0000-00000D480000}"/>
    <cellStyle name="Normal 2 5 2 5 2 5" xfId="15597" xr:uid="{00000000-0005-0000-0000-00000E480000}"/>
    <cellStyle name="Normal 2 5 2 5 3" xfId="15598" xr:uid="{00000000-0005-0000-0000-00000F480000}"/>
    <cellStyle name="Normal 2 5 2 5 3 2" xfId="15599" xr:uid="{00000000-0005-0000-0000-000010480000}"/>
    <cellStyle name="Normal 2 5 2 5 3 2 2" xfId="15600" xr:uid="{00000000-0005-0000-0000-000011480000}"/>
    <cellStyle name="Normal 2 5 2 5 3 3" xfId="15601" xr:uid="{00000000-0005-0000-0000-000012480000}"/>
    <cellStyle name="Normal 2 5 2 5 3 3 2" xfId="15602" xr:uid="{00000000-0005-0000-0000-000013480000}"/>
    <cellStyle name="Normal 2 5 2 5 3 4" xfId="15603" xr:uid="{00000000-0005-0000-0000-000014480000}"/>
    <cellStyle name="Normal 2 5 2 5 4" xfId="15604" xr:uid="{00000000-0005-0000-0000-000015480000}"/>
    <cellStyle name="Normal 2 5 2 5 4 2" xfId="15605" xr:uid="{00000000-0005-0000-0000-000016480000}"/>
    <cellStyle name="Normal 2 5 2 5 4 3" xfId="15606" xr:uid="{00000000-0005-0000-0000-000017480000}"/>
    <cellStyle name="Normal 2 5 2 5 5" xfId="15607" xr:uid="{00000000-0005-0000-0000-000018480000}"/>
    <cellStyle name="Normal 2 5 2 5 5 2" xfId="15608" xr:uid="{00000000-0005-0000-0000-000019480000}"/>
    <cellStyle name="Normal 2 5 2 5 6" xfId="15609" xr:uid="{00000000-0005-0000-0000-00001A480000}"/>
    <cellStyle name="Normal 2 5 2 5 6 2" xfId="15610" xr:uid="{00000000-0005-0000-0000-00001B480000}"/>
    <cellStyle name="Normal 2 5 2 5 7" xfId="15611" xr:uid="{00000000-0005-0000-0000-00001C480000}"/>
    <cellStyle name="Normal 2 5 2 6" xfId="15612" xr:uid="{00000000-0005-0000-0000-00001D480000}"/>
    <cellStyle name="Normal 2 5 2 6 2" xfId="15613" xr:uid="{00000000-0005-0000-0000-00001E480000}"/>
    <cellStyle name="Normal 2 5 2 6 2 2" xfId="15614" xr:uid="{00000000-0005-0000-0000-00001F480000}"/>
    <cellStyle name="Normal 2 5 2 6 2 2 2" xfId="15615" xr:uid="{00000000-0005-0000-0000-000020480000}"/>
    <cellStyle name="Normal 2 5 2 6 2 3" xfId="15616" xr:uid="{00000000-0005-0000-0000-000021480000}"/>
    <cellStyle name="Normal 2 5 2 6 2 3 2" xfId="15617" xr:uid="{00000000-0005-0000-0000-000022480000}"/>
    <cellStyle name="Normal 2 5 2 6 2 4" xfId="15618" xr:uid="{00000000-0005-0000-0000-000023480000}"/>
    <cellStyle name="Normal 2 5 2 6 3" xfId="15619" xr:uid="{00000000-0005-0000-0000-000024480000}"/>
    <cellStyle name="Normal 2 5 2 6 3 2" xfId="15620" xr:uid="{00000000-0005-0000-0000-000025480000}"/>
    <cellStyle name="Normal 2 5 2 6 3 3" xfId="15621" xr:uid="{00000000-0005-0000-0000-000026480000}"/>
    <cellStyle name="Normal 2 5 2 6 4" xfId="15622" xr:uid="{00000000-0005-0000-0000-000027480000}"/>
    <cellStyle name="Normal 2 5 2 6 4 2" xfId="15623" xr:uid="{00000000-0005-0000-0000-000028480000}"/>
    <cellStyle name="Normal 2 5 2 6 5" xfId="15624" xr:uid="{00000000-0005-0000-0000-000029480000}"/>
    <cellStyle name="Normal 2 5 2 6 5 2" xfId="15625" xr:uid="{00000000-0005-0000-0000-00002A480000}"/>
    <cellStyle name="Normal 2 5 2 6 6" xfId="15626" xr:uid="{00000000-0005-0000-0000-00002B480000}"/>
    <cellStyle name="Normal 2 5 2 7" xfId="15627" xr:uid="{00000000-0005-0000-0000-00002C480000}"/>
    <cellStyle name="Normal 2 5 2 7 2" xfId="15628" xr:uid="{00000000-0005-0000-0000-00002D480000}"/>
    <cellStyle name="Normal 2 5 2 7 2 2" xfId="15629" xr:uid="{00000000-0005-0000-0000-00002E480000}"/>
    <cellStyle name="Normal 2 5 2 7 3" xfId="15630" xr:uid="{00000000-0005-0000-0000-00002F480000}"/>
    <cellStyle name="Normal 2 5 2 7 3 2" xfId="15631" xr:uid="{00000000-0005-0000-0000-000030480000}"/>
    <cellStyle name="Normal 2 5 2 7 4" xfId="15632" xr:uid="{00000000-0005-0000-0000-000031480000}"/>
    <cellStyle name="Normal 2 5 2 8" xfId="15633" xr:uid="{00000000-0005-0000-0000-000032480000}"/>
    <cellStyle name="Normal 2 5 2 8 2" xfId="15634" xr:uid="{00000000-0005-0000-0000-000033480000}"/>
    <cellStyle name="Normal 2 5 2 8 2 2" xfId="15635" xr:uid="{00000000-0005-0000-0000-000034480000}"/>
    <cellStyle name="Normal 2 5 2 8 3" xfId="15636" xr:uid="{00000000-0005-0000-0000-000035480000}"/>
    <cellStyle name="Normal 2 5 2 8 3 2" xfId="15637" xr:uid="{00000000-0005-0000-0000-000036480000}"/>
    <cellStyle name="Normal 2 5 2 8 4" xfId="15638" xr:uid="{00000000-0005-0000-0000-000037480000}"/>
    <cellStyle name="Normal 2 5 2 9" xfId="15639" xr:uid="{00000000-0005-0000-0000-000038480000}"/>
    <cellStyle name="Normal 2 5 2 9 2" xfId="15640" xr:uid="{00000000-0005-0000-0000-000039480000}"/>
    <cellStyle name="Normal 2 5 2 9 3" xfId="15641" xr:uid="{00000000-0005-0000-0000-00003A480000}"/>
    <cellStyle name="Normal 2 5 3" xfId="15642" xr:uid="{00000000-0005-0000-0000-00003B480000}"/>
    <cellStyle name="Normal 2 5 3 10" xfId="15643" xr:uid="{00000000-0005-0000-0000-00003C480000}"/>
    <cellStyle name="Normal 2 5 3 10 2" xfId="15644" xr:uid="{00000000-0005-0000-0000-00003D480000}"/>
    <cellStyle name="Normal 2 5 3 11" xfId="15645" xr:uid="{00000000-0005-0000-0000-00003E480000}"/>
    <cellStyle name="Normal 2 5 3 2" xfId="15646" xr:uid="{00000000-0005-0000-0000-00003F480000}"/>
    <cellStyle name="Normal 2 5 3 2 2" xfId="15647" xr:uid="{00000000-0005-0000-0000-000040480000}"/>
    <cellStyle name="Normal 2 5 3 2 2 2" xfId="15648" xr:uid="{00000000-0005-0000-0000-000041480000}"/>
    <cellStyle name="Normal 2 5 3 2 2 2 2" xfId="15649" xr:uid="{00000000-0005-0000-0000-000042480000}"/>
    <cellStyle name="Normal 2 5 3 2 2 2 2 2" xfId="15650" xr:uid="{00000000-0005-0000-0000-000043480000}"/>
    <cellStyle name="Normal 2 5 3 2 2 2 2 3" xfId="15651" xr:uid="{00000000-0005-0000-0000-000044480000}"/>
    <cellStyle name="Normal 2 5 3 2 2 2 3" xfId="15652" xr:uid="{00000000-0005-0000-0000-000045480000}"/>
    <cellStyle name="Normal 2 5 3 2 2 2 3 2" xfId="15653" xr:uid="{00000000-0005-0000-0000-000046480000}"/>
    <cellStyle name="Normal 2 5 3 2 2 2 4" xfId="15654" xr:uid="{00000000-0005-0000-0000-000047480000}"/>
    <cellStyle name="Normal 2 5 3 2 2 2 4 2" xfId="15655" xr:uid="{00000000-0005-0000-0000-000048480000}"/>
    <cellStyle name="Normal 2 5 3 2 2 2 5" xfId="15656" xr:uid="{00000000-0005-0000-0000-000049480000}"/>
    <cellStyle name="Normal 2 5 3 2 2 3" xfId="15657" xr:uid="{00000000-0005-0000-0000-00004A480000}"/>
    <cellStyle name="Normal 2 5 3 2 2 3 2" xfId="15658" xr:uid="{00000000-0005-0000-0000-00004B480000}"/>
    <cellStyle name="Normal 2 5 3 2 2 3 2 2" xfId="15659" xr:uid="{00000000-0005-0000-0000-00004C480000}"/>
    <cellStyle name="Normal 2 5 3 2 2 3 3" xfId="15660" xr:uid="{00000000-0005-0000-0000-00004D480000}"/>
    <cellStyle name="Normal 2 5 3 2 2 3 3 2" xfId="15661" xr:uid="{00000000-0005-0000-0000-00004E480000}"/>
    <cellStyle name="Normal 2 5 3 2 2 3 4" xfId="15662" xr:uid="{00000000-0005-0000-0000-00004F480000}"/>
    <cellStyle name="Normal 2 5 3 2 2 4" xfId="15663" xr:uid="{00000000-0005-0000-0000-000050480000}"/>
    <cellStyle name="Normal 2 5 3 2 2 4 2" xfId="15664" xr:uid="{00000000-0005-0000-0000-000051480000}"/>
    <cellStyle name="Normal 2 5 3 2 2 4 3" xfId="15665" xr:uid="{00000000-0005-0000-0000-000052480000}"/>
    <cellStyle name="Normal 2 5 3 2 2 5" xfId="15666" xr:uid="{00000000-0005-0000-0000-000053480000}"/>
    <cellStyle name="Normal 2 5 3 2 2 5 2" xfId="15667" xr:uid="{00000000-0005-0000-0000-000054480000}"/>
    <cellStyle name="Normal 2 5 3 2 2 6" xfId="15668" xr:uid="{00000000-0005-0000-0000-000055480000}"/>
    <cellStyle name="Normal 2 5 3 2 2 6 2" xfId="15669" xr:uid="{00000000-0005-0000-0000-000056480000}"/>
    <cellStyle name="Normal 2 5 3 2 2 7" xfId="15670" xr:uid="{00000000-0005-0000-0000-000057480000}"/>
    <cellStyle name="Normal 2 5 3 2 3" xfId="15671" xr:uid="{00000000-0005-0000-0000-000058480000}"/>
    <cellStyle name="Normal 2 5 3 2 3 2" xfId="15672" xr:uid="{00000000-0005-0000-0000-000059480000}"/>
    <cellStyle name="Normal 2 5 3 2 3 2 2" xfId="15673" xr:uid="{00000000-0005-0000-0000-00005A480000}"/>
    <cellStyle name="Normal 2 5 3 2 3 2 3" xfId="15674" xr:uid="{00000000-0005-0000-0000-00005B480000}"/>
    <cellStyle name="Normal 2 5 3 2 3 3" xfId="15675" xr:uid="{00000000-0005-0000-0000-00005C480000}"/>
    <cellStyle name="Normal 2 5 3 2 3 3 2" xfId="15676" xr:uid="{00000000-0005-0000-0000-00005D480000}"/>
    <cellStyle name="Normal 2 5 3 2 3 4" xfId="15677" xr:uid="{00000000-0005-0000-0000-00005E480000}"/>
    <cellStyle name="Normal 2 5 3 2 3 4 2" xfId="15678" xr:uid="{00000000-0005-0000-0000-00005F480000}"/>
    <cellStyle name="Normal 2 5 3 2 3 5" xfId="15679" xr:uid="{00000000-0005-0000-0000-000060480000}"/>
    <cellStyle name="Normal 2 5 3 2 4" xfId="15680" xr:uid="{00000000-0005-0000-0000-000061480000}"/>
    <cellStyle name="Normal 2 5 3 2 4 2" xfId="15681" xr:uid="{00000000-0005-0000-0000-000062480000}"/>
    <cellStyle name="Normal 2 5 3 2 4 2 2" xfId="15682" xr:uid="{00000000-0005-0000-0000-000063480000}"/>
    <cellStyle name="Normal 2 5 3 2 4 3" xfId="15683" xr:uid="{00000000-0005-0000-0000-000064480000}"/>
    <cellStyle name="Normal 2 5 3 2 4 3 2" xfId="15684" xr:uid="{00000000-0005-0000-0000-000065480000}"/>
    <cellStyle name="Normal 2 5 3 2 4 4" xfId="15685" xr:uid="{00000000-0005-0000-0000-000066480000}"/>
    <cellStyle name="Normal 2 5 3 2 5" xfId="15686" xr:uid="{00000000-0005-0000-0000-000067480000}"/>
    <cellStyle name="Normal 2 5 3 2 5 2" xfId="15687" xr:uid="{00000000-0005-0000-0000-000068480000}"/>
    <cellStyle name="Normal 2 5 3 2 5 3" xfId="15688" xr:uid="{00000000-0005-0000-0000-000069480000}"/>
    <cellStyle name="Normal 2 5 3 2 6" xfId="15689" xr:uid="{00000000-0005-0000-0000-00006A480000}"/>
    <cellStyle name="Normal 2 5 3 2 6 2" xfId="15690" xr:uid="{00000000-0005-0000-0000-00006B480000}"/>
    <cellStyle name="Normal 2 5 3 2 7" xfId="15691" xr:uid="{00000000-0005-0000-0000-00006C480000}"/>
    <cellStyle name="Normal 2 5 3 2 7 2" xfId="15692" xr:uid="{00000000-0005-0000-0000-00006D480000}"/>
    <cellStyle name="Normal 2 5 3 2 8" xfId="15693" xr:uid="{00000000-0005-0000-0000-00006E480000}"/>
    <cellStyle name="Normal 2 5 3 3" xfId="15694" xr:uid="{00000000-0005-0000-0000-00006F480000}"/>
    <cellStyle name="Normal 2 5 3 3 2" xfId="15695" xr:uid="{00000000-0005-0000-0000-000070480000}"/>
    <cellStyle name="Normal 2 5 3 3 2 2" xfId="15696" xr:uid="{00000000-0005-0000-0000-000071480000}"/>
    <cellStyle name="Normal 2 5 3 3 2 2 2" xfId="15697" xr:uid="{00000000-0005-0000-0000-000072480000}"/>
    <cellStyle name="Normal 2 5 3 3 2 2 3" xfId="15698" xr:uid="{00000000-0005-0000-0000-000073480000}"/>
    <cellStyle name="Normal 2 5 3 3 2 3" xfId="15699" xr:uid="{00000000-0005-0000-0000-000074480000}"/>
    <cellStyle name="Normal 2 5 3 3 2 3 2" xfId="15700" xr:uid="{00000000-0005-0000-0000-000075480000}"/>
    <cellStyle name="Normal 2 5 3 3 2 4" xfId="15701" xr:uid="{00000000-0005-0000-0000-000076480000}"/>
    <cellStyle name="Normal 2 5 3 3 2 4 2" xfId="15702" xr:uid="{00000000-0005-0000-0000-000077480000}"/>
    <cellStyle name="Normal 2 5 3 3 2 5" xfId="15703" xr:uid="{00000000-0005-0000-0000-000078480000}"/>
    <cellStyle name="Normal 2 5 3 3 3" xfId="15704" xr:uid="{00000000-0005-0000-0000-000079480000}"/>
    <cellStyle name="Normal 2 5 3 3 3 2" xfId="15705" xr:uid="{00000000-0005-0000-0000-00007A480000}"/>
    <cellStyle name="Normal 2 5 3 3 3 2 2" xfId="15706" xr:uid="{00000000-0005-0000-0000-00007B480000}"/>
    <cellStyle name="Normal 2 5 3 3 3 3" xfId="15707" xr:uid="{00000000-0005-0000-0000-00007C480000}"/>
    <cellStyle name="Normal 2 5 3 3 3 3 2" xfId="15708" xr:uid="{00000000-0005-0000-0000-00007D480000}"/>
    <cellStyle name="Normal 2 5 3 3 3 4" xfId="15709" xr:uid="{00000000-0005-0000-0000-00007E480000}"/>
    <cellStyle name="Normal 2 5 3 3 4" xfId="15710" xr:uid="{00000000-0005-0000-0000-00007F480000}"/>
    <cellStyle name="Normal 2 5 3 3 4 2" xfId="15711" xr:uid="{00000000-0005-0000-0000-000080480000}"/>
    <cellStyle name="Normal 2 5 3 3 4 3" xfId="15712" xr:uid="{00000000-0005-0000-0000-000081480000}"/>
    <cellStyle name="Normal 2 5 3 3 5" xfId="15713" xr:uid="{00000000-0005-0000-0000-000082480000}"/>
    <cellStyle name="Normal 2 5 3 3 5 2" xfId="15714" xr:uid="{00000000-0005-0000-0000-000083480000}"/>
    <cellStyle name="Normal 2 5 3 3 6" xfId="15715" xr:uid="{00000000-0005-0000-0000-000084480000}"/>
    <cellStyle name="Normal 2 5 3 3 6 2" xfId="15716" xr:uid="{00000000-0005-0000-0000-000085480000}"/>
    <cellStyle name="Normal 2 5 3 3 7" xfId="15717" xr:uid="{00000000-0005-0000-0000-000086480000}"/>
    <cellStyle name="Normal 2 5 3 4" xfId="15718" xr:uid="{00000000-0005-0000-0000-000087480000}"/>
    <cellStyle name="Normal 2 5 3 4 2" xfId="15719" xr:uid="{00000000-0005-0000-0000-000088480000}"/>
    <cellStyle name="Normal 2 5 3 4 2 2" xfId="15720" xr:uid="{00000000-0005-0000-0000-000089480000}"/>
    <cellStyle name="Normal 2 5 3 4 2 2 2" xfId="15721" xr:uid="{00000000-0005-0000-0000-00008A480000}"/>
    <cellStyle name="Normal 2 5 3 4 2 2 3" xfId="15722" xr:uid="{00000000-0005-0000-0000-00008B480000}"/>
    <cellStyle name="Normal 2 5 3 4 2 3" xfId="15723" xr:uid="{00000000-0005-0000-0000-00008C480000}"/>
    <cellStyle name="Normal 2 5 3 4 2 3 2" xfId="15724" xr:uid="{00000000-0005-0000-0000-00008D480000}"/>
    <cellStyle name="Normal 2 5 3 4 2 4" xfId="15725" xr:uid="{00000000-0005-0000-0000-00008E480000}"/>
    <cellStyle name="Normal 2 5 3 4 2 4 2" xfId="15726" xr:uid="{00000000-0005-0000-0000-00008F480000}"/>
    <cellStyle name="Normal 2 5 3 4 2 5" xfId="15727" xr:uid="{00000000-0005-0000-0000-000090480000}"/>
    <cellStyle name="Normal 2 5 3 4 3" xfId="15728" xr:uid="{00000000-0005-0000-0000-000091480000}"/>
    <cellStyle name="Normal 2 5 3 4 3 2" xfId="15729" xr:uid="{00000000-0005-0000-0000-000092480000}"/>
    <cellStyle name="Normal 2 5 3 4 3 2 2" xfId="15730" xr:uid="{00000000-0005-0000-0000-000093480000}"/>
    <cellStyle name="Normal 2 5 3 4 3 3" xfId="15731" xr:uid="{00000000-0005-0000-0000-000094480000}"/>
    <cellStyle name="Normal 2 5 3 4 3 3 2" xfId="15732" xr:uid="{00000000-0005-0000-0000-000095480000}"/>
    <cellStyle name="Normal 2 5 3 4 3 4" xfId="15733" xr:uid="{00000000-0005-0000-0000-000096480000}"/>
    <cellStyle name="Normal 2 5 3 4 4" xfId="15734" xr:uid="{00000000-0005-0000-0000-000097480000}"/>
    <cellStyle name="Normal 2 5 3 4 4 2" xfId="15735" xr:uid="{00000000-0005-0000-0000-000098480000}"/>
    <cellStyle name="Normal 2 5 3 4 4 3" xfId="15736" xr:uid="{00000000-0005-0000-0000-000099480000}"/>
    <cellStyle name="Normal 2 5 3 4 5" xfId="15737" xr:uid="{00000000-0005-0000-0000-00009A480000}"/>
    <cellStyle name="Normal 2 5 3 4 5 2" xfId="15738" xr:uid="{00000000-0005-0000-0000-00009B480000}"/>
    <cellStyle name="Normal 2 5 3 4 6" xfId="15739" xr:uid="{00000000-0005-0000-0000-00009C480000}"/>
    <cellStyle name="Normal 2 5 3 4 6 2" xfId="15740" xr:uid="{00000000-0005-0000-0000-00009D480000}"/>
    <cellStyle name="Normal 2 5 3 4 7" xfId="15741" xr:uid="{00000000-0005-0000-0000-00009E480000}"/>
    <cellStyle name="Normal 2 5 3 5" xfId="15742" xr:uid="{00000000-0005-0000-0000-00009F480000}"/>
    <cellStyle name="Normal 2 5 3 5 2" xfId="15743" xr:uid="{00000000-0005-0000-0000-0000A0480000}"/>
    <cellStyle name="Normal 2 5 3 5 2 2" xfId="15744" xr:uid="{00000000-0005-0000-0000-0000A1480000}"/>
    <cellStyle name="Normal 2 5 3 5 2 2 2" xfId="15745" xr:uid="{00000000-0005-0000-0000-0000A2480000}"/>
    <cellStyle name="Normal 2 5 3 5 2 3" xfId="15746" xr:uid="{00000000-0005-0000-0000-0000A3480000}"/>
    <cellStyle name="Normal 2 5 3 5 2 3 2" xfId="15747" xr:uid="{00000000-0005-0000-0000-0000A4480000}"/>
    <cellStyle name="Normal 2 5 3 5 2 4" xfId="15748" xr:uid="{00000000-0005-0000-0000-0000A5480000}"/>
    <cellStyle name="Normal 2 5 3 5 3" xfId="15749" xr:uid="{00000000-0005-0000-0000-0000A6480000}"/>
    <cellStyle name="Normal 2 5 3 5 3 2" xfId="15750" xr:uid="{00000000-0005-0000-0000-0000A7480000}"/>
    <cellStyle name="Normal 2 5 3 5 3 3" xfId="15751" xr:uid="{00000000-0005-0000-0000-0000A8480000}"/>
    <cellStyle name="Normal 2 5 3 5 4" xfId="15752" xr:uid="{00000000-0005-0000-0000-0000A9480000}"/>
    <cellStyle name="Normal 2 5 3 5 4 2" xfId="15753" xr:uid="{00000000-0005-0000-0000-0000AA480000}"/>
    <cellStyle name="Normal 2 5 3 5 5" xfId="15754" xr:uid="{00000000-0005-0000-0000-0000AB480000}"/>
    <cellStyle name="Normal 2 5 3 5 5 2" xfId="15755" xr:uid="{00000000-0005-0000-0000-0000AC480000}"/>
    <cellStyle name="Normal 2 5 3 5 6" xfId="15756" xr:uid="{00000000-0005-0000-0000-0000AD480000}"/>
    <cellStyle name="Normal 2 5 3 6" xfId="15757" xr:uid="{00000000-0005-0000-0000-0000AE480000}"/>
    <cellStyle name="Normal 2 5 3 6 2" xfId="15758" xr:uid="{00000000-0005-0000-0000-0000AF480000}"/>
    <cellStyle name="Normal 2 5 3 6 2 2" xfId="15759" xr:uid="{00000000-0005-0000-0000-0000B0480000}"/>
    <cellStyle name="Normal 2 5 3 6 3" xfId="15760" xr:uid="{00000000-0005-0000-0000-0000B1480000}"/>
    <cellStyle name="Normal 2 5 3 6 3 2" xfId="15761" xr:uid="{00000000-0005-0000-0000-0000B2480000}"/>
    <cellStyle name="Normal 2 5 3 6 4" xfId="15762" xr:uid="{00000000-0005-0000-0000-0000B3480000}"/>
    <cellStyle name="Normal 2 5 3 7" xfId="15763" xr:uid="{00000000-0005-0000-0000-0000B4480000}"/>
    <cellStyle name="Normal 2 5 3 7 2" xfId="15764" xr:uid="{00000000-0005-0000-0000-0000B5480000}"/>
    <cellStyle name="Normal 2 5 3 7 2 2" xfId="15765" xr:uid="{00000000-0005-0000-0000-0000B6480000}"/>
    <cellStyle name="Normal 2 5 3 7 3" xfId="15766" xr:uid="{00000000-0005-0000-0000-0000B7480000}"/>
    <cellStyle name="Normal 2 5 3 7 3 2" xfId="15767" xr:uid="{00000000-0005-0000-0000-0000B8480000}"/>
    <cellStyle name="Normal 2 5 3 7 4" xfId="15768" xr:uid="{00000000-0005-0000-0000-0000B9480000}"/>
    <cellStyle name="Normal 2 5 3 8" xfId="15769" xr:uid="{00000000-0005-0000-0000-0000BA480000}"/>
    <cellStyle name="Normal 2 5 3 8 2" xfId="15770" xr:uid="{00000000-0005-0000-0000-0000BB480000}"/>
    <cellStyle name="Normal 2 5 3 8 3" xfId="15771" xr:uid="{00000000-0005-0000-0000-0000BC480000}"/>
    <cellStyle name="Normal 2 5 3 9" xfId="15772" xr:uid="{00000000-0005-0000-0000-0000BD480000}"/>
    <cellStyle name="Normal 2 5 3 9 2" xfId="15773" xr:uid="{00000000-0005-0000-0000-0000BE480000}"/>
    <cellStyle name="Normal 2 5 4" xfId="15774" xr:uid="{00000000-0005-0000-0000-0000BF480000}"/>
    <cellStyle name="Normal 2 5 4 10" xfId="15775" xr:uid="{00000000-0005-0000-0000-0000C0480000}"/>
    <cellStyle name="Normal 2 5 4 2" xfId="15776" xr:uid="{00000000-0005-0000-0000-0000C1480000}"/>
    <cellStyle name="Normal 2 5 4 2 2" xfId="15777" xr:uid="{00000000-0005-0000-0000-0000C2480000}"/>
    <cellStyle name="Normal 2 5 4 2 2 2" xfId="15778" xr:uid="{00000000-0005-0000-0000-0000C3480000}"/>
    <cellStyle name="Normal 2 5 4 2 2 2 2" xfId="15779" xr:uid="{00000000-0005-0000-0000-0000C4480000}"/>
    <cellStyle name="Normal 2 5 4 2 2 2 3" xfId="15780" xr:uid="{00000000-0005-0000-0000-0000C5480000}"/>
    <cellStyle name="Normal 2 5 4 2 2 3" xfId="15781" xr:uid="{00000000-0005-0000-0000-0000C6480000}"/>
    <cellStyle name="Normal 2 5 4 2 2 3 2" xfId="15782" xr:uid="{00000000-0005-0000-0000-0000C7480000}"/>
    <cellStyle name="Normal 2 5 4 2 2 4" xfId="15783" xr:uid="{00000000-0005-0000-0000-0000C8480000}"/>
    <cellStyle name="Normal 2 5 4 2 2 4 2" xfId="15784" xr:uid="{00000000-0005-0000-0000-0000C9480000}"/>
    <cellStyle name="Normal 2 5 4 2 2 5" xfId="15785" xr:uid="{00000000-0005-0000-0000-0000CA480000}"/>
    <cellStyle name="Normal 2 5 4 2 3" xfId="15786" xr:uid="{00000000-0005-0000-0000-0000CB480000}"/>
    <cellStyle name="Normal 2 5 4 2 3 2" xfId="15787" xr:uid="{00000000-0005-0000-0000-0000CC480000}"/>
    <cellStyle name="Normal 2 5 4 2 3 2 2" xfId="15788" xr:uid="{00000000-0005-0000-0000-0000CD480000}"/>
    <cellStyle name="Normal 2 5 4 2 3 3" xfId="15789" xr:uid="{00000000-0005-0000-0000-0000CE480000}"/>
    <cellStyle name="Normal 2 5 4 2 3 3 2" xfId="15790" xr:uid="{00000000-0005-0000-0000-0000CF480000}"/>
    <cellStyle name="Normal 2 5 4 2 3 4" xfId="15791" xr:uid="{00000000-0005-0000-0000-0000D0480000}"/>
    <cellStyle name="Normal 2 5 4 2 4" xfId="15792" xr:uid="{00000000-0005-0000-0000-0000D1480000}"/>
    <cellStyle name="Normal 2 5 4 2 4 2" xfId="15793" xr:uid="{00000000-0005-0000-0000-0000D2480000}"/>
    <cellStyle name="Normal 2 5 4 2 4 3" xfId="15794" xr:uid="{00000000-0005-0000-0000-0000D3480000}"/>
    <cellStyle name="Normal 2 5 4 2 5" xfId="15795" xr:uid="{00000000-0005-0000-0000-0000D4480000}"/>
    <cellStyle name="Normal 2 5 4 2 5 2" xfId="15796" xr:uid="{00000000-0005-0000-0000-0000D5480000}"/>
    <cellStyle name="Normal 2 5 4 2 6" xfId="15797" xr:uid="{00000000-0005-0000-0000-0000D6480000}"/>
    <cellStyle name="Normal 2 5 4 2 6 2" xfId="15798" xr:uid="{00000000-0005-0000-0000-0000D7480000}"/>
    <cellStyle name="Normal 2 5 4 2 7" xfId="15799" xr:uid="{00000000-0005-0000-0000-0000D8480000}"/>
    <cellStyle name="Normal 2 5 4 3" xfId="15800" xr:uid="{00000000-0005-0000-0000-0000D9480000}"/>
    <cellStyle name="Normal 2 5 4 3 2" xfId="15801" xr:uid="{00000000-0005-0000-0000-0000DA480000}"/>
    <cellStyle name="Normal 2 5 4 3 2 2" xfId="15802" xr:uid="{00000000-0005-0000-0000-0000DB480000}"/>
    <cellStyle name="Normal 2 5 4 3 2 2 2" xfId="15803" xr:uid="{00000000-0005-0000-0000-0000DC480000}"/>
    <cellStyle name="Normal 2 5 4 3 2 2 3" xfId="15804" xr:uid="{00000000-0005-0000-0000-0000DD480000}"/>
    <cellStyle name="Normal 2 5 4 3 2 3" xfId="15805" xr:uid="{00000000-0005-0000-0000-0000DE480000}"/>
    <cellStyle name="Normal 2 5 4 3 2 3 2" xfId="15806" xr:uid="{00000000-0005-0000-0000-0000DF480000}"/>
    <cellStyle name="Normal 2 5 4 3 2 4" xfId="15807" xr:uid="{00000000-0005-0000-0000-0000E0480000}"/>
    <cellStyle name="Normal 2 5 4 3 2 4 2" xfId="15808" xr:uid="{00000000-0005-0000-0000-0000E1480000}"/>
    <cellStyle name="Normal 2 5 4 3 2 5" xfId="15809" xr:uid="{00000000-0005-0000-0000-0000E2480000}"/>
    <cellStyle name="Normal 2 5 4 3 3" xfId="15810" xr:uid="{00000000-0005-0000-0000-0000E3480000}"/>
    <cellStyle name="Normal 2 5 4 3 3 2" xfId="15811" xr:uid="{00000000-0005-0000-0000-0000E4480000}"/>
    <cellStyle name="Normal 2 5 4 3 3 2 2" xfId="15812" xr:uid="{00000000-0005-0000-0000-0000E5480000}"/>
    <cellStyle name="Normal 2 5 4 3 3 3" xfId="15813" xr:uid="{00000000-0005-0000-0000-0000E6480000}"/>
    <cellStyle name="Normal 2 5 4 3 3 3 2" xfId="15814" xr:uid="{00000000-0005-0000-0000-0000E7480000}"/>
    <cellStyle name="Normal 2 5 4 3 3 4" xfId="15815" xr:uid="{00000000-0005-0000-0000-0000E8480000}"/>
    <cellStyle name="Normal 2 5 4 3 4" xfId="15816" xr:uid="{00000000-0005-0000-0000-0000E9480000}"/>
    <cellStyle name="Normal 2 5 4 3 4 2" xfId="15817" xr:uid="{00000000-0005-0000-0000-0000EA480000}"/>
    <cellStyle name="Normal 2 5 4 3 4 3" xfId="15818" xr:uid="{00000000-0005-0000-0000-0000EB480000}"/>
    <cellStyle name="Normal 2 5 4 3 5" xfId="15819" xr:uid="{00000000-0005-0000-0000-0000EC480000}"/>
    <cellStyle name="Normal 2 5 4 3 5 2" xfId="15820" xr:uid="{00000000-0005-0000-0000-0000ED480000}"/>
    <cellStyle name="Normal 2 5 4 3 6" xfId="15821" xr:uid="{00000000-0005-0000-0000-0000EE480000}"/>
    <cellStyle name="Normal 2 5 4 3 6 2" xfId="15822" xr:uid="{00000000-0005-0000-0000-0000EF480000}"/>
    <cellStyle name="Normal 2 5 4 3 7" xfId="15823" xr:uid="{00000000-0005-0000-0000-0000F0480000}"/>
    <cellStyle name="Normal 2 5 4 4" xfId="15824" xr:uid="{00000000-0005-0000-0000-0000F1480000}"/>
    <cellStyle name="Normal 2 5 4 4 2" xfId="15825" xr:uid="{00000000-0005-0000-0000-0000F2480000}"/>
    <cellStyle name="Normal 2 5 4 4 2 2" xfId="15826" xr:uid="{00000000-0005-0000-0000-0000F3480000}"/>
    <cellStyle name="Normal 2 5 4 4 2 2 2" xfId="15827" xr:uid="{00000000-0005-0000-0000-0000F4480000}"/>
    <cellStyle name="Normal 2 5 4 4 2 3" xfId="15828" xr:uid="{00000000-0005-0000-0000-0000F5480000}"/>
    <cellStyle name="Normal 2 5 4 4 2 3 2" xfId="15829" xr:uid="{00000000-0005-0000-0000-0000F6480000}"/>
    <cellStyle name="Normal 2 5 4 4 2 4" xfId="15830" xr:uid="{00000000-0005-0000-0000-0000F7480000}"/>
    <cellStyle name="Normal 2 5 4 4 3" xfId="15831" xr:uid="{00000000-0005-0000-0000-0000F8480000}"/>
    <cellStyle name="Normal 2 5 4 4 3 2" xfId="15832" xr:uid="{00000000-0005-0000-0000-0000F9480000}"/>
    <cellStyle name="Normal 2 5 4 4 3 3" xfId="15833" xr:uid="{00000000-0005-0000-0000-0000FA480000}"/>
    <cellStyle name="Normal 2 5 4 4 4" xfId="15834" xr:uid="{00000000-0005-0000-0000-0000FB480000}"/>
    <cellStyle name="Normal 2 5 4 4 4 2" xfId="15835" xr:uid="{00000000-0005-0000-0000-0000FC480000}"/>
    <cellStyle name="Normal 2 5 4 4 5" xfId="15836" xr:uid="{00000000-0005-0000-0000-0000FD480000}"/>
    <cellStyle name="Normal 2 5 4 4 5 2" xfId="15837" xr:uid="{00000000-0005-0000-0000-0000FE480000}"/>
    <cellStyle name="Normal 2 5 4 4 6" xfId="15838" xr:uid="{00000000-0005-0000-0000-0000FF480000}"/>
    <cellStyle name="Normal 2 5 4 5" xfId="15839" xr:uid="{00000000-0005-0000-0000-000000490000}"/>
    <cellStyle name="Normal 2 5 4 5 2" xfId="15840" xr:uid="{00000000-0005-0000-0000-000001490000}"/>
    <cellStyle name="Normal 2 5 4 5 2 2" xfId="15841" xr:uid="{00000000-0005-0000-0000-000002490000}"/>
    <cellStyle name="Normal 2 5 4 5 3" xfId="15842" xr:uid="{00000000-0005-0000-0000-000003490000}"/>
    <cellStyle name="Normal 2 5 4 5 3 2" xfId="15843" xr:uid="{00000000-0005-0000-0000-000004490000}"/>
    <cellStyle name="Normal 2 5 4 5 4" xfId="15844" xr:uid="{00000000-0005-0000-0000-000005490000}"/>
    <cellStyle name="Normal 2 5 4 6" xfId="15845" xr:uid="{00000000-0005-0000-0000-000006490000}"/>
    <cellStyle name="Normal 2 5 4 6 2" xfId="15846" xr:uid="{00000000-0005-0000-0000-000007490000}"/>
    <cellStyle name="Normal 2 5 4 6 2 2" xfId="15847" xr:uid="{00000000-0005-0000-0000-000008490000}"/>
    <cellStyle name="Normal 2 5 4 6 3" xfId="15848" xr:uid="{00000000-0005-0000-0000-000009490000}"/>
    <cellStyle name="Normal 2 5 4 6 3 2" xfId="15849" xr:uid="{00000000-0005-0000-0000-00000A490000}"/>
    <cellStyle name="Normal 2 5 4 6 4" xfId="15850" xr:uid="{00000000-0005-0000-0000-00000B490000}"/>
    <cellStyle name="Normal 2 5 4 7" xfId="15851" xr:uid="{00000000-0005-0000-0000-00000C490000}"/>
    <cellStyle name="Normal 2 5 4 7 2" xfId="15852" xr:uid="{00000000-0005-0000-0000-00000D490000}"/>
    <cellStyle name="Normal 2 5 4 7 3" xfId="15853" xr:uid="{00000000-0005-0000-0000-00000E490000}"/>
    <cellStyle name="Normal 2 5 4 8" xfId="15854" xr:uid="{00000000-0005-0000-0000-00000F490000}"/>
    <cellStyle name="Normal 2 5 4 8 2" xfId="15855" xr:uid="{00000000-0005-0000-0000-000010490000}"/>
    <cellStyle name="Normal 2 5 4 9" xfId="15856" xr:uid="{00000000-0005-0000-0000-000011490000}"/>
    <cellStyle name="Normal 2 5 4 9 2" xfId="15857" xr:uid="{00000000-0005-0000-0000-000012490000}"/>
    <cellStyle name="Normal 2 5 5" xfId="15858" xr:uid="{00000000-0005-0000-0000-000013490000}"/>
    <cellStyle name="Normal 2 5 5 2" xfId="15859" xr:uid="{00000000-0005-0000-0000-000014490000}"/>
    <cellStyle name="Normal 2 5 5 2 2" xfId="15860" xr:uid="{00000000-0005-0000-0000-000015490000}"/>
    <cellStyle name="Normal 2 5 5 2 2 2" xfId="15861" xr:uid="{00000000-0005-0000-0000-000016490000}"/>
    <cellStyle name="Normal 2 5 5 2 2 2 2" xfId="15862" xr:uid="{00000000-0005-0000-0000-000017490000}"/>
    <cellStyle name="Normal 2 5 5 2 2 2 3" xfId="15863" xr:uid="{00000000-0005-0000-0000-000018490000}"/>
    <cellStyle name="Normal 2 5 5 2 2 3" xfId="15864" xr:uid="{00000000-0005-0000-0000-000019490000}"/>
    <cellStyle name="Normal 2 5 5 2 2 3 2" xfId="15865" xr:uid="{00000000-0005-0000-0000-00001A490000}"/>
    <cellStyle name="Normal 2 5 5 2 2 4" xfId="15866" xr:uid="{00000000-0005-0000-0000-00001B490000}"/>
    <cellStyle name="Normal 2 5 5 2 2 4 2" xfId="15867" xr:uid="{00000000-0005-0000-0000-00001C490000}"/>
    <cellStyle name="Normal 2 5 5 2 2 5" xfId="15868" xr:uid="{00000000-0005-0000-0000-00001D490000}"/>
    <cellStyle name="Normal 2 5 5 2 3" xfId="15869" xr:uid="{00000000-0005-0000-0000-00001E490000}"/>
    <cellStyle name="Normal 2 5 5 2 3 2" xfId="15870" xr:uid="{00000000-0005-0000-0000-00001F490000}"/>
    <cellStyle name="Normal 2 5 5 2 3 2 2" xfId="15871" xr:uid="{00000000-0005-0000-0000-000020490000}"/>
    <cellStyle name="Normal 2 5 5 2 3 3" xfId="15872" xr:uid="{00000000-0005-0000-0000-000021490000}"/>
    <cellStyle name="Normal 2 5 5 2 3 3 2" xfId="15873" xr:uid="{00000000-0005-0000-0000-000022490000}"/>
    <cellStyle name="Normal 2 5 5 2 3 4" xfId="15874" xr:uid="{00000000-0005-0000-0000-000023490000}"/>
    <cellStyle name="Normal 2 5 5 2 4" xfId="15875" xr:uid="{00000000-0005-0000-0000-000024490000}"/>
    <cellStyle name="Normal 2 5 5 2 4 2" xfId="15876" xr:uid="{00000000-0005-0000-0000-000025490000}"/>
    <cellStyle name="Normal 2 5 5 2 4 3" xfId="15877" xr:uid="{00000000-0005-0000-0000-000026490000}"/>
    <cellStyle name="Normal 2 5 5 2 5" xfId="15878" xr:uid="{00000000-0005-0000-0000-000027490000}"/>
    <cellStyle name="Normal 2 5 5 2 5 2" xfId="15879" xr:uid="{00000000-0005-0000-0000-000028490000}"/>
    <cellStyle name="Normal 2 5 5 2 6" xfId="15880" xr:uid="{00000000-0005-0000-0000-000029490000}"/>
    <cellStyle name="Normal 2 5 5 2 6 2" xfId="15881" xr:uid="{00000000-0005-0000-0000-00002A490000}"/>
    <cellStyle name="Normal 2 5 5 2 7" xfId="15882" xr:uid="{00000000-0005-0000-0000-00002B490000}"/>
    <cellStyle name="Normal 2 5 5 3" xfId="15883" xr:uid="{00000000-0005-0000-0000-00002C490000}"/>
    <cellStyle name="Normal 2 5 5 3 2" xfId="15884" xr:uid="{00000000-0005-0000-0000-00002D490000}"/>
    <cellStyle name="Normal 2 5 5 3 2 2" xfId="15885" xr:uid="{00000000-0005-0000-0000-00002E490000}"/>
    <cellStyle name="Normal 2 5 5 3 2 3" xfId="15886" xr:uid="{00000000-0005-0000-0000-00002F490000}"/>
    <cellStyle name="Normal 2 5 5 3 3" xfId="15887" xr:uid="{00000000-0005-0000-0000-000030490000}"/>
    <cellStyle name="Normal 2 5 5 3 3 2" xfId="15888" xr:uid="{00000000-0005-0000-0000-000031490000}"/>
    <cellStyle name="Normal 2 5 5 3 4" xfId="15889" xr:uid="{00000000-0005-0000-0000-000032490000}"/>
    <cellStyle name="Normal 2 5 5 3 4 2" xfId="15890" xr:uid="{00000000-0005-0000-0000-000033490000}"/>
    <cellStyle name="Normal 2 5 5 3 5" xfId="15891" xr:uid="{00000000-0005-0000-0000-000034490000}"/>
    <cellStyle name="Normal 2 5 5 4" xfId="15892" xr:uid="{00000000-0005-0000-0000-000035490000}"/>
    <cellStyle name="Normal 2 5 5 4 2" xfId="15893" xr:uid="{00000000-0005-0000-0000-000036490000}"/>
    <cellStyle name="Normal 2 5 5 4 2 2" xfId="15894" xr:uid="{00000000-0005-0000-0000-000037490000}"/>
    <cellStyle name="Normal 2 5 5 4 3" xfId="15895" xr:uid="{00000000-0005-0000-0000-000038490000}"/>
    <cellStyle name="Normal 2 5 5 4 3 2" xfId="15896" xr:uid="{00000000-0005-0000-0000-000039490000}"/>
    <cellStyle name="Normal 2 5 5 4 4" xfId="15897" xr:uid="{00000000-0005-0000-0000-00003A490000}"/>
    <cellStyle name="Normal 2 5 5 5" xfId="15898" xr:uid="{00000000-0005-0000-0000-00003B490000}"/>
    <cellStyle name="Normal 2 5 5 5 2" xfId="15899" xr:uid="{00000000-0005-0000-0000-00003C490000}"/>
    <cellStyle name="Normal 2 5 5 5 3" xfId="15900" xr:uid="{00000000-0005-0000-0000-00003D490000}"/>
    <cellStyle name="Normal 2 5 5 6" xfId="15901" xr:uid="{00000000-0005-0000-0000-00003E490000}"/>
    <cellStyle name="Normal 2 5 5 6 2" xfId="15902" xr:uid="{00000000-0005-0000-0000-00003F490000}"/>
    <cellStyle name="Normal 2 5 5 7" xfId="15903" xr:uid="{00000000-0005-0000-0000-000040490000}"/>
    <cellStyle name="Normal 2 5 5 7 2" xfId="15904" xr:uid="{00000000-0005-0000-0000-000041490000}"/>
    <cellStyle name="Normal 2 5 5 8" xfId="15905" xr:uid="{00000000-0005-0000-0000-000042490000}"/>
    <cellStyle name="Normal 2 5 6" xfId="15906" xr:uid="{00000000-0005-0000-0000-000043490000}"/>
    <cellStyle name="Normal 2 5 6 2" xfId="15907" xr:uid="{00000000-0005-0000-0000-000044490000}"/>
    <cellStyle name="Normal 2 5 6 2 2" xfId="15908" xr:uid="{00000000-0005-0000-0000-000045490000}"/>
    <cellStyle name="Normal 2 5 6 2 2 2" xfId="15909" xr:uid="{00000000-0005-0000-0000-000046490000}"/>
    <cellStyle name="Normal 2 5 6 2 2 3" xfId="15910" xr:uid="{00000000-0005-0000-0000-000047490000}"/>
    <cellStyle name="Normal 2 5 6 2 3" xfId="15911" xr:uid="{00000000-0005-0000-0000-000048490000}"/>
    <cellStyle name="Normal 2 5 6 2 3 2" xfId="15912" xr:uid="{00000000-0005-0000-0000-000049490000}"/>
    <cellStyle name="Normal 2 5 6 2 4" xfId="15913" xr:uid="{00000000-0005-0000-0000-00004A490000}"/>
    <cellStyle name="Normal 2 5 6 2 4 2" xfId="15914" xr:uid="{00000000-0005-0000-0000-00004B490000}"/>
    <cellStyle name="Normal 2 5 6 2 5" xfId="15915" xr:uid="{00000000-0005-0000-0000-00004C490000}"/>
    <cellStyle name="Normal 2 5 6 3" xfId="15916" xr:uid="{00000000-0005-0000-0000-00004D490000}"/>
    <cellStyle name="Normal 2 5 6 3 2" xfId="15917" xr:uid="{00000000-0005-0000-0000-00004E490000}"/>
    <cellStyle name="Normal 2 5 6 3 2 2" xfId="15918" xr:uid="{00000000-0005-0000-0000-00004F490000}"/>
    <cellStyle name="Normal 2 5 6 3 3" xfId="15919" xr:uid="{00000000-0005-0000-0000-000050490000}"/>
    <cellStyle name="Normal 2 5 6 3 3 2" xfId="15920" xr:uid="{00000000-0005-0000-0000-000051490000}"/>
    <cellStyle name="Normal 2 5 6 3 4" xfId="15921" xr:uid="{00000000-0005-0000-0000-000052490000}"/>
    <cellStyle name="Normal 2 5 6 4" xfId="15922" xr:uid="{00000000-0005-0000-0000-000053490000}"/>
    <cellStyle name="Normal 2 5 6 4 2" xfId="15923" xr:uid="{00000000-0005-0000-0000-000054490000}"/>
    <cellStyle name="Normal 2 5 6 4 3" xfId="15924" xr:uid="{00000000-0005-0000-0000-000055490000}"/>
    <cellStyle name="Normal 2 5 6 5" xfId="15925" xr:uid="{00000000-0005-0000-0000-000056490000}"/>
    <cellStyle name="Normal 2 5 6 5 2" xfId="15926" xr:uid="{00000000-0005-0000-0000-000057490000}"/>
    <cellStyle name="Normal 2 5 6 6" xfId="15927" xr:uid="{00000000-0005-0000-0000-000058490000}"/>
    <cellStyle name="Normal 2 5 6 6 2" xfId="15928" xr:uid="{00000000-0005-0000-0000-000059490000}"/>
    <cellStyle name="Normal 2 5 6 7" xfId="15929" xr:uid="{00000000-0005-0000-0000-00005A490000}"/>
    <cellStyle name="Normal 2 5 7" xfId="15930" xr:uid="{00000000-0005-0000-0000-00005B490000}"/>
    <cellStyle name="Normal 2 5 7 2" xfId="15931" xr:uid="{00000000-0005-0000-0000-00005C490000}"/>
    <cellStyle name="Normal 2 5 7 2 2" xfId="15932" xr:uid="{00000000-0005-0000-0000-00005D490000}"/>
    <cellStyle name="Normal 2 5 7 2 2 2" xfId="15933" xr:uid="{00000000-0005-0000-0000-00005E490000}"/>
    <cellStyle name="Normal 2 5 7 2 2 3" xfId="15934" xr:uid="{00000000-0005-0000-0000-00005F490000}"/>
    <cellStyle name="Normal 2 5 7 2 3" xfId="15935" xr:uid="{00000000-0005-0000-0000-000060490000}"/>
    <cellStyle name="Normal 2 5 7 2 3 2" xfId="15936" xr:uid="{00000000-0005-0000-0000-000061490000}"/>
    <cellStyle name="Normal 2 5 7 2 4" xfId="15937" xr:uid="{00000000-0005-0000-0000-000062490000}"/>
    <cellStyle name="Normal 2 5 7 2 4 2" xfId="15938" xr:uid="{00000000-0005-0000-0000-000063490000}"/>
    <cellStyle name="Normal 2 5 7 2 5" xfId="15939" xr:uid="{00000000-0005-0000-0000-000064490000}"/>
    <cellStyle name="Normal 2 5 7 3" xfId="15940" xr:uid="{00000000-0005-0000-0000-000065490000}"/>
    <cellStyle name="Normal 2 5 7 3 2" xfId="15941" xr:uid="{00000000-0005-0000-0000-000066490000}"/>
    <cellStyle name="Normal 2 5 7 3 2 2" xfId="15942" xr:uid="{00000000-0005-0000-0000-000067490000}"/>
    <cellStyle name="Normal 2 5 7 3 3" xfId="15943" xr:uid="{00000000-0005-0000-0000-000068490000}"/>
    <cellStyle name="Normal 2 5 7 3 3 2" xfId="15944" xr:uid="{00000000-0005-0000-0000-000069490000}"/>
    <cellStyle name="Normal 2 5 7 3 4" xfId="15945" xr:uid="{00000000-0005-0000-0000-00006A490000}"/>
    <cellStyle name="Normal 2 5 7 4" xfId="15946" xr:uid="{00000000-0005-0000-0000-00006B490000}"/>
    <cellStyle name="Normal 2 5 7 4 2" xfId="15947" xr:uid="{00000000-0005-0000-0000-00006C490000}"/>
    <cellStyle name="Normal 2 5 7 4 3" xfId="15948" xr:uid="{00000000-0005-0000-0000-00006D490000}"/>
    <cellStyle name="Normal 2 5 7 5" xfId="15949" xr:uid="{00000000-0005-0000-0000-00006E490000}"/>
    <cellStyle name="Normal 2 5 7 5 2" xfId="15950" xr:uid="{00000000-0005-0000-0000-00006F490000}"/>
    <cellStyle name="Normal 2 5 7 6" xfId="15951" xr:uid="{00000000-0005-0000-0000-000070490000}"/>
    <cellStyle name="Normal 2 5 7 6 2" xfId="15952" xr:uid="{00000000-0005-0000-0000-000071490000}"/>
    <cellStyle name="Normal 2 5 7 7" xfId="15953" xr:uid="{00000000-0005-0000-0000-000072490000}"/>
    <cellStyle name="Normal 2 5 8" xfId="15954" xr:uid="{00000000-0005-0000-0000-000073490000}"/>
    <cellStyle name="Normal 2 5 8 2" xfId="15955" xr:uid="{00000000-0005-0000-0000-000074490000}"/>
    <cellStyle name="Normal 2 5 8 2 2" xfId="15956" xr:uid="{00000000-0005-0000-0000-000075490000}"/>
    <cellStyle name="Normal 2 5 8 2 2 2" xfId="15957" xr:uid="{00000000-0005-0000-0000-000076490000}"/>
    <cellStyle name="Normal 2 5 8 2 3" xfId="15958" xr:uid="{00000000-0005-0000-0000-000077490000}"/>
    <cellStyle name="Normal 2 5 8 2 3 2" xfId="15959" xr:uid="{00000000-0005-0000-0000-000078490000}"/>
    <cellStyle name="Normal 2 5 8 2 4" xfId="15960" xr:uid="{00000000-0005-0000-0000-000079490000}"/>
    <cellStyle name="Normal 2 5 8 3" xfId="15961" xr:uid="{00000000-0005-0000-0000-00007A490000}"/>
    <cellStyle name="Normal 2 5 8 3 2" xfId="15962" xr:uid="{00000000-0005-0000-0000-00007B490000}"/>
    <cellStyle name="Normal 2 5 8 3 3" xfId="15963" xr:uid="{00000000-0005-0000-0000-00007C490000}"/>
    <cellStyle name="Normal 2 5 8 4" xfId="15964" xr:uid="{00000000-0005-0000-0000-00007D490000}"/>
    <cellStyle name="Normal 2 5 8 4 2" xfId="15965" xr:uid="{00000000-0005-0000-0000-00007E490000}"/>
    <cellStyle name="Normal 2 5 8 5" xfId="15966" xr:uid="{00000000-0005-0000-0000-00007F490000}"/>
    <cellStyle name="Normal 2 5 8 5 2" xfId="15967" xr:uid="{00000000-0005-0000-0000-000080490000}"/>
    <cellStyle name="Normal 2 5 8 6" xfId="15968" xr:uid="{00000000-0005-0000-0000-000081490000}"/>
    <cellStyle name="Normal 2 5 9" xfId="15969" xr:uid="{00000000-0005-0000-0000-000082490000}"/>
    <cellStyle name="Normal 2 5 9 2" xfId="15970" xr:uid="{00000000-0005-0000-0000-000083490000}"/>
    <cellStyle name="Normal 2 5 9 2 2" xfId="15971" xr:uid="{00000000-0005-0000-0000-000084490000}"/>
    <cellStyle name="Normal 2 5 9 3" xfId="15972" xr:uid="{00000000-0005-0000-0000-000085490000}"/>
    <cellStyle name="Normal 2 5 9 3 2" xfId="15973" xr:uid="{00000000-0005-0000-0000-000086490000}"/>
    <cellStyle name="Normal 2 5 9 4" xfId="15974" xr:uid="{00000000-0005-0000-0000-000087490000}"/>
    <cellStyle name="Normal 2 6" xfId="15975" xr:uid="{00000000-0005-0000-0000-000088490000}"/>
    <cellStyle name="Normal 2 6 10" xfId="15976" xr:uid="{00000000-0005-0000-0000-000089490000}"/>
    <cellStyle name="Normal 2 6 10 2" xfId="15977" xr:uid="{00000000-0005-0000-0000-00008A490000}"/>
    <cellStyle name="Normal 2 6 11" xfId="15978" xr:uid="{00000000-0005-0000-0000-00008B490000}"/>
    <cellStyle name="Normal 2 6 12" xfId="15979" xr:uid="{00000000-0005-0000-0000-00008C490000}"/>
    <cellStyle name="Normal 2 6 2" xfId="15980" xr:uid="{00000000-0005-0000-0000-00008D490000}"/>
    <cellStyle name="Normal 2 6 2 2" xfId="15981" xr:uid="{00000000-0005-0000-0000-00008E490000}"/>
    <cellStyle name="Normal 2 6 2 2 2" xfId="15982" xr:uid="{00000000-0005-0000-0000-00008F490000}"/>
    <cellStyle name="Normal 2 6 2 2 2 2" xfId="15983" xr:uid="{00000000-0005-0000-0000-000090490000}"/>
    <cellStyle name="Normal 2 6 2 2 2 2 2" xfId="15984" xr:uid="{00000000-0005-0000-0000-000091490000}"/>
    <cellStyle name="Normal 2 6 2 2 2 2 3" xfId="15985" xr:uid="{00000000-0005-0000-0000-000092490000}"/>
    <cellStyle name="Normal 2 6 2 2 2 3" xfId="15986" xr:uid="{00000000-0005-0000-0000-000093490000}"/>
    <cellStyle name="Normal 2 6 2 2 2 3 2" xfId="15987" xr:uid="{00000000-0005-0000-0000-000094490000}"/>
    <cellStyle name="Normal 2 6 2 2 2 4" xfId="15988" xr:uid="{00000000-0005-0000-0000-000095490000}"/>
    <cellStyle name="Normal 2 6 2 2 2 4 2" xfId="15989" xr:uid="{00000000-0005-0000-0000-000096490000}"/>
    <cellStyle name="Normal 2 6 2 2 2 5" xfId="15990" xr:uid="{00000000-0005-0000-0000-000097490000}"/>
    <cellStyle name="Normal 2 6 2 2 3" xfId="15991" xr:uid="{00000000-0005-0000-0000-000098490000}"/>
    <cellStyle name="Normal 2 6 2 2 3 2" xfId="15992" xr:uid="{00000000-0005-0000-0000-000099490000}"/>
    <cellStyle name="Normal 2 6 2 2 3 2 2" xfId="15993" xr:uid="{00000000-0005-0000-0000-00009A490000}"/>
    <cellStyle name="Normal 2 6 2 2 3 3" xfId="15994" xr:uid="{00000000-0005-0000-0000-00009B490000}"/>
    <cellStyle name="Normal 2 6 2 2 3 3 2" xfId="15995" xr:uid="{00000000-0005-0000-0000-00009C490000}"/>
    <cellStyle name="Normal 2 6 2 2 3 4" xfId="15996" xr:uid="{00000000-0005-0000-0000-00009D490000}"/>
    <cellStyle name="Normal 2 6 2 2 4" xfId="15997" xr:uid="{00000000-0005-0000-0000-00009E490000}"/>
    <cellStyle name="Normal 2 6 2 2 4 2" xfId="15998" xr:uid="{00000000-0005-0000-0000-00009F490000}"/>
    <cellStyle name="Normal 2 6 2 2 4 3" xfId="15999" xr:uid="{00000000-0005-0000-0000-0000A0490000}"/>
    <cellStyle name="Normal 2 6 2 2 5" xfId="16000" xr:uid="{00000000-0005-0000-0000-0000A1490000}"/>
    <cellStyle name="Normal 2 6 2 2 5 2" xfId="16001" xr:uid="{00000000-0005-0000-0000-0000A2490000}"/>
    <cellStyle name="Normal 2 6 2 2 6" xfId="16002" xr:uid="{00000000-0005-0000-0000-0000A3490000}"/>
    <cellStyle name="Normal 2 6 2 2 6 2" xfId="16003" xr:uid="{00000000-0005-0000-0000-0000A4490000}"/>
    <cellStyle name="Normal 2 6 2 2 7" xfId="16004" xr:uid="{00000000-0005-0000-0000-0000A5490000}"/>
    <cellStyle name="Normal 2 6 2 3" xfId="16005" xr:uid="{00000000-0005-0000-0000-0000A6490000}"/>
    <cellStyle name="Normal 2 6 2 3 2" xfId="16006" xr:uid="{00000000-0005-0000-0000-0000A7490000}"/>
    <cellStyle name="Normal 2 6 2 3 2 2" xfId="16007" xr:uid="{00000000-0005-0000-0000-0000A8490000}"/>
    <cellStyle name="Normal 2 6 2 3 2 3" xfId="16008" xr:uid="{00000000-0005-0000-0000-0000A9490000}"/>
    <cellStyle name="Normal 2 6 2 3 3" xfId="16009" xr:uid="{00000000-0005-0000-0000-0000AA490000}"/>
    <cellStyle name="Normal 2 6 2 3 3 2" xfId="16010" xr:uid="{00000000-0005-0000-0000-0000AB490000}"/>
    <cellStyle name="Normal 2 6 2 3 4" xfId="16011" xr:uid="{00000000-0005-0000-0000-0000AC490000}"/>
    <cellStyle name="Normal 2 6 2 3 4 2" xfId="16012" xr:uid="{00000000-0005-0000-0000-0000AD490000}"/>
    <cellStyle name="Normal 2 6 2 3 5" xfId="16013" xr:uid="{00000000-0005-0000-0000-0000AE490000}"/>
    <cellStyle name="Normal 2 6 2 4" xfId="16014" xr:uid="{00000000-0005-0000-0000-0000AF490000}"/>
    <cellStyle name="Normal 2 6 2 4 2" xfId="16015" xr:uid="{00000000-0005-0000-0000-0000B0490000}"/>
    <cellStyle name="Normal 2 6 2 4 2 2" xfId="16016" xr:uid="{00000000-0005-0000-0000-0000B1490000}"/>
    <cellStyle name="Normal 2 6 2 4 3" xfId="16017" xr:uid="{00000000-0005-0000-0000-0000B2490000}"/>
    <cellStyle name="Normal 2 6 2 4 3 2" xfId="16018" xr:uid="{00000000-0005-0000-0000-0000B3490000}"/>
    <cellStyle name="Normal 2 6 2 4 4" xfId="16019" xr:uid="{00000000-0005-0000-0000-0000B4490000}"/>
    <cellStyle name="Normal 2 6 2 5" xfId="16020" xr:uid="{00000000-0005-0000-0000-0000B5490000}"/>
    <cellStyle name="Normal 2 6 2 5 2" xfId="16021" xr:uid="{00000000-0005-0000-0000-0000B6490000}"/>
    <cellStyle name="Normal 2 6 2 5 3" xfId="16022" xr:uid="{00000000-0005-0000-0000-0000B7490000}"/>
    <cellStyle name="Normal 2 6 2 6" xfId="16023" xr:uid="{00000000-0005-0000-0000-0000B8490000}"/>
    <cellStyle name="Normal 2 6 2 6 2" xfId="16024" xr:uid="{00000000-0005-0000-0000-0000B9490000}"/>
    <cellStyle name="Normal 2 6 2 7" xfId="16025" xr:uid="{00000000-0005-0000-0000-0000BA490000}"/>
    <cellStyle name="Normal 2 6 2 7 2" xfId="16026" xr:uid="{00000000-0005-0000-0000-0000BB490000}"/>
    <cellStyle name="Normal 2 6 2 8" xfId="16027" xr:uid="{00000000-0005-0000-0000-0000BC490000}"/>
    <cellStyle name="Normal 2 6 3" xfId="16028" xr:uid="{00000000-0005-0000-0000-0000BD490000}"/>
    <cellStyle name="Normal 2 6 3 2" xfId="16029" xr:uid="{00000000-0005-0000-0000-0000BE490000}"/>
    <cellStyle name="Normal 2 6 3 2 2" xfId="16030" xr:uid="{00000000-0005-0000-0000-0000BF490000}"/>
    <cellStyle name="Normal 2 6 3 2 2 2" xfId="16031" xr:uid="{00000000-0005-0000-0000-0000C0490000}"/>
    <cellStyle name="Normal 2 6 3 2 2 3" xfId="16032" xr:uid="{00000000-0005-0000-0000-0000C1490000}"/>
    <cellStyle name="Normal 2 6 3 2 3" xfId="16033" xr:uid="{00000000-0005-0000-0000-0000C2490000}"/>
    <cellStyle name="Normal 2 6 3 2 3 2" xfId="16034" xr:uid="{00000000-0005-0000-0000-0000C3490000}"/>
    <cellStyle name="Normal 2 6 3 2 4" xfId="16035" xr:uid="{00000000-0005-0000-0000-0000C4490000}"/>
    <cellStyle name="Normal 2 6 3 2 4 2" xfId="16036" xr:uid="{00000000-0005-0000-0000-0000C5490000}"/>
    <cellStyle name="Normal 2 6 3 2 5" xfId="16037" xr:uid="{00000000-0005-0000-0000-0000C6490000}"/>
    <cellStyle name="Normal 2 6 3 3" xfId="16038" xr:uid="{00000000-0005-0000-0000-0000C7490000}"/>
    <cellStyle name="Normal 2 6 3 3 2" xfId="16039" xr:uid="{00000000-0005-0000-0000-0000C8490000}"/>
    <cellStyle name="Normal 2 6 3 3 2 2" xfId="16040" xr:uid="{00000000-0005-0000-0000-0000C9490000}"/>
    <cellStyle name="Normal 2 6 3 3 3" xfId="16041" xr:uid="{00000000-0005-0000-0000-0000CA490000}"/>
    <cellStyle name="Normal 2 6 3 3 3 2" xfId="16042" xr:uid="{00000000-0005-0000-0000-0000CB490000}"/>
    <cellStyle name="Normal 2 6 3 3 4" xfId="16043" xr:uid="{00000000-0005-0000-0000-0000CC490000}"/>
    <cellStyle name="Normal 2 6 3 4" xfId="16044" xr:uid="{00000000-0005-0000-0000-0000CD490000}"/>
    <cellStyle name="Normal 2 6 3 4 2" xfId="16045" xr:uid="{00000000-0005-0000-0000-0000CE490000}"/>
    <cellStyle name="Normal 2 6 3 4 3" xfId="16046" xr:uid="{00000000-0005-0000-0000-0000CF490000}"/>
    <cellStyle name="Normal 2 6 3 5" xfId="16047" xr:uid="{00000000-0005-0000-0000-0000D0490000}"/>
    <cellStyle name="Normal 2 6 3 5 2" xfId="16048" xr:uid="{00000000-0005-0000-0000-0000D1490000}"/>
    <cellStyle name="Normal 2 6 3 6" xfId="16049" xr:uid="{00000000-0005-0000-0000-0000D2490000}"/>
    <cellStyle name="Normal 2 6 3 6 2" xfId="16050" xr:uid="{00000000-0005-0000-0000-0000D3490000}"/>
    <cellStyle name="Normal 2 6 3 7" xfId="16051" xr:uid="{00000000-0005-0000-0000-0000D4490000}"/>
    <cellStyle name="Normal 2 6 4" xfId="16052" xr:uid="{00000000-0005-0000-0000-0000D5490000}"/>
    <cellStyle name="Normal 2 6 4 2" xfId="16053" xr:uid="{00000000-0005-0000-0000-0000D6490000}"/>
    <cellStyle name="Normal 2 6 4 2 2" xfId="16054" xr:uid="{00000000-0005-0000-0000-0000D7490000}"/>
    <cellStyle name="Normal 2 6 4 2 2 2" xfId="16055" xr:uid="{00000000-0005-0000-0000-0000D8490000}"/>
    <cellStyle name="Normal 2 6 4 2 2 3" xfId="16056" xr:uid="{00000000-0005-0000-0000-0000D9490000}"/>
    <cellStyle name="Normal 2 6 4 2 3" xfId="16057" xr:uid="{00000000-0005-0000-0000-0000DA490000}"/>
    <cellStyle name="Normal 2 6 4 2 3 2" xfId="16058" xr:uid="{00000000-0005-0000-0000-0000DB490000}"/>
    <cellStyle name="Normal 2 6 4 2 4" xfId="16059" xr:uid="{00000000-0005-0000-0000-0000DC490000}"/>
    <cellStyle name="Normal 2 6 4 2 4 2" xfId="16060" xr:uid="{00000000-0005-0000-0000-0000DD490000}"/>
    <cellStyle name="Normal 2 6 4 2 5" xfId="16061" xr:uid="{00000000-0005-0000-0000-0000DE490000}"/>
    <cellStyle name="Normal 2 6 4 3" xfId="16062" xr:uid="{00000000-0005-0000-0000-0000DF490000}"/>
    <cellStyle name="Normal 2 6 4 3 2" xfId="16063" xr:uid="{00000000-0005-0000-0000-0000E0490000}"/>
    <cellStyle name="Normal 2 6 4 3 2 2" xfId="16064" xr:uid="{00000000-0005-0000-0000-0000E1490000}"/>
    <cellStyle name="Normal 2 6 4 3 3" xfId="16065" xr:uid="{00000000-0005-0000-0000-0000E2490000}"/>
    <cellStyle name="Normal 2 6 4 3 3 2" xfId="16066" xr:uid="{00000000-0005-0000-0000-0000E3490000}"/>
    <cellStyle name="Normal 2 6 4 3 4" xfId="16067" xr:uid="{00000000-0005-0000-0000-0000E4490000}"/>
    <cellStyle name="Normal 2 6 4 4" xfId="16068" xr:uid="{00000000-0005-0000-0000-0000E5490000}"/>
    <cellStyle name="Normal 2 6 4 4 2" xfId="16069" xr:uid="{00000000-0005-0000-0000-0000E6490000}"/>
    <cellStyle name="Normal 2 6 4 4 3" xfId="16070" xr:uid="{00000000-0005-0000-0000-0000E7490000}"/>
    <cellStyle name="Normal 2 6 4 5" xfId="16071" xr:uid="{00000000-0005-0000-0000-0000E8490000}"/>
    <cellStyle name="Normal 2 6 4 5 2" xfId="16072" xr:uid="{00000000-0005-0000-0000-0000E9490000}"/>
    <cellStyle name="Normal 2 6 4 6" xfId="16073" xr:uid="{00000000-0005-0000-0000-0000EA490000}"/>
    <cellStyle name="Normal 2 6 4 6 2" xfId="16074" xr:uid="{00000000-0005-0000-0000-0000EB490000}"/>
    <cellStyle name="Normal 2 6 4 7" xfId="16075" xr:uid="{00000000-0005-0000-0000-0000EC490000}"/>
    <cellStyle name="Normal 2 6 5" xfId="16076" xr:uid="{00000000-0005-0000-0000-0000ED490000}"/>
    <cellStyle name="Normal 2 6 5 2" xfId="16077" xr:uid="{00000000-0005-0000-0000-0000EE490000}"/>
    <cellStyle name="Normal 2 6 5 2 2" xfId="16078" xr:uid="{00000000-0005-0000-0000-0000EF490000}"/>
    <cellStyle name="Normal 2 6 5 2 2 2" xfId="16079" xr:uid="{00000000-0005-0000-0000-0000F0490000}"/>
    <cellStyle name="Normal 2 6 5 2 3" xfId="16080" xr:uid="{00000000-0005-0000-0000-0000F1490000}"/>
    <cellStyle name="Normal 2 6 5 2 3 2" xfId="16081" xr:uid="{00000000-0005-0000-0000-0000F2490000}"/>
    <cellStyle name="Normal 2 6 5 2 4" xfId="16082" xr:uid="{00000000-0005-0000-0000-0000F3490000}"/>
    <cellStyle name="Normal 2 6 5 3" xfId="16083" xr:uid="{00000000-0005-0000-0000-0000F4490000}"/>
    <cellStyle name="Normal 2 6 5 3 2" xfId="16084" xr:uid="{00000000-0005-0000-0000-0000F5490000}"/>
    <cellStyle name="Normal 2 6 5 3 3" xfId="16085" xr:uid="{00000000-0005-0000-0000-0000F6490000}"/>
    <cellStyle name="Normal 2 6 5 4" xfId="16086" xr:uid="{00000000-0005-0000-0000-0000F7490000}"/>
    <cellStyle name="Normal 2 6 5 4 2" xfId="16087" xr:uid="{00000000-0005-0000-0000-0000F8490000}"/>
    <cellStyle name="Normal 2 6 5 5" xfId="16088" xr:uid="{00000000-0005-0000-0000-0000F9490000}"/>
    <cellStyle name="Normal 2 6 5 5 2" xfId="16089" xr:uid="{00000000-0005-0000-0000-0000FA490000}"/>
    <cellStyle name="Normal 2 6 5 6" xfId="16090" xr:uid="{00000000-0005-0000-0000-0000FB490000}"/>
    <cellStyle name="Normal 2 6 6" xfId="16091" xr:uid="{00000000-0005-0000-0000-0000FC490000}"/>
    <cellStyle name="Normal 2 6 6 2" xfId="16092" xr:uid="{00000000-0005-0000-0000-0000FD490000}"/>
    <cellStyle name="Normal 2 6 6 2 2" xfId="16093" xr:uid="{00000000-0005-0000-0000-0000FE490000}"/>
    <cellStyle name="Normal 2 6 6 3" xfId="16094" xr:uid="{00000000-0005-0000-0000-0000FF490000}"/>
    <cellStyle name="Normal 2 6 6 3 2" xfId="16095" xr:uid="{00000000-0005-0000-0000-0000004A0000}"/>
    <cellStyle name="Normal 2 6 6 4" xfId="16096" xr:uid="{00000000-0005-0000-0000-0000014A0000}"/>
    <cellStyle name="Normal 2 6 7" xfId="16097" xr:uid="{00000000-0005-0000-0000-0000024A0000}"/>
    <cellStyle name="Normal 2 6 7 2" xfId="16098" xr:uid="{00000000-0005-0000-0000-0000034A0000}"/>
    <cellStyle name="Normal 2 6 7 2 2" xfId="16099" xr:uid="{00000000-0005-0000-0000-0000044A0000}"/>
    <cellStyle name="Normal 2 6 7 3" xfId="16100" xr:uid="{00000000-0005-0000-0000-0000054A0000}"/>
    <cellStyle name="Normal 2 6 7 3 2" xfId="16101" xr:uid="{00000000-0005-0000-0000-0000064A0000}"/>
    <cellStyle name="Normal 2 6 7 4" xfId="16102" xr:uid="{00000000-0005-0000-0000-0000074A0000}"/>
    <cellStyle name="Normal 2 6 8" xfId="16103" xr:uid="{00000000-0005-0000-0000-0000084A0000}"/>
    <cellStyle name="Normal 2 6 8 2" xfId="16104" xr:uid="{00000000-0005-0000-0000-0000094A0000}"/>
    <cellStyle name="Normal 2 6 8 3" xfId="16105" xr:uid="{00000000-0005-0000-0000-00000A4A0000}"/>
    <cellStyle name="Normal 2 6 9" xfId="16106" xr:uid="{00000000-0005-0000-0000-00000B4A0000}"/>
    <cellStyle name="Normal 2 6 9 2" xfId="16107" xr:uid="{00000000-0005-0000-0000-00000C4A0000}"/>
    <cellStyle name="Normal 2 7" xfId="16108" xr:uid="{00000000-0005-0000-0000-00000D4A0000}"/>
    <cellStyle name="Normal 2 7 10" xfId="16109" xr:uid="{00000000-0005-0000-0000-00000E4A0000}"/>
    <cellStyle name="Normal 2 7 2" xfId="16110" xr:uid="{00000000-0005-0000-0000-00000F4A0000}"/>
    <cellStyle name="Normal 2 7 2 2" xfId="16111" xr:uid="{00000000-0005-0000-0000-0000104A0000}"/>
    <cellStyle name="Normal 2 7 2 2 2" xfId="16112" xr:uid="{00000000-0005-0000-0000-0000114A0000}"/>
    <cellStyle name="Normal 2 7 2 2 2 2" xfId="16113" xr:uid="{00000000-0005-0000-0000-0000124A0000}"/>
    <cellStyle name="Normal 2 7 2 2 2 3" xfId="16114" xr:uid="{00000000-0005-0000-0000-0000134A0000}"/>
    <cellStyle name="Normal 2 7 2 2 3" xfId="16115" xr:uid="{00000000-0005-0000-0000-0000144A0000}"/>
    <cellStyle name="Normal 2 7 2 2 3 2" xfId="16116" xr:uid="{00000000-0005-0000-0000-0000154A0000}"/>
    <cellStyle name="Normal 2 7 2 2 4" xfId="16117" xr:uid="{00000000-0005-0000-0000-0000164A0000}"/>
    <cellStyle name="Normal 2 7 2 2 4 2" xfId="16118" xr:uid="{00000000-0005-0000-0000-0000174A0000}"/>
    <cellStyle name="Normal 2 7 2 2 5" xfId="16119" xr:uid="{00000000-0005-0000-0000-0000184A0000}"/>
    <cellStyle name="Normal 2 7 2 3" xfId="16120" xr:uid="{00000000-0005-0000-0000-0000194A0000}"/>
    <cellStyle name="Normal 2 7 2 3 2" xfId="16121" xr:uid="{00000000-0005-0000-0000-00001A4A0000}"/>
    <cellStyle name="Normal 2 7 2 3 2 2" xfId="16122" xr:uid="{00000000-0005-0000-0000-00001B4A0000}"/>
    <cellStyle name="Normal 2 7 2 3 3" xfId="16123" xr:uid="{00000000-0005-0000-0000-00001C4A0000}"/>
    <cellStyle name="Normal 2 7 2 3 3 2" xfId="16124" xr:uid="{00000000-0005-0000-0000-00001D4A0000}"/>
    <cellStyle name="Normal 2 7 2 3 4" xfId="16125" xr:uid="{00000000-0005-0000-0000-00001E4A0000}"/>
    <cellStyle name="Normal 2 7 2 4" xfId="16126" xr:uid="{00000000-0005-0000-0000-00001F4A0000}"/>
    <cellStyle name="Normal 2 7 2 4 2" xfId="16127" xr:uid="{00000000-0005-0000-0000-0000204A0000}"/>
    <cellStyle name="Normal 2 7 2 4 3" xfId="16128" xr:uid="{00000000-0005-0000-0000-0000214A0000}"/>
    <cellStyle name="Normal 2 7 2 5" xfId="16129" xr:uid="{00000000-0005-0000-0000-0000224A0000}"/>
    <cellStyle name="Normal 2 7 2 5 2" xfId="16130" xr:uid="{00000000-0005-0000-0000-0000234A0000}"/>
    <cellStyle name="Normal 2 7 2 6" xfId="16131" xr:uid="{00000000-0005-0000-0000-0000244A0000}"/>
    <cellStyle name="Normal 2 7 2 6 2" xfId="16132" xr:uid="{00000000-0005-0000-0000-0000254A0000}"/>
    <cellStyle name="Normal 2 7 2 7" xfId="16133" xr:uid="{00000000-0005-0000-0000-0000264A0000}"/>
    <cellStyle name="Normal 2 7 3" xfId="16134" xr:uid="{00000000-0005-0000-0000-0000274A0000}"/>
    <cellStyle name="Normal 2 7 3 2" xfId="16135" xr:uid="{00000000-0005-0000-0000-0000284A0000}"/>
    <cellStyle name="Normal 2 7 3 2 2" xfId="16136" xr:uid="{00000000-0005-0000-0000-0000294A0000}"/>
    <cellStyle name="Normal 2 7 3 2 2 2" xfId="16137" xr:uid="{00000000-0005-0000-0000-00002A4A0000}"/>
    <cellStyle name="Normal 2 7 3 2 2 3" xfId="16138" xr:uid="{00000000-0005-0000-0000-00002B4A0000}"/>
    <cellStyle name="Normal 2 7 3 2 3" xfId="16139" xr:uid="{00000000-0005-0000-0000-00002C4A0000}"/>
    <cellStyle name="Normal 2 7 3 2 3 2" xfId="16140" xr:uid="{00000000-0005-0000-0000-00002D4A0000}"/>
    <cellStyle name="Normal 2 7 3 2 4" xfId="16141" xr:uid="{00000000-0005-0000-0000-00002E4A0000}"/>
    <cellStyle name="Normal 2 7 3 2 4 2" xfId="16142" xr:uid="{00000000-0005-0000-0000-00002F4A0000}"/>
    <cellStyle name="Normal 2 7 3 2 5" xfId="16143" xr:uid="{00000000-0005-0000-0000-0000304A0000}"/>
    <cellStyle name="Normal 2 7 3 3" xfId="16144" xr:uid="{00000000-0005-0000-0000-0000314A0000}"/>
    <cellStyle name="Normal 2 7 3 3 2" xfId="16145" xr:uid="{00000000-0005-0000-0000-0000324A0000}"/>
    <cellStyle name="Normal 2 7 3 3 2 2" xfId="16146" xr:uid="{00000000-0005-0000-0000-0000334A0000}"/>
    <cellStyle name="Normal 2 7 3 3 3" xfId="16147" xr:uid="{00000000-0005-0000-0000-0000344A0000}"/>
    <cellStyle name="Normal 2 7 3 3 3 2" xfId="16148" xr:uid="{00000000-0005-0000-0000-0000354A0000}"/>
    <cellStyle name="Normal 2 7 3 3 4" xfId="16149" xr:uid="{00000000-0005-0000-0000-0000364A0000}"/>
    <cellStyle name="Normal 2 7 3 4" xfId="16150" xr:uid="{00000000-0005-0000-0000-0000374A0000}"/>
    <cellStyle name="Normal 2 7 3 4 2" xfId="16151" xr:uid="{00000000-0005-0000-0000-0000384A0000}"/>
    <cellStyle name="Normal 2 7 3 4 3" xfId="16152" xr:uid="{00000000-0005-0000-0000-0000394A0000}"/>
    <cellStyle name="Normal 2 7 3 5" xfId="16153" xr:uid="{00000000-0005-0000-0000-00003A4A0000}"/>
    <cellStyle name="Normal 2 7 3 5 2" xfId="16154" xr:uid="{00000000-0005-0000-0000-00003B4A0000}"/>
    <cellStyle name="Normal 2 7 3 6" xfId="16155" xr:uid="{00000000-0005-0000-0000-00003C4A0000}"/>
    <cellStyle name="Normal 2 7 3 6 2" xfId="16156" xr:uid="{00000000-0005-0000-0000-00003D4A0000}"/>
    <cellStyle name="Normal 2 7 3 7" xfId="16157" xr:uid="{00000000-0005-0000-0000-00003E4A0000}"/>
    <cellStyle name="Normal 2 7 4" xfId="16158" xr:uid="{00000000-0005-0000-0000-00003F4A0000}"/>
    <cellStyle name="Normal 2 7 4 2" xfId="16159" xr:uid="{00000000-0005-0000-0000-0000404A0000}"/>
    <cellStyle name="Normal 2 7 4 2 2" xfId="16160" xr:uid="{00000000-0005-0000-0000-0000414A0000}"/>
    <cellStyle name="Normal 2 7 4 2 2 2" xfId="16161" xr:uid="{00000000-0005-0000-0000-0000424A0000}"/>
    <cellStyle name="Normal 2 7 4 2 3" xfId="16162" xr:uid="{00000000-0005-0000-0000-0000434A0000}"/>
    <cellStyle name="Normal 2 7 4 2 3 2" xfId="16163" xr:uid="{00000000-0005-0000-0000-0000444A0000}"/>
    <cellStyle name="Normal 2 7 4 2 4" xfId="16164" xr:uid="{00000000-0005-0000-0000-0000454A0000}"/>
    <cellStyle name="Normal 2 7 4 3" xfId="16165" xr:uid="{00000000-0005-0000-0000-0000464A0000}"/>
    <cellStyle name="Normal 2 7 4 3 2" xfId="16166" xr:uid="{00000000-0005-0000-0000-0000474A0000}"/>
    <cellStyle name="Normal 2 7 4 3 3" xfId="16167" xr:uid="{00000000-0005-0000-0000-0000484A0000}"/>
    <cellStyle name="Normal 2 7 4 4" xfId="16168" xr:uid="{00000000-0005-0000-0000-0000494A0000}"/>
    <cellStyle name="Normal 2 7 4 4 2" xfId="16169" xr:uid="{00000000-0005-0000-0000-00004A4A0000}"/>
    <cellStyle name="Normal 2 7 4 5" xfId="16170" xr:uid="{00000000-0005-0000-0000-00004B4A0000}"/>
    <cellStyle name="Normal 2 7 4 5 2" xfId="16171" xr:uid="{00000000-0005-0000-0000-00004C4A0000}"/>
    <cellStyle name="Normal 2 7 4 6" xfId="16172" xr:uid="{00000000-0005-0000-0000-00004D4A0000}"/>
    <cellStyle name="Normal 2 7 5" xfId="16173" xr:uid="{00000000-0005-0000-0000-00004E4A0000}"/>
    <cellStyle name="Normal 2 7 5 2" xfId="16174" xr:uid="{00000000-0005-0000-0000-00004F4A0000}"/>
    <cellStyle name="Normal 2 7 5 2 2" xfId="16175" xr:uid="{00000000-0005-0000-0000-0000504A0000}"/>
    <cellStyle name="Normal 2 7 5 3" xfId="16176" xr:uid="{00000000-0005-0000-0000-0000514A0000}"/>
    <cellStyle name="Normal 2 7 5 3 2" xfId="16177" xr:uid="{00000000-0005-0000-0000-0000524A0000}"/>
    <cellStyle name="Normal 2 7 5 4" xfId="16178" xr:uid="{00000000-0005-0000-0000-0000534A0000}"/>
    <cellStyle name="Normal 2 7 6" xfId="16179" xr:uid="{00000000-0005-0000-0000-0000544A0000}"/>
    <cellStyle name="Normal 2 7 6 2" xfId="16180" xr:uid="{00000000-0005-0000-0000-0000554A0000}"/>
    <cellStyle name="Normal 2 7 6 2 2" xfId="16181" xr:uid="{00000000-0005-0000-0000-0000564A0000}"/>
    <cellStyle name="Normal 2 7 6 3" xfId="16182" xr:uid="{00000000-0005-0000-0000-0000574A0000}"/>
    <cellStyle name="Normal 2 7 6 3 2" xfId="16183" xr:uid="{00000000-0005-0000-0000-0000584A0000}"/>
    <cellStyle name="Normal 2 7 6 4" xfId="16184" xr:uid="{00000000-0005-0000-0000-0000594A0000}"/>
    <cellStyle name="Normal 2 7 7" xfId="16185" xr:uid="{00000000-0005-0000-0000-00005A4A0000}"/>
    <cellStyle name="Normal 2 7 7 2" xfId="16186" xr:uid="{00000000-0005-0000-0000-00005B4A0000}"/>
    <cellStyle name="Normal 2 7 7 3" xfId="16187" xr:uid="{00000000-0005-0000-0000-00005C4A0000}"/>
    <cellStyle name="Normal 2 7 8" xfId="16188" xr:uid="{00000000-0005-0000-0000-00005D4A0000}"/>
    <cellStyle name="Normal 2 7 8 2" xfId="16189" xr:uid="{00000000-0005-0000-0000-00005E4A0000}"/>
    <cellStyle name="Normal 2 7 9" xfId="16190" xr:uid="{00000000-0005-0000-0000-00005F4A0000}"/>
    <cellStyle name="Normal 2 7 9 2" xfId="16191" xr:uid="{00000000-0005-0000-0000-0000604A0000}"/>
    <cellStyle name="Normal 2 8" xfId="16192" xr:uid="{00000000-0005-0000-0000-0000614A0000}"/>
    <cellStyle name="Normal 2 8 2" xfId="16193" xr:uid="{00000000-0005-0000-0000-0000624A0000}"/>
    <cellStyle name="Normal 2 8 2 2" xfId="16194" xr:uid="{00000000-0005-0000-0000-0000634A0000}"/>
    <cellStyle name="Normal 2 8 2 2 2" xfId="16195" xr:uid="{00000000-0005-0000-0000-0000644A0000}"/>
    <cellStyle name="Normal 2 8 2 3" xfId="16196" xr:uid="{00000000-0005-0000-0000-0000654A0000}"/>
    <cellStyle name="Normal 2 8 2 3 2" xfId="16197" xr:uid="{00000000-0005-0000-0000-0000664A0000}"/>
    <cellStyle name="Normal 2 8 2 4" xfId="16198" xr:uid="{00000000-0005-0000-0000-0000674A0000}"/>
    <cellStyle name="Normal 2 8 3" xfId="16199" xr:uid="{00000000-0005-0000-0000-0000684A0000}"/>
    <cellStyle name="Normal 2 8 3 2" xfId="16200" xr:uid="{00000000-0005-0000-0000-0000694A0000}"/>
    <cellStyle name="Normal 2 8 3 3" xfId="16201" xr:uid="{00000000-0005-0000-0000-00006A4A0000}"/>
    <cellStyle name="Normal 2 8 4" xfId="16202" xr:uid="{00000000-0005-0000-0000-00006B4A0000}"/>
    <cellStyle name="Normal 2 8 4 2" xfId="16203" xr:uid="{00000000-0005-0000-0000-00006C4A0000}"/>
    <cellStyle name="Normal 2 8 5" xfId="16204" xr:uid="{00000000-0005-0000-0000-00006D4A0000}"/>
    <cellStyle name="Normal 2 8 5 2" xfId="16205" xr:uid="{00000000-0005-0000-0000-00006E4A0000}"/>
    <cellStyle name="Normal 2 8 6" xfId="16206" xr:uid="{00000000-0005-0000-0000-00006F4A0000}"/>
    <cellStyle name="Normal 2 9" xfId="16207" xr:uid="{00000000-0005-0000-0000-0000704A0000}"/>
    <cellStyle name="Normal 2 9 2" xfId="16208" xr:uid="{00000000-0005-0000-0000-0000714A0000}"/>
    <cellStyle name="Normal 2 9 2 2" xfId="16209" xr:uid="{00000000-0005-0000-0000-0000724A0000}"/>
    <cellStyle name="Normal 2 9 2 2 2" xfId="46743" xr:uid="{00000000-0005-0000-0000-0000734A0000}"/>
    <cellStyle name="Normal 2 9 2 3" xfId="46744" xr:uid="{00000000-0005-0000-0000-0000744A0000}"/>
    <cellStyle name="Normal 2 9 3" xfId="16210" xr:uid="{00000000-0005-0000-0000-0000754A0000}"/>
    <cellStyle name="Normal 2 9 3 2" xfId="16211" xr:uid="{00000000-0005-0000-0000-0000764A0000}"/>
    <cellStyle name="Normal 2 9 4" xfId="16212" xr:uid="{00000000-0005-0000-0000-0000774A0000}"/>
    <cellStyle name="Normal 2_2D - MAY 24 2010 Ten Year ATRR Forecast for Stakeholders - Updated to SL Rev 12 for PowerPoint" xfId="46745" xr:uid="{00000000-0005-0000-0000-0000784A0000}"/>
    <cellStyle name="Normal 20" xfId="16213" xr:uid="{00000000-0005-0000-0000-0000794A0000}"/>
    <cellStyle name="Normal 20 10 2" xfId="46746" xr:uid="{00000000-0005-0000-0000-00007A4A0000}"/>
    <cellStyle name="Normal 20 10 2 2" xfId="46747" xr:uid="{00000000-0005-0000-0000-00007B4A0000}"/>
    <cellStyle name="Normal 20 2" xfId="16214" xr:uid="{00000000-0005-0000-0000-00007C4A0000}"/>
    <cellStyle name="Normal 20 2 2" xfId="46748" xr:uid="{00000000-0005-0000-0000-00007D4A0000}"/>
    <cellStyle name="Normal 20 3" xfId="16215" xr:uid="{00000000-0005-0000-0000-00007E4A0000}"/>
    <cellStyle name="Normal 20 3 2" xfId="46749" xr:uid="{00000000-0005-0000-0000-00007F4A0000}"/>
    <cellStyle name="Normal 20 4" xfId="46750" xr:uid="{00000000-0005-0000-0000-0000804A0000}"/>
    <cellStyle name="Normal 20 4 2" xfId="46751" xr:uid="{00000000-0005-0000-0000-0000814A0000}"/>
    <cellStyle name="Normal 20 5" xfId="46752" xr:uid="{00000000-0005-0000-0000-0000824A0000}"/>
    <cellStyle name="Normal 20 6" xfId="46753" xr:uid="{00000000-0005-0000-0000-0000834A0000}"/>
    <cellStyle name="Normal 21" xfId="16216" xr:uid="{00000000-0005-0000-0000-0000844A0000}"/>
    <cellStyle name="Normal 21 2" xfId="16217" xr:uid="{00000000-0005-0000-0000-0000854A0000}"/>
    <cellStyle name="Normal 21 2 2" xfId="46754" xr:uid="{00000000-0005-0000-0000-0000864A0000}"/>
    <cellStyle name="Normal 21 3" xfId="16218" xr:uid="{00000000-0005-0000-0000-0000874A0000}"/>
    <cellStyle name="Normal 21 3 2" xfId="46755" xr:uid="{00000000-0005-0000-0000-0000884A0000}"/>
    <cellStyle name="Normal 21 4" xfId="46756" xr:uid="{00000000-0005-0000-0000-0000894A0000}"/>
    <cellStyle name="Normal 21 4 2" xfId="46757" xr:uid="{00000000-0005-0000-0000-00008A4A0000}"/>
    <cellStyle name="Normal 21 5" xfId="46758" xr:uid="{00000000-0005-0000-0000-00008B4A0000}"/>
    <cellStyle name="Normal 21 5 2" xfId="46759" xr:uid="{00000000-0005-0000-0000-00008C4A0000}"/>
    <cellStyle name="Normal 21 6" xfId="46760" xr:uid="{00000000-0005-0000-0000-00008D4A0000}"/>
    <cellStyle name="Normal 21 6 2" xfId="46761" xr:uid="{00000000-0005-0000-0000-00008E4A0000}"/>
    <cellStyle name="Normal 21 7" xfId="46762" xr:uid="{00000000-0005-0000-0000-00008F4A0000}"/>
    <cellStyle name="Normal 21 7 2" xfId="46763" xr:uid="{00000000-0005-0000-0000-0000904A0000}"/>
    <cellStyle name="Normal 21 8" xfId="46764" xr:uid="{00000000-0005-0000-0000-0000914A0000}"/>
    <cellStyle name="Normal 21 9" xfId="46765" xr:uid="{00000000-0005-0000-0000-0000924A0000}"/>
    <cellStyle name="Normal 22" xfId="16219" xr:uid="{00000000-0005-0000-0000-0000934A0000}"/>
    <cellStyle name="Normal 22 2" xfId="16220" xr:uid="{00000000-0005-0000-0000-0000944A0000}"/>
    <cellStyle name="Normal 22 2 2" xfId="46766" xr:uid="{00000000-0005-0000-0000-0000954A0000}"/>
    <cellStyle name="Normal 22 3" xfId="16221" xr:uid="{00000000-0005-0000-0000-0000964A0000}"/>
    <cellStyle name="Normal 22 3 2" xfId="46767" xr:uid="{00000000-0005-0000-0000-0000974A0000}"/>
    <cellStyle name="Normal 22 4" xfId="46768" xr:uid="{00000000-0005-0000-0000-0000984A0000}"/>
    <cellStyle name="Normal 22 4 2" xfId="46769" xr:uid="{00000000-0005-0000-0000-0000994A0000}"/>
    <cellStyle name="Normal 22 5" xfId="46770" xr:uid="{00000000-0005-0000-0000-00009A4A0000}"/>
    <cellStyle name="Normal 22 5 2" xfId="46771" xr:uid="{00000000-0005-0000-0000-00009B4A0000}"/>
    <cellStyle name="Normal 22 6" xfId="46772" xr:uid="{00000000-0005-0000-0000-00009C4A0000}"/>
    <cellStyle name="Normal 22 6 2" xfId="46773" xr:uid="{00000000-0005-0000-0000-00009D4A0000}"/>
    <cellStyle name="Normal 22 7" xfId="46774" xr:uid="{00000000-0005-0000-0000-00009E4A0000}"/>
    <cellStyle name="Normal 22 7 2" xfId="46775" xr:uid="{00000000-0005-0000-0000-00009F4A0000}"/>
    <cellStyle name="Normal 22 8" xfId="46776" xr:uid="{00000000-0005-0000-0000-0000A04A0000}"/>
    <cellStyle name="Normal 22 9" xfId="46777" xr:uid="{00000000-0005-0000-0000-0000A14A0000}"/>
    <cellStyle name="Normal 23" xfId="16222" xr:uid="{00000000-0005-0000-0000-0000A24A0000}"/>
    <cellStyle name="Normal 23 2" xfId="16223" xr:uid="{00000000-0005-0000-0000-0000A34A0000}"/>
    <cellStyle name="Normal 23 2 2" xfId="46778" xr:uid="{00000000-0005-0000-0000-0000A44A0000}"/>
    <cellStyle name="Normal 23 3" xfId="16224" xr:uid="{00000000-0005-0000-0000-0000A54A0000}"/>
    <cellStyle name="Normal 23 3 2" xfId="46779" xr:uid="{00000000-0005-0000-0000-0000A64A0000}"/>
    <cellStyle name="Normal 23 4" xfId="16225" xr:uid="{00000000-0005-0000-0000-0000A74A0000}"/>
    <cellStyle name="Normal 23 4 2" xfId="46780" xr:uid="{00000000-0005-0000-0000-0000A84A0000}"/>
    <cellStyle name="Normal 23 5" xfId="16226" xr:uid="{00000000-0005-0000-0000-0000A94A0000}"/>
    <cellStyle name="Normal 23 5 2" xfId="46781" xr:uid="{00000000-0005-0000-0000-0000AA4A0000}"/>
    <cellStyle name="Normal 23 6" xfId="16227" xr:uid="{00000000-0005-0000-0000-0000AB4A0000}"/>
    <cellStyle name="Normal 23 6 2" xfId="46782" xr:uid="{00000000-0005-0000-0000-0000AC4A0000}"/>
    <cellStyle name="Normal 23 7" xfId="46783" xr:uid="{00000000-0005-0000-0000-0000AD4A0000}"/>
    <cellStyle name="Normal 23 7 2" xfId="46784" xr:uid="{00000000-0005-0000-0000-0000AE4A0000}"/>
    <cellStyle name="Normal 23 8" xfId="46785" xr:uid="{00000000-0005-0000-0000-0000AF4A0000}"/>
    <cellStyle name="Normal 23 9" xfId="46786" xr:uid="{00000000-0005-0000-0000-0000B04A0000}"/>
    <cellStyle name="Normal 24" xfId="16228" xr:uid="{00000000-0005-0000-0000-0000B14A0000}"/>
    <cellStyle name="Normal 24 2" xfId="16229" xr:uid="{00000000-0005-0000-0000-0000B24A0000}"/>
    <cellStyle name="Normal 24 2 2" xfId="46787" xr:uid="{00000000-0005-0000-0000-0000B34A0000}"/>
    <cellStyle name="Normal 24 3" xfId="16230" xr:uid="{00000000-0005-0000-0000-0000B44A0000}"/>
    <cellStyle name="Normal 24 3 2" xfId="46788" xr:uid="{00000000-0005-0000-0000-0000B54A0000}"/>
    <cellStyle name="Normal 24 4" xfId="46789" xr:uid="{00000000-0005-0000-0000-0000B64A0000}"/>
    <cellStyle name="Normal 24 4 2" xfId="46790" xr:uid="{00000000-0005-0000-0000-0000B74A0000}"/>
    <cellStyle name="Normal 24 5" xfId="46791" xr:uid="{00000000-0005-0000-0000-0000B84A0000}"/>
    <cellStyle name="Normal 24 6" xfId="46792" xr:uid="{00000000-0005-0000-0000-0000B94A0000}"/>
    <cellStyle name="Normal 25" xfId="16231" xr:uid="{00000000-0005-0000-0000-0000BA4A0000}"/>
    <cellStyle name="Normal 25 2" xfId="16232" xr:uid="{00000000-0005-0000-0000-0000BB4A0000}"/>
    <cellStyle name="Normal 25 2 2" xfId="16233" xr:uid="{00000000-0005-0000-0000-0000BC4A0000}"/>
    <cellStyle name="Normal 25 2 2 2" xfId="16234" xr:uid="{00000000-0005-0000-0000-0000BD4A0000}"/>
    <cellStyle name="Normal 25 2 2 3" xfId="16235" xr:uid="{00000000-0005-0000-0000-0000BE4A0000}"/>
    <cellStyle name="Normal 25 2 3" xfId="16236" xr:uid="{00000000-0005-0000-0000-0000BF4A0000}"/>
    <cellStyle name="Normal 25 3" xfId="16237" xr:uid="{00000000-0005-0000-0000-0000C04A0000}"/>
    <cellStyle name="Normal 25 3 2" xfId="16238" xr:uid="{00000000-0005-0000-0000-0000C14A0000}"/>
    <cellStyle name="Normal 25 4" xfId="16239" xr:uid="{00000000-0005-0000-0000-0000C24A0000}"/>
    <cellStyle name="Normal 25 4 2" xfId="46793" xr:uid="{00000000-0005-0000-0000-0000C34A0000}"/>
    <cellStyle name="Normal 25 5" xfId="16240" xr:uid="{00000000-0005-0000-0000-0000C44A0000}"/>
    <cellStyle name="Normal 25 6" xfId="46794" xr:uid="{00000000-0005-0000-0000-0000C54A0000}"/>
    <cellStyle name="Normal 26" xfId="16241" xr:uid="{00000000-0005-0000-0000-0000C64A0000}"/>
    <cellStyle name="Normal 26 2" xfId="16242" xr:uid="{00000000-0005-0000-0000-0000C74A0000}"/>
    <cellStyle name="Normal 26 2 2" xfId="16243" xr:uid="{00000000-0005-0000-0000-0000C84A0000}"/>
    <cellStyle name="Normal 26 2 2 2" xfId="16244" xr:uid="{00000000-0005-0000-0000-0000C94A0000}"/>
    <cellStyle name="Normal 26 2 2 3" xfId="16245" xr:uid="{00000000-0005-0000-0000-0000CA4A0000}"/>
    <cellStyle name="Normal 26 2 3" xfId="16246" xr:uid="{00000000-0005-0000-0000-0000CB4A0000}"/>
    <cellStyle name="Normal 26 3" xfId="16247" xr:uid="{00000000-0005-0000-0000-0000CC4A0000}"/>
    <cellStyle name="Normal 26 3 2" xfId="16248" xr:uid="{00000000-0005-0000-0000-0000CD4A0000}"/>
    <cellStyle name="Normal 26 4" xfId="16249" xr:uid="{00000000-0005-0000-0000-0000CE4A0000}"/>
    <cellStyle name="Normal 26 4 2" xfId="46795" xr:uid="{00000000-0005-0000-0000-0000CF4A0000}"/>
    <cellStyle name="Normal 26 5" xfId="16250" xr:uid="{00000000-0005-0000-0000-0000D04A0000}"/>
    <cellStyle name="Normal 26 5 2" xfId="46796" xr:uid="{00000000-0005-0000-0000-0000D14A0000}"/>
    <cellStyle name="Normal 26 6" xfId="46797" xr:uid="{00000000-0005-0000-0000-0000D24A0000}"/>
    <cellStyle name="Normal 26 6 2" xfId="46798" xr:uid="{00000000-0005-0000-0000-0000D34A0000}"/>
    <cellStyle name="Normal 26 7" xfId="46799" xr:uid="{00000000-0005-0000-0000-0000D44A0000}"/>
    <cellStyle name="Normal 26 7 2" xfId="46800" xr:uid="{00000000-0005-0000-0000-0000D54A0000}"/>
    <cellStyle name="Normal 26 8" xfId="46801" xr:uid="{00000000-0005-0000-0000-0000D64A0000}"/>
    <cellStyle name="Normal 26 9" xfId="46802" xr:uid="{00000000-0005-0000-0000-0000D74A0000}"/>
    <cellStyle name="Normal 27" xfId="16251" xr:uid="{00000000-0005-0000-0000-0000D84A0000}"/>
    <cellStyle name="Normal 27 2" xfId="16252" xr:uid="{00000000-0005-0000-0000-0000D94A0000}"/>
    <cellStyle name="Normal 27 2 2" xfId="16253" xr:uid="{00000000-0005-0000-0000-0000DA4A0000}"/>
    <cellStyle name="Normal 27 2 2 2" xfId="16254" xr:uid="{00000000-0005-0000-0000-0000DB4A0000}"/>
    <cellStyle name="Normal 27 2 2 3" xfId="16255" xr:uid="{00000000-0005-0000-0000-0000DC4A0000}"/>
    <cellStyle name="Normal 27 2 3" xfId="16256" xr:uid="{00000000-0005-0000-0000-0000DD4A0000}"/>
    <cellStyle name="Normal 27 3" xfId="16257" xr:uid="{00000000-0005-0000-0000-0000DE4A0000}"/>
    <cellStyle name="Normal 27 3 2" xfId="16258" xr:uid="{00000000-0005-0000-0000-0000DF4A0000}"/>
    <cellStyle name="Normal 27 4" xfId="16259" xr:uid="{00000000-0005-0000-0000-0000E04A0000}"/>
    <cellStyle name="Normal 27 4 2" xfId="46803" xr:uid="{00000000-0005-0000-0000-0000E14A0000}"/>
    <cellStyle name="Normal 27 5" xfId="16260" xr:uid="{00000000-0005-0000-0000-0000E24A0000}"/>
    <cellStyle name="Normal 27 6" xfId="46804" xr:uid="{00000000-0005-0000-0000-0000E34A0000}"/>
    <cellStyle name="Normal 28" xfId="16261" xr:uid="{00000000-0005-0000-0000-0000E44A0000}"/>
    <cellStyle name="Normal 28 2" xfId="16262" xr:uid="{00000000-0005-0000-0000-0000E54A0000}"/>
    <cellStyle name="Normal 28 2 2" xfId="46805" xr:uid="{00000000-0005-0000-0000-0000E64A0000}"/>
    <cellStyle name="Normal 28 3" xfId="16263" xr:uid="{00000000-0005-0000-0000-0000E74A0000}"/>
    <cellStyle name="Normal 28 3 2" xfId="46806" xr:uid="{00000000-0005-0000-0000-0000E84A0000}"/>
    <cellStyle name="Normal 28 4" xfId="46807" xr:uid="{00000000-0005-0000-0000-0000E94A0000}"/>
    <cellStyle name="Normal 28 4 2" xfId="46808" xr:uid="{00000000-0005-0000-0000-0000EA4A0000}"/>
    <cellStyle name="Normal 28 5" xfId="46809" xr:uid="{00000000-0005-0000-0000-0000EB4A0000}"/>
    <cellStyle name="Normal 28 5 2" xfId="46810" xr:uid="{00000000-0005-0000-0000-0000EC4A0000}"/>
    <cellStyle name="Normal 28 6" xfId="46811" xr:uid="{00000000-0005-0000-0000-0000ED4A0000}"/>
    <cellStyle name="Normal 28 6 2" xfId="46812" xr:uid="{00000000-0005-0000-0000-0000EE4A0000}"/>
    <cellStyle name="Normal 28 7" xfId="46813" xr:uid="{00000000-0005-0000-0000-0000EF4A0000}"/>
    <cellStyle name="Normal 28 7 2" xfId="46814" xr:uid="{00000000-0005-0000-0000-0000F04A0000}"/>
    <cellStyle name="Normal 28 8" xfId="46815" xr:uid="{00000000-0005-0000-0000-0000F14A0000}"/>
    <cellStyle name="Normal 28 9" xfId="46816" xr:uid="{00000000-0005-0000-0000-0000F24A0000}"/>
    <cellStyle name="Normal 29" xfId="16264" xr:uid="{00000000-0005-0000-0000-0000F34A0000}"/>
    <cellStyle name="Normal 29 2" xfId="16265" xr:uid="{00000000-0005-0000-0000-0000F44A0000}"/>
    <cellStyle name="Normal 29 2 2" xfId="46817" xr:uid="{00000000-0005-0000-0000-0000F54A0000}"/>
    <cellStyle name="Normal 29 3" xfId="16266" xr:uid="{00000000-0005-0000-0000-0000F64A0000}"/>
    <cellStyle name="Normal 29 3 2" xfId="46818" xr:uid="{00000000-0005-0000-0000-0000F74A0000}"/>
    <cellStyle name="Normal 29 4" xfId="46819" xr:uid="{00000000-0005-0000-0000-0000F84A0000}"/>
    <cellStyle name="Normal 29 4 2" xfId="46820" xr:uid="{00000000-0005-0000-0000-0000F94A0000}"/>
    <cellStyle name="Normal 29 5" xfId="46821" xr:uid="{00000000-0005-0000-0000-0000FA4A0000}"/>
    <cellStyle name="Normal 29 5 2" xfId="46822" xr:uid="{00000000-0005-0000-0000-0000FB4A0000}"/>
    <cellStyle name="Normal 29 6" xfId="46823" xr:uid="{00000000-0005-0000-0000-0000FC4A0000}"/>
    <cellStyle name="Normal 29 6 2" xfId="46824" xr:uid="{00000000-0005-0000-0000-0000FD4A0000}"/>
    <cellStyle name="Normal 29 7" xfId="46825" xr:uid="{00000000-0005-0000-0000-0000FE4A0000}"/>
    <cellStyle name="Normal 29 7 2" xfId="46826" xr:uid="{00000000-0005-0000-0000-0000FF4A0000}"/>
    <cellStyle name="Normal 29 8" xfId="46827" xr:uid="{00000000-0005-0000-0000-0000004B0000}"/>
    <cellStyle name="Normal 29 9" xfId="46828" xr:uid="{00000000-0005-0000-0000-0000014B0000}"/>
    <cellStyle name="Normal 3" xfId="16267" xr:uid="{00000000-0005-0000-0000-0000024B0000}"/>
    <cellStyle name="Normal 3 10" xfId="16268" xr:uid="{00000000-0005-0000-0000-0000034B0000}"/>
    <cellStyle name="Normal 3 10 2" xfId="16269" xr:uid="{00000000-0005-0000-0000-0000044B0000}"/>
    <cellStyle name="Normal 3 10 2 2" xfId="16270" xr:uid="{00000000-0005-0000-0000-0000054B0000}"/>
    <cellStyle name="Normal 3 10 2 2 2" xfId="16271" xr:uid="{00000000-0005-0000-0000-0000064B0000}"/>
    <cellStyle name="Normal 3 10 2 2 3" xfId="16272" xr:uid="{00000000-0005-0000-0000-0000074B0000}"/>
    <cellStyle name="Normal 3 10 2 3" xfId="16273" xr:uid="{00000000-0005-0000-0000-0000084B0000}"/>
    <cellStyle name="Normal 3 10 2 3 2" xfId="16274" xr:uid="{00000000-0005-0000-0000-0000094B0000}"/>
    <cellStyle name="Normal 3 10 2 4" xfId="16275" xr:uid="{00000000-0005-0000-0000-00000A4B0000}"/>
    <cellStyle name="Normal 3 10 2 4 2" xfId="16276" xr:uid="{00000000-0005-0000-0000-00000B4B0000}"/>
    <cellStyle name="Normal 3 10 2 5" xfId="16277" xr:uid="{00000000-0005-0000-0000-00000C4B0000}"/>
    <cellStyle name="Normal 3 10 3" xfId="16278" xr:uid="{00000000-0005-0000-0000-00000D4B0000}"/>
    <cellStyle name="Normal 3 10 3 2" xfId="16279" xr:uid="{00000000-0005-0000-0000-00000E4B0000}"/>
    <cellStyle name="Normal 3 10 3 2 2" xfId="16280" xr:uid="{00000000-0005-0000-0000-00000F4B0000}"/>
    <cellStyle name="Normal 3 10 3 3" xfId="16281" xr:uid="{00000000-0005-0000-0000-0000104B0000}"/>
    <cellStyle name="Normal 3 10 3 3 2" xfId="16282" xr:uid="{00000000-0005-0000-0000-0000114B0000}"/>
    <cellStyle name="Normal 3 10 3 4" xfId="16283" xr:uid="{00000000-0005-0000-0000-0000124B0000}"/>
    <cellStyle name="Normal 3 10 4" xfId="16284" xr:uid="{00000000-0005-0000-0000-0000134B0000}"/>
    <cellStyle name="Normal 3 10 4 2" xfId="16285" xr:uid="{00000000-0005-0000-0000-0000144B0000}"/>
    <cellStyle name="Normal 3 10 4 3" xfId="16286" xr:uid="{00000000-0005-0000-0000-0000154B0000}"/>
    <cellStyle name="Normal 3 10 5" xfId="16287" xr:uid="{00000000-0005-0000-0000-0000164B0000}"/>
    <cellStyle name="Normal 3 10 5 2" xfId="16288" xr:uid="{00000000-0005-0000-0000-0000174B0000}"/>
    <cellStyle name="Normal 3 10 6" xfId="16289" xr:uid="{00000000-0005-0000-0000-0000184B0000}"/>
    <cellStyle name="Normal 3 10 6 2" xfId="16290" xr:uid="{00000000-0005-0000-0000-0000194B0000}"/>
    <cellStyle name="Normal 3 10 7" xfId="16291" xr:uid="{00000000-0005-0000-0000-00001A4B0000}"/>
    <cellStyle name="Normal 3 11" xfId="16292" xr:uid="{00000000-0005-0000-0000-00001B4B0000}"/>
    <cellStyle name="Normal 3 11 2" xfId="16293" xr:uid="{00000000-0005-0000-0000-00001C4B0000}"/>
    <cellStyle name="Normal 3 11 2 2" xfId="16294" xr:uid="{00000000-0005-0000-0000-00001D4B0000}"/>
    <cellStyle name="Normal 3 11 2 2 2" xfId="16295" xr:uid="{00000000-0005-0000-0000-00001E4B0000}"/>
    <cellStyle name="Normal 3 11 2 2 3" xfId="16296" xr:uid="{00000000-0005-0000-0000-00001F4B0000}"/>
    <cellStyle name="Normal 3 11 2 3" xfId="16297" xr:uid="{00000000-0005-0000-0000-0000204B0000}"/>
    <cellStyle name="Normal 3 11 2 3 2" xfId="16298" xr:uid="{00000000-0005-0000-0000-0000214B0000}"/>
    <cellStyle name="Normal 3 11 2 4" xfId="16299" xr:uid="{00000000-0005-0000-0000-0000224B0000}"/>
    <cellStyle name="Normal 3 11 2 4 2" xfId="16300" xr:uid="{00000000-0005-0000-0000-0000234B0000}"/>
    <cellStyle name="Normal 3 11 2 5" xfId="16301" xr:uid="{00000000-0005-0000-0000-0000244B0000}"/>
    <cellStyle name="Normal 3 11 3" xfId="16302" xr:uid="{00000000-0005-0000-0000-0000254B0000}"/>
    <cellStyle name="Normal 3 11 3 2" xfId="16303" xr:uid="{00000000-0005-0000-0000-0000264B0000}"/>
    <cellStyle name="Normal 3 11 3 2 2" xfId="16304" xr:uid="{00000000-0005-0000-0000-0000274B0000}"/>
    <cellStyle name="Normal 3 11 3 3" xfId="16305" xr:uid="{00000000-0005-0000-0000-0000284B0000}"/>
    <cellStyle name="Normal 3 11 3 3 2" xfId="16306" xr:uid="{00000000-0005-0000-0000-0000294B0000}"/>
    <cellStyle name="Normal 3 11 3 4" xfId="16307" xr:uid="{00000000-0005-0000-0000-00002A4B0000}"/>
    <cellStyle name="Normal 3 11 4" xfId="16308" xr:uid="{00000000-0005-0000-0000-00002B4B0000}"/>
    <cellStyle name="Normal 3 11 4 2" xfId="16309" xr:uid="{00000000-0005-0000-0000-00002C4B0000}"/>
    <cellStyle name="Normal 3 11 4 3" xfId="16310" xr:uid="{00000000-0005-0000-0000-00002D4B0000}"/>
    <cellStyle name="Normal 3 11 5" xfId="16311" xr:uid="{00000000-0005-0000-0000-00002E4B0000}"/>
    <cellStyle name="Normal 3 11 5 2" xfId="16312" xr:uid="{00000000-0005-0000-0000-00002F4B0000}"/>
    <cellStyle name="Normal 3 11 6" xfId="16313" xr:uid="{00000000-0005-0000-0000-0000304B0000}"/>
    <cellStyle name="Normal 3 11 6 2" xfId="16314" xr:uid="{00000000-0005-0000-0000-0000314B0000}"/>
    <cellStyle name="Normal 3 11 7" xfId="16315" xr:uid="{00000000-0005-0000-0000-0000324B0000}"/>
    <cellStyle name="Normal 3 12" xfId="16316" xr:uid="{00000000-0005-0000-0000-0000334B0000}"/>
    <cellStyle name="Normal 3 12 2" xfId="16317" xr:uid="{00000000-0005-0000-0000-0000344B0000}"/>
    <cellStyle name="Normal 3 12 2 2" xfId="16318" xr:uid="{00000000-0005-0000-0000-0000354B0000}"/>
    <cellStyle name="Normal 3 12 2 2 2" xfId="16319" xr:uid="{00000000-0005-0000-0000-0000364B0000}"/>
    <cellStyle name="Normal 3 12 2 3" xfId="16320" xr:uid="{00000000-0005-0000-0000-0000374B0000}"/>
    <cellStyle name="Normal 3 12 2 3 2" xfId="16321" xr:uid="{00000000-0005-0000-0000-0000384B0000}"/>
    <cellStyle name="Normal 3 12 2 4" xfId="16322" xr:uid="{00000000-0005-0000-0000-0000394B0000}"/>
    <cellStyle name="Normal 3 12 3" xfId="16323" xr:uid="{00000000-0005-0000-0000-00003A4B0000}"/>
    <cellStyle name="Normal 3 12 3 2" xfId="16324" xr:uid="{00000000-0005-0000-0000-00003B4B0000}"/>
    <cellStyle name="Normal 3 12 3 3" xfId="16325" xr:uid="{00000000-0005-0000-0000-00003C4B0000}"/>
    <cellStyle name="Normal 3 12 4" xfId="16326" xr:uid="{00000000-0005-0000-0000-00003D4B0000}"/>
    <cellStyle name="Normal 3 12 4 2" xfId="16327" xr:uid="{00000000-0005-0000-0000-00003E4B0000}"/>
    <cellStyle name="Normal 3 12 5" xfId="16328" xr:uid="{00000000-0005-0000-0000-00003F4B0000}"/>
    <cellStyle name="Normal 3 12 5 2" xfId="16329" xr:uid="{00000000-0005-0000-0000-0000404B0000}"/>
    <cellStyle name="Normal 3 12 6" xfId="16330" xr:uid="{00000000-0005-0000-0000-0000414B0000}"/>
    <cellStyle name="Normal 3 13" xfId="16331" xr:uid="{00000000-0005-0000-0000-0000424B0000}"/>
    <cellStyle name="Normal 3 13 2" xfId="16332" xr:uid="{00000000-0005-0000-0000-0000434B0000}"/>
    <cellStyle name="Normal 3 13 2 2" xfId="16333" xr:uid="{00000000-0005-0000-0000-0000444B0000}"/>
    <cellStyle name="Normal 3 13 3" xfId="16334" xr:uid="{00000000-0005-0000-0000-0000454B0000}"/>
    <cellStyle name="Normal 3 13 3 2" xfId="16335" xr:uid="{00000000-0005-0000-0000-0000464B0000}"/>
    <cellStyle name="Normal 3 13 4" xfId="16336" xr:uid="{00000000-0005-0000-0000-0000474B0000}"/>
    <cellStyle name="Normal 3 14" xfId="16337" xr:uid="{00000000-0005-0000-0000-0000484B0000}"/>
    <cellStyle name="Normal 3 14 2" xfId="16338" xr:uid="{00000000-0005-0000-0000-0000494B0000}"/>
    <cellStyle name="Normal 3 14 2 2" xfId="16339" xr:uid="{00000000-0005-0000-0000-00004A4B0000}"/>
    <cellStyle name="Normal 3 14 3" xfId="16340" xr:uid="{00000000-0005-0000-0000-00004B4B0000}"/>
    <cellStyle name="Normal 3 14 3 2" xfId="16341" xr:uid="{00000000-0005-0000-0000-00004C4B0000}"/>
    <cellStyle name="Normal 3 14 4" xfId="16342" xr:uid="{00000000-0005-0000-0000-00004D4B0000}"/>
    <cellStyle name="Normal 3 15" xfId="16343" xr:uid="{00000000-0005-0000-0000-00004E4B0000}"/>
    <cellStyle name="Normal 3 15 2" xfId="16344" xr:uid="{00000000-0005-0000-0000-00004F4B0000}"/>
    <cellStyle name="Normal 3 15 3" xfId="16345" xr:uid="{00000000-0005-0000-0000-0000504B0000}"/>
    <cellStyle name="Normal 3 16" xfId="16346" xr:uid="{00000000-0005-0000-0000-0000514B0000}"/>
    <cellStyle name="Normal 3 16 2" xfId="16347" xr:uid="{00000000-0005-0000-0000-0000524B0000}"/>
    <cellStyle name="Normal 3 17" xfId="16348" xr:uid="{00000000-0005-0000-0000-0000534B0000}"/>
    <cellStyle name="Normal 3 17 2" xfId="16349" xr:uid="{00000000-0005-0000-0000-0000544B0000}"/>
    <cellStyle name="Normal 3 18" xfId="16350" xr:uid="{00000000-0005-0000-0000-0000554B0000}"/>
    <cellStyle name="Normal 3 19" xfId="16351" xr:uid="{00000000-0005-0000-0000-0000564B0000}"/>
    <cellStyle name="Normal 3 2" xfId="16352" xr:uid="{00000000-0005-0000-0000-0000574B0000}"/>
    <cellStyle name="Normal 3 2 10" xfId="16353" xr:uid="{00000000-0005-0000-0000-0000584B0000}"/>
    <cellStyle name="Normal 3 2 10 2" xfId="16354" xr:uid="{00000000-0005-0000-0000-0000594B0000}"/>
    <cellStyle name="Normal 3 2 10 2 2" xfId="16355" xr:uid="{00000000-0005-0000-0000-00005A4B0000}"/>
    <cellStyle name="Normal 3 2 10 2 2 2" xfId="16356" xr:uid="{00000000-0005-0000-0000-00005B4B0000}"/>
    <cellStyle name="Normal 3 2 10 2 2 3" xfId="16357" xr:uid="{00000000-0005-0000-0000-00005C4B0000}"/>
    <cellStyle name="Normal 3 2 10 2 2 4" xfId="16358" xr:uid="{00000000-0005-0000-0000-00005D4B0000}"/>
    <cellStyle name="Normal 3 2 10 2 3" xfId="16359" xr:uid="{00000000-0005-0000-0000-00005E4B0000}"/>
    <cellStyle name="Normal 3 2 10 2 3 2" xfId="16360" xr:uid="{00000000-0005-0000-0000-00005F4B0000}"/>
    <cellStyle name="Normal 3 2 10 2 4" xfId="16361" xr:uid="{00000000-0005-0000-0000-0000604B0000}"/>
    <cellStyle name="Normal 3 2 10 2 4 2" xfId="16362" xr:uid="{00000000-0005-0000-0000-0000614B0000}"/>
    <cellStyle name="Normal 3 2 10 2 5" xfId="16363" xr:uid="{00000000-0005-0000-0000-0000624B0000}"/>
    <cellStyle name="Normal 3 2 10 2 6" xfId="16364" xr:uid="{00000000-0005-0000-0000-0000634B0000}"/>
    <cellStyle name="Normal 3 2 10 3" xfId="16365" xr:uid="{00000000-0005-0000-0000-0000644B0000}"/>
    <cellStyle name="Normal 3 2 10 3 2" xfId="16366" xr:uid="{00000000-0005-0000-0000-0000654B0000}"/>
    <cellStyle name="Normal 3 2 10 3 2 2" xfId="16367" xr:uid="{00000000-0005-0000-0000-0000664B0000}"/>
    <cellStyle name="Normal 3 2 10 3 2 3" xfId="16368" xr:uid="{00000000-0005-0000-0000-0000674B0000}"/>
    <cellStyle name="Normal 3 2 10 3 3" xfId="16369" xr:uid="{00000000-0005-0000-0000-0000684B0000}"/>
    <cellStyle name="Normal 3 2 10 3 3 2" xfId="16370" xr:uid="{00000000-0005-0000-0000-0000694B0000}"/>
    <cellStyle name="Normal 3 2 10 3 4" xfId="16371" xr:uid="{00000000-0005-0000-0000-00006A4B0000}"/>
    <cellStyle name="Normal 3 2 10 3 5" xfId="16372" xr:uid="{00000000-0005-0000-0000-00006B4B0000}"/>
    <cellStyle name="Normal 3 2 10 4" xfId="16373" xr:uid="{00000000-0005-0000-0000-00006C4B0000}"/>
    <cellStyle name="Normal 3 2 10 4 2" xfId="16374" xr:uid="{00000000-0005-0000-0000-00006D4B0000}"/>
    <cellStyle name="Normal 3 2 10 4 2 2" xfId="16375" xr:uid="{00000000-0005-0000-0000-00006E4B0000}"/>
    <cellStyle name="Normal 3 2 10 4 3" xfId="16376" xr:uid="{00000000-0005-0000-0000-00006F4B0000}"/>
    <cellStyle name="Normal 3 2 10 4 4" xfId="16377" xr:uid="{00000000-0005-0000-0000-0000704B0000}"/>
    <cellStyle name="Normal 3 2 10 5" xfId="16378" xr:uid="{00000000-0005-0000-0000-0000714B0000}"/>
    <cellStyle name="Normal 3 2 10 5 2" xfId="16379" xr:uid="{00000000-0005-0000-0000-0000724B0000}"/>
    <cellStyle name="Normal 3 2 10 5 3" xfId="16380" xr:uid="{00000000-0005-0000-0000-0000734B0000}"/>
    <cellStyle name="Normal 3 2 10 6" xfId="16381" xr:uid="{00000000-0005-0000-0000-0000744B0000}"/>
    <cellStyle name="Normal 3 2 10 6 2" xfId="16382" xr:uid="{00000000-0005-0000-0000-0000754B0000}"/>
    <cellStyle name="Normal 3 2 10 6 3" xfId="16383" xr:uid="{00000000-0005-0000-0000-0000764B0000}"/>
    <cellStyle name="Normal 3 2 10 7" xfId="16384" xr:uid="{00000000-0005-0000-0000-0000774B0000}"/>
    <cellStyle name="Normal 3 2 10 8" xfId="16385" xr:uid="{00000000-0005-0000-0000-0000784B0000}"/>
    <cellStyle name="Normal 3 2 11" xfId="16386" xr:uid="{00000000-0005-0000-0000-0000794B0000}"/>
    <cellStyle name="Normal 3 2 11 2" xfId="16387" xr:uid="{00000000-0005-0000-0000-00007A4B0000}"/>
    <cellStyle name="Normal 3 2 11 2 2" xfId="16388" xr:uid="{00000000-0005-0000-0000-00007B4B0000}"/>
    <cellStyle name="Normal 3 2 11 2 2 2" xfId="16389" xr:uid="{00000000-0005-0000-0000-00007C4B0000}"/>
    <cellStyle name="Normal 3 2 11 2 2 3" xfId="16390" xr:uid="{00000000-0005-0000-0000-00007D4B0000}"/>
    <cellStyle name="Normal 3 2 11 2 3" xfId="16391" xr:uid="{00000000-0005-0000-0000-00007E4B0000}"/>
    <cellStyle name="Normal 3 2 11 2 3 2" xfId="16392" xr:uid="{00000000-0005-0000-0000-00007F4B0000}"/>
    <cellStyle name="Normal 3 2 11 2 4" xfId="16393" xr:uid="{00000000-0005-0000-0000-0000804B0000}"/>
    <cellStyle name="Normal 3 2 11 2 5" xfId="16394" xr:uid="{00000000-0005-0000-0000-0000814B0000}"/>
    <cellStyle name="Normal 3 2 11 3" xfId="16395" xr:uid="{00000000-0005-0000-0000-0000824B0000}"/>
    <cellStyle name="Normal 3 2 11 3 2" xfId="16396" xr:uid="{00000000-0005-0000-0000-0000834B0000}"/>
    <cellStyle name="Normal 3 2 11 3 2 2" xfId="16397" xr:uid="{00000000-0005-0000-0000-0000844B0000}"/>
    <cellStyle name="Normal 3 2 11 3 3" xfId="16398" xr:uid="{00000000-0005-0000-0000-0000854B0000}"/>
    <cellStyle name="Normal 3 2 11 3 4" xfId="16399" xr:uid="{00000000-0005-0000-0000-0000864B0000}"/>
    <cellStyle name="Normal 3 2 11 4" xfId="16400" xr:uid="{00000000-0005-0000-0000-0000874B0000}"/>
    <cellStyle name="Normal 3 2 11 4 2" xfId="16401" xr:uid="{00000000-0005-0000-0000-0000884B0000}"/>
    <cellStyle name="Normal 3 2 11 4 2 2" xfId="16402" xr:uid="{00000000-0005-0000-0000-0000894B0000}"/>
    <cellStyle name="Normal 3 2 11 4 3" xfId="16403" xr:uid="{00000000-0005-0000-0000-00008A4B0000}"/>
    <cellStyle name="Normal 3 2 11 5" xfId="16404" xr:uid="{00000000-0005-0000-0000-00008B4B0000}"/>
    <cellStyle name="Normal 3 2 11 5 2" xfId="16405" xr:uid="{00000000-0005-0000-0000-00008C4B0000}"/>
    <cellStyle name="Normal 3 2 11 5 3" xfId="16406" xr:uid="{00000000-0005-0000-0000-00008D4B0000}"/>
    <cellStyle name="Normal 3 2 11 6" xfId="16407" xr:uid="{00000000-0005-0000-0000-00008E4B0000}"/>
    <cellStyle name="Normal 3 2 11 6 2" xfId="16408" xr:uid="{00000000-0005-0000-0000-00008F4B0000}"/>
    <cellStyle name="Normal 3 2 11 7" xfId="16409" xr:uid="{00000000-0005-0000-0000-0000904B0000}"/>
    <cellStyle name="Normal 3 2 12" xfId="16410" xr:uid="{00000000-0005-0000-0000-0000914B0000}"/>
    <cellStyle name="Normal 3 2 12 2" xfId="16411" xr:uid="{00000000-0005-0000-0000-0000924B0000}"/>
    <cellStyle name="Normal 3 2 12 2 2" xfId="16412" xr:uid="{00000000-0005-0000-0000-0000934B0000}"/>
    <cellStyle name="Normal 3 2 12 2 2 2" xfId="16413" xr:uid="{00000000-0005-0000-0000-0000944B0000}"/>
    <cellStyle name="Normal 3 2 12 2 3" xfId="16414" xr:uid="{00000000-0005-0000-0000-0000954B0000}"/>
    <cellStyle name="Normal 3 2 12 3" xfId="16415" xr:uid="{00000000-0005-0000-0000-0000964B0000}"/>
    <cellStyle name="Normal 3 2 12 3 2" xfId="16416" xr:uid="{00000000-0005-0000-0000-0000974B0000}"/>
    <cellStyle name="Normal 3 2 12 3 2 2" xfId="16417" xr:uid="{00000000-0005-0000-0000-0000984B0000}"/>
    <cellStyle name="Normal 3 2 12 3 3" xfId="16418" xr:uid="{00000000-0005-0000-0000-0000994B0000}"/>
    <cellStyle name="Normal 3 2 12 4" xfId="16419" xr:uid="{00000000-0005-0000-0000-00009A4B0000}"/>
    <cellStyle name="Normal 3 2 12 4 2" xfId="16420" xr:uid="{00000000-0005-0000-0000-00009B4B0000}"/>
    <cellStyle name="Normal 3 2 12 4 3" xfId="16421" xr:uid="{00000000-0005-0000-0000-00009C4B0000}"/>
    <cellStyle name="Normal 3 2 12 5" xfId="16422" xr:uid="{00000000-0005-0000-0000-00009D4B0000}"/>
    <cellStyle name="Normal 3 2 12 6" xfId="16423" xr:uid="{00000000-0005-0000-0000-00009E4B0000}"/>
    <cellStyle name="Normal 3 2 12 7" xfId="16424" xr:uid="{00000000-0005-0000-0000-00009F4B0000}"/>
    <cellStyle name="Normal 3 2 13" xfId="16425" xr:uid="{00000000-0005-0000-0000-0000A04B0000}"/>
    <cellStyle name="Normal 3 2 13 2" xfId="16426" xr:uid="{00000000-0005-0000-0000-0000A14B0000}"/>
    <cellStyle name="Normal 3 2 13 2 2" xfId="16427" xr:uid="{00000000-0005-0000-0000-0000A24B0000}"/>
    <cellStyle name="Normal 3 2 13 2 2 2" xfId="16428" xr:uid="{00000000-0005-0000-0000-0000A34B0000}"/>
    <cellStyle name="Normal 3 2 13 2 3" xfId="16429" xr:uid="{00000000-0005-0000-0000-0000A44B0000}"/>
    <cellStyle name="Normal 3 2 13 3" xfId="16430" xr:uid="{00000000-0005-0000-0000-0000A54B0000}"/>
    <cellStyle name="Normal 3 2 13 3 2" xfId="16431" xr:uid="{00000000-0005-0000-0000-0000A64B0000}"/>
    <cellStyle name="Normal 3 2 13 3 2 2" xfId="16432" xr:uid="{00000000-0005-0000-0000-0000A74B0000}"/>
    <cellStyle name="Normal 3 2 13 3 3" xfId="16433" xr:uid="{00000000-0005-0000-0000-0000A84B0000}"/>
    <cellStyle name="Normal 3 2 13 4" xfId="16434" xr:uid="{00000000-0005-0000-0000-0000A94B0000}"/>
    <cellStyle name="Normal 3 2 13 4 2" xfId="16435" xr:uid="{00000000-0005-0000-0000-0000AA4B0000}"/>
    <cellStyle name="Normal 3 2 13 5" xfId="16436" xr:uid="{00000000-0005-0000-0000-0000AB4B0000}"/>
    <cellStyle name="Normal 3 2 13 6" xfId="16437" xr:uid="{00000000-0005-0000-0000-0000AC4B0000}"/>
    <cellStyle name="Normal 3 2 14" xfId="16438" xr:uid="{00000000-0005-0000-0000-0000AD4B0000}"/>
    <cellStyle name="Normal 3 2 14 2" xfId="16439" xr:uid="{00000000-0005-0000-0000-0000AE4B0000}"/>
    <cellStyle name="Normal 3 2 14 2 2" xfId="16440" xr:uid="{00000000-0005-0000-0000-0000AF4B0000}"/>
    <cellStyle name="Normal 3 2 14 3" xfId="16441" xr:uid="{00000000-0005-0000-0000-0000B04B0000}"/>
    <cellStyle name="Normal 3 2 14 4" xfId="16442" xr:uid="{00000000-0005-0000-0000-0000B14B0000}"/>
    <cellStyle name="Normal 3 2 15" xfId="16443" xr:uid="{00000000-0005-0000-0000-0000B24B0000}"/>
    <cellStyle name="Normal 3 2 15 2" xfId="16444" xr:uid="{00000000-0005-0000-0000-0000B34B0000}"/>
    <cellStyle name="Normal 3 2 15 2 2" xfId="16445" xr:uid="{00000000-0005-0000-0000-0000B44B0000}"/>
    <cellStyle name="Normal 3 2 15 3" xfId="16446" xr:uid="{00000000-0005-0000-0000-0000B54B0000}"/>
    <cellStyle name="Normal 3 2 16" xfId="16447" xr:uid="{00000000-0005-0000-0000-0000B64B0000}"/>
    <cellStyle name="Normal 3 2 16 2" xfId="16448" xr:uid="{00000000-0005-0000-0000-0000B74B0000}"/>
    <cellStyle name="Normal 3 2 16 2 2" xfId="16449" xr:uid="{00000000-0005-0000-0000-0000B84B0000}"/>
    <cellStyle name="Normal 3 2 16 3" xfId="16450" xr:uid="{00000000-0005-0000-0000-0000B94B0000}"/>
    <cellStyle name="Normal 3 2 17" xfId="16451" xr:uid="{00000000-0005-0000-0000-0000BA4B0000}"/>
    <cellStyle name="Normal 3 2 17 2" xfId="16452" xr:uid="{00000000-0005-0000-0000-0000BB4B0000}"/>
    <cellStyle name="Normal 3 2 18" xfId="16453" xr:uid="{00000000-0005-0000-0000-0000BC4B0000}"/>
    <cellStyle name="Normal 3 2 19" xfId="16454" xr:uid="{00000000-0005-0000-0000-0000BD4B0000}"/>
    <cellStyle name="Normal 3 2 2" xfId="16455" xr:uid="{00000000-0005-0000-0000-0000BE4B0000}"/>
    <cellStyle name="Normal 3 2 2 10" xfId="16456" xr:uid="{00000000-0005-0000-0000-0000BF4B0000}"/>
    <cellStyle name="Normal 3 2 2 10 2" xfId="16457" xr:uid="{00000000-0005-0000-0000-0000C04B0000}"/>
    <cellStyle name="Normal 3 2 2 10 2 2" xfId="16458" xr:uid="{00000000-0005-0000-0000-0000C14B0000}"/>
    <cellStyle name="Normal 3 2 2 10 2 2 2" xfId="16459" xr:uid="{00000000-0005-0000-0000-0000C24B0000}"/>
    <cellStyle name="Normal 3 2 2 10 2 3" xfId="16460" xr:uid="{00000000-0005-0000-0000-0000C34B0000}"/>
    <cellStyle name="Normal 3 2 2 10 3" xfId="16461" xr:uid="{00000000-0005-0000-0000-0000C44B0000}"/>
    <cellStyle name="Normal 3 2 2 10 3 2" xfId="16462" xr:uid="{00000000-0005-0000-0000-0000C54B0000}"/>
    <cellStyle name="Normal 3 2 2 10 3 2 2" xfId="16463" xr:uid="{00000000-0005-0000-0000-0000C64B0000}"/>
    <cellStyle name="Normal 3 2 2 10 3 3" xfId="16464" xr:uid="{00000000-0005-0000-0000-0000C74B0000}"/>
    <cellStyle name="Normal 3 2 2 10 4" xfId="16465" xr:uid="{00000000-0005-0000-0000-0000C84B0000}"/>
    <cellStyle name="Normal 3 2 2 10 4 2" xfId="16466" xr:uid="{00000000-0005-0000-0000-0000C94B0000}"/>
    <cellStyle name="Normal 3 2 2 10 4 3" xfId="16467" xr:uid="{00000000-0005-0000-0000-0000CA4B0000}"/>
    <cellStyle name="Normal 3 2 2 10 5" xfId="16468" xr:uid="{00000000-0005-0000-0000-0000CB4B0000}"/>
    <cellStyle name="Normal 3 2 2 10 6" xfId="16469" xr:uid="{00000000-0005-0000-0000-0000CC4B0000}"/>
    <cellStyle name="Normal 3 2 2 10 7" xfId="16470" xr:uid="{00000000-0005-0000-0000-0000CD4B0000}"/>
    <cellStyle name="Normal 3 2 2 11" xfId="16471" xr:uid="{00000000-0005-0000-0000-0000CE4B0000}"/>
    <cellStyle name="Normal 3 2 2 11 2" xfId="16472" xr:uid="{00000000-0005-0000-0000-0000CF4B0000}"/>
    <cellStyle name="Normal 3 2 2 11 2 2" xfId="16473" xr:uid="{00000000-0005-0000-0000-0000D04B0000}"/>
    <cellStyle name="Normal 3 2 2 11 2 2 2" xfId="16474" xr:uid="{00000000-0005-0000-0000-0000D14B0000}"/>
    <cellStyle name="Normal 3 2 2 11 2 3" xfId="16475" xr:uid="{00000000-0005-0000-0000-0000D24B0000}"/>
    <cellStyle name="Normal 3 2 2 11 3" xfId="16476" xr:uid="{00000000-0005-0000-0000-0000D34B0000}"/>
    <cellStyle name="Normal 3 2 2 11 3 2" xfId="16477" xr:uid="{00000000-0005-0000-0000-0000D44B0000}"/>
    <cellStyle name="Normal 3 2 2 11 3 2 2" xfId="16478" xr:uid="{00000000-0005-0000-0000-0000D54B0000}"/>
    <cellStyle name="Normal 3 2 2 11 3 3" xfId="16479" xr:uid="{00000000-0005-0000-0000-0000D64B0000}"/>
    <cellStyle name="Normal 3 2 2 11 4" xfId="16480" xr:uid="{00000000-0005-0000-0000-0000D74B0000}"/>
    <cellStyle name="Normal 3 2 2 11 4 2" xfId="16481" xr:uid="{00000000-0005-0000-0000-0000D84B0000}"/>
    <cellStyle name="Normal 3 2 2 11 4 3" xfId="16482" xr:uid="{00000000-0005-0000-0000-0000D94B0000}"/>
    <cellStyle name="Normal 3 2 2 11 5" xfId="16483" xr:uid="{00000000-0005-0000-0000-0000DA4B0000}"/>
    <cellStyle name="Normal 3 2 2 11 6" xfId="16484" xr:uid="{00000000-0005-0000-0000-0000DB4B0000}"/>
    <cellStyle name="Normal 3 2 2 11 7" xfId="16485" xr:uid="{00000000-0005-0000-0000-0000DC4B0000}"/>
    <cellStyle name="Normal 3 2 2 12" xfId="16486" xr:uid="{00000000-0005-0000-0000-0000DD4B0000}"/>
    <cellStyle name="Normal 3 2 2 12 2" xfId="16487" xr:uid="{00000000-0005-0000-0000-0000DE4B0000}"/>
    <cellStyle name="Normal 3 2 2 12 2 2" xfId="16488" xr:uid="{00000000-0005-0000-0000-0000DF4B0000}"/>
    <cellStyle name="Normal 3 2 2 12 2 3" xfId="16489" xr:uid="{00000000-0005-0000-0000-0000E04B0000}"/>
    <cellStyle name="Normal 3 2 2 12 3" xfId="16490" xr:uid="{00000000-0005-0000-0000-0000E14B0000}"/>
    <cellStyle name="Normal 3 2 2 12 3 2" xfId="16491" xr:uid="{00000000-0005-0000-0000-0000E24B0000}"/>
    <cellStyle name="Normal 3 2 2 12 3 3" xfId="16492" xr:uid="{00000000-0005-0000-0000-0000E34B0000}"/>
    <cellStyle name="Normal 3 2 2 12 4" xfId="16493" xr:uid="{00000000-0005-0000-0000-0000E44B0000}"/>
    <cellStyle name="Normal 3 2 2 12 5" xfId="16494" xr:uid="{00000000-0005-0000-0000-0000E54B0000}"/>
    <cellStyle name="Normal 3 2 2 12 6" xfId="16495" xr:uid="{00000000-0005-0000-0000-0000E64B0000}"/>
    <cellStyle name="Normal 3 2 2 13" xfId="16496" xr:uid="{00000000-0005-0000-0000-0000E74B0000}"/>
    <cellStyle name="Normal 3 2 2 13 2" xfId="16497" xr:uid="{00000000-0005-0000-0000-0000E84B0000}"/>
    <cellStyle name="Normal 3 2 2 13 2 2" xfId="16498" xr:uid="{00000000-0005-0000-0000-0000E94B0000}"/>
    <cellStyle name="Normal 3 2 2 13 3" xfId="16499" xr:uid="{00000000-0005-0000-0000-0000EA4B0000}"/>
    <cellStyle name="Normal 3 2 2 14" xfId="16500" xr:uid="{00000000-0005-0000-0000-0000EB4B0000}"/>
    <cellStyle name="Normal 3 2 2 14 2" xfId="16501" xr:uid="{00000000-0005-0000-0000-0000EC4B0000}"/>
    <cellStyle name="Normal 3 2 2 14 2 2" xfId="16502" xr:uid="{00000000-0005-0000-0000-0000ED4B0000}"/>
    <cellStyle name="Normal 3 2 2 14 3" xfId="16503" xr:uid="{00000000-0005-0000-0000-0000EE4B0000}"/>
    <cellStyle name="Normal 3 2 2 15" xfId="16504" xr:uid="{00000000-0005-0000-0000-0000EF4B0000}"/>
    <cellStyle name="Normal 3 2 2 15 2" xfId="16505" xr:uid="{00000000-0005-0000-0000-0000F04B0000}"/>
    <cellStyle name="Normal 3 2 2 15 3" xfId="16506" xr:uid="{00000000-0005-0000-0000-0000F14B0000}"/>
    <cellStyle name="Normal 3 2 2 16" xfId="16507" xr:uid="{00000000-0005-0000-0000-0000F24B0000}"/>
    <cellStyle name="Normal 3 2 2 17" xfId="16508" xr:uid="{00000000-0005-0000-0000-0000F34B0000}"/>
    <cellStyle name="Normal 3 2 2 18" xfId="16509" xr:uid="{00000000-0005-0000-0000-0000F44B0000}"/>
    <cellStyle name="Normal 3 2 2 19" xfId="16510" xr:uid="{00000000-0005-0000-0000-0000F54B0000}"/>
    <cellStyle name="Normal 3 2 2 2" xfId="16511" xr:uid="{00000000-0005-0000-0000-0000F64B0000}"/>
    <cellStyle name="Normal 3 2 2 2 10" xfId="16512" xr:uid="{00000000-0005-0000-0000-0000F74B0000}"/>
    <cellStyle name="Normal 3 2 2 2 10 2" xfId="16513" xr:uid="{00000000-0005-0000-0000-0000F84B0000}"/>
    <cellStyle name="Normal 3 2 2 2 10 2 2" xfId="16514" xr:uid="{00000000-0005-0000-0000-0000F94B0000}"/>
    <cellStyle name="Normal 3 2 2 2 10 2 3" xfId="16515" xr:uid="{00000000-0005-0000-0000-0000FA4B0000}"/>
    <cellStyle name="Normal 3 2 2 2 10 3" xfId="16516" xr:uid="{00000000-0005-0000-0000-0000FB4B0000}"/>
    <cellStyle name="Normal 3 2 2 2 10 3 2" xfId="16517" xr:uid="{00000000-0005-0000-0000-0000FC4B0000}"/>
    <cellStyle name="Normal 3 2 2 2 10 3 3" xfId="16518" xr:uid="{00000000-0005-0000-0000-0000FD4B0000}"/>
    <cellStyle name="Normal 3 2 2 2 10 4" xfId="16519" xr:uid="{00000000-0005-0000-0000-0000FE4B0000}"/>
    <cellStyle name="Normal 3 2 2 2 10 4 2" xfId="16520" xr:uid="{00000000-0005-0000-0000-0000FF4B0000}"/>
    <cellStyle name="Normal 3 2 2 2 10 5" xfId="16521" xr:uid="{00000000-0005-0000-0000-0000004C0000}"/>
    <cellStyle name="Normal 3 2 2 2 10 6" xfId="16522" xr:uid="{00000000-0005-0000-0000-0000014C0000}"/>
    <cellStyle name="Normal 3 2 2 2 10 7" xfId="16523" xr:uid="{00000000-0005-0000-0000-0000024C0000}"/>
    <cellStyle name="Normal 3 2 2 2 11" xfId="16524" xr:uid="{00000000-0005-0000-0000-0000034C0000}"/>
    <cellStyle name="Normal 3 2 2 2 11 2" xfId="16525" xr:uid="{00000000-0005-0000-0000-0000044C0000}"/>
    <cellStyle name="Normal 3 2 2 2 11 2 2" xfId="16526" xr:uid="{00000000-0005-0000-0000-0000054C0000}"/>
    <cellStyle name="Normal 3 2 2 2 11 2 3" xfId="16527" xr:uid="{00000000-0005-0000-0000-0000064C0000}"/>
    <cellStyle name="Normal 3 2 2 2 11 3" xfId="16528" xr:uid="{00000000-0005-0000-0000-0000074C0000}"/>
    <cellStyle name="Normal 3 2 2 2 11 3 2" xfId="16529" xr:uid="{00000000-0005-0000-0000-0000084C0000}"/>
    <cellStyle name="Normal 3 2 2 2 11 4" xfId="16530" xr:uid="{00000000-0005-0000-0000-0000094C0000}"/>
    <cellStyle name="Normal 3 2 2 2 11 4 2" xfId="16531" xr:uid="{00000000-0005-0000-0000-00000A4C0000}"/>
    <cellStyle name="Normal 3 2 2 2 11 5" xfId="16532" xr:uid="{00000000-0005-0000-0000-00000B4C0000}"/>
    <cellStyle name="Normal 3 2 2 2 11 6" xfId="16533" xr:uid="{00000000-0005-0000-0000-00000C4C0000}"/>
    <cellStyle name="Normal 3 2 2 2 11 7" xfId="16534" xr:uid="{00000000-0005-0000-0000-00000D4C0000}"/>
    <cellStyle name="Normal 3 2 2 2 12" xfId="16535" xr:uid="{00000000-0005-0000-0000-00000E4C0000}"/>
    <cellStyle name="Normal 3 2 2 2 12 2" xfId="16536" xr:uid="{00000000-0005-0000-0000-00000F4C0000}"/>
    <cellStyle name="Normal 3 2 2 2 12 2 2" xfId="16537" xr:uid="{00000000-0005-0000-0000-0000104C0000}"/>
    <cellStyle name="Normal 3 2 2 2 12 2 3" xfId="16538" xr:uid="{00000000-0005-0000-0000-0000114C0000}"/>
    <cellStyle name="Normal 3 2 2 2 12 3" xfId="16539" xr:uid="{00000000-0005-0000-0000-0000124C0000}"/>
    <cellStyle name="Normal 3 2 2 2 12 3 2" xfId="16540" xr:uid="{00000000-0005-0000-0000-0000134C0000}"/>
    <cellStyle name="Normal 3 2 2 2 12 4" xfId="16541" xr:uid="{00000000-0005-0000-0000-0000144C0000}"/>
    <cellStyle name="Normal 3 2 2 2 12 5" xfId="16542" xr:uid="{00000000-0005-0000-0000-0000154C0000}"/>
    <cellStyle name="Normal 3 2 2 2 12 6" xfId="16543" xr:uid="{00000000-0005-0000-0000-0000164C0000}"/>
    <cellStyle name="Normal 3 2 2 2 13" xfId="16544" xr:uid="{00000000-0005-0000-0000-0000174C0000}"/>
    <cellStyle name="Normal 3 2 2 2 13 2" xfId="16545" xr:uid="{00000000-0005-0000-0000-0000184C0000}"/>
    <cellStyle name="Normal 3 2 2 2 13 3" xfId="16546" xr:uid="{00000000-0005-0000-0000-0000194C0000}"/>
    <cellStyle name="Normal 3 2 2 2 14" xfId="16547" xr:uid="{00000000-0005-0000-0000-00001A4C0000}"/>
    <cellStyle name="Normal 3 2 2 2 14 2" xfId="16548" xr:uid="{00000000-0005-0000-0000-00001B4C0000}"/>
    <cellStyle name="Normal 3 2 2 2 15" xfId="16549" xr:uid="{00000000-0005-0000-0000-00001C4C0000}"/>
    <cellStyle name="Normal 3 2 2 2 15 2" xfId="16550" xr:uid="{00000000-0005-0000-0000-00001D4C0000}"/>
    <cellStyle name="Normal 3 2 2 2 16" xfId="16551" xr:uid="{00000000-0005-0000-0000-00001E4C0000}"/>
    <cellStyle name="Normal 3 2 2 2 17" xfId="16552" xr:uid="{00000000-0005-0000-0000-00001F4C0000}"/>
    <cellStyle name="Normal 3 2 2 2 18" xfId="16553" xr:uid="{00000000-0005-0000-0000-0000204C0000}"/>
    <cellStyle name="Normal 3 2 2 2 2" xfId="16554" xr:uid="{00000000-0005-0000-0000-0000214C0000}"/>
    <cellStyle name="Normal 3 2 2 2 2 10" xfId="16555" xr:uid="{00000000-0005-0000-0000-0000224C0000}"/>
    <cellStyle name="Normal 3 2 2 2 2 10 10" xfId="16556" xr:uid="{00000000-0005-0000-0000-0000234C0000}"/>
    <cellStyle name="Normal 3 2 2 2 2 10 11" xfId="16557" xr:uid="{00000000-0005-0000-0000-0000244C0000}"/>
    <cellStyle name="Normal 3 2 2 2 2 10 2" xfId="16558" xr:uid="{00000000-0005-0000-0000-0000254C0000}"/>
    <cellStyle name="Normal 3 2 2 2 2 10 2 2" xfId="16559" xr:uid="{00000000-0005-0000-0000-0000264C0000}"/>
    <cellStyle name="Normal 3 2 2 2 2 10 2 2 2" xfId="16560" xr:uid="{00000000-0005-0000-0000-0000274C0000}"/>
    <cellStyle name="Normal 3 2 2 2 2 10 2 3" xfId="16561" xr:uid="{00000000-0005-0000-0000-0000284C0000}"/>
    <cellStyle name="Normal 3 2 2 2 2 10 2 3 2" xfId="16562" xr:uid="{00000000-0005-0000-0000-0000294C0000}"/>
    <cellStyle name="Normal 3 2 2 2 2 10 2 4" xfId="16563" xr:uid="{00000000-0005-0000-0000-00002A4C0000}"/>
    <cellStyle name="Normal 3 2 2 2 2 10 2 4 2" xfId="16564" xr:uid="{00000000-0005-0000-0000-00002B4C0000}"/>
    <cellStyle name="Normal 3 2 2 2 2 10 2 5" xfId="16565" xr:uid="{00000000-0005-0000-0000-00002C4C0000}"/>
    <cellStyle name="Normal 3 2 2 2 2 10 2 6" xfId="16566" xr:uid="{00000000-0005-0000-0000-00002D4C0000}"/>
    <cellStyle name="Normal 3 2 2 2 2 10 2 7" xfId="16567" xr:uid="{00000000-0005-0000-0000-00002E4C0000}"/>
    <cellStyle name="Normal 3 2 2 2 2 10 3" xfId="16568" xr:uid="{00000000-0005-0000-0000-00002F4C0000}"/>
    <cellStyle name="Normal 3 2 2 2 2 10 3 2" xfId="16569" xr:uid="{00000000-0005-0000-0000-0000304C0000}"/>
    <cellStyle name="Normal 3 2 2 2 2 10 3 2 2" xfId="16570" xr:uid="{00000000-0005-0000-0000-0000314C0000}"/>
    <cellStyle name="Normal 3 2 2 2 2 10 3 3" xfId="16571" xr:uid="{00000000-0005-0000-0000-0000324C0000}"/>
    <cellStyle name="Normal 3 2 2 2 2 10 3 3 2" xfId="16572" xr:uid="{00000000-0005-0000-0000-0000334C0000}"/>
    <cellStyle name="Normal 3 2 2 2 2 10 3 4" xfId="16573" xr:uid="{00000000-0005-0000-0000-0000344C0000}"/>
    <cellStyle name="Normal 3 2 2 2 2 10 3 4 2" xfId="16574" xr:uid="{00000000-0005-0000-0000-0000354C0000}"/>
    <cellStyle name="Normal 3 2 2 2 2 10 3 5" xfId="16575" xr:uid="{00000000-0005-0000-0000-0000364C0000}"/>
    <cellStyle name="Normal 3 2 2 2 2 10 3 6" xfId="16576" xr:uid="{00000000-0005-0000-0000-0000374C0000}"/>
    <cellStyle name="Normal 3 2 2 2 2 10 4" xfId="16577" xr:uid="{00000000-0005-0000-0000-0000384C0000}"/>
    <cellStyle name="Normal 3 2 2 2 2 10 4 2" xfId="16578" xr:uid="{00000000-0005-0000-0000-0000394C0000}"/>
    <cellStyle name="Normal 3 2 2 2 2 10 4 2 2" xfId="16579" xr:uid="{00000000-0005-0000-0000-00003A4C0000}"/>
    <cellStyle name="Normal 3 2 2 2 2 10 4 3" xfId="16580" xr:uid="{00000000-0005-0000-0000-00003B4C0000}"/>
    <cellStyle name="Normal 3 2 2 2 2 10 4 3 2" xfId="16581" xr:uid="{00000000-0005-0000-0000-00003C4C0000}"/>
    <cellStyle name="Normal 3 2 2 2 2 10 4 4" xfId="16582" xr:uid="{00000000-0005-0000-0000-00003D4C0000}"/>
    <cellStyle name="Normal 3 2 2 2 2 10 4 4 2" xfId="16583" xr:uid="{00000000-0005-0000-0000-00003E4C0000}"/>
    <cellStyle name="Normal 3 2 2 2 2 10 4 5" xfId="16584" xr:uid="{00000000-0005-0000-0000-00003F4C0000}"/>
    <cellStyle name="Normal 3 2 2 2 2 10 4 6" xfId="16585" xr:uid="{00000000-0005-0000-0000-0000404C0000}"/>
    <cellStyle name="Normal 3 2 2 2 2 10 5" xfId="16586" xr:uid="{00000000-0005-0000-0000-0000414C0000}"/>
    <cellStyle name="Normal 3 2 2 2 2 10 5 2" xfId="16587" xr:uid="{00000000-0005-0000-0000-0000424C0000}"/>
    <cellStyle name="Normal 3 2 2 2 2 10 5 2 2" xfId="16588" xr:uid="{00000000-0005-0000-0000-0000434C0000}"/>
    <cellStyle name="Normal 3 2 2 2 2 10 5 3" xfId="16589" xr:uid="{00000000-0005-0000-0000-0000444C0000}"/>
    <cellStyle name="Normal 3 2 2 2 2 10 5 3 2" xfId="16590" xr:uid="{00000000-0005-0000-0000-0000454C0000}"/>
    <cellStyle name="Normal 3 2 2 2 2 10 5 4" xfId="16591" xr:uid="{00000000-0005-0000-0000-0000464C0000}"/>
    <cellStyle name="Normal 3 2 2 2 2 10 5 5" xfId="16592" xr:uid="{00000000-0005-0000-0000-0000474C0000}"/>
    <cellStyle name="Normal 3 2 2 2 2 10 6" xfId="16593" xr:uid="{00000000-0005-0000-0000-0000484C0000}"/>
    <cellStyle name="Normal 3 2 2 2 2 10 6 2" xfId="16594" xr:uid="{00000000-0005-0000-0000-0000494C0000}"/>
    <cellStyle name="Normal 3 2 2 2 2 10 7" xfId="16595" xr:uid="{00000000-0005-0000-0000-00004A4C0000}"/>
    <cellStyle name="Normal 3 2 2 2 2 10 7 2" xfId="16596" xr:uid="{00000000-0005-0000-0000-00004B4C0000}"/>
    <cellStyle name="Normal 3 2 2 2 2 10 8" xfId="16597" xr:uid="{00000000-0005-0000-0000-00004C4C0000}"/>
    <cellStyle name="Normal 3 2 2 2 2 10 8 2" xfId="16598" xr:uid="{00000000-0005-0000-0000-00004D4C0000}"/>
    <cellStyle name="Normal 3 2 2 2 2 10 9" xfId="16599" xr:uid="{00000000-0005-0000-0000-00004E4C0000}"/>
    <cellStyle name="Normal 3 2 2 2 2 11" xfId="16600" xr:uid="{00000000-0005-0000-0000-00004F4C0000}"/>
    <cellStyle name="Normal 3 2 2 2 2 11 2" xfId="16601" xr:uid="{00000000-0005-0000-0000-0000504C0000}"/>
    <cellStyle name="Normal 3 2 2 2 2 11 2 2" xfId="16602" xr:uid="{00000000-0005-0000-0000-0000514C0000}"/>
    <cellStyle name="Normal 3 2 2 2 2 11 3" xfId="16603" xr:uid="{00000000-0005-0000-0000-0000524C0000}"/>
    <cellStyle name="Normal 3 2 2 2 2 11 3 2" xfId="16604" xr:uid="{00000000-0005-0000-0000-0000534C0000}"/>
    <cellStyle name="Normal 3 2 2 2 2 11 4" xfId="16605" xr:uid="{00000000-0005-0000-0000-0000544C0000}"/>
    <cellStyle name="Normal 3 2 2 2 2 11 4 2" xfId="16606" xr:uid="{00000000-0005-0000-0000-0000554C0000}"/>
    <cellStyle name="Normal 3 2 2 2 2 11 5" xfId="16607" xr:uid="{00000000-0005-0000-0000-0000564C0000}"/>
    <cellStyle name="Normal 3 2 2 2 2 11 6" xfId="16608" xr:uid="{00000000-0005-0000-0000-0000574C0000}"/>
    <cellStyle name="Normal 3 2 2 2 2 11 7" xfId="16609" xr:uid="{00000000-0005-0000-0000-0000584C0000}"/>
    <cellStyle name="Normal 3 2 2 2 2 12" xfId="16610" xr:uid="{00000000-0005-0000-0000-0000594C0000}"/>
    <cellStyle name="Normal 3 2 2 2 2 12 2" xfId="16611" xr:uid="{00000000-0005-0000-0000-00005A4C0000}"/>
    <cellStyle name="Normal 3 2 2 2 2 12 2 2" xfId="16612" xr:uid="{00000000-0005-0000-0000-00005B4C0000}"/>
    <cellStyle name="Normal 3 2 2 2 2 12 3" xfId="16613" xr:uid="{00000000-0005-0000-0000-00005C4C0000}"/>
    <cellStyle name="Normal 3 2 2 2 2 12 3 2" xfId="16614" xr:uid="{00000000-0005-0000-0000-00005D4C0000}"/>
    <cellStyle name="Normal 3 2 2 2 2 12 4" xfId="16615" xr:uid="{00000000-0005-0000-0000-00005E4C0000}"/>
    <cellStyle name="Normal 3 2 2 2 2 12 4 2" xfId="16616" xr:uid="{00000000-0005-0000-0000-00005F4C0000}"/>
    <cellStyle name="Normal 3 2 2 2 2 12 5" xfId="16617" xr:uid="{00000000-0005-0000-0000-0000604C0000}"/>
    <cellStyle name="Normal 3 2 2 2 2 12 6" xfId="16618" xr:uid="{00000000-0005-0000-0000-0000614C0000}"/>
    <cellStyle name="Normal 3 2 2 2 2 13" xfId="16619" xr:uid="{00000000-0005-0000-0000-0000624C0000}"/>
    <cellStyle name="Normal 3 2 2 2 2 13 2" xfId="16620" xr:uid="{00000000-0005-0000-0000-0000634C0000}"/>
    <cellStyle name="Normal 3 2 2 2 2 13 2 2" xfId="16621" xr:uid="{00000000-0005-0000-0000-0000644C0000}"/>
    <cellStyle name="Normal 3 2 2 2 2 13 3" xfId="16622" xr:uid="{00000000-0005-0000-0000-0000654C0000}"/>
    <cellStyle name="Normal 3 2 2 2 2 13 3 2" xfId="16623" xr:uid="{00000000-0005-0000-0000-0000664C0000}"/>
    <cellStyle name="Normal 3 2 2 2 2 13 4" xfId="16624" xr:uid="{00000000-0005-0000-0000-0000674C0000}"/>
    <cellStyle name="Normal 3 2 2 2 2 13 4 2" xfId="16625" xr:uid="{00000000-0005-0000-0000-0000684C0000}"/>
    <cellStyle name="Normal 3 2 2 2 2 13 5" xfId="16626" xr:uid="{00000000-0005-0000-0000-0000694C0000}"/>
    <cellStyle name="Normal 3 2 2 2 2 13 6" xfId="16627" xr:uid="{00000000-0005-0000-0000-00006A4C0000}"/>
    <cellStyle name="Normal 3 2 2 2 2 14" xfId="16628" xr:uid="{00000000-0005-0000-0000-00006B4C0000}"/>
    <cellStyle name="Normal 3 2 2 2 2 14 2" xfId="16629" xr:uid="{00000000-0005-0000-0000-00006C4C0000}"/>
    <cellStyle name="Normal 3 2 2 2 2 14 2 2" xfId="16630" xr:uid="{00000000-0005-0000-0000-00006D4C0000}"/>
    <cellStyle name="Normal 3 2 2 2 2 14 3" xfId="16631" xr:uid="{00000000-0005-0000-0000-00006E4C0000}"/>
    <cellStyle name="Normal 3 2 2 2 2 14 3 2" xfId="16632" xr:uid="{00000000-0005-0000-0000-00006F4C0000}"/>
    <cellStyle name="Normal 3 2 2 2 2 14 4" xfId="16633" xr:uid="{00000000-0005-0000-0000-0000704C0000}"/>
    <cellStyle name="Normal 3 2 2 2 2 14 5" xfId="16634" xr:uid="{00000000-0005-0000-0000-0000714C0000}"/>
    <cellStyle name="Normal 3 2 2 2 2 15" xfId="16635" xr:uid="{00000000-0005-0000-0000-0000724C0000}"/>
    <cellStyle name="Normal 3 2 2 2 2 15 2" xfId="16636" xr:uid="{00000000-0005-0000-0000-0000734C0000}"/>
    <cellStyle name="Normal 3 2 2 2 2 16" xfId="16637" xr:uid="{00000000-0005-0000-0000-0000744C0000}"/>
    <cellStyle name="Normal 3 2 2 2 2 16 2" xfId="16638" xr:uid="{00000000-0005-0000-0000-0000754C0000}"/>
    <cellStyle name="Normal 3 2 2 2 2 17" xfId="16639" xr:uid="{00000000-0005-0000-0000-0000764C0000}"/>
    <cellStyle name="Normal 3 2 2 2 2 17 2" xfId="16640" xr:uid="{00000000-0005-0000-0000-0000774C0000}"/>
    <cellStyle name="Normal 3 2 2 2 2 18" xfId="16641" xr:uid="{00000000-0005-0000-0000-0000784C0000}"/>
    <cellStyle name="Normal 3 2 2 2 2 19" xfId="16642" xr:uid="{00000000-0005-0000-0000-0000794C0000}"/>
    <cellStyle name="Normal 3 2 2 2 2 2" xfId="16643" xr:uid="{00000000-0005-0000-0000-00007A4C0000}"/>
    <cellStyle name="Normal 3 2 2 2 2 2 10" xfId="16644" xr:uid="{00000000-0005-0000-0000-00007B4C0000}"/>
    <cellStyle name="Normal 3 2 2 2 2 2 10 2" xfId="16645" xr:uid="{00000000-0005-0000-0000-00007C4C0000}"/>
    <cellStyle name="Normal 3 2 2 2 2 2 10 2 2" xfId="16646" xr:uid="{00000000-0005-0000-0000-00007D4C0000}"/>
    <cellStyle name="Normal 3 2 2 2 2 2 10 3" xfId="16647" xr:uid="{00000000-0005-0000-0000-00007E4C0000}"/>
    <cellStyle name="Normal 3 2 2 2 2 2 10 3 2" xfId="16648" xr:uid="{00000000-0005-0000-0000-00007F4C0000}"/>
    <cellStyle name="Normal 3 2 2 2 2 2 10 4" xfId="16649" xr:uid="{00000000-0005-0000-0000-0000804C0000}"/>
    <cellStyle name="Normal 3 2 2 2 2 2 10 4 2" xfId="16650" xr:uid="{00000000-0005-0000-0000-0000814C0000}"/>
    <cellStyle name="Normal 3 2 2 2 2 2 10 5" xfId="16651" xr:uid="{00000000-0005-0000-0000-0000824C0000}"/>
    <cellStyle name="Normal 3 2 2 2 2 2 10 6" xfId="16652" xr:uid="{00000000-0005-0000-0000-0000834C0000}"/>
    <cellStyle name="Normal 3 2 2 2 2 2 11" xfId="16653" xr:uid="{00000000-0005-0000-0000-0000844C0000}"/>
    <cellStyle name="Normal 3 2 2 2 2 2 11 2" xfId="16654" xr:uid="{00000000-0005-0000-0000-0000854C0000}"/>
    <cellStyle name="Normal 3 2 2 2 2 2 11 2 2" xfId="16655" xr:uid="{00000000-0005-0000-0000-0000864C0000}"/>
    <cellStyle name="Normal 3 2 2 2 2 2 11 3" xfId="16656" xr:uid="{00000000-0005-0000-0000-0000874C0000}"/>
    <cellStyle name="Normal 3 2 2 2 2 2 11 3 2" xfId="16657" xr:uid="{00000000-0005-0000-0000-0000884C0000}"/>
    <cellStyle name="Normal 3 2 2 2 2 2 11 4" xfId="16658" xr:uid="{00000000-0005-0000-0000-0000894C0000}"/>
    <cellStyle name="Normal 3 2 2 2 2 2 11 5" xfId="16659" xr:uid="{00000000-0005-0000-0000-00008A4C0000}"/>
    <cellStyle name="Normal 3 2 2 2 2 2 12" xfId="16660" xr:uid="{00000000-0005-0000-0000-00008B4C0000}"/>
    <cellStyle name="Normal 3 2 2 2 2 2 12 2" xfId="16661" xr:uid="{00000000-0005-0000-0000-00008C4C0000}"/>
    <cellStyle name="Normal 3 2 2 2 2 2 13" xfId="16662" xr:uid="{00000000-0005-0000-0000-00008D4C0000}"/>
    <cellStyle name="Normal 3 2 2 2 2 2 13 2" xfId="16663" xr:uid="{00000000-0005-0000-0000-00008E4C0000}"/>
    <cellStyle name="Normal 3 2 2 2 2 2 14" xfId="16664" xr:uid="{00000000-0005-0000-0000-00008F4C0000}"/>
    <cellStyle name="Normal 3 2 2 2 2 2 14 2" xfId="16665" xr:uid="{00000000-0005-0000-0000-0000904C0000}"/>
    <cellStyle name="Normal 3 2 2 2 2 2 15" xfId="16666" xr:uid="{00000000-0005-0000-0000-0000914C0000}"/>
    <cellStyle name="Normal 3 2 2 2 2 2 16" xfId="16667" xr:uid="{00000000-0005-0000-0000-0000924C0000}"/>
    <cellStyle name="Normal 3 2 2 2 2 2 17" xfId="16668" xr:uid="{00000000-0005-0000-0000-0000934C0000}"/>
    <cellStyle name="Normal 3 2 2 2 2 2 2" xfId="16669" xr:uid="{00000000-0005-0000-0000-0000944C0000}"/>
    <cellStyle name="Normal 3 2 2 2 2 2 2 10" xfId="16670" xr:uid="{00000000-0005-0000-0000-0000954C0000}"/>
    <cellStyle name="Normal 3 2 2 2 2 2 2 10 2" xfId="16671" xr:uid="{00000000-0005-0000-0000-0000964C0000}"/>
    <cellStyle name="Normal 3 2 2 2 2 2 2 11" xfId="16672" xr:uid="{00000000-0005-0000-0000-0000974C0000}"/>
    <cellStyle name="Normal 3 2 2 2 2 2 2 11 2" xfId="16673" xr:uid="{00000000-0005-0000-0000-0000984C0000}"/>
    <cellStyle name="Normal 3 2 2 2 2 2 2 12" xfId="16674" xr:uid="{00000000-0005-0000-0000-0000994C0000}"/>
    <cellStyle name="Normal 3 2 2 2 2 2 2 13" xfId="16675" xr:uid="{00000000-0005-0000-0000-00009A4C0000}"/>
    <cellStyle name="Normal 3 2 2 2 2 2 2 14" xfId="16676" xr:uid="{00000000-0005-0000-0000-00009B4C0000}"/>
    <cellStyle name="Normal 3 2 2 2 2 2 2 2" xfId="16677" xr:uid="{00000000-0005-0000-0000-00009C4C0000}"/>
    <cellStyle name="Normal 3 2 2 2 2 2 2 2 10" xfId="16678" xr:uid="{00000000-0005-0000-0000-00009D4C0000}"/>
    <cellStyle name="Normal 3 2 2 2 2 2 2 2 11" xfId="16679" xr:uid="{00000000-0005-0000-0000-00009E4C0000}"/>
    <cellStyle name="Normal 3 2 2 2 2 2 2 2 12" xfId="16680" xr:uid="{00000000-0005-0000-0000-00009F4C0000}"/>
    <cellStyle name="Normal 3 2 2 2 2 2 2 2 2" xfId="16681" xr:uid="{00000000-0005-0000-0000-0000A04C0000}"/>
    <cellStyle name="Normal 3 2 2 2 2 2 2 2 2 2" xfId="16682" xr:uid="{00000000-0005-0000-0000-0000A14C0000}"/>
    <cellStyle name="Normal 3 2 2 2 2 2 2 2 2 2 2" xfId="16683" xr:uid="{00000000-0005-0000-0000-0000A24C0000}"/>
    <cellStyle name="Normal 3 2 2 2 2 2 2 2 2 2 3" xfId="16684" xr:uid="{00000000-0005-0000-0000-0000A34C0000}"/>
    <cellStyle name="Normal 3 2 2 2 2 2 2 2 2 3" xfId="16685" xr:uid="{00000000-0005-0000-0000-0000A44C0000}"/>
    <cellStyle name="Normal 3 2 2 2 2 2 2 2 2 3 2" xfId="16686" xr:uid="{00000000-0005-0000-0000-0000A54C0000}"/>
    <cellStyle name="Normal 3 2 2 2 2 2 2 2 2 3 3" xfId="16687" xr:uid="{00000000-0005-0000-0000-0000A64C0000}"/>
    <cellStyle name="Normal 3 2 2 2 2 2 2 2 2 4" xfId="16688" xr:uid="{00000000-0005-0000-0000-0000A74C0000}"/>
    <cellStyle name="Normal 3 2 2 2 2 2 2 2 2 4 2" xfId="16689" xr:uid="{00000000-0005-0000-0000-0000A84C0000}"/>
    <cellStyle name="Normal 3 2 2 2 2 2 2 2 2 5" xfId="16690" xr:uid="{00000000-0005-0000-0000-0000A94C0000}"/>
    <cellStyle name="Normal 3 2 2 2 2 2 2 2 2 6" xfId="16691" xr:uid="{00000000-0005-0000-0000-0000AA4C0000}"/>
    <cellStyle name="Normal 3 2 2 2 2 2 2 2 2 7" xfId="16692" xr:uid="{00000000-0005-0000-0000-0000AB4C0000}"/>
    <cellStyle name="Normal 3 2 2 2 2 2 2 2 3" xfId="16693" xr:uid="{00000000-0005-0000-0000-0000AC4C0000}"/>
    <cellStyle name="Normal 3 2 2 2 2 2 2 2 3 2" xfId="16694" xr:uid="{00000000-0005-0000-0000-0000AD4C0000}"/>
    <cellStyle name="Normal 3 2 2 2 2 2 2 2 3 2 2" xfId="16695" xr:uid="{00000000-0005-0000-0000-0000AE4C0000}"/>
    <cellStyle name="Normal 3 2 2 2 2 2 2 2 3 2 3" xfId="16696" xr:uid="{00000000-0005-0000-0000-0000AF4C0000}"/>
    <cellStyle name="Normal 3 2 2 2 2 2 2 2 3 3" xfId="16697" xr:uid="{00000000-0005-0000-0000-0000B04C0000}"/>
    <cellStyle name="Normal 3 2 2 2 2 2 2 2 3 3 2" xfId="16698" xr:uid="{00000000-0005-0000-0000-0000B14C0000}"/>
    <cellStyle name="Normal 3 2 2 2 2 2 2 2 3 4" xfId="16699" xr:uid="{00000000-0005-0000-0000-0000B24C0000}"/>
    <cellStyle name="Normal 3 2 2 2 2 2 2 2 3 4 2" xfId="16700" xr:uid="{00000000-0005-0000-0000-0000B34C0000}"/>
    <cellStyle name="Normal 3 2 2 2 2 2 2 2 3 5" xfId="16701" xr:uid="{00000000-0005-0000-0000-0000B44C0000}"/>
    <cellStyle name="Normal 3 2 2 2 2 2 2 2 3 6" xfId="16702" xr:uid="{00000000-0005-0000-0000-0000B54C0000}"/>
    <cellStyle name="Normal 3 2 2 2 2 2 2 2 3 7" xfId="16703" xr:uid="{00000000-0005-0000-0000-0000B64C0000}"/>
    <cellStyle name="Normal 3 2 2 2 2 2 2 2 4" xfId="16704" xr:uid="{00000000-0005-0000-0000-0000B74C0000}"/>
    <cellStyle name="Normal 3 2 2 2 2 2 2 2 4 2" xfId="16705" xr:uid="{00000000-0005-0000-0000-0000B84C0000}"/>
    <cellStyle name="Normal 3 2 2 2 2 2 2 2 4 2 2" xfId="16706" xr:uid="{00000000-0005-0000-0000-0000B94C0000}"/>
    <cellStyle name="Normal 3 2 2 2 2 2 2 2 4 2 3" xfId="16707" xr:uid="{00000000-0005-0000-0000-0000BA4C0000}"/>
    <cellStyle name="Normal 3 2 2 2 2 2 2 2 4 3" xfId="16708" xr:uid="{00000000-0005-0000-0000-0000BB4C0000}"/>
    <cellStyle name="Normal 3 2 2 2 2 2 2 2 4 3 2" xfId="16709" xr:uid="{00000000-0005-0000-0000-0000BC4C0000}"/>
    <cellStyle name="Normal 3 2 2 2 2 2 2 2 4 4" xfId="16710" xr:uid="{00000000-0005-0000-0000-0000BD4C0000}"/>
    <cellStyle name="Normal 3 2 2 2 2 2 2 2 4 4 2" xfId="16711" xr:uid="{00000000-0005-0000-0000-0000BE4C0000}"/>
    <cellStyle name="Normal 3 2 2 2 2 2 2 2 4 5" xfId="16712" xr:uid="{00000000-0005-0000-0000-0000BF4C0000}"/>
    <cellStyle name="Normal 3 2 2 2 2 2 2 2 4 6" xfId="16713" xr:uid="{00000000-0005-0000-0000-0000C04C0000}"/>
    <cellStyle name="Normal 3 2 2 2 2 2 2 2 4 7" xfId="16714" xr:uid="{00000000-0005-0000-0000-0000C14C0000}"/>
    <cellStyle name="Normal 3 2 2 2 2 2 2 2 5" xfId="16715" xr:uid="{00000000-0005-0000-0000-0000C24C0000}"/>
    <cellStyle name="Normal 3 2 2 2 2 2 2 2 5 2" xfId="16716" xr:uid="{00000000-0005-0000-0000-0000C34C0000}"/>
    <cellStyle name="Normal 3 2 2 2 2 2 2 2 5 2 2" xfId="16717" xr:uid="{00000000-0005-0000-0000-0000C44C0000}"/>
    <cellStyle name="Normal 3 2 2 2 2 2 2 2 5 3" xfId="16718" xr:uid="{00000000-0005-0000-0000-0000C54C0000}"/>
    <cellStyle name="Normal 3 2 2 2 2 2 2 2 5 3 2" xfId="16719" xr:uid="{00000000-0005-0000-0000-0000C64C0000}"/>
    <cellStyle name="Normal 3 2 2 2 2 2 2 2 5 4" xfId="16720" xr:uid="{00000000-0005-0000-0000-0000C74C0000}"/>
    <cellStyle name="Normal 3 2 2 2 2 2 2 2 5 4 2" xfId="16721" xr:uid="{00000000-0005-0000-0000-0000C84C0000}"/>
    <cellStyle name="Normal 3 2 2 2 2 2 2 2 5 5" xfId="16722" xr:uid="{00000000-0005-0000-0000-0000C94C0000}"/>
    <cellStyle name="Normal 3 2 2 2 2 2 2 2 5 6" xfId="16723" xr:uid="{00000000-0005-0000-0000-0000CA4C0000}"/>
    <cellStyle name="Normal 3 2 2 2 2 2 2 2 5 7" xfId="16724" xr:uid="{00000000-0005-0000-0000-0000CB4C0000}"/>
    <cellStyle name="Normal 3 2 2 2 2 2 2 2 6" xfId="16725" xr:uid="{00000000-0005-0000-0000-0000CC4C0000}"/>
    <cellStyle name="Normal 3 2 2 2 2 2 2 2 6 2" xfId="16726" xr:uid="{00000000-0005-0000-0000-0000CD4C0000}"/>
    <cellStyle name="Normal 3 2 2 2 2 2 2 2 6 2 2" xfId="16727" xr:uid="{00000000-0005-0000-0000-0000CE4C0000}"/>
    <cellStyle name="Normal 3 2 2 2 2 2 2 2 6 3" xfId="16728" xr:uid="{00000000-0005-0000-0000-0000CF4C0000}"/>
    <cellStyle name="Normal 3 2 2 2 2 2 2 2 6 3 2" xfId="16729" xr:uid="{00000000-0005-0000-0000-0000D04C0000}"/>
    <cellStyle name="Normal 3 2 2 2 2 2 2 2 6 4" xfId="16730" xr:uid="{00000000-0005-0000-0000-0000D14C0000}"/>
    <cellStyle name="Normal 3 2 2 2 2 2 2 2 6 5" xfId="16731" xr:uid="{00000000-0005-0000-0000-0000D24C0000}"/>
    <cellStyle name="Normal 3 2 2 2 2 2 2 2 7" xfId="16732" xr:uid="{00000000-0005-0000-0000-0000D34C0000}"/>
    <cellStyle name="Normal 3 2 2 2 2 2 2 2 7 2" xfId="16733" xr:uid="{00000000-0005-0000-0000-0000D44C0000}"/>
    <cellStyle name="Normal 3 2 2 2 2 2 2 2 8" xfId="16734" xr:uid="{00000000-0005-0000-0000-0000D54C0000}"/>
    <cellStyle name="Normal 3 2 2 2 2 2 2 2 8 2" xfId="16735" xr:uid="{00000000-0005-0000-0000-0000D64C0000}"/>
    <cellStyle name="Normal 3 2 2 2 2 2 2 2 9" xfId="16736" xr:uid="{00000000-0005-0000-0000-0000D74C0000}"/>
    <cellStyle name="Normal 3 2 2 2 2 2 2 2 9 2" xfId="16737" xr:uid="{00000000-0005-0000-0000-0000D84C0000}"/>
    <cellStyle name="Normal 3 2 2 2 2 2 2 3" xfId="16738" xr:uid="{00000000-0005-0000-0000-0000D94C0000}"/>
    <cellStyle name="Normal 3 2 2 2 2 2 2 3 10" xfId="16739" xr:uid="{00000000-0005-0000-0000-0000DA4C0000}"/>
    <cellStyle name="Normal 3 2 2 2 2 2 2 3 11" xfId="16740" xr:uid="{00000000-0005-0000-0000-0000DB4C0000}"/>
    <cellStyle name="Normal 3 2 2 2 2 2 2 3 2" xfId="16741" xr:uid="{00000000-0005-0000-0000-0000DC4C0000}"/>
    <cellStyle name="Normal 3 2 2 2 2 2 2 3 2 2" xfId="16742" xr:uid="{00000000-0005-0000-0000-0000DD4C0000}"/>
    <cellStyle name="Normal 3 2 2 2 2 2 2 3 2 2 2" xfId="16743" xr:uid="{00000000-0005-0000-0000-0000DE4C0000}"/>
    <cellStyle name="Normal 3 2 2 2 2 2 2 3 2 2 3" xfId="16744" xr:uid="{00000000-0005-0000-0000-0000DF4C0000}"/>
    <cellStyle name="Normal 3 2 2 2 2 2 2 3 2 3" xfId="16745" xr:uid="{00000000-0005-0000-0000-0000E04C0000}"/>
    <cellStyle name="Normal 3 2 2 2 2 2 2 3 2 3 2" xfId="16746" xr:uid="{00000000-0005-0000-0000-0000E14C0000}"/>
    <cellStyle name="Normal 3 2 2 2 2 2 2 3 2 4" xfId="16747" xr:uid="{00000000-0005-0000-0000-0000E24C0000}"/>
    <cellStyle name="Normal 3 2 2 2 2 2 2 3 2 4 2" xfId="16748" xr:uid="{00000000-0005-0000-0000-0000E34C0000}"/>
    <cellStyle name="Normal 3 2 2 2 2 2 2 3 2 5" xfId="16749" xr:uid="{00000000-0005-0000-0000-0000E44C0000}"/>
    <cellStyle name="Normal 3 2 2 2 2 2 2 3 2 6" xfId="16750" xr:uid="{00000000-0005-0000-0000-0000E54C0000}"/>
    <cellStyle name="Normal 3 2 2 2 2 2 2 3 2 7" xfId="16751" xr:uid="{00000000-0005-0000-0000-0000E64C0000}"/>
    <cellStyle name="Normal 3 2 2 2 2 2 2 3 3" xfId="16752" xr:uid="{00000000-0005-0000-0000-0000E74C0000}"/>
    <cellStyle name="Normal 3 2 2 2 2 2 2 3 3 2" xfId="16753" xr:uid="{00000000-0005-0000-0000-0000E84C0000}"/>
    <cellStyle name="Normal 3 2 2 2 2 2 2 3 3 2 2" xfId="16754" xr:uid="{00000000-0005-0000-0000-0000E94C0000}"/>
    <cellStyle name="Normal 3 2 2 2 2 2 2 3 3 2 3" xfId="16755" xr:uid="{00000000-0005-0000-0000-0000EA4C0000}"/>
    <cellStyle name="Normal 3 2 2 2 2 2 2 3 3 3" xfId="16756" xr:uid="{00000000-0005-0000-0000-0000EB4C0000}"/>
    <cellStyle name="Normal 3 2 2 2 2 2 2 3 3 3 2" xfId="16757" xr:uid="{00000000-0005-0000-0000-0000EC4C0000}"/>
    <cellStyle name="Normal 3 2 2 2 2 2 2 3 3 4" xfId="16758" xr:uid="{00000000-0005-0000-0000-0000ED4C0000}"/>
    <cellStyle name="Normal 3 2 2 2 2 2 2 3 3 4 2" xfId="16759" xr:uid="{00000000-0005-0000-0000-0000EE4C0000}"/>
    <cellStyle name="Normal 3 2 2 2 2 2 2 3 3 5" xfId="16760" xr:uid="{00000000-0005-0000-0000-0000EF4C0000}"/>
    <cellStyle name="Normal 3 2 2 2 2 2 2 3 3 6" xfId="16761" xr:uid="{00000000-0005-0000-0000-0000F04C0000}"/>
    <cellStyle name="Normal 3 2 2 2 2 2 2 3 3 7" xfId="16762" xr:uid="{00000000-0005-0000-0000-0000F14C0000}"/>
    <cellStyle name="Normal 3 2 2 2 2 2 2 3 4" xfId="16763" xr:uid="{00000000-0005-0000-0000-0000F24C0000}"/>
    <cellStyle name="Normal 3 2 2 2 2 2 2 3 4 2" xfId="16764" xr:uid="{00000000-0005-0000-0000-0000F34C0000}"/>
    <cellStyle name="Normal 3 2 2 2 2 2 2 3 4 2 2" xfId="16765" xr:uid="{00000000-0005-0000-0000-0000F44C0000}"/>
    <cellStyle name="Normal 3 2 2 2 2 2 2 3 4 3" xfId="16766" xr:uid="{00000000-0005-0000-0000-0000F54C0000}"/>
    <cellStyle name="Normal 3 2 2 2 2 2 2 3 4 3 2" xfId="16767" xr:uid="{00000000-0005-0000-0000-0000F64C0000}"/>
    <cellStyle name="Normal 3 2 2 2 2 2 2 3 4 4" xfId="16768" xr:uid="{00000000-0005-0000-0000-0000F74C0000}"/>
    <cellStyle name="Normal 3 2 2 2 2 2 2 3 4 4 2" xfId="16769" xr:uid="{00000000-0005-0000-0000-0000F84C0000}"/>
    <cellStyle name="Normal 3 2 2 2 2 2 2 3 4 5" xfId="16770" xr:uid="{00000000-0005-0000-0000-0000F94C0000}"/>
    <cellStyle name="Normal 3 2 2 2 2 2 2 3 4 6" xfId="16771" xr:uid="{00000000-0005-0000-0000-0000FA4C0000}"/>
    <cellStyle name="Normal 3 2 2 2 2 2 2 3 4 7" xfId="16772" xr:uid="{00000000-0005-0000-0000-0000FB4C0000}"/>
    <cellStyle name="Normal 3 2 2 2 2 2 2 3 5" xfId="16773" xr:uid="{00000000-0005-0000-0000-0000FC4C0000}"/>
    <cellStyle name="Normal 3 2 2 2 2 2 2 3 5 2" xfId="16774" xr:uid="{00000000-0005-0000-0000-0000FD4C0000}"/>
    <cellStyle name="Normal 3 2 2 2 2 2 2 3 5 2 2" xfId="16775" xr:uid="{00000000-0005-0000-0000-0000FE4C0000}"/>
    <cellStyle name="Normal 3 2 2 2 2 2 2 3 5 3" xfId="16776" xr:uid="{00000000-0005-0000-0000-0000FF4C0000}"/>
    <cellStyle name="Normal 3 2 2 2 2 2 2 3 5 3 2" xfId="16777" xr:uid="{00000000-0005-0000-0000-0000004D0000}"/>
    <cellStyle name="Normal 3 2 2 2 2 2 2 3 5 4" xfId="16778" xr:uid="{00000000-0005-0000-0000-0000014D0000}"/>
    <cellStyle name="Normal 3 2 2 2 2 2 2 3 5 5" xfId="16779" xr:uid="{00000000-0005-0000-0000-0000024D0000}"/>
    <cellStyle name="Normal 3 2 2 2 2 2 2 3 6" xfId="16780" xr:uid="{00000000-0005-0000-0000-0000034D0000}"/>
    <cellStyle name="Normal 3 2 2 2 2 2 2 3 6 2" xfId="16781" xr:uid="{00000000-0005-0000-0000-0000044D0000}"/>
    <cellStyle name="Normal 3 2 2 2 2 2 2 3 7" xfId="16782" xr:uid="{00000000-0005-0000-0000-0000054D0000}"/>
    <cellStyle name="Normal 3 2 2 2 2 2 2 3 7 2" xfId="16783" xr:uid="{00000000-0005-0000-0000-0000064D0000}"/>
    <cellStyle name="Normal 3 2 2 2 2 2 2 3 8" xfId="16784" xr:uid="{00000000-0005-0000-0000-0000074D0000}"/>
    <cellStyle name="Normal 3 2 2 2 2 2 2 3 8 2" xfId="16785" xr:uid="{00000000-0005-0000-0000-0000084D0000}"/>
    <cellStyle name="Normal 3 2 2 2 2 2 2 3 9" xfId="16786" xr:uid="{00000000-0005-0000-0000-0000094D0000}"/>
    <cellStyle name="Normal 3 2 2 2 2 2 2 4" xfId="16787" xr:uid="{00000000-0005-0000-0000-00000A4D0000}"/>
    <cellStyle name="Normal 3 2 2 2 2 2 2 4 10" xfId="16788" xr:uid="{00000000-0005-0000-0000-00000B4D0000}"/>
    <cellStyle name="Normal 3 2 2 2 2 2 2 4 11" xfId="16789" xr:uid="{00000000-0005-0000-0000-00000C4D0000}"/>
    <cellStyle name="Normal 3 2 2 2 2 2 2 4 2" xfId="16790" xr:uid="{00000000-0005-0000-0000-00000D4D0000}"/>
    <cellStyle name="Normal 3 2 2 2 2 2 2 4 2 2" xfId="16791" xr:uid="{00000000-0005-0000-0000-00000E4D0000}"/>
    <cellStyle name="Normal 3 2 2 2 2 2 2 4 2 2 2" xfId="16792" xr:uid="{00000000-0005-0000-0000-00000F4D0000}"/>
    <cellStyle name="Normal 3 2 2 2 2 2 2 4 2 3" xfId="16793" xr:uid="{00000000-0005-0000-0000-0000104D0000}"/>
    <cellStyle name="Normal 3 2 2 2 2 2 2 4 2 3 2" xfId="16794" xr:uid="{00000000-0005-0000-0000-0000114D0000}"/>
    <cellStyle name="Normal 3 2 2 2 2 2 2 4 2 4" xfId="16795" xr:uid="{00000000-0005-0000-0000-0000124D0000}"/>
    <cellStyle name="Normal 3 2 2 2 2 2 2 4 2 4 2" xfId="16796" xr:uid="{00000000-0005-0000-0000-0000134D0000}"/>
    <cellStyle name="Normal 3 2 2 2 2 2 2 4 2 5" xfId="16797" xr:uid="{00000000-0005-0000-0000-0000144D0000}"/>
    <cellStyle name="Normal 3 2 2 2 2 2 2 4 2 6" xfId="16798" xr:uid="{00000000-0005-0000-0000-0000154D0000}"/>
    <cellStyle name="Normal 3 2 2 2 2 2 2 4 2 7" xfId="16799" xr:uid="{00000000-0005-0000-0000-0000164D0000}"/>
    <cellStyle name="Normal 3 2 2 2 2 2 2 4 3" xfId="16800" xr:uid="{00000000-0005-0000-0000-0000174D0000}"/>
    <cellStyle name="Normal 3 2 2 2 2 2 2 4 3 2" xfId="16801" xr:uid="{00000000-0005-0000-0000-0000184D0000}"/>
    <cellStyle name="Normal 3 2 2 2 2 2 2 4 3 2 2" xfId="16802" xr:uid="{00000000-0005-0000-0000-0000194D0000}"/>
    <cellStyle name="Normal 3 2 2 2 2 2 2 4 3 3" xfId="16803" xr:uid="{00000000-0005-0000-0000-00001A4D0000}"/>
    <cellStyle name="Normal 3 2 2 2 2 2 2 4 3 3 2" xfId="16804" xr:uid="{00000000-0005-0000-0000-00001B4D0000}"/>
    <cellStyle name="Normal 3 2 2 2 2 2 2 4 3 4" xfId="16805" xr:uid="{00000000-0005-0000-0000-00001C4D0000}"/>
    <cellStyle name="Normal 3 2 2 2 2 2 2 4 3 4 2" xfId="16806" xr:uid="{00000000-0005-0000-0000-00001D4D0000}"/>
    <cellStyle name="Normal 3 2 2 2 2 2 2 4 3 5" xfId="16807" xr:uid="{00000000-0005-0000-0000-00001E4D0000}"/>
    <cellStyle name="Normal 3 2 2 2 2 2 2 4 3 6" xfId="16808" xr:uid="{00000000-0005-0000-0000-00001F4D0000}"/>
    <cellStyle name="Normal 3 2 2 2 2 2 2 4 3 7" xfId="16809" xr:uid="{00000000-0005-0000-0000-0000204D0000}"/>
    <cellStyle name="Normal 3 2 2 2 2 2 2 4 4" xfId="16810" xr:uid="{00000000-0005-0000-0000-0000214D0000}"/>
    <cellStyle name="Normal 3 2 2 2 2 2 2 4 4 2" xfId="16811" xr:uid="{00000000-0005-0000-0000-0000224D0000}"/>
    <cellStyle name="Normal 3 2 2 2 2 2 2 4 4 2 2" xfId="16812" xr:uid="{00000000-0005-0000-0000-0000234D0000}"/>
    <cellStyle name="Normal 3 2 2 2 2 2 2 4 4 3" xfId="16813" xr:uid="{00000000-0005-0000-0000-0000244D0000}"/>
    <cellStyle name="Normal 3 2 2 2 2 2 2 4 4 3 2" xfId="16814" xr:uid="{00000000-0005-0000-0000-0000254D0000}"/>
    <cellStyle name="Normal 3 2 2 2 2 2 2 4 4 4" xfId="16815" xr:uid="{00000000-0005-0000-0000-0000264D0000}"/>
    <cellStyle name="Normal 3 2 2 2 2 2 2 4 4 4 2" xfId="16816" xr:uid="{00000000-0005-0000-0000-0000274D0000}"/>
    <cellStyle name="Normal 3 2 2 2 2 2 2 4 4 5" xfId="16817" xr:uid="{00000000-0005-0000-0000-0000284D0000}"/>
    <cellStyle name="Normal 3 2 2 2 2 2 2 4 4 6" xfId="16818" xr:uid="{00000000-0005-0000-0000-0000294D0000}"/>
    <cellStyle name="Normal 3 2 2 2 2 2 2 4 5" xfId="16819" xr:uid="{00000000-0005-0000-0000-00002A4D0000}"/>
    <cellStyle name="Normal 3 2 2 2 2 2 2 4 5 2" xfId="16820" xr:uid="{00000000-0005-0000-0000-00002B4D0000}"/>
    <cellStyle name="Normal 3 2 2 2 2 2 2 4 5 2 2" xfId="16821" xr:uid="{00000000-0005-0000-0000-00002C4D0000}"/>
    <cellStyle name="Normal 3 2 2 2 2 2 2 4 5 3" xfId="16822" xr:uid="{00000000-0005-0000-0000-00002D4D0000}"/>
    <cellStyle name="Normal 3 2 2 2 2 2 2 4 5 3 2" xfId="16823" xr:uid="{00000000-0005-0000-0000-00002E4D0000}"/>
    <cellStyle name="Normal 3 2 2 2 2 2 2 4 5 4" xfId="16824" xr:uid="{00000000-0005-0000-0000-00002F4D0000}"/>
    <cellStyle name="Normal 3 2 2 2 2 2 2 4 5 5" xfId="16825" xr:uid="{00000000-0005-0000-0000-0000304D0000}"/>
    <cellStyle name="Normal 3 2 2 2 2 2 2 4 6" xfId="16826" xr:uid="{00000000-0005-0000-0000-0000314D0000}"/>
    <cellStyle name="Normal 3 2 2 2 2 2 2 4 6 2" xfId="16827" xr:uid="{00000000-0005-0000-0000-0000324D0000}"/>
    <cellStyle name="Normal 3 2 2 2 2 2 2 4 7" xfId="16828" xr:uid="{00000000-0005-0000-0000-0000334D0000}"/>
    <cellStyle name="Normal 3 2 2 2 2 2 2 4 7 2" xfId="16829" xr:uid="{00000000-0005-0000-0000-0000344D0000}"/>
    <cellStyle name="Normal 3 2 2 2 2 2 2 4 8" xfId="16830" xr:uid="{00000000-0005-0000-0000-0000354D0000}"/>
    <cellStyle name="Normal 3 2 2 2 2 2 2 4 8 2" xfId="16831" xr:uid="{00000000-0005-0000-0000-0000364D0000}"/>
    <cellStyle name="Normal 3 2 2 2 2 2 2 4 9" xfId="16832" xr:uid="{00000000-0005-0000-0000-0000374D0000}"/>
    <cellStyle name="Normal 3 2 2 2 2 2 2 5" xfId="16833" xr:uid="{00000000-0005-0000-0000-0000384D0000}"/>
    <cellStyle name="Normal 3 2 2 2 2 2 2 5 2" xfId="16834" xr:uid="{00000000-0005-0000-0000-0000394D0000}"/>
    <cellStyle name="Normal 3 2 2 2 2 2 2 5 2 2" xfId="16835" xr:uid="{00000000-0005-0000-0000-00003A4D0000}"/>
    <cellStyle name="Normal 3 2 2 2 2 2 2 5 2 3" xfId="16836" xr:uid="{00000000-0005-0000-0000-00003B4D0000}"/>
    <cellStyle name="Normal 3 2 2 2 2 2 2 5 3" xfId="16837" xr:uid="{00000000-0005-0000-0000-00003C4D0000}"/>
    <cellStyle name="Normal 3 2 2 2 2 2 2 5 3 2" xfId="16838" xr:uid="{00000000-0005-0000-0000-00003D4D0000}"/>
    <cellStyle name="Normal 3 2 2 2 2 2 2 5 4" xfId="16839" xr:uid="{00000000-0005-0000-0000-00003E4D0000}"/>
    <cellStyle name="Normal 3 2 2 2 2 2 2 5 4 2" xfId="16840" xr:uid="{00000000-0005-0000-0000-00003F4D0000}"/>
    <cellStyle name="Normal 3 2 2 2 2 2 2 5 5" xfId="16841" xr:uid="{00000000-0005-0000-0000-0000404D0000}"/>
    <cellStyle name="Normal 3 2 2 2 2 2 2 5 6" xfId="16842" xr:uid="{00000000-0005-0000-0000-0000414D0000}"/>
    <cellStyle name="Normal 3 2 2 2 2 2 2 5 7" xfId="16843" xr:uid="{00000000-0005-0000-0000-0000424D0000}"/>
    <cellStyle name="Normal 3 2 2 2 2 2 2 6" xfId="16844" xr:uid="{00000000-0005-0000-0000-0000434D0000}"/>
    <cellStyle name="Normal 3 2 2 2 2 2 2 6 2" xfId="16845" xr:uid="{00000000-0005-0000-0000-0000444D0000}"/>
    <cellStyle name="Normal 3 2 2 2 2 2 2 6 2 2" xfId="16846" xr:uid="{00000000-0005-0000-0000-0000454D0000}"/>
    <cellStyle name="Normal 3 2 2 2 2 2 2 6 2 3" xfId="16847" xr:uid="{00000000-0005-0000-0000-0000464D0000}"/>
    <cellStyle name="Normal 3 2 2 2 2 2 2 6 3" xfId="16848" xr:uid="{00000000-0005-0000-0000-0000474D0000}"/>
    <cellStyle name="Normal 3 2 2 2 2 2 2 6 3 2" xfId="16849" xr:uid="{00000000-0005-0000-0000-0000484D0000}"/>
    <cellStyle name="Normal 3 2 2 2 2 2 2 6 4" xfId="16850" xr:uid="{00000000-0005-0000-0000-0000494D0000}"/>
    <cellStyle name="Normal 3 2 2 2 2 2 2 6 4 2" xfId="16851" xr:uid="{00000000-0005-0000-0000-00004A4D0000}"/>
    <cellStyle name="Normal 3 2 2 2 2 2 2 6 5" xfId="16852" xr:uid="{00000000-0005-0000-0000-00004B4D0000}"/>
    <cellStyle name="Normal 3 2 2 2 2 2 2 6 6" xfId="16853" xr:uid="{00000000-0005-0000-0000-00004C4D0000}"/>
    <cellStyle name="Normal 3 2 2 2 2 2 2 6 7" xfId="16854" xr:uid="{00000000-0005-0000-0000-00004D4D0000}"/>
    <cellStyle name="Normal 3 2 2 2 2 2 2 7" xfId="16855" xr:uid="{00000000-0005-0000-0000-00004E4D0000}"/>
    <cellStyle name="Normal 3 2 2 2 2 2 2 7 2" xfId="16856" xr:uid="{00000000-0005-0000-0000-00004F4D0000}"/>
    <cellStyle name="Normal 3 2 2 2 2 2 2 7 2 2" xfId="16857" xr:uid="{00000000-0005-0000-0000-0000504D0000}"/>
    <cellStyle name="Normal 3 2 2 2 2 2 2 7 3" xfId="16858" xr:uid="{00000000-0005-0000-0000-0000514D0000}"/>
    <cellStyle name="Normal 3 2 2 2 2 2 2 7 3 2" xfId="16859" xr:uid="{00000000-0005-0000-0000-0000524D0000}"/>
    <cellStyle name="Normal 3 2 2 2 2 2 2 7 4" xfId="16860" xr:uid="{00000000-0005-0000-0000-0000534D0000}"/>
    <cellStyle name="Normal 3 2 2 2 2 2 2 7 4 2" xfId="16861" xr:uid="{00000000-0005-0000-0000-0000544D0000}"/>
    <cellStyle name="Normal 3 2 2 2 2 2 2 7 5" xfId="16862" xr:uid="{00000000-0005-0000-0000-0000554D0000}"/>
    <cellStyle name="Normal 3 2 2 2 2 2 2 7 6" xfId="16863" xr:uid="{00000000-0005-0000-0000-0000564D0000}"/>
    <cellStyle name="Normal 3 2 2 2 2 2 2 7 7" xfId="16864" xr:uid="{00000000-0005-0000-0000-0000574D0000}"/>
    <cellStyle name="Normal 3 2 2 2 2 2 2 8" xfId="16865" xr:uid="{00000000-0005-0000-0000-0000584D0000}"/>
    <cellStyle name="Normal 3 2 2 2 2 2 2 8 2" xfId="16866" xr:uid="{00000000-0005-0000-0000-0000594D0000}"/>
    <cellStyle name="Normal 3 2 2 2 2 2 2 8 2 2" xfId="16867" xr:uid="{00000000-0005-0000-0000-00005A4D0000}"/>
    <cellStyle name="Normal 3 2 2 2 2 2 2 8 3" xfId="16868" xr:uid="{00000000-0005-0000-0000-00005B4D0000}"/>
    <cellStyle name="Normal 3 2 2 2 2 2 2 8 3 2" xfId="16869" xr:uid="{00000000-0005-0000-0000-00005C4D0000}"/>
    <cellStyle name="Normal 3 2 2 2 2 2 2 8 4" xfId="16870" xr:uid="{00000000-0005-0000-0000-00005D4D0000}"/>
    <cellStyle name="Normal 3 2 2 2 2 2 2 8 5" xfId="16871" xr:uid="{00000000-0005-0000-0000-00005E4D0000}"/>
    <cellStyle name="Normal 3 2 2 2 2 2 2 9" xfId="16872" xr:uid="{00000000-0005-0000-0000-00005F4D0000}"/>
    <cellStyle name="Normal 3 2 2 2 2 2 2 9 2" xfId="16873" xr:uid="{00000000-0005-0000-0000-0000604D0000}"/>
    <cellStyle name="Normal 3 2 2 2 2 2 3" xfId="16874" xr:uid="{00000000-0005-0000-0000-0000614D0000}"/>
    <cellStyle name="Normal 3 2 2 2 2 2 3 10" xfId="16875" xr:uid="{00000000-0005-0000-0000-0000624D0000}"/>
    <cellStyle name="Normal 3 2 2 2 2 2 3 10 2" xfId="16876" xr:uid="{00000000-0005-0000-0000-0000634D0000}"/>
    <cellStyle name="Normal 3 2 2 2 2 2 3 11" xfId="16877" xr:uid="{00000000-0005-0000-0000-0000644D0000}"/>
    <cellStyle name="Normal 3 2 2 2 2 2 3 11 2" xfId="16878" xr:uid="{00000000-0005-0000-0000-0000654D0000}"/>
    <cellStyle name="Normal 3 2 2 2 2 2 3 12" xfId="16879" xr:uid="{00000000-0005-0000-0000-0000664D0000}"/>
    <cellStyle name="Normal 3 2 2 2 2 2 3 13" xfId="16880" xr:uid="{00000000-0005-0000-0000-0000674D0000}"/>
    <cellStyle name="Normal 3 2 2 2 2 2 3 14" xfId="16881" xr:uid="{00000000-0005-0000-0000-0000684D0000}"/>
    <cellStyle name="Normal 3 2 2 2 2 2 3 2" xfId="16882" xr:uid="{00000000-0005-0000-0000-0000694D0000}"/>
    <cellStyle name="Normal 3 2 2 2 2 2 3 2 10" xfId="16883" xr:uid="{00000000-0005-0000-0000-00006A4D0000}"/>
    <cellStyle name="Normal 3 2 2 2 2 2 3 2 11" xfId="16884" xr:uid="{00000000-0005-0000-0000-00006B4D0000}"/>
    <cellStyle name="Normal 3 2 2 2 2 2 3 2 12" xfId="16885" xr:uid="{00000000-0005-0000-0000-00006C4D0000}"/>
    <cellStyle name="Normal 3 2 2 2 2 2 3 2 2" xfId="16886" xr:uid="{00000000-0005-0000-0000-00006D4D0000}"/>
    <cellStyle name="Normal 3 2 2 2 2 2 3 2 2 2" xfId="16887" xr:uid="{00000000-0005-0000-0000-00006E4D0000}"/>
    <cellStyle name="Normal 3 2 2 2 2 2 3 2 2 2 2" xfId="16888" xr:uid="{00000000-0005-0000-0000-00006F4D0000}"/>
    <cellStyle name="Normal 3 2 2 2 2 2 3 2 2 3" xfId="16889" xr:uid="{00000000-0005-0000-0000-0000704D0000}"/>
    <cellStyle name="Normal 3 2 2 2 2 2 3 2 2 3 2" xfId="16890" xr:uid="{00000000-0005-0000-0000-0000714D0000}"/>
    <cellStyle name="Normal 3 2 2 2 2 2 3 2 2 4" xfId="16891" xr:uid="{00000000-0005-0000-0000-0000724D0000}"/>
    <cellStyle name="Normal 3 2 2 2 2 2 3 2 2 4 2" xfId="16892" xr:uid="{00000000-0005-0000-0000-0000734D0000}"/>
    <cellStyle name="Normal 3 2 2 2 2 2 3 2 2 5" xfId="16893" xr:uid="{00000000-0005-0000-0000-0000744D0000}"/>
    <cellStyle name="Normal 3 2 2 2 2 2 3 2 2 6" xfId="16894" xr:uid="{00000000-0005-0000-0000-0000754D0000}"/>
    <cellStyle name="Normal 3 2 2 2 2 2 3 2 2 7" xfId="16895" xr:uid="{00000000-0005-0000-0000-0000764D0000}"/>
    <cellStyle name="Normal 3 2 2 2 2 2 3 2 3" xfId="16896" xr:uid="{00000000-0005-0000-0000-0000774D0000}"/>
    <cellStyle name="Normal 3 2 2 2 2 2 3 2 3 2" xfId="16897" xr:uid="{00000000-0005-0000-0000-0000784D0000}"/>
    <cellStyle name="Normal 3 2 2 2 2 2 3 2 3 2 2" xfId="16898" xr:uid="{00000000-0005-0000-0000-0000794D0000}"/>
    <cellStyle name="Normal 3 2 2 2 2 2 3 2 3 3" xfId="16899" xr:uid="{00000000-0005-0000-0000-00007A4D0000}"/>
    <cellStyle name="Normal 3 2 2 2 2 2 3 2 3 3 2" xfId="16900" xr:uid="{00000000-0005-0000-0000-00007B4D0000}"/>
    <cellStyle name="Normal 3 2 2 2 2 2 3 2 3 4" xfId="16901" xr:uid="{00000000-0005-0000-0000-00007C4D0000}"/>
    <cellStyle name="Normal 3 2 2 2 2 2 3 2 3 4 2" xfId="16902" xr:uid="{00000000-0005-0000-0000-00007D4D0000}"/>
    <cellStyle name="Normal 3 2 2 2 2 2 3 2 3 5" xfId="16903" xr:uid="{00000000-0005-0000-0000-00007E4D0000}"/>
    <cellStyle name="Normal 3 2 2 2 2 2 3 2 3 6" xfId="16904" xr:uid="{00000000-0005-0000-0000-00007F4D0000}"/>
    <cellStyle name="Normal 3 2 2 2 2 2 3 2 3 7" xfId="16905" xr:uid="{00000000-0005-0000-0000-0000804D0000}"/>
    <cellStyle name="Normal 3 2 2 2 2 2 3 2 4" xfId="16906" xr:uid="{00000000-0005-0000-0000-0000814D0000}"/>
    <cellStyle name="Normal 3 2 2 2 2 2 3 2 4 2" xfId="16907" xr:uid="{00000000-0005-0000-0000-0000824D0000}"/>
    <cellStyle name="Normal 3 2 2 2 2 2 3 2 4 2 2" xfId="16908" xr:uid="{00000000-0005-0000-0000-0000834D0000}"/>
    <cellStyle name="Normal 3 2 2 2 2 2 3 2 4 3" xfId="16909" xr:uid="{00000000-0005-0000-0000-0000844D0000}"/>
    <cellStyle name="Normal 3 2 2 2 2 2 3 2 4 3 2" xfId="16910" xr:uid="{00000000-0005-0000-0000-0000854D0000}"/>
    <cellStyle name="Normal 3 2 2 2 2 2 3 2 4 4" xfId="16911" xr:uid="{00000000-0005-0000-0000-0000864D0000}"/>
    <cellStyle name="Normal 3 2 2 2 2 2 3 2 4 4 2" xfId="16912" xr:uid="{00000000-0005-0000-0000-0000874D0000}"/>
    <cellStyle name="Normal 3 2 2 2 2 2 3 2 4 5" xfId="16913" xr:uid="{00000000-0005-0000-0000-0000884D0000}"/>
    <cellStyle name="Normal 3 2 2 2 2 2 3 2 4 6" xfId="16914" xr:uid="{00000000-0005-0000-0000-0000894D0000}"/>
    <cellStyle name="Normal 3 2 2 2 2 2 3 2 5" xfId="16915" xr:uid="{00000000-0005-0000-0000-00008A4D0000}"/>
    <cellStyle name="Normal 3 2 2 2 2 2 3 2 5 2" xfId="16916" xr:uid="{00000000-0005-0000-0000-00008B4D0000}"/>
    <cellStyle name="Normal 3 2 2 2 2 2 3 2 5 2 2" xfId="16917" xr:uid="{00000000-0005-0000-0000-00008C4D0000}"/>
    <cellStyle name="Normal 3 2 2 2 2 2 3 2 5 3" xfId="16918" xr:uid="{00000000-0005-0000-0000-00008D4D0000}"/>
    <cellStyle name="Normal 3 2 2 2 2 2 3 2 5 3 2" xfId="16919" xr:uid="{00000000-0005-0000-0000-00008E4D0000}"/>
    <cellStyle name="Normal 3 2 2 2 2 2 3 2 5 4" xfId="16920" xr:uid="{00000000-0005-0000-0000-00008F4D0000}"/>
    <cellStyle name="Normal 3 2 2 2 2 2 3 2 5 4 2" xfId="16921" xr:uid="{00000000-0005-0000-0000-0000904D0000}"/>
    <cellStyle name="Normal 3 2 2 2 2 2 3 2 5 5" xfId="16922" xr:uid="{00000000-0005-0000-0000-0000914D0000}"/>
    <cellStyle name="Normal 3 2 2 2 2 2 3 2 5 6" xfId="16923" xr:uid="{00000000-0005-0000-0000-0000924D0000}"/>
    <cellStyle name="Normal 3 2 2 2 2 2 3 2 6" xfId="16924" xr:uid="{00000000-0005-0000-0000-0000934D0000}"/>
    <cellStyle name="Normal 3 2 2 2 2 2 3 2 6 2" xfId="16925" xr:uid="{00000000-0005-0000-0000-0000944D0000}"/>
    <cellStyle name="Normal 3 2 2 2 2 2 3 2 6 2 2" xfId="16926" xr:uid="{00000000-0005-0000-0000-0000954D0000}"/>
    <cellStyle name="Normal 3 2 2 2 2 2 3 2 6 3" xfId="16927" xr:uid="{00000000-0005-0000-0000-0000964D0000}"/>
    <cellStyle name="Normal 3 2 2 2 2 2 3 2 6 3 2" xfId="16928" xr:uid="{00000000-0005-0000-0000-0000974D0000}"/>
    <cellStyle name="Normal 3 2 2 2 2 2 3 2 6 4" xfId="16929" xr:uid="{00000000-0005-0000-0000-0000984D0000}"/>
    <cellStyle name="Normal 3 2 2 2 2 2 3 2 6 5" xfId="16930" xr:uid="{00000000-0005-0000-0000-0000994D0000}"/>
    <cellStyle name="Normal 3 2 2 2 2 2 3 2 7" xfId="16931" xr:uid="{00000000-0005-0000-0000-00009A4D0000}"/>
    <cellStyle name="Normal 3 2 2 2 2 2 3 2 7 2" xfId="16932" xr:uid="{00000000-0005-0000-0000-00009B4D0000}"/>
    <cellStyle name="Normal 3 2 2 2 2 2 3 2 8" xfId="16933" xr:uid="{00000000-0005-0000-0000-00009C4D0000}"/>
    <cellStyle name="Normal 3 2 2 2 2 2 3 2 8 2" xfId="16934" xr:uid="{00000000-0005-0000-0000-00009D4D0000}"/>
    <cellStyle name="Normal 3 2 2 2 2 2 3 2 9" xfId="16935" xr:uid="{00000000-0005-0000-0000-00009E4D0000}"/>
    <cellStyle name="Normal 3 2 2 2 2 2 3 2 9 2" xfId="16936" xr:uid="{00000000-0005-0000-0000-00009F4D0000}"/>
    <cellStyle name="Normal 3 2 2 2 2 2 3 3" xfId="16937" xr:uid="{00000000-0005-0000-0000-0000A04D0000}"/>
    <cellStyle name="Normal 3 2 2 2 2 2 3 3 10" xfId="16938" xr:uid="{00000000-0005-0000-0000-0000A14D0000}"/>
    <cellStyle name="Normal 3 2 2 2 2 2 3 3 11" xfId="16939" xr:uid="{00000000-0005-0000-0000-0000A24D0000}"/>
    <cellStyle name="Normal 3 2 2 2 2 2 3 3 2" xfId="16940" xr:uid="{00000000-0005-0000-0000-0000A34D0000}"/>
    <cellStyle name="Normal 3 2 2 2 2 2 3 3 2 2" xfId="16941" xr:uid="{00000000-0005-0000-0000-0000A44D0000}"/>
    <cellStyle name="Normal 3 2 2 2 2 2 3 3 2 2 2" xfId="16942" xr:uid="{00000000-0005-0000-0000-0000A54D0000}"/>
    <cellStyle name="Normal 3 2 2 2 2 2 3 3 2 3" xfId="16943" xr:uid="{00000000-0005-0000-0000-0000A64D0000}"/>
    <cellStyle name="Normal 3 2 2 2 2 2 3 3 2 3 2" xfId="16944" xr:uid="{00000000-0005-0000-0000-0000A74D0000}"/>
    <cellStyle name="Normal 3 2 2 2 2 2 3 3 2 4" xfId="16945" xr:uid="{00000000-0005-0000-0000-0000A84D0000}"/>
    <cellStyle name="Normal 3 2 2 2 2 2 3 3 2 4 2" xfId="16946" xr:uid="{00000000-0005-0000-0000-0000A94D0000}"/>
    <cellStyle name="Normal 3 2 2 2 2 2 3 3 2 5" xfId="16947" xr:uid="{00000000-0005-0000-0000-0000AA4D0000}"/>
    <cellStyle name="Normal 3 2 2 2 2 2 3 3 2 6" xfId="16948" xr:uid="{00000000-0005-0000-0000-0000AB4D0000}"/>
    <cellStyle name="Normal 3 2 2 2 2 2 3 3 2 7" xfId="16949" xr:uid="{00000000-0005-0000-0000-0000AC4D0000}"/>
    <cellStyle name="Normal 3 2 2 2 2 2 3 3 3" xfId="16950" xr:uid="{00000000-0005-0000-0000-0000AD4D0000}"/>
    <cellStyle name="Normal 3 2 2 2 2 2 3 3 3 2" xfId="16951" xr:uid="{00000000-0005-0000-0000-0000AE4D0000}"/>
    <cellStyle name="Normal 3 2 2 2 2 2 3 3 3 2 2" xfId="16952" xr:uid="{00000000-0005-0000-0000-0000AF4D0000}"/>
    <cellStyle name="Normal 3 2 2 2 2 2 3 3 3 3" xfId="16953" xr:uid="{00000000-0005-0000-0000-0000B04D0000}"/>
    <cellStyle name="Normal 3 2 2 2 2 2 3 3 3 3 2" xfId="16954" xr:uid="{00000000-0005-0000-0000-0000B14D0000}"/>
    <cellStyle name="Normal 3 2 2 2 2 2 3 3 3 4" xfId="16955" xr:uid="{00000000-0005-0000-0000-0000B24D0000}"/>
    <cellStyle name="Normal 3 2 2 2 2 2 3 3 3 4 2" xfId="16956" xr:uid="{00000000-0005-0000-0000-0000B34D0000}"/>
    <cellStyle name="Normal 3 2 2 2 2 2 3 3 3 5" xfId="16957" xr:uid="{00000000-0005-0000-0000-0000B44D0000}"/>
    <cellStyle name="Normal 3 2 2 2 2 2 3 3 3 6" xfId="16958" xr:uid="{00000000-0005-0000-0000-0000B54D0000}"/>
    <cellStyle name="Normal 3 2 2 2 2 2 3 3 4" xfId="16959" xr:uid="{00000000-0005-0000-0000-0000B64D0000}"/>
    <cellStyle name="Normal 3 2 2 2 2 2 3 3 4 2" xfId="16960" xr:uid="{00000000-0005-0000-0000-0000B74D0000}"/>
    <cellStyle name="Normal 3 2 2 2 2 2 3 3 4 2 2" xfId="16961" xr:uid="{00000000-0005-0000-0000-0000B84D0000}"/>
    <cellStyle name="Normal 3 2 2 2 2 2 3 3 4 3" xfId="16962" xr:uid="{00000000-0005-0000-0000-0000B94D0000}"/>
    <cellStyle name="Normal 3 2 2 2 2 2 3 3 4 3 2" xfId="16963" xr:uid="{00000000-0005-0000-0000-0000BA4D0000}"/>
    <cellStyle name="Normal 3 2 2 2 2 2 3 3 4 4" xfId="16964" xr:uid="{00000000-0005-0000-0000-0000BB4D0000}"/>
    <cellStyle name="Normal 3 2 2 2 2 2 3 3 4 4 2" xfId="16965" xr:uid="{00000000-0005-0000-0000-0000BC4D0000}"/>
    <cellStyle name="Normal 3 2 2 2 2 2 3 3 4 5" xfId="16966" xr:uid="{00000000-0005-0000-0000-0000BD4D0000}"/>
    <cellStyle name="Normal 3 2 2 2 2 2 3 3 4 6" xfId="16967" xr:uid="{00000000-0005-0000-0000-0000BE4D0000}"/>
    <cellStyle name="Normal 3 2 2 2 2 2 3 3 5" xfId="16968" xr:uid="{00000000-0005-0000-0000-0000BF4D0000}"/>
    <cellStyle name="Normal 3 2 2 2 2 2 3 3 5 2" xfId="16969" xr:uid="{00000000-0005-0000-0000-0000C04D0000}"/>
    <cellStyle name="Normal 3 2 2 2 2 2 3 3 5 2 2" xfId="16970" xr:uid="{00000000-0005-0000-0000-0000C14D0000}"/>
    <cellStyle name="Normal 3 2 2 2 2 2 3 3 5 3" xfId="16971" xr:uid="{00000000-0005-0000-0000-0000C24D0000}"/>
    <cellStyle name="Normal 3 2 2 2 2 2 3 3 5 3 2" xfId="16972" xr:uid="{00000000-0005-0000-0000-0000C34D0000}"/>
    <cellStyle name="Normal 3 2 2 2 2 2 3 3 5 4" xfId="16973" xr:uid="{00000000-0005-0000-0000-0000C44D0000}"/>
    <cellStyle name="Normal 3 2 2 2 2 2 3 3 5 5" xfId="16974" xr:uid="{00000000-0005-0000-0000-0000C54D0000}"/>
    <cellStyle name="Normal 3 2 2 2 2 2 3 3 6" xfId="16975" xr:uid="{00000000-0005-0000-0000-0000C64D0000}"/>
    <cellStyle name="Normal 3 2 2 2 2 2 3 3 6 2" xfId="16976" xr:uid="{00000000-0005-0000-0000-0000C74D0000}"/>
    <cellStyle name="Normal 3 2 2 2 2 2 3 3 7" xfId="16977" xr:uid="{00000000-0005-0000-0000-0000C84D0000}"/>
    <cellStyle name="Normal 3 2 2 2 2 2 3 3 7 2" xfId="16978" xr:uid="{00000000-0005-0000-0000-0000C94D0000}"/>
    <cellStyle name="Normal 3 2 2 2 2 2 3 3 8" xfId="16979" xr:uid="{00000000-0005-0000-0000-0000CA4D0000}"/>
    <cellStyle name="Normal 3 2 2 2 2 2 3 3 8 2" xfId="16980" xr:uid="{00000000-0005-0000-0000-0000CB4D0000}"/>
    <cellStyle name="Normal 3 2 2 2 2 2 3 3 9" xfId="16981" xr:uid="{00000000-0005-0000-0000-0000CC4D0000}"/>
    <cellStyle name="Normal 3 2 2 2 2 2 3 4" xfId="16982" xr:uid="{00000000-0005-0000-0000-0000CD4D0000}"/>
    <cellStyle name="Normal 3 2 2 2 2 2 3 4 10" xfId="16983" xr:uid="{00000000-0005-0000-0000-0000CE4D0000}"/>
    <cellStyle name="Normal 3 2 2 2 2 2 3 4 11" xfId="16984" xr:uid="{00000000-0005-0000-0000-0000CF4D0000}"/>
    <cellStyle name="Normal 3 2 2 2 2 2 3 4 2" xfId="16985" xr:uid="{00000000-0005-0000-0000-0000D04D0000}"/>
    <cellStyle name="Normal 3 2 2 2 2 2 3 4 2 2" xfId="16986" xr:uid="{00000000-0005-0000-0000-0000D14D0000}"/>
    <cellStyle name="Normal 3 2 2 2 2 2 3 4 2 2 2" xfId="16987" xr:uid="{00000000-0005-0000-0000-0000D24D0000}"/>
    <cellStyle name="Normal 3 2 2 2 2 2 3 4 2 3" xfId="16988" xr:uid="{00000000-0005-0000-0000-0000D34D0000}"/>
    <cellStyle name="Normal 3 2 2 2 2 2 3 4 2 3 2" xfId="16989" xr:uid="{00000000-0005-0000-0000-0000D44D0000}"/>
    <cellStyle name="Normal 3 2 2 2 2 2 3 4 2 4" xfId="16990" xr:uid="{00000000-0005-0000-0000-0000D54D0000}"/>
    <cellStyle name="Normal 3 2 2 2 2 2 3 4 2 4 2" xfId="16991" xr:uid="{00000000-0005-0000-0000-0000D64D0000}"/>
    <cellStyle name="Normal 3 2 2 2 2 2 3 4 2 5" xfId="16992" xr:uid="{00000000-0005-0000-0000-0000D74D0000}"/>
    <cellStyle name="Normal 3 2 2 2 2 2 3 4 2 6" xfId="16993" xr:uid="{00000000-0005-0000-0000-0000D84D0000}"/>
    <cellStyle name="Normal 3 2 2 2 2 2 3 4 2 7" xfId="16994" xr:uid="{00000000-0005-0000-0000-0000D94D0000}"/>
    <cellStyle name="Normal 3 2 2 2 2 2 3 4 3" xfId="16995" xr:uid="{00000000-0005-0000-0000-0000DA4D0000}"/>
    <cellStyle name="Normal 3 2 2 2 2 2 3 4 3 2" xfId="16996" xr:uid="{00000000-0005-0000-0000-0000DB4D0000}"/>
    <cellStyle name="Normal 3 2 2 2 2 2 3 4 3 2 2" xfId="16997" xr:uid="{00000000-0005-0000-0000-0000DC4D0000}"/>
    <cellStyle name="Normal 3 2 2 2 2 2 3 4 3 3" xfId="16998" xr:uid="{00000000-0005-0000-0000-0000DD4D0000}"/>
    <cellStyle name="Normal 3 2 2 2 2 2 3 4 3 3 2" xfId="16999" xr:uid="{00000000-0005-0000-0000-0000DE4D0000}"/>
    <cellStyle name="Normal 3 2 2 2 2 2 3 4 3 4" xfId="17000" xr:uid="{00000000-0005-0000-0000-0000DF4D0000}"/>
    <cellStyle name="Normal 3 2 2 2 2 2 3 4 3 4 2" xfId="17001" xr:uid="{00000000-0005-0000-0000-0000E04D0000}"/>
    <cellStyle name="Normal 3 2 2 2 2 2 3 4 3 5" xfId="17002" xr:uid="{00000000-0005-0000-0000-0000E14D0000}"/>
    <cellStyle name="Normal 3 2 2 2 2 2 3 4 3 6" xfId="17003" xr:uid="{00000000-0005-0000-0000-0000E24D0000}"/>
    <cellStyle name="Normal 3 2 2 2 2 2 3 4 4" xfId="17004" xr:uid="{00000000-0005-0000-0000-0000E34D0000}"/>
    <cellStyle name="Normal 3 2 2 2 2 2 3 4 4 2" xfId="17005" xr:uid="{00000000-0005-0000-0000-0000E44D0000}"/>
    <cellStyle name="Normal 3 2 2 2 2 2 3 4 4 2 2" xfId="17006" xr:uid="{00000000-0005-0000-0000-0000E54D0000}"/>
    <cellStyle name="Normal 3 2 2 2 2 2 3 4 4 3" xfId="17007" xr:uid="{00000000-0005-0000-0000-0000E64D0000}"/>
    <cellStyle name="Normal 3 2 2 2 2 2 3 4 4 3 2" xfId="17008" xr:uid="{00000000-0005-0000-0000-0000E74D0000}"/>
    <cellStyle name="Normal 3 2 2 2 2 2 3 4 4 4" xfId="17009" xr:uid="{00000000-0005-0000-0000-0000E84D0000}"/>
    <cellStyle name="Normal 3 2 2 2 2 2 3 4 4 4 2" xfId="17010" xr:uid="{00000000-0005-0000-0000-0000E94D0000}"/>
    <cellStyle name="Normal 3 2 2 2 2 2 3 4 4 5" xfId="17011" xr:uid="{00000000-0005-0000-0000-0000EA4D0000}"/>
    <cellStyle name="Normal 3 2 2 2 2 2 3 4 4 6" xfId="17012" xr:uid="{00000000-0005-0000-0000-0000EB4D0000}"/>
    <cellStyle name="Normal 3 2 2 2 2 2 3 4 5" xfId="17013" xr:uid="{00000000-0005-0000-0000-0000EC4D0000}"/>
    <cellStyle name="Normal 3 2 2 2 2 2 3 4 5 2" xfId="17014" xr:uid="{00000000-0005-0000-0000-0000ED4D0000}"/>
    <cellStyle name="Normal 3 2 2 2 2 2 3 4 5 2 2" xfId="17015" xr:uid="{00000000-0005-0000-0000-0000EE4D0000}"/>
    <cellStyle name="Normal 3 2 2 2 2 2 3 4 5 3" xfId="17016" xr:uid="{00000000-0005-0000-0000-0000EF4D0000}"/>
    <cellStyle name="Normal 3 2 2 2 2 2 3 4 5 3 2" xfId="17017" xr:uid="{00000000-0005-0000-0000-0000F04D0000}"/>
    <cellStyle name="Normal 3 2 2 2 2 2 3 4 5 4" xfId="17018" xr:uid="{00000000-0005-0000-0000-0000F14D0000}"/>
    <cellStyle name="Normal 3 2 2 2 2 2 3 4 5 5" xfId="17019" xr:uid="{00000000-0005-0000-0000-0000F24D0000}"/>
    <cellStyle name="Normal 3 2 2 2 2 2 3 4 6" xfId="17020" xr:uid="{00000000-0005-0000-0000-0000F34D0000}"/>
    <cellStyle name="Normal 3 2 2 2 2 2 3 4 6 2" xfId="17021" xr:uid="{00000000-0005-0000-0000-0000F44D0000}"/>
    <cellStyle name="Normal 3 2 2 2 2 2 3 4 7" xfId="17022" xr:uid="{00000000-0005-0000-0000-0000F54D0000}"/>
    <cellStyle name="Normal 3 2 2 2 2 2 3 4 7 2" xfId="17023" xr:uid="{00000000-0005-0000-0000-0000F64D0000}"/>
    <cellStyle name="Normal 3 2 2 2 2 2 3 4 8" xfId="17024" xr:uid="{00000000-0005-0000-0000-0000F74D0000}"/>
    <cellStyle name="Normal 3 2 2 2 2 2 3 4 8 2" xfId="17025" xr:uid="{00000000-0005-0000-0000-0000F84D0000}"/>
    <cellStyle name="Normal 3 2 2 2 2 2 3 4 9" xfId="17026" xr:uid="{00000000-0005-0000-0000-0000F94D0000}"/>
    <cellStyle name="Normal 3 2 2 2 2 2 3 5" xfId="17027" xr:uid="{00000000-0005-0000-0000-0000FA4D0000}"/>
    <cellStyle name="Normal 3 2 2 2 2 2 3 5 2" xfId="17028" xr:uid="{00000000-0005-0000-0000-0000FB4D0000}"/>
    <cellStyle name="Normal 3 2 2 2 2 2 3 5 2 2" xfId="17029" xr:uid="{00000000-0005-0000-0000-0000FC4D0000}"/>
    <cellStyle name="Normal 3 2 2 2 2 2 3 5 3" xfId="17030" xr:uid="{00000000-0005-0000-0000-0000FD4D0000}"/>
    <cellStyle name="Normal 3 2 2 2 2 2 3 5 3 2" xfId="17031" xr:uid="{00000000-0005-0000-0000-0000FE4D0000}"/>
    <cellStyle name="Normal 3 2 2 2 2 2 3 5 4" xfId="17032" xr:uid="{00000000-0005-0000-0000-0000FF4D0000}"/>
    <cellStyle name="Normal 3 2 2 2 2 2 3 5 4 2" xfId="17033" xr:uid="{00000000-0005-0000-0000-0000004E0000}"/>
    <cellStyle name="Normal 3 2 2 2 2 2 3 5 5" xfId="17034" xr:uid="{00000000-0005-0000-0000-0000014E0000}"/>
    <cellStyle name="Normal 3 2 2 2 2 2 3 5 6" xfId="17035" xr:uid="{00000000-0005-0000-0000-0000024E0000}"/>
    <cellStyle name="Normal 3 2 2 2 2 2 3 5 7" xfId="17036" xr:uid="{00000000-0005-0000-0000-0000034E0000}"/>
    <cellStyle name="Normal 3 2 2 2 2 2 3 6" xfId="17037" xr:uid="{00000000-0005-0000-0000-0000044E0000}"/>
    <cellStyle name="Normal 3 2 2 2 2 2 3 6 2" xfId="17038" xr:uid="{00000000-0005-0000-0000-0000054E0000}"/>
    <cellStyle name="Normal 3 2 2 2 2 2 3 6 2 2" xfId="17039" xr:uid="{00000000-0005-0000-0000-0000064E0000}"/>
    <cellStyle name="Normal 3 2 2 2 2 2 3 6 3" xfId="17040" xr:uid="{00000000-0005-0000-0000-0000074E0000}"/>
    <cellStyle name="Normal 3 2 2 2 2 2 3 6 3 2" xfId="17041" xr:uid="{00000000-0005-0000-0000-0000084E0000}"/>
    <cellStyle name="Normal 3 2 2 2 2 2 3 6 4" xfId="17042" xr:uid="{00000000-0005-0000-0000-0000094E0000}"/>
    <cellStyle name="Normal 3 2 2 2 2 2 3 6 4 2" xfId="17043" xr:uid="{00000000-0005-0000-0000-00000A4E0000}"/>
    <cellStyle name="Normal 3 2 2 2 2 2 3 6 5" xfId="17044" xr:uid="{00000000-0005-0000-0000-00000B4E0000}"/>
    <cellStyle name="Normal 3 2 2 2 2 2 3 6 6" xfId="17045" xr:uid="{00000000-0005-0000-0000-00000C4E0000}"/>
    <cellStyle name="Normal 3 2 2 2 2 2 3 7" xfId="17046" xr:uid="{00000000-0005-0000-0000-00000D4E0000}"/>
    <cellStyle name="Normal 3 2 2 2 2 2 3 7 2" xfId="17047" xr:uid="{00000000-0005-0000-0000-00000E4E0000}"/>
    <cellStyle name="Normal 3 2 2 2 2 2 3 7 2 2" xfId="17048" xr:uid="{00000000-0005-0000-0000-00000F4E0000}"/>
    <cellStyle name="Normal 3 2 2 2 2 2 3 7 3" xfId="17049" xr:uid="{00000000-0005-0000-0000-0000104E0000}"/>
    <cellStyle name="Normal 3 2 2 2 2 2 3 7 3 2" xfId="17050" xr:uid="{00000000-0005-0000-0000-0000114E0000}"/>
    <cellStyle name="Normal 3 2 2 2 2 2 3 7 4" xfId="17051" xr:uid="{00000000-0005-0000-0000-0000124E0000}"/>
    <cellStyle name="Normal 3 2 2 2 2 2 3 7 4 2" xfId="17052" xr:uid="{00000000-0005-0000-0000-0000134E0000}"/>
    <cellStyle name="Normal 3 2 2 2 2 2 3 7 5" xfId="17053" xr:uid="{00000000-0005-0000-0000-0000144E0000}"/>
    <cellStyle name="Normal 3 2 2 2 2 2 3 7 6" xfId="17054" xr:uid="{00000000-0005-0000-0000-0000154E0000}"/>
    <cellStyle name="Normal 3 2 2 2 2 2 3 8" xfId="17055" xr:uid="{00000000-0005-0000-0000-0000164E0000}"/>
    <cellStyle name="Normal 3 2 2 2 2 2 3 8 2" xfId="17056" xr:uid="{00000000-0005-0000-0000-0000174E0000}"/>
    <cellStyle name="Normal 3 2 2 2 2 2 3 8 2 2" xfId="17057" xr:uid="{00000000-0005-0000-0000-0000184E0000}"/>
    <cellStyle name="Normal 3 2 2 2 2 2 3 8 3" xfId="17058" xr:uid="{00000000-0005-0000-0000-0000194E0000}"/>
    <cellStyle name="Normal 3 2 2 2 2 2 3 8 3 2" xfId="17059" xr:uid="{00000000-0005-0000-0000-00001A4E0000}"/>
    <cellStyle name="Normal 3 2 2 2 2 2 3 8 4" xfId="17060" xr:uid="{00000000-0005-0000-0000-00001B4E0000}"/>
    <cellStyle name="Normal 3 2 2 2 2 2 3 8 5" xfId="17061" xr:uid="{00000000-0005-0000-0000-00001C4E0000}"/>
    <cellStyle name="Normal 3 2 2 2 2 2 3 9" xfId="17062" xr:uid="{00000000-0005-0000-0000-00001D4E0000}"/>
    <cellStyle name="Normal 3 2 2 2 2 2 3 9 2" xfId="17063" xr:uid="{00000000-0005-0000-0000-00001E4E0000}"/>
    <cellStyle name="Normal 3 2 2 2 2 2 4" xfId="17064" xr:uid="{00000000-0005-0000-0000-00001F4E0000}"/>
    <cellStyle name="Normal 3 2 2 2 2 2 4 10" xfId="17065" xr:uid="{00000000-0005-0000-0000-0000204E0000}"/>
    <cellStyle name="Normal 3 2 2 2 2 2 4 10 2" xfId="17066" xr:uid="{00000000-0005-0000-0000-0000214E0000}"/>
    <cellStyle name="Normal 3 2 2 2 2 2 4 11" xfId="17067" xr:uid="{00000000-0005-0000-0000-0000224E0000}"/>
    <cellStyle name="Normal 3 2 2 2 2 2 4 12" xfId="17068" xr:uid="{00000000-0005-0000-0000-0000234E0000}"/>
    <cellStyle name="Normal 3 2 2 2 2 2 4 13" xfId="17069" xr:uid="{00000000-0005-0000-0000-0000244E0000}"/>
    <cellStyle name="Normal 3 2 2 2 2 2 4 2" xfId="17070" xr:uid="{00000000-0005-0000-0000-0000254E0000}"/>
    <cellStyle name="Normal 3 2 2 2 2 2 4 2 10" xfId="17071" xr:uid="{00000000-0005-0000-0000-0000264E0000}"/>
    <cellStyle name="Normal 3 2 2 2 2 2 4 2 11" xfId="17072" xr:uid="{00000000-0005-0000-0000-0000274E0000}"/>
    <cellStyle name="Normal 3 2 2 2 2 2 4 2 2" xfId="17073" xr:uid="{00000000-0005-0000-0000-0000284E0000}"/>
    <cellStyle name="Normal 3 2 2 2 2 2 4 2 2 2" xfId="17074" xr:uid="{00000000-0005-0000-0000-0000294E0000}"/>
    <cellStyle name="Normal 3 2 2 2 2 2 4 2 2 2 2" xfId="17075" xr:uid="{00000000-0005-0000-0000-00002A4E0000}"/>
    <cellStyle name="Normal 3 2 2 2 2 2 4 2 2 3" xfId="17076" xr:uid="{00000000-0005-0000-0000-00002B4E0000}"/>
    <cellStyle name="Normal 3 2 2 2 2 2 4 2 2 3 2" xfId="17077" xr:uid="{00000000-0005-0000-0000-00002C4E0000}"/>
    <cellStyle name="Normal 3 2 2 2 2 2 4 2 2 4" xfId="17078" xr:uid="{00000000-0005-0000-0000-00002D4E0000}"/>
    <cellStyle name="Normal 3 2 2 2 2 2 4 2 2 4 2" xfId="17079" xr:uid="{00000000-0005-0000-0000-00002E4E0000}"/>
    <cellStyle name="Normal 3 2 2 2 2 2 4 2 2 5" xfId="17080" xr:uid="{00000000-0005-0000-0000-00002F4E0000}"/>
    <cellStyle name="Normal 3 2 2 2 2 2 4 2 2 6" xfId="17081" xr:uid="{00000000-0005-0000-0000-0000304E0000}"/>
    <cellStyle name="Normal 3 2 2 2 2 2 4 2 2 7" xfId="17082" xr:uid="{00000000-0005-0000-0000-0000314E0000}"/>
    <cellStyle name="Normal 3 2 2 2 2 2 4 2 3" xfId="17083" xr:uid="{00000000-0005-0000-0000-0000324E0000}"/>
    <cellStyle name="Normal 3 2 2 2 2 2 4 2 3 2" xfId="17084" xr:uid="{00000000-0005-0000-0000-0000334E0000}"/>
    <cellStyle name="Normal 3 2 2 2 2 2 4 2 3 2 2" xfId="17085" xr:uid="{00000000-0005-0000-0000-0000344E0000}"/>
    <cellStyle name="Normal 3 2 2 2 2 2 4 2 3 3" xfId="17086" xr:uid="{00000000-0005-0000-0000-0000354E0000}"/>
    <cellStyle name="Normal 3 2 2 2 2 2 4 2 3 3 2" xfId="17087" xr:uid="{00000000-0005-0000-0000-0000364E0000}"/>
    <cellStyle name="Normal 3 2 2 2 2 2 4 2 3 4" xfId="17088" xr:uid="{00000000-0005-0000-0000-0000374E0000}"/>
    <cellStyle name="Normal 3 2 2 2 2 2 4 2 3 4 2" xfId="17089" xr:uid="{00000000-0005-0000-0000-0000384E0000}"/>
    <cellStyle name="Normal 3 2 2 2 2 2 4 2 3 5" xfId="17090" xr:uid="{00000000-0005-0000-0000-0000394E0000}"/>
    <cellStyle name="Normal 3 2 2 2 2 2 4 2 3 6" xfId="17091" xr:uid="{00000000-0005-0000-0000-00003A4E0000}"/>
    <cellStyle name="Normal 3 2 2 2 2 2 4 2 4" xfId="17092" xr:uid="{00000000-0005-0000-0000-00003B4E0000}"/>
    <cellStyle name="Normal 3 2 2 2 2 2 4 2 4 2" xfId="17093" xr:uid="{00000000-0005-0000-0000-00003C4E0000}"/>
    <cellStyle name="Normal 3 2 2 2 2 2 4 2 4 2 2" xfId="17094" xr:uid="{00000000-0005-0000-0000-00003D4E0000}"/>
    <cellStyle name="Normal 3 2 2 2 2 2 4 2 4 3" xfId="17095" xr:uid="{00000000-0005-0000-0000-00003E4E0000}"/>
    <cellStyle name="Normal 3 2 2 2 2 2 4 2 4 3 2" xfId="17096" xr:uid="{00000000-0005-0000-0000-00003F4E0000}"/>
    <cellStyle name="Normal 3 2 2 2 2 2 4 2 4 4" xfId="17097" xr:uid="{00000000-0005-0000-0000-0000404E0000}"/>
    <cellStyle name="Normal 3 2 2 2 2 2 4 2 4 4 2" xfId="17098" xr:uid="{00000000-0005-0000-0000-0000414E0000}"/>
    <cellStyle name="Normal 3 2 2 2 2 2 4 2 4 5" xfId="17099" xr:uid="{00000000-0005-0000-0000-0000424E0000}"/>
    <cellStyle name="Normal 3 2 2 2 2 2 4 2 4 6" xfId="17100" xr:uid="{00000000-0005-0000-0000-0000434E0000}"/>
    <cellStyle name="Normal 3 2 2 2 2 2 4 2 5" xfId="17101" xr:uid="{00000000-0005-0000-0000-0000444E0000}"/>
    <cellStyle name="Normal 3 2 2 2 2 2 4 2 5 2" xfId="17102" xr:uid="{00000000-0005-0000-0000-0000454E0000}"/>
    <cellStyle name="Normal 3 2 2 2 2 2 4 2 5 2 2" xfId="17103" xr:uid="{00000000-0005-0000-0000-0000464E0000}"/>
    <cellStyle name="Normal 3 2 2 2 2 2 4 2 5 3" xfId="17104" xr:uid="{00000000-0005-0000-0000-0000474E0000}"/>
    <cellStyle name="Normal 3 2 2 2 2 2 4 2 5 3 2" xfId="17105" xr:uid="{00000000-0005-0000-0000-0000484E0000}"/>
    <cellStyle name="Normal 3 2 2 2 2 2 4 2 5 4" xfId="17106" xr:uid="{00000000-0005-0000-0000-0000494E0000}"/>
    <cellStyle name="Normal 3 2 2 2 2 2 4 2 5 5" xfId="17107" xr:uid="{00000000-0005-0000-0000-00004A4E0000}"/>
    <cellStyle name="Normal 3 2 2 2 2 2 4 2 6" xfId="17108" xr:uid="{00000000-0005-0000-0000-00004B4E0000}"/>
    <cellStyle name="Normal 3 2 2 2 2 2 4 2 6 2" xfId="17109" xr:uid="{00000000-0005-0000-0000-00004C4E0000}"/>
    <cellStyle name="Normal 3 2 2 2 2 2 4 2 7" xfId="17110" xr:uid="{00000000-0005-0000-0000-00004D4E0000}"/>
    <cellStyle name="Normal 3 2 2 2 2 2 4 2 7 2" xfId="17111" xr:uid="{00000000-0005-0000-0000-00004E4E0000}"/>
    <cellStyle name="Normal 3 2 2 2 2 2 4 2 8" xfId="17112" xr:uid="{00000000-0005-0000-0000-00004F4E0000}"/>
    <cellStyle name="Normal 3 2 2 2 2 2 4 2 8 2" xfId="17113" xr:uid="{00000000-0005-0000-0000-0000504E0000}"/>
    <cellStyle name="Normal 3 2 2 2 2 2 4 2 9" xfId="17114" xr:uid="{00000000-0005-0000-0000-0000514E0000}"/>
    <cellStyle name="Normal 3 2 2 2 2 2 4 3" xfId="17115" xr:uid="{00000000-0005-0000-0000-0000524E0000}"/>
    <cellStyle name="Normal 3 2 2 2 2 2 4 3 10" xfId="17116" xr:uid="{00000000-0005-0000-0000-0000534E0000}"/>
    <cellStyle name="Normal 3 2 2 2 2 2 4 3 11" xfId="17117" xr:uid="{00000000-0005-0000-0000-0000544E0000}"/>
    <cellStyle name="Normal 3 2 2 2 2 2 4 3 2" xfId="17118" xr:uid="{00000000-0005-0000-0000-0000554E0000}"/>
    <cellStyle name="Normal 3 2 2 2 2 2 4 3 2 2" xfId="17119" xr:uid="{00000000-0005-0000-0000-0000564E0000}"/>
    <cellStyle name="Normal 3 2 2 2 2 2 4 3 2 2 2" xfId="17120" xr:uid="{00000000-0005-0000-0000-0000574E0000}"/>
    <cellStyle name="Normal 3 2 2 2 2 2 4 3 2 3" xfId="17121" xr:uid="{00000000-0005-0000-0000-0000584E0000}"/>
    <cellStyle name="Normal 3 2 2 2 2 2 4 3 2 3 2" xfId="17122" xr:uid="{00000000-0005-0000-0000-0000594E0000}"/>
    <cellStyle name="Normal 3 2 2 2 2 2 4 3 2 4" xfId="17123" xr:uid="{00000000-0005-0000-0000-00005A4E0000}"/>
    <cellStyle name="Normal 3 2 2 2 2 2 4 3 2 4 2" xfId="17124" xr:uid="{00000000-0005-0000-0000-00005B4E0000}"/>
    <cellStyle name="Normal 3 2 2 2 2 2 4 3 2 5" xfId="17125" xr:uid="{00000000-0005-0000-0000-00005C4E0000}"/>
    <cellStyle name="Normal 3 2 2 2 2 2 4 3 2 6" xfId="17126" xr:uid="{00000000-0005-0000-0000-00005D4E0000}"/>
    <cellStyle name="Normal 3 2 2 2 2 2 4 3 2 7" xfId="17127" xr:uid="{00000000-0005-0000-0000-00005E4E0000}"/>
    <cellStyle name="Normal 3 2 2 2 2 2 4 3 3" xfId="17128" xr:uid="{00000000-0005-0000-0000-00005F4E0000}"/>
    <cellStyle name="Normal 3 2 2 2 2 2 4 3 3 2" xfId="17129" xr:uid="{00000000-0005-0000-0000-0000604E0000}"/>
    <cellStyle name="Normal 3 2 2 2 2 2 4 3 3 2 2" xfId="17130" xr:uid="{00000000-0005-0000-0000-0000614E0000}"/>
    <cellStyle name="Normal 3 2 2 2 2 2 4 3 3 3" xfId="17131" xr:uid="{00000000-0005-0000-0000-0000624E0000}"/>
    <cellStyle name="Normal 3 2 2 2 2 2 4 3 3 3 2" xfId="17132" xr:uid="{00000000-0005-0000-0000-0000634E0000}"/>
    <cellStyle name="Normal 3 2 2 2 2 2 4 3 3 4" xfId="17133" xr:uid="{00000000-0005-0000-0000-0000644E0000}"/>
    <cellStyle name="Normal 3 2 2 2 2 2 4 3 3 4 2" xfId="17134" xr:uid="{00000000-0005-0000-0000-0000654E0000}"/>
    <cellStyle name="Normal 3 2 2 2 2 2 4 3 3 5" xfId="17135" xr:uid="{00000000-0005-0000-0000-0000664E0000}"/>
    <cellStyle name="Normal 3 2 2 2 2 2 4 3 3 6" xfId="17136" xr:uid="{00000000-0005-0000-0000-0000674E0000}"/>
    <cellStyle name="Normal 3 2 2 2 2 2 4 3 4" xfId="17137" xr:uid="{00000000-0005-0000-0000-0000684E0000}"/>
    <cellStyle name="Normal 3 2 2 2 2 2 4 3 4 2" xfId="17138" xr:uid="{00000000-0005-0000-0000-0000694E0000}"/>
    <cellStyle name="Normal 3 2 2 2 2 2 4 3 4 2 2" xfId="17139" xr:uid="{00000000-0005-0000-0000-00006A4E0000}"/>
    <cellStyle name="Normal 3 2 2 2 2 2 4 3 4 3" xfId="17140" xr:uid="{00000000-0005-0000-0000-00006B4E0000}"/>
    <cellStyle name="Normal 3 2 2 2 2 2 4 3 4 3 2" xfId="17141" xr:uid="{00000000-0005-0000-0000-00006C4E0000}"/>
    <cellStyle name="Normal 3 2 2 2 2 2 4 3 4 4" xfId="17142" xr:uid="{00000000-0005-0000-0000-00006D4E0000}"/>
    <cellStyle name="Normal 3 2 2 2 2 2 4 3 4 4 2" xfId="17143" xr:uid="{00000000-0005-0000-0000-00006E4E0000}"/>
    <cellStyle name="Normal 3 2 2 2 2 2 4 3 4 5" xfId="17144" xr:uid="{00000000-0005-0000-0000-00006F4E0000}"/>
    <cellStyle name="Normal 3 2 2 2 2 2 4 3 4 6" xfId="17145" xr:uid="{00000000-0005-0000-0000-0000704E0000}"/>
    <cellStyle name="Normal 3 2 2 2 2 2 4 3 5" xfId="17146" xr:uid="{00000000-0005-0000-0000-0000714E0000}"/>
    <cellStyle name="Normal 3 2 2 2 2 2 4 3 5 2" xfId="17147" xr:uid="{00000000-0005-0000-0000-0000724E0000}"/>
    <cellStyle name="Normal 3 2 2 2 2 2 4 3 5 2 2" xfId="17148" xr:uid="{00000000-0005-0000-0000-0000734E0000}"/>
    <cellStyle name="Normal 3 2 2 2 2 2 4 3 5 3" xfId="17149" xr:uid="{00000000-0005-0000-0000-0000744E0000}"/>
    <cellStyle name="Normal 3 2 2 2 2 2 4 3 5 3 2" xfId="17150" xr:uid="{00000000-0005-0000-0000-0000754E0000}"/>
    <cellStyle name="Normal 3 2 2 2 2 2 4 3 5 4" xfId="17151" xr:uid="{00000000-0005-0000-0000-0000764E0000}"/>
    <cellStyle name="Normal 3 2 2 2 2 2 4 3 5 5" xfId="17152" xr:uid="{00000000-0005-0000-0000-0000774E0000}"/>
    <cellStyle name="Normal 3 2 2 2 2 2 4 3 6" xfId="17153" xr:uid="{00000000-0005-0000-0000-0000784E0000}"/>
    <cellStyle name="Normal 3 2 2 2 2 2 4 3 6 2" xfId="17154" xr:uid="{00000000-0005-0000-0000-0000794E0000}"/>
    <cellStyle name="Normal 3 2 2 2 2 2 4 3 7" xfId="17155" xr:uid="{00000000-0005-0000-0000-00007A4E0000}"/>
    <cellStyle name="Normal 3 2 2 2 2 2 4 3 7 2" xfId="17156" xr:uid="{00000000-0005-0000-0000-00007B4E0000}"/>
    <cellStyle name="Normal 3 2 2 2 2 2 4 3 8" xfId="17157" xr:uid="{00000000-0005-0000-0000-00007C4E0000}"/>
    <cellStyle name="Normal 3 2 2 2 2 2 4 3 8 2" xfId="17158" xr:uid="{00000000-0005-0000-0000-00007D4E0000}"/>
    <cellStyle name="Normal 3 2 2 2 2 2 4 3 9" xfId="17159" xr:uid="{00000000-0005-0000-0000-00007E4E0000}"/>
    <cellStyle name="Normal 3 2 2 2 2 2 4 4" xfId="17160" xr:uid="{00000000-0005-0000-0000-00007F4E0000}"/>
    <cellStyle name="Normal 3 2 2 2 2 2 4 4 2" xfId="17161" xr:uid="{00000000-0005-0000-0000-0000804E0000}"/>
    <cellStyle name="Normal 3 2 2 2 2 2 4 4 2 2" xfId="17162" xr:uid="{00000000-0005-0000-0000-0000814E0000}"/>
    <cellStyle name="Normal 3 2 2 2 2 2 4 4 3" xfId="17163" xr:uid="{00000000-0005-0000-0000-0000824E0000}"/>
    <cellStyle name="Normal 3 2 2 2 2 2 4 4 3 2" xfId="17164" xr:uid="{00000000-0005-0000-0000-0000834E0000}"/>
    <cellStyle name="Normal 3 2 2 2 2 2 4 4 4" xfId="17165" xr:uid="{00000000-0005-0000-0000-0000844E0000}"/>
    <cellStyle name="Normal 3 2 2 2 2 2 4 4 4 2" xfId="17166" xr:uid="{00000000-0005-0000-0000-0000854E0000}"/>
    <cellStyle name="Normal 3 2 2 2 2 2 4 4 5" xfId="17167" xr:uid="{00000000-0005-0000-0000-0000864E0000}"/>
    <cellStyle name="Normal 3 2 2 2 2 2 4 4 6" xfId="17168" xr:uid="{00000000-0005-0000-0000-0000874E0000}"/>
    <cellStyle name="Normal 3 2 2 2 2 2 4 4 7" xfId="17169" xr:uid="{00000000-0005-0000-0000-0000884E0000}"/>
    <cellStyle name="Normal 3 2 2 2 2 2 4 5" xfId="17170" xr:uid="{00000000-0005-0000-0000-0000894E0000}"/>
    <cellStyle name="Normal 3 2 2 2 2 2 4 5 2" xfId="17171" xr:uid="{00000000-0005-0000-0000-00008A4E0000}"/>
    <cellStyle name="Normal 3 2 2 2 2 2 4 5 2 2" xfId="17172" xr:uid="{00000000-0005-0000-0000-00008B4E0000}"/>
    <cellStyle name="Normal 3 2 2 2 2 2 4 5 3" xfId="17173" xr:uid="{00000000-0005-0000-0000-00008C4E0000}"/>
    <cellStyle name="Normal 3 2 2 2 2 2 4 5 3 2" xfId="17174" xr:uid="{00000000-0005-0000-0000-00008D4E0000}"/>
    <cellStyle name="Normal 3 2 2 2 2 2 4 5 4" xfId="17175" xr:uid="{00000000-0005-0000-0000-00008E4E0000}"/>
    <cellStyle name="Normal 3 2 2 2 2 2 4 5 4 2" xfId="17176" xr:uid="{00000000-0005-0000-0000-00008F4E0000}"/>
    <cellStyle name="Normal 3 2 2 2 2 2 4 5 5" xfId="17177" xr:uid="{00000000-0005-0000-0000-0000904E0000}"/>
    <cellStyle name="Normal 3 2 2 2 2 2 4 5 6" xfId="17178" xr:uid="{00000000-0005-0000-0000-0000914E0000}"/>
    <cellStyle name="Normal 3 2 2 2 2 2 4 6" xfId="17179" xr:uid="{00000000-0005-0000-0000-0000924E0000}"/>
    <cellStyle name="Normal 3 2 2 2 2 2 4 6 2" xfId="17180" xr:uid="{00000000-0005-0000-0000-0000934E0000}"/>
    <cellStyle name="Normal 3 2 2 2 2 2 4 6 2 2" xfId="17181" xr:uid="{00000000-0005-0000-0000-0000944E0000}"/>
    <cellStyle name="Normal 3 2 2 2 2 2 4 6 3" xfId="17182" xr:uid="{00000000-0005-0000-0000-0000954E0000}"/>
    <cellStyle name="Normal 3 2 2 2 2 2 4 6 3 2" xfId="17183" xr:uid="{00000000-0005-0000-0000-0000964E0000}"/>
    <cellStyle name="Normal 3 2 2 2 2 2 4 6 4" xfId="17184" xr:uid="{00000000-0005-0000-0000-0000974E0000}"/>
    <cellStyle name="Normal 3 2 2 2 2 2 4 6 4 2" xfId="17185" xr:uid="{00000000-0005-0000-0000-0000984E0000}"/>
    <cellStyle name="Normal 3 2 2 2 2 2 4 6 5" xfId="17186" xr:uid="{00000000-0005-0000-0000-0000994E0000}"/>
    <cellStyle name="Normal 3 2 2 2 2 2 4 6 6" xfId="17187" xr:uid="{00000000-0005-0000-0000-00009A4E0000}"/>
    <cellStyle name="Normal 3 2 2 2 2 2 4 7" xfId="17188" xr:uid="{00000000-0005-0000-0000-00009B4E0000}"/>
    <cellStyle name="Normal 3 2 2 2 2 2 4 7 2" xfId="17189" xr:uid="{00000000-0005-0000-0000-00009C4E0000}"/>
    <cellStyle name="Normal 3 2 2 2 2 2 4 7 2 2" xfId="17190" xr:uid="{00000000-0005-0000-0000-00009D4E0000}"/>
    <cellStyle name="Normal 3 2 2 2 2 2 4 7 3" xfId="17191" xr:uid="{00000000-0005-0000-0000-00009E4E0000}"/>
    <cellStyle name="Normal 3 2 2 2 2 2 4 7 3 2" xfId="17192" xr:uid="{00000000-0005-0000-0000-00009F4E0000}"/>
    <cellStyle name="Normal 3 2 2 2 2 2 4 7 4" xfId="17193" xr:uid="{00000000-0005-0000-0000-0000A04E0000}"/>
    <cellStyle name="Normal 3 2 2 2 2 2 4 7 5" xfId="17194" xr:uid="{00000000-0005-0000-0000-0000A14E0000}"/>
    <cellStyle name="Normal 3 2 2 2 2 2 4 8" xfId="17195" xr:uid="{00000000-0005-0000-0000-0000A24E0000}"/>
    <cellStyle name="Normal 3 2 2 2 2 2 4 8 2" xfId="17196" xr:uid="{00000000-0005-0000-0000-0000A34E0000}"/>
    <cellStyle name="Normal 3 2 2 2 2 2 4 9" xfId="17197" xr:uid="{00000000-0005-0000-0000-0000A44E0000}"/>
    <cellStyle name="Normal 3 2 2 2 2 2 4 9 2" xfId="17198" xr:uid="{00000000-0005-0000-0000-0000A54E0000}"/>
    <cellStyle name="Normal 3 2 2 2 2 2 5" xfId="17199" xr:uid="{00000000-0005-0000-0000-0000A64E0000}"/>
    <cellStyle name="Normal 3 2 2 2 2 2 5 10" xfId="17200" xr:uid="{00000000-0005-0000-0000-0000A74E0000}"/>
    <cellStyle name="Normal 3 2 2 2 2 2 5 11" xfId="17201" xr:uid="{00000000-0005-0000-0000-0000A84E0000}"/>
    <cellStyle name="Normal 3 2 2 2 2 2 5 12" xfId="17202" xr:uid="{00000000-0005-0000-0000-0000A94E0000}"/>
    <cellStyle name="Normal 3 2 2 2 2 2 5 2" xfId="17203" xr:uid="{00000000-0005-0000-0000-0000AA4E0000}"/>
    <cellStyle name="Normal 3 2 2 2 2 2 5 2 2" xfId="17204" xr:uid="{00000000-0005-0000-0000-0000AB4E0000}"/>
    <cellStyle name="Normal 3 2 2 2 2 2 5 2 2 2" xfId="17205" xr:uid="{00000000-0005-0000-0000-0000AC4E0000}"/>
    <cellStyle name="Normal 3 2 2 2 2 2 5 2 3" xfId="17206" xr:uid="{00000000-0005-0000-0000-0000AD4E0000}"/>
    <cellStyle name="Normal 3 2 2 2 2 2 5 2 3 2" xfId="17207" xr:uid="{00000000-0005-0000-0000-0000AE4E0000}"/>
    <cellStyle name="Normal 3 2 2 2 2 2 5 2 4" xfId="17208" xr:uid="{00000000-0005-0000-0000-0000AF4E0000}"/>
    <cellStyle name="Normal 3 2 2 2 2 2 5 2 4 2" xfId="17209" xr:uid="{00000000-0005-0000-0000-0000B04E0000}"/>
    <cellStyle name="Normal 3 2 2 2 2 2 5 2 5" xfId="17210" xr:uid="{00000000-0005-0000-0000-0000B14E0000}"/>
    <cellStyle name="Normal 3 2 2 2 2 2 5 2 6" xfId="17211" xr:uid="{00000000-0005-0000-0000-0000B24E0000}"/>
    <cellStyle name="Normal 3 2 2 2 2 2 5 2 7" xfId="17212" xr:uid="{00000000-0005-0000-0000-0000B34E0000}"/>
    <cellStyle name="Normal 3 2 2 2 2 2 5 3" xfId="17213" xr:uid="{00000000-0005-0000-0000-0000B44E0000}"/>
    <cellStyle name="Normal 3 2 2 2 2 2 5 3 2" xfId="17214" xr:uid="{00000000-0005-0000-0000-0000B54E0000}"/>
    <cellStyle name="Normal 3 2 2 2 2 2 5 3 2 2" xfId="17215" xr:uid="{00000000-0005-0000-0000-0000B64E0000}"/>
    <cellStyle name="Normal 3 2 2 2 2 2 5 3 3" xfId="17216" xr:uid="{00000000-0005-0000-0000-0000B74E0000}"/>
    <cellStyle name="Normal 3 2 2 2 2 2 5 3 3 2" xfId="17217" xr:uid="{00000000-0005-0000-0000-0000B84E0000}"/>
    <cellStyle name="Normal 3 2 2 2 2 2 5 3 4" xfId="17218" xr:uid="{00000000-0005-0000-0000-0000B94E0000}"/>
    <cellStyle name="Normal 3 2 2 2 2 2 5 3 4 2" xfId="17219" xr:uid="{00000000-0005-0000-0000-0000BA4E0000}"/>
    <cellStyle name="Normal 3 2 2 2 2 2 5 3 5" xfId="17220" xr:uid="{00000000-0005-0000-0000-0000BB4E0000}"/>
    <cellStyle name="Normal 3 2 2 2 2 2 5 3 6" xfId="17221" xr:uid="{00000000-0005-0000-0000-0000BC4E0000}"/>
    <cellStyle name="Normal 3 2 2 2 2 2 5 3 7" xfId="17222" xr:uid="{00000000-0005-0000-0000-0000BD4E0000}"/>
    <cellStyle name="Normal 3 2 2 2 2 2 5 4" xfId="17223" xr:uid="{00000000-0005-0000-0000-0000BE4E0000}"/>
    <cellStyle name="Normal 3 2 2 2 2 2 5 4 2" xfId="17224" xr:uid="{00000000-0005-0000-0000-0000BF4E0000}"/>
    <cellStyle name="Normal 3 2 2 2 2 2 5 4 2 2" xfId="17225" xr:uid="{00000000-0005-0000-0000-0000C04E0000}"/>
    <cellStyle name="Normal 3 2 2 2 2 2 5 4 3" xfId="17226" xr:uid="{00000000-0005-0000-0000-0000C14E0000}"/>
    <cellStyle name="Normal 3 2 2 2 2 2 5 4 3 2" xfId="17227" xr:uid="{00000000-0005-0000-0000-0000C24E0000}"/>
    <cellStyle name="Normal 3 2 2 2 2 2 5 4 4" xfId="17228" xr:uid="{00000000-0005-0000-0000-0000C34E0000}"/>
    <cellStyle name="Normal 3 2 2 2 2 2 5 4 4 2" xfId="17229" xr:uid="{00000000-0005-0000-0000-0000C44E0000}"/>
    <cellStyle name="Normal 3 2 2 2 2 2 5 4 5" xfId="17230" xr:uid="{00000000-0005-0000-0000-0000C54E0000}"/>
    <cellStyle name="Normal 3 2 2 2 2 2 5 4 6" xfId="17231" xr:uid="{00000000-0005-0000-0000-0000C64E0000}"/>
    <cellStyle name="Normal 3 2 2 2 2 2 5 5" xfId="17232" xr:uid="{00000000-0005-0000-0000-0000C74E0000}"/>
    <cellStyle name="Normal 3 2 2 2 2 2 5 5 2" xfId="17233" xr:uid="{00000000-0005-0000-0000-0000C84E0000}"/>
    <cellStyle name="Normal 3 2 2 2 2 2 5 5 2 2" xfId="17234" xr:uid="{00000000-0005-0000-0000-0000C94E0000}"/>
    <cellStyle name="Normal 3 2 2 2 2 2 5 5 3" xfId="17235" xr:uid="{00000000-0005-0000-0000-0000CA4E0000}"/>
    <cellStyle name="Normal 3 2 2 2 2 2 5 5 3 2" xfId="17236" xr:uid="{00000000-0005-0000-0000-0000CB4E0000}"/>
    <cellStyle name="Normal 3 2 2 2 2 2 5 5 4" xfId="17237" xr:uid="{00000000-0005-0000-0000-0000CC4E0000}"/>
    <cellStyle name="Normal 3 2 2 2 2 2 5 5 4 2" xfId="17238" xr:uid="{00000000-0005-0000-0000-0000CD4E0000}"/>
    <cellStyle name="Normal 3 2 2 2 2 2 5 5 5" xfId="17239" xr:uid="{00000000-0005-0000-0000-0000CE4E0000}"/>
    <cellStyle name="Normal 3 2 2 2 2 2 5 5 6" xfId="17240" xr:uid="{00000000-0005-0000-0000-0000CF4E0000}"/>
    <cellStyle name="Normal 3 2 2 2 2 2 5 6" xfId="17241" xr:uid="{00000000-0005-0000-0000-0000D04E0000}"/>
    <cellStyle name="Normal 3 2 2 2 2 2 5 6 2" xfId="17242" xr:uid="{00000000-0005-0000-0000-0000D14E0000}"/>
    <cellStyle name="Normal 3 2 2 2 2 2 5 6 2 2" xfId="17243" xr:uid="{00000000-0005-0000-0000-0000D24E0000}"/>
    <cellStyle name="Normal 3 2 2 2 2 2 5 6 3" xfId="17244" xr:uid="{00000000-0005-0000-0000-0000D34E0000}"/>
    <cellStyle name="Normal 3 2 2 2 2 2 5 6 3 2" xfId="17245" xr:uid="{00000000-0005-0000-0000-0000D44E0000}"/>
    <cellStyle name="Normal 3 2 2 2 2 2 5 6 4" xfId="17246" xr:uid="{00000000-0005-0000-0000-0000D54E0000}"/>
    <cellStyle name="Normal 3 2 2 2 2 2 5 6 5" xfId="17247" xr:uid="{00000000-0005-0000-0000-0000D64E0000}"/>
    <cellStyle name="Normal 3 2 2 2 2 2 5 7" xfId="17248" xr:uid="{00000000-0005-0000-0000-0000D74E0000}"/>
    <cellStyle name="Normal 3 2 2 2 2 2 5 7 2" xfId="17249" xr:uid="{00000000-0005-0000-0000-0000D84E0000}"/>
    <cellStyle name="Normal 3 2 2 2 2 2 5 8" xfId="17250" xr:uid="{00000000-0005-0000-0000-0000D94E0000}"/>
    <cellStyle name="Normal 3 2 2 2 2 2 5 8 2" xfId="17251" xr:uid="{00000000-0005-0000-0000-0000DA4E0000}"/>
    <cellStyle name="Normal 3 2 2 2 2 2 5 9" xfId="17252" xr:uid="{00000000-0005-0000-0000-0000DB4E0000}"/>
    <cellStyle name="Normal 3 2 2 2 2 2 5 9 2" xfId="17253" xr:uid="{00000000-0005-0000-0000-0000DC4E0000}"/>
    <cellStyle name="Normal 3 2 2 2 2 2 6" xfId="17254" xr:uid="{00000000-0005-0000-0000-0000DD4E0000}"/>
    <cellStyle name="Normal 3 2 2 2 2 2 6 10" xfId="17255" xr:uid="{00000000-0005-0000-0000-0000DE4E0000}"/>
    <cellStyle name="Normal 3 2 2 2 2 2 6 11" xfId="17256" xr:uid="{00000000-0005-0000-0000-0000DF4E0000}"/>
    <cellStyle name="Normal 3 2 2 2 2 2 6 2" xfId="17257" xr:uid="{00000000-0005-0000-0000-0000E04E0000}"/>
    <cellStyle name="Normal 3 2 2 2 2 2 6 2 2" xfId="17258" xr:uid="{00000000-0005-0000-0000-0000E14E0000}"/>
    <cellStyle name="Normal 3 2 2 2 2 2 6 2 2 2" xfId="17259" xr:uid="{00000000-0005-0000-0000-0000E24E0000}"/>
    <cellStyle name="Normal 3 2 2 2 2 2 6 2 3" xfId="17260" xr:uid="{00000000-0005-0000-0000-0000E34E0000}"/>
    <cellStyle name="Normal 3 2 2 2 2 2 6 2 3 2" xfId="17261" xr:uid="{00000000-0005-0000-0000-0000E44E0000}"/>
    <cellStyle name="Normal 3 2 2 2 2 2 6 2 4" xfId="17262" xr:uid="{00000000-0005-0000-0000-0000E54E0000}"/>
    <cellStyle name="Normal 3 2 2 2 2 2 6 2 4 2" xfId="17263" xr:uid="{00000000-0005-0000-0000-0000E64E0000}"/>
    <cellStyle name="Normal 3 2 2 2 2 2 6 2 5" xfId="17264" xr:uid="{00000000-0005-0000-0000-0000E74E0000}"/>
    <cellStyle name="Normal 3 2 2 2 2 2 6 2 6" xfId="17265" xr:uid="{00000000-0005-0000-0000-0000E84E0000}"/>
    <cellStyle name="Normal 3 2 2 2 2 2 6 2 7" xfId="17266" xr:uid="{00000000-0005-0000-0000-0000E94E0000}"/>
    <cellStyle name="Normal 3 2 2 2 2 2 6 3" xfId="17267" xr:uid="{00000000-0005-0000-0000-0000EA4E0000}"/>
    <cellStyle name="Normal 3 2 2 2 2 2 6 3 2" xfId="17268" xr:uid="{00000000-0005-0000-0000-0000EB4E0000}"/>
    <cellStyle name="Normal 3 2 2 2 2 2 6 3 2 2" xfId="17269" xr:uid="{00000000-0005-0000-0000-0000EC4E0000}"/>
    <cellStyle name="Normal 3 2 2 2 2 2 6 3 3" xfId="17270" xr:uid="{00000000-0005-0000-0000-0000ED4E0000}"/>
    <cellStyle name="Normal 3 2 2 2 2 2 6 3 3 2" xfId="17271" xr:uid="{00000000-0005-0000-0000-0000EE4E0000}"/>
    <cellStyle name="Normal 3 2 2 2 2 2 6 3 4" xfId="17272" xr:uid="{00000000-0005-0000-0000-0000EF4E0000}"/>
    <cellStyle name="Normal 3 2 2 2 2 2 6 3 4 2" xfId="17273" xr:uid="{00000000-0005-0000-0000-0000F04E0000}"/>
    <cellStyle name="Normal 3 2 2 2 2 2 6 3 5" xfId="17274" xr:uid="{00000000-0005-0000-0000-0000F14E0000}"/>
    <cellStyle name="Normal 3 2 2 2 2 2 6 3 6" xfId="17275" xr:uid="{00000000-0005-0000-0000-0000F24E0000}"/>
    <cellStyle name="Normal 3 2 2 2 2 2 6 4" xfId="17276" xr:uid="{00000000-0005-0000-0000-0000F34E0000}"/>
    <cellStyle name="Normal 3 2 2 2 2 2 6 4 2" xfId="17277" xr:uid="{00000000-0005-0000-0000-0000F44E0000}"/>
    <cellStyle name="Normal 3 2 2 2 2 2 6 4 2 2" xfId="17278" xr:uid="{00000000-0005-0000-0000-0000F54E0000}"/>
    <cellStyle name="Normal 3 2 2 2 2 2 6 4 3" xfId="17279" xr:uid="{00000000-0005-0000-0000-0000F64E0000}"/>
    <cellStyle name="Normal 3 2 2 2 2 2 6 4 3 2" xfId="17280" xr:uid="{00000000-0005-0000-0000-0000F74E0000}"/>
    <cellStyle name="Normal 3 2 2 2 2 2 6 4 4" xfId="17281" xr:uid="{00000000-0005-0000-0000-0000F84E0000}"/>
    <cellStyle name="Normal 3 2 2 2 2 2 6 4 4 2" xfId="17282" xr:uid="{00000000-0005-0000-0000-0000F94E0000}"/>
    <cellStyle name="Normal 3 2 2 2 2 2 6 4 5" xfId="17283" xr:uid="{00000000-0005-0000-0000-0000FA4E0000}"/>
    <cellStyle name="Normal 3 2 2 2 2 2 6 4 6" xfId="17284" xr:uid="{00000000-0005-0000-0000-0000FB4E0000}"/>
    <cellStyle name="Normal 3 2 2 2 2 2 6 5" xfId="17285" xr:uid="{00000000-0005-0000-0000-0000FC4E0000}"/>
    <cellStyle name="Normal 3 2 2 2 2 2 6 5 2" xfId="17286" xr:uid="{00000000-0005-0000-0000-0000FD4E0000}"/>
    <cellStyle name="Normal 3 2 2 2 2 2 6 5 2 2" xfId="17287" xr:uid="{00000000-0005-0000-0000-0000FE4E0000}"/>
    <cellStyle name="Normal 3 2 2 2 2 2 6 5 3" xfId="17288" xr:uid="{00000000-0005-0000-0000-0000FF4E0000}"/>
    <cellStyle name="Normal 3 2 2 2 2 2 6 5 3 2" xfId="17289" xr:uid="{00000000-0005-0000-0000-0000004F0000}"/>
    <cellStyle name="Normal 3 2 2 2 2 2 6 5 4" xfId="17290" xr:uid="{00000000-0005-0000-0000-0000014F0000}"/>
    <cellStyle name="Normal 3 2 2 2 2 2 6 5 5" xfId="17291" xr:uid="{00000000-0005-0000-0000-0000024F0000}"/>
    <cellStyle name="Normal 3 2 2 2 2 2 6 6" xfId="17292" xr:uid="{00000000-0005-0000-0000-0000034F0000}"/>
    <cellStyle name="Normal 3 2 2 2 2 2 6 6 2" xfId="17293" xr:uid="{00000000-0005-0000-0000-0000044F0000}"/>
    <cellStyle name="Normal 3 2 2 2 2 2 6 7" xfId="17294" xr:uid="{00000000-0005-0000-0000-0000054F0000}"/>
    <cellStyle name="Normal 3 2 2 2 2 2 6 7 2" xfId="17295" xr:uid="{00000000-0005-0000-0000-0000064F0000}"/>
    <cellStyle name="Normal 3 2 2 2 2 2 6 8" xfId="17296" xr:uid="{00000000-0005-0000-0000-0000074F0000}"/>
    <cellStyle name="Normal 3 2 2 2 2 2 6 8 2" xfId="17297" xr:uid="{00000000-0005-0000-0000-0000084F0000}"/>
    <cellStyle name="Normal 3 2 2 2 2 2 6 9" xfId="17298" xr:uid="{00000000-0005-0000-0000-0000094F0000}"/>
    <cellStyle name="Normal 3 2 2 2 2 2 7" xfId="17299" xr:uid="{00000000-0005-0000-0000-00000A4F0000}"/>
    <cellStyle name="Normal 3 2 2 2 2 2 7 10" xfId="17300" xr:uid="{00000000-0005-0000-0000-00000B4F0000}"/>
    <cellStyle name="Normal 3 2 2 2 2 2 7 11" xfId="17301" xr:uid="{00000000-0005-0000-0000-00000C4F0000}"/>
    <cellStyle name="Normal 3 2 2 2 2 2 7 2" xfId="17302" xr:uid="{00000000-0005-0000-0000-00000D4F0000}"/>
    <cellStyle name="Normal 3 2 2 2 2 2 7 2 2" xfId="17303" xr:uid="{00000000-0005-0000-0000-00000E4F0000}"/>
    <cellStyle name="Normal 3 2 2 2 2 2 7 2 2 2" xfId="17304" xr:uid="{00000000-0005-0000-0000-00000F4F0000}"/>
    <cellStyle name="Normal 3 2 2 2 2 2 7 2 3" xfId="17305" xr:uid="{00000000-0005-0000-0000-0000104F0000}"/>
    <cellStyle name="Normal 3 2 2 2 2 2 7 2 3 2" xfId="17306" xr:uid="{00000000-0005-0000-0000-0000114F0000}"/>
    <cellStyle name="Normal 3 2 2 2 2 2 7 2 4" xfId="17307" xr:uid="{00000000-0005-0000-0000-0000124F0000}"/>
    <cellStyle name="Normal 3 2 2 2 2 2 7 2 4 2" xfId="17308" xr:uid="{00000000-0005-0000-0000-0000134F0000}"/>
    <cellStyle name="Normal 3 2 2 2 2 2 7 2 5" xfId="17309" xr:uid="{00000000-0005-0000-0000-0000144F0000}"/>
    <cellStyle name="Normal 3 2 2 2 2 2 7 2 6" xfId="17310" xr:uid="{00000000-0005-0000-0000-0000154F0000}"/>
    <cellStyle name="Normal 3 2 2 2 2 2 7 2 7" xfId="17311" xr:uid="{00000000-0005-0000-0000-0000164F0000}"/>
    <cellStyle name="Normal 3 2 2 2 2 2 7 3" xfId="17312" xr:uid="{00000000-0005-0000-0000-0000174F0000}"/>
    <cellStyle name="Normal 3 2 2 2 2 2 7 3 2" xfId="17313" xr:uid="{00000000-0005-0000-0000-0000184F0000}"/>
    <cellStyle name="Normal 3 2 2 2 2 2 7 3 2 2" xfId="17314" xr:uid="{00000000-0005-0000-0000-0000194F0000}"/>
    <cellStyle name="Normal 3 2 2 2 2 2 7 3 3" xfId="17315" xr:uid="{00000000-0005-0000-0000-00001A4F0000}"/>
    <cellStyle name="Normal 3 2 2 2 2 2 7 3 3 2" xfId="17316" xr:uid="{00000000-0005-0000-0000-00001B4F0000}"/>
    <cellStyle name="Normal 3 2 2 2 2 2 7 3 4" xfId="17317" xr:uid="{00000000-0005-0000-0000-00001C4F0000}"/>
    <cellStyle name="Normal 3 2 2 2 2 2 7 3 4 2" xfId="17318" xr:uid="{00000000-0005-0000-0000-00001D4F0000}"/>
    <cellStyle name="Normal 3 2 2 2 2 2 7 3 5" xfId="17319" xr:uid="{00000000-0005-0000-0000-00001E4F0000}"/>
    <cellStyle name="Normal 3 2 2 2 2 2 7 3 6" xfId="17320" xr:uid="{00000000-0005-0000-0000-00001F4F0000}"/>
    <cellStyle name="Normal 3 2 2 2 2 2 7 4" xfId="17321" xr:uid="{00000000-0005-0000-0000-0000204F0000}"/>
    <cellStyle name="Normal 3 2 2 2 2 2 7 4 2" xfId="17322" xr:uid="{00000000-0005-0000-0000-0000214F0000}"/>
    <cellStyle name="Normal 3 2 2 2 2 2 7 4 2 2" xfId="17323" xr:uid="{00000000-0005-0000-0000-0000224F0000}"/>
    <cellStyle name="Normal 3 2 2 2 2 2 7 4 3" xfId="17324" xr:uid="{00000000-0005-0000-0000-0000234F0000}"/>
    <cellStyle name="Normal 3 2 2 2 2 2 7 4 3 2" xfId="17325" xr:uid="{00000000-0005-0000-0000-0000244F0000}"/>
    <cellStyle name="Normal 3 2 2 2 2 2 7 4 4" xfId="17326" xr:uid="{00000000-0005-0000-0000-0000254F0000}"/>
    <cellStyle name="Normal 3 2 2 2 2 2 7 4 4 2" xfId="17327" xr:uid="{00000000-0005-0000-0000-0000264F0000}"/>
    <cellStyle name="Normal 3 2 2 2 2 2 7 4 5" xfId="17328" xr:uid="{00000000-0005-0000-0000-0000274F0000}"/>
    <cellStyle name="Normal 3 2 2 2 2 2 7 4 6" xfId="17329" xr:uid="{00000000-0005-0000-0000-0000284F0000}"/>
    <cellStyle name="Normal 3 2 2 2 2 2 7 5" xfId="17330" xr:uid="{00000000-0005-0000-0000-0000294F0000}"/>
    <cellStyle name="Normal 3 2 2 2 2 2 7 5 2" xfId="17331" xr:uid="{00000000-0005-0000-0000-00002A4F0000}"/>
    <cellStyle name="Normal 3 2 2 2 2 2 7 5 2 2" xfId="17332" xr:uid="{00000000-0005-0000-0000-00002B4F0000}"/>
    <cellStyle name="Normal 3 2 2 2 2 2 7 5 3" xfId="17333" xr:uid="{00000000-0005-0000-0000-00002C4F0000}"/>
    <cellStyle name="Normal 3 2 2 2 2 2 7 5 3 2" xfId="17334" xr:uid="{00000000-0005-0000-0000-00002D4F0000}"/>
    <cellStyle name="Normal 3 2 2 2 2 2 7 5 4" xfId="17335" xr:uid="{00000000-0005-0000-0000-00002E4F0000}"/>
    <cellStyle name="Normal 3 2 2 2 2 2 7 5 5" xfId="17336" xr:uid="{00000000-0005-0000-0000-00002F4F0000}"/>
    <cellStyle name="Normal 3 2 2 2 2 2 7 6" xfId="17337" xr:uid="{00000000-0005-0000-0000-0000304F0000}"/>
    <cellStyle name="Normal 3 2 2 2 2 2 7 6 2" xfId="17338" xr:uid="{00000000-0005-0000-0000-0000314F0000}"/>
    <cellStyle name="Normal 3 2 2 2 2 2 7 7" xfId="17339" xr:uid="{00000000-0005-0000-0000-0000324F0000}"/>
    <cellStyle name="Normal 3 2 2 2 2 2 7 7 2" xfId="17340" xr:uid="{00000000-0005-0000-0000-0000334F0000}"/>
    <cellStyle name="Normal 3 2 2 2 2 2 7 8" xfId="17341" xr:uid="{00000000-0005-0000-0000-0000344F0000}"/>
    <cellStyle name="Normal 3 2 2 2 2 2 7 8 2" xfId="17342" xr:uid="{00000000-0005-0000-0000-0000354F0000}"/>
    <cellStyle name="Normal 3 2 2 2 2 2 7 9" xfId="17343" xr:uid="{00000000-0005-0000-0000-0000364F0000}"/>
    <cellStyle name="Normal 3 2 2 2 2 2 8" xfId="17344" xr:uid="{00000000-0005-0000-0000-0000374F0000}"/>
    <cellStyle name="Normal 3 2 2 2 2 2 8 2" xfId="17345" xr:uid="{00000000-0005-0000-0000-0000384F0000}"/>
    <cellStyle name="Normal 3 2 2 2 2 2 8 2 2" xfId="17346" xr:uid="{00000000-0005-0000-0000-0000394F0000}"/>
    <cellStyle name="Normal 3 2 2 2 2 2 8 3" xfId="17347" xr:uid="{00000000-0005-0000-0000-00003A4F0000}"/>
    <cellStyle name="Normal 3 2 2 2 2 2 8 3 2" xfId="17348" xr:uid="{00000000-0005-0000-0000-00003B4F0000}"/>
    <cellStyle name="Normal 3 2 2 2 2 2 8 4" xfId="17349" xr:uid="{00000000-0005-0000-0000-00003C4F0000}"/>
    <cellStyle name="Normal 3 2 2 2 2 2 8 4 2" xfId="17350" xr:uid="{00000000-0005-0000-0000-00003D4F0000}"/>
    <cellStyle name="Normal 3 2 2 2 2 2 8 5" xfId="17351" xr:uid="{00000000-0005-0000-0000-00003E4F0000}"/>
    <cellStyle name="Normal 3 2 2 2 2 2 8 6" xfId="17352" xr:uid="{00000000-0005-0000-0000-00003F4F0000}"/>
    <cellStyle name="Normal 3 2 2 2 2 2 8 7" xfId="17353" xr:uid="{00000000-0005-0000-0000-0000404F0000}"/>
    <cellStyle name="Normal 3 2 2 2 2 2 9" xfId="17354" xr:uid="{00000000-0005-0000-0000-0000414F0000}"/>
    <cellStyle name="Normal 3 2 2 2 2 2 9 2" xfId="17355" xr:uid="{00000000-0005-0000-0000-0000424F0000}"/>
    <cellStyle name="Normal 3 2 2 2 2 2 9 2 2" xfId="17356" xr:uid="{00000000-0005-0000-0000-0000434F0000}"/>
    <cellStyle name="Normal 3 2 2 2 2 2 9 3" xfId="17357" xr:uid="{00000000-0005-0000-0000-0000444F0000}"/>
    <cellStyle name="Normal 3 2 2 2 2 2 9 3 2" xfId="17358" xr:uid="{00000000-0005-0000-0000-0000454F0000}"/>
    <cellStyle name="Normal 3 2 2 2 2 2 9 4" xfId="17359" xr:uid="{00000000-0005-0000-0000-0000464F0000}"/>
    <cellStyle name="Normal 3 2 2 2 2 2 9 4 2" xfId="17360" xr:uid="{00000000-0005-0000-0000-0000474F0000}"/>
    <cellStyle name="Normal 3 2 2 2 2 2 9 5" xfId="17361" xr:uid="{00000000-0005-0000-0000-0000484F0000}"/>
    <cellStyle name="Normal 3 2 2 2 2 2 9 6" xfId="17362" xr:uid="{00000000-0005-0000-0000-0000494F0000}"/>
    <cellStyle name="Normal 3 2 2 2 2 20" xfId="17363" xr:uid="{00000000-0005-0000-0000-00004A4F0000}"/>
    <cellStyle name="Normal 3 2 2 2 2 3" xfId="17364" xr:uid="{00000000-0005-0000-0000-00004B4F0000}"/>
    <cellStyle name="Normal 3 2 2 2 2 3 10" xfId="17365" xr:uid="{00000000-0005-0000-0000-00004C4F0000}"/>
    <cellStyle name="Normal 3 2 2 2 2 3 10 2" xfId="17366" xr:uid="{00000000-0005-0000-0000-00004D4F0000}"/>
    <cellStyle name="Normal 3 2 2 2 2 3 10 2 2" xfId="17367" xr:uid="{00000000-0005-0000-0000-00004E4F0000}"/>
    <cellStyle name="Normal 3 2 2 2 2 3 10 3" xfId="17368" xr:uid="{00000000-0005-0000-0000-00004F4F0000}"/>
    <cellStyle name="Normal 3 2 2 2 2 3 10 3 2" xfId="17369" xr:uid="{00000000-0005-0000-0000-0000504F0000}"/>
    <cellStyle name="Normal 3 2 2 2 2 3 10 4" xfId="17370" xr:uid="{00000000-0005-0000-0000-0000514F0000}"/>
    <cellStyle name="Normal 3 2 2 2 2 3 10 4 2" xfId="17371" xr:uid="{00000000-0005-0000-0000-0000524F0000}"/>
    <cellStyle name="Normal 3 2 2 2 2 3 10 5" xfId="17372" xr:uid="{00000000-0005-0000-0000-0000534F0000}"/>
    <cellStyle name="Normal 3 2 2 2 2 3 10 6" xfId="17373" xr:uid="{00000000-0005-0000-0000-0000544F0000}"/>
    <cellStyle name="Normal 3 2 2 2 2 3 11" xfId="17374" xr:uid="{00000000-0005-0000-0000-0000554F0000}"/>
    <cellStyle name="Normal 3 2 2 2 2 3 11 2" xfId="17375" xr:uid="{00000000-0005-0000-0000-0000564F0000}"/>
    <cellStyle name="Normal 3 2 2 2 2 3 11 2 2" xfId="17376" xr:uid="{00000000-0005-0000-0000-0000574F0000}"/>
    <cellStyle name="Normal 3 2 2 2 2 3 11 3" xfId="17377" xr:uid="{00000000-0005-0000-0000-0000584F0000}"/>
    <cellStyle name="Normal 3 2 2 2 2 3 11 3 2" xfId="17378" xr:uid="{00000000-0005-0000-0000-0000594F0000}"/>
    <cellStyle name="Normal 3 2 2 2 2 3 11 4" xfId="17379" xr:uid="{00000000-0005-0000-0000-00005A4F0000}"/>
    <cellStyle name="Normal 3 2 2 2 2 3 11 4 2" xfId="17380" xr:uid="{00000000-0005-0000-0000-00005B4F0000}"/>
    <cellStyle name="Normal 3 2 2 2 2 3 11 5" xfId="17381" xr:uid="{00000000-0005-0000-0000-00005C4F0000}"/>
    <cellStyle name="Normal 3 2 2 2 2 3 11 6" xfId="17382" xr:uid="{00000000-0005-0000-0000-00005D4F0000}"/>
    <cellStyle name="Normal 3 2 2 2 2 3 12" xfId="17383" xr:uid="{00000000-0005-0000-0000-00005E4F0000}"/>
    <cellStyle name="Normal 3 2 2 2 2 3 12 2" xfId="17384" xr:uid="{00000000-0005-0000-0000-00005F4F0000}"/>
    <cellStyle name="Normal 3 2 2 2 2 3 12 2 2" xfId="17385" xr:uid="{00000000-0005-0000-0000-0000604F0000}"/>
    <cellStyle name="Normal 3 2 2 2 2 3 12 3" xfId="17386" xr:uid="{00000000-0005-0000-0000-0000614F0000}"/>
    <cellStyle name="Normal 3 2 2 2 2 3 12 3 2" xfId="17387" xr:uid="{00000000-0005-0000-0000-0000624F0000}"/>
    <cellStyle name="Normal 3 2 2 2 2 3 12 4" xfId="17388" xr:uid="{00000000-0005-0000-0000-0000634F0000}"/>
    <cellStyle name="Normal 3 2 2 2 2 3 12 5" xfId="17389" xr:uid="{00000000-0005-0000-0000-0000644F0000}"/>
    <cellStyle name="Normal 3 2 2 2 2 3 13" xfId="17390" xr:uid="{00000000-0005-0000-0000-0000654F0000}"/>
    <cellStyle name="Normal 3 2 2 2 2 3 13 2" xfId="17391" xr:uid="{00000000-0005-0000-0000-0000664F0000}"/>
    <cellStyle name="Normal 3 2 2 2 2 3 14" xfId="17392" xr:uid="{00000000-0005-0000-0000-0000674F0000}"/>
    <cellStyle name="Normal 3 2 2 2 2 3 14 2" xfId="17393" xr:uid="{00000000-0005-0000-0000-0000684F0000}"/>
    <cellStyle name="Normal 3 2 2 2 2 3 15" xfId="17394" xr:uid="{00000000-0005-0000-0000-0000694F0000}"/>
    <cellStyle name="Normal 3 2 2 2 2 3 15 2" xfId="17395" xr:uid="{00000000-0005-0000-0000-00006A4F0000}"/>
    <cellStyle name="Normal 3 2 2 2 2 3 16" xfId="17396" xr:uid="{00000000-0005-0000-0000-00006B4F0000}"/>
    <cellStyle name="Normal 3 2 2 2 2 3 17" xfId="17397" xr:uid="{00000000-0005-0000-0000-00006C4F0000}"/>
    <cellStyle name="Normal 3 2 2 2 2 3 18" xfId="17398" xr:uid="{00000000-0005-0000-0000-00006D4F0000}"/>
    <cellStyle name="Normal 3 2 2 2 2 3 2" xfId="17399" xr:uid="{00000000-0005-0000-0000-00006E4F0000}"/>
    <cellStyle name="Normal 3 2 2 2 2 3 2 10" xfId="17400" xr:uid="{00000000-0005-0000-0000-00006F4F0000}"/>
    <cellStyle name="Normal 3 2 2 2 2 3 2 10 2" xfId="17401" xr:uid="{00000000-0005-0000-0000-0000704F0000}"/>
    <cellStyle name="Normal 3 2 2 2 2 3 2 10 2 2" xfId="17402" xr:uid="{00000000-0005-0000-0000-0000714F0000}"/>
    <cellStyle name="Normal 3 2 2 2 2 3 2 10 3" xfId="17403" xr:uid="{00000000-0005-0000-0000-0000724F0000}"/>
    <cellStyle name="Normal 3 2 2 2 2 3 2 10 3 2" xfId="17404" xr:uid="{00000000-0005-0000-0000-0000734F0000}"/>
    <cellStyle name="Normal 3 2 2 2 2 3 2 10 4" xfId="17405" xr:uid="{00000000-0005-0000-0000-0000744F0000}"/>
    <cellStyle name="Normal 3 2 2 2 2 3 2 10 4 2" xfId="17406" xr:uid="{00000000-0005-0000-0000-0000754F0000}"/>
    <cellStyle name="Normal 3 2 2 2 2 3 2 10 5" xfId="17407" xr:uid="{00000000-0005-0000-0000-0000764F0000}"/>
    <cellStyle name="Normal 3 2 2 2 2 3 2 10 6" xfId="17408" xr:uid="{00000000-0005-0000-0000-0000774F0000}"/>
    <cellStyle name="Normal 3 2 2 2 2 3 2 11" xfId="17409" xr:uid="{00000000-0005-0000-0000-0000784F0000}"/>
    <cellStyle name="Normal 3 2 2 2 2 3 2 11 2" xfId="17410" xr:uid="{00000000-0005-0000-0000-0000794F0000}"/>
    <cellStyle name="Normal 3 2 2 2 2 3 2 11 2 2" xfId="17411" xr:uid="{00000000-0005-0000-0000-00007A4F0000}"/>
    <cellStyle name="Normal 3 2 2 2 2 3 2 11 3" xfId="17412" xr:uid="{00000000-0005-0000-0000-00007B4F0000}"/>
    <cellStyle name="Normal 3 2 2 2 2 3 2 11 3 2" xfId="17413" xr:uid="{00000000-0005-0000-0000-00007C4F0000}"/>
    <cellStyle name="Normal 3 2 2 2 2 3 2 11 4" xfId="17414" xr:uid="{00000000-0005-0000-0000-00007D4F0000}"/>
    <cellStyle name="Normal 3 2 2 2 2 3 2 11 5" xfId="17415" xr:uid="{00000000-0005-0000-0000-00007E4F0000}"/>
    <cellStyle name="Normal 3 2 2 2 2 3 2 12" xfId="17416" xr:uid="{00000000-0005-0000-0000-00007F4F0000}"/>
    <cellStyle name="Normal 3 2 2 2 2 3 2 12 2" xfId="17417" xr:uid="{00000000-0005-0000-0000-0000804F0000}"/>
    <cellStyle name="Normal 3 2 2 2 2 3 2 13" xfId="17418" xr:uid="{00000000-0005-0000-0000-0000814F0000}"/>
    <cellStyle name="Normal 3 2 2 2 2 3 2 13 2" xfId="17419" xr:uid="{00000000-0005-0000-0000-0000824F0000}"/>
    <cellStyle name="Normal 3 2 2 2 2 3 2 14" xfId="17420" xr:uid="{00000000-0005-0000-0000-0000834F0000}"/>
    <cellStyle name="Normal 3 2 2 2 2 3 2 14 2" xfId="17421" xr:uid="{00000000-0005-0000-0000-0000844F0000}"/>
    <cellStyle name="Normal 3 2 2 2 2 3 2 15" xfId="17422" xr:uid="{00000000-0005-0000-0000-0000854F0000}"/>
    <cellStyle name="Normal 3 2 2 2 2 3 2 16" xfId="17423" xr:uid="{00000000-0005-0000-0000-0000864F0000}"/>
    <cellStyle name="Normal 3 2 2 2 2 3 2 17" xfId="17424" xr:uid="{00000000-0005-0000-0000-0000874F0000}"/>
    <cellStyle name="Normal 3 2 2 2 2 3 2 2" xfId="17425" xr:uid="{00000000-0005-0000-0000-0000884F0000}"/>
    <cellStyle name="Normal 3 2 2 2 2 3 2 2 10" xfId="17426" xr:uid="{00000000-0005-0000-0000-0000894F0000}"/>
    <cellStyle name="Normal 3 2 2 2 2 3 2 2 10 2" xfId="17427" xr:uid="{00000000-0005-0000-0000-00008A4F0000}"/>
    <cellStyle name="Normal 3 2 2 2 2 3 2 2 11" xfId="17428" xr:uid="{00000000-0005-0000-0000-00008B4F0000}"/>
    <cellStyle name="Normal 3 2 2 2 2 3 2 2 11 2" xfId="17429" xr:uid="{00000000-0005-0000-0000-00008C4F0000}"/>
    <cellStyle name="Normal 3 2 2 2 2 3 2 2 12" xfId="17430" xr:uid="{00000000-0005-0000-0000-00008D4F0000}"/>
    <cellStyle name="Normal 3 2 2 2 2 3 2 2 13" xfId="17431" xr:uid="{00000000-0005-0000-0000-00008E4F0000}"/>
    <cellStyle name="Normal 3 2 2 2 2 3 2 2 14" xfId="17432" xr:uid="{00000000-0005-0000-0000-00008F4F0000}"/>
    <cellStyle name="Normal 3 2 2 2 2 3 2 2 2" xfId="17433" xr:uid="{00000000-0005-0000-0000-0000904F0000}"/>
    <cellStyle name="Normal 3 2 2 2 2 3 2 2 2 10" xfId="17434" xr:uid="{00000000-0005-0000-0000-0000914F0000}"/>
    <cellStyle name="Normal 3 2 2 2 2 3 2 2 2 11" xfId="17435" xr:uid="{00000000-0005-0000-0000-0000924F0000}"/>
    <cellStyle name="Normal 3 2 2 2 2 3 2 2 2 12" xfId="17436" xr:uid="{00000000-0005-0000-0000-0000934F0000}"/>
    <cellStyle name="Normal 3 2 2 2 2 3 2 2 2 2" xfId="17437" xr:uid="{00000000-0005-0000-0000-0000944F0000}"/>
    <cellStyle name="Normal 3 2 2 2 2 3 2 2 2 2 2" xfId="17438" xr:uid="{00000000-0005-0000-0000-0000954F0000}"/>
    <cellStyle name="Normal 3 2 2 2 2 3 2 2 2 2 2 2" xfId="17439" xr:uid="{00000000-0005-0000-0000-0000964F0000}"/>
    <cellStyle name="Normal 3 2 2 2 2 3 2 2 2 2 3" xfId="17440" xr:uid="{00000000-0005-0000-0000-0000974F0000}"/>
    <cellStyle name="Normal 3 2 2 2 2 3 2 2 2 2 3 2" xfId="17441" xr:uid="{00000000-0005-0000-0000-0000984F0000}"/>
    <cellStyle name="Normal 3 2 2 2 2 3 2 2 2 2 4" xfId="17442" xr:uid="{00000000-0005-0000-0000-0000994F0000}"/>
    <cellStyle name="Normal 3 2 2 2 2 3 2 2 2 2 4 2" xfId="17443" xr:uid="{00000000-0005-0000-0000-00009A4F0000}"/>
    <cellStyle name="Normal 3 2 2 2 2 3 2 2 2 2 5" xfId="17444" xr:uid="{00000000-0005-0000-0000-00009B4F0000}"/>
    <cellStyle name="Normal 3 2 2 2 2 3 2 2 2 2 6" xfId="17445" xr:uid="{00000000-0005-0000-0000-00009C4F0000}"/>
    <cellStyle name="Normal 3 2 2 2 2 3 2 2 2 3" xfId="17446" xr:uid="{00000000-0005-0000-0000-00009D4F0000}"/>
    <cellStyle name="Normal 3 2 2 2 2 3 2 2 2 3 2" xfId="17447" xr:uid="{00000000-0005-0000-0000-00009E4F0000}"/>
    <cellStyle name="Normal 3 2 2 2 2 3 2 2 2 3 2 2" xfId="17448" xr:uid="{00000000-0005-0000-0000-00009F4F0000}"/>
    <cellStyle name="Normal 3 2 2 2 2 3 2 2 2 3 3" xfId="17449" xr:uid="{00000000-0005-0000-0000-0000A04F0000}"/>
    <cellStyle name="Normal 3 2 2 2 2 3 2 2 2 3 3 2" xfId="17450" xr:uid="{00000000-0005-0000-0000-0000A14F0000}"/>
    <cellStyle name="Normal 3 2 2 2 2 3 2 2 2 3 4" xfId="17451" xr:uid="{00000000-0005-0000-0000-0000A24F0000}"/>
    <cellStyle name="Normal 3 2 2 2 2 3 2 2 2 3 4 2" xfId="17452" xr:uid="{00000000-0005-0000-0000-0000A34F0000}"/>
    <cellStyle name="Normal 3 2 2 2 2 3 2 2 2 3 5" xfId="17453" xr:uid="{00000000-0005-0000-0000-0000A44F0000}"/>
    <cellStyle name="Normal 3 2 2 2 2 3 2 2 2 3 6" xfId="17454" xr:uid="{00000000-0005-0000-0000-0000A54F0000}"/>
    <cellStyle name="Normal 3 2 2 2 2 3 2 2 2 4" xfId="17455" xr:uid="{00000000-0005-0000-0000-0000A64F0000}"/>
    <cellStyle name="Normal 3 2 2 2 2 3 2 2 2 4 2" xfId="17456" xr:uid="{00000000-0005-0000-0000-0000A74F0000}"/>
    <cellStyle name="Normal 3 2 2 2 2 3 2 2 2 4 2 2" xfId="17457" xr:uid="{00000000-0005-0000-0000-0000A84F0000}"/>
    <cellStyle name="Normal 3 2 2 2 2 3 2 2 2 4 3" xfId="17458" xr:uid="{00000000-0005-0000-0000-0000A94F0000}"/>
    <cellStyle name="Normal 3 2 2 2 2 3 2 2 2 4 3 2" xfId="17459" xr:uid="{00000000-0005-0000-0000-0000AA4F0000}"/>
    <cellStyle name="Normal 3 2 2 2 2 3 2 2 2 4 4" xfId="17460" xr:uid="{00000000-0005-0000-0000-0000AB4F0000}"/>
    <cellStyle name="Normal 3 2 2 2 2 3 2 2 2 4 4 2" xfId="17461" xr:uid="{00000000-0005-0000-0000-0000AC4F0000}"/>
    <cellStyle name="Normal 3 2 2 2 2 3 2 2 2 4 5" xfId="17462" xr:uid="{00000000-0005-0000-0000-0000AD4F0000}"/>
    <cellStyle name="Normal 3 2 2 2 2 3 2 2 2 4 6" xfId="17463" xr:uid="{00000000-0005-0000-0000-0000AE4F0000}"/>
    <cellStyle name="Normal 3 2 2 2 2 3 2 2 2 5" xfId="17464" xr:uid="{00000000-0005-0000-0000-0000AF4F0000}"/>
    <cellStyle name="Normal 3 2 2 2 2 3 2 2 2 5 2" xfId="17465" xr:uid="{00000000-0005-0000-0000-0000B04F0000}"/>
    <cellStyle name="Normal 3 2 2 2 2 3 2 2 2 5 2 2" xfId="17466" xr:uid="{00000000-0005-0000-0000-0000B14F0000}"/>
    <cellStyle name="Normal 3 2 2 2 2 3 2 2 2 5 3" xfId="17467" xr:uid="{00000000-0005-0000-0000-0000B24F0000}"/>
    <cellStyle name="Normal 3 2 2 2 2 3 2 2 2 5 3 2" xfId="17468" xr:uid="{00000000-0005-0000-0000-0000B34F0000}"/>
    <cellStyle name="Normal 3 2 2 2 2 3 2 2 2 5 4" xfId="17469" xr:uid="{00000000-0005-0000-0000-0000B44F0000}"/>
    <cellStyle name="Normal 3 2 2 2 2 3 2 2 2 5 4 2" xfId="17470" xr:uid="{00000000-0005-0000-0000-0000B54F0000}"/>
    <cellStyle name="Normal 3 2 2 2 2 3 2 2 2 5 5" xfId="17471" xr:uid="{00000000-0005-0000-0000-0000B64F0000}"/>
    <cellStyle name="Normal 3 2 2 2 2 3 2 2 2 5 6" xfId="17472" xr:uid="{00000000-0005-0000-0000-0000B74F0000}"/>
    <cellStyle name="Normal 3 2 2 2 2 3 2 2 2 6" xfId="17473" xr:uid="{00000000-0005-0000-0000-0000B84F0000}"/>
    <cellStyle name="Normal 3 2 2 2 2 3 2 2 2 6 2" xfId="17474" xr:uid="{00000000-0005-0000-0000-0000B94F0000}"/>
    <cellStyle name="Normal 3 2 2 2 2 3 2 2 2 6 2 2" xfId="17475" xr:uid="{00000000-0005-0000-0000-0000BA4F0000}"/>
    <cellStyle name="Normal 3 2 2 2 2 3 2 2 2 6 3" xfId="17476" xr:uid="{00000000-0005-0000-0000-0000BB4F0000}"/>
    <cellStyle name="Normal 3 2 2 2 2 3 2 2 2 6 3 2" xfId="17477" xr:uid="{00000000-0005-0000-0000-0000BC4F0000}"/>
    <cellStyle name="Normal 3 2 2 2 2 3 2 2 2 6 4" xfId="17478" xr:uid="{00000000-0005-0000-0000-0000BD4F0000}"/>
    <cellStyle name="Normal 3 2 2 2 2 3 2 2 2 6 5" xfId="17479" xr:uid="{00000000-0005-0000-0000-0000BE4F0000}"/>
    <cellStyle name="Normal 3 2 2 2 2 3 2 2 2 7" xfId="17480" xr:uid="{00000000-0005-0000-0000-0000BF4F0000}"/>
    <cellStyle name="Normal 3 2 2 2 2 3 2 2 2 7 2" xfId="17481" xr:uid="{00000000-0005-0000-0000-0000C04F0000}"/>
    <cellStyle name="Normal 3 2 2 2 2 3 2 2 2 8" xfId="17482" xr:uid="{00000000-0005-0000-0000-0000C14F0000}"/>
    <cellStyle name="Normal 3 2 2 2 2 3 2 2 2 8 2" xfId="17483" xr:uid="{00000000-0005-0000-0000-0000C24F0000}"/>
    <cellStyle name="Normal 3 2 2 2 2 3 2 2 2 9" xfId="17484" xr:uid="{00000000-0005-0000-0000-0000C34F0000}"/>
    <cellStyle name="Normal 3 2 2 2 2 3 2 2 2 9 2" xfId="17485" xr:uid="{00000000-0005-0000-0000-0000C44F0000}"/>
    <cellStyle name="Normal 3 2 2 2 2 3 2 2 3" xfId="17486" xr:uid="{00000000-0005-0000-0000-0000C54F0000}"/>
    <cellStyle name="Normal 3 2 2 2 2 3 2 2 3 10" xfId="17487" xr:uid="{00000000-0005-0000-0000-0000C64F0000}"/>
    <cellStyle name="Normal 3 2 2 2 2 3 2 2 3 11" xfId="17488" xr:uid="{00000000-0005-0000-0000-0000C74F0000}"/>
    <cellStyle name="Normal 3 2 2 2 2 3 2 2 3 2" xfId="17489" xr:uid="{00000000-0005-0000-0000-0000C84F0000}"/>
    <cellStyle name="Normal 3 2 2 2 2 3 2 2 3 2 2" xfId="17490" xr:uid="{00000000-0005-0000-0000-0000C94F0000}"/>
    <cellStyle name="Normal 3 2 2 2 2 3 2 2 3 2 2 2" xfId="17491" xr:uid="{00000000-0005-0000-0000-0000CA4F0000}"/>
    <cellStyle name="Normal 3 2 2 2 2 3 2 2 3 2 3" xfId="17492" xr:uid="{00000000-0005-0000-0000-0000CB4F0000}"/>
    <cellStyle name="Normal 3 2 2 2 2 3 2 2 3 2 3 2" xfId="17493" xr:uid="{00000000-0005-0000-0000-0000CC4F0000}"/>
    <cellStyle name="Normal 3 2 2 2 2 3 2 2 3 2 4" xfId="17494" xr:uid="{00000000-0005-0000-0000-0000CD4F0000}"/>
    <cellStyle name="Normal 3 2 2 2 2 3 2 2 3 2 4 2" xfId="17495" xr:uid="{00000000-0005-0000-0000-0000CE4F0000}"/>
    <cellStyle name="Normal 3 2 2 2 2 3 2 2 3 2 5" xfId="17496" xr:uid="{00000000-0005-0000-0000-0000CF4F0000}"/>
    <cellStyle name="Normal 3 2 2 2 2 3 2 2 3 2 6" xfId="17497" xr:uid="{00000000-0005-0000-0000-0000D04F0000}"/>
    <cellStyle name="Normal 3 2 2 2 2 3 2 2 3 3" xfId="17498" xr:uid="{00000000-0005-0000-0000-0000D14F0000}"/>
    <cellStyle name="Normal 3 2 2 2 2 3 2 2 3 3 2" xfId="17499" xr:uid="{00000000-0005-0000-0000-0000D24F0000}"/>
    <cellStyle name="Normal 3 2 2 2 2 3 2 2 3 3 2 2" xfId="17500" xr:uid="{00000000-0005-0000-0000-0000D34F0000}"/>
    <cellStyle name="Normal 3 2 2 2 2 3 2 2 3 3 3" xfId="17501" xr:uid="{00000000-0005-0000-0000-0000D44F0000}"/>
    <cellStyle name="Normal 3 2 2 2 2 3 2 2 3 3 3 2" xfId="17502" xr:uid="{00000000-0005-0000-0000-0000D54F0000}"/>
    <cellStyle name="Normal 3 2 2 2 2 3 2 2 3 3 4" xfId="17503" xr:uid="{00000000-0005-0000-0000-0000D64F0000}"/>
    <cellStyle name="Normal 3 2 2 2 2 3 2 2 3 3 4 2" xfId="17504" xr:uid="{00000000-0005-0000-0000-0000D74F0000}"/>
    <cellStyle name="Normal 3 2 2 2 2 3 2 2 3 3 5" xfId="17505" xr:uid="{00000000-0005-0000-0000-0000D84F0000}"/>
    <cellStyle name="Normal 3 2 2 2 2 3 2 2 3 3 6" xfId="17506" xr:uid="{00000000-0005-0000-0000-0000D94F0000}"/>
    <cellStyle name="Normal 3 2 2 2 2 3 2 2 3 4" xfId="17507" xr:uid="{00000000-0005-0000-0000-0000DA4F0000}"/>
    <cellStyle name="Normal 3 2 2 2 2 3 2 2 3 4 2" xfId="17508" xr:uid="{00000000-0005-0000-0000-0000DB4F0000}"/>
    <cellStyle name="Normal 3 2 2 2 2 3 2 2 3 4 2 2" xfId="17509" xr:uid="{00000000-0005-0000-0000-0000DC4F0000}"/>
    <cellStyle name="Normal 3 2 2 2 2 3 2 2 3 4 3" xfId="17510" xr:uid="{00000000-0005-0000-0000-0000DD4F0000}"/>
    <cellStyle name="Normal 3 2 2 2 2 3 2 2 3 4 3 2" xfId="17511" xr:uid="{00000000-0005-0000-0000-0000DE4F0000}"/>
    <cellStyle name="Normal 3 2 2 2 2 3 2 2 3 4 4" xfId="17512" xr:uid="{00000000-0005-0000-0000-0000DF4F0000}"/>
    <cellStyle name="Normal 3 2 2 2 2 3 2 2 3 4 4 2" xfId="17513" xr:uid="{00000000-0005-0000-0000-0000E04F0000}"/>
    <cellStyle name="Normal 3 2 2 2 2 3 2 2 3 4 5" xfId="17514" xr:uid="{00000000-0005-0000-0000-0000E14F0000}"/>
    <cellStyle name="Normal 3 2 2 2 2 3 2 2 3 4 6" xfId="17515" xr:uid="{00000000-0005-0000-0000-0000E24F0000}"/>
    <cellStyle name="Normal 3 2 2 2 2 3 2 2 3 5" xfId="17516" xr:uid="{00000000-0005-0000-0000-0000E34F0000}"/>
    <cellStyle name="Normal 3 2 2 2 2 3 2 2 3 5 2" xfId="17517" xr:uid="{00000000-0005-0000-0000-0000E44F0000}"/>
    <cellStyle name="Normal 3 2 2 2 2 3 2 2 3 5 2 2" xfId="17518" xr:uid="{00000000-0005-0000-0000-0000E54F0000}"/>
    <cellStyle name="Normal 3 2 2 2 2 3 2 2 3 5 3" xfId="17519" xr:uid="{00000000-0005-0000-0000-0000E64F0000}"/>
    <cellStyle name="Normal 3 2 2 2 2 3 2 2 3 5 3 2" xfId="17520" xr:uid="{00000000-0005-0000-0000-0000E74F0000}"/>
    <cellStyle name="Normal 3 2 2 2 2 3 2 2 3 5 4" xfId="17521" xr:uid="{00000000-0005-0000-0000-0000E84F0000}"/>
    <cellStyle name="Normal 3 2 2 2 2 3 2 2 3 5 5" xfId="17522" xr:uid="{00000000-0005-0000-0000-0000E94F0000}"/>
    <cellStyle name="Normal 3 2 2 2 2 3 2 2 3 6" xfId="17523" xr:uid="{00000000-0005-0000-0000-0000EA4F0000}"/>
    <cellStyle name="Normal 3 2 2 2 2 3 2 2 3 6 2" xfId="17524" xr:uid="{00000000-0005-0000-0000-0000EB4F0000}"/>
    <cellStyle name="Normal 3 2 2 2 2 3 2 2 3 7" xfId="17525" xr:uid="{00000000-0005-0000-0000-0000EC4F0000}"/>
    <cellStyle name="Normal 3 2 2 2 2 3 2 2 3 7 2" xfId="17526" xr:uid="{00000000-0005-0000-0000-0000ED4F0000}"/>
    <cellStyle name="Normal 3 2 2 2 2 3 2 2 3 8" xfId="17527" xr:uid="{00000000-0005-0000-0000-0000EE4F0000}"/>
    <cellStyle name="Normal 3 2 2 2 2 3 2 2 3 8 2" xfId="17528" xr:uid="{00000000-0005-0000-0000-0000EF4F0000}"/>
    <cellStyle name="Normal 3 2 2 2 2 3 2 2 3 9" xfId="17529" xr:uid="{00000000-0005-0000-0000-0000F04F0000}"/>
    <cellStyle name="Normal 3 2 2 2 2 3 2 2 4" xfId="17530" xr:uid="{00000000-0005-0000-0000-0000F14F0000}"/>
    <cellStyle name="Normal 3 2 2 2 2 3 2 2 4 10" xfId="17531" xr:uid="{00000000-0005-0000-0000-0000F24F0000}"/>
    <cellStyle name="Normal 3 2 2 2 2 3 2 2 4 2" xfId="17532" xr:uid="{00000000-0005-0000-0000-0000F34F0000}"/>
    <cellStyle name="Normal 3 2 2 2 2 3 2 2 4 2 2" xfId="17533" xr:uid="{00000000-0005-0000-0000-0000F44F0000}"/>
    <cellStyle name="Normal 3 2 2 2 2 3 2 2 4 2 2 2" xfId="17534" xr:uid="{00000000-0005-0000-0000-0000F54F0000}"/>
    <cellStyle name="Normal 3 2 2 2 2 3 2 2 4 2 3" xfId="17535" xr:uid="{00000000-0005-0000-0000-0000F64F0000}"/>
    <cellStyle name="Normal 3 2 2 2 2 3 2 2 4 2 3 2" xfId="17536" xr:uid="{00000000-0005-0000-0000-0000F74F0000}"/>
    <cellStyle name="Normal 3 2 2 2 2 3 2 2 4 2 4" xfId="17537" xr:uid="{00000000-0005-0000-0000-0000F84F0000}"/>
    <cellStyle name="Normal 3 2 2 2 2 3 2 2 4 2 4 2" xfId="17538" xr:uid="{00000000-0005-0000-0000-0000F94F0000}"/>
    <cellStyle name="Normal 3 2 2 2 2 3 2 2 4 2 5" xfId="17539" xr:uid="{00000000-0005-0000-0000-0000FA4F0000}"/>
    <cellStyle name="Normal 3 2 2 2 2 3 2 2 4 2 6" xfId="17540" xr:uid="{00000000-0005-0000-0000-0000FB4F0000}"/>
    <cellStyle name="Normal 3 2 2 2 2 3 2 2 4 3" xfId="17541" xr:uid="{00000000-0005-0000-0000-0000FC4F0000}"/>
    <cellStyle name="Normal 3 2 2 2 2 3 2 2 4 3 2" xfId="17542" xr:uid="{00000000-0005-0000-0000-0000FD4F0000}"/>
    <cellStyle name="Normal 3 2 2 2 2 3 2 2 4 3 2 2" xfId="17543" xr:uid="{00000000-0005-0000-0000-0000FE4F0000}"/>
    <cellStyle name="Normal 3 2 2 2 2 3 2 2 4 3 3" xfId="17544" xr:uid="{00000000-0005-0000-0000-0000FF4F0000}"/>
    <cellStyle name="Normal 3 2 2 2 2 3 2 2 4 3 3 2" xfId="17545" xr:uid="{00000000-0005-0000-0000-000000500000}"/>
    <cellStyle name="Normal 3 2 2 2 2 3 2 2 4 3 4" xfId="17546" xr:uid="{00000000-0005-0000-0000-000001500000}"/>
    <cellStyle name="Normal 3 2 2 2 2 3 2 2 4 3 4 2" xfId="17547" xr:uid="{00000000-0005-0000-0000-000002500000}"/>
    <cellStyle name="Normal 3 2 2 2 2 3 2 2 4 3 5" xfId="17548" xr:uid="{00000000-0005-0000-0000-000003500000}"/>
    <cellStyle name="Normal 3 2 2 2 2 3 2 2 4 3 6" xfId="17549" xr:uid="{00000000-0005-0000-0000-000004500000}"/>
    <cellStyle name="Normal 3 2 2 2 2 3 2 2 4 4" xfId="17550" xr:uid="{00000000-0005-0000-0000-000005500000}"/>
    <cellStyle name="Normal 3 2 2 2 2 3 2 2 4 4 2" xfId="17551" xr:uid="{00000000-0005-0000-0000-000006500000}"/>
    <cellStyle name="Normal 3 2 2 2 2 3 2 2 4 4 2 2" xfId="17552" xr:uid="{00000000-0005-0000-0000-000007500000}"/>
    <cellStyle name="Normal 3 2 2 2 2 3 2 2 4 4 3" xfId="17553" xr:uid="{00000000-0005-0000-0000-000008500000}"/>
    <cellStyle name="Normal 3 2 2 2 2 3 2 2 4 4 3 2" xfId="17554" xr:uid="{00000000-0005-0000-0000-000009500000}"/>
    <cellStyle name="Normal 3 2 2 2 2 3 2 2 4 4 4" xfId="17555" xr:uid="{00000000-0005-0000-0000-00000A500000}"/>
    <cellStyle name="Normal 3 2 2 2 2 3 2 2 4 4 4 2" xfId="17556" xr:uid="{00000000-0005-0000-0000-00000B500000}"/>
    <cellStyle name="Normal 3 2 2 2 2 3 2 2 4 4 5" xfId="17557" xr:uid="{00000000-0005-0000-0000-00000C500000}"/>
    <cellStyle name="Normal 3 2 2 2 2 3 2 2 4 4 6" xfId="17558" xr:uid="{00000000-0005-0000-0000-00000D500000}"/>
    <cellStyle name="Normal 3 2 2 2 2 3 2 2 4 5" xfId="17559" xr:uid="{00000000-0005-0000-0000-00000E500000}"/>
    <cellStyle name="Normal 3 2 2 2 2 3 2 2 4 5 2" xfId="17560" xr:uid="{00000000-0005-0000-0000-00000F500000}"/>
    <cellStyle name="Normal 3 2 2 2 2 3 2 2 4 5 2 2" xfId="17561" xr:uid="{00000000-0005-0000-0000-000010500000}"/>
    <cellStyle name="Normal 3 2 2 2 2 3 2 2 4 5 3" xfId="17562" xr:uid="{00000000-0005-0000-0000-000011500000}"/>
    <cellStyle name="Normal 3 2 2 2 2 3 2 2 4 5 3 2" xfId="17563" xr:uid="{00000000-0005-0000-0000-000012500000}"/>
    <cellStyle name="Normal 3 2 2 2 2 3 2 2 4 5 4" xfId="17564" xr:uid="{00000000-0005-0000-0000-000013500000}"/>
    <cellStyle name="Normal 3 2 2 2 2 3 2 2 4 5 5" xfId="17565" xr:uid="{00000000-0005-0000-0000-000014500000}"/>
    <cellStyle name="Normal 3 2 2 2 2 3 2 2 4 6" xfId="17566" xr:uid="{00000000-0005-0000-0000-000015500000}"/>
    <cellStyle name="Normal 3 2 2 2 2 3 2 2 4 6 2" xfId="17567" xr:uid="{00000000-0005-0000-0000-000016500000}"/>
    <cellStyle name="Normal 3 2 2 2 2 3 2 2 4 7" xfId="17568" xr:uid="{00000000-0005-0000-0000-000017500000}"/>
    <cellStyle name="Normal 3 2 2 2 2 3 2 2 4 7 2" xfId="17569" xr:uid="{00000000-0005-0000-0000-000018500000}"/>
    <cellStyle name="Normal 3 2 2 2 2 3 2 2 4 8" xfId="17570" xr:uid="{00000000-0005-0000-0000-000019500000}"/>
    <cellStyle name="Normal 3 2 2 2 2 3 2 2 4 8 2" xfId="17571" xr:uid="{00000000-0005-0000-0000-00001A500000}"/>
    <cellStyle name="Normal 3 2 2 2 2 3 2 2 4 9" xfId="17572" xr:uid="{00000000-0005-0000-0000-00001B500000}"/>
    <cellStyle name="Normal 3 2 2 2 2 3 2 2 5" xfId="17573" xr:uid="{00000000-0005-0000-0000-00001C500000}"/>
    <cellStyle name="Normal 3 2 2 2 2 3 2 2 5 2" xfId="17574" xr:uid="{00000000-0005-0000-0000-00001D500000}"/>
    <cellStyle name="Normal 3 2 2 2 2 3 2 2 5 2 2" xfId="17575" xr:uid="{00000000-0005-0000-0000-00001E500000}"/>
    <cellStyle name="Normal 3 2 2 2 2 3 2 2 5 3" xfId="17576" xr:uid="{00000000-0005-0000-0000-00001F500000}"/>
    <cellStyle name="Normal 3 2 2 2 2 3 2 2 5 3 2" xfId="17577" xr:uid="{00000000-0005-0000-0000-000020500000}"/>
    <cellStyle name="Normal 3 2 2 2 2 3 2 2 5 4" xfId="17578" xr:uid="{00000000-0005-0000-0000-000021500000}"/>
    <cellStyle name="Normal 3 2 2 2 2 3 2 2 5 4 2" xfId="17579" xr:uid="{00000000-0005-0000-0000-000022500000}"/>
    <cellStyle name="Normal 3 2 2 2 2 3 2 2 5 5" xfId="17580" xr:uid="{00000000-0005-0000-0000-000023500000}"/>
    <cellStyle name="Normal 3 2 2 2 2 3 2 2 5 6" xfId="17581" xr:uid="{00000000-0005-0000-0000-000024500000}"/>
    <cellStyle name="Normal 3 2 2 2 2 3 2 2 6" xfId="17582" xr:uid="{00000000-0005-0000-0000-000025500000}"/>
    <cellStyle name="Normal 3 2 2 2 2 3 2 2 6 2" xfId="17583" xr:uid="{00000000-0005-0000-0000-000026500000}"/>
    <cellStyle name="Normal 3 2 2 2 2 3 2 2 6 2 2" xfId="17584" xr:uid="{00000000-0005-0000-0000-000027500000}"/>
    <cellStyle name="Normal 3 2 2 2 2 3 2 2 6 3" xfId="17585" xr:uid="{00000000-0005-0000-0000-000028500000}"/>
    <cellStyle name="Normal 3 2 2 2 2 3 2 2 6 3 2" xfId="17586" xr:uid="{00000000-0005-0000-0000-000029500000}"/>
    <cellStyle name="Normal 3 2 2 2 2 3 2 2 6 4" xfId="17587" xr:uid="{00000000-0005-0000-0000-00002A500000}"/>
    <cellStyle name="Normal 3 2 2 2 2 3 2 2 6 4 2" xfId="17588" xr:uid="{00000000-0005-0000-0000-00002B500000}"/>
    <cellStyle name="Normal 3 2 2 2 2 3 2 2 6 5" xfId="17589" xr:uid="{00000000-0005-0000-0000-00002C500000}"/>
    <cellStyle name="Normal 3 2 2 2 2 3 2 2 6 6" xfId="17590" xr:uid="{00000000-0005-0000-0000-00002D500000}"/>
    <cellStyle name="Normal 3 2 2 2 2 3 2 2 7" xfId="17591" xr:uid="{00000000-0005-0000-0000-00002E500000}"/>
    <cellStyle name="Normal 3 2 2 2 2 3 2 2 7 2" xfId="17592" xr:uid="{00000000-0005-0000-0000-00002F500000}"/>
    <cellStyle name="Normal 3 2 2 2 2 3 2 2 7 2 2" xfId="17593" xr:uid="{00000000-0005-0000-0000-000030500000}"/>
    <cellStyle name="Normal 3 2 2 2 2 3 2 2 7 3" xfId="17594" xr:uid="{00000000-0005-0000-0000-000031500000}"/>
    <cellStyle name="Normal 3 2 2 2 2 3 2 2 7 3 2" xfId="17595" xr:uid="{00000000-0005-0000-0000-000032500000}"/>
    <cellStyle name="Normal 3 2 2 2 2 3 2 2 7 4" xfId="17596" xr:uid="{00000000-0005-0000-0000-000033500000}"/>
    <cellStyle name="Normal 3 2 2 2 2 3 2 2 7 4 2" xfId="17597" xr:uid="{00000000-0005-0000-0000-000034500000}"/>
    <cellStyle name="Normal 3 2 2 2 2 3 2 2 7 5" xfId="17598" xr:uid="{00000000-0005-0000-0000-000035500000}"/>
    <cellStyle name="Normal 3 2 2 2 2 3 2 2 7 6" xfId="17599" xr:uid="{00000000-0005-0000-0000-000036500000}"/>
    <cellStyle name="Normal 3 2 2 2 2 3 2 2 8" xfId="17600" xr:uid="{00000000-0005-0000-0000-000037500000}"/>
    <cellStyle name="Normal 3 2 2 2 2 3 2 2 8 2" xfId="17601" xr:uid="{00000000-0005-0000-0000-000038500000}"/>
    <cellStyle name="Normal 3 2 2 2 2 3 2 2 8 2 2" xfId="17602" xr:uid="{00000000-0005-0000-0000-000039500000}"/>
    <cellStyle name="Normal 3 2 2 2 2 3 2 2 8 3" xfId="17603" xr:uid="{00000000-0005-0000-0000-00003A500000}"/>
    <cellStyle name="Normal 3 2 2 2 2 3 2 2 8 3 2" xfId="17604" xr:uid="{00000000-0005-0000-0000-00003B500000}"/>
    <cellStyle name="Normal 3 2 2 2 2 3 2 2 8 4" xfId="17605" xr:uid="{00000000-0005-0000-0000-00003C500000}"/>
    <cellStyle name="Normal 3 2 2 2 2 3 2 2 8 5" xfId="17606" xr:uid="{00000000-0005-0000-0000-00003D500000}"/>
    <cellStyle name="Normal 3 2 2 2 2 3 2 2 9" xfId="17607" xr:uid="{00000000-0005-0000-0000-00003E500000}"/>
    <cellStyle name="Normal 3 2 2 2 2 3 2 2 9 2" xfId="17608" xr:uid="{00000000-0005-0000-0000-00003F500000}"/>
    <cellStyle name="Normal 3 2 2 2 2 3 2 3" xfId="17609" xr:uid="{00000000-0005-0000-0000-000040500000}"/>
    <cellStyle name="Normal 3 2 2 2 2 3 2 3 10" xfId="17610" xr:uid="{00000000-0005-0000-0000-000041500000}"/>
    <cellStyle name="Normal 3 2 2 2 2 3 2 3 10 2" xfId="17611" xr:uid="{00000000-0005-0000-0000-000042500000}"/>
    <cellStyle name="Normal 3 2 2 2 2 3 2 3 11" xfId="17612" xr:uid="{00000000-0005-0000-0000-000043500000}"/>
    <cellStyle name="Normal 3 2 2 2 2 3 2 3 11 2" xfId="17613" xr:uid="{00000000-0005-0000-0000-000044500000}"/>
    <cellStyle name="Normal 3 2 2 2 2 3 2 3 12" xfId="17614" xr:uid="{00000000-0005-0000-0000-000045500000}"/>
    <cellStyle name="Normal 3 2 2 2 2 3 2 3 13" xfId="17615" xr:uid="{00000000-0005-0000-0000-000046500000}"/>
    <cellStyle name="Normal 3 2 2 2 2 3 2 3 14" xfId="17616" xr:uid="{00000000-0005-0000-0000-000047500000}"/>
    <cellStyle name="Normal 3 2 2 2 2 3 2 3 2" xfId="17617" xr:uid="{00000000-0005-0000-0000-000048500000}"/>
    <cellStyle name="Normal 3 2 2 2 2 3 2 3 2 10" xfId="17618" xr:uid="{00000000-0005-0000-0000-000049500000}"/>
    <cellStyle name="Normal 3 2 2 2 2 3 2 3 2 11" xfId="17619" xr:uid="{00000000-0005-0000-0000-00004A500000}"/>
    <cellStyle name="Normal 3 2 2 2 2 3 2 3 2 12" xfId="17620" xr:uid="{00000000-0005-0000-0000-00004B500000}"/>
    <cellStyle name="Normal 3 2 2 2 2 3 2 3 2 2" xfId="17621" xr:uid="{00000000-0005-0000-0000-00004C500000}"/>
    <cellStyle name="Normal 3 2 2 2 2 3 2 3 2 2 2" xfId="17622" xr:uid="{00000000-0005-0000-0000-00004D500000}"/>
    <cellStyle name="Normal 3 2 2 2 2 3 2 3 2 2 2 2" xfId="17623" xr:uid="{00000000-0005-0000-0000-00004E500000}"/>
    <cellStyle name="Normal 3 2 2 2 2 3 2 3 2 2 3" xfId="17624" xr:uid="{00000000-0005-0000-0000-00004F500000}"/>
    <cellStyle name="Normal 3 2 2 2 2 3 2 3 2 2 3 2" xfId="17625" xr:uid="{00000000-0005-0000-0000-000050500000}"/>
    <cellStyle name="Normal 3 2 2 2 2 3 2 3 2 2 4" xfId="17626" xr:uid="{00000000-0005-0000-0000-000051500000}"/>
    <cellStyle name="Normal 3 2 2 2 2 3 2 3 2 2 4 2" xfId="17627" xr:uid="{00000000-0005-0000-0000-000052500000}"/>
    <cellStyle name="Normal 3 2 2 2 2 3 2 3 2 2 5" xfId="17628" xr:uid="{00000000-0005-0000-0000-000053500000}"/>
    <cellStyle name="Normal 3 2 2 2 2 3 2 3 2 2 6" xfId="17629" xr:uid="{00000000-0005-0000-0000-000054500000}"/>
    <cellStyle name="Normal 3 2 2 2 2 3 2 3 2 3" xfId="17630" xr:uid="{00000000-0005-0000-0000-000055500000}"/>
    <cellStyle name="Normal 3 2 2 2 2 3 2 3 2 3 2" xfId="17631" xr:uid="{00000000-0005-0000-0000-000056500000}"/>
    <cellStyle name="Normal 3 2 2 2 2 3 2 3 2 3 2 2" xfId="17632" xr:uid="{00000000-0005-0000-0000-000057500000}"/>
    <cellStyle name="Normal 3 2 2 2 2 3 2 3 2 3 3" xfId="17633" xr:uid="{00000000-0005-0000-0000-000058500000}"/>
    <cellStyle name="Normal 3 2 2 2 2 3 2 3 2 3 3 2" xfId="17634" xr:uid="{00000000-0005-0000-0000-000059500000}"/>
    <cellStyle name="Normal 3 2 2 2 2 3 2 3 2 3 4" xfId="17635" xr:uid="{00000000-0005-0000-0000-00005A500000}"/>
    <cellStyle name="Normal 3 2 2 2 2 3 2 3 2 3 4 2" xfId="17636" xr:uid="{00000000-0005-0000-0000-00005B500000}"/>
    <cellStyle name="Normal 3 2 2 2 2 3 2 3 2 3 5" xfId="17637" xr:uid="{00000000-0005-0000-0000-00005C500000}"/>
    <cellStyle name="Normal 3 2 2 2 2 3 2 3 2 3 6" xfId="17638" xr:uid="{00000000-0005-0000-0000-00005D500000}"/>
    <cellStyle name="Normal 3 2 2 2 2 3 2 3 2 4" xfId="17639" xr:uid="{00000000-0005-0000-0000-00005E500000}"/>
    <cellStyle name="Normal 3 2 2 2 2 3 2 3 2 4 2" xfId="17640" xr:uid="{00000000-0005-0000-0000-00005F500000}"/>
    <cellStyle name="Normal 3 2 2 2 2 3 2 3 2 4 2 2" xfId="17641" xr:uid="{00000000-0005-0000-0000-000060500000}"/>
    <cellStyle name="Normal 3 2 2 2 2 3 2 3 2 4 3" xfId="17642" xr:uid="{00000000-0005-0000-0000-000061500000}"/>
    <cellStyle name="Normal 3 2 2 2 2 3 2 3 2 4 3 2" xfId="17643" xr:uid="{00000000-0005-0000-0000-000062500000}"/>
    <cellStyle name="Normal 3 2 2 2 2 3 2 3 2 4 4" xfId="17644" xr:uid="{00000000-0005-0000-0000-000063500000}"/>
    <cellStyle name="Normal 3 2 2 2 2 3 2 3 2 4 4 2" xfId="17645" xr:uid="{00000000-0005-0000-0000-000064500000}"/>
    <cellStyle name="Normal 3 2 2 2 2 3 2 3 2 4 5" xfId="17646" xr:uid="{00000000-0005-0000-0000-000065500000}"/>
    <cellStyle name="Normal 3 2 2 2 2 3 2 3 2 4 6" xfId="17647" xr:uid="{00000000-0005-0000-0000-000066500000}"/>
    <cellStyle name="Normal 3 2 2 2 2 3 2 3 2 5" xfId="17648" xr:uid="{00000000-0005-0000-0000-000067500000}"/>
    <cellStyle name="Normal 3 2 2 2 2 3 2 3 2 5 2" xfId="17649" xr:uid="{00000000-0005-0000-0000-000068500000}"/>
    <cellStyle name="Normal 3 2 2 2 2 3 2 3 2 5 2 2" xfId="17650" xr:uid="{00000000-0005-0000-0000-000069500000}"/>
    <cellStyle name="Normal 3 2 2 2 2 3 2 3 2 5 3" xfId="17651" xr:uid="{00000000-0005-0000-0000-00006A500000}"/>
    <cellStyle name="Normal 3 2 2 2 2 3 2 3 2 5 3 2" xfId="17652" xr:uid="{00000000-0005-0000-0000-00006B500000}"/>
    <cellStyle name="Normal 3 2 2 2 2 3 2 3 2 5 4" xfId="17653" xr:uid="{00000000-0005-0000-0000-00006C500000}"/>
    <cellStyle name="Normal 3 2 2 2 2 3 2 3 2 5 4 2" xfId="17654" xr:uid="{00000000-0005-0000-0000-00006D500000}"/>
    <cellStyle name="Normal 3 2 2 2 2 3 2 3 2 5 5" xfId="17655" xr:uid="{00000000-0005-0000-0000-00006E500000}"/>
    <cellStyle name="Normal 3 2 2 2 2 3 2 3 2 5 6" xfId="17656" xr:uid="{00000000-0005-0000-0000-00006F500000}"/>
    <cellStyle name="Normal 3 2 2 2 2 3 2 3 2 6" xfId="17657" xr:uid="{00000000-0005-0000-0000-000070500000}"/>
    <cellStyle name="Normal 3 2 2 2 2 3 2 3 2 6 2" xfId="17658" xr:uid="{00000000-0005-0000-0000-000071500000}"/>
    <cellStyle name="Normal 3 2 2 2 2 3 2 3 2 6 2 2" xfId="17659" xr:uid="{00000000-0005-0000-0000-000072500000}"/>
    <cellStyle name="Normal 3 2 2 2 2 3 2 3 2 6 3" xfId="17660" xr:uid="{00000000-0005-0000-0000-000073500000}"/>
    <cellStyle name="Normal 3 2 2 2 2 3 2 3 2 6 3 2" xfId="17661" xr:uid="{00000000-0005-0000-0000-000074500000}"/>
    <cellStyle name="Normal 3 2 2 2 2 3 2 3 2 6 4" xfId="17662" xr:uid="{00000000-0005-0000-0000-000075500000}"/>
    <cellStyle name="Normal 3 2 2 2 2 3 2 3 2 6 5" xfId="17663" xr:uid="{00000000-0005-0000-0000-000076500000}"/>
    <cellStyle name="Normal 3 2 2 2 2 3 2 3 2 7" xfId="17664" xr:uid="{00000000-0005-0000-0000-000077500000}"/>
    <cellStyle name="Normal 3 2 2 2 2 3 2 3 2 7 2" xfId="17665" xr:uid="{00000000-0005-0000-0000-000078500000}"/>
    <cellStyle name="Normal 3 2 2 2 2 3 2 3 2 8" xfId="17666" xr:uid="{00000000-0005-0000-0000-000079500000}"/>
    <cellStyle name="Normal 3 2 2 2 2 3 2 3 2 8 2" xfId="17667" xr:uid="{00000000-0005-0000-0000-00007A500000}"/>
    <cellStyle name="Normal 3 2 2 2 2 3 2 3 2 9" xfId="17668" xr:uid="{00000000-0005-0000-0000-00007B500000}"/>
    <cellStyle name="Normal 3 2 2 2 2 3 2 3 2 9 2" xfId="17669" xr:uid="{00000000-0005-0000-0000-00007C500000}"/>
    <cellStyle name="Normal 3 2 2 2 2 3 2 3 3" xfId="17670" xr:uid="{00000000-0005-0000-0000-00007D500000}"/>
    <cellStyle name="Normal 3 2 2 2 2 3 2 3 3 10" xfId="17671" xr:uid="{00000000-0005-0000-0000-00007E500000}"/>
    <cellStyle name="Normal 3 2 2 2 2 3 2 3 3 2" xfId="17672" xr:uid="{00000000-0005-0000-0000-00007F500000}"/>
    <cellStyle name="Normal 3 2 2 2 2 3 2 3 3 2 2" xfId="17673" xr:uid="{00000000-0005-0000-0000-000080500000}"/>
    <cellStyle name="Normal 3 2 2 2 2 3 2 3 3 2 2 2" xfId="17674" xr:uid="{00000000-0005-0000-0000-000081500000}"/>
    <cellStyle name="Normal 3 2 2 2 2 3 2 3 3 2 3" xfId="17675" xr:uid="{00000000-0005-0000-0000-000082500000}"/>
    <cellStyle name="Normal 3 2 2 2 2 3 2 3 3 2 3 2" xfId="17676" xr:uid="{00000000-0005-0000-0000-000083500000}"/>
    <cellStyle name="Normal 3 2 2 2 2 3 2 3 3 2 4" xfId="17677" xr:uid="{00000000-0005-0000-0000-000084500000}"/>
    <cellStyle name="Normal 3 2 2 2 2 3 2 3 3 2 4 2" xfId="17678" xr:uid="{00000000-0005-0000-0000-000085500000}"/>
    <cellStyle name="Normal 3 2 2 2 2 3 2 3 3 2 5" xfId="17679" xr:uid="{00000000-0005-0000-0000-000086500000}"/>
    <cellStyle name="Normal 3 2 2 2 2 3 2 3 3 2 6" xfId="17680" xr:uid="{00000000-0005-0000-0000-000087500000}"/>
    <cellStyle name="Normal 3 2 2 2 2 3 2 3 3 3" xfId="17681" xr:uid="{00000000-0005-0000-0000-000088500000}"/>
    <cellStyle name="Normal 3 2 2 2 2 3 2 3 3 3 2" xfId="17682" xr:uid="{00000000-0005-0000-0000-000089500000}"/>
    <cellStyle name="Normal 3 2 2 2 2 3 2 3 3 3 2 2" xfId="17683" xr:uid="{00000000-0005-0000-0000-00008A500000}"/>
    <cellStyle name="Normal 3 2 2 2 2 3 2 3 3 3 3" xfId="17684" xr:uid="{00000000-0005-0000-0000-00008B500000}"/>
    <cellStyle name="Normal 3 2 2 2 2 3 2 3 3 3 3 2" xfId="17685" xr:uid="{00000000-0005-0000-0000-00008C500000}"/>
    <cellStyle name="Normal 3 2 2 2 2 3 2 3 3 3 4" xfId="17686" xr:uid="{00000000-0005-0000-0000-00008D500000}"/>
    <cellStyle name="Normal 3 2 2 2 2 3 2 3 3 3 4 2" xfId="17687" xr:uid="{00000000-0005-0000-0000-00008E500000}"/>
    <cellStyle name="Normal 3 2 2 2 2 3 2 3 3 3 5" xfId="17688" xr:uid="{00000000-0005-0000-0000-00008F500000}"/>
    <cellStyle name="Normal 3 2 2 2 2 3 2 3 3 3 6" xfId="17689" xr:uid="{00000000-0005-0000-0000-000090500000}"/>
    <cellStyle name="Normal 3 2 2 2 2 3 2 3 3 4" xfId="17690" xr:uid="{00000000-0005-0000-0000-000091500000}"/>
    <cellStyle name="Normal 3 2 2 2 2 3 2 3 3 4 2" xfId="17691" xr:uid="{00000000-0005-0000-0000-000092500000}"/>
    <cellStyle name="Normal 3 2 2 2 2 3 2 3 3 4 2 2" xfId="17692" xr:uid="{00000000-0005-0000-0000-000093500000}"/>
    <cellStyle name="Normal 3 2 2 2 2 3 2 3 3 4 3" xfId="17693" xr:uid="{00000000-0005-0000-0000-000094500000}"/>
    <cellStyle name="Normal 3 2 2 2 2 3 2 3 3 4 3 2" xfId="17694" xr:uid="{00000000-0005-0000-0000-000095500000}"/>
    <cellStyle name="Normal 3 2 2 2 2 3 2 3 3 4 4" xfId="17695" xr:uid="{00000000-0005-0000-0000-000096500000}"/>
    <cellStyle name="Normal 3 2 2 2 2 3 2 3 3 4 4 2" xfId="17696" xr:uid="{00000000-0005-0000-0000-000097500000}"/>
    <cellStyle name="Normal 3 2 2 2 2 3 2 3 3 4 5" xfId="17697" xr:uid="{00000000-0005-0000-0000-000098500000}"/>
    <cellStyle name="Normal 3 2 2 2 2 3 2 3 3 4 6" xfId="17698" xr:uid="{00000000-0005-0000-0000-000099500000}"/>
    <cellStyle name="Normal 3 2 2 2 2 3 2 3 3 5" xfId="17699" xr:uid="{00000000-0005-0000-0000-00009A500000}"/>
    <cellStyle name="Normal 3 2 2 2 2 3 2 3 3 5 2" xfId="17700" xr:uid="{00000000-0005-0000-0000-00009B500000}"/>
    <cellStyle name="Normal 3 2 2 2 2 3 2 3 3 5 2 2" xfId="17701" xr:uid="{00000000-0005-0000-0000-00009C500000}"/>
    <cellStyle name="Normal 3 2 2 2 2 3 2 3 3 5 3" xfId="17702" xr:uid="{00000000-0005-0000-0000-00009D500000}"/>
    <cellStyle name="Normal 3 2 2 2 2 3 2 3 3 5 3 2" xfId="17703" xr:uid="{00000000-0005-0000-0000-00009E500000}"/>
    <cellStyle name="Normal 3 2 2 2 2 3 2 3 3 5 4" xfId="17704" xr:uid="{00000000-0005-0000-0000-00009F500000}"/>
    <cellStyle name="Normal 3 2 2 2 2 3 2 3 3 5 5" xfId="17705" xr:uid="{00000000-0005-0000-0000-0000A0500000}"/>
    <cellStyle name="Normal 3 2 2 2 2 3 2 3 3 6" xfId="17706" xr:uid="{00000000-0005-0000-0000-0000A1500000}"/>
    <cellStyle name="Normal 3 2 2 2 2 3 2 3 3 6 2" xfId="17707" xr:uid="{00000000-0005-0000-0000-0000A2500000}"/>
    <cellStyle name="Normal 3 2 2 2 2 3 2 3 3 7" xfId="17708" xr:uid="{00000000-0005-0000-0000-0000A3500000}"/>
    <cellStyle name="Normal 3 2 2 2 2 3 2 3 3 7 2" xfId="17709" xr:uid="{00000000-0005-0000-0000-0000A4500000}"/>
    <cellStyle name="Normal 3 2 2 2 2 3 2 3 3 8" xfId="17710" xr:uid="{00000000-0005-0000-0000-0000A5500000}"/>
    <cellStyle name="Normal 3 2 2 2 2 3 2 3 3 8 2" xfId="17711" xr:uid="{00000000-0005-0000-0000-0000A6500000}"/>
    <cellStyle name="Normal 3 2 2 2 2 3 2 3 3 9" xfId="17712" xr:uid="{00000000-0005-0000-0000-0000A7500000}"/>
    <cellStyle name="Normal 3 2 2 2 2 3 2 3 4" xfId="17713" xr:uid="{00000000-0005-0000-0000-0000A8500000}"/>
    <cellStyle name="Normal 3 2 2 2 2 3 2 3 4 10" xfId="17714" xr:uid="{00000000-0005-0000-0000-0000A9500000}"/>
    <cellStyle name="Normal 3 2 2 2 2 3 2 3 4 2" xfId="17715" xr:uid="{00000000-0005-0000-0000-0000AA500000}"/>
    <cellStyle name="Normal 3 2 2 2 2 3 2 3 4 2 2" xfId="17716" xr:uid="{00000000-0005-0000-0000-0000AB500000}"/>
    <cellStyle name="Normal 3 2 2 2 2 3 2 3 4 2 2 2" xfId="17717" xr:uid="{00000000-0005-0000-0000-0000AC500000}"/>
    <cellStyle name="Normal 3 2 2 2 2 3 2 3 4 2 3" xfId="17718" xr:uid="{00000000-0005-0000-0000-0000AD500000}"/>
    <cellStyle name="Normal 3 2 2 2 2 3 2 3 4 2 3 2" xfId="17719" xr:uid="{00000000-0005-0000-0000-0000AE500000}"/>
    <cellStyle name="Normal 3 2 2 2 2 3 2 3 4 2 4" xfId="17720" xr:uid="{00000000-0005-0000-0000-0000AF500000}"/>
    <cellStyle name="Normal 3 2 2 2 2 3 2 3 4 2 4 2" xfId="17721" xr:uid="{00000000-0005-0000-0000-0000B0500000}"/>
    <cellStyle name="Normal 3 2 2 2 2 3 2 3 4 2 5" xfId="17722" xr:uid="{00000000-0005-0000-0000-0000B1500000}"/>
    <cellStyle name="Normal 3 2 2 2 2 3 2 3 4 2 6" xfId="17723" xr:uid="{00000000-0005-0000-0000-0000B2500000}"/>
    <cellStyle name="Normal 3 2 2 2 2 3 2 3 4 3" xfId="17724" xr:uid="{00000000-0005-0000-0000-0000B3500000}"/>
    <cellStyle name="Normal 3 2 2 2 2 3 2 3 4 3 2" xfId="17725" xr:uid="{00000000-0005-0000-0000-0000B4500000}"/>
    <cellStyle name="Normal 3 2 2 2 2 3 2 3 4 3 2 2" xfId="17726" xr:uid="{00000000-0005-0000-0000-0000B5500000}"/>
    <cellStyle name="Normal 3 2 2 2 2 3 2 3 4 3 3" xfId="17727" xr:uid="{00000000-0005-0000-0000-0000B6500000}"/>
    <cellStyle name="Normal 3 2 2 2 2 3 2 3 4 3 3 2" xfId="17728" xr:uid="{00000000-0005-0000-0000-0000B7500000}"/>
    <cellStyle name="Normal 3 2 2 2 2 3 2 3 4 3 4" xfId="17729" xr:uid="{00000000-0005-0000-0000-0000B8500000}"/>
    <cellStyle name="Normal 3 2 2 2 2 3 2 3 4 3 4 2" xfId="17730" xr:uid="{00000000-0005-0000-0000-0000B9500000}"/>
    <cellStyle name="Normal 3 2 2 2 2 3 2 3 4 3 5" xfId="17731" xr:uid="{00000000-0005-0000-0000-0000BA500000}"/>
    <cellStyle name="Normal 3 2 2 2 2 3 2 3 4 3 6" xfId="17732" xr:uid="{00000000-0005-0000-0000-0000BB500000}"/>
    <cellStyle name="Normal 3 2 2 2 2 3 2 3 4 4" xfId="17733" xr:uid="{00000000-0005-0000-0000-0000BC500000}"/>
    <cellStyle name="Normal 3 2 2 2 2 3 2 3 4 4 2" xfId="17734" xr:uid="{00000000-0005-0000-0000-0000BD500000}"/>
    <cellStyle name="Normal 3 2 2 2 2 3 2 3 4 4 2 2" xfId="17735" xr:uid="{00000000-0005-0000-0000-0000BE500000}"/>
    <cellStyle name="Normal 3 2 2 2 2 3 2 3 4 4 3" xfId="17736" xr:uid="{00000000-0005-0000-0000-0000BF500000}"/>
    <cellStyle name="Normal 3 2 2 2 2 3 2 3 4 4 3 2" xfId="17737" xr:uid="{00000000-0005-0000-0000-0000C0500000}"/>
    <cellStyle name="Normal 3 2 2 2 2 3 2 3 4 4 4" xfId="17738" xr:uid="{00000000-0005-0000-0000-0000C1500000}"/>
    <cellStyle name="Normal 3 2 2 2 2 3 2 3 4 4 4 2" xfId="17739" xr:uid="{00000000-0005-0000-0000-0000C2500000}"/>
    <cellStyle name="Normal 3 2 2 2 2 3 2 3 4 4 5" xfId="17740" xr:uid="{00000000-0005-0000-0000-0000C3500000}"/>
    <cellStyle name="Normal 3 2 2 2 2 3 2 3 4 4 6" xfId="17741" xr:uid="{00000000-0005-0000-0000-0000C4500000}"/>
    <cellStyle name="Normal 3 2 2 2 2 3 2 3 4 5" xfId="17742" xr:uid="{00000000-0005-0000-0000-0000C5500000}"/>
    <cellStyle name="Normal 3 2 2 2 2 3 2 3 4 5 2" xfId="17743" xr:uid="{00000000-0005-0000-0000-0000C6500000}"/>
    <cellStyle name="Normal 3 2 2 2 2 3 2 3 4 5 2 2" xfId="17744" xr:uid="{00000000-0005-0000-0000-0000C7500000}"/>
    <cellStyle name="Normal 3 2 2 2 2 3 2 3 4 5 3" xfId="17745" xr:uid="{00000000-0005-0000-0000-0000C8500000}"/>
    <cellStyle name="Normal 3 2 2 2 2 3 2 3 4 5 3 2" xfId="17746" xr:uid="{00000000-0005-0000-0000-0000C9500000}"/>
    <cellStyle name="Normal 3 2 2 2 2 3 2 3 4 5 4" xfId="17747" xr:uid="{00000000-0005-0000-0000-0000CA500000}"/>
    <cellStyle name="Normal 3 2 2 2 2 3 2 3 4 5 5" xfId="17748" xr:uid="{00000000-0005-0000-0000-0000CB500000}"/>
    <cellStyle name="Normal 3 2 2 2 2 3 2 3 4 6" xfId="17749" xr:uid="{00000000-0005-0000-0000-0000CC500000}"/>
    <cellStyle name="Normal 3 2 2 2 2 3 2 3 4 6 2" xfId="17750" xr:uid="{00000000-0005-0000-0000-0000CD500000}"/>
    <cellStyle name="Normal 3 2 2 2 2 3 2 3 4 7" xfId="17751" xr:uid="{00000000-0005-0000-0000-0000CE500000}"/>
    <cellStyle name="Normal 3 2 2 2 2 3 2 3 4 7 2" xfId="17752" xr:uid="{00000000-0005-0000-0000-0000CF500000}"/>
    <cellStyle name="Normal 3 2 2 2 2 3 2 3 4 8" xfId="17753" xr:uid="{00000000-0005-0000-0000-0000D0500000}"/>
    <cellStyle name="Normal 3 2 2 2 2 3 2 3 4 8 2" xfId="17754" xr:uid="{00000000-0005-0000-0000-0000D1500000}"/>
    <cellStyle name="Normal 3 2 2 2 2 3 2 3 4 9" xfId="17755" xr:uid="{00000000-0005-0000-0000-0000D2500000}"/>
    <cellStyle name="Normal 3 2 2 2 2 3 2 3 5" xfId="17756" xr:uid="{00000000-0005-0000-0000-0000D3500000}"/>
    <cellStyle name="Normal 3 2 2 2 2 3 2 3 5 2" xfId="17757" xr:uid="{00000000-0005-0000-0000-0000D4500000}"/>
    <cellStyle name="Normal 3 2 2 2 2 3 2 3 5 2 2" xfId="17758" xr:uid="{00000000-0005-0000-0000-0000D5500000}"/>
    <cellStyle name="Normal 3 2 2 2 2 3 2 3 5 3" xfId="17759" xr:uid="{00000000-0005-0000-0000-0000D6500000}"/>
    <cellStyle name="Normal 3 2 2 2 2 3 2 3 5 3 2" xfId="17760" xr:uid="{00000000-0005-0000-0000-0000D7500000}"/>
    <cellStyle name="Normal 3 2 2 2 2 3 2 3 5 4" xfId="17761" xr:uid="{00000000-0005-0000-0000-0000D8500000}"/>
    <cellStyle name="Normal 3 2 2 2 2 3 2 3 5 4 2" xfId="17762" xr:uid="{00000000-0005-0000-0000-0000D9500000}"/>
    <cellStyle name="Normal 3 2 2 2 2 3 2 3 5 5" xfId="17763" xr:uid="{00000000-0005-0000-0000-0000DA500000}"/>
    <cellStyle name="Normal 3 2 2 2 2 3 2 3 5 6" xfId="17764" xr:uid="{00000000-0005-0000-0000-0000DB500000}"/>
    <cellStyle name="Normal 3 2 2 2 2 3 2 3 6" xfId="17765" xr:uid="{00000000-0005-0000-0000-0000DC500000}"/>
    <cellStyle name="Normal 3 2 2 2 2 3 2 3 6 2" xfId="17766" xr:uid="{00000000-0005-0000-0000-0000DD500000}"/>
    <cellStyle name="Normal 3 2 2 2 2 3 2 3 6 2 2" xfId="17767" xr:uid="{00000000-0005-0000-0000-0000DE500000}"/>
    <cellStyle name="Normal 3 2 2 2 2 3 2 3 6 3" xfId="17768" xr:uid="{00000000-0005-0000-0000-0000DF500000}"/>
    <cellStyle name="Normal 3 2 2 2 2 3 2 3 6 3 2" xfId="17769" xr:uid="{00000000-0005-0000-0000-0000E0500000}"/>
    <cellStyle name="Normal 3 2 2 2 2 3 2 3 6 4" xfId="17770" xr:uid="{00000000-0005-0000-0000-0000E1500000}"/>
    <cellStyle name="Normal 3 2 2 2 2 3 2 3 6 4 2" xfId="17771" xr:uid="{00000000-0005-0000-0000-0000E2500000}"/>
    <cellStyle name="Normal 3 2 2 2 2 3 2 3 6 5" xfId="17772" xr:uid="{00000000-0005-0000-0000-0000E3500000}"/>
    <cellStyle name="Normal 3 2 2 2 2 3 2 3 6 6" xfId="17773" xr:uid="{00000000-0005-0000-0000-0000E4500000}"/>
    <cellStyle name="Normal 3 2 2 2 2 3 2 3 7" xfId="17774" xr:uid="{00000000-0005-0000-0000-0000E5500000}"/>
    <cellStyle name="Normal 3 2 2 2 2 3 2 3 7 2" xfId="17775" xr:uid="{00000000-0005-0000-0000-0000E6500000}"/>
    <cellStyle name="Normal 3 2 2 2 2 3 2 3 7 2 2" xfId="17776" xr:uid="{00000000-0005-0000-0000-0000E7500000}"/>
    <cellStyle name="Normal 3 2 2 2 2 3 2 3 7 3" xfId="17777" xr:uid="{00000000-0005-0000-0000-0000E8500000}"/>
    <cellStyle name="Normal 3 2 2 2 2 3 2 3 7 3 2" xfId="17778" xr:uid="{00000000-0005-0000-0000-0000E9500000}"/>
    <cellStyle name="Normal 3 2 2 2 2 3 2 3 7 4" xfId="17779" xr:uid="{00000000-0005-0000-0000-0000EA500000}"/>
    <cellStyle name="Normal 3 2 2 2 2 3 2 3 7 4 2" xfId="17780" xr:uid="{00000000-0005-0000-0000-0000EB500000}"/>
    <cellStyle name="Normal 3 2 2 2 2 3 2 3 7 5" xfId="17781" xr:uid="{00000000-0005-0000-0000-0000EC500000}"/>
    <cellStyle name="Normal 3 2 2 2 2 3 2 3 7 6" xfId="17782" xr:uid="{00000000-0005-0000-0000-0000ED500000}"/>
    <cellStyle name="Normal 3 2 2 2 2 3 2 3 8" xfId="17783" xr:uid="{00000000-0005-0000-0000-0000EE500000}"/>
    <cellStyle name="Normal 3 2 2 2 2 3 2 3 8 2" xfId="17784" xr:uid="{00000000-0005-0000-0000-0000EF500000}"/>
    <cellStyle name="Normal 3 2 2 2 2 3 2 3 8 2 2" xfId="17785" xr:uid="{00000000-0005-0000-0000-0000F0500000}"/>
    <cellStyle name="Normal 3 2 2 2 2 3 2 3 8 3" xfId="17786" xr:uid="{00000000-0005-0000-0000-0000F1500000}"/>
    <cellStyle name="Normal 3 2 2 2 2 3 2 3 8 3 2" xfId="17787" xr:uid="{00000000-0005-0000-0000-0000F2500000}"/>
    <cellStyle name="Normal 3 2 2 2 2 3 2 3 8 4" xfId="17788" xr:uid="{00000000-0005-0000-0000-0000F3500000}"/>
    <cellStyle name="Normal 3 2 2 2 2 3 2 3 8 5" xfId="17789" xr:uid="{00000000-0005-0000-0000-0000F4500000}"/>
    <cellStyle name="Normal 3 2 2 2 2 3 2 3 9" xfId="17790" xr:uid="{00000000-0005-0000-0000-0000F5500000}"/>
    <cellStyle name="Normal 3 2 2 2 2 3 2 3 9 2" xfId="17791" xr:uid="{00000000-0005-0000-0000-0000F6500000}"/>
    <cellStyle name="Normal 3 2 2 2 2 3 2 4" xfId="17792" xr:uid="{00000000-0005-0000-0000-0000F7500000}"/>
    <cellStyle name="Normal 3 2 2 2 2 3 2 4 10" xfId="17793" xr:uid="{00000000-0005-0000-0000-0000F8500000}"/>
    <cellStyle name="Normal 3 2 2 2 2 3 2 4 10 2" xfId="17794" xr:uid="{00000000-0005-0000-0000-0000F9500000}"/>
    <cellStyle name="Normal 3 2 2 2 2 3 2 4 11" xfId="17795" xr:uid="{00000000-0005-0000-0000-0000FA500000}"/>
    <cellStyle name="Normal 3 2 2 2 2 3 2 4 12" xfId="17796" xr:uid="{00000000-0005-0000-0000-0000FB500000}"/>
    <cellStyle name="Normal 3 2 2 2 2 3 2 4 13" xfId="17797" xr:uid="{00000000-0005-0000-0000-0000FC500000}"/>
    <cellStyle name="Normal 3 2 2 2 2 3 2 4 2" xfId="17798" xr:uid="{00000000-0005-0000-0000-0000FD500000}"/>
    <cellStyle name="Normal 3 2 2 2 2 3 2 4 2 10" xfId="17799" xr:uid="{00000000-0005-0000-0000-0000FE500000}"/>
    <cellStyle name="Normal 3 2 2 2 2 3 2 4 2 11" xfId="17800" xr:uid="{00000000-0005-0000-0000-0000FF500000}"/>
    <cellStyle name="Normal 3 2 2 2 2 3 2 4 2 2" xfId="17801" xr:uid="{00000000-0005-0000-0000-000000510000}"/>
    <cellStyle name="Normal 3 2 2 2 2 3 2 4 2 2 2" xfId="17802" xr:uid="{00000000-0005-0000-0000-000001510000}"/>
    <cellStyle name="Normal 3 2 2 2 2 3 2 4 2 2 2 2" xfId="17803" xr:uid="{00000000-0005-0000-0000-000002510000}"/>
    <cellStyle name="Normal 3 2 2 2 2 3 2 4 2 2 3" xfId="17804" xr:uid="{00000000-0005-0000-0000-000003510000}"/>
    <cellStyle name="Normal 3 2 2 2 2 3 2 4 2 2 3 2" xfId="17805" xr:uid="{00000000-0005-0000-0000-000004510000}"/>
    <cellStyle name="Normal 3 2 2 2 2 3 2 4 2 2 4" xfId="17806" xr:uid="{00000000-0005-0000-0000-000005510000}"/>
    <cellStyle name="Normal 3 2 2 2 2 3 2 4 2 2 4 2" xfId="17807" xr:uid="{00000000-0005-0000-0000-000006510000}"/>
    <cellStyle name="Normal 3 2 2 2 2 3 2 4 2 2 5" xfId="17808" xr:uid="{00000000-0005-0000-0000-000007510000}"/>
    <cellStyle name="Normal 3 2 2 2 2 3 2 4 2 2 6" xfId="17809" xr:uid="{00000000-0005-0000-0000-000008510000}"/>
    <cellStyle name="Normal 3 2 2 2 2 3 2 4 2 3" xfId="17810" xr:uid="{00000000-0005-0000-0000-000009510000}"/>
    <cellStyle name="Normal 3 2 2 2 2 3 2 4 2 3 2" xfId="17811" xr:uid="{00000000-0005-0000-0000-00000A510000}"/>
    <cellStyle name="Normal 3 2 2 2 2 3 2 4 2 3 2 2" xfId="17812" xr:uid="{00000000-0005-0000-0000-00000B510000}"/>
    <cellStyle name="Normal 3 2 2 2 2 3 2 4 2 3 3" xfId="17813" xr:uid="{00000000-0005-0000-0000-00000C510000}"/>
    <cellStyle name="Normal 3 2 2 2 2 3 2 4 2 3 3 2" xfId="17814" xr:uid="{00000000-0005-0000-0000-00000D510000}"/>
    <cellStyle name="Normal 3 2 2 2 2 3 2 4 2 3 4" xfId="17815" xr:uid="{00000000-0005-0000-0000-00000E510000}"/>
    <cellStyle name="Normal 3 2 2 2 2 3 2 4 2 3 4 2" xfId="17816" xr:uid="{00000000-0005-0000-0000-00000F510000}"/>
    <cellStyle name="Normal 3 2 2 2 2 3 2 4 2 3 5" xfId="17817" xr:uid="{00000000-0005-0000-0000-000010510000}"/>
    <cellStyle name="Normal 3 2 2 2 2 3 2 4 2 3 6" xfId="17818" xr:uid="{00000000-0005-0000-0000-000011510000}"/>
    <cellStyle name="Normal 3 2 2 2 2 3 2 4 2 4" xfId="17819" xr:uid="{00000000-0005-0000-0000-000012510000}"/>
    <cellStyle name="Normal 3 2 2 2 2 3 2 4 2 4 2" xfId="17820" xr:uid="{00000000-0005-0000-0000-000013510000}"/>
    <cellStyle name="Normal 3 2 2 2 2 3 2 4 2 4 2 2" xfId="17821" xr:uid="{00000000-0005-0000-0000-000014510000}"/>
    <cellStyle name="Normal 3 2 2 2 2 3 2 4 2 4 3" xfId="17822" xr:uid="{00000000-0005-0000-0000-000015510000}"/>
    <cellStyle name="Normal 3 2 2 2 2 3 2 4 2 4 3 2" xfId="17823" xr:uid="{00000000-0005-0000-0000-000016510000}"/>
    <cellStyle name="Normal 3 2 2 2 2 3 2 4 2 4 4" xfId="17824" xr:uid="{00000000-0005-0000-0000-000017510000}"/>
    <cellStyle name="Normal 3 2 2 2 2 3 2 4 2 4 4 2" xfId="17825" xr:uid="{00000000-0005-0000-0000-000018510000}"/>
    <cellStyle name="Normal 3 2 2 2 2 3 2 4 2 4 5" xfId="17826" xr:uid="{00000000-0005-0000-0000-000019510000}"/>
    <cellStyle name="Normal 3 2 2 2 2 3 2 4 2 4 6" xfId="17827" xr:uid="{00000000-0005-0000-0000-00001A510000}"/>
    <cellStyle name="Normal 3 2 2 2 2 3 2 4 2 5" xfId="17828" xr:uid="{00000000-0005-0000-0000-00001B510000}"/>
    <cellStyle name="Normal 3 2 2 2 2 3 2 4 2 5 2" xfId="17829" xr:uid="{00000000-0005-0000-0000-00001C510000}"/>
    <cellStyle name="Normal 3 2 2 2 2 3 2 4 2 5 2 2" xfId="17830" xr:uid="{00000000-0005-0000-0000-00001D510000}"/>
    <cellStyle name="Normal 3 2 2 2 2 3 2 4 2 5 3" xfId="17831" xr:uid="{00000000-0005-0000-0000-00001E510000}"/>
    <cellStyle name="Normal 3 2 2 2 2 3 2 4 2 5 3 2" xfId="17832" xr:uid="{00000000-0005-0000-0000-00001F510000}"/>
    <cellStyle name="Normal 3 2 2 2 2 3 2 4 2 5 4" xfId="17833" xr:uid="{00000000-0005-0000-0000-000020510000}"/>
    <cellStyle name="Normal 3 2 2 2 2 3 2 4 2 5 5" xfId="17834" xr:uid="{00000000-0005-0000-0000-000021510000}"/>
    <cellStyle name="Normal 3 2 2 2 2 3 2 4 2 6" xfId="17835" xr:uid="{00000000-0005-0000-0000-000022510000}"/>
    <cellStyle name="Normal 3 2 2 2 2 3 2 4 2 6 2" xfId="17836" xr:uid="{00000000-0005-0000-0000-000023510000}"/>
    <cellStyle name="Normal 3 2 2 2 2 3 2 4 2 7" xfId="17837" xr:uid="{00000000-0005-0000-0000-000024510000}"/>
    <cellStyle name="Normal 3 2 2 2 2 3 2 4 2 7 2" xfId="17838" xr:uid="{00000000-0005-0000-0000-000025510000}"/>
    <cellStyle name="Normal 3 2 2 2 2 3 2 4 2 8" xfId="17839" xr:uid="{00000000-0005-0000-0000-000026510000}"/>
    <cellStyle name="Normal 3 2 2 2 2 3 2 4 2 8 2" xfId="17840" xr:uid="{00000000-0005-0000-0000-000027510000}"/>
    <cellStyle name="Normal 3 2 2 2 2 3 2 4 2 9" xfId="17841" xr:uid="{00000000-0005-0000-0000-000028510000}"/>
    <cellStyle name="Normal 3 2 2 2 2 3 2 4 3" xfId="17842" xr:uid="{00000000-0005-0000-0000-000029510000}"/>
    <cellStyle name="Normal 3 2 2 2 2 3 2 4 3 10" xfId="17843" xr:uid="{00000000-0005-0000-0000-00002A510000}"/>
    <cellStyle name="Normal 3 2 2 2 2 3 2 4 3 2" xfId="17844" xr:uid="{00000000-0005-0000-0000-00002B510000}"/>
    <cellStyle name="Normal 3 2 2 2 2 3 2 4 3 2 2" xfId="17845" xr:uid="{00000000-0005-0000-0000-00002C510000}"/>
    <cellStyle name="Normal 3 2 2 2 2 3 2 4 3 2 2 2" xfId="17846" xr:uid="{00000000-0005-0000-0000-00002D510000}"/>
    <cellStyle name="Normal 3 2 2 2 2 3 2 4 3 2 3" xfId="17847" xr:uid="{00000000-0005-0000-0000-00002E510000}"/>
    <cellStyle name="Normal 3 2 2 2 2 3 2 4 3 2 3 2" xfId="17848" xr:uid="{00000000-0005-0000-0000-00002F510000}"/>
    <cellStyle name="Normal 3 2 2 2 2 3 2 4 3 2 4" xfId="17849" xr:uid="{00000000-0005-0000-0000-000030510000}"/>
    <cellStyle name="Normal 3 2 2 2 2 3 2 4 3 2 4 2" xfId="17850" xr:uid="{00000000-0005-0000-0000-000031510000}"/>
    <cellStyle name="Normal 3 2 2 2 2 3 2 4 3 2 5" xfId="17851" xr:uid="{00000000-0005-0000-0000-000032510000}"/>
    <cellStyle name="Normal 3 2 2 2 2 3 2 4 3 2 6" xfId="17852" xr:uid="{00000000-0005-0000-0000-000033510000}"/>
    <cellStyle name="Normal 3 2 2 2 2 3 2 4 3 3" xfId="17853" xr:uid="{00000000-0005-0000-0000-000034510000}"/>
    <cellStyle name="Normal 3 2 2 2 2 3 2 4 3 3 2" xfId="17854" xr:uid="{00000000-0005-0000-0000-000035510000}"/>
    <cellStyle name="Normal 3 2 2 2 2 3 2 4 3 3 2 2" xfId="17855" xr:uid="{00000000-0005-0000-0000-000036510000}"/>
    <cellStyle name="Normal 3 2 2 2 2 3 2 4 3 3 3" xfId="17856" xr:uid="{00000000-0005-0000-0000-000037510000}"/>
    <cellStyle name="Normal 3 2 2 2 2 3 2 4 3 3 3 2" xfId="17857" xr:uid="{00000000-0005-0000-0000-000038510000}"/>
    <cellStyle name="Normal 3 2 2 2 2 3 2 4 3 3 4" xfId="17858" xr:uid="{00000000-0005-0000-0000-000039510000}"/>
    <cellStyle name="Normal 3 2 2 2 2 3 2 4 3 3 4 2" xfId="17859" xr:uid="{00000000-0005-0000-0000-00003A510000}"/>
    <cellStyle name="Normal 3 2 2 2 2 3 2 4 3 3 5" xfId="17860" xr:uid="{00000000-0005-0000-0000-00003B510000}"/>
    <cellStyle name="Normal 3 2 2 2 2 3 2 4 3 3 6" xfId="17861" xr:uid="{00000000-0005-0000-0000-00003C510000}"/>
    <cellStyle name="Normal 3 2 2 2 2 3 2 4 3 4" xfId="17862" xr:uid="{00000000-0005-0000-0000-00003D510000}"/>
    <cellStyle name="Normal 3 2 2 2 2 3 2 4 3 4 2" xfId="17863" xr:uid="{00000000-0005-0000-0000-00003E510000}"/>
    <cellStyle name="Normal 3 2 2 2 2 3 2 4 3 4 2 2" xfId="17864" xr:uid="{00000000-0005-0000-0000-00003F510000}"/>
    <cellStyle name="Normal 3 2 2 2 2 3 2 4 3 4 3" xfId="17865" xr:uid="{00000000-0005-0000-0000-000040510000}"/>
    <cellStyle name="Normal 3 2 2 2 2 3 2 4 3 4 3 2" xfId="17866" xr:uid="{00000000-0005-0000-0000-000041510000}"/>
    <cellStyle name="Normal 3 2 2 2 2 3 2 4 3 4 4" xfId="17867" xr:uid="{00000000-0005-0000-0000-000042510000}"/>
    <cellStyle name="Normal 3 2 2 2 2 3 2 4 3 4 4 2" xfId="17868" xr:uid="{00000000-0005-0000-0000-000043510000}"/>
    <cellStyle name="Normal 3 2 2 2 2 3 2 4 3 4 5" xfId="17869" xr:uid="{00000000-0005-0000-0000-000044510000}"/>
    <cellStyle name="Normal 3 2 2 2 2 3 2 4 3 4 6" xfId="17870" xr:uid="{00000000-0005-0000-0000-000045510000}"/>
    <cellStyle name="Normal 3 2 2 2 2 3 2 4 3 5" xfId="17871" xr:uid="{00000000-0005-0000-0000-000046510000}"/>
    <cellStyle name="Normal 3 2 2 2 2 3 2 4 3 5 2" xfId="17872" xr:uid="{00000000-0005-0000-0000-000047510000}"/>
    <cellStyle name="Normal 3 2 2 2 2 3 2 4 3 5 2 2" xfId="17873" xr:uid="{00000000-0005-0000-0000-000048510000}"/>
    <cellStyle name="Normal 3 2 2 2 2 3 2 4 3 5 3" xfId="17874" xr:uid="{00000000-0005-0000-0000-000049510000}"/>
    <cellStyle name="Normal 3 2 2 2 2 3 2 4 3 5 3 2" xfId="17875" xr:uid="{00000000-0005-0000-0000-00004A510000}"/>
    <cellStyle name="Normal 3 2 2 2 2 3 2 4 3 5 4" xfId="17876" xr:uid="{00000000-0005-0000-0000-00004B510000}"/>
    <cellStyle name="Normal 3 2 2 2 2 3 2 4 3 5 5" xfId="17877" xr:uid="{00000000-0005-0000-0000-00004C510000}"/>
    <cellStyle name="Normal 3 2 2 2 2 3 2 4 3 6" xfId="17878" xr:uid="{00000000-0005-0000-0000-00004D510000}"/>
    <cellStyle name="Normal 3 2 2 2 2 3 2 4 3 6 2" xfId="17879" xr:uid="{00000000-0005-0000-0000-00004E510000}"/>
    <cellStyle name="Normal 3 2 2 2 2 3 2 4 3 7" xfId="17880" xr:uid="{00000000-0005-0000-0000-00004F510000}"/>
    <cellStyle name="Normal 3 2 2 2 2 3 2 4 3 7 2" xfId="17881" xr:uid="{00000000-0005-0000-0000-000050510000}"/>
    <cellStyle name="Normal 3 2 2 2 2 3 2 4 3 8" xfId="17882" xr:uid="{00000000-0005-0000-0000-000051510000}"/>
    <cellStyle name="Normal 3 2 2 2 2 3 2 4 3 8 2" xfId="17883" xr:uid="{00000000-0005-0000-0000-000052510000}"/>
    <cellStyle name="Normal 3 2 2 2 2 3 2 4 3 9" xfId="17884" xr:uid="{00000000-0005-0000-0000-000053510000}"/>
    <cellStyle name="Normal 3 2 2 2 2 3 2 4 4" xfId="17885" xr:uid="{00000000-0005-0000-0000-000054510000}"/>
    <cellStyle name="Normal 3 2 2 2 2 3 2 4 4 2" xfId="17886" xr:uid="{00000000-0005-0000-0000-000055510000}"/>
    <cellStyle name="Normal 3 2 2 2 2 3 2 4 4 2 2" xfId="17887" xr:uid="{00000000-0005-0000-0000-000056510000}"/>
    <cellStyle name="Normal 3 2 2 2 2 3 2 4 4 3" xfId="17888" xr:uid="{00000000-0005-0000-0000-000057510000}"/>
    <cellStyle name="Normal 3 2 2 2 2 3 2 4 4 3 2" xfId="17889" xr:uid="{00000000-0005-0000-0000-000058510000}"/>
    <cellStyle name="Normal 3 2 2 2 2 3 2 4 4 4" xfId="17890" xr:uid="{00000000-0005-0000-0000-000059510000}"/>
    <cellStyle name="Normal 3 2 2 2 2 3 2 4 4 4 2" xfId="17891" xr:uid="{00000000-0005-0000-0000-00005A510000}"/>
    <cellStyle name="Normal 3 2 2 2 2 3 2 4 4 5" xfId="17892" xr:uid="{00000000-0005-0000-0000-00005B510000}"/>
    <cellStyle name="Normal 3 2 2 2 2 3 2 4 4 6" xfId="17893" xr:uid="{00000000-0005-0000-0000-00005C510000}"/>
    <cellStyle name="Normal 3 2 2 2 2 3 2 4 5" xfId="17894" xr:uid="{00000000-0005-0000-0000-00005D510000}"/>
    <cellStyle name="Normal 3 2 2 2 2 3 2 4 5 2" xfId="17895" xr:uid="{00000000-0005-0000-0000-00005E510000}"/>
    <cellStyle name="Normal 3 2 2 2 2 3 2 4 5 2 2" xfId="17896" xr:uid="{00000000-0005-0000-0000-00005F510000}"/>
    <cellStyle name="Normal 3 2 2 2 2 3 2 4 5 3" xfId="17897" xr:uid="{00000000-0005-0000-0000-000060510000}"/>
    <cellStyle name="Normal 3 2 2 2 2 3 2 4 5 3 2" xfId="17898" xr:uid="{00000000-0005-0000-0000-000061510000}"/>
    <cellStyle name="Normal 3 2 2 2 2 3 2 4 5 4" xfId="17899" xr:uid="{00000000-0005-0000-0000-000062510000}"/>
    <cellStyle name="Normal 3 2 2 2 2 3 2 4 5 4 2" xfId="17900" xr:uid="{00000000-0005-0000-0000-000063510000}"/>
    <cellStyle name="Normal 3 2 2 2 2 3 2 4 5 5" xfId="17901" xr:uid="{00000000-0005-0000-0000-000064510000}"/>
    <cellStyle name="Normal 3 2 2 2 2 3 2 4 5 6" xfId="17902" xr:uid="{00000000-0005-0000-0000-000065510000}"/>
    <cellStyle name="Normal 3 2 2 2 2 3 2 4 6" xfId="17903" xr:uid="{00000000-0005-0000-0000-000066510000}"/>
    <cellStyle name="Normal 3 2 2 2 2 3 2 4 6 2" xfId="17904" xr:uid="{00000000-0005-0000-0000-000067510000}"/>
    <cellStyle name="Normal 3 2 2 2 2 3 2 4 6 2 2" xfId="17905" xr:uid="{00000000-0005-0000-0000-000068510000}"/>
    <cellStyle name="Normal 3 2 2 2 2 3 2 4 6 3" xfId="17906" xr:uid="{00000000-0005-0000-0000-000069510000}"/>
    <cellStyle name="Normal 3 2 2 2 2 3 2 4 6 3 2" xfId="17907" xr:uid="{00000000-0005-0000-0000-00006A510000}"/>
    <cellStyle name="Normal 3 2 2 2 2 3 2 4 6 4" xfId="17908" xr:uid="{00000000-0005-0000-0000-00006B510000}"/>
    <cellStyle name="Normal 3 2 2 2 2 3 2 4 6 4 2" xfId="17909" xr:uid="{00000000-0005-0000-0000-00006C510000}"/>
    <cellStyle name="Normal 3 2 2 2 2 3 2 4 6 5" xfId="17910" xr:uid="{00000000-0005-0000-0000-00006D510000}"/>
    <cellStyle name="Normal 3 2 2 2 2 3 2 4 6 6" xfId="17911" xr:uid="{00000000-0005-0000-0000-00006E510000}"/>
    <cellStyle name="Normal 3 2 2 2 2 3 2 4 7" xfId="17912" xr:uid="{00000000-0005-0000-0000-00006F510000}"/>
    <cellStyle name="Normal 3 2 2 2 2 3 2 4 7 2" xfId="17913" xr:uid="{00000000-0005-0000-0000-000070510000}"/>
    <cellStyle name="Normal 3 2 2 2 2 3 2 4 7 2 2" xfId="17914" xr:uid="{00000000-0005-0000-0000-000071510000}"/>
    <cellStyle name="Normal 3 2 2 2 2 3 2 4 7 3" xfId="17915" xr:uid="{00000000-0005-0000-0000-000072510000}"/>
    <cellStyle name="Normal 3 2 2 2 2 3 2 4 7 3 2" xfId="17916" xr:uid="{00000000-0005-0000-0000-000073510000}"/>
    <cellStyle name="Normal 3 2 2 2 2 3 2 4 7 4" xfId="17917" xr:uid="{00000000-0005-0000-0000-000074510000}"/>
    <cellStyle name="Normal 3 2 2 2 2 3 2 4 7 5" xfId="17918" xr:uid="{00000000-0005-0000-0000-000075510000}"/>
    <cellStyle name="Normal 3 2 2 2 2 3 2 4 8" xfId="17919" xr:uid="{00000000-0005-0000-0000-000076510000}"/>
    <cellStyle name="Normal 3 2 2 2 2 3 2 4 8 2" xfId="17920" xr:uid="{00000000-0005-0000-0000-000077510000}"/>
    <cellStyle name="Normal 3 2 2 2 2 3 2 4 9" xfId="17921" xr:uid="{00000000-0005-0000-0000-000078510000}"/>
    <cellStyle name="Normal 3 2 2 2 2 3 2 4 9 2" xfId="17922" xr:uid="{00000000-0005-0000-0000-000079510000}"/>
    <cellStyle name="Normal 3 2 2 2 2 3 2 5" xfId="17923" xr:uid="{00000000-0005-0000-0000-00007A510000}"/>
    <cellStyle name="Normal 3 2 2 2 2 3 2 5 10" xfId="17924" xr:uid="{00000000-0005-0000-0000-00007B510000}"/>
    <cellStyle name="Normal 3 2 2 2 2 3 2 5 11" xfId="17925" xr:uid="{00000000-0005-0000-0000-00007C510000}"/>
    <cellStyle name="Normal 3 2 2 2 2 3 2 5 12" xfId="17926" xr:uid="{00000000-0005-0000-0000-00007D510000}"/>
    <cellStyle name="Normal 3 2 2 2 2 3 2 5 2" xfId="17927" xr:uid="{00000000-0005-0000-0000-00007E510000}"/>
    <cellStyle name="Normal 3 2 2 2 2 3 2 5 2 2" xfId="17928" xr:uid="{00000000-0005-0000-0000-00007F510000}"/>
    <cellStyle name="Normal 3 2 2 2 2 3 2 5 2 2 2" xfId="17929" xr:uid="{00000000-0005-0000-0000-000080510000}"/>
    <cellStyle name="Normal 3 2 2 2 2 3 2 5 2 3" xfId="17930" xr:uid="{00000000-0005-0000-0000-000081510000}"/>
    <cellStyle name="Normal 3 2 2 2 2 3 2 5 2 3 2" xfId="17931" xr:uid="{00000000-0005-0000-0000-000082510000}"/>
    <cellStyle name="Normal 3 2 2 2 2 3 2 5 2 4" xfId="17932" xr:uid="{00000000-0005-0000-0000-000083510000}"/>
    <cellStyle name="Normal 3 2 2 2 2 3 2 5 2 4 2" xfId="17933" xr:uid="{00000000-0005-0000-0000-000084510000}"/>
    <cellStyle name="Normal 3 2 2 2 2 3 2 5 2 5" xfId="17934" xr:uid="{00000000-0005-0000-0000-000085510000}"/>
    <cellStyle name="Normal 3 2 2 2 2 3 2 5 2 6" xfId="17935" xr:uid="{00000000-0005-0000-0000-000086510000}"/>
    <cellStyle name="Normal 3 2 2 2 2 3 2 5 3" xfId="17936" xr:uid="{00000000-0005-0000-0000-000087510000}"/>
    <cellStyle name="Normal 3 2 2 2 2 3 2 5 3 2" xfId="17937" xr:uid="{00000000-0005-0000-0000-000088510000}"/>
    <cellStyle name="Normal 3 2 2 2 2 3 2 5 3 2 2" xfId="17938" xr:uid="{00000000-0005-0000-0000-000089510000}"/>
    <cellStyle name="Normal 3 2 2 2 2 3 2 5 3 3" xfId="17939" xr:uid="{00000000-0005-0000-0000-00008A510000}"/>
    <cellStyle name="Normal 3 2 2 2 2 3 2 5 3 3 2" xfId="17940" xr:uid="{00000000-0005-0000-0000-00008B510000}"/>
    <cellStyle name="Normal 3 2 2 2 2 3 2 5 3 4" xfId="17941" xr:uid="{00000000-0005-0000-0000-00008C510000}"/>
    <cellStyle name="Normal 3 2 2 2 2 3 2 5 3 4 2" xfId="17942" xr:uid="{00000000-0005-0000-0000-00008D510000}"/>
    <cellStyle name="Normal 3 2 2 2 2 3 2 5 3 5" xfId="17943" xr:uid="{00000000-0005-0000-0000-00008E510000}"/>
    <cellStyle name="Normal 3 2 2 2 2 3 2 5 3 6" xfId="17944" xr:uid="{00000000-0005-0000-0000-00008F510000}"/>
    <cellStyle name="Normal 3 2 2 2 2 3 2 5 4" xfId="17945" xr:uid="{00000000-0005-0000-0000-000090510000}"/>
    <cellStyle name="Normal 3 2 2 2 2 3 2 5 4 2" xfId="17946" xr:uid="{00000000-0005-0000-0000-000091510000}"/>
    <cellStyle name="Normal 3 2 2 2 2 3 2 5 4 2 2" xfId="17947" xr:uid="{00000000-0005-0000-0000-000092510000}"/>
    <cellStyle name="Normal 3 2 2 2 2 3 2 5 4 3" xfId="17948" xr:uid="{00000000-0005-0000-0000-000093510000}"/>
    <cellStyle name="Normal 3 2 2 2 2 3 2 5 4 3 2" xfId="17949" xr:uid="{00000000-0005-0000-0000-000094510000}"/>
    <cellStyle name="Normal 3 2 2 2 2 3 2 5 4 4" xfId="17950" xr:uid="{00000000-0005-0000-0000-000095510000}"/>
    <cellStyle name="Normal 3 2 2 2 2 3 2 5 4 4 2" xfId="17951" xr:uid="{00000000-0005-0000-0000-000096510000}"/>
    <cellStyle name="Normal 3 2 2 2 2 3 2 5 4 5" xfId="17952" xr:uid="{00000000-0005-0000-0000-000097510000}"/>
    <cellStyle name="Normal 3 2 2 2 2 3 2 5 4 6" xfId="17953" xr:uid="{00000000-0005-0000-0000-000098510000}"/>
    <cellStyle name="Normal 3 2 2 2 2 3 2 5 5" xfId="17954" xr:uid="{00000000-0005-0000-0000-000099510000}"/>
    <cellStyle name="Normal 3 2 2 2 2 3 2 5 5 2" xfId="17955" xr:uid="{00000000-0005-0000-0000-00009A510000}"/>
    <cellStyle name="Normal 3 2 2 2 2 3 2 5 5 2 2" xfId="17956" xr:uid="{00000000-0005-0000-0000-00009B510000}"/>
    <cellStyle name="Normal 3 2 2 2 2 3 2 5 5 3" xfId="17957" xr:uid="{00000000-0005-0000-0000-00009C510000}"/>
    <cellStyle name="Normal 3 2 2 2 2 3 2 5 5 3 2" xfId="17958" xr:uid="{00000000-0005-0000-0000-00009D510000}"/>
    <cellStyle name="Normal 3 2 2 2 2 3 2 5 5 4" xfId="17959" xr:uid="{00000000-0005-0000-0000-00009E510000}"/>
    <cellStyle name="Normal 3 2 2 2 2 3 2 5 5 4 2" xfId="17960" xr:uid="{00000000-0005-0000-0000-00009F510000}"/>
    <cellStyle name="Normal 3 2 2 2 2 3 2 5 5 5" xfId="17961" xr:uid="{00000000-0005-0000-0000-0000A0510000}"/>
    <cellStyle name="Normal 3 2 2 2 2 3 2 5 5 6" xfId="17962" xr:uid="{00000000-0005-0000-0000-0000A1510000}"/>
    <cellStyle name="Normal 3 2 2 2 2 3 2 5 6" xfId="17963" xr:uid="{00000000-0005-0000-0000-0000A2510000}"/>
    <cellStyle name="Normal 3 2 2 2 2 3 2 5 6 2" xfId="17964" xr:uid="{00000000-0005-0000-0000-0000A3510000}"/>
    <cellStyle name="Normal 3 2 2 2 2 3 2 5 6 2 2" xfId="17965" xr:uid="{00000000-0005-0000-0000-0000A4510000}"/>
    <cellStyle name="Normal 3 2 2 2 2 3 2 5 6 3" xfId="17966" xr:uid="{00000000-0005-0000-0000-0000A5510000}"/>
    <cellStyle name="Normal 3 2 2 2 2 3 2 5 6 3 2" xfId="17967" xr:uid="{00000000-0005-0000-0000-0000A6510000}"/>
    <cellStyle name="Normal 3 2 2 2 2 3 2 5 6 4" xfId="17968" xr:uid="{00000000-0005-0000-0000-0000A7510000}"/>
    <cellStyle name="Normal 3 2 2 2 2 3 2 5 6 5" xfId="17969" xr:uid="{00000000-0005-0000-0000-0000A8510000}"/>
    <cellStyle name="Normal 3 2 2 2 2 3 2 5 7" xfId="17970" xr:uid="{00000000-0005-0000-0000-0000A9510000}"/>
    <cellStyle name="Normal 3 2 2 2 2 3 2 5 7 2" xfId="17971" xr:uid="{00000000-0005-0000-0000-0000AA510000}"/>
    <cellStyle name="Normal 3 2 2 2 2 3 2 5 8" xfId="17972" xr:uid="{00000000-0005-0000-0000-0000AB510000}"/>
    <cellStyle name="Normal 3 2 2 2 2 3 2 5 8 2" xfId="17973" xr:uid="{00000000-0005-0000-0000-0000AC510000}"/>
    <cellStyle name="Normal 3 2 2 2 2 3 2 5 9" xfId="17974" xr:uid="{00000000-0005-0000-0000-0000AD510000}"/>
    <cellStyle name="Normal 3 2 2 2 2 3 2 5 9 2" xfId="17975" xr:uid="{00000000-0005-0000-0000-0000AE510000}"/>
    <cellStyle name="Normal 3 2 2 2 2 3 2 6" xfId="17976" xr:uid="{00000000-0005-0000-0000-0000AF510000}"/>
    <cellStyle name="Normal 3 2 2 2 2 3 2 6 10" xfId="17977" xr:uid="{00000000-0005-0000-0000-0000B0510000}"/>
    <cellStyle name="Normal 3 2 2 2 2 3 2 6 2" xfId="17978" xr:uid="{00000000-0005-0000-0000-0000B1510000}"/>
    <cellStyle name="Normal 3 2 2 2 2 3 2 6 2 2" xfId="17979" xr:uid="{00000000-0005-0000-0000-0000B2510000}"/>
    <cellStyle name="Normal 3 2 2 2 2 3 2 6 2 2 2" xfId="17980" xr:uid="{00000000-0005-0000-0000-0000B3510000}"/>
    <cellStyle name="Normal 3 2 2 2 2 3 2 6 2 3" xfId="17981" xr:uid="{00000000-0005-0000-0000-0000B4510000}"/>
    <cellStyle name="Normal 3 2 2 2 2 3 2 6 2 3 2" xfId="17982" xr:uid="{00000000-0005-0000-0000-0000B5510000}"/>
    <cellStyle name="Normal 3 2 2 2 2 3 2 6 2 4" xfId="17983" xr:uid="{00000000-0005-0000-0000-0000B6510000}"/>
    <cellStyle name="Normal 3 2 2 2 2 3 2 6 2 4 2" xfId="17984" xr:uid="{00000000-0005-0000-0000-0000B7510000}"/>
    <cellStyle name="Normal 3 2 2 2 2 3 2 6 2 5" xfId="17985" xr:uid="{00000000-0005-0000-0000-0000B8510000}"/>
    <cellStyle name="Normal 3 2 2 2 2 3 2 6 2 6" xfId="17986" xr:uid="{00000000-0005-0000-0000-0000B9510000}"/>
    <cellStyle name="Normal 3 2 2 2 2 3 2 6 3" xfId="17987" xr:uid="{00000000-0005-0000-0000-0000BA510000}"/>
    <cellStyle name="Normal 3 2 2 2 2 3 2 6 3 2" xfId="17988" xr:uid="{00000000-0005-0000-0000-0000BB510000}"/>
    <cellStyle name="Normal 3 2 2 2 2 3 2 6 3 2 2" xfId="17989" xr:uid="{00000000-0005-0000-0000-0000BC510000}"/>
    <cellStyle name="Normal 3 2 2 2 2 3 2 6 3 3" xfId="17990" xr:uid="{00000000-0005-0000-0000-0000BD510000}"/>
    <cellStyle name="Normal 3 2 2 2 2 3 2 6 3 3 2" xfId="17991" xr:uid="{00000000-0005-0000-0000-0000BE510000}"/>
    <cellStyle name="Normal 3 2 2 2 2 3 2 6 3 4" xfId="17992" xr:uid="{00000000-0005-0000-0000-0000BF510000}"/>
    <cellStyle name="Normal 3 2 2 2 2 3 2 6 3 4 2" xfId="17993" xr:uid="{00000000-0005-0000-0000-0000C0510000}"/>
    <cellStyle name="Normal 3 2 2 2 2 3 2 6 3 5" xfId="17994" xr:uid="{00000000-0005-0000-0000-0000C1510000}"/>
    <cellStyle name="Normal 3 2 2 2 2 3 2 6 3 6" xfId="17995" xr:uid="{00000000-0005-0000-0000-0000C2510000}"/>
    <cellStyle name="Normal 3 2 2 2 2 3 2 6 4" xfId="17996" xr:uid="{00000000-0005-0000-0000-0000C3510000}"/>
    <cellStyle name="Normal 3 2 2 2 2 3 2 6 4 2" xfId="17997" xr:uid="{00000000-0005-0000-0000-0000C4510000}"/>
    <cellStyle name="Normal 3 2 2 2 2 3 2 6 4 2 2" xfId="17998" xr:uid="{00000000-0005-0000-0000-0000C5510000}"/>
    <cellStyle name="Normal 3 2 2 2 2 3 2 6 4 3" xfId="17999" xr:uid="{00000000-0005-0000-0000-0000C6510000}"/>
    <cellStyle name="Normal 3 2 2 2 2 3 2 6 4 3 2" xfId="18000" xr:uid="{00000000-0005-0000-0000-0000C7510000}"/>
    <cellStyle name="Normal 3 2 2 2 2 3 2 6 4 4" xfId="18001" xr:uid="{00000000-0005-0000-0000-0000C8510000}"/>
    <cellStyle name="Normal 3 2 2 2 2 3 2 6 4 4 2" xfId="18002" xr:uid="{00000000-0005-0000-0000-0000C9510000}"/>
    <cellStyle name="Normal 3 2 2 2 2 3 2 6 4 5" xfId="18003" xr:uid="{00000000-0005-0000-0000-0000CA510000}"/>
    <cellStyle name="Normal 3 2 2 2 2 3 2 6 4 6" xfId="18004" xr:uid="{00000000-0005-0000-0000-0000CB510000}"/>
    <cellStyle name="Normal 3 2 2 2 2 3 2 6 5" xfId="18005" xr:uid="{00000000-0005-0000-0000-0000CC510000}"/>
    <cellStyle name="Normal 3 2 2 2 2 3 2 6 5 2" xfId="18006" xr:uid="{00000000-0005-0000-0000-0000CD510000}"/>
    <cellStyle name="Normal 3 2 2 2 2 3 2 6 5 2 2" xfId="18007" xr:uid="{00000000-0005-0000-0000-0000CE510000}"/>
    <cellStyle name="Normal 3 2 2 2 2 3 2 6 5 3" xfId="18008" xr:uid="{00000000-0005-0000-0000-0000CF510000}"/>
    <cellStyle name="Normal 3 2 2 2 2 3 2 6 5 3 2" xfId="18009" xr:uid="{00000000-0005-0000-0000-0000D0510000}"/>
    <cellStyle name="Normal 3 2 2 2 2 3 2 6 5 4" xfId="18010" xr:uid="{00000000-0005-0000-0000-0000D1510000}"/>
    <cellStyle name="Normal 3 2 2 2 2 3 2 6 5 5" xfId="18011" xr:uid="{00000000-0005-0000-0000-0000D2510000}"/>
    <cellStyle name="Normal 3 2 2 2 2 3 2 6 6" xfId="18012" xr:uid="{00000000-0005-0000-0000-0000D3510000}"/>
    <cellStyle name="Normal 3 2 2 2 2 3 2 6 6 2" xfId="18013" xr:uid="{00000000-0005-0000-0000-0000D4510000}"/>
    <cellStyle name="Normal 3 2 2 2 2 3 2 6 7" xfId="18014" xr:uid="{00000000-0005-0000-0000-0000D5510000}"/>
    <cellStyle name="Normal 3 2 2 2 2 3 2 6 7 2" xfId="18015" xr:uid="{00000000-0005-0000-0000-0000D6510000}"/>
    <cellStyle name="Normal 3 2 2 2 2 3 2 6 8" xfId="18016" xr:uid="{00000000-0005-0000-0000-0000D7510000}"/>
    <cellStyle name="Normal 3 2 2 2 2 3 2 6 8 2" xfId="18017" xr:uid="{00000000-0005-0000-0000-0000D8510000}"/>
    <cellStyle name="Normal 3 2 2 2 2 3 2 6 9" xfId="18018" xr:uid="{00000000-0005-0000-0000-0000D9510000}"/>
    <cellStyle name="Normal 3 2 2 2 2 3 2 7" xfId="18019" xr:uid="{00000000-0005-0000-0000-0000DA510000}"/>
    <cellStyle name="Normal 3 2 2 2 2 3 2 7 10" xfId="18020" xr:uid="{00000000-0005-0000-0000-0000DB510000}"/>
    <cellStyle name="Normal 3 2 2 2 2 3 2 7 2" xfId="18021" xr:uid="{00000000-0005-0000-0000-0000DC510000}"/>
    <cellStyle name="Normal 3 2 2 2 2 3 2 7 2 2" xfId="18022" xr:uid="{00000000-0005-0000-0000-0000DD510000}"/>
    <cellStyle name="Normal 3 2 2 2 2 3 2 7 2 2 2" xfId="18023" xr:uid="{00000000-0005-0000-0000-0000DE510000}"/>
    <cellStyle name="Normal 3 2 2 2 2 3 2 7 2 3" xfId="18024" xr:uid="{00000000-0005-0000-0000-0000DF510000}"/>
    <cellStyle name="Normal 3 2 2 2 2 3 2 7 2 3 2" xfId="18025" xr:uid="{00000000-0005-0000-0000-0000E0510000}"/>
    <cellStyle name="Normal 3 2 2 2 2 3 2 7 2 4" xfId="18026" xr:uid="{00000000-0005-0000-0000-0000E1510000}"/>
    <cellStyle name="Normal 3 2 2 2 2 3 2 7 2 4 2" xfId="18027" xr:uid="{00000000-0005-0000-0000-0000E2510000}"/>
    <cellStyle name="Normal 3 2 2 2 2 3 2 7 2 5" xfId="18028" xr:uid="{00000000-0005-0000-0000-0000E3510000}"/>
    <cellStyle name="Normal 3 2 2 2 2 3 2 7 2 6" xfId="18029" xr:uid="{00000000-0005-0000-0000-0000E4510000}"/>
    <cellStyle name="Normal 3 2 2 2 2 3 2 7 3" xfId="18030" xr:uid="{00000000-0005-0000-0000-0000E5510000}"/>
    <cellStyle name="Normal 3 2 2 2 2 3 2 7 3 2" xfId="18031" xr:uid="{00000000-0005-0000-0000-0000E6510000}"/>
    <cellStyle name="Normal 3 2 2 2 2 3 2 7 3 2 2" xfId="18032" xr:uid="{00000000-0005-0000-0000-0000E7510000}"/>
    <cellStyle name="Normal 3 2 2 2 2 3 2 7 3 3" xfId="18033" xr:uid="{00000000-0005-0000-0000-0000E8510000}"/>
    <cellStyle name="Normal 3 2 2 2 2 3 2 7 3 3 2" xfId="18034" xr:uid="{00000000-0005-0000-0000-0000E9510000}"/>
    <cellStyle name="Normal 3 2 2 2 2 3 2 7 3 4" xfId="18035" xr:uid="{00000000-0005-0000-0000-0000EA510000}"/>
    <cellStyle name="Normal 3 2 2 2 2 3 2 7 3 4 2" xfId="18036" xr:uid="{00000000-0005-0000-0000-0000EB510000}"/>
    <cellStyle name="Normal 3 2 2 2 2 3 2 7 3 5" xfId="18037" xr:uid="{00000000-0005-0000-0000-0000EC510000}"/>
    <cellStyle name="Normal 3 2 2 2 2 3 2 7 3 6" xfId="18038" xr:uid="{00000000-0005-0000-0000-0000ED510000}"/>
    <cellStyle name="Normal 3 2 2 2 2 3 2 7 4" xfId="18039" xr:uid="{00000000-0005-0000-0000-0000EE510000}"/>
    <cellStyle name="Normal 3 2 2 2 2 3 2 7 4 2" xfId="18040" xr:uid="{00000000-0005-0000-0000-0000EF510000}"/>
    <cellStyle name="Normal 3 2 2 2 2 3 2 7 4 2 2" xfId="18041" xr:uid="{00000000-0005-0000-0000-0000F0510000}"/>
    <cellStyle name="Normal 3 2 2 2 2 3 2 7 4 3" xfId="18042" xr:uid="{00000000-0005-0000-0000-0000F1510000}"/>
    <cellStyle name="Normal 3 2 2 2 2 3 2 7 4 3 2" xfId="18043" xr:uid="{00000000-0005-0000-0000-0000F2510000}"/>
    <cellStyle name="Normal 3 2 2 2 2 3 2 7 4 4" xfId="18044" xr:uid="{00000000-0005-0000-0000-0000F3510000}"/>
    <cellStyle name="Normal 3 2 2 2 2 3 2 7 4 4 2" xfId="18045" xr:uid="{00000000-0005-0000-0000-0000F4510000}"/>
    <cellStyle name="Normal 3 2 2 2 2 3 2 7 4 5" xfId="18046" xr:uid="{00000000-0005-0000-0000-0000F5510000}"/>
    <cellStyle name="Normal 3 2 2 2 2 3 2 7 4 6" xfId="18047" xr:uid="{00000000-0005-0000-0000-0000F6510000}"/>
    <cellStyle name="Normal 3 2 2 2 2 3 2 7 5" xfId="18048" xr:uid="{00000000-0005-0000-0000-0000F7510000}"/>
    <cellStyle name="Normal 3 2 2 2 2 3 2 7 5 2" xfId="18049" xr:uid="{00000000-0005-0000-0000-0000F8510000}"/>
    <cellStyle name="Normal 3 2 2 2 2 3 2 7 5 2 2" xfId="18050" xr:uid="{00000000-0005-0000-0000-0000F9510000}"/>
    <cellStyle name="Normal 3 2 2 2 2 3 2 7 5 3" xfId="18051" xr:uid="{00000000-0005-0000-0000-0000FA510000}"/>
    <cellStyle name="Normal 3 2 2 2 2 3 2 7 5 3 2" xfId="18052" xr:uid="{00000000-0005-0000-0000-0000FB510000}"/>
    <cellStyle name="Normal 3 2 2 2 2 3 2 7 5 4" xfId="18053" xr:uid="{00000000-0005-0000-0000-0000FC510000}"/>
    <cellStyle name="Normal 3 2 2 2 2 3 2 7 5 5" xfId="18054" xr:uid="{00000000-0005-0000-0000-0000FD510000}"/>
    <cellStyle name="Normal 3 2 2 2 2 3 2 7 6" xfId="18055" xr:uid="{00000000-0005-0000-0000-0000FE510000}"/>
    <cellStyle name="Normal 3 2 2 2 2 3 2 7 6 2" xfId="18056" xr:uid="{00000000-0005-0000-0000-0000FF510000}"/>
    <cellStyle name="Normal 3 2 2 2 2 3 2 7 7" xfId="18057" xr:uid="{00000000-0005-0000-0000-000000520000}"/>
    <cellStyle name="Normal 3 2 2 2 2 3 2 7 7 2" xfId="18058" xr:uid="{00000000-0005-0000-0000-000001520000}"/>
    <cellStyle name="Normal 3 2 2 2 2 3 2 7 8" xfId="18059" xr:uid="{00000000-0005-0000-0000-000002520000}"/>
    <cellStyle name="Normal 3 2 2 2 2 3 2 7 8 2" xfId="18060" xr:uid="{00000000-0005-0000-0000-000003520000}"/>
    <cellStyle name="Normal 3 2 2 2 2 3 2 7 9" xfId="18061" xr:uid="{00000000-0005-0000-0000-000004520000}"/>
    <cellStyle name="Normal 3 2 2 2 2 3 2 8" xfId="18062" xr:uid="{00000000-0005-0000-0000-000005520000}"/>
    <cellStyle name="Normal 3 2 2 2 2 3 2 8 2" xfId="18063" xr:uid="{00000000-0005-0000-0000-000006520000}"/>
    <cellStyle name="Normal 3 2 2 2 2 3 2 8 2 2" xfId="18064" xr:uid="{00000000-0005-0000-0000-000007520000}"/>
    <cellStyle name="Normal 3 2 2 2 2 3 2 8 3" xfId="18065" xr:uid="{00000000-0005-0000-0000-000008520000}"/>
    <cellStyle name="Normal 3 2 2 2 2 3 2 8 3 2" xfId="18066" xr:uid="{00000000-0005-0000-0000-000009520000}"/>
    <cellStyle name="Normal 3 2 2 2 2 3 2 8 4" xfId="18067" xr:uid="{00000000-0005-0000-0000-00000A520000}"/>
    <cellStyle name="Normal 3 2 2 2 2 3 2 8 4 2" xfId="18068" xr:uid="{00000000-0005-0000-0000-00000B520000}"/>
    <cellStyle name="Normal 3 2 2 2 2 3 2 8 5" xfId="18069" xr:uid="{00000000-0005-0000-0000-00000C520000}"/>
    <cellStyle name="Normal 3 2 2 2 2 3 2 8 6" xfId="18070" xr:uid="{00000000-0005-0000-0000-00000D520000}"/>
    <cellStyle name="Normal 3 2 2 2 2 3 2 9" xfId="18071" xr:uid="{00000000-0005-0000-0000-00000E520000}"/>
    <cellStyle name="Normal 3 2 2 2 2 3 2 9 2" xfId="18072" xr:uid="{00000000-0005-0000-0000-00000F520000}"/>
    <cellStyle name="Normal 3 2 2 2 2 3 2 9 2 2" xfId="18073" xr:uid="{00000000-0005-0000-0000-000010520000}"/>
    <cellStyle name="Normal 3 2 2 2 2 3 2 9 3" xfId="18074" xr:uid="{00000000-0005-0000-0000-000011520000}"/>
    <cellStyle name="Normal 3 2 2 2 2 3 2 9 3 2" xfId="18075" xr:uid="{00000000-0005-0000-0000-000012520000}"/>
    <cellStyle name="Normal 3 2 2 2 2 3 2 9 4" xfId="18076" xr:uid="{00000000-0005-0000-0000-000013520000}"/>
    <cellStyle name="Normal 3 2 2 2 2 3 2 9 4 2" xfId="18077" xr:uid="{00000000-0005-0000-0000-000014520000}"/>
    <cellStyle name="Normal 3 2 2 2 2 3 2 9 5" xfId="18078" xr:uid="{00000000-0005-0000-0000-000015520000}"/>
    <cellStyle name="Normal 3 2 2 2 2 3 2 9 6" xfId="18079" xr:uid="{00000000-0005-0000-0000-000016520000}"/>
    <cellStyle name="Normal 3 2 2 2 2 3 3" xfId="18080" xr:uid="{00000000-0005-0000-0000-000017520000}"/>
    <cellStyle name="Normal 3 2 2 2 2 3 3 10" xfId="18081" xr:uid="{00000000-0005-0000-0000-000018520000}"/>
    <cellStyle name="Normal 3 2 2 2 2 3 3 10 2" xfId="18082" xr:uid="{00000000-0005-0000-0000-000019520000}"/>
    <cellStyle name="Normal 3 2 2 2 2 3 3 11" xfId="18083" xr:uid="{00000000-0005-0000-0000-00001A520000}"/>
    <cellStyle name="Normal 3 2 2 2 2 3 3 11 2" xfId="18084" xr:uid="{00000000-0005-0000-0000-00001B520000}"/>
    <cellStyle name="Normal 3 2 2 2 2 3 3 12" xfId="18085" xr:uid="{00000000-0005-0000-0000-00001C520000}"/>
    <cellStyle name="Normal 3 2 2 2 2 3 3 13" xfId="18086" xr:uid="{00000000-0005-0000-0000-00001D520000}"/>
    <cellStyle name="Normal 3 2 2 2 2 3 3 14" xfId="18087" xr:uid="{00000000-0005-0000-0000-00001E520000}"/>
    <cellStyle name="Normal 3 2 2 2 2 3 3 2" xfId="18088" xr:uid="{00000000-0005-0000-0000-00001F520000}"/>
    <cellStyle name="Normal 3 2 2 2 2 3 3 2 10" xfId="18089" xr:uid="{00000000-0005-0000-0000-000020520000}"/>
    <cellStyle name="Normal 3 2 2 2 2 3 3 2 11" xfId="18090" xr:uid="{00000000-0005-0000-0000-000021520000}"/>
    <cellStyle name="Normal 3 2 2 2 2 3 3 2 12" xfId="18091" xr:uid="{00000000-0005-0000-0000-000022520000}"/>
    <cellStyle name="Normal 3 2 2 2 2 3 3 2 2" xfId="18092" xr:uid="{00000000-0005-0000-0000-000023520000}"/>
    <cellStyle name="Normal 3 2 2 2 2 3 3 2 2 2" xfId="18093" xr:uid="{00000000-0005-0000-0000-000024520000}"/>
    <cellStyle name="Normal 3 2 2 2 2 3 3 2 2 2 2" xfId="18094" xr:uid="{00000000-0005-0000-0000-000025520000}"/>
    <cellStyle name="Normal 3 2 2 2 2 3 3 2 2 3" xfId="18095" xr:uid="{00000000-0005-0000-0000-000026520000}"/>
    <cellStyle name="Normal 3 2 2 2 2 3 3 2 2 3 2" xfId="18096" xr:uid="{00000000-0005-0000-0000-000027520000}"/>
    <cellStyle name="Normal 3 2 2 2 2 3 3 2 2 4" xfId="18097" xr:uid="{00000000-0005-0000-0000-000028520000}"/>
    <cellStyle name="Normal 3 2 2 2 2 3 3 2 2 4 2" xfId="18098" xr:uid="{00000000-0005-0000-0000-000029520000}"/>
    <cellStyle name="Normal 3 2 2 2 2 3 3 2 2 5" xfId="18099" xr:uid="{00000000-0005-0000-0000-00002A520000}"/>
    <cellStyle name="Normal 3 2 2 2 2 3 3 2 2 6" xfId="18100" xr:uid="{00000000-0005-0000-0000-00002B520000}"/>
    <cellStyle name="Normal 3 2 2 2 2 3 3 2 2 7" xfId="18101" xr:uid="{00000000-0005-0000-0000-00002C520000}"/>
    <cellStyle name="Normal 3 2 2 2 2 3 3 2 3" xfId="18102" xr:uid="{00000000-0005-0000-0000-00002D520000}"/>
    <cellStyle name="Normal 3 2 2 2 2 3 3 2 3 2" xfId="18103" xr:uid="{00000000-0005-0000-0000-00002E520000}"/>
    <cellStyle name="Normal 3 2 2 2 2 3 3 2 3 2 2" xfId="18104" xr:uid="{00000000-0005-0000-0000-00002F520000}"/>
    <cellStyle name="Normal 3 2 2 2 2 3 3 2 3 3" xfId="18105" xr:uid="{00000000-0005-0000-0000-000030520000}"/>
    <cellStyle name="Normal 3 2 2 2 2 3 3 2 3 3 2" xfId="18106" xr:uid="{00000000-0005-0000-0000-000031520000}"/>
    <cellStyle name="Normal 3 2 2 2 2 3 3 2 3 4" xfId="18107" xr:uid="{00000000-0005-0000-0000-000032520000}"/>
    <cellStyle name="Normal 3 2 2 2 2 3 3 2 3 4 2" xfId="18108" xr:uid="{00000000-0005-0000-0000-000033520000}"/>
    <cellStyle name="Normal 3 2 2 2 2 3 3 2 3 5" xfId="18109" xr:uid="{00000000-0005-0000-0000-000034520000}"/>
    <cellStyle name="Normal 3 2 2 2 2 3 3 2 3 6" xfId="18110" xr:uid="{00000000-0005-0000-0000-000035520000}"/>
    <cellStyle name="Normal 3 2 2 2 2 3 3 2 4" xfId="18111" xr:uid="{00000000-0005-0000-0000-000036520000}"/>
    <cellStyle name="Normal 3 2 2 2 2 3 3 2 4 2" xfId="18112" xr:uid="{00000000-0005-0000-0000-000037520000}"/>
    <cellStyle name="Normal 3 2 2 2 2 3 3 2 4 2 2" xfId="18113" xr:uid="{00000000-0005-0000-0000-000038520000}"/>
    <cellStyle name="Normal 3 2 2 2 2 3 3 2 4 3" xfId="18114" xr:uid="{00000000-0005-0000-0000-000039520000}"/>
    <cellStyle name="Normal 3 2 2 2 2 3 3 2 4 3 2" xfId="18115" xr:uid="{00000000-0005-0000-0000-00003A520000}"/>
    <cellStyle name="Normal 3 2 2 2 2 3 3 2 4 4" xfId="18116" xr:uid="{00000000-0005-0000-0000-00003B520000}"/>
    <cellStyle name="Normal 3 2 2 2 2 3 3 2 4 4 2" xfId="18117" xr:uid="{00000000-0005-0000-0000-00003C520000}"/>
    <cellStyle name="Normal 3 2 2 2 2 3 3 2 4 5" xfId="18118" xr:uid="{00000000-0005-0000-0000-00003D520000}"/>
    <cellStyle name="Normal 3 2 2 2 2 3 3 2 4 6" xfId="18119" xr:uid="{00000000-0005-0000-0000-00003E520000}"/>
    <cellStyle name="Normal 3 2 2 2 2 3 3 2 5" xfId="18120" xr:uid="{00000000-0005-0000-0000-00003F520000}"/>
    <cellStyle name="Normal 3 2 2 2 2 3 3 2 5 2" xfId="18121" xr:uid="{00000000-0005-0000-0000-000040520000}"/>
    <cellStyle name="Normal 3 2 2 2 2 3 3 2 5 2 2" xfId="18122" xr:uid="{00000000-0005-0000-0000-000041520000}"/>
    <cellStyle name="Normal 3 2 2 2 2 3 3 2 5 3" xfId="18123" xr:uid="{00000000-0005-0000-0000-000042520000}"/>
    <cellStyle name="Normal 3 2 2 2 2 3 3 2 5 3 2" xfId="18124" xr:uid="{00000000-0005-0000-0000-000043520000}"/>
    <cellStyle name="Normal 3 2 2 2 2 3 3 2 5 4" xfId="18125" xr:uid="{00000000-0005-0000-0000-000044520000}"/>
    <cellStyle name="Normal 3 2 2 2 2 3 3 2 5 4 2" xfId="18126" xr:uid="{00000000-0005-0000-0000-000045520000}"/>
    <cellStyle name="Normal 3 2 2 2 2 3 3 2 5 5" xfId="18127" xr:uid="{00000000-0005-0000-0000-000046520000}"/>
    <cellStyle name="Normal 3 2 2 2 2 3 3 2 5 6" xfId="18128" xr:uid="{00000000-0005-0000-0000-000047520000}"/>
    <cellStyle name="Normal 3 2 2 2 2 3 3 2 6" xfId="18129" xr:uid="{00000000-0005-0000-0000-000048520000}"/>
    <cellStyle name="Normal 3 2 2 2 2 3 3 2 6 2" xfId="18130" xr:uid="{00000000-0005-0000-0000-000049520000}"/>
    <cellStyle name="Normal 3 2 2 2 2 3 3 2 6 2 2" xfId="18131" xr:uid="{00000000-0005-0000-0000-00004A520000}"/>
    <cellStyle name="Normal 3 2 2 2 2 3 3 2 6 3" xfId="18132" xr:uid="{00000000-0005-0000-0000-00004B520000}"/>
    <cellStyle name="Normal 3 2 2 2 2 3 3 2 6 3 2" xfId="18133" xr:uid="{00000000-0005-0000-0000-00004C520000}"/>
    <cellStyle name="Normal 3 2 2 2 2 3 3 2 6 4" xfId="18134" xr:uid="{00000000-0005-0000-0000-00004D520000}"/>
    <cellStyle name="Normal 3 2 2 2 2 3 3 2 6 5" xfId="18135" xr:uid="{00000000-0005-0000-0000-00004E520000}"/>
    <cellStyle name="Normal 3 2 2 2 2 3 3 2 7" xfId="18136" xr:uid="{00000000-0005-0000-0000-00004F520000}"/>
    <cellStyle name="Normal 3 2 2 2 2 3 3 2 7 2" xfId="18137" xr:uid="{00000000-0005-0000-0000-000050520000}"/>
    <cellStyle name="Normal 3 2 2 2 2 3 3 2 8" xfId="18138" xr:uid="{00000000-0005-0000-0000-000051520000}"/>
    <cellStyle name="Normal 3 2 2 2 2 3 3 2 8 2" xfId="18139" xr:uid="{00000000-0005-0000-0000-000052520000}"/>
    <cellStyle name="Normal 3 2 2 2 2 3 3 2 9" xfId="18140" xr:uid="{00000000-0005-0000-0000-000053520000}"/>
    <cellStyle name="Normal 3 2 2 2 2 3 3 2 9 2" xfId="18141" xr:uid="{00000000-0005-0000-0000-000054520000}"/>
    <cellStyle name="Normal 3 2 2 2 2 3 3 3" xfId="18142" xr:uid="{00000000-0005-0000-0000-000055520000}"/>
    <cellStyle name="Normal 3 2 2 2 2 3 3 3 10" xfId="18143" xr:uid="{00000000-0005-0000-0000-000056520000}"/>
    <cellStyle name="Normal 3 2 2 2 2 3 3 3 11" xfId="18144" xr:uid="{00000000-0005-0000-0000-000057520000}"/>
    <cellStyle name="Normal 3 2 2 2 2 3 3 3 2" xfId="18145" xr:uid="{00000000-0005-0000-0000-000058520000}"/>
    <cellStyle name="Normal 3 2 2 2 2 3 3 3 2 2" xfId="18146" xr:uid="{00000000-0005-0000-0000-000059520000}"/>
    <cellStyle name="Normal 3 2 2 2 2 3 3 3 2 2 2" xfId="18147" xr:uid="{00000000-0005-0000-0000-00005A520000}"/>
    <cellStyle name="Normal 3 2 2 2 2 3 3 3 2 3" xfId="18148" xr:uid="{00000000-0005-0000-0000-00005B520000}"/>
    <cellStyle name="Normal 3 2 2 2 2 3 3 3 2 3 2" xfId="18149" xr:uid="{00000000-0005-0000-0000-00005C520000}"/>
    <cellStyle name="Normal 3 2 2 2 2 3 3 3 2 4" xfId="18150" xr:uid="{00000000-0005-0000-0000-00005D520000}"/>
    <cellStyle name="Normal 3 2 2 2 2 3 3 3 2 4 2" xfId="18151" xr:uid="{00000000-0005-0000-0000-00005E520000}"/>
    <cellStyle name="Normal 3 2 2 2 2 3 3 3 2 5" xfId="18152" xr:uid="{00000000-0005-0000-0000-00005F520000}"/>
    <cellStyle name="Normal 3 2 2 2 2 3 3 3 2 6" xfId="18153" xr:uid="{00000000-0005-0000-0000-000060520000}"/>
    <cellStyle name="Normal 3 2 2 2 2 3 3 3 2 7" xfId="18154" xr:uid="{00000000-0005-0000-0000-000061520000}"/>
    <cellStyle name="Normal 3 2 2 2 2 3 3 3 3" xfId="18155" xr:uid="{00000000-0005-0000-0000-000062520000}"/>
    <cellStyle name="Normal 3 2 2 2 2 3 3 3 3 2" xfId="18156" xr:uid="{00000000-0005-0000-0000-000063520000}"/>
    <cellStyle name="Normal 3 2 2 2 2 3 3 3 3 2 2" xfId="18157" xr:uid="{00000000-0005-0000-0000-000064520000}"/>
    <cellStyle name="Normal 3 2 2 2 2 3 3 3 3 3" xfId="18158" xr:uid="{00000000-0005-0000-0000-000065520000}"/>
    <cellStyle name="Normal 3 2 2 2 2 3 3 3 3 3 2" xfId="18159" xr:uid="{00000000-0005-0000-0000-000066520000}"/>
    <cellStyle name="Normal 3 2 2 2 2 3 3 3 3 4" xfId="18160" xr:uid="{00000000-0005-0000-0000-000067520000}"/>
    <cellStyle name="Normal 3 2 2 2 2 3 3 3 3 4 2" xfId="18161" xr:uid="{00000000-0005-0000-0000-000068520000}"/>
    <cellStyle name="Normal 3 2 2 2 2 3 3 3 3 5" xfId="18162" xr:uid="{00000000-0005-0000-0000-000069520000}"/>
    <cellStyle name="Normal 3 2 2 2 2 3 3 3 3 6" xfId="18163" xr:uid="{00000000-0005-0000-0000-00006A520000}"/>
    <cellStyle name="Normal 3 2 2 2 2 3 3 3 4" xfId="18164" xr:uid="{00000000-0005-0000-0000-00006B520000}"/>
    <cellStyle name="Normal 3 2 2 2 2 3 3 3 4 2" xfId="18165" xr:uid="{00000000-0005-0000-0000-00006C520000}"/>
    <cellStyle name="Normal 3 2 2 2 2 3 3 3 4 2 2" xfId="18166" xr:uid="{00000000-0005-0000-0000-00006D520000}"/>
    <cellStyle name="Normal 3 2 2 2 2 3 3 3 4 3" xfId="18167" xr:uid="{00000000-0005-0000-0000-00006E520000}"/>
    <cellStyle name="Normal 3 2 2 2 2 3 3 3 4 3 2" xfId="18168" xr:uid="{00000000-0005-0000-0000-00006F520000}"/>
    <cellStyle name="Normal 3 2 2 2 2 3 3 3 4 4" xfId="18169" xr:uid="{00000000-0005-0000-0000-000070520000}"/>
    <cellStyle name="Normal 3 2 2 2 2 3 3 3 4 4 2" xfId="18170" xr:uid="{00000000-0005-0000-0000-000071520000}"/>
    <cellStyle name="Normal 3 2 2 2 2 3 3 3 4 5" xfId="18171" xr:uid="{00000000-0005-0000-0000-000072520000}"/>
    <cellStyle name="Normal 3 2 2 2 2 3 3 3 4 6" xfId="18172" xr:uid="{00000000-0005-0000-0000-000073520000}"/>
    <cellStyle name="Normal 3 2 2 2 2 3 3 3 5" xfId="18173" xr:uid="{00000000-0005-0000-0000-000074520000}"/>
    <cellStyle name="Normal 3 2 2 2 2 3 3 3 5 2" xfId="18174" xr:uid="{00000000-0005-0000-0000-000075520000}"/>
    <cellStyle name="Normal 3 2 2 2 2 3 3 3 5 2 2" xfId="18175" xr:uid="{00000000-0005-0000-0000-000076520000}"/>
    <cellStyle name="Normal 3 2 2 2 2 3 3 3 5 3" xfId="18176" xr:uid="{00000000-0005-0000-0000-000077520000}"/>
    <cellStyle name="Normal 3 2 2 2 2 3 3 3 5 3 2" xfId="18177" xr:uid="{00000000-0005-0000-0000-000078520000}"/>
    <cellStyle name="Normal 3 2 2 2 2 3 3 3 5 4" xfId="18178" xr:uid="{00000000-0005-0000-0000-000079520000}"/>
    <cellStyle name="Normal 3 2 2 2 2 3 3 3 5 5" xfId="18179" xr:uid="{00000000-0005-0000-0000-00007A520000}"/>
    <cellStyle name="Normal 3 2 2 2 2 3 3 3 6" xfId="18180" xr:uid="{00000000-0005-0000-0000-00007B520000}"/>
    <cellStyle name="Normal 3 2 2 2 2 3 3 3 6 2" xfId="18181" xr:uid="{00000000-0005-0000-0000-00007C520000}"/>
    <cellStyle name="Normal 3 2 2 2 2 3 3 3 7" xfId="18182" xr:uid="{00000000-0005-0000-0000-00007D520000}"/>
    <cellStyle name="Normal 3 2 2 2 2 3 3 3 7 2" xfId="18183" xr:uid="{00000000-0005-0000-0000-00007E520000}"/>
    <cellStyle name="Normal 3 2 2 2 2 3 3 3 8" xfId="18184" xr:uid="{00000000-0005-0000-0000-00007F520000}"/>
    <cellStyle name="Normal 3 2 2 2 2 3 3 3 8 2" xfId="18185" xr:uid="{00000000-0005-0000-0000-000080520000}"/>
    <cellStyle name="Normal 3 2 2 2 2 3 3 3 9" xfId="18186" xr:uid="{00000000-0005-0000-0000-000081520000}"/>
    <cellStyle name="Normal 3 2 2 2 2 3 3 4" xfId="18187" xr:uid="{00000000-0005-0000-0000-000082520000}"/>
    <cellStyle name="Normal 3 2 2 2 2 3 3 4 10" xfId="18188" xr:uid="{00000000-0005-0000-0000-000083520000}"/>
    <cellStyle name="Normal 3 2 2 2 2 3 3 4 11" xfId="18189" xr:uid="{00000000-0005-0000-0000-000084520000}"/>
    <cellStyle name="Normal 3 2 2 2 2 3 3 4 2" xfId="18190" xr:uid="{00000000-0005-0000-0000-000085520000}"/>
    <cellStyle name="Normal 3 2 2 2 2 3 3 4 2 2" xfId="18191" xr:uid="{00000000-0005-0000-0000-000086520000}"/>
    <cellStyle name="Normal 3 2 2 2 2 3 3 4 2 2 2" xfId="18192" xr:uid="{00000000-0005-0000-0000-000087520000}"/>
    <cellStyle name="Normal 3 2 2 2 2 3 3 4 2 3" xfId="18193" xr:uid="{00000000-0005-0000-0000-000088520000}"/>
    <cellStyle name="Normal 3 2 2 2 2 3 3 4 2 3 2" xfId="18194" xr:uid="{00000000-0005-0000-0000-000089520000}"/>
    <cellStyle name="Normal 3 2 2 2 2 3 3 4 2 4" xfId="18195" xr:uid="{00000000-0005-0000-0000-00008A520000}"/>
    <cellStyle name="Normal 3 2 2 2 2 3 3 4 2 4 2" xfId="18196" xr:uid="{00000000-0005-0000-0000-00008B520000}"/>
    <cellStyle name="Normal 3 2 2 2 2 3 3 4 2 5" xfId="18197" xr:uid="{00000000-0005-0000-0000-00008C520000}"/>
    <cellStyle name="Normal 3 2 2 2 2 3 3 4 2 6" xfId="18198" xr:uid="{00000000-0005-0000-0000-00008D520000}"/>
    <cellStyle name="Normal 3 2 2 2 2 3 3 4 3" xfId="18199" xr:uid="{00000000-0005-0000-0000-00008E520000}"/>
    <cellStyle name="Normal 3 2 2 2 2 3 3 4 3 2" xfId="18200" xr:uid="{00000000-0005-0000-0000-00008F520000}"/>
    <cellStyle name="Normal 3 2 2 2 2 3 3 4 3 2 2" xfId="18201" xr:uid="{00000000-0005-0000-0000-000090520000}"/>
    <cellStyle name="Normal 3 2 2 2 2 3 3 4 3 3" xfId="18202" xr:uid="{00000000-0005-0000-0000-000091520000}"/>
    <cellStyle name="Normal 3 2 2 2 2 3 3 4 3 3 2" xfId="18203" xr:uid="{00000000-0005-0000-0000-000092520000}"/>
    <cellStyle name="Normal 3 2 2 2 2 3 3 4 3 4" xfId="18204" xr:uid="{00000000-0005-0000-0000-000093520000}"/>
    <cellStyle name="Normal 3 2 2 2 2 3 3 4 3 4 2" xfId="18205" xr:uid="{00000000-0005-0000-0000-000094520000}"/>
    <cellStyle name="Normal 3 2 2 2 2 3 3 4 3 5" xfId="18206" xr:uid="{00000000-0005-0000-0000-000095520000}"/>
    <cellStyle name="Normal 3 2 2 2 2 3 3 4 3 6" xfId="18207" xr:uid="{00000000-0005-0000-0000-000096520000}"/>
    <cellStyle name="Normal 3 2 2 2 2 3 3 4 4" xfId="18208" xr:uid="{00000000-0005-0000-0000-000097520000}"/>
    <cellStyle name="Normal 3 2 2 2 2 3 3 4 4 2" xfId="18209" xr:uid="{00000000-0005-0000-0000-000098520000}"/>
    <cellStyle name="Normal 3 2 2 2 2 3 3 4 4 2 2" xfId="18210" xr:uid="{00000000-0005-0000-0000-000099520000}"/>
    <cellStyle name="Normal 3 2 2 2 2 3 3 4 4 3" xfId="18211" xr:uid="{00000000-0005-0000-0000-00009A520000}"/>
    <cellStyle name="Normal 3 2 2 2 2 3 3 4 4 3 2" xfId="18212" xr:uid="{00000000-0005-0000-0000-00009B520000}"/>
    <cellStyle name="Normal 3 2 2 2 2 3 3 4 4 4" xfId="18213" xr:uid="{00000000-0005-0000-0000-00009C520000}"/>
    <cellStyle name="Normal 3 2 2 2 2 3 3 4 4 4 2" xfId="18214" xr:uid="{00000000-0005-0000-0000-00009D520000}"/>
    <cellStyle name="Normal 3 2 2 2 2 3 3 4 4 5" xfId="18215" xr:uid="{00000000-0005-0000-0000-00009E520000}"/>
    <cellStyle name="Normal 3 2 2 2 2 3 3 4 4 6" xfId="18216" xr:uid="{00000000-0005-0000-0000-00009F520000}"/>
    <cellStyle name="Normal 3 2 2 2 2 3 3 4 5" xfId="18217" xr:uid="{00000000-0005-0000-0000-0000A0520000}"/>
    <cellStyle name="Normal 3 2 2 2 2 3 3 4 5 2" xfId="18218" xr:uid="{00000000-0005-0000-0000-0000A1520000}"/>
    <cellStyle name="Normal 3 2 2 2 2 3 3 4 5 2 2" xfId="18219" xr:uid="{00000000-0005-0000-0000-0000A2520000}"/>
    <cellStyle name="Normal 3 2 2 2 2 3 3 4 5 3" xfId="18220" xr:uid="{00000000-0005-0000-0000-0000A3520000}"/>
    <cellStyle name="Normal 3 2 2 2 2 3 3 4 5 3 2" xfId="18221" xr:uid="{00000000-0005-0000-0000-0000A4520000}"/>
    <cellStyle name="Normal 3 2 2 2 2 3 3 4 5 4" xfId="18222" xr:uid="{00000000-0005-0000-0000-0000A5520000}"/>
    <cellStyle name="Normal 3 2 2 2 2 3 3 4 5 5" xfId="18223" xr:uid="{00000000-0005-0000-0000-0000A6520000}"/>
    <cellStyle name="Normal 3 2 2 2 2 3 3 4 6" xfId="18224" xr:uid="{00000000-0005-0000-0000-0000A7520000}"/>
    <cellStyle name="Normal 3 2 2 2 2 3 3 4 6 2" xfId="18225" xr:uid="{00000000-0005-0000-0000-0000A8520000}"/>
    <cellStyle name="Normal 3 2 2 2 2 3 3 4 7" xfId="18226" xr:uid="{00000000-0005-0000-0000-0000A9520000}"/>
    <cellStyle name="Normal 3 2 2 2 2 3 3 4 7 2" xfId="18227" xr:uid="{00000000-0005-0000-0000-0000AA520000}"/>
    <cellStyle name="Normal 3 2 2 2 2 3 3 4 8" xfId="18228" xr:uid="{00000000-0005-0000-0000-0000AB520000}"/>
    <cellStyle name="Normal 3 2 2 2 2 3 3 4 8 2" xfId="18229" xr:uid="{00000000-0005-0000-0000-0000AC520000}"/>
    <cellStyle name="Normal 3 2 2 2 2 3 3 4 9" xfId="18230" xr:uid="{00000000-0005-0000-0000-0000AD520000}"/>
    <cellStyle name="Normal 3 2 2 2 2 3 3 5" xfId="18231" xr:uid="{00000000-0005-0000-0000-0000AE520000}"/>
    <cellStyle name="Normal 3 2 2 2 2 3 3 5 2" xfId="18232" xr:uid="{00000000-0005-0000-0000-0000AF520000}"/>
    <cellStyle name="Normal 3 2 2 2 2 3 3 5 2 2" xfId="18233" xr:uid="{00000000-0005-0000-0000-0000B0520000}"/>
    <cellStyle name="Normal 3 2 2 2 2 3 3 5 3" xfId="18234" xr:uid="{00000000-0005-0000-0000-0000B1520000}"/>
    <cellStyle name="Normal 3 2 2 2 2 3 3 5 3 2" xfId="18235" xr:uid="{00000000-0005-0000-0000-0000B2520000}"/>
    <cellStyle name="Normal 3 2 2 2 2 3 3 5 4" xfId="18236" xr:uid="{00000000-0005-0000-0000-0000B3520000}"/>
    <cellStyle name="Normal 3 2 2 2 2 3 3 5 4 2" xfId="18237" xr:uid="{00000000-0005-0000-0000-0000B4520000}"/>
    <cellStyle name="Normal 3 2 2 2 2 3 3 5 5" xfId="18238" xr:uid="{00000000-0005-0000-0000-0000B5520000}"/>
    <cellStyle name="Normal 3 2 2 2 2 3 3 5 6" xfId="18239" xr:uid="{00000000-0005-0000-0000-0000B6520000}"/>
    <cellStyle name="Normal 3 2 2 2 2 3 3 6" xfId="18240" xr:uid="{00000000-0005-0000-0000-0000B7520000}"/>
    <cellStyle name="Normal 3 2 2 2 2 3 3 6 2" xfId="18241" xr:uid="{00000000-0005-0000-0000-0000B8520000}"/>
    <cellStyle name="Normal 3 2 2 2 2 3 3 6 2 2" xfId="18242" xr:uid="{00000000-0005-0000-0000-0000B9520000}"/>
    <cellStyle name="Normal 3 2 2 2 2 3 3 6 3" xfId="18243" xr:uid="{00000000-0005-0000-0000-0000BA520000}"/>
    <cellStyle name="Normal 3 2 2 2 2 3 3 6 3 2" xfId="18244" xr:uid="{00000000-0005-0000-0000-0000BB520000}"/>
    <cellStyle name="Normal 3 2 2 2 2 3 3 6 4" xfId="18245" xr:uid="{00000000-0005-0000-0000-0000BC520000}"/>
    <cellStyle name="Normal 3 2 2 2 2 3 3 6 4 2" xfId="18246" xr:uid="{00000000-0005-0000-0000-0000BD520000}"/>
    <cellStyle name="Normal 3 2 2 2 2 3 3 6 5" xfId="18247" xr:uid="{00000000-0005-0000-0000-0000BE520000}"/>
    <cellStyle name="Normal 3 2 2 2 2 3 3 6 6" xfId="18248" xr:uid="{00000000-0005-0000-0000-0000BF520000}"/>
    <cellStyle name="Normal 3 2 2 2 2 3 3 7" xfId="18249" xr:uid="{00000000-0005-0000-0000-0000C0520000}"/>
    <cellStyle name="Normal 3 2 2 2 2 3 3 7 2" xfId="18250" xr:uid="{00000000-0005-0000-0000-0000C1520000}"/>
    <cellStyle name="Normal 3 2 2 2 2 3 3 7 2 2" xfId="18251" xr:uid="{00000000-0005-0000-0000-0000C2520000}"/>
    <cellStyle name="Normal 3 2 2 2 2 3 3 7 3" xfId="18252" xr:uid="{00000000-0005-0000-0000-0000C3520000}"/>
    <cellStyle name="Normal 3 2 2 2 2 3 3 7 3 2" xfId="18253" xr:uid="{00000000-0005-0000-0000-0000C4520000}"/>
    <cellStyle name="Normal 3 2 2 2 2 3 3 7 4" xfId="18254" xr:uid="{00000000-0005-0000-0000-0000C5520000}"/>
    <cellStyle name="Normal 3 2 2 2 2 3 3 7 4 2" xfId="18255" xr:uid="{00000000-0005-0000-0000-0000C6520000}"/>
    <cellStyle name="Normal 3 2 2 2 2 3 3 7 5" xfId="18256" xr:uid="{00000000-0005-0000-0000-0000C7520000}"/>
    <cellStyle name="Normal 3 2 2 2 2 3 3 7 6" xfId="18257" xr:uid="{00000000-0005-0000-0000-0000C8520000}"/>
    <cellStyle name="Normal 3 2 2 2 2 3 3 8" xfId="18258" xr:uid="{00000000-0005-0000-0000-0000C9520000}"/>
    <cellStyle name="Normal 3 2 2 2 2 3 3 8 2" xfId="18259" xr:uid="{00000000-0005-0000-0000-0000CA520000}"/>
    <cellStyle name="Normal 3 2 2 2 2 3 3 8 2 2" xfId="18260" xr:uid="{00000000-0005-0000-0000-0000CB520000}"/>
    <cellStyle name="Normal 3 2 2 2 2 3 3 8 3" xfId="18261" xr:uid="{00000000-0005-0000-0000-0000CC520000}"/>
    <cellStyle name="Normal 3 2 2 2 2 3 3 8 3 2" xfId="18262" xr:uid="{00000000-0005-0000-0000-0000CD520000}"/>
    <cellStyle name="Normal 3 2 2 2 2 3 3 8 4" xfId="18263" xr:uid="{00000000-0005-0000-0000-0000CE520000}"/>
    <cellStyle name="Normal 3 2 2 2 2 3 3 8 5" xfId="18264" xr:uid="{00000000-0005-0000-0000-0000CF520000}"/>
    <cellStyle name="Normal 3 2 2 2 2 3 3 9" xfId="18265" xr:uid="{00000000-0005-0000-0000-0000D0520000}"/>
    <cellStyle name="Normal 3 2 2 2 2 3 3 9 2" xfId="18266" xr:uid="{00000000-0005-0000-0000-0000D1520000}"/>
    <cellStyle name="Normal 3 2 2 2 2 3 4" xfId="18267" xr:uid="{00000000-0005-0000-0000-0000D2520000}"/>
    <cellStyle name="Normal 3 2 2 2 2 3 4 10" xfId="18268" xr:uid="{00000000-0005-0000-0000-0000D3520000}"/>
    <cellStyle name="Normal 3 2 2 2 2 3 4 10 2" xfId="18269" xr:uid="{00000000-0005-0000-0000-0000D4520000}"/>
    <cellStyle name="Normal 3 2 2 2 2 3 4 11" xfId="18270" xr:uid="{00000000-0005-0000-0000-0000D5520000}"/>
    <cellStyle name="Normal 3 2 2 2 2 3 4 11 2" xfId="18271" xr:uid="{00000000-0005-0000-0000-0000D6520000}"/>
    <cellStyle name="Normal 3 2 2 2 2 3 4 12" xfId="18272" xr:uid="{00000000-0005-0000-0000-0000D7520000}"/>
    <cellStyle name="Normal 3 2 2 2 2 3 4 13" xfId="18273" xr:uid="{00000000-0005-0000-0000-0000D8520000}"/>
    <cellStyle name="Normal 3 2 2 2 2 3 4 14" xfId="18274" xr:uid="{00000000-0005-0000-0000-0000D9520000}"/>
    <cellStyle name="Normal 3 2 2 2 2 3 4 2" xfId="18275" xr:uid="{00000000-0005-0000-0000-0000DA520000}"/>
    <cellStyle name="Normal 3 2 2 2 2 3 4 2 10" xfId="18276" xr:uid="{00000000-0005-0000-0000-0000DB520000}"/>
    <cellStyle name="Normal 3 2 2 2 2 3 4 2 11" xfId="18277" xr:uid="{00000000-0005-0000-0000-0000DC520000}"/>
    <cellStyle name="Normal 3 2 2 2 2 3 4 2 12" xfId="18278" xr:uid="{00000000-0005-0000-0000-0000DD520000}"/>
    <cellStyle name="Normal 3 2 2 2 2 3 4 2 2" xfId="18279" xr:uid="{00000000-0005-0000-0000-0000DE520000}"/>
    <cellStyle name="Normal 3 2 2 2 2 3 4 2 2 2" xfId="18280" xr:uid="{00000000-0005-0000-0000-0000DF520000}"/>
    <cellStyle name="Normal 3 2 2 2 2 3 4 2 2 2 2" xfId="18281" xr:uid="{00000000-0005-0000-0000-0000E0520000}"/>
    <cellStyle name="Normal 3 2 2 2 2 3 4 2 2 3" xfId="18282" xr:uid="{00000000-0005-0000-0000-0000E1520000}"/>
    <cellStyle name="Normal 3 2 2 2 2 3 4 2 2 3 2" xfId="18283" xr:uid="{00000000-0005-0000-0000-0000E2520000}"/>
    <cellStyle name="Normal 3 2 2 2 2 3 4 2 2 4" xfId="18284" xr:uid="{00000000-0005-0000-0000-0000E3520000}"/>
    <cellStyle name="Normal 3 2 2 2 2 3 4 2 2 4 2" xfId="18285" xr:uid="{00000000-0005-0000-0000-0000E4520000}"/>
    <cellStyle name="Normal 3 2 2 2 2 3 4 2 2 5" xfId="18286" xr:uid="{00000000-0005-0000-0000-0000E5520000}"/>
    <cellStyle name="Normal 3 2 2 2 2 3 4 2 2 6" xfId="18287" xr:uid="{00000000-0005-0000-0000-0000E6520000}"/>
    <cellStyle name="Normal 3 2 2 2 2 3 4 2 3" xfId="18288" xr:uid="{00000000-0005-0000-0000-0000E7520000}"/>
    <cellStyle name="Normal 3 2 2 2 2 3 4 2 3 2" xfId="18289" xr:uid="{00000000-0005-0000-0000-0000E8520000}"/>
    <cellStyle name="Normal 3 2 2 2 2 3 4 2 3 2 2" xfId="18290" xr:uid="{00000000-0005-0000-0000-0000E9520000}"/>
    <cellStyle name="Normal 3 2 2 2 2 3 4 2 3 3" xfId="18291" xr:uid="{00000000-0005-0000-0000-0000EA520000}"/>
    <cellStyle name="Normal 3 2 2 2 2 3 4 2 3 3 2" xfId="18292" xr:uid="{00000000-0005-0000-0000-0000EB520000}"/>
    <cellStyle name="Normal 3 2 2 2 2 3 4 2 3 4" xfId="18293" xr:uid="{00000000-0005-0000-0000-0000EC520000}"/>
    <cellStyle name="Normal 3 2 2 2 2 3 4 2 3 4 2" xfId="18294" xr:uid="{00000000-0005-0000-0000-0000ED520000}"/>
    <cellStyle name="Normal 3 2 2 2 2 3 4 2 3 5" xfId="18295" xr:uid="{00000000-0005-0000-0000-0000EE520000}"/>
    <cellStyle name="Normal 3 2 2 2 2 3 4 2 3 6" xfId="18296" xr:uid="{00000000-0005-0000-0000-0000EF520000}"/>
    <cellStyle name="Normal 3 2 2 2 2 3 4 2 4" xfId="18297" xr:uid="{00000000-0005-0000-0000-0000F0520000}"/>
    <cellStyle name="Normal 3 2 2 2 2 3 4 2 4 2" xfId="18298" xr:uid="{00000000-0005-0000-0000-0000F1520000}"/>
    <cellStyle name="Normal 3 2 2 2 2 3 4 2 4 2 2" xfId="18299" xr:uid="{00000000-0005-0000-0000-0000F2520000}"/>
    <cellStyle name="Normal 3 2 2 2 2 3 4 2 4 3" xfId="18300" xr:uid="{00000000-0005-0000-0000-0000F3520000}"/>
    <cellStyle name="Normal 3 2 2 2 2 3 4 2 4 3 2" xfId="18301" xr:uid="{00000000-0005-0000-0000-0000F4520000}"/>
    <cellStyle name="Normal 3 2 2 2 2 3 4 2 4 4" xfId="18302" xr:uid="{00000000-0005-0000-0000-0000F5520000}"/>
    <cellStyle name="Normal 3 2 2 2 2 3 4 2 4 4 2" xfId="18303" xr:uid="{00000000-0005-0000-0000-0000F6520000}"/>
    <cellStyle name="Normal 3 2 2 2 2 3 4 2 4 5" xfId="18304" xr:uid="{00000000-0005-0000-0000-0000F7520000}"/>
    <cellStyle name="Normal 3 2 2 2 2 3 4 2 4 6" xfId="18305" xr:uid="{00000000-0005-0000-0000-0000F8520000}"/>
    <cellStyle name="Normal 3 2 2 2 2 3 4 2 5" xfId="18306" xr:uid="{00000000-0005-0000-0000-0000F9520000}"/>
    <cellStyle name="Normal 3 2 2 2 2 3 4 2 5 2" xfId="18307" xr:uid="{00000000-0005-0000-0000-0000FA520000}"/>
    <cellStyle name="Normal 3 2 2 2 2 3 4 2 5 2 2" xfId="18308" xr:uid="{00000000-0005-0000-0000-0000FB520000}"/>
    <cellStyle name="Normal 3 2 2 2 2 3 4 2 5 3" xfId="18309" xr:uid="{00000000-0005-0000-0000-0000FC520000}"/>
    <cellStyle name="Normal 3 2 2 2 2 3 4 2 5 3 2" xfId="18310" xr:uid="{00000000-0005-0000-0000-0000FD520000}"/>
    <cellStyle name="Normal 3 2 2 2 2 3 4 2 5 4" xfId="18311" xr:uid="{00000000-0005-0000-0000-0000FE520000}"/>
    <cellStyle name="Normal 3 2 2 2 2 3 4 2 5 4 2" xfId="18312" xr:uid="{00000000-0005-0000-0000-0000FF520000}"/>
    <cellStyle name="Normal 3 2 2 2 2 3 4 2 5 5" xfId="18313" xr:uid="{00000000-0005-0000-0000-000000530000}"/>
    <cellStyle name="Normal 3 2 2 2 2 3 4 2 5 6" xfId="18314" xr:uid="{00000000-0005-0000-0000-000001530000}"/>
    <cellStyle name="Normal 3 2 2 2 2 3 4 2 6" xfId="18315" xr:uid="{00000000-0005-0000-0000-000002530000}"/>
    <cellStyle name="Normal 3 2 2 2 2 3 4 2 6 2" xfId="18316" xr:uid="{00000000-0005-0000-0000-000003530000}"/>
    <cellStyle name="Normal 3 2 2 2 2 3 4 2 6 2 2" xfId="18317" xr:uid="{00000000-0005-0000-0000-000004530000}"/>
    <cellStyle name="Normal 3 2 2 2 2 3 4 2 6 3" xfId="18318" xr:uid="{00000000-0005-0000-0000-000005530000}"/>
    <cellStyle name="Normal 3 2 2 2 2 3 4 2 6 3 2" xfId="18319" xr:uid="{00000000-0005-0000-0000-000006530000}"/>
    <cellStyle name="Normal 3 2 2 2 2 3 4 2 6 4" xfId="18320" xr:uid="{00000000-0005-0000-0000-000007530000}"/>
    <cellStyle name="Normal 3 2 2 2 2 3 4 2 6 5" xfId="18321" xr:uid="{00000000-0005-0000-0000-000008530000}"/>
    <cellStyle name="Normal 3 2 2 2 2 3 4 2 7" xfId="18322" xr:uid="{00000000-0005-0000-0000-000009530000}"/>
    <cellStyle name="Normal 3 2 2 2 2 3 4 2 7 2" xfId="18323" xr:uid="{00000000-0005-0000-0000-00000A530000}"/>
    <cellStyle name="Normal 3 2 2 2 2 3 4 2 8" xfId="18324" xr:uid="{00000000-0005-0000-0000-00000B530000}"/>
    <cellStyle name="Normal 3 2 2 2 2 3 4 2 8 2" xfId="18325" xr:uid="{00000000-0005-0000-0000-00000C530000}"/>
    <cellStyle name="Normal 3 2 2 2 2 3 4 2 9" xfId="18326" xr:uid="{00000000-0005-0000-0000-00000D530000}"/>
    <cellStyle name="Normal 3 2 2 2 2 3 4 2 9 2" xfId="18327" xr:uid="{00000000-0005-0000-0000-00000E530000}"/>
    <cellStyle name="Normal 3 2 2 2 2 3 4 3" xfId="18328" xr:uid="{00000000-0005-0000-0000-00000F530000}"/>
    <cellStyle name="Normal 3 2 2 2 2 3 4 3 10" xfId="18329" xr:uid="{00000000-0005-0000-0000-000010530000}"/>
    <cellStyle name="Normal 3 2 2 2 2 3 4 3 11" xfId="18330" xr:uid="{00000000-0005-0000-0000-000011530000}"/>
    <cellStyle name="Normal 3 2 2 2 2 3 4 3 2" xfId="18331" xr:uid="{00000000-0005-0000-0000-000012530000}"/>
    <cellStyle name="Normal 3 2 2 2 2 3 4 3 2 2" xfId="18332" xr:uid="{00000000-0005-0000-0000-000013530000}"/>
    <cellStyle name="Normal 3 2 2 2 2 3 4 3 2 2 2" xfId="18333" xr:uid="{00000000-0005-0000-0000-000014530000}"/>
    <cellStyle name="Normal 3 2 2 2 2 3 4 3 2 3" xfId="18334" xr:uid="{00000000-0005-0000-0000-000015530000}"/>
    <cellStyle name="Normal 3 2 2 2 2 3 4 3 2 3 2" xfId="18335" xr:uid="{00000000-0005-0000-0000-000016530000}"/>
    <cellStyle name="Normal 3 2 2 2 2 3 4 3 2 4" xfId="18336" xr:uid="{00000000-0005-0000-0000-000017530000}"/>
    <cellStyle name="Normal 3 2 2 2 2 3 4 3 2 4 2" xfId="18337" xr:uid="{00000000-0005-0000-0000-000018530000}"/>
    <cellStyle name="Normal 3 2 2 2 2 3 4 3 2 5" xfId="18338" xr:uid="{00000000-0005-0000-0000-000019530000}"/>
    <cellStyle name="Normal 3 2 2 2 2 3 4 3 2 6" xfId="18339" xr:uid="{00000000-0005-0000-0000-00001A530000}"/>
    <cellStyle name="Normal 3 2 2 2 2 3 4 3 3" xfId="18340" xr:uid="{00000000-0005-0000-0000-00001B530000}"/>
    <cellStyle name="Normal 3 2 2 2 2 3 4 3 3 2" xfId="18341" xr:uid="{00000000-0005-0000-0000-00001C530000}"/>
    <cellStyle name="Normal 3 2 2 2 2 3 4 3 3 2 2" xfId="18342" xr:uid="{00000000-0005-0000-0000-00001D530000}"/>
    <cellStyle name="Normal 3 2 2 2 2 3 4 3 3 3" xfId="18343" xr:uid="{00000000-0005-0000-0000-00001E530000}"/>
    <cellStyle name="Normal 3 2 2 2 2 3 4 3 3 3 2" xfId="18344" xr:uid="{00000000-0005-0000-0000-00001F530000}"/>
    <cellStyle name="Normal 3 2 2 2 2 3 4 3 3 4" xfId="18345" xr:uid="{00000000-0005-0000-0000-000020530000}"/>
    <cellStyle name="Normal 3 2 2 2 2 3 4 3 3 4 2" xfId="18346" xr:uid="{00000000-0005-0000-0000-000021530000}"/>
    <cellStyle name="Normal 3 2 2 2 2 3 4 3 3 5" xfId="18347" xr:uid="{00000000-0005-0000-0000-000022530000}"/>
    <cellStyle name="Normal 3 2 2 2 2 3 4 3 3 6" xfId="18348" xr:uid="{00000000-0005-0000-0000-000023530000}"/>
    <cellStyle name="Normal 3 2 2 2 2 3 4 3 4" xfId="18349" xr:uid="{00000000-0005-0000-0000-000024530000}"/>
    <cellStyle name="Normal 3 2 2 2 2 3 4 3 4 2" xfId="18350" xr:uid="{00000000-0005-0000-0000-000025530000}"/>
    <cellStyle name="Normal 3 2 2 2 2 3 4 3 4 2 2" xfId="18351" xr:uid="{00000000-0005-0000-0000-000026530000}"/>
    <cellStyle name="Normal 3 2 2 2 2 3 4 3 4 3" xfId="18352" xr:uid="{00000000-0005-0000-0000-000027530000}"/>
    <cellStyle name="Normal 3 2 2 2 2 3 4 3 4 3 2" xfId="18353" xr:uid="{00000000-0005-0000-0000-000028530000}"/>
    <cellStyle name="Normal 3 2 2 2 2 3 4 3 4 4" xfId="18354" xr:uid="{00000000-0005-0000-0000-000029530000}"/>
    <cellStyle name="Normal 3 2 2 2 2 3 4 3 4 4 2" xfId="18355" xr:uid="{00000000-0005-0000-0000-00002A530000}"/>
    <cellStyle name="Normal 3 2 2 2 2 3 4 3 4 5" xfId="18356" xr:uid="{00000000-0005-0000-0000-00002B530000}"/>
    <cellStyle name="Normal 3 2 2 2 2 3 4 3 4 6" xfId="18357" xr:uid="{00000000-0005-0000-0000-00002C530000}"/>
    <cellStyle name="Normal 3 2 2 2 2 3 4 3 5" xfId="18358" xr:uid="{00000000-0005-0000-0000-00002D530000}"/>
    <cellStyle name="Normal 3 2 2 2 2 3 4 3 5 2" xfId="18359" xr:uid="{00000000-0005-0000-0000-00002E530000}"/>
    <cellStyle name="Normal 3 2 2 2 2 3 4 3 5 2 2" xfId="18360" xr:uid="{00000000-0005-0000-0000-00002F530000}"/>
    <cellStyle name="Normal 3 2 2 2 2 3 4 3 5 3" xfId="18361" xr:uid="{00000000-0005-0000-0000-000030530000}"/>
    <cellStyle name="Normal 3 2 2 2 2 3 4 3 5 3 2" xfId="18362" xr:uid="{00000000-0005-0000-0000-000031530000}"/>
    <cellStyle name="Normal 3 2 2 2 2 3 4 3 5 4" xfId="18363" xr:uid="{00000000-0005-0000-0000-000032530000}"/>
    <cellStyle name="Normal 3 2 2 2 2 3 4 3 5 5" xfId="18364" xr:uid="{00000000-0005-0000-0000-000033530000}"/>
    <cellStyle name="Normal 3 2 2 2 2 3 4 3 6" xfId="18365" xr:uid="{00000000-0005-0000-0000-000034530000}"/>
    <cellStyle name="Normal 3 2 2 2 2 3 4 3 6 2" xfId="18366" xr:uid="{00000000-0005-0000-0000-000035530000}"/>
    <cellStyle name="Normal 3 2 2 2 2 3 4 3 7" xfId="18367" xr:uid="{00000000-0005-0000-0000-000036530000}"/>
    <cellStyle name="Normal 3 2 2 2 2 3 4 3 7 2" xfId="18368" xr:uid="{00000000-0005-0000-0000-000037530000}"/>
    <cellStyle name="Normal 3 2 2 2 2 3 4 3 8" xfId="18369" xr:uid="{00000000-0005-0000-0000-000038530000}"/>
    <cellStyle name="Normal 3 2 2 2 2 3 4 3 8 2" xfId="18370" xr:uid="{00000000-0005-0000-0000-000039530000}"/>
    <cellStyle name="Normal 3 2 2 2 2 3 4 3 9" xfId="18371" xr:uid="{00000000-0005-0000-0000-00003A530000}"/>
    <cellStyle name="Normal 3 2 2 2 2 3 4 4" xfId="18372" xr:uid="{00000000-0005-0000-0000-00003B530000}"/>
    <cellStyle name="Normal 3 2 2 2 2 3 4 4 10" xfId="18373" xr:uid="{00000000-0005-0000-0000-00003C530000}"/>
    <cellStyle name="Normal 3 2 2 2 2 3 4 4 2" xfId="18374" xr:uid="{00000000-0005-0000-0000-00003D530000}"/>
    <cellStyle name="Normal 3 2 2 2 2 3 4 4 2 2" xfId="18375" xr:uid="{00000000-0005-0000-0000-00003E530000}"/>
    <cellStyle name="Normal 3 2 2 2 2 3 4 4 2 2 2" xfId="18376" xr:uid="{00000000-0005-0000-0000-00003F530000}"/>
    <cellStyle name="Normal 3 2 2 2 2 3 4 4 2 3" xfId="18377" xr:uid="{00000000-0005-0000-0000-000040530000}"/>
    <cellStyle name="Normal 3 2 2 2 2 3 4 4 2 3 2" xfId="18378" xr:uid="{00000000-0005-0000-0000-000041530000}"/>
    <cellStyle name="Normal 3 2 2 2 2 3 4 4 2 4" xfId="18379" xr:uid="{00000000-0005-0000-0000-000042530000}"/>
    <cellStyle name="Normal 3 2 2 2 2 3 4 4 2 4 2" xfId="18380" xr:uid="{00000000-0005-0000-0000-000043530000}"/>
    <cellStyle name="Normal 3 2 2 2 2 3 4 4 2 5" xfId="18381" xr:uid="{00000000-0005-0000-0000-000044530000}"/>
    <cellStyle name="Normal 3 2 2 2 2 3 4 4 2 6" xfId="18382" xr:uid="{00000000-0005-0000-0000-000045530000}"/>
    <cellStyle name="Normal 3 2 2 2 2 3 4 4 3" xfId="18383" xr:uid="{00000000-0005-0000-0000-000046530000}"/>
    <cellStyle name="Normal 3 2 2 2 2 3 4 4 3 2" xfId="18384" xr:uid="{00000000-0005-0000-0000-000047530000}"/>
    <cellStyle name="Normal 3 2 2 2 2 3 4 4 3 2 2" xfId="18385" xr:uid="{00000000-0005-0000-0000-000048530000}"/>
    <cellStyle name="Normal 3 2 2 2 2 3 4 4 3 3" xfId="18386" xr:uid="{00000000-0005-0000-0000-000049530000}"/>
    <cellStyle name="Normal 3 2 2 2 2 3 4 4 3 3 2" xfId="18387" xr:uid="{00000000-0005-0000-0000-00004A530000}"/>
    <cellStyle name="Normal 3 2 2 2 2 3 4 4 3 4" xfId="18388" xr:uid="{00000000-0005-0000-0000-00004B530000}"/>
    <cellStyle name="Normal 3 2 2 2 2 3 4 4 3 4 2" xfId="18389" xr:uid="{00000000-0005-0000-0000-00004C530000}"/>
    <cellStyle name="Normal 3 2 2 2 2 3 4 4 3 5" xfId="18390" xr:uid="{00000000-0005-0000-0000-00004D530000}"/>
    <cellStyle name="Normal 3 2 2 2 2 3 4 4 3 6" xfId="18391" xr:uid="{00000000-0005-0000-0000-00004E530000}"/>
    <cellStyle name="Normal 3 2 2 2 2 3 4 4 4" xfId="18392" xr:uid="{00000000-0005-0000-0000-00004F530000}"/>
    <cellStyle name="Normal 3 2 2 2 2 3 4 4 4 2" xfId="18393" xr:uid="{00000000-0005-0000-0000-000050530000}"/>
    <cellStyle name="Normal 3 2 2 2 2 3 4 4 4 2 2" xfId="18394" xr:uid="{00000000-0005-0000-0000-000051530000}"/>
    <cellStyle name="Normal 3 2 2 2 2 3 4 4 4 3" xfId="18395" xr:uid="{00000000-0005-0000-0000-000052530000}"/>
    <cellStyle name="Normal 3 2 2 2 2 3 4 4 4 3 2" xfId="18396" xr:uid="{00000000-0005-0000-0000-000053530000}"/>
    <cellStyle name="Normal 3 2 2 2 2 3 4 4 4 4" xfId="18397" xr:uid="{00000000-0005-0000-0000-000054530000}"/>
    <cellStyle name="Normal 3 2 2 2 2 3 4 4 4 4 2" xfId="18398" xr:uid="{00000000-0005-0000-0000-000055530000}"/>
    <cellStyle name="Normal 3 2 2 2 2 3 4 4 4 5" xfId="18399" xr:uid="{00000000-0005-0000-0000-000056530000}"/>
    <cellStyle name="Normal 3 2 2 2 2 3 4 4 4 6" xfId="18400" xr:uid="{00000000-0005-0000-0000-000057530000}"/>
    <cellStyle name="Normal 3 2 2 2 2 3 4 4 5" xfId="18401" xr:uid="{00000000-0005-0000-0000-000058530000}"/>
    <cellStyle name="Normal 3 2 2 2 2 3 4 4 5 2" xfId="18402" xr:uid="{00000000-0005-0000-0000-000059530000}"/>
    <cellStyle name="Normal 3 2 2 2 2 3 4 4 5 2 2" xfId="18403" xr:uid="{00000000-0005-0000-0000-00005A530000}"/>
    <cellStyle name="Normal 3 2 2 2 2 3 4 4 5 3" xfId="18404" xr:uid="{00000000-0005-0000-0000-00005B530000}"/>
    <cellStyle name="Normal 3 2 2 2 2 3 4 4 5 3 2" xfId="18405" xr:uid="{00000000-0005-0000-0000-00005C530000}"/>
    <cellStyle name="Normal 3 2 2 2 2 3 4 4 5 4" xfId="18406" xr:uid="{00000000-0005-0000-0000-00005D530000}"/>
    <cellStyle name="Normal 3 2 2 2 2 3 4 4 5 5" xfId="18407" xr:uid="{00000000-0005-0000-0000-00005E530000}"/>
    <cellStyle name="Normal 3 2 2 2 2 3 4 4 6" xfId="18408" xr:uid="{00000000-0005-0000-0000-00005F530000}"/>
    <cellStyle name="Normal 3 2 2 2 2 3 4 4 6 2" xfId="18409" xr:uid="{00000000-0005-0000-0000-000060530000}"/>
    <cellStyle name="Normal 3 2 2 2 2 3 4 4 7" xfId="18410" xr:uid="{00000000-0005-0000-0000-000061530000}"/>
    <cellStyle name="Normal 3 2 2 2 2 3 4 4 7 2" xfId="18411" xr:uid="{00000000-0005-0000-0000-000062530000}"/>
    <cellStyle name="Normal 3 2 2 2 2 3 4 4 8" xfId="18412" xr:uid="{00000000-0005-0000-0000-000063530000}"/>
    <cellStyle name="Normal 3 2 2 2 2 3 4 4 8 2" xfId="18413" xr:uid="{00000000-0005-0000-0000-000064530000}"/>
    <cellStyle name="Normal 3 2 2 2 2 3 4 4 9" xfId="18414" xr:uid="{00000000-0005-0000-0000-000065530000}"/>
    <cellStyle name="Normal 3 2 2 2 2 3 4 5" xfId="18415" xr:uid="{00000000-0005-0000-0000-000066530000}"/>
    <cellStyle name="Normal 3 2 2 2 2 3 4 5 2" xfId="18416" xr:uid="{00000000-0005-0000-0000-000067530000}"/>
    <cellStyle name="Normal 3 2 2 2 2 3 4 5 2 2" xfId="18417" xr:uid="{00000000-0005-0000-0000-000068530000}"/>
    <cellStyle name="Normal 3 2 2 2 2 3 4 5 3" xfId="18418" xr:uid="{00000000-0005-0000-0000-000069530000}"/>
    <cellStyle name="Normal 3 2 2 2 2 3 4 5 3 2" xfId="18419" xr:uid="{00000000-0005-0000-0000-00006A530000}"/>
    <cellStyle name="Normal 3 2 2 2 2 3 4 5 4" xfId="18420" xr:uid="{00000000-0005-0000-0000-00006B530000}"/>
    <cellStyle name="Normal 3 2 2 2 2 3 4 5 4 2" xfId="18421" xr:uid="{00000000-0005-0000-0000-00006C530000}"/>
    <cellStyle name="Normal 3 2 2 2 2 3 4 5 5" xfId="18422" xr:uid="{00000000-0005-0000-0000-00006D530000}"/>
    <cellStyle name="Normal 3 2 2 2 2 3 4 5 6" xfId="18423" xr:uid="{00000000-0005-0000-0000-00006E530000}"/>
    <cellStyle name="Normal 3 2 2 2 2 3 4 6" xfId="18424" xr:uid="{00000000-0005-0000-0000-00006F530000}"/>
    <cellStyle name="Normal 3 2 2 2 2 3 4 6 2" xfId="18425" xr:uid="{00000000-0005-0000-0000-000070530000}"/>
    <cellStyle name="Normal 3 2 2 2 2 3 4 6 2 2" xfId="18426" xr:uid="{00000000-0005-0000-0000-000071530000}"/>
    <cellStyle name="Normal 3 2 2 2 2 3 4 6 3" xfId="18427" xr:uid="{00000000-0005-0000-0000-000072530000}"/>
    <cellStyle name="Normal 3 2 2 2 2 3 4 6 3 2" xfId="18428" xr:uid="{00000000-0005-0000-0000-000073530000}"/>
    <cellStyle name="Normal 3 2 2 2 2 3 4 6 4" xfId="18429" xr:uid="{00000000-0005-0000-0000-000074530000}"/>
    <cellStyle name="Normal 3 2 2 2 2 3 4 6 4 2" xfId="18430" xr:uid="{00000000-0005-0000-0000-000075530000}"/>
    <cellStyle name="Normal 3 2 2 2 2 3 4 6 5" xfId="18431" xr:uid="{00000000-0005-0000-0000-000076530000}"/>
    <cellStyle name="Normal 3 2 2 2 2 3 4 6 6" xfId="18432" xr:uid="{00000000-0005-0000-0000-000077530000}"/>
    <cellStyle name="Normal 3 2 2 2 2 3 4 7" xfId="18433" xr:uid="{00000000-0005-0000-0000-000078530000}"/>
    <cellStyle name="Normal 3 2 2 2 2 3 4 7 2" xfId="18434" xr:uid="{00000000-0005-0000-0000-000079530000}"/>
    <cellStyle name="Normal 3 2 2 2 2 3 4 7 2 2" xfId="18435" xr:uid="{00000000-0005-0000-0000-00007A530000}"/>
    <cellStyle name="Normal 3 2 2 2 2 3 4 7 3" xfId="18436" xr:uid="{00000000-0005-0000-0000-00007B530000}"/>
    <cellStyle name="Normal 3 2 2 2 2 3 4 7 3 2" xfId="18437" xr:uid="{00000000-0005-0000-0000-00007C530000}"/>
    <cellStyle name="Normal 3 2 2 2 2 3 4 7 4" xfId="18438" xr:uid="{00000000-0005-0000-0000-00007D530000}"/>
    <cellStyle name="Normal 3 2 2 2 2 3 4 7 4 2" xfId="18439" xr:uid="{00000000-0005-0000-0000-00007E530000}"/>
    <cellStyle name="Normal 3 2 2 2 2 3 4 7 5" xfId="18440" xr:uid="{00000000-0005-0000-0000-00007F530000}"/>
    <cellStyle name="Normal 3 2 2 2 2 3 4 7 6" xfId="18441" xr:uid="{00000000-0005-0000-0000-000080530000}"/>
    <cellStyle name="Normal 3 2 2 2 2 3 4 8" xfId="18442" xr:uid="{00000000-0005-0000-0000-000081530000}"/>
    <cellStyle name="Normal 3 2 2 2 2 3 4 8 2" xfId="18443" xr:uid="{00000000-0005-0000-0000-000082530000}"/>
    <cellStyle name="Normal 3 2 2 2 2 3 4 8 2 2" xfId="18444" xr:uid="{00000000-0005-0000-0000-000083530000}"/>
    <cellStyle name="Normal 3 2 2 2 2 3 4 8 3" xfId="18445" xr:uid="{00000000-0005-0000-0000-000084530000}"/>
    <cellStyle name="Normal 3 2 2 2 2 3 4 8 3 2" xfId="18446" xr:uid="{00000000-0005-0000-0000-000085530000}"/>
    <cellStyle name="Normal 3 2 2 2 2 3 4 8 4" xfId="18447" xr:uid="{00000000-0005-0000-0000-000086530000}"/>
    <cellStyle name="Normal 3 2 2 2 2 3 4 8 5" xfId="18448" xr:uid="{00000000-0005-0000-0000-000087530000}"/>
    <cellStyle name="Normal 3 2 2 2 2 3 4 9" xfId="18449" xr:uid="{00000000-0005-0000-0000-000088530000}"/>
    <cellStyle name="Normal 3 2 2 2 2 3 4 9 2" xfId="18450" xr:uid="{00000000-0005-0000-0000-000089530000}"/>
    <cellStyle name="Normal 3 2 2 2 2 3 5" xfId="18451" xr:uid="{00000000-0005-0000-0000-00008A530000}"/>
    <cellStyle name="Normal 3 2 2 2 2 3 5 10" xfId="18452" xr:uid="{00000000-0005-0000-0000-00008B530000}"/>
    <cellStyle name="Normal 3 2 2 2 2 3 5 10 2" xfId="18453" xr:uid="{00000000-0005-0000-0000-00008C530000}"/>
    <cellStyle name="Normal 3 2 2 2 2 3 5 11" xfId="18454" xr:uid="{00000000-0005-0000-0000-00008D530000}"/>
    <cellStyle name="Normal 3 2 2 2 2 3 5 12" xfId="18455" xr:uid="{00000000-0005-0000-0000-00008E530000}"/>
    <cellStyle name="Normal 3 2 2 2 2 3 5 13" xfId="18456" xr:uid="{00000000-0005-0000-0000-00008F530000}"/>
    <cellStyle name="Normal 3 2 2 2 2 3 5 2" xfId="18457" xr:uid="{00000000-0005-0000-0000-000090530000}"/>
    <cellStyle name="Normal 3 2 2 2 2 3 5 2 10" xfId="18458" xr:uid="{00000000-0005-0000-0000-000091530000}"/>
    <cellStyle name="Normal 3 2 2 2 2 3 5 2 11" xfId="18459" xr:uid="{00000000-0005-0000-0000-000092530000}"/>
    <cellStyle name="Normal 3 2 2 2 2 3 5 2 2" xfId="18460" xr:uid="{00000000-0005-0000-0000-000093530000}"/>
    <cellStyle name="Normal 3 2 2 2 2 3 5 2 2 2" xfId="18461" xr:uid="{00000000-0005-0000-0000-000094530000}"/>
    <cellStyle name="Normal 3 2 2 2 2 3 5 2 2 2 2" xfId="18462" xr:uid="{00000000-0005-0000-0000-000095530000}"/>
    <cellStyle name="Normal 3 2 2 2 2 3 5 2 2 3" xfId="18463" xr:uid="{00000000-0005-0000-0000-000096530000}"/>
    <cellStyle name="Normal 3 2 2 2 2 3 5 2 2 3 2" xfId="18464" xr:uid="{00000000-0005-0000-0000-000097530000}"/>
    <cellStyle name="Normal 3 2 2 2 2 3 5 2 2 4" xfId="18465" xr:uid="{00000000-0005-0000-0000-000098530000}"/>
    <cellStyle name="Normal 3 2 2 2 2 3 5 2 2 4 2" xfId="18466" xr:uid="{00000000-0005-0000-0000-000099530000}"/>
    <cellStyle name="Normal 3 2 2 2 2 3 5 2 2 5" xfId="18467" xr:uid="{00000000-0005-0000-0000-00009A530000}"/>
    <cellStyle name="Normal 3 2 2 2 2 3 5 2 2 6" xfId="18468" xr:uid="{00000000-0005-0000-0000-00009B530000}"/>
    <cellStyle name="Normal 3 2 2 2 2 3 5 2 3" xfId="18469" xr:uid="{00000000-0005-0000-0000-00009C530000}"/>
    <cellStyle name="Normal 3 2 2 2 2 3 5 2 3 2" xfId="18470" xr:uid="{00000000-0005-0000-0000-00009D530000}"/>
    <cellStyle name="Normal 3 2 2 2 2 3 5 2 3 2 2" xfId="18471" xr:uid="{00000000-0005-0000-0000-00009E530000}"/>
    <cellStyle name="Normal 3 2 2 2 2 3 5 2 3 3" xfId="18472" xr:uid="{00000000-0005-0000-0000-00009F530000}"/>
    <cellStyle name="Normal 3 2 2 2 2 3 5 2 3 3 2" xfId="18473" xr:uid="{00000000-0005-0000-0000-0000A0530000}"/>
    <cellStyle name="Normal 3 2 2 2 2 3 5 2 3 4" xfId="18474" xr:uid="{00000000-0005-0000-0000-0000A1530000}"/>
    <cellStyle name="Normal 3 2 2 2 2 3 5 2 3 4 2" xfId="18475" xr:uid="{00000000-0005-0000-0000-0000A2530000}"/>
    <cellStyle name="Normal 3 2 2 2 2 3 5 2 3 5" xfId="18476" xr:uid="{00000000-0005-0000-0000-0000A3530000}"/>
    <cellStyle name="Normal 3 2 2 2 2 3 5 2 3 6" xfId="18477" xr:uid="{00000000-0005-0000-0000-0000A4530000}"/>
    <cellStyle name="Normal 3 2 2 2 2 3 5 2 4" xfId="18478" xr:uid="{00000000-0005-0000-0000-0000A5530000}"/>
    <cellStyle name="Normal 3 2 2 2 2 3 5 2 4 2" xfId="18479" xr:uid="{00000000-0005-0000-0000-0000A6530000}"/>
    <cellStyle name="Normal 3 2 2 2 2 3 5 2 4 2 2" xfId="18480" xr:uid="{00000000-0005-0000-0000-0000A7530000}"/>
    <cellStyle name="Normal 3 2 2 2 2 3 5 2 4 3" xfId="18481" xr:uid="{00000000-0005-0000-0000-0000A8530000}"/>
    <cellStyle name="Normal 3 2 2 2 2 3 5 2 4 3 2" xfId="18482" xr:uid="{00000000-0005-0000-0000-0000A9530000}"/>
    <cellStyle name="Normal 3 2 2 2 2 3 5 2 4 4" xfId="18483" xr:uid="{00000000-0005-0000-0000-0000AA530000}"/>
    <cellStyle name="Normal 3 2 2 2 2 3 5 2 4 4 2" xfId="18484" xr:uid="{00000000-0005-0000-0000-0000AB530000}"/>
    <cellStyle name="Normal 3 2 2 2 2 3 5 2 4 5" xfId="18485" xr:uid="{00000000-0005-0000-0000-0000AC530000}"/>
    <cellStyle name="Normal 3 2 2 2 2 3 5 2 4 6" xfId="18486" xr:uid="{00000000-0005-0000-0000-0000AD530000}"/>
    <cellStyle name="Normal 3 2 2 2 2 3 5 2 5" xfId="18487" xr:uid="{00000000-0005-0000-0000-0000AE530000}"/>
    <cellStyle name="Normal 3 2 2 2 2 3 5 2 5 2" xfId="18488" xr:uid="{00000000-0005-0000-0000-0000AF530000}"/>
    <cellStyle name="Normal 3 2 2 2 2 3 5 2 5 2 2" xfId="18489" xr:uid="{00000000-0005-0000-0000-0000B0530000}"/>
    <cellStyle name="Normal 3 2 2 2 2 3 5 2 5 3" xfId="18490" xr:uid="{00000000-0005-0000-0000-0000B1530000}"/>
    <cellStyle name="Normal 3 2 2 2 2 3 5 2 5 3 2" xfId="18491" xr:uid="{00000000-0005-0000-0000-0000B2530000}"/>
    <cellStyle name="Normal 3 2 2 2 2 3 5 2 5 4" xfId="18492" xr:uid="{00000000-0005-0000-0000-0000B3530000}"/>
    <cellStyle name="Normal 3 2 2 2 2 3 5 2 5 5" xfId="18493" xr:uid="{00000000-0005-0000-0000-0000B4530000}"/>
    <cellStyle name="Normal 3 2 2 2 2 3 5 2 6" xfId="18494" xr:uid="{00000000-0005-0000-0000-0000B5530000}"/>
    <cellStyle name="Normal 3 2 2 2 2 3 5 2 6 2" xfId="18495" xr:uid="{00000000-0005-0000-0000-0000B6530000}"/>
    <cellStyle name="Normal 3 2 2 2 2 3 5 2 7" xfId="18496" xr:uid="{00000000-0005-0000-0000-0000B7530000}"/>
    <cellStyle name="Normal 3 2 2 2 2 3 5 2 7 2" xfId="18497" xr:uid="{00000000-0005-0000-0000-0000B8530000}"/>
    <cellStyle name="Normal 3 2 2 2 2 3 5 2 8" xfId="18498" xr:uid="{00000000-0005-0000-0000-0000B9530000}"/>
    <cellStyle name="Normal 3 2 2 2 2 3 5 2 8 2" xfId="18499" xr:uid="{00000000-0005-0000-0000-0000BA530000}"/>
    <cellStyle name="Normal 3 2 2 2 2 3 5 2 9" xfId="18500" xr:uid="{00000000-0005-0000-0000-0000BB530000}"/>
    <cellStyle name="Normal 3 2 2 2 2 3 5 3" xfId="18501" xr:uid="{00000000-0005-0000-0000-0000BC530000}"/>
    <cellStyle name="Normal 3 2 2 2 2 3 5 3 10" xfId="18502" xr:uid="{00000000-0005-0000-0000-0000BD530000}"/>
    <cellStyle name="Normal 3 2 2 2 2 3 5 3 2" xfId="18503" xr:uid="{00000000-0005-0000-0000-0000BE530000}"/>
    <cellStyle name="Normal 3 2 2 2 2 3 5 3 2 2" xfId="18504" xr:uid="{00000000-0005-0000-0000-0000BF530000}"/>
    <cellStyle name="Normal 3 2 2 2 2 3 5 3 2 2 2" xfId="18505" xr:uid="{00000000-0005-0000-0000-0000C0530000}"/>
    <cellStyle name="Normal 3 2 2 2 2 3 5 3 2 3" xfId="18506" xr:uid="{00000000-0005-0000-0000-0000C1530000}"/>
    <cellStyle name="Normal 3 2 2 2 2 3 5 3 2 3 2" xfId="18507" xr:uid="{00000000-0005-0000-0000-0000C2530000}"/>
    <cellStyle name="Normal 3 2 2 2 2 3 5 3 2 4" xfId="18508" xr:uid="{00000000-0005-0000-0000-0000C3530000}"/>
    <cellStyle name="Normal 3 2 2 2 2 3 5 3 2 4 2" xfId="18509" xr:uid="{00000000-0005-0000-0000-0000C4530000}"/>
    <cellStyle name="Normal 3 2 2 2 2 3 5 3 2 5" xfId="18510" xr:uid="{00000000-0005-0000-0000-0000C5530000}"/>
    <cellStyle name="Normal 3 2 2 2 2 3 5 3 2 6" xfId="18511" xr:uid="{00000000-0005-0000-0000-0000C6530000}"/>
    <cellStyle name="Normal 3 2 2 2 2 3 5 3 3" xfId="18512" xr:uid="{00000000-0005-0000-0000-0000C7530000}"/>
    <cellStyle name="Normal 3 2 2 2 2 3 5 3 3 2" xfId="18513" xr:uid="{00000000-0005-0000-0000-0000C8530000}"/>
    <cellStyle name="Normal 3 2 2 2 2 3 5 3 3 2 2" xfId="18514" xr:uid="{00000000-0005-0000-0000-0000C9530000}"/>
    <cellStyle name="Normal 3 2 2 2 2 3 5 3 3 3" xfId="18515" xr:uid="{00000000-0005-0000-0000-0000CA530000}"/>
    <cellStyle name="Normal 3 2 2 2 2 3 5 3 3 3 2" xfId="18516" xr:uid="{00000000-0005-0000-0000-0000CB530000}"/>
    <cellStyle name="Normal 3 2 2 2 2 3 5 3 3 4" xfId="18517" xr:uid="{00000000-0005-0000-0000-0000CC530000}"/>
    <cellStyle name="Normal 3 2 2 2 2 3 5 3 3 4 2" xfId="18518" xr:uid="{00000000-0005-0000-0000-0000CD530000}"/>
    <cellStyle name="Normal 3 2 2 2 2 3 5 3 3 5" xfId="18519" xr:uid="{00000000-0005-0000-0000-0000CE530000}"/>
    <cellStyle name="Normal 3 2 2 2 2 3 5 3 3 6" xfId="18520" xr:uid="{00000000-0005-0000-0000-0000CF530000}"/>
    <cellStyle name="Normal 3 2 2 2 2 3 5 3 4" xfId="18521" xr:uid="{00000000-0005-0000-0000-0000D0530000}"/>
    <cellStyle name="Normal 3 2 2 2 2 3 5 3 4 2" xfId="18522" xr:uid="{00000000-0005-0000-0000-0000D1530000}"/>
    <cellStyle name="Normal 3 2 2 2 2 3 5 3 4 2 2" xfId="18523" xr:uid="{00000000-0005-0000-0000-0000D2530000}"/>
    <cellStyle name="Normal 3 2 2 2 2 3 5 3 4 3" xfId="18524" xr:uid="{00000000-0005-0000-0000-0000D3530000}"/>
    <cellStyle name="Normal 3 2 2 2 2 3 5 3 4 3 2" xfId="18525" xr:uid="{00000000-0005-0000-0000-0000D4530000}"/>
    <cellStyle name="Normal 3 2 2 2 2 3 5 3 4 4" xfId="18526" xr:uid="{00000000-0005-0000-0000-0000D5530000}"/>
    <cellStyle name="Normal 3 2 2 2 2 3 5 3 4 4 2" xfId="18527" xr:uid="{00000000-0005-0000-0000-0000D6530000}"/>
    <cellStyle name="Normal 3 2 2 2 2 3 5 3 4 5" xfId="18528" xr:uid="{00000000-0005-0000-0000-0000D7530000}"/>
    <cellStyle name="Normal 3 2 2 2 2 3 5 3 4 6" xfId="18529" xr:uid="{00000000-0005-0000-0000-0000D8530000}"/>
    <cellStyle name="Normal 3 2 2 2 2 3 5 3 5" xfId="18530" xr:uid="{00000000-0005-0000-0000-0000D9530000}"/>
    <cellStyle name="Normal 3 2 2 2 2 3 5 3 5 2" xfId="18531" xr:uid="{00000000-0005-0000-0000-0000DA530000}"/>
    <cellStyle name="Normal 3 2 2 2 2 3 5 3 5 2 2" xfId="18532" xr:uid="{00000000-0005-0000-0000-0000DB530000}"/>
    <cellStyle name="Normal 3 2 2 2 2 3 5 3 5 3" xfId="18533" xr:uid="{00000000-0005-0000-0000-0000DC530000}"/>
    <cellStyle name="Normal 3 2 2 2 2 3 5 3 5 3 2" xfId="18534" xr:uid="{00000000-0005-0000-0000-0000DD530000}"/>
    <cellStyle name="Normal 3 2 2 2 2 3 5 3 5 4" xfId="18535" xr:uid="{00000000-0005-0000-0000-0000DE530000}"/>
    <cellStyle name="Normal 3 2 2 2 2 3 5 3 5 5" xfId="18536" xr:uid="{00000000-0005-0000-0000-0000DF530000}"/>
    <cellStyle name="Normal 3 2 2 2 2 3 5 3 6" xfId="18537" xr:uid="{00000000-0005-0000-0000-0000E0530000}"/>
    <cellStyle name="Normal 3 2 2 2 2 3 5 3 6 2" xfId="18538" xr:uid="{00000000-0005-0000-0000-0000E1530000}"/>
    <cellStyle name="Normal 3 2 2 2 2 3 5 3 7" xfId="18539" xr:uid="{00000000-0005-0000-0000-0000E2530000}"/>
    <cellStyle name="Normal 3 2 2 2 2 3 5 3 7 2" xfId="18540" xr:uid="{00000000-0005-0000-0000-0000E3530000}"/>
    <cellStyle name="Normal 3 2 2 2 2 3 5 3 8" xfId="18541" xr:uid="{00000000-0005-0000-0000-0000E4530000}"/>
    <cellStyle name="Normal 3 2 2 2 2 3 5 3 8 2" xfId="18542" xr:uid="{00000000-0005-0000-0000-0000E5530000}"/>
    <cellStyle name="Normal 3 2 2 2 2 3 5 3 9" xfId="18543" xr:uid="{00000000-0005-0000-0000-0000E6530000}"/>
    <cellStyle name="Normal 3 2 2 2 2 3 5 4" xfId="18544" xr:uid="{00000000-0005-0000-0000-0000E7530000}"/>
    <cellStyle name="Normal 3 2 2 2 2 3 5 4 2" xfId="18545" xr:uid="{00000000-0005-0000-0000-0000E8530000}"/>
    <cellStyle name="Normal 3 2 2 2 2 3 5 4 2 2" xfId="18546" xr:uid="{00000000-0005-0000-0000-0000E9530000}"/>
    <cellStyle name="Normal 3 2 2 2 2 3 5 4 3" xfId="18547" xr:uid="{00000000-0005-0000-0000-0000EA530000}"/>
    <cellStyle name="Normal 3 2 2 2 2 3 5 4 3 2" xfId="18548" xr:uid="{00000000-0005-0000-0000-0000EB530000}"/>
    <cellStyle name="Normal 3 2 2 2 2 3 5 4 4" xfId="18549" xr:uid="{00000000-0005-0000-0000-0000EC530000}"/>
    <cellStyle name="Normal 3 2 2 2 2 3 5 4 4 2" xfId="18550" xr:uid="{00000000-0005-0000-0000-0000ED530000}"/>
    <cellStyle name="Normal 3 2 2 2 2 3 5 4 5" xfId="18551" xr:uid="{00000000-0005-0000-0000-0000EE530000}"/>
    <cellStyle name="Normal 3 2 2 2 2 3 5 4 6" xfId="18552" xr:uid="{00000000-0005-0000-0000-0000EF530000}"/>
    <cellStyle name="Normal 3 2 2 2 2 3 5 5" xfId="18553" xr:uid="{00000000-0005-0000-0000-0000F0530000}"/>
    <cellStyle name="Normal 3 2 2 2 2 3 5 5 2" xfId="18554" xr:uid="{00000000-0005-0000-0000-0000F1530000}"/>
    <cellStyle name="Normal 3 2 2 2 2 3 5 5 2 2" xfId="18555" xr:uid="{00000000-0005-0000-0000-0000F2530000}"/>
    <cellStyle name="Normal 3 2 2 2 2 3 5 5 3" xfId="18556" xr:uid="{00000000-0005-0000-0000-0000F3530000}"/>
    <cellStyle name="Normal 3 2 2 2 2 3 5 5 3 2" xfId="18557" xr:uid="{00000000-0005-0000-0000-0000F4530000}"/>
    <cellStyle name="Normal 3 2 2 2 2 3 5 5 4" xfId="18558" xr:uid="{00000000-0005-0000-0000-0000F5530000}"/>
    <cellStyle name="Normal 3 2 2 2 2 3 5 5 4 2" xfId="18559" xr:uid="{00000000-0005-0000-0000-0000F6530000}"/>
    <cellStyle name="Normal 3 2 2 2 2 3 5 5 5" xfId="18560" xr:uid="{00000000-0005-0000-0000-0000F7530000}"/>
    <cellStyle name="Normal 3 2 2 2 2 3 5 5 6" xfId="18561" xr:uid="{00000000-0005-0000-0000-0000F8530000}"/>
    <cellStyle name="Normal 3 2 2 2 2 3 5 6" xfId="18562" xr:uid="{00000000-0005-0000-0000-0000F9530000}"/>
    <cellStyle name="Normal 3 2 2 2 2 3 5 6 2" xfId="18563" xr:uid="{00000000-0005-0000-0000-0000FA530000}"/>
    <cellStyle name="Normal 3 2 2 2 2 3 5 6 2 2" xfId="18564" xr:uid="{00000000-0005-0000-0000-0000FB530000}"/>
    <cellStyle name="Normal 3 2 2 2 2 3 5 6 3" xfId="18565" xr:uid="{00000000-0005-0000-0000-0000FC530000}"/>
    <cellStyle name="Normal 3 2 2 2 2 3 5 6 3 2" xfId="18566" xr:uid="{00000000-0005-0000-0000-0000FD530000}"/>
    <cellStyle name="Normal 3 2 2 2 2 3 5 6 4" xfId="18567" xr:uid="{00000000-0005-0000-0000-0000FE530000}"/>
    <cellStyle name="Normal 3 2 2 2 2 3 5 6 4 2" xfId="18568" xr:uid="{00000000-0005-0000-0000-0000FF530000}"/>
    <cellStyle name="Normal 3 2 2 2 2 3 5 6 5" xfId="18569" xr:uid="{00000000-0005-0000-0000-000000540000}"/>
    <cellStyle name="Normal 3 2 2 2 2 3 5 6 6" xfId="18570" xr:uid="{00000000-0005-0000-0000-000001540000}"/>
    <cellStyle name="Normal 3 2 2 2 2 3 5 7" xfId="18571" xr:uid="{00000000-0005-0000-0000-000002540000}"/>
    <cellStyle name="Normal 3 2 2 2 2 3 5 7 2" xfId="18572" xr:uid="{00000000-0005-0000-0000-000003540000}"/>
    <cellStyle name="Normal 3 2 2 2 2 3 5 7 2 2" xfId="18573" xr:uid="{00000000-0005-0000-0000-000004540000}"/>
    <cellStyle name="Normal 3 2 2 2 2 3 5 7 3" xfId="18574" xr:uid="{00000000-0005-0000-0000-000005540000}"/>
    <cellStyle name="Normal 3 2 2 2 2 3 5 7 3 2" xfId="18575" xr:uid="{00000000-0005-0000-0000-000006540000}"/>
    <cellStyle name="Normal 3 2 2 2 2 3 5 7 4" xfId="18576" xr:uid="{00000000-0005-0000-0000-000007540000}"/>
    <cellStyle name="Normal 3 2 2 2 2 3 5 7 5" xfId="18577" xr:uid="{00000000-0005-0000-0000-000008540000}"/>
    <cellStyle name="Normal 3 2 2 2 2 3 5 8" xfId="18578" xr:uid="{00000000-0005-0000-0000-000009540000}"/>
    <cellStyle name="Normal 3 2 2 2 2 3 5 8 2" xfId="18579" xr:uid="{00000000-0005-0000-0000-00000A540000}"/>
    <cellStyle name="Normal 3 2 2 2 2 3 5 9" xfId="18580" xr:uid="{00000000-0005-0000-0000-00000B540000}"/>
    <cellStyle name="Normal 3 2 2 2 2 3 5 9 2" xfId="18581" xr:uid="{00000000-0005-0000-0000-00000C540000}"/>
    <cellStyle name="Normal 3 2 2 2 2 3 6" xfId="18582" xr:uid="{00000000-0005-0000-0000-00000D540000}"/>
    <cellStyle name="Normal 3 2 2 2 2 3 6 10" xfId="18583" xr:uid="{00000000-0005-0000-0000-00000E540000}"/>
    <cellStyle name="Normal 3 2 2 2 2 3 6 11" xfId="18584" xr:uid="{00000000-0005-0000-0000-00000F540000}"/>
    <cellStyle name="Normal 3 2 2 2 2 3 6 12" xfId="18585" xr:uid="{00000000-0005-0000-0000-000010540000}"/>
    <cellStyle name="Normal 3 2 2 2 2 3 6 2" xfId="18586" xr:uid="{00000000-0005-0000-0000-000011540000}"/>
    <cellStyle name="Normal 3 2 2 2 2 3 6 2 2" xfId="18587" xr:uid="{00000000-0005-0000-0000-000012540000}"/>
    <cellStyle name="Normal 3 2 2 2 2 3 6 2 2 2" xfId="18588" xr:uid="{00000000-0005-0000-0000-000013540000}"/>
    <cellStyle name="Normal 3 2 2 2 2 3 6 2 3" xfId="18589" xr:uid="{00000000-0005-0000-0000-000014540000}"/>
    <cellStyle name="Normal 3 2 2 2 2 3 6 2 3 2" xfId="18590" xr:uid="{00000000-0005-0000-0000-000015540000}"/>
    <cellStyle name="Normal 3 2 2 2 2 3 6 2 4" xfId="18591" xr:uid="{00000000-0005-0000-0000-000016540000}"/>
    <cellStyle name="Normal 3 2 2 2 2 3 6 2 4 2" xfId="18592" xr:uid="{00000000-0005-0000-0000-000017540000}"/>
    <cellStyle name="Normal 3 2 2 2 2 3 6 2 5" xfId="18593" xr:uid="{00000000-0005-0000-0000-000018540000}"/>
    <cellStyle name="Normal 3 2 2 2 2 3 6 2 6" xfId="18594" xr:uid="{00000000-0005-0000-0000-000019540000}"/>
    <cellStyle name="Normal 3 2 2 2 2 3 6 2 7" xfId="18595" xr:uid="{00000000-0005-0000-0000-00001A540000}"/>
    <cellStyle name="Normal 3 2 2 2 2 3 6 3" xfId="18596" xr:uid="{00000000-0005-0000-0000-00001B540000}"/>
    <cellStyle name="Normal 3 2 2 2 2 3 6 3 2" xfId="18597" xr:uid="{00000000-0005-0000-0000-00001C540000}"/>
    <cellStyle name="Normal 3 2 2 2 2 3 6 3 2 2" xfId="18598" xr:uid="{00000000-0005-0000-0000-00001D540000}"/>
    <cellStyle name="Normal 3 2 2 2 2 3 6 3 3" xfId="18599" xr:uid="{00000000-0005-0000-0000-00001E540000}"/>
    <cellStyle name="Normal 3 2 2 2 2 3 6 3 3 2" xfId="18600" xr:uid="{00000000-0005-0000-0000-00001F540000}"/>
    <cellStyle name="Normal 3 2 2 2 2 3 6 3 4" xfId="18601" xr:uid="{00000000-0005-0000-0000-000020540000}"/>
    <cellStyle name="Normal 3 2 2 2 2 3 6 3 4 2" xfId="18602" xr:uid="{00000000-0005-0000-0000-000021540000}"/>
    <cellStyle name="Normal 3 2 2 2 2 3 6 3 5" xfId="18603" xr:uid="{00000000-0005-0000-0000-000022540000}"/>
    <cellStyle name="Normal 3 2 2 2 2 3 6 3 6" xfId="18604" xr:uid="{00000000-0005-0000-0000-000023540000}"/>
    <cellStyle name="Normal 3 2 2 2 2 3 6 4" xfId="18605" xr:uid="{00000000-0005-0000-0000-000024540000}"/>
    <cellStyle name="Normal 3 2 2 2 2 3 6 4 2" xfId="18606" xr:uid="{00000000-0005-0000-0000-000025540000}"/>
    <cellStyle name="Normal 3 2 2 2 2 3 6 4 2 2" xfId="18607" xr:uid="{00000000-0005-0000-0000-000026540000}"/>
    <cellStyle name="Normal 3 2 2 2 2 3 6 4 3" xfId="18608" xr:uid="{00000000-0005-0000-0000-000027540000}"/>
    <cellStyle name="Normal 3 2 2 2 2 3 6 4 3 2" xfId="18609" xr:uid="{00000000-0005-0000-0000-000028540000}"/>
    <cellStyle name="Normal 3 2 2 2 2 3 6 4 4" xfId="18610" xr:uid="{00000000-0005-0000-0000-000029540000}"/>
    <cellStyle name="Normal 3 2 2 2 2 3 6 4 4 2" xfId="18611" xr:uid="{00000000-0005-0000-0000-00002A540000}"/>
    <cellStyle name="Normal 3 2 2 2 2 3 6 4 5" xfId="18612" xr:uid="{00000000-0005-0000-0000-00002B540000}"/>
    <cellStyle name="Normal 3 2 2 2 2 3 6 4 6" xfId="18613" xr:uid="{00000000-0005-0000-0000-00002C540000}"/>
    <cellStyle name="Normal 3 2 2 2 2 3 6 5" xfId="18614" xr:uid="{00000000-0005-0000-0000-00002D540000}"/>
    <cellStyle name="Normal 3 2 2 2 2 3 6 5 2" xfId="18615" xr:uid="{00000000-0005-0000-0000-00002E540000}"/>
    <cellStyle name="Normal 3 2 2 2 2 3 6 5 2 2" xfId="18616" xr:uid="{00000000-0005-0000-0000-00002F540000}"/>
    <cellStyle name="Normal 3 2 2 2 2 3 6 5 3" xfId="18617" xr:uid="{00000000-0005-0000-0000-000030540000}"/>
    <cellStyle name="Normal 3 2 2 2 2 3 6 5 3 2" xfId="18618" xr:uid="{00000000-0005-0000-0000-000031540000}"/>
    <cellStyle name="Normal 3 2 2 2 2 3 6 5 4" xfId="18619" xr:uid="{00000000-0005-0000-0000-000032540000}"/>
    <cellStyle name="Normal 3 2 2 2 2 3 6 5 4 2" xfId="18620" xr:uid="{00000000-0005-0000-0000-000033540000}"/>
    <cellStyle name="Normal 3 2 2 2 2 3 6 5 5" xfId="18621" xr:uid="{00000000-0005-0000-0000-000034540000}"/>
    <cellStyle name="Normal 3 2 2 2 2 3 6 5 6" xfId="18622" xr:uid="{00000000-0005-0000-0000-000035540000}"/>
    <cellStyle name="Normal 3 2 2 2 2 3 6 6" xfId="18623" xr:uid="{00000000-0005-0000-0000-000036540000}"/>
    <cellStyle name="Normal 3 2 2 2 2 3 6 6 2" xfId="18624" xr:uid="{00000000-0005-0000-0000-000037540000}"/>
    <cellStyle name="Normal 3 2 2 2 2 3 6 6 2 2" xfId="18625" xr:uid="{00000000-0005-0000-0000-000038540000}"/>
    <cellStyle name="Normal 3 2 2 2 2 3 6 6 3" xfId="18626" xr:uid="{00000000-0005-0000-0000-000039540000}"/>
    <cellStyle name="Normal 3 2 2 2 2 3 6 6 3 2" xfId="18627" xr:uid="{00000000-0005-0000-0000-00003A540000}"/>
    <cellStyle name="Normal 3 2 2 2 2 3 6 6 4" xfId="18628" xr:uid="{00000000-0005-0000-0000-00003B540000}"/>
    <cellStyle name="Normal 3 2 2 2 2 3 6 6 5" xfId="18629" xr:uid="{00000000-0005-0000-0000-00003C540000}"/>
    <cellStyle name="Normal 3 2 2 2 2 3 6 7" xfId="18630" xr:uid="{00000000-0005-0000-0000-00003D540000}"/>
    <cellStyle name="Normal 3 2 2 2 2 3 6 7 2" xfId="18631" xr:uid="{00000000-0005-0000-0000-00003E540000}"/>
    <cellStyle name="Normal 3 2 2 2 2 3 6 8" xfId="18632" xr:uid="{00000000-0005-0000-0000-00003F540000}"/>
    <cellStyle name="Normal 3 2 2 2 2 3 6 8 2" xfId="18633" xr:uid="{00000000-0005-0000-0000-000040540000}"/>
    <cellStyle name="Normal 3 2 2 2 2 3 6 9" xfId="18634" xr:uid="{00000000-0005-0000-0000-000041540000}"/>
    <cellStyle name="Normal 3 2 2 2 2 3 6 9 2" xfId="18635" xr:uid="{00000000-0005-0000-0000-000042540000}"/>
    <cellStyle name="Normal 3 2 2 2 2 3 7" xfId="18636" xr:uid="{00000000-0005-0000-0000-000043540000}"/>
    <cellStyle name="Normal 3 2 2 2 2 3 7 10" xfId="18637" xr:uid="{00000000-0005-0000-0000-000044540000}"/>
    <cellStyle name="Normal 3 2 2 2 2 3 7 11" xfId="18638" xr:uid="{00000000-0005-0000-0000-000045540000}"/>
    <cellStyle name="Normal 3 2 2 2 2 3 7 2" xfId="18639" xr:uid="{00000000-0005-0000-0000-000046540000}"/>
    <cellStyle name="Normal 3 2 2 2 2 3 7 2 2" xfId="18640" xr:uid="{00000000-0005-0000-0000-000047540000}"/>
    <cellStyle name="Normal 3 2 2 2 2 3 7 2 2 2" xfId="18641" xr:uid="{00000000-0005-0000-0000-000048540000}"/>
    <cellStyle name="Normal 3 2 2 2 2 3 7 2 3" xfId="18642" xr:uid="{00000000-0005-0000-0000-000049540000}"/>
    <cellStyle name="Normal 3 2 2 2 2 3 7 2 3 2" xfId="18643" xr:uid="{00000000-0005-0000-0000-00004A540000}"/>
    <cellStyle name="Normal 3 2 2 2 2 3 7 2 4" xfId="18644" xr:uid="{00000000-0005-0000-0000-00004B540000}"/>
    <cellStyle name="Normal 3 2 2 2 2 3 7 2 4 2" xfId="18645" xr:uid="{00000000-0005-0000-0000-00004C540000}"/>
    <cellStyle name="Normal 3 2 2 2 2 3 7 2 5" xfId="18646" xr:uid="{00000000-0005-0000-0000-00004D540000}"/>
    <cellStyle name="Normal 3 2 2 2 2 3 7 2 6" xfId="18647" xr:uid="{00000000-0005-0000-0000-00004E540000}"/>
    <cellStyle name="Normal 3 2 2 2 2 3 7 3" xfId="18648" xr:uid="{00000000-0005-0000-0000-00004F540000}"/>
    <cellStyle name="Normal 3 2 2 2 2 3 7 3 2" xfId="18649" xr:uid="{00000000-0005-0000-0000-000050540000}"/>
    <cellStyle name="Normal 3 2 2 2 2 3 7 3 2 2" xfId="18650" xr:uid="{00000000-0005-0000-0000-000051540000}"/>
    <cellStyle name="Normal 3 2 2 2 2 3 7 3 3" xfId="18651" xr:uid="{00000000-0005-0000-0000-000052540000}"/>
    <cellStyle name="Normal 3 2 2 2 2 3 7 3 3 2" xfId="18652" xr:uid="{00000000-0005-0000-0000-000053540000}"/>
    <cellStyle name="Normal 3 2 2 2 2 3 7 3 4" xfId="18653" xr:uid="{00000000-0005-0000-0000-000054540000}"/>
    <cellStyle name="Normal 3 2 2 2 2 3 7 3 4 2" xfId="18654" xr:uid="{00000000-0005-0000-0000-000055540000}"/>
    <cellStyle name="Normal 3 2 2 2 2 3 7 3 5" xfId="18655" xr:uid="{00000000-0005-0000-0000-000056540000}"/>
    <cellStyle name="Normal 3 2 2 2 2 3 7 3 6" xfId="18656" xr:uid="{00000000-0005-0000-0000-000057540000}"/>
    <cellStyle name="Normal 3 2 2 2 2 3 7 4" xfId="18657" xr:uid="{00000000-0005-0000-0000-000058540000}"/>
    <cellStyle name="Normal 3 2 2 2 2 3 7 4 2" xfId="18658" xr:uid="{00000000-0005-0000-0000-000059540000}"/>
    <cellStyle name="Normal 3 2 2 2 2 3 7 4 2 2" xfId="18659" xr:uid="{00000000-0005-0000-0000-00005A540000}"/>
    <cellStyle name="Normal 3 2 2 2 2 3 7 4 3" xfId="18660" xr:uid="{00000000-0005-0000-0000-00005B540000}"/>
    <cellStyle name="Normal 3 2 2 2 2 3 7 4 3 2" xfId="18661" xr:uid="{00000000-0005-0000-0000-00005C540000}"/>
    <cellStyle name="Normal 3 2 2 2 2 3 7 4 4" xfId="18662" xr:uid="{00000000-0005-0000-0000-00005D540000}"/>
    <cellStyle name="Normal 3 2 2 2 2 3 7 4 4 2" xfId="18663" xr:uid="{00000000-0005-0000-0000-00005E540000}"/>
    <cellStyle name="Normal 3 2 2 2 2 3 7 4 5" xfId="18664" xr:uid="{00000000-0005-0000-0000-00005F540000}"/>
    <cellStyle name="Normal 3 2 2 2 2 3 7 4 6" xfId="18665" xr:uid="{00000000-0005-0000-0000-000060540000}"/>
    <cellStyle name="Normal 3 2 2 2 2 3 7 5" xfId="18666" xr:uid="{00000000-0005-0000-0000-000061540000}"/>
    <cellStyle name="Normal 3 2 2 2 2 3 7 5 2" xfId="18667" xr:uid="{00000000-0005-0000-0000-000062540000}"/>
    <cellStyle name="Normal 3 2 2 2 2 3 7 5 2 2" xfId="18668" xr:uid="{00000000-0005-0000-0000-000063540000}"/>
    <cellStyle name="Normal 3 2 2 2 2 3 7 5 3" xfId="18669" xr:uid="{00000000-0005-0000-0000-000064540000}"/>
    <cellStyle name="Normal 3 2 2 2 2 3 7 5 3 2" xfId="18670" xr:uid="{00000000-0005-0000-0000-000065540000}"/>
    <cellStyle name="Normal 3 2 2 2 2 3 7 5 4" xfId="18671" xr:uid="{00000000-0005-0000-0000-000066540000}"/>
    <cellStyle name="Normal 3 2 2 2 2 3 7 5 5" xfId="18672" xr:uid="{00000000-0005-0000-0000-000067540000}"/>
    <cellStyle name="Normal 3 2 2 2 2 3 7 6" xfId="18673" xr:uid="{00000000-0005-0000-0000-000068540000}"/>
    <cellStyle name="Normal 3 2 2 2 2 3 7 6 2" xfId="18674" xr:uid="{00000000-0005-0000-0000-000069540000}"/>
    <cellStyle name="Normal 3 2 2 2 2 3 7 7" xfId="18675" xr:uid="{00000000-0005-0000-0000-00006A540000}"/>
    <cellStyle name="Normal 3 2 2 2 2 3 7 7 2" xfId="18676" xr:uid="{00000000-0005-0000-0000-00006B540000}"/>
    <cellStyle name="Normal 3 2 2 2 2 3 7 8" xfId="18677" xr:uid="{00000000-0005-0000-0000-00006C540000}"/>
    <cellStyle name="Normal 3 2 2 2 2 3 7 8 2" xfId="18678" xr:uid="{00000000-0005-0000-0000-00006D540000}"/>
    <cellStyle name="Normal 3 2 2 2 2 3 7 9" xfId="18679" xr:uid="{00000000-0005-0000-0000-00006E540000}"/>
    <cellStyle name="Normal 3 2 2 2 2 3 8" xfId="18680" xr:uid="{00000000-0005-0000-0000-00006F540000}"/>
    <cellStyle name="Normal 3 2 2 2 2 3 8 10" xfId="18681" xr:uid="{00000000-0005-0000-0000-000070540000}"/>
    <cellStyle name="Normal 3 2 2 2 2 3 8 2" xfId="18682" xr:uid="{00000000-0005-0000-0000-000071540000}"/>
    <cellStyle name="Normal 3 2 2 2 2 3 8 2 2" xfId="18683" xr:uid="{00000000-0005-0000-0000-000072540000}"/>
    <cellStyle name="Normal 3 2 2 2 2 3 8 2 2 2" xfId="18684" xr:uid="{00000000-0005-0000-0000-000073540000}"/>
    <cellStyle name="Normal 3 2 2 2 2 3 8 2 3" xfId="18685" xr:uid="{00000000-0005-0000-0000-000074540000}"/>
    <cellStyle name="Normal 3 2 2 2 2 3 8 2 3 2" xfId="18686" xr:uid="{00000000-0005-0000-0000-000075540000}"/>
    <cellStyle name="Normal 3 2 2 2 2 3 8 2 4" xfId="18687" xr:uid="{00000000-0005-0000-0000-000076540000}"/>
    <cellStyle name="Normal 3 2 2 2 2 3 8 2 4 2" xfId="18688" xr:uid="{00000000-0005-0000-0000-000077540000}"/>
    <cellStyle name="Normal 3 2 2 2 2 3 8 2 5" xfId="18689" xr:uid="{00000000-0005-0000-0000-000078540000}"/>
    <cellStyle name="Normal 3 2 2 2 2 3 8 2 6" xfId="18690" xr:uid="{00000000-0005-0000-0000-000079540000}"/>
    <cellStyle name="Normal 3 2 2 2 2 3 8 3" xfId="18691" xr:uid="{00000000-0005-0000-0000-00007A540000}"/>
    <cellStyle name="Normal 3 2 2 2 2 3 8 3 2" xfId="18692" xr:uid="{00000000-0005-0000-0000-00007B540000}"/>
    <cellStyle name="Normal 3 2 2 2 2 3 8 3 2 2" xfId="18693" xr:uid="{00000000-0005-0000-0000-00007C540000}"/>
    <cellStyle name="Normal 3 2 2 2 2 3 8 3 3" xfId="18694" xr:uid="{00000000-0005-0000-0000-00007D540000}"/>
    <cellStyle name="Normal 3 2 2 2 2 3 8 3 3 2" xfId="18695" xr:uid="{00000000-0005-0000-0000-00007E540000}"/>
    <cellStyle name="Normal 3 2 2 2 2 3 8 3 4" xfId="18696" xr:uid="{00000000-0005-0000-0000-00007F540000}"/>
    <cellStyle name="Normal 3 2 2 2 2 3 8 3 4 2" xfId="18697" xr:uid="{00000000-0005-0000-0000-000080540000}"/>
    <cellStyle name="Normal 3 2 2 2 2 3 8 3 5" xfId="18698" xr:uid="{00000000-0005-0000-0000-000081540000}"/>
    <cellStyle name="Normal 3 2 2 2 2 3 8 3 6" xfId="18699" xr:uid="{00000000-0005-0000-0000-000082540000}"/>
    <cellStyle name="Normal 3 2 2 2 2 3 8 4" xfId="18700" xr:uid="{00000000-0005-0000-0000-000083540000}"/>
    <cellStyle name="Normal 3 2 2 2 2 3 8 4 2" xfId="18701" xr:uid="{00000000-0005-0000-0000-000084540000}"/>
    <cellStyle name="Normal 3 2 2 2 2 3 8 4 2 2" xfId="18702" xr:uid="{00000000-0005-0000-0000-000085540000}"/>
    <cellStyle name="Normal 3 2 2 2 2 3 8 4 3" xfId="18703" xr:uid="{00000000-0005-0000-0000-000086540000}"/>
    <cellStyle name="Normal 3 2 2 2 2 3 8 4 3 2" xfId="18704" xr:uid="{00000000-0005-0000-0000-000087540000}"/>
    <cellStyle name="Normal 3 2 2 2 2 3 8 4 4" xfId="18705" xr:uid="{00000000-0005-0000-0000-000088540000}"/>
    <cellStyle name="Normal 3 2 2 2 2 3 8 4 4 2" xfId="18706" xr:uid="{00000000-0005-0000-0000-000089540000}"/>
    <cellStyle name="Normal 3 2 2 2 2 3 8 4 5" xfId="18707" xr:uid="{00000000-0005-0000-0000-00008A540000}"/>
    <cellStyle name="Normal 3 2 2 2 2 3 8 4 6" xfId="18708" xr:uid="{00000000-0005-0000-0000-00008B540000}"/>
    <cellStyle name="Normal 3 2 2 2 2 3 8 5" xfId="18709" xr:uid="{00000000-0005-0000-0000-00008C540000}"/>
    <cellStyle name="Normal 3 2 2 2 2 3 8 5 2" xfId="18710" xr:uid="{00000000-0005-0000-0000-00008D540000}"/>
    <cellStyle name="Normal 3 2 2 2 2 3 8 5 2 2" xfId="18711" xr:uid="{00000000-0005-0000-0000-00008E540000}"/>
    <cellStyle name="Normal 3 2 2 2 2 3 8 5 3" xfId="18712" xr:uid="{00000000-0005-0000-0000-00008F540000}"/>
    <cellStyle name="Normal 3 2 2 2 2 3 8 5 3 2" xfId="18713" xr:uid="{00000000-0005-0000-0000-000090540000}"/>
    <cellStyle name="Normal 3 2 2 2 2 3 8 5 4" xfId="18714" xr:uid="{00000000-0005-0000-0000-000091540000}"/>
    <cellStyle name="Normal 3 2 2 2 2 3 8 5 5" xfId="18715" xr:uid="{00000000-0005-0000-0000-000092540000}"/>
    <cellStyle name="Normal 3 2 2 2 2 3 8 6" xfId="18716" xr:uid="{00000000-0005-0000-0000-000093540000}"/>
    <cellStyle name="Normal 3 2 2 2 2 3 8 6 2" xfId="18717" xr:uid="{00000000-0005-0000-0000-000094540000}"/>
    <cellStyle name="Normal 3 2 2 2 2 3 8 7" xfId="18718" xr:uid="{00000000-0005-0000-0000-000095540000}"/>
    <cellStyle name="Normal 3 2 2 2 2 3 8 7 2" xfId="18719" xr:uid="{00000000-0005-0000-0000-000096540000}"/>
    <cellStyle name="Normal 3 2 2 2 2 3 8 8" xfId="18720" xr:uid="{00000000-0005-0000-0000-000097540000}"/>
    <cellStyle name="Normal 3 2 2 2 2 3 8 8 2" xfId="18721" xr:uid="{00000000-0005-0000-0000-000098540000}"/>
    <cellStyle name="Normal 3 2 2 2 2 3 8 9" xfId="18722" xr:uid="{00000000-0005-0000-0000-000099540000}"/>
    <cellStyle name="Normal 3 2 2 2 2 3 9" xfId="18723" xr:uid="{00000000-0005-0000-0000-00009A540000}"/>
    <cellStyle name="Normal 3 2 2 2 2 3 9 2" xfId="18724" xr:uid="{00000000-0005-0000-0000-00009B540000}"/>
    <cellStyle name="Normal 3 2 2 2 2 3 9 2 2" xfId="18725" xr:uid="{00000000-0005-0000-0000-00009C540000}"/>
    <cellStyle name="Normal 3 2 2 2 2 3 9 3" xfId="18726" xr:uid="{00000000-0005-0000-0000-00009D540000}"/>
    <cellStyle name="Normal 3 2 2 2 2 3 9 3 2" xfId="18727" xr:uid="{00000000-0005-0000-0000-00009E540000}"/>
    <cellStyle name="Normal 3 2 2 2 2 3 9 4" xfId="18728" xr:uid="{00000000-0005-0000-0000-00009F540000}"/>
    <cellStyle name="Normal 3 2 2 2 2 3 9 4 2" xfId="18729" xr:uid="{00000000-0005-0000-0000-0000A0540000}"/>
    <cellStyle name="Normal 3 2 2 2 2 3 9 5" xfId="18730" xr:uid="{00000000-0005-0000-0000-0000A1540000}"/>
    <cellStyle name="Normal 3 2 2 2 2 3 9 6" xfId="18731" xr:uid="{00000000-0005-0000-0000-0000A2540000}"/>
    <cellStyle name="Normal 3 2 2 2 2 4" xfId="18732" xr:uid="{00000000-0005-0000-0000-0000A3540000}"/>
    <cellStyle name="Normal 3 2 2 2 2 4 10" xfId="18733" xr:uid="{00000000-0005-0000-0000-0000A4540000}"/>
    <cellStyle name="Normal 3 2 2 2 2 4 10 2" xfId="18734" xr:uid="{00000000-0005-0000-0000-0000A5540000}"/>
    <cellStyle name="Normal 3 2 2 2 2 4 10 2 2" xfId="18735" xr:uid="{00000000-0005-0000-0000-0000A6540000}"/>
    <cellStyle name="Normal 3 2 2 2 2 4 10 3" xfId="18736" xr:uid="{00000000-0005-0000-0000-0000A7540000}"/>
    <cellStyle name="Normal 3 2 2 2 2 4 10 3 2" xfId="18737" xr:uid="{00000000-0005-0000-0000-0000A8540000}"/>
    <cellStyle name="Normal 3 2 2 2 2 4 10 4" xfId="18738" xr:uid="{00000000-0005-0000-0000-0000A9540000}"/>
    <cellStyle name="Normal 3 2 2 2 2 4 10 4 2" xfId="18739" xr:uid="{00000000-0005-0000-0000-0000AA540000}"/>
    <cellStyle name="Normal 3 2 2 2 2 4 10 5" xfId="18740" xr:uid="{00000000-0005-0000-0000-0000AB540000}"/>
    <cellStyle name="Normal 3 2 2 2 2 4 10 6" xfId="18741" xr:uid="{00000000-0005-0000-0000-0000AC540000}"/>
    <cellStyle name="Normal 3 2 2 2 2 4 11" xfId="18742" xr:uid="{00000000-0005-0000-0000-0000AD540000}"/>
    <cellStyle name="Normal 3 2 2 2 2 4 11 2" xfId="18743" xr:uid="{00000000-0005-0000-0000-0000AE540000}"/>
    <cellStyle name="Normal 3 2 2 2 2 4 11 2 2" xfId="18744" xr:uid="{00000000-0005-0000-0000-0000AF540000}"/>
    <cellStyle name="Normal 3 2 2 2 2 4 11 3" xfId="18745" xr:uid="{00000000-0005-0000-0000-0000B0540000}"/>
    <cellStyle name="Normal 3 2 2 2 2 4 11 3 2" xfId="18746" xr:uid="{00000000-0005-0000-0000-0000B1540000}"/>
    <cellStyle name="Normal 3 2 2 2 2 4 11 4" xfId="18747" xr:uid="{00000000-0005-0000-0000-0000B2540000}"/>
    <cellStyle name="Normal 3 2 2 2 2 4 11 5" xfId="18748" xr:uid="{00000000-0005-0000-0000-0000B3540000}"/>
    <cellStyle name="Normal 3 2 2 2 2 4 12" xfId="18749" xr:uid="{00000000-0005-0000-0000-0000B4540000}"/>
    <cellStyle name="Normal 3 2 2 2 2 4 12 2" xfId="18750" xr:uid="{00000000-0005-0000-0000-0000B5540000}"/>
    <cellStyle name="Normal 3 2 2 2 2 4 13" xfId="18751" xr:uid="{00000000-0005-0000-0000-0000B6540000}"/>
    <cellStyle name="Normal 3 2 2 2 2 4 13 2" xfId="18752" xr:uid="{00000000-0005-0000-0000-0000B7540000}"/>
    <cellStyle name="Normal 3 2 2 2 2 4 14" xfId="18753" xr:uid="{00000000-0005-0000-0000-0000B8540000}"/>
    <cellStyle name="Normal 3 2 2 2 2 4 14 2" xfId="18754" xr:uid="{00000000-0005-0000-0000-0000B9540000}"/>
    <cellStyle name="Normal 3 2 2 2 2 4 15" xfId="18755" xr:uid="{00000000-0005-0000-0000-0000BA540000}"/>
    <cellStyle name="Normal 3 2 2 2 2 4 16" xfId="18756" xr:uid="{00000000-0005-0000-0000-0000BB540000}"/>
    <cellStyle name="Normal 3 2 2 2 2 4 17" xfId="18757" xr:uid="{00000000-0005-0000-0000-0000BC540000}"/>
    <cellStyle name="Normal 3 2 2 2 2 4 2" xfId="18758" xr:uid="{00000000-0005-0000-0000-0000BD540000}"/>
    <cellStyle name="Normal 3 2 2 2 2 4 2 10" xfId="18759" xr:uid="{00000000-0005-0000-0000-0000BE540000}"/>
    <cellStyle name="Normal 3 2 2 2 2 4 2 10 2" xfId="18760" xr:uid="{00000000-0005-0000-0000-0000BF540000}"/>
    <cellStyle name="Normal 3 2 2 2 2 4 2 11" xfId="18761" xr:uid="{00000000-0005-0000-0000-0000C0540000}"/>
    <cellStyle name="Normal 3 2 2 2 2 4 2 11 2" xfId="18762" xr:uid="{00000000-0005-0000-0000-0000C1540000}"/>
    <cellStyle name="Normal 3 2 2 2 2 4 2 12" xfId="18763" xr:uid="{00000000-0005-0000-0000-0000C2540000}"/>
    <cellStyle name="Normal 3 2 2 2 2 4 2 13" xfId="18764" xr:uid="{00000000-0005-0000-0000-0000C3540000}"/>
    <cellStyle name="Normal 3 2 2 2 2 4 2 14" xfId="18765" xr:uid="{00000000-0005-0000-0000-0000C4540000}"/>
    <cellStyle name="Normal 3 2 2 2 2 4 2 2" xfId="18766" xr:uid="{00000000-0005-0000-0000-0000C5540000}"/>
    <cellStyle name="Normal 3 2 2 2 2 4 2 2 10" xfId="18767" xr:uid="{00000000-0005-0000-0000-0000C6540000}"/>
    <cellStyle name="Normal 3 2 2 2 2 4 2 2 11" xfId="18768" xr:uid="{00000000-0005-0000-0000-0000C7540000}"/>
    <cellStyle name="Normal 3 2 2 2 2 4 2 2 12" xfId="18769" xr:uid="{00000000-0005-0000-0000-0000C8540000}"/>
    <cellStyle name="Normal 3 2 2 2 2 4 2 2 2" xfId="18770" xr:uid="{00000000-0005-0000-0000-0000C9540000}"/>
    <cellStyle name="Normal 3 2 2 2 2 4 2 2 2 2" xfId="18771" xr:uid="{00000000-0005-0000-0000-0000CA540000}"/>
    <cellStyle name="Normal 3 2 2 2 2 4 2 2 2 2 2" xfId="18772" xr:uid="{00000000-0005-0000-0000-0000CB540000}"/>
    <cellStyle name="Normal 3 2 2 2 2 4 2 2 2 3" xfId="18773" xr:uid="{00000000-0005-0000-0000-0000CC540000}"/>
    <cellStyle name="Normal 3 2 2 2 2 4 2 2 2 3 2" xfId="18774" xr:uid="{00000000-0005-0000-0000-0000CD540000}"/>
    <cellStyle name="Normal 3 2 2 2 2 4 2 2 2 4" xfId="18775" xr:uid="{00000000-0005-0000-0000-0000CE540000}"/>
    <cellStyle name="Normal 3 2 2 2 2 4 2 2 2 4 2" xfId="18776" xr:uid="{00000000-0005-0000-0000-0000CF540000}"/>
    <cellStyle name="Normal 3 2 2 2 2 4 2 2 2 5" xfId="18777" xr:uid="{00000000-0005-0000-0000-0000D0540000}"/>
    <cellStyle name="Normal 3 2 2 2 2 4 2 2 2 6" xfId="18778" xr:uid="{00000000-0005-0000-0000-0000D1540000}"/>
    <cellStyle name="Normal 3 2 2 2 2 4 2 2 2 7" xfId="18779" xr:uid="{00000000-0005-0000-0000-0000D2540000}"/>
    <cellStyle name="Normal 3 2 2 2 2 4 2 2 3" xfId="18780" xr:uid="{00000000-0005-0000-0000-0000D3540000}"/>
    <cellStyle name="Normal 3 2 2 2 2 4 2 2 3 2" xfId="18781" xr:uid="{00000000-0005-0000-0000-0000D4540000}"/>
    <cellStyle name="Normal 3 2 2 2 2 4 2 2 3 2 2" xfId="18782" xr:uid="{00000000-0005-0000-0000-0000D5540000}"/>
    <cellStyle name="Normal 3 2 2 2 2 4 2 2 3 3" xfId="18783" xr:uid="{00000000-0005-0000-0000-0000D6540000}"/>
    <cellStyle name="Normal 3 2 2 2 2 4 2 2 3 3 2" xfId="18784" xr:uid="{00000000-0005-0000-0000-0000D7540000}"/>
    <cellStyle name="Normal 3 2 2 2 2 4 2 2 3 4" xfId="18785" xr:uid="{00000000-0005-0000-0000-0000D8540000}"/>
    <cellStyle name="Normal 3 2 2 2 2 4 2 2 3 4 2" xfId="18786" xr:uid="{00000000-0005-0000-0000-0000D9540000}"/>
    <cellStyle name="Normal 3 2 2 2 2 4 2 2 3 5" xfId="18787" xr:uid="{00000000-0005-0000-0000-0000DA540000}"/>
    <cellStyle name="Normal 3 2 2 2 2 4 2 2 3 6" xfId="18788" xr:uid="{00000000-0005-0000-0000-0000DB540000}"/>
    <cellStyle name="Normal 3 2 2 2 2 4 2 2 3 7" xfId="18789" xr:uid="{00000000-0005-0000-0000-0000DC540000}"/>
    <cellStyle name="Normal 3 2 2 2 2 4 2 2 4" xfId="18790" xr:uid="{00000000-0005-0000-0000-0000DD540000}"/>
    <cellStyle name="Normal 3 2 2 2 2 4 2 2 4 2" xfId="18791" xr:uid="{00000000-0005-0000-0000-0000DE540000}"/>
    <cellStyle name="Normal 3 2 2 2 2 4 2 2 4 2 2" xfId="18792" xr:uid="{00000000-0005-0000-0000-0000DF540000}"/>
    <cellStyle name="Normal 3 2 2 2 2 4 2 2 4 3" xfId="18793" xr:uid="{00000000-0005-0000-0000-0000E0540000}"/>
    <cellStyle name="Normal 3 2 2 2 2 4 2 2 4 3 2" xfId="18794" xr:uid="{00000000-0005-0000-0000-0000E1540000}"/>
    <cellStyle name="Normal 3 2 2 2 2 4 2 2 4 4" xfId="18795" xr:uid="{00000000-0005-0000-0000-0000E2540000}"/>
    <cellStyle name="Normal 3 2 2 2 2 4 2 2 4 4 2" xfId="18796" xr:uid="{00000000-0005-0000-0000-0000E3540000}"/>
    <cellStyle name="Normal 3 2 2 2 2 4 2 2 4 5" xfId="18797" xr:uid="{00000000-0005-0000-0000-0000E4540000}"/>
    <cellStyle name="Normal 3 2 2 2 2 4 2 2 4 6" xfId="18798" xr:uid="{00000000-0005-0000-0000-0000E5540000}"/>
    <cellStyle name="Normal 3 2 2 2 2 4 2 2 5" xfId="18799" xr:uid="{00000000-0005-0000-0000-0000E6540000}"/>
    <cellStyle name="Normal 3 2 2 2 2 4 2 2 5 2" xfId="18800" xr:uid="{00000000-0005-0000-0000-0000E7540000}"/>
    <cellStyle name="Normal 3 2 2 2 2 4 2 2 5 2 2" xfId="18801" xr:uid="{00000000-0005-0000-0000-0000E8540000}"/>
    <cellStyle name="Normal 3 2 2 2 2 4 2 2 5 3" xfId="18802" xr:uid="{00000000-0005-0000-0000-0000E9540000}"/>
    <cellStyle name="Normal 3 2 2 2 2 4 2 2 5 3 2" xfId="18803" xr:uid="{00000000-0005-0000-0000-0000EA540000}"/>
    <cellStyle name="Normal 3 2 2 2 2 4 2 2 5 4" xfId="18804" xr:uid="{00000000-0005-0000-0000-0000EB540000}"/>
    <cellStyle name="Normal 3 2 2 2 2 4 2 2 5 4 2" xfId="18805" xr:uid="{00000000-0005-0000-0000-0000EC540000}"/>
    <cellStyle name="Normal 3 2 2 2 2 4 2 2 5 5" xfId="18806" xr:uid="{00000000-0005-0000-0000-0000ED540000}"/>
    <cellStyle name="Normal 3 2 2 2 2 4 2 2 5 6" xfId="18807" xr:uid="{00000000-0005-0000-0000-0000EE540000}"/>
    <cellStyle name="Normal 3 2 2 2 2 4 2 2 6" xfId="18808" xr:uid="{00000000-0005-0000-0000-0000EF540000}"/>
    <cellStyle name="Normal 3 2 2 2 2 4 2 2 6 2" xfId="18809" xr:uid="{00000000-0005-0000-0000-0000F0540000}"/>
    <cellStyle name="Normal 3 2 2 2 2 4 2 2 6 2 2" xfId="18810" xr:uid="{00000000-0005-0000-0000-0000F1540000}"/>
    <cellStyle name="Normal 3 2 2 2 2 4 2 2 6 3" xfId="18811" xr:uid="{00000000-0005-0000-0000-0000F2540000}"/>
    <cellStyle name="Normal 3 2 2 2 2 4 2 2 6 3 2" xfId="18812" xr:uid="{00000000-0005-0000-0000-0000F3540000}"/>
    <cellStyle name="Normal 3 2 2 2 2 4 2 2 6 4" xfId="18813" xr:uid="{00000000-0005-0000-0000-0000F4540000}"/>
    <cellStyle name="Normal 3 2 2 2 2 4 2 2 6 5" xfId="18814" xr:uid="{00000000-0005-0000-0000-0000F5540000}"/>
    <cellStyle name="Normal 3 2 2 2 2 4 2 2 7" xfId="18815" xr:uid="{00000000-0005-0000-0000-0000F6540000}"/>
    <cellStyle name="Normal 3 2 2 2 2 4 2 2 7 2" xfId="18816" xr:uid="{00000000-0005-0000-0000-0000F7540000}"/>
    <cellStyle name="Normal 3 2 2 2 2 4 2 2 8" xfId="18817" xr:uid="{00000000-0005-0000-0000-0000F8540000}"/>
    <cellStyle name="Normal 3 2 2 2 2 4 2 2 8 2" xfId="18818" xr:uid="{00000000-0005-0000-0000-0000F9540000}"/>
    <cellStyle name="Normal 3 2 2 2 2 4 2 2 9" xfId="18819" xr:uid="{00000000-0005-0000-0000-0000FA540000}"/>
    <cellStyle name="Normal 3 2 2 2 2 4 2 2 9 2" xfId="18820" xr:uid="{00000000-0005-0000-0000-0000FB540000}"/>
    <cellStyle name="Normal 3 2 2 2 2 4 2 3" xfId="18821" xr:uid="{00000000-0005-0000-0000-0000FC540000}"/>
    <cellStyle name="Normal 3 2 2 2 2 4 2 3 10" xfId="18822" xr:uid="{00000000-0005-0000-0000-0000FD540000}"/>
    <cellStyle name="Normal 3 2 2 2 2 4 2 3 11" xfId="18823" xr:uid="{00000000-0005-0000-0000-0000FE540000}"/>
    <cellStyle name="Normal 3 2 2 2 2 4 2 3 2" xfId="18824" xr:uid="{00000000-0005-0000-0000-0000FF540000}"/>
    <cellStyle name="Normal 3 2 2 2 2 4 2 3 2 2" xfId="18825" xr:uid="{00000000-0005-0000-0000-000000550000}"/>
    <cellStyle name="Normal 3 2 2 2 2 4 2 3 2 2 2" xfId="18826" xr:uid="{00000000-0005-0000-0000-000001550000}"/>
    <cellStyle name="Normal 3 2 2 2 2 4 2 3 2 3" xfId="18827" xr:uid="{00000000-0005-0000-0000-000002550000}"/>
    <cellStyle name="Normal 3 2 2 2 2 4 2 3 2 3 2" xfId="18828" xr:uid="{00000000-0005-0000-0000-000003550000}"/>
    <cellStyle name="Normal 3 2 2 2 2 4 2 3 2 4" xfId="18829" xr:uid="{00000000-0005-0000-0000-000004550000}"/>
    <cellStyle name="Normal 3 2 2 2 2 4 2 3 2 4 2" xfId="18830" xr:uid="{00000000-0005-0000-0000-000005550000}"/>
    <cellStyle name="Normal 3 2 2 2 2 4 2 3 2 5" xfId="18831" xr:uid="{00000000-0005-0000-0000-000006550000}"/>
    <cellStyle name="Normal 3 2 2 2 2 4 2 3 2 6" xfId="18832" xr:uid="{00000000-0005-0000-0000-000007550000}"/>
    <cellStyle name="Normal 3 2 2 2 2 4 2 3 2 7" xfId="18833" xr:uid="{00000000-0005-0000-0000-000008550000}"/>
    <cellStyle name="Normal 3 2 2 2 2 4 2 3 3" xfId="18834" xr:uid="{00000000-0005-0000-0000-000009550000}"/>
    <cellStyle name="Normal 3 2 2 2 2 4 2 3 3 2" xfId="18835" xr:uid="{00000000-0005-0000-0000-00000A550000}"/>
    <cellStyle name="Normal 3 2 2 2 2 4 2 3 3 2 2" xfId="18836" xr:uid="{00000000-0005-0000-0000-00000B550000}"/>
    <cellStyle name="Normal 3 2 2 2 2 4 2 3 3 3" xfId="18837" xr:uid="{00000000-0005-0000-0000-00000C550000}"/>
    <cellStyle name="Normal 3 2 2 2 2 4 2 3 3 3 2" xfId="18838" xr:uid="{00000000-0005-0000-0000-00000D550000}"/>
    <cellStyle name="Normal 3 2 2 2 2 4 2 3 3 4" xfId="18839" xr:uid="{00000000-0005-0000-0000-00000E550000}"/>
    <cellStyle name="Normal 3 2 2 2 2 4 2 3 3 4 2" xfId="18840" xr:uid="{00000000-0005-0000-0000-00000F550000}"/>
    <cellStyle name="Normal 3 2 2 2 2 4 2 3 3 5" xfId="18841" xr:uid="{00000000-0005-0000-0000-000010550000}"/>
    <cellStyle name="Normal 3 2 2 2 2 4 2 3 3 6" xfId="18842" xr:uid="{00000000-0005-0000-0000-000011550000}"/>
    <cellStyle name="Normal 3 2 2 2 2 4 2 3 4" xfId="18843" xr:uid="{00000000-0005-0000-0000-000012550000}"/>
    <cellStyle name="Normal 3 2 2 2 2 4 2 3 4 2" xfId="18844" xr:uid="{00000000-0005-0000-0000-000013550000}"/>
    <cellStyle name="Normal 3 2 2 2 2 4 2 3 4 2 2" xfId="18845" xr:uid="{00000000-0005-0000-0000-000014550000}"/>
    <cellStyle name="Normal 3 2 2 2 2 4 2 3 4 3" xfId="18846" xr:uid="{00000000-0005-0000-0000-000015550000}"/>
    <cellStyle name="Normal 3 2 2 2 2 4 2 3 4 3 2" xfId="18847" xr:uid="{00000000-0005-0000-0000-000016550000}"/>
    <cellStyle name="Normal 3 2 2 2 2 4 2 3 4 4" xfId="18848" xr:uid="{00000000-0005-0000-0000-000017550000}"/>
    <cellStyle name="Normal 3 2 2 2 2 4 2 3 4 4 2" xfId="18849" xr:uid="{00000000-0005-0000-0000-000018550000}"/>
    <cellStyle name="Normal 3 2 2 2 2 4 2 3 4 5" xfId="18850" xr:uid="{00000000-0005-0000-0000-000019550000}"/>
    <cellStyle name="Normal 3 2 2 2 2 4 2 3 4 6" xfId="18851" xr:uid="{00000000-0005-0000-0000-00001A550000}"/>
    <cellStyle name="Normal 3 2 2 2 2 4 2 3 5" xfId="18852" xr:uid="{00000000-0005-0000-0000-00001B550000}"/>
    <cellStyle name="Normal 3 2 2 2 2 4 2 3 5 2" xfId="18853" xr:uid="{00000000-0005-0000-0000-00001C550000}"/>
    <cellStyle name="Normal 3 2 2 2 2 4 2 3 5 2 2" xfId="18854" xr:uid="{00000000-0005-0000-0000-00001D550000}"/>
    <cellStyle name="Normal 3 2 2 2 2 4 2 3 5 3" xfId="18855" xr:uid="{00000000-0005-0000-0000-00001E550000}"/>
    <cellStyle name="Normal 3 2 2 2 2 4 2 3 5 3 2" xfId="18856" xr:uid="{00000000-0005-0000-0000-00001F550000}"/>
    <cellStyle name="Normal 3 2 2 2 2 4 2 3 5 4" xfId="18857" xr:uid="{00000000-0005-0000-0000-000020550000}"/>
    <cellStyle name="Normal 3 2 2 2 2 4 2 3 5 5" xfId="18858" xr:uid="{00000000-0005-0000-0000-000021550000}"/>
    <cellStyle name="Normal 3 2 2 2 2 4 2 3 6" xfId="18859" xr:uid="{00000000-0005-0000-0000-000022550000}"/>
    <cellStyle name="Normal 3 2 2 2 2 4 2 3 6 2" xfId="18860" xr:uid="{00000000-0005-0000-0000-000023550000}"/>
    <cellStyle name="Normal 3 2 2 2 2 4 2 3 7" xfId="18861" xr:uid="{00000000-0005-0000-0000-000024550000}"/>
    <cellStyle name="Normal 3 2 2 2 2 4 2 3 7 2" xfId="18862" xr:uid="{00000000-0005-0000-0000-000025550000}"/>
    <cellStyle name="Normal 3 2 2 2 2 4 2 3 8" xfId="18863" xr:uid="{00000000-0005-0000-0000-000026550000}"/>
    <cellStyle name="Normal 3 2 2 2 2 4 2 3 8 2" xfId="18864" xr:uid="{00000000-0005-0000-0000-000027550000}"/>
    <cellStyle name="Normal 3 2 2 2 2 4 2 3 9" xfId="18865" xr:uid="{00000000-0005-0000-0000-000028550000}"/>
    <cellStyle name="Normal 3 2 2 2 2 4 2 4" xfId="18866" xr:uid="{00000000-0005-0000-0000-000029550000}"/>
    <cellStyle name="Normal 3 2 2 2 2 4 2 4 10" xfId="18867" xr:uid="{00000000-0005-0000-0000-00002A550000}"/>
    <cellStyle name="Normal 3 2 2 2 2 4 2 4 11" xfId="18868" xr:uid="{00000000-0005-0000-0000-00002B550000}"/>
    <cellStyle name="Normal 3 2 2 2 2 4 2 4 2" xfId="18869" xr:uid="{00000000-0005-0000-0000-00002C550000}"/>
    <cellStyle name="Normal 3 2 2 2 2 4 2 4 2 2" xfId="18870" xr:uid="{00000000-0005-0000-0000-00002D550000}"/>
    <cellStyle name="Normal 3 2 2 2 2 4 2 4 2 2 2" xfId="18871" xr:uid="{00000000-0005-0000-0000-00002E550000}"/>
    <cellStyle name="Normal 3 2 2 2 2 4 2 4 2 3" xfId="18872" xr:uid="{00000000-0005-0000-0000-00002F550000}"/>
    <cellStyle name="Normal 3 2 2 2 2 4 2 4 2 3 2" xfId="18873" xr:uid="{00000000-0005-0000-0000-000030550000}"/>
    <cellStyle name="Normal 3 2 2 2 2 4 2 4 2 4" xfId="18874" xr:uid="{00000000-0005-0000-0000-000031550000}"/>
    <cellStyle name="Normal 3 2 2 2 2 4 2 4 2 4 2" xfId="18875" xr:uid="{00000000-0005-0000-0000-000032550000}"/>
    <cellStyle name="Normal 3 2 2 2 2 4 2 4 2 5" xfId="18876" xr:uid="{00000000-0005-0000-0000-000033550000}"/>
    <cellStyle name="Normal 3 2 2 2 2 4 2 4 2 6" xfId="18877" xr:uid="{00000000-0005-0000-0000-000034550000}"/>
    <cellStyle name="Normal 3 2 2 2 2 4 2 4 2 7" xfId="18878" xr:uid="{00000000-0005-0000-0000-000035550000}"/>
    <cellStyle name="Normal 3 2 2 2 2 4 2 4 3" xfId="18879" xr:uid="{00000000-0005-0000-0000-000036550000}"/>
    <cellStyle name="Normal 3 2 2 2 2 4 2 4 3 2" xfId="18880" xr:uid="{00000000-0005-0000-0000-000037550000}"/>
    <cellStyle name="Normal 3 2 2 2 2 4 2 4 3 2 2" xfId="18881" xr:uid="{00000000-0005-0000-0000-000038550000}"/>
    <cellStyle name="Normal 3 2 2 2 2 4 2 4 3 3" xfId="18882" xr:uid="{00000000-0005-0000-0000-000039550000}"/>
    <cellStyle name="Normal 3 2 2 2 2 4 2 4 3 3 2" xfId="18883" xr:uid="{00000000-0005-0000-0000-00003A550000}"/>
    <cellStyle name="Normal 3 2 2 2 2 4 2 4 3 4" xfId="18884" xr:uid="{00000000-0005-0000-0000-00003B550000}"/>
    <cellStyle name="Normal 3 2 2 2 2 4 2 4 3 4 2" xfId="18885" xr:uid="{00000000-0005-0000-0000-00003C550000}"/>
    <cellStyle name="Normal 3 2 2 2 2 4 2 4 3 5" xfId="18886" xr:uid="{00000000-0005-0000-0000-00003D550000}"/>
    <cellStyle name="Normal 3 2 2 2 2 4 2 4 3 6" xfId="18887" xr:uid="{00000000-0005-0000-0000-00003E550000}"/>
    <cellStyle name="Normal 3 2 2 2 2 4 2 4 4" xfId="18888" xr:uid="{00000000-0005-0000-0000-00003F550000}"/>
    <cellStyle name="Normal 3 2 2 2 2 4 2 4 4 2" xfId="18889" xr:uid="{00000000-0005-0000-0000-000040550000}"/>
    <cellStyle name="Normal 3 2 2 2 2 4 2 4 4 2 2" xfId="18890" xr:uid="{00000000-0005-0000-0000-000041550000}"/>
    <cellStyle name="Normal 3 2 2 2 2 4 2 4 4 3" xfId="18891" xr:uid="{00000000-0005-0000-0000-000042550000}"/>
    <cellStyle name="Normal 3 2 2 2 2 4 2 4 4 3 2" xfId="18892" xr:uid="{00000000-0005-0000-0000-000043550000}"/>
    <cellStyle name="Normal 3 2 2 2 2 4 2 4 4 4" xfId="18893" xr:uid="{00000000-0005-0000-0000-000044550000}"/>
    <cellStyle name="Normal 3 2 2 2 2 4 2 4 4 4 2" xfId="18894" xr:uid="{00000000-0005-0000-0000-000045550000}"/>
    <cellStyle name="Normal 3 2 2 2 2 4 2 4 4 5" xfId="18895" xr:uid="{00000000-0005-0000-0000-000046550000}"/>
    <cellStyle name="Normal 3 2 2 2 2 4 2 4 4 6" xfId="18896" xr:uid="{00000000-0005-0000-0000-000047550000}"/>
    <cellStyle name="Normal 3 2 2 2 2 4 2 4 5" xfId="18897" xr:uid="{00000000-0005-0000-0000-000048550000}"/>
    <cellStyle name="Normal 3 2 2 2 2 4 2 4 5 2" xfId="18898" xr:uid="{00000000-0005-0000-0000-000049550000}"/>
    <cellStyle name="Normal 3 2 2 2 2 4 2 4 5 2 2" xfId="18899" xr:uid="{00000000-0005-0000-0000-00004A550000}"/>
    <cellStyle name="Normal 3 2 2 2 2 4 2 4 5 3" xfId="18900" xr:uid="{00000000-0005-0000-0000-00004B550000}"/>
    <cellStyle name="Normal 3 2 2 2 2 4 2 4 5 3 2" xfId="18901" xr:uid="{00000000-0005-0000-0000-00004C550000}"/>
    <cellStyle name="Normal 3 2 2 2 2 4 2 4 5 4" xfId="18902" xr:uid="{00000000-0005-0000-0000-00004D550000}"/>
    <cellStyle name="Normal 3 2 2 2 2 4 2 4 5 5" xfId="18903" xr:uid="{00000000-0005-0000-0000-00004E550000}"/>
    <cellStyle name="Normal 3 2 2 2 2 4 2 4 6" xfId="18904" xr:uid="{00000000-0005-0000-0000-00004F550000}"/>
    <cellStyle name="Normal 3 2 2 2 2 4 2 4 6 2" xfId="18905" xr:uid="{00000000-0005-0000-0000-000050550000}"/>
    <cellStyle name="Normal 3 2 2 2 2 4 2 4 7" xfId="18906" xr:uid="{00000000-0005-0000-0000-000051550000}"/>
    <cellStyle name="Normal 3 2 2 2 2 4 2 4 7 2" xfId="18907" xr:uid="{00000000-0005-0000-0000-000052550000}"/>
    <cellStyle name="Normal 3 2 2 2 2 4 2 4 8" xfId="18908" xr:uid="{00000000-0005-0000-0000-000053550000}"/>
    <cellStyle name="Normal 3 2 2 2 2 4 2 4 8 2" xfId="18909" xr:uid="{00000000-0005-0000-0000-000054550000}"/>
    <cellStyle name="Normal 3 2 2 2 2 4 2 4 9" xfId="18910" xr:uid="{00000000-0005-0000-0000-000055550000}"/>
    <cellStyle name="Normal 3 2 2 2 2 4 2 5" xfId="18911" xr:uid="{00000000-0005-0000-0000-000056550000}"/>
    <cellStyle name="Normal 3 2 2 2 2 4 2 5 2" xfId="18912" xr:uid="{00000000-0005-0000-0000-000057550000}"/>
    <cellStyle name="Normal 3 2 2 2 2 4 2 5 2 2" xfId="18913" xr:uid="{00000000-0005-0000-0000-000058550000}"/>
    <cellStyle name="Normal 3 2 2 2 2 4 2 5 3" xfId="18914" xr:uid="{00000000-0005-0000-0000-000059550000}"/>
    <cellStyle name="Normal 3 2 2 2 2 4 2 5 3 2" xfId="18915" xr:uid="{00000000-0005-0000-0000-00005A550000}"/>
    <cellStyle name="Normal 3 2 2 2 2 4 2 5 4" xfId="18916" xr:uid="{00000000-0005-0000-0000-00005B550000}"/>
    <cellStyle name="Normal 3 2 2 2 2 4 2 5 4 2" xfId="18917" xr:uid="{00000000-0005-0000-0000-00005C550000}"/>
    <cellStyle name="Normal 3 2 2 2 2 4 2 5 5" xfId="18918" xr:uid="{00000000-0005-0000-0000-00005D550000}"/>
    <cellStyle name="Normal 3 2 2 2 2 4 2 5 6" xfId="18919" xr:uid="{00000000-0005-0000-0000-00005E550000}"/>
    <cellStyle name="Normal 3 2 2 2 2 4 2 5 7" xfId="18920" xr:uid="{00000000-0005-0000-0000-00005F550000}"/>
    <cellStyle name="Normal 3 2 2 2 2 4 2 6" xfId="18921" xr:uid="{00000000-0005-0000-0000-000060550000}"/>
    <cellStyle name="Normal 3 2 2 2 2 4 2 6 2" xfId="18922" xr:uid="{00000000-0005-0000-0000-000061550000}"/>
    <cellStyle name="Normal 3 2 2 2 2 4 2 6 2 2" xfId="18923" xr:uid="{00000000-0005-0000-0000-000062550000}"/>
    <cellStyle name="Normal 3 2 2 2 2 4 2 6 3" xfId="18924" xr:uid="{00000000-0005-0000-0000-000063550000}"/>
    <cellStyle name="Normal 3 2 2 2 2 4 2 6 3 2" xfId="18925" xr:uid="{00000000-0005-0000-0000-000064550000}"/>
    <cellStyle name="Normal 3 2 2 2 2 4 2 6 4" xfId="18926" xr:uid="{00000000-0005-0000-0000-000065550000}"/>
    <cellStyle name="Normal 3 2 2 2 2 4 2 6 4 2" xfId="18927" xr:uid="{00000000-0005-0000-0000-000066550000}"/>
    <cellStyle name="Normal 3 2 2 2 2 4 2 6 5" xfId="18928" xr:uid="{00000000-0005-0000-0000-000067550000}"/>
    <cellStyle name="Normal 3 2 2 2 2 4 2 6 6" xfId="18929" xr:uid="{00000000-0005-0000-0000-000068550000}"/>
    <cellStyle name="Normal 3 2 2 2 2 4 2 7" xfId="18930" xr:uid="{00000000-0005-0000-0000-000069550000}"/>
    <cellStyle name="Normal 3 2 2 2 2 4 2 7 2" xfId="18931" xr:uid="{00000000-0005-0000-0000-00006A550000}"/>
    <cellStyle name="Normal 3 2 2 2 2 4 2 7 2 2" xfId="18932" xr:uid="{00000000-0005-0000-0000-00006B550000}"/>
    <cellStyle name="Normal 3 2 2 2 2 4 2 7 3" xfId="18933" xr:uid="{00000000-0005-0000-0000-00006C550000}"/>
    <cellStyle name="Normal 3 2 2 2 2 4 2 7 3 2" xfId="18934" xr:uid="{00000000-0005-0000-0000-00006D550000}"/>
    <cellStyle name="Normal 3 2 2 2 2 4 2 7 4" xfId="18935" xr:uid="{00000000-0005-0000-0000-00006E550000}"/>
    <cellStyle name="Normal 3 2 2 2 2 4 2 7 4 2" xfId="18936" xr:uid="{00000000-0005-0000-0000-00006F550000}"/>
    <cellStyle name="Normal 3 2 2 2 2 4 2 7 5" xfId="18937" xr:uid="{00000000-0005-0000-0000-000070550000}"/>
    <cellStyle name="Normal 3 2 2 2 2 4 2 7 6" xfId="18938" xr:uid="{00000000-0005-0000-0000-000071550000}"/>
    <cellStyle name="Normal 3 2 2 2 2 4 2 8" xfId="18939" xr:uid="{00000000-0005-0000-0000-000072550000}"/>
    <cellStyle name="Normal 3 2 2 2 2 4 2 8 2" xfId="18940" xr:uid="{00000000-0005-0000-0000-000073550000}"/>
    <cellStyle name="Normal 3 2 2 2 2 4 2 8 2 2" xfId="18941" xr:uid="{00000000-0005-0000-0000-000074550000}"/>
    <cellStyle name="Normal 3 2 2 2 2 4 2 8 3" xfId="18942" xr:uid="{00000000-0005-0000-0000-000075550000}"/>
    <cellStyle name="Normal 3 2 2 2 2 4 2 8 3 2" xfId="18943" xr:uid="{00000000-0005-0000-0000-000076550000}"/>
    <cellStyle name="Normal 3 2 2 2 2 4 2 8 4" xfId="18944" xr:uid="{00000000-0005-0000-0000-000077550000}"/>
    <cellStyle name="Normal 3 2 2 2 2 4 2 8 5" xfId="18945" xr:uid="{00000000-0005-0000-0000-000078550000}"/>
    <cellStyle name="Normal 3 2 2 2 2 4 2 9" xfId="18946" xr:uid="{00000000-0005-0000-0000-000079550000}"/>
    <cellStyle name="Normal 3 2 2 2 2 4 2 9 2" xfId="18947" xr:uid="{00000000-0005-0000-0000-00007A550000}"/>
    <cellStyle name="Normal 3 2 2 2 2 4 3" xfId="18948" xr:uid="{00000000-0005-0000-0000-00007B550000}"/>
    <cellStyle name="Normal 3 2 2 2 2 4 3 10" xfId="18949" xr:uid="{00000000-0005-0000-0000-00007C550000}"/>
    <cellStyle name="Normal 3 2 2 2 2 4 3 10 2" xfId="18950" xr:uid="{00000000-0005-0000-0000-00007D550000}"/>
    <cellStyle name="Normal 3 2 2 2 2 4 3 11" xfId="18951" xr:uid="{00000000-0005-0000-0000-00007E550000}"/>
    <cellStyle name="Normal 3 2 2 2 2 4 3 11 2" xfId="18952" xr:uid="{00000000-0005-0000-0000-00007F550000}"/>
    <cellStyle name="Normal 3 2 2 2 2 4 3 12" xfId="18953" xr:uid="{00000000-0005-0000-0000-000080550000}"/>
    <cellStyle name="Normal 3 2 2 2 2 4 3 13" xfId="18954" xr:uid="{00000000-0005-0000-0000-000081550000}"/>
    <cellStyle name="Normal 3 2 2 2 2 4 3 14" xfId="18955" xr:uid="{00000000-0005-0000-0000-000082550000}"/>
    <cellStyle name="Normal 3 2 2 2 2 4 3 2" xfId="18956" xr:uid="{00000000-0005-0000-0000-000083550000}"/>
    <cellStyle name="Normal 3 2 2 2 2 4 3 2 10" xfId="18957" xr:uid="{00000000-0005-0000-0000-000084550000}"/>
    <cellStyle name="Normal 3 2 2 2 2 4 3 2 11" xfId="18958" xr:uid="{00000000-0005-0000-0000-000085550000}"/>
    <cellStyle name="Normal 3 2 2 2 2 4 3 2 12" xfId="18959" xr:uid="{00000000-0005-0000-0000-000086550000}"/>
    <cellStyle name="Normal 3 2 2 2 2 4 3 2 2" xfId="18960" xr:uid="{00000000-0005-0000-0000-000087550000}"/>
    <cellStyle name="Normal 3 2 2 2 2 4 3 2 2 2" xfId="18961" xr:uid="{00000000-0005-0000-0000-000088550000}"/>
    <cellStyle name="Normal 3 2 2 2 2 4 3 2 2 2 2" xfId="18962" xr:uid="{00000000-0005-0000-0000-000089550000}"/>
    <cellStyle name="Normal 3 2 2 2 2 4 3 2 2 3" xfId="18963" xr:uid="{00000000-0005-0000-0000-00008A550000}"/>
    <cellStyle name="Normal 3 2 2 2 2 4 3 2 2 3 2" xfId="18964" xr:uid="{00000000-0005-0000-0000-00008B550000}"/>
    <cellStyle name="Normal 3 2 2 2 2 4 3 2 2 4" xfId="18965" xr:uid="{00000000-0005-0000-0000-00008C550000}"/>
    <cellStyle name="Normal 3 2 2 2 2 4 3 2 2 4 2" xfId="18966" xr:uid="{00000000-0005-0000-0000-00008D550000}"/>
    <cellStyle name="Normal 3 2 2 2 2 4 3 2 2 5" xfId="18967" xr:uid="{00000000-0005-0000-0000-00008E550000}"/>
    <cellStyle name="Normal 3 2 2 2 2 4 3 2 2 6" xfId="18968" xr:uid="{00000000-0005-0000-0000-00008F550000}"/>
    <cellStyle name="Normal 3 2 2 2 2 4 3 2 2 7" xfId="18969" xr:uid="{00000000-0005-0000-0000-000090550000}"/>
    <cellStyle name="Normal 3 2 2 2 2 4 3 2 3" xfId="18970" xr:uid="{00000000-0005-0000-0000-000091550000}"/>
    <cellStyle name="Normal 3 2 2 2 2 4 3 2 3 2" xfId="18971" xr:uid="{00000000-0005-0000-0000-000092550000}"/>
    <cellStyle name="Normal 3 2 2 2 2 4 3 2 3 2 2" xfId="18972" xr:uid="{00000000-0005-0000-0000-000093550000}"/>
    <cellStyle name="Normal 3 2 2 2 2 4 3 2 3 3" xfId="18973" xr:uid="{00000000-0005-0000-0000-000094550000}"/>
    <cellStyle name="Normal 3 2 2 2 2 4 3 2 3 3 2" xfId="18974" xr:uid="{00000000-0005-0000-0000-000095550000}"/>
    <cellStyle name="Normal 3 2 2 2 2 4 3 2 3 4" xfId="18975" xr:uid="{00000000-0005-0000-0000-000096550000}"/>
    <cellStyle name="Normal 3 2 2 2 2 4 3 2 3 4 2" xfId="18976" xr:uid="{00000000-0005-0000-0000-000097550000}"/>
    <cellStyle name="Normal 3 2 2 2 2 4 3 2 3 5" xfId="18977" xr:uid="{00000000-0005-0000-0000-000098550000}"/>
    <cellStyle name="Normal 3 2 2 2 2 4 3 2 3 6" xfId="18978" xr:uid="{00000000-0005-0000-0000-000099550000}"/>
    <cellStyle name="Normal 3 2 2 2 2 4 3 2 4" xfId="18979" xr:uid="{00000000-0005-0000-0000-00009A550000}"/>
    <cellStyle name="Normal 3 2 2 2 2 4 3 2 4 2" xfId="18980" xr:uid="{00000000-0005-0000-0000-00009B550000}"/>
    <cellStyle name="Normal 3 2 2 2 2 4 3 2 4 2 2" xfId="18981" xr:uid="{00000000-0005-0000-0000-00009C550000}"/>
    <cellStyle name="Normal 3 2 2 2 2 4 3 2 4 3" xfId="18982" xr:uid="{00000000-0005-0000-0000-00009D550000}"/>
    <cellStyle name="Normal 3 2 2 2 2 4 3 2 4 3 2" xfId="18983" xr:uid="{00000000-0005-0000-0000-00009E550000}"/>
    <cellStyle name="Normal 3 2 2 2 2 4 3 2 4 4" xfId="18984" xr:uid="{00000000-0005-0000-0000-00009F550000}"/>
    <cellStyle name="Normal 3 2 2 2 2 4 3 2 4 4 2" xfId="18985" xr:uid="{00000000-0005-0000-0000-0000A0550000}"/>
    <cellStyle name="Normal 3 2 2 2 2 4 3 2 4 5" xfId="18986" xr:uid="{00000000-0005-0000-0000-0000A1550000}"/>
    <cellStyle name="Normal 3 2 2 2 2 4 3 2 4 6" xfId="18987" xr:uid="{00000000-0005-0000-0000-0000A2550000}"/>
    <cellStyle name="Normal 3 2 2 2 2 4 3 2 5" xfId="18988" xr:uid="{00000000-0005-0000-0000-0000A3550000}"/>
    <cellStyle name="Normal 3 2 2 2 2 4 3 2 5 2" xfId="18989" xr:uid="{00000000-0005-0000-0000-0000A4550000}"/>
    <cellStyle name="Normal 3 2 2 2 2 4 3 2 5 2 2" xfId="18990" xr:uid="{00000000-0005-0000-0000-0000A5550000}"/>
    <cellStyle name="Normal 3 2 2 2 2 4 3 2 5 3" xfId="18991" xr:uid="{00000000-0005-0000-0000-0000A6550000}"/>
    <cellStyle name="Normal 3 2 2 2 2 4 3 2 5 3 2" xfId="18992" xr:uid="{00000000-0005-0000-0000-0000A7550000}"/>
    <cellStyle name="Normal 3 2 2 2 2 4 3 2 5 4" xfId="18993" xr:uid="{00000000-0005-0000-0000-0000A8550000}"/>
    <cellStyle name="Normal 3 2 2 2 2 4 3 2 5 4 2" xfId="18994" xr:uid="{00000000-0005-0000-0000-0000A9550000}"/>
    <cellStyle name="Normal 3 2 2 2 2 4 3 2 5 5" xfId="18995" xr:uid="{00000000-0005-0000-0000-0000AA550000}"/>
    <cellStyle name="Normal 3 2 2 2 2 4 3 2 5 6" xfId="18996" xr:uid="{00000000-0005-0000-0000-0000AB550000}"/>
    <cellStyle name="Normal 3 2 2 2 2 4 3 2 6" xfId="18997" xr:uid="{00000000-0005-0000-0000-0000AC550000}"/>
    <cellStyle name="Normal 3 2 2 2 2 4 3 2 6 2" xfId="18998" xr:uid="{00000000-0005-0000-0000-0000AD550000}"/>
    <cellStyle name="Normal 3 2 2 2 2 4 3 2 6 2 2" xfId="18999" xr:uid="{00000000-0005-0000-0000-0000AE550000}"/>
    <cellStyle name="Normal 3 2 2 2 2 4 3 2 6 3" xfId="19000" xr:uid="{00000000-0005-0000-0000-0000AF550000}"/>
    <cellStyle name="Normal 3 2 2 2 2 4 3 2 6 3 2" xfId="19001" xr:uid="{00000000-0005-0000-0000-0000B0550000}"/>
    <cellStyle name="Normal 3 2 2 2 2 4 3 2 6 4" xfId="19002" xr:uid="{00000000-0005-0000-0000-0000B1550000}"/>
    <cellStyle name="Normal 3 2 2 2 2 4 3 2 6 5" xfId="19003" xr:uid="{00000000-0005-0000-0000-0000B2550000}"/>
    <cellStyle name="Normal 3 2 2 2 2 4 3 2 7" xfId="19004" xr:uid="{00000000-0005-0000-0000-0000B3550000}"/>
    <cellStyle name="Normal 3 2 2 2 2 4 3 2 7 2" xfId="19005" xr:uid="{00000000-0005-0000-0000-0000B4550000}"/>
    <cellStyle name="Normal 3 2 2 2 2 4 3 2 8" xfId="19006" xr:uid="{00000000-0005-0000-0000-0000B5550000}"/>
    <cellStyle name="Normal 3 2 2 2 2 4 3 2 8 2" xfId="19007" xr:uid="{00000000-0005-0000-0000-0000B6550000}"/>
    <cellStyle name="Normal 3 2 2 2 2 4 3 2 9" xfId="19008" xr:uid="{00000000-0005-0000-0000-0000B7550000}"/>
    <cellStyle name="Normal 3 2 2 2 2 4 3 2 9 2" xfId="19009" xr:uid="{00000000-0005-0000-0000-0000B8550000}"/>
    <cellStyle name="Normal 3 2 2 2 2 4 3 3" xfId="19010" xr:uid="{00000000-0005-0000-0000-0000B9550000}"/>
    <cellStyle name="Normal 3 2 2 2 2 4 3 3 10" xfId="19011" xr:uid="{00000000-0005-0000-0000-0000BA550000}"/>
    <cellStyle name="Normal 3 2 2 2 2 4 3 3 11" xfId="19012" xr:uid="{00000000-0005-0000-0000-0000BB550000}"/>
    <cellStyle name="Normal 3 2 2 2 2 4 3 3 2" xfId="19013" xr:uid="{00000000-0005-0000-0000-0000BC550000}"/>
    <cellStyle name="Normal 3 2 2 2 2 4 3 3 2 2" xfId="19014" xr:uid="{00000000-0005-0000-0000-0000BD550000}"/>
    <cellStyle name="Normal 3 2 2 2 2 4 3 3 2 2 2" xfId="19015" xr:uid="{00000000-0005-0000-0000-0000BE550000}"/>
    <cellStyle name="Normal 3 2 2 2 2 4 3 3 2 3" xfId="19016" xr:uid="{00000000-0005-0000-0000-0000BF550000}"/>
    <cellStyle name="Normal 3 2 2 2 2 4 3 3 2 3 2" xfId="19017" xr:uid="{00000000-0005-0000-0000-0000C0550000}"/>
    <cellStyle name="Normal 3 2 2 2 2 4 3 3 2 4" xfId="19018" xr:uid="{00000000-0005-0000-0000-0000C1550000}"/>
    <cellStyle name="Normal 3 2 2 2 2 4 3 3 2 4 2" xfId="19019" xr:uid="{00000000-0005-0000-0000-0000C2550000}"/>
    <cellStyle name="Normal 3 2 2 2 2 4 3 3 2 5" xfId="19020" xr:uid="{00000000-0005-0000-0000-0000C3550000}"/>
    <cellStyle name="Normal 3 2 2 2 2 4 3 3 2 6" xfId="19021" xr:uid="{00000000-0005-0000-0000-0000C4550000}"/>
    <cellStyle name="Normal 3 2 2 2 2 4 3 3 2 7" xfId="19022" xr:uid="{00000000-0005-0000-0000-0000C5550000}"/>
    <cellStyle name="Normal 3 2 2 2 2 4 3 3 3" xfId="19023" xr:uid="{00000000-0005-0000-0000-0000C6550000}"/>
    <cellStyle name="Normal 3 2 2 2 2 4 3 3 3 2" xfId="19024" xr:uid="{00000000-0005-0000-0000-0000C7550000}"/>
    <cellStyle name="Normal 3 2 2 2 2 4 3 3 3 2 2" xfId="19025" xr:uid="{00000000-0005-0000-0000-0000C8550000}"/>
    <cellStyle name="Normal 3 2 2 2 2 4 3 3 3 3" xfId="19026" xr:uid="{00000000-0005-0000-0000-0000C9550000}"/>
    <cellStyle name="Normal 3 2 2 2 2 4 3 3 3 3 2" xfId="19027" xr:uid="{00000000-0005-0000-0000-0000CA550000}"/>
    <cellStyle name="Normal 3 2 2 2 2 4 3 3 3 4" xfId="19028" xr:uid="{00000000-0005-0000-0000-0000CB550000}"/>
    <cellStyle name="Normal 3 2 2 2 2 4 3 3 3 4 2" xfId="19029" xr:uid="{00000000-0005-0000-0000-0000CC550000}"/>
    <cellStyle name="Normal 3 2 2 2 2 4 3 3 3 5" xfId="19030" xr:uid="{00000000-0005-0000-0000-0000CD550000}"/>
    <cellStyle name="Normal 3 2 2 2 2 4 3 3 3 6" xfId="19031" xr:uid="{00000000-0005-0000-0000-0000CE550000}"/>
    <cellStyle name="Normal 3 2 2 2 2 4 3 3 4" xfId="19032" xr:uid="{00000000-0005-0000-0000-0000CF550000}"/>
    <cellStyle name="Normal 3 2 2 2 2 4 3 3 4 2" xfId="19033" xr:uid="{00000000-0005-0000-0000-0000D0550000}"/>
    <cellStyle name="Normal 3 2 2 2 2 4 3 3 4 2 2" xfId="19034" xr:uid="{00000000-0005-0000-0000-0000D1550000}"/>
    <cellStyle name="Normal 3 2 2 2 2 4 3 3 4 3" xfId="19035" xr:uid="{00000000-0005-0000-0000-0000D2550000}"/>
    <cellStyle name="Normal 3 2 2 2 2 4 3 3 4 3 2" xfId="19036" xr:uid="{00000000-0005-0000-0000-0000D3550000}"/>
    <cellStyle name="Normal 3 2 2 2 2 4 3 3 4 4" xfId="19037" xr:uid="{00000000-0005-0000-0000-0000D4550000}"/>
    <cellStyle name="Normal 3 2 2 2 2 4 3 3 4 4 2" xfId="19038" xr:uid="{00000000-0005-0000-0000-0000D5550000}"/>
    <cellStyle name="Normal 3 2 2 2 2 4 3 3 4 5" xfId="19039" xr:uid="{00000000-0005-0000-0000-0000D6550000}"/>
    <cellStyle name="Normal 3 2 2 2 2 4 3 3 4 6" xfId="19040" xr:uid="{00000000-0005-0000-0000-0000D7550000}"/>
    <cellStyle name="Normal 3 2 2 2 2 4 3 3 5" xfId="19041" xr:uid="{00000000-0005-0000-0000-0000D8550000}"/>
    <cellStyle name="Normal 3 2 2 2 2 4 3 3 5 2" xfId="19042" xr:uid="{00000000-0005-0000-0000-0000D9550000}"/>
    <cellStyle name="Normal 3 2 2 2 2 4 3 3 5 2 2" xfId="19043" xr:uid="{00000000-0005-0000-0000-0000DA550000}"/>
    <cellStyle name="Normal 3 2 2 2 2 4 3 3 5 3" xfId="19044" xr:uid="{00000000-0005-0000-0000-0000DB550000}"/>
    <cellStyle name="Normal 3 2 2 2 2 4 3 3 5 3 2" xfId="19045" xr:uid="{00000000-0005-0000-0000-0000DC550000}"/>
    <cellStyle name="Normal 3 2 2 2 2 4 3 3 5 4" xfId="19046" xr:uid="{00000000-0005-0000-0000-0000DD550000}"/>
    <cellStyle name="Normal 3 2 2 2 2 4 3 3 5 5" xfId="19047" xr:uid="{00000000-0005-0000-0000-0000DE550000}"/>
    <cellStyle name="Normal 3 2 2 2 2 4 3 3 6" xfId="19048" xr:uid="{00000000-0005-0000-0000-0000DF550000}"/>
    <cellStyle name="Normal 3 2 2 2 2 4 3 3 6 2" xfId="19049" xr:uid="{00000000-0005-0000-0000-0000E0550000}"/>
    <cellStyle name="Normal 3 2 2 2 2 4 3 3 7" xfId="19050" xr:uid="{00000000-0005-0000-0000-0000E1550000}"/>
    <cellStyle name="Normal 3 2 2 2 2 4 3 3 7 2" xfId="19051" xr:uid="{00000000-0005-0000-0000-0000E2550000}"/>
    <cellStyle name="Normal 3 2 2 2 2 4 3 3 8" xfId="19052" xr:uid="{00000000-0005-0000-0000-0000E3550000}"/>
    <cellStyle name="Normal 3 2 2 2 2 4 3 3 8 2" xfId="19053" xr:uid="{00000000-0005-0000-0000-0000E4550000}"/>
    <cellStyle name="Normal 3 2 2 2 2 4 3 3 9" xfId="19054" xr:uid="{00000000-0005-0000-0000-0000E5550000}"/>
    <cellStyle name="Normal 3 2 2 2 2 4 3 4" xfId="19055" xr:uid="{00000000-0005-0000-0000-0000E6550000}"/>
    <cellStyle name="Normal 3 2 2 2 2 4 3 4 10" xfId="19056" xr:uid="{00000000-0005-0000-0000-0000E7550000}"/>
    <cellStyle name="Normal 3 2 2 2 2 4 3 4 11" xfId="19057" xr:uid="{00000000-0005-0000-0000-0000E8550000}"/>
    <cellStyle name="Normal 3 2 2 2 2 4 3 4 2" xfId="19058" xr:uid="{00000000-0005-0000-0000-0000E9550000}"/>
    <cellStyle name="Normal 3 2 2 2 2 4 3 4 2 2" xfId="19059" xr:uid="{00000000-0005-0000-0000-0000EA550000}"/>
    <cellStyle name="Normal 3 2 2 2 2 4 3 4 2 2 2" xfId="19060" xr:uid="{00000000-0005-0000-0000-0000EB550000}"/>
    <cellStyle name="Normal 3 2 2 2 2 4 3 4 2 3" xfId="19061" xr:uid="{00000000-0005-0000-0000-0000EC550000}"/>
    <cellStyle name="Normal 3 2 2 2 2 4 3 4 2 3 2" xfId="19062" xr:uid="{00000000-0005-0000-0000-0000ED550000}"/>
    <cellStyle name="Normal 3 2 2 2 2 4 3 4 2 4" xfId="19063" xr:uid="{00000000-0005-0000-0000-0000EE550000}"/>
    <cellStyle name="Normal 3 2 2 2 2 4 3 4 2 4 2" xfId="19064" xr:uid="{00000000-0005-0000-0000-0000EF550000}"/>
    <cellStyle name="Normal 3 2 2 2 2 4 3 4 2 5" xfId="19065" xr:uid="{00000000-0005-0000-0000-0000F0550000}"/>
    <cellStyle name="Normal 3 2 2 2 2 4 3 4 2 6" xfId="19066" xr:uid="{00000000-0005-0000-0000-0000F1550000}"/>
    <cellStyle name="Normal 3 2 2 2 2 4 3 4 3" xfId="19067" xr:uid="{00000000-0005-0000-0000-0000F2550000}"/>
    <cellStyle name="Normal 3 2 2 2 2 4 3 4 3 2" xfId="19068" xr:uid="{00000000-0005-0000-0000-0000F3550000}"/>
    <cellStyle name="Normal 3 2 2 2 2 4 3 4 3 2 2" xfId="19069" xr:uid="{00000000-0005-0000-0000-0000F4550000}"/>
    <cellStyle name="Normal 3 2 2 2 2 4 3 4 3 3" xfId="19070" xr:uid="{00000000-0005-0000-0000-0000F5550000}"/>
    <cellStyle name="Normal 3 2 2 2 2 4 3 4 3 3 2" xfId="19071" xr:uid="{00000000-0005-0000-0000-0000F6550000}"/>
    <cellStyle name="Normal 3 2 2 2 2 4 3 4 3 4" xfId="19072" xr:uid="{00000000-0005-0000-0000-0000F7550000}"/>
    <cellStyle name="Normal 3 2 2 2 2 4 3 4 3 4 2" xfId="19073" xr:uid="{00000000-0005-0000-0000-0000F8550000}"/>
    <cellStyle name="Normal 3 2 2 2 2 4 3 4 3 5" xfId="19074" xr:uid="{00000000-0005-0000-0000-0000F9550000}"/>
    <cellStyle name="Normal 3 2 2 2 2 4 3 4 3 6" xfId="19075" xr:uid="{00000000-0005-0000-0000-0000FA550000}"/>
    <cellStyle name="Normal 3 2 2 2 2 4 3 4 4" xfId="19076" xr:uid="{00000000-0005-0000-0000-0000FB550000}"/>
    <cellStyle name="Normal 3 2 2 2 2 4 3 4 4 2" xfId="19077" xr:uid="{00000000-0005-0000-0000-0000FC550000}"/>
    <cellStyle name="Normal 3 2 2 2 2 4 3 4 4 2 2" xfId="19078" xr:uid="{00000000-0005-0000-0000-0000FD550000}"/>
    <cellStyle name="Normal 3 2 2 2 2 4 3 4 4 3" xfId="19079" xr:uid="{00000000-0005-0000-0000-0000FE550000}"/>
    <cellStyle name="Normal 3 2 2 2 2 4 3 4 4 3 2" xfId="19080" xr:uid="{00000000-0005-0000-0000-0000FF550000}"/>
    <cellStyle name="Normal 3 2 2 2 2 4 3 4 4 4" xfId="19081" xr:uid="{00000000-0005-0000-0000-000000560000}"/>
    <cellStyle name="Normal 3 2 2 2 2 4 3 4 4 4 2" xfId="19082" xr:uid="{00000000-0005-0000-0000-000001560000}"/>
    <cellStyle name="Normal 3 2 2 2 2 4 3 4 4 5" xfId="19083" xr:uid="{00000000-0005-0000-0000-000002560000}"/>
    <cellStyle name="Normal 3 2 2 2 2 4 3 4 4 6" xfId="19084" xr:uid="{00000000-0005-0000-0000-000003560000}"/>
    <cellStyle name="Normal 3 2 2 2 2 4 3 4 5" xfId="19085" xr:uid="{00000000-0005-0000-0000-000004560000}"/>
    <cellStyle name="Normal 3 2 2 2 2 4 3 4 5 2" xfId="19086" xr:uid="{00000000-0005-0000-0000-000005560000}"/>
    <cellStyle name="Normal 3 2 2 2 2 4 3 4 5 2 2" xfId="19087" xr:uid="{00000000-0005-0000-0000-000006560000}"/>
    <cellStyle name="Normal 3 2 2 2 2 4 3 4 5 3" xfId="19088" xr:uid="{00000000-0005-0000-0000-000007560000}"/>
    <cellStyle name="Normal 3 2 2 2 2 4 3 4 5 3 2" xfId="19089" xr:uid="{00000000-0005-0000-0000-000008560000}"/>
    <cellStyle name="Normal 3 2 2 2 2 4 3 4 5 4" xfId="19090" xr:uid="{00000000-0005-0000-0000-000009560000}"/>
    <cellStyle name="Normal 3 2 2 2 2 4 3 4 5 5" xfId="19091" xr:uid="{00000000-0005-0000-0000-00000A560000}"/>
    <cellStyle name="Normal 3 2 2 2 2 4 3 4 6" xfId="19092" xr:uid="{00000000-0005-0000-0000-00000B560000}"/>
    <cellStyle name="Normal 3 2 2 2 2 4 3 4 6 2" xfId="19093" xr:uid="{00000000-0005-0000-0000-00000C560000}"/>
    <cellStyle name="Normal 3 2 2 2 2 4 3 4 7" xfId="19094" xr:uid="{00000000-0005-0000-0000-00000D560000}"/>
    <cellStyle name="Normal 3 2 2 2 2 4 3 4 7 2" xfId="19095" xr:uid="{00000000-0005-0000-0000-00000E560000}"/>
    <cellStyle name="Normal 3 2 2 2 2 4 3 4 8" xfId="19096" xr:uid="{00000000-0005-0000-0000-00000F560000}"/>
    <cellStyle name="Normal 3 2 2 2 2 4 3 4 8 2" xfId="19097" xr:uid="{00000000-0005-0000-0000-000010560000}"/>
    <cellStyle name="Normal 3 2 2 2 2 4 3 4 9" xfId="19098" xr:uid="{00000000-0005-0000-0000-000011560000}"/>
    <cellStyle name="Normal 3 2 2 2 2 4 3 5" xfId="19099" xr:uid="{00000000-0005-0000-0000-000012560000}"/>
    <cellStyle name="Normal 3 2 2 2 2 4 3 5 2" xfId="19100" xr:uid="{00000000-0005-0000-0000-000013560000}"/>
    <cellStyle name="Normal 3 2 2 2 2 4 3 5 2 2" xfId="19101" xr:uid="{00000000-0005-0000-0000-000014560000}"/>
    <cellStyle name="Normal 3 2 2 2 2 4 3 5 3" xfId="19102" xr:uid="{00000000-0005-0000-0000-000015560000}"/>
    <cellStyle name="Normal 3 2 2 2 2 4 3 5 3 2" xfId="19103" xr:uid="{00000000-0005-0000-0000-000016560000}"/>
    <cellStyle name="Normal 3 2 2 2 2 4 3 5 4" xfId="19104" xr:uid="{00000000-0005-0000-0000-000017560000}"/>
    <cellStyle name="Normal 3 2 2 2 2 4 3 5 4 2" xfId="19105" xr:uid="{00000000-0005-0000-0000-000018560000}"/>
    <cellStyle name="Normal 3 2 2 2 2 4 3 5 5" xfId="19106" xr:uid="{00000000-0005-0000-0000-000019560000}"/>
    <cellStyle name="Normal 3 2 2 2 2 4 3 5 6" xfId="19107" xr:uid="{00000000-0005-0000-0000-00001A560000}"/>
    <cellStyle name="Normal 3 2 2 2 2 4 3 6" xfId="19108" xr:uid="{00000000-0005-0000-0000-00001B560000}"/>
    <cellStyle name="Normal 3 2 2 2 2 4 3 6 2" xfId="19109" xr:uid="{00000000-0005-0000-0000-00001C560000}"/>
    <cellStyle name="Normal 3 2 2 2 2 4 3 6 2 2" xfId="19110" xr:uid="{00000000-0005-0000-0000-00001D560000}"/>
    <cellStyle name="Normal 3 2 2 2 2 4 3 6 3" xfId="19111" xr:uid="{00000000-0005-0000-0000-00001E560000}"/>
    <cellStyle name="Normal 3 2 2 2 2 4 3 6 3 2" xfId="19112" xr:uid="{00000000-0005-0000-0000-00001F560000}"/>
    <cellStyle name="Normal 3 2 2 2 2 4 3 6 4" xfId="19113" xr:uid="{00000000-0005-0000-0000-000020560000}"/>
    <cellStyle name="Normal 3 2 2 2 2 4 3 6 4 2" xfId="19114" xr:uid="{00000000-0005-0000-0000-000021560000}"/>
    <cellStyle name="Normal 3 2 2 2 2 4 3 6 5" xfId="19115" xr:uid="{00000000-0005-0000-0000-000022560000}"/>
    <cellStyle name="Normal 3 2 2 2 2 4 3 6 6" xfId="19116" xr:uid="{00000000-0005-0000-0000-000023560000}"/>
    <cellStyle name="Normal 3 2 2 2 2 4 3 7" xfId="19117" xr:uid="{00000000-0005-0000-0000-000024560000}"/>
    <cellStyle name="Normal 3 2 2 2 2 4 3 7 2" xfId="19118" xr:uid="{00000000-0005-0000-0000-000025560000}"/>
    <cellStyle name="Normal 3 2 2 2 2 4 3 7 2 2" xfId="19119" xr:uid="{00000000-0005-0000-0000-000026560000}"/>
    <cellStyle name="Normal 3 2 2 2 2 4 3 7 3" xfId="19120" xr:uid="{00000000-0005-0000-0000-000027560000}"/>
    <cellStyle name="Normal 3 2 2 2 2 4 3 7 3 2" xfId="19121" xr:uid="{00000000-0005-0000-0000-000028560000}"/>
    <cellStyle name="Normal 3 2 2 2 2 4 3 7 4" xfId="19122" xr:uid="{00000000-0005-0000-0000-000029560000}"/>
    <cellStyle name="Normal 3 2 2 2 2 4 3 7 4 2" xfId="19123" xr:uid="{00000000-0005-0000-0000-00002A560000}"/>
    <cellStyle name="Normal 3 2 2 2 2 4 3 7 5" xfId="19124" xr:uid="{00000000-0005-0000-0000-00002B560000}"/>
    <cellStyle name="Normal 3 2 2 2 2 4 3 7 6" xfId="19125" xr:uid="{00000000-0005-0000-0000-00002C560000}"/>
    <cellStyle name="Normal 3 2 2 2 2 4 3 8" xfId="19126" xr:uid="{00000000-0005-0000-0000-00002D560000}"/>
    <cellStyle name="Normal 3 2 2 2 2 4 3 8 2" xfId="19127" xr:uid="{00000000-0005-0000-0000-00002E560000}"/>
    <cellStyle name="Normal 3 2 2 2 2 4 3 8 2 2" xfId="19128" xr:uid="{00000000-0005-0000-0000-00002F560000}"/>
    <cellStyle name="Normal 3 2 2 2 2 4 3 8 3" xfId="19129" xr:uid="{00000000-0005-0000-0000-000030560000}"/>
    <cellStyle name="Normal 3 2 2 2 2 4 3 8 3 2" xfId="19130" xr:uid="{00000000-0005-0000-0000-000031560000}"/>
    <cellStyle name="Normal 3 2 2 2 2 4 3 8 4" xfId="19131" xr:uid="{00000000-0005-0000-0000-000032560000}"/>
    <cellStyle name="Normal 3 2 2 2 2 4 3 8 5" xfId="19132" xr:uid="{00000000-0005-0000-0000-000033560000}"/>
    <cellStyle name="Normal 3 2 2 2 2 4 3 9" xfId="19133" xr:uid="{00000000-0005-0000-0000-000034560000}"/>
    <cellStyle name="Normal 3 2 2 2 2 4 3 9 2" xfId="19134" xr:uid="{00000000-0005-0000-0000-000035560000}"/>
    <cellStyle name="Normal 3 2 2 2 2 4 4" xfId="19135" xr:uid="{00000000-0005-0000-0000-000036560000}"/>
    <cellStyle name="Normal 3 2 2 2 2 4 4 10" xfId="19136" xr:uid="{00000000-0005-0000-0000-000037560000}"/>
    <cellStyle name="Normal 3 2 2 2 2 4 4 10 2" xfId="19137" xr:uid="{00000000-0005-0000-0000-000038560000}"/>
    <cellStyle name="Normal 3 2 2 2 2 4 4 11" xfId="19138" xr:uid="{00000000-0005-0000-0000-000039560000}"/>
    <cellStyle name="Normal 3 2 2 2 2 4 4 12" xfId="19139" xr:uid="{00000000-0005-0000-0000-00003A560000}"/>
    <cellStyle name="Normal 3 2 2 2 2 4 4 13" xfId="19140" xr:uid="{00000000-0005-0000-0000-00003B560000}"/>
    <cellStyle name="Normal 3 2 2 2 2 4 4 2" xfId="19141" xr:uid="{00000000-0005-0000-0000-00003C560000}"/>
    <cellStyle name="Normal 3 2 2 2 2 4 4 2 10" xfId="19142" xr:uid="{00000000-0005-0000-0000-00003D560000}"/>
    <cellStyle name="Normal 3 2 2 2 2 4 4 2 11" xfId="19143" xr:uid="{00000000-0005-0000-0000-00003E560000}"/>
    <cellStyle name="Normal 3 2 2 2 2 4 4 2 2" xfId="19144" xr:uid="{00000000-0005-0000-0000-00003F560000}"/>
    <cellStyle name="Normal 3 2 2 2 2 4 4 2 2 2" xfId="19145" xr:uid="{00000000-0005-0000-0000-000040560000}"/>
    <cellStyle name="Normal 3 2 2 2 2 4 4 2 2 2 2" xfId="19146" xr:uid="{00000000-0005-0000-0000-000041560000}"/>
    <cellStyle name="Normal 3 2 2 2 2 4 4 2 2 3" xfId="19147" xr:uid="{00000000-0005-0000-0000-000042560000}"/>
    <cellStyle name="Normal 3 2 2 2 2 4 4 2 2 3 2" xfId="19148" xr:uid="{00000000-0005-0000-0000-000043560000}"/>
    <cellStyle name="Normal 3 2 2 2 2 4 4 2 2 4" xfId="19149" xr:uid="{00000000-0005-0000-0000-000044560000}"/>
    <cellStyle name="Normal 3 2 2 2 2 4 4 2 2 4 2" xfId="19150" xr:uid="{00000000-0005-0000-0000-000045560000}"/>
    <cellStyle name="Normal 3 2 2 2 2 4 4 2 2 5" xfId="19151" xr:uid="{00000000-0005-0000-0000-000046560000}"/>
    <cellStyle name="Normal 3 2 2 2 2 4 4 2 2 6" xfId="19152" xr:uid="{00000000-0005-0000-0000-000047560000}"/>
    <cellStyle name="Normal 3 2 2 2 2 4 4 2 3" xfId="19153" xr:uid="{00000000-0005-0000-0000-000048560000}"/>
    <cellStyle name="Normal 3 2 2 2 2 4 4 2 3 2" xfId="19154" xr:uid="{00000000-0005-0000-0000-000049560000}"/>
    <cellStyle name="Normal 3 2 2 2 2 4 4 2 3 2 2" xfId="19155" xr:uid="{00000000-0005-0000-0000-00004A560000}"/>
    <cellStyle name="Normal 3 2 2 2 2 4 4 2 3 3" xfId="19156" xr:uid="{00000000-0005-0000-0000-00004B560000}"/>
    <cellStyle name="Normal 3 2 2 2 2 4 4 2 3 3 2" xfId="19157" xr:uid="{00000000-0005-0000-0000-00004C560000}"/>
    <cellStyle name="Normal 3 2 2 2 2 4 4 2 3 4" xfId="19158" xr:uid="{00000000-0005-0000-0000-00004D560000}"/>
    <cellStyle name="Normal 3 2 2 2 2 4 4 2 3 4 2" xfId="19159" xr:uid="{00000000-0005-0000-0000-00004E560000}"/>
    <cellStyle name="Normal 3 2 2 2 2 4 4 2 3 5" xfId="19160" xr:uid="{00000000-0005-0000-0000-00004F560000}"/>
    <cellStyle name="Normal 3 2 2 2 2 4 4 2 3 6" xfId="19161" xr:uid="{00000000-0005-0000-0000-000050560000}"/>
    <cellStyle name="Normal 3 2 2 2 2 4 4 2 4" xfId="19162" xr:uid="{00000000-0005-0000-0000-000051560000}"/>
    <cellStyle name="Normal 3 2 2 2 2 4 4 2 4 2" xfId="19163" xr:uid="{00000000-0005-0000-0000-000052560000}"/>
    <cellStyle name="Normal 3 2 2 2 2 4 4 2 4 2 2" xfId="19164" xr:uid="{00000000-0005-0000-0000-000053560000}"/>
    <cellStyle name="Normal 3 2 2 2 2 4 4 2 4 3" xfId="19165" xr:uid="{00000000-0005-0000-0000-000054560000}"/>
    <cellStyle name="Normal 3 2 2 2 2 4 4 2 4 3 2" xfId="19166" xr:uid="{00000000-0005-0000-0000-000055560000}"/>
    <cellStyle name="Normal 3 2 2 2 2 4 4 2 4 4" xfId="19167" xr:uid="{00000000-0005-0000-0000-000056560000}"/>
    <cellStyle name="Normal 3 2 2 2 2 4 4 2 4 4 2" xfId="19168" xr:uid="{00000000-0005-0000-0000-000057560000}"/>
    <cellStyle name="Normal 3 2 2 2 2 4 4 2 4 5" xfId="19169" xr:uid="{00000000-0005-0000-0000-000058560000}"/>
    <cellStyle name="Normal 3 2 2 2 2 4 4 2 4 6" xfId="19170" xr:uid="{00000000-0005-0000-0000-000059560000}"/>
    <cellStyle name="Normal 3 2 2 2 2 4 4 2 5" xfId="19171" xr:uid="{00000000-0005-0000-0000-00005A560000}"/>
    <cellStyle name="Normal 3 2 2 2 2 4 4 2 5 2" xfId="19172" xr:uid="{00000000-0005-0000-0000-00005B560000}"/>
    <cellStyle name="Normal 3 2 2 2 2 4 4 2 5 2 2" xfId="19173" xr:uid="{00000000-0005-0000-0000-00005C560000}"/>
    <cellStyle name="Normal 3 2 2 2 2 4 4 2 5 3" xfId="19174" xr:uid="{00000000-0005-0000-0000-00005D560000}"/>
    <cellStyle name="Normal 3 2 2 2 2 4 4 2 5 3 2" xfId="19175" xr:uid="{00000000-0005-0000-0000-00005E560000}"/>
    <cellStyle name="Normal 3 2 2 2 2 4 4 2 5 4" xfId="19176" xr:uid="{00000000-0005-0000-0000-00005F560000}"/>
    <cellStyle name="Normal 3 2 2 2 2 4 4 2 5 5" xfId="19177" xr:uid="{00000000-0005-0000-0000-000060560000}"/>
    <cellStyle name="Normal 3 2 2 2 2 4 4 2 6" xfId="19178" xr:uid="{00000000-0005-0000-0000-000061560000}"/>
    <cellStyle name="Normal 3 2 2 2 2 4 4 2 6 2" xfId="19179" xr:uid="{00000000-0005-0000-0000-000062560000}"/>
    <cellStyle name="Normal 3 2 2 2 2 4 4 2 7" xfId="19180" xr:uid="{00000000-0005-0000-0000-000063560000}"/>
    <cellStyle name="Normal 3 2 2 2 2 4 4 2 7 2" xfId="19181" xr:uid="{00000000-0005-0000-0000-000064560000}"/>
    <cellStyle name="Normal 3 2 2 2 2 4 4 2 8" xfId="19182" xr:uid="{00000000-0005-0000-0000-000065560000}"/>
    <cellStyle name="Normal 3 2 2 2 2 4 4 2 8 2" xfId="19183" xr:uid="{00000000-0005-0000-0000-000066560000}"/>
    <cellStyle name="Normal 3 2 2 2 2 4 4 2 9" xfId="19184" xr:uid="{00000000-0005-0000-0000-000067560000}"/>
    <cellStyle name="Normal 3 2 2 2 2 4 4 3" xfId="19185" xr:uid="{00000000-0005-0000-0000-000068560000}"/>
    <cellStyle name="Normal 3 2 2 2 2 4 4 3 10" xfId="19186" xr:uid="{00000000-0005-0000-0000-000069560000}"/>
    <cellStyle name="Normal 3 2 2 2 2 4 4 3 11" xfId="19187" xr:uid="{00000000-0005-0000-0000-00006A560000}"/>
    <cellStyle name="Normal 3 2 2 2 2 4 4 3 2" xfId="19188" xr:uid="{00000000-0005-0000-0000-00006B560000}"/>
    <cellStyle name="Normal 3 2 2 2 2 4 4 3 2 2" xfId="19189" xr:uid="{00000000-0005-0000-0000-00006C560000}"/>
    <cellStyle name="Normal 3 2 2 2 2 4 4 3 2 2 2" xfId="19190" xr:uid="{00000000-0005-0000-0000-00006D560000}"/>
    <cellStyle name="Normal 3 2 2 2 2 4 4 3 2 3" xfId="19191" xr:uid="{00000000-0005-0000-0000-00006E560000}"/>
    <cellStyle name="Normal 3 2 2 2 2 4 4 3 2 3 2" xfId="19192" xr:uid="{00000000-0005-0000-0000-00006F560000}"/>
    <cellStyle name="Normal 3 2 2 2 2 4 4 3 2 4" xfId="19193" xr:uid="{00000000-0005-0000-0000-000070560000}"/>
    <cellStyle name="Normal 3 2 2 2 2 4 4 3 2 4 2" xfId="19194" xr:uid="{00000000-0005-0000-0000-000071560000}"/>
    <cellStyle name="Normal 3 2 2 2 2 4 4 3 2 5" xfId="19195" xr:uid="{00000000-0005-0000-0000-000072560000}"/>
    <cellStyle name="Normal 3 2 2 2 2 4 4 3 2 6" xfId="19196" xr:uid="{00000000-0005-0000-0000-000073560000}"/>
    <cellStyle name="Normal 3 2 2 2 2 4 4 3 3" xfId="19197" xr:uid="{00000000-0005-0000-0000-000074560000}"/>
    <cellStyle name="Normal 3 2 2 2 2 4 4 3 3 2" xfId="19198" xr:uid="{00000000-0005-0000-0000-000075560000}"/>
    <cellStyle name="Normal 3 2 2 2 2 4 4 3 3 2 2" xfId="19199" xr:uid="{00000000-0005-0000-0000-000076560000}"/>
    <cellStyle name="Normal 3 2 2 2 2 4 4 3 3 3" xfId="19200" xr:uid="{00000000-0005-0000-0000-000077560000}"/>
    <cellStyle name="Normal 3 2 2 2 2 4 4 3 3 3 2" xfId="19201" xr:uid="{00000000-0005-0000-0000-000078560000}"/>
    <cellStyle name="Normal 3 2 2 2 2 4 4 3 3 4" xfId="19202" xr:uid="{00000000-0005-0000-0000-000079560000}"/>
    <cellStyle name="Normal 3 2 2 2 2 4 4 3 3 4 2" xfId="19203" xr:uid="{00000000-0005-0000-0000-00007A560000}"/>
    <cellStyle name="Normal 3 2 2 2 2 4 4 3 3 5" xfId="19204" xr:uid="{00000000-0005-0000-0000-00007B560000}"/>
    <cellStyle name="Normal 3 2 2 2 2 4 4 3 3 6" xfId="19205" xr:uid="{00000000-0005-0000-0000-00007C560000}"/>
    <cellStyle name="Normal 3 2 2 2 2 4 4 3 4" xfId="19206" xr:uid="{00000000-0005-0000-0000-00007D560000}"/>
    <cellStyle name="Normal 3 2 2 2 2 4 4 3 4 2" xfId="19207" xr:uid="{00000000-0005-0000-0000-00007E560000}"/>
    <cellStyle name="Normal 3 2 2 2 2 4 4 3 4 2 2" xfId="19208" xr:uid="{00000000-0005-0000-0000-00007F560000}"/>
    <cellStyle name="Normal 3 2 2 2 2 4 4 3 4 3" xfId="19209" xr:uid="{00000000-0005-0000-0000-000080560000}"/>
    <cellStyle name="Normal 3 2 2 2 2 4 4 3 4 3 2" xfId="19210" xr:uid="{00000000-0005-0000-0000-000081560000}"/>
    <cellStyle name="Normal 3 2 2 2 2 4 4 3 4 4" xfId="19211" xr:uid="{00000000-0005-0000-0000-000082560000}"/>
    <cellStyle name="Normal 3 2 2 2 2 4 4 3 4 4 2" xfId="19212" xr:uid="{00000000-0005-0000-0000-000083560000}"/>
    <cellStyle name="Normal 3 2 2 2 2 4 4 3 4 5" xfId="19213" xr:uid="{00000000-0005-0000-0000-000084560000}"/>
    <cellStyle name="Normal 3 2 2 2 2 4 4 3 4 6" xfId="19214" xr:uid="{00000000-0005-0000-0000-000085560000}"/>
    <cellStyle name="Normal 3 2 2 2 2 4 4 3 5" xfId="19215" xr:uid="{00000000-0005-0000-0000-000086560000}"/>
    <cellStyle name="Normal 3 2 2 2 2 4 4 3 5 2" xfId="19216" xr:uid="{00000000-0005-0000-0000-000087560000}"/>
    <cellStyle name="Normal 3 2 2 2 2 4 4 3 5 2 2" xfId="19217" xr:uid="{00000000-0005-0000-0000-000088560000}"/>
    <cellStyle name="Normal 3 2 2 2 2 4 4 3 5 3" xfId="19218" xr:uid="{00000000-0005-0000-0000-000089560000}"/>
    <cellStyle name="Normal 3 2 2 2 2 4 4 3 5 3 2" xfId="19219" xr:uid="{00000000-0005-0000-0000-00008A560000}"/>
    <cellStyle name="Normal 3 2 2 2 2 4 4 3 5 4" xfId="19220" xr:uid="{00000000-0005-0000-0000-00008B560000}"/>
    <cellStyle name="Normal 3 2 2 2 2 4 4 3 5 5" xfId="19221" xr:uid="{00000000-0005-0000-0000-00008C560000}"/>
    <cellStyle name="Normal 3 2 2 2 2 4 4 3 6" xfId="19222" xr:uid="{00000000-0005-0000-0000-00008D560000}"/>
    <cellStyle name="Normal 3 2 2 2 2 4 4 3 6 2" xfId="19223" xr:uid="{00000000-0005-0000-0000-00008E560000}"/>
    <cellStyle name="Normal 3 2 2 2 2 4 4 3 7" xfId="19224" xr:uid="{00000000-0005-0000-0000-00008F560000}"/>
    <cellStyle name="Normal 3 2 2 2 2 4 4 3 7 2" xfId="19225" xr:uid="{00000000-0005-0000-0000-000090560000}"/>
    <cellStyle name="Normal 3 2 2 2 2 4 4 3 8" xfId="19226" xr:uid="{00000000-0005-0000-0000-000091560000}"/>
    <cellStyle name="Normal 3 2 2 2 2 4 4 3 8 2" xfId="19227" xr:uid="{00000000-0005-0000-0000-000092560000}"/>
    <cellStyle name="Normal 3 2 2 2 2 4 4 3 9" xfId="19228" xr:uid="{00000000-0005-0000-0000-000093560000}"/>
    <cellStyle name="Normal 3 2 2 2 2 4 4 4" xfId="19229" xr:uid="{00000000-0005-0000-0000-000094560000}"/>
    <cellStyle name="Normal 3 2 2 2 2 4 4 4 2" xfId="19230" xr:uid="{00000000-0005-0000-0000-000095560000}"/>
    <cellStyle name="Normal 3 2 2 2 2 4 4 4 2 2" xfId="19231" xr:uid="{00000000-0005-0000-0000-000096560000}"/>
    <cellStyle name="Normal 3 2 2 2 2 4 4 4 3" xfId="19232" xr:uid="{00000000-0005-0000-0000-000097560000}"/>
    <cellStyle name="Normal 3 2 2 2 2 4 4 4 3 2" xfId="19233" xr:uid="{00000000-0005-0000-0000-000098560000}"/>
    <cellStyle name="Normal 3 2 2 2 2 4 4 4 4" xfId="19234" xr:uid="{00000000-0005-0000-0000-000099560000}"/>
    <cellStyle name="Normal 3 2 2 2 2 4 4 4 4 2" xfId="19235" xr:uid="{00000000-0005-0000-0000-00009A560000}"/>
    <cellStyle name="Normal 3 2 2 2 2 4 4 4 5" xfId="19236" xr:uid="{00000000-0005-0000-0000-00009B560000}"/>
    <cellStyle name="Normal 3 2 2 2 2 4 4 4 6" xfId="19237" xr:uid="{00000000-0005-0000-0000-00009C560000}"/>
    <cellStyle name="Normal 3 2 2 2 2 4 4 5" xfId="19238" xr:uid="{00000000-0005-0000-0000-00009D560000}"/>
    <cellStyle name="Normal 3 2 2 2 2 4 4 5 2" xfId="19239" xr:uid="{00000000-0005-0000-0000-00009E560000}"/>
    <cellStyle name="Normal 3 2 2 2 2 4 4 5 2 2" xfId="19240" xr:uid="{00000000-0005-0000-0000-00009F560000}"/>
    <cellStyle name="Normal 3 2 2 2 2 4 4 5 3" xfId="19241" xr:uid="{00000000-0005-0000-0000-0000A0560000}"/>
    <cellStyle name="Normal 3 2 2 2 2 4 4 5 3 2" xfId="19242" xr:uid="{00000000-0005-0000-0000-0000A1560000}"/>
    <cellStyle name="Normal 3 2 2 2 2 4 4 5 4" xfId="19243" xr:uid="{00000000-0005-0000-0000-0000A2560000}"/>
    <cellStyle name="Normal 3 2 2 2 2 4 4 5 4 2" xfId="19244" xr:uid="{00000000-0005-0000-0000-0000A3560000}"/>
    <cellStyle name="Normal 3 2 2 2 2 4 4 5 5" xfId="19245" xr:uid="{00000000-0005-0000-0000-0000A4560000}"/>
    <cellStyle name="Normal 3 2 2 2 2 4 4 5 6" xfId="19246" xr:uid="{00000000-0005-0000-0000-0000A5560000}"/>
    <cellStyle name="Normal 3 2 2 2 2 4 4 6" xfId="19247" xr:uid="{00000000-0005-0000-0000-0000A6560000}"/>
    <cellStyle name="Normal 3 2 2 2 2 4 4 6 2" xfId="19248" xr:uid="{00000000-0005-0000-0000-0000A7560000}"/>
    <cellStyle name="Normal 3 2 2 2 2 4 4 6 2 2" xfId="19249" xr:uid="{00000000-0005-0000-0000-0000A8560000}"/>
    <cellStyle name="Normal 3 2 2 2 2 4 4 6 3" xfId="19250" xr:uid="{00000000-0005-0000-0000-0000A9560000}"/>
    <cellStyle name="Normal 3 2 2 2 2 4 4 6 3 2" xfId="19251" xr:uid="{00000000-0005-0000-0000-0000AA560000}"/>
    <cellStyle name="Normal 3 2 2 2 2 4 4 6 4" xfId="19252" xr:uid="{00000000-0005-0000-0000-0000AB560000}"/>
    <cellStyle name="Normal 3 2 2 2 2 4 4 6 4 2" xfId="19253" xr:uid="{00000000-0005-0000-0000-0000AC560000}"/>
    <cellStyle name="Normal 3 2 2 2 2 4 4 6 5" xfId="19254" xr:uid="{00000000-0005-0000-0000-0000AD560000}"/>
    <cellStyle name="Normal 3 2 2 2 2 4 4 6 6" xfId="19255" xr:uid="{00000000-0005-0000-0000-0000AE560000}"/>
    <cellStyle name="Normal 3 2 2 2 2 4 4 7" xfId="19256" xr:uid="{00000000-0005-0000-0000-0000AF560000}"/>
    <cellStyle name="Normal 3 2 2 2 2 4 4 7 2" xfId="19257" xr:uid="{00000000-0005-0000-0000-0000B0560000}"/>
    <cellStyle name="Normal 3 2 2 2 2 4 4 7 2 2" xfId="19258" xr:uid="{00000000-0005-0000-0000-0000B1560000}"/>
    <cellStyle name="Normal 3 2 2 2 2 4 4 7 3" xfId="19259" xr:uid="{00000000-0005-0000-0000-0000B2560000}"/>
    <cellStyle name="Normal 3 2 2 2 2 4 4 7 3 2" xfId="19260" xr:uid="{00000000-0005-0000-0000-0000B3560000}"/>
    <cellStyle name="Normal 3 2 2 2 2 4 4 7 4" xfId="19261" xr:uid="{00000000-0005-0000-0000-0000B4560000}"/>
    <cellStyle name="Normal 3 2 2 2 2 4 4 7 5" xfId="19262" xr:uid="{00000000-0005-0000-0000-0000B5560000}"/>
    <cellStyle name="Normal 3 2 2 2 2 4 4 8" xfId="19263" xr:uid="{00000000-0005-0000-0000-0000B6560000}"/>
    <cellStyle name="Normal 3 2 2 2 2 4 4 8 2" xfId="19264" xr:uid="{00000000-0005-0000-0000-0000B7560000}"/>
    <cellStyle name="Normal 3 2 2 2 2 4 4 9" xfId="19265" xr:uid="{00000000-0005-0000-0000-0000B8560000}"/>
    <cellStyle name="Normal 3 2 2 2 2 4 4 9 2" xfId="19266" xr:uid="{00000000-0005-0000-0000-0000B9560000}"/>
    <cellStyle name="Normal 3 2 2 2 2 4 5" xfId="19267" xr:uid="{00000000-0005-0000-0000-0000BA560000}"/>
    <cellStyle name="Normal 3 2 2 2 2 4 5 10" xfId="19268" xr:uid="{00000000-0005-0000-0000-0000BB560000}"/>
    <cellStyle name="Normal 3 2 2 2 2 4 5 11" xfId="19269" xr:uid="{00000000-0005-0000-0000-0000BC560000}"/>
    <cellStyle name="Normal 3 2 2 2 2 4 5 12" xfId="19270" xr:uid="{00000000-0005-0000-0000-0000BD560000}"/>
    <cellStyle name="Normal 3 2 2 2 2 4 5 2" xfId="19271" xr:uid="{00000000-0005-0000-0000-0000BE560000}"/>
    <cellStyle name="Normal 3 2 2 2 2 4 5 2 2" xfId="19272" xr:uid="{00000000-0005-0000-0000-0000BF560000}"/>
    <cellStyle name="Normal 3 2 2 2 2 4 5 2 2 2" xfId="19273" xr:uid="{00000000-0005-0000-0000-0000C0560000}"/>
    <cellStyle name="Normal 3 2 2 2 2 4 5 2 3" xfId="19274" xr:uid="{00000000-0005-0000-0000-0000C1560000}"/>
    <cellStyle name="Normal 3 2 2 2 2 4 5 2 3 2" xfId="19275" xr:uid="{00000000-0005-0000-0000-0000C2560000}"/>
    <cellStyle name="Normal 3 2 2 2 2 4 5 2 4" xfId="19276" xr:uid="{00000000-0005-0000-0000-0000C3560000}"/>
    <cellStyle name="Normal 3 2 2 2 2 4 5 2 4 2" xfId="19277" xr:uid="{00000000-0005-0000-0000-0000C4560000}"/>
    <cellStyle name="Normal 3 2 2 2 2 4 5 2 5" xfId="19278" xr:uid="{00000000-0005-0000-0000-0000C5560000}"/>
    <cellStyle name="Normal 3 2 2 2 2 4 5 2 6" xfId="19279" xr:uid="{00000000-0005-0000-0000-0000C6560000}"/>
    <cellStyle name="Normal 3 2 2 2 2 4 5 2 7" xfId="19280" xr:uid="{00000000-0005-0000-0000-0000C7560000}"/>
    <cellStyle name="Normal 3 2 2 2 2 4 5 3" xfId="19281" xr:uid="{00000000-0005-0000-0000-0000C8560000}"/>
    <cellStyle name="Normal 3 2 2 2 2 4 5 3 2" xfId="19282" xr:uid="{00000000-0005-0000-0000-0000C9560000}"/>
    <cellStyle name="Normal 3 2 2 2 2 4 5 3 2 2" xfId="19283" xr:uid="{00000000-0005-0000-0000-0000CA560000}"/>
    <cellStyle name="Normal 3 2 2 2 2 4 5 3 3" xfId="19284" xr:uid="{00000000-0005-0000-0000-0000CB560000}"/>
    <cellStyle name="Normal 3 2 2 2 2 4 5 3 3 2" xfId="19285" xr:uid="{00000000-0005-0000-0000-0000CC560000}"/>
    <cellStyle name="Normal 3 2 2 2 2 4 5 3 4" xfId="19286" xr:uid="{00000000-0005-0000-0000-0000CD560000}"/>
    <cellStyle name="Normal 3 2 2 2 2 4 5 3 4 2" xfId="19287" xr:uid="{00000000-0005-0000-0000-0000CE560000}"/>
    <cellStyle name="Normal 3 2 2 2 2 4 5 3 5" xfId="19288" xr:uid="{00000000-0005-0000-0000-0000CF560000}"/>
    <cellStyle name="Normal 3 2 2 2 2 4 5 3 6" xfId="19289" xr:uid="{00000000-0005-0000-0000-0000D0560000}"/>
    <cellStyle name="Normal 3 2 2 2 2 4 5 4" xfId="19290" xr:uid="{00000000-0005-0000-0000-0000D1560000}"/>
    <cellStyle name="Normal 3 2 2 2 2 4 5 4 2" xfId="19291" xr:uid="{00000000-0005-0000-0000-0000D2560000}"/>
    <cellStyle name="Normal 3 2 2 2 2 4 5 4 2 2" xfId="19292" xr:uid="{00000000-0005-0000-0000-0000D3560000}"/>
    <cellStyle name="Normal 3 2 2 2 2 4 5 4 3" xfId="19293" xr:uid="{00000000-0005-0000-0000-0000D4560000}"/>
    <cellStyle name="Normal 3 2 2 2 2 4 5 4 3 2" xfId="19294" xr:uid="{00000000-0005-0000-0000-0000D5560000}"/>
    <cellStyle name="Normal 3 2 2 2 2 4 5 4 4" xfId="19295" xr:uid="{00000000-0005-0000-0000-0000D6560000}"/>
    <cellStyle name="Normal 3 2 2 2 2 4 5 4 4 2" xfId="19296" xr:uid="{00000000-0005-0000-0000-0000D7560000}"/>
    <cellStyle name="Normal 3 2 2 2 2 4 5 4 5" xfId="19297" xr:uid="{00000000-0005-0000-0000-0000D8560000}"/>
    <cellStyle name="Normal 3 2 2 2 2 4 5 4 6" xfId="19298" xr:uid="{00000000-0005-0000-0000-0000D9560000}"/>
    <cellStyle name="Normal 3 2 2 2 2 4 5 5" xfId="19299" xr:uid="{00000000-0005-0000-0000-0000DA560000}"/>
    <cellStyle name="Normal 3 2 2 2 2 4 5 5 2" xfId="19300" xr:uid="{00000000-0005-0000-0000-0000DB560000}"/>
    <cellStyle name="Normal 3 2 2 2 2 4 5 5 2 2" xfId="19301" xr:uid="{00000000-0005-0000-0000-0000DC560000}"/>
    <cellStyle name="Normal 3 2 2 2 2 4 5 5 3" xfId="19302" xr:uid="{00000000-0005-0000-0000-0000DD560000}"/>
    <cellStyle name="Normal 3 2 2 2 2 4 5 5 3 2" xfId="19303" xr:uid="{00000000-0005-0000-0000-0000DE560000}"/>
    <cellStyle name="Normal 3 2 2 2 2 4 5 5 4" xfId="19304" xr:uid="{00000000-0005-0000-0000-0000DF560000}"/>
    <cellStyle name="Normal 3 2 2 2 2 4 5 5 4 2" xfId="19305" xr:uid="{00000000-0005-0000-0000-0000E0560000}"/>
    <cellStyle name="Normal 3 2 2 2 2 4 5 5 5" xfId="19306" xr:uid="{00000000-0005-0000-0000-0000E1560000}"/>
    <cellStyle name="Normal 3 2 2 2 2 4 5 5 6" xfId="19307" xr:uid="{00000000-0005-0000-0000-0000E2560000}"/>
    <cellStyle name="Normal 3 2 2 2 2 4 5 6" xfId="19308" xr:uid="{00000000-0005-0000-0000-0000E3560000}"/>
    <cellStyle name="Normal 3 2 2 2 2 4 5 6 2" xfId="19309" xr:uid="{00000000-0005-0000-0000-0000E4560000}"/>
    <cellStyle name="Normal 3 2 2 2 2 4 5 6 2 2" xfId="19310" xr:uid="{00000000-0005-0000-0000-0000E5560000}"/>
    <cellStyle name="Normal 3 2 2 2 2 4 5 6 3" xfId="19311" xr:uid="{00000000-0005-0000-0000-0000E6560000}"/>
    <cellStyle name="Normal 3 2 2 2 2 4 5 6 3 2" xfId="19312" xr:uid="{00000000-0005-0000-0000-0000E7560000}"/>
    <cellStyle name="Normal 3 2 2 2 2 4 5 6 4" xfId="19313" xr:uid="{00000000-0005-0000-0000-0000E8560000}"/>
    <cellStyle name="Normal 3 2 2 2 2 4 5 6 5" xfId="19314" xr:uid="{00000000-0005-0000-0000-0000E9560000}"/>
    <cellStyle name="Normal 3 2 2 2 2 4 5 7" xfId="19315" xr:uid="{00000000-0005-0000-0000-0000EA560000}"/>
    <cellStyle name="Normal 3 2 2 2 2 4 5 7 2" xfId="19316" xr:uid="{00000000-0005-0000-0000-0000EB560000}"/>
    <cellStyle name="Normal 3 2 2 2 2 4 5 8" xfId="19317" xr:uid="{00000000-0005-0000-0000-0000EC560000}"/>
    <cellStyle name="Normal 3 2 2 2 2 4 5 8 2" xfId="19318" xr:uid="{00000000-0005-0000-0000-0000ED560000}"/>
    <cellStyle name="Normal 3 2 2 2 2 4 5 9" xfId="19319" xr:uid="{00000000-0005-0000-0000-0000EE560000}"/>
    <cellStyle name="Normal 3 2 2 2 2 4 5 9 2" xfId="19320" xr:uid="{00000000-0005-0000-0000-0000EF560000}"/>
    <cellStyle name="Normal 3 2 2 2 2 4 6" xfId="19321" xr:uid="{00000000-0005-0000-0000-0000F0560000}"/>
    <cellStyle name="Normal 3 2 2 2 2 4 6 10" xfId="19322" xr:uid="{00000000-0005-0000-0000-0000F1560000}"/>
    <cellStyle name="Normal 3 2 2 2 2 4 6 11" xfId="19323" xr:uid="{00000000-0005-0000-0000-0000F2560000}"/>
    <cellStyle name="Normal 3 2 2 2 2 4 6 2" xfId="19324" xr:uid="{00000000-0005-0000-0000-0000F3560000}"/>
    <cellStyle name="Normal 3 2 2 2 2 4 6 2 2" xfId="19325" xr:uid="{00000000-0005-0000-0000-0000F4560000}"/>
    <cellStyle name="Normal 3 2 2 2 2 4 6 2 2 2" xfId="19326" xr:uid="{00000000-0005-0000-0000-0000F5560000}"/>
    <cellStyle name="Normal 3 2 2 2 2 4 6 2 3" xfId="19327" xr:uid="{00000000-0005-0000-0000-0000F6560000}"/>
    <cellStyle name="Normal 3 2 2 2 2 4 6 2 3 2" xfId="19328" xr:uid="{00000000-0005-0000-0000-0000F7560000}"/>
    <cellStyle name="Normal 3 2 2 2 2 4 6 2 4" xfId="19329" xr:uid="{00000000-0005-0000-0000-0000F8560000}"/>
    <cellStyle name="Normal 3 2 2 2 2 4 6 2 4 2" xfId="19330" xr:uid="{00000000-0005-0000-0000-0000F9560000}"/>
    <cellStyle name="Normal 3 2 2 2 2 4 6 2 5" xfId="19331" xr:uid="{00000000-0005-0000-0000-0000FA560000}"/>
    <cellStyle name="Normal 3 2 2 2 2 4 6 2 6" xfId="19332" xr:uid="{00000000-0005-0000-0000-0000FB560000}"/>
    <cellStyle name="Normal 3 2 2 2 2 4 6 2 7" xfId="19333" xr:uid="{00000000-0005-0000-0000-0000FC560000}"/>
    <cellStyle name="Normal 3 2 2 2 2 4 6 3" xfId="19334" xr:uid="{00000000-0005-0000-0000-0000FD560000}"/>
    <cellStyle name="Normal 3 2 2 2 2 4 6 3 2" xfId="19335" xr:uid="{00000000-0005-0000-0000-0000FE560000}"/>
    <cellStyle name="Normal 3 2 2 2 2 4 6 3 2 2" xfId="19336" xr:uid="{00000000-0005-0000-0000-0000FF560000}"/>
    <cellStyle name="Normal 3 2 2 2 2 4 6 3 3" xfId="19337" xr:uid="{00000000-0005-0000-0000-000000570000}"/>
    <cellStyle name="Normal 3 2 2 2 2 4 6 3 3 2" xfId="19338" xr:uid="{00000000-0005-0000-0000-000001570000}"/>
    <cellStyle name="Normal 3 2 2 2 2 4 6 3 4" xfId="19339" xr:uid="{00000000-0005-0000-0000-000002570000}"/>
    <cellStyle name="Normal 3 2 2 2 2 4 6 3 4 2" xfId="19340" xr:uid="{00000000-0005-0000-0000-000003570000}"/>
    <cellStyle name="Normal 3 2 2 2 2 4 6 3 5" xfId="19341" xr:uid="{00000000-0005-0000-0000-000004570000}"/>
    <cellStyle name="Normal 3 2 2 2 2 4 6 3 6" xfId="19342" xr:uid="{00000000-0005-0000-0000-000005570000}"/>
    <cellStyle name="Normal 3 2 2 2 2 4 6 4" xfId="19343" xr:uid="{00000000-0005-0000-0000-000006570000}"/>
    <cellStyle name="Normal 3 2 2 2 2 4 6 4 2" xfId="19344" xr:uid="{00000000-0005-0000-0000-000007570000}"/>
    <cellStyle name="Normal 3 2 2 2 2 4 6 4 2 2" xfId="19345" xr:uid="{00000000-0005-0000-0000-000008570000}"/>
    <cellStyle name="Normal 3 2 2 2 2 4 6 4 3" xfId="19346" xr:uid="{00000000-0005-0000-0000-000009570000}"/>
    <cellStyle name="Normal 3 2 2 2 2 4 6 4 3 2" xfId="19347" xr:uid="{00000000-0005-0000-0000-00000A570000}"/>
    <cellStyle name="Normal 3 2 2 2 2 4 6 4 4" xfId="19348" xr:uid="{00000000-0005-0000-0000-00000B570000}"/>
    <cellStyle name="Normal 3 2 2 2 2 4 6 4 4 2" xfId="19349" xr:uid="{00000000-0005-0000-0000-00000C570000}"/>
    <cellStyle name="Normal 3 2 2 2 2 4 6 4 5" xfId="19350" xr:uid="{00000000-0005-0000-0000-00000D570000}"/>
    <cellStyle name="Normal 3 2 2 2 2 4 6 4 6" xfId="19351" xr:uid="{00000000-0005-0000-0000-00000E570000}"/>
    <cellStyle name="Normal 3 2 2 2 2 4 6 5" xfId="19352" xr:uid="{00000000-0005-0000-0000-00000F570000}"/>
    <cellStyle name="Normal 3 2 2 2 2 4 6 5 2" xfId="19353" xr:uid="{00000000-0005-0000-0000-000010570000}"/>
    <cellStyle name="Normal 3 2 2 2 2 4 6 5 2 2" xfId="19354" xr:uid="{00000000-0005-0000-0000-000011570000}"/>
    <cellStyle name="Normal 3 2 2 2 2 4 6 5 3" xfId="19355" xr:uid="{00000000-0005-0000-0000-000012570000}"/>
    <cellStyle name="Normal 3 2 2 2 2 4 6 5 3 2" xfId="19356" xr:uid="{00000000-0005-0000-0000-000013570000}"/>
    <cellStyle name="Normal 3 2 2 2 2 4 6 5 4" xfId="19357" xr:uid="{00000000-0005-0000-0000-000014570000}"/>
    <cellStyle name="Normal 3 2 2 2 2 4 6 5 5" xfId="19358" xr:uid="{00000000-0005-0000-0000-000015570000}"/>
    <cellStyle name="Normal 3 2 2 2 2 4 6 6" xfId="19359" xr:uid="{00000000-0005-0000-0000-000016570000}"/>
    <cellStyle name="Normal 3 2 2 2 2 4 6 6 2" xfId="19360" xr:uid="{00000000-0005-0000-0000-000017570000}"/>
    <cellStyle name="Normal 3 2 2 2 2 4 6 7" xfId="19361" xr:uid="{00000000-0005-0000-0000-000018570000}"/>
    <cellStyle name="Normal 3 2 2 2 2 4 6 7 2" xfId="19362" xr:uid="{00000000-0005-0000-0000-000019570000}"/>
    <cellStyle name="Normal 3 2 2 2 2 4 6 8" xfId="19363" xr:uid="{00000000-0005-0000-0000-00001A570000}"/>
    <cellStyle name="Normal 3 2 2 2 2 4 6 8 2" xfId="19364" xr:uid="{00000000-0005-0000-0000-00001B570000}"/>
    <cellStyle name="Normal 3 2 2 2 2 4 6 9" xfId="19365" xr:uid="{00000000-0005-0000-0000-00001C570000}"/>
    <cellStyle name="Normal 3 2 2 2 2 4 7" xfId="19366" xr:uid="{00000000-0005-0000-0000-00001D570000}"/>
    <cellStyle name="Normal 3 2 2 2 2 4 7 10" xfId="19367" xr:uid="{00000000-0005-0000-0000-00001E570000}"/>
    <cellStyle name="Normal 3 2 2 2 2 4 7 11" xfId="19368" xr:uid="{00000000-0005-0000-0000-00001F570000}"/>
    <cellStyle name="Normal 3 2 2 2 2 4 7 2" xfId="19369" xr:uid="{00000000-0005-0000-0000-000020570000}"/>
    <cellStyle name="Normal 3 2 2 2 2 4 7 2 2" xfId="19370" xr:uid="{00000000-0005-0000-0000-000021570000}"/>
    <cellStyle name="Normal 3 2 2 2 2 4 7 2 2 2" xfId="19371" xr:uid="{00000000-0005-0000-0000-000022570000}"/>
    <cellStyle name="Normal 3 2 2 2 2 4 7 2 3" xfId="19372" xr:uid="{00000000-0005-0000-0000-000023570000}"/>
    <cellStyle name="Normal 3 2 2 2 2 4 7 2 3 2" xfId="19373" xr:uid="{00000000-0005-0000-0000-000024570000}"/>
    <cellStyle name="Normal 3 2 2 2 2 4 7 2 4" xfId="19374" xr:uid="{00000000-0005-0000-0000-000025570000}"/>
    <cellStyle name="Normal 3 2 2 2 2 4 7 2 4 2" xfId="19375" xr:uid="{00000000-0005-0000-0000-000026570000}"/>
    <cellStyle name="Normal 3 2 2 2 2 4 7 2 5" xfId="19376" xr:uid="{00000000-0005-0000-0000-000027570000}"/>
    <cellStyle name="Normal 3 2 2 2 2 4 7 2 6" xfId="19377" xr:uid="{00000000-0005-0000-0000-000028570000}"/>
    <cellStyle name="Normal 3 2 2 2 2 4 7 3" xfId="19378" xr:uid="{00000000-0005-0000-0000-000029570000}"/>
    <cellStyle name="Normal 3 2 2 2 2 4 7 3 2" xfId="19379" xr:uid="{00000000-0005-0000-0000-00002A570000}"/>
    <cellStyle name="Normal 3 2 2 2 2 4 7 3 2 2" xfId="19380" xr:uid="{00000000-0005-0000-0000-00002B570000}"/>
    <cellStyle name="Normal 3 2 2 2 2 4 7 3 3" xfId="19381" xr:uid="{00000000-0005-0000-0000-00002C570000}"/>
    <cellStyle name="Normal 3 2 2 2 2 4 7 3 3 2" xfId="19382" xr:uid="{00000000-0005-0000-0000-00002D570000}"/>
    <cellStyle name="Normal 3 2 2 2 2 4 7 3 4" xfId="19383" xr:uid="{00000000-0005-0000-0000-00002E570000}"/>
    <cellStyle name="Normal 3 2 2 2 2 4 7 3 4 2" xfId="19384" xr:uid="{00000000-0005-0000-0000-00002F570000}"/>
    <cellStyle name="Normal 3 2 2 2 2 4 7 3 5" xfId="19385" xr:uid="{00000000-0005-0000-0000-000030570000}"/>
    <cellStyle name="Normal 3 2 2 2 2 4 7 3 6" xfId="19386" xr:uid="{00000000-0005-0000-0000-000031570000}"/>
    <cellStyle name="Normal 3 2 2 2 2 4 7 4" xfId="19387" xr:uid="{00000000-0005-0000-0000-000032570000}"/>
    <cellStyle name="Normal 3 2 2 2 2 4 7 4 2" xfId="19388" xr:uid="{00000000-0005-0000-0000-000033570000}"/>
    <cellStyle name="Normal 3 2 2 2 2 4 7 4 2 2" xfId="19389" xr:uid="{00000000-0005-0000-0000-000034570000}"/>
    <cellStyle name="Normal 3 2 2 2 2 4 7 4 3" xfId="19390" xr:uid="{00000000-0005-0000-0000-000035570000}"/>
    <cellStyle name="Normal 3 2 2 2 2 4 7 4 3 2" xfId="19391" xr:uid="{00000000-0005-0000-0000-000036570000}"/>
    <cellStyle name="Normal 3 2 2 2 2 4 7 4 4" xfId="19392" xr:uid="{00000000-0005-0000-0000-000037570000}"/>
    <cellStyle name="Normal 3 2 2 2 2 4 7 4 4 2" xfId="19393" xr:uid="{00000000-0005-0000-0000-000038570000}"/>
    <cellStyle name="Normal 3 2 2 2 2 4 7 4 5" xfId="19394" xr:uid="{00000000-0005-0000-0000-000039570000}"/>
    <cellStyle name="Normal 3 2 2 2 2 4 7 4 6" xfId="19395" xr:uid="{00000000-0005-0000-0000-00003A570000}"/>
    <cellStyle name="Normal 3 2 2 2 2 4 7 5" xfId="19396" xr:uid="{00000000-0005-0000-0000-00003B570000}"/>
    <cellStyle name="Normal 3 2 2 2 2 4 7 5 2" xfId="19397" xr:uid="{00000000-0005-0000-0000-00003C570000}"/>
    <cellStyle name="Normal 3 2 2 2 2 4 7 5 2 2" xfId="19398" xr:uid="{00000000-0005-0000-0000-00003D570000}"/>
    <cellStyle name="Normal 3 2 2 2 2 4 7 5 3" xfId="19399" xr:uid="{00000000-0005-0000-0000-00003E570000}"/>
    <cellStyle name="Normal 3 2 2 2 2 4 7 5 3 2" xfId="19400" xr:uid="{00000000-0005-0000-0000-00003F570000}"/>
    <cellStyle name="Normal 3 2 2 2 2 4 7 5 4" xfId="19401" xr:uid="{00000000-0005-0000-0000-000040570000}"/>
    <cellStyle name="Normal 3 2 2 2 2 4 7 5 5" xfId="19402" xr:uid="{00000000-0005-0000-0000-000041570000}"/>
    <cellStyle name="Normal 3 2 2 2 2 4 7 6" xfId="19403" xr:uid="{00000000-0005-0000-0000-000042570000}"/>
    <cellStyle name="Normal 3 2 2 2 2 4 7 6 2" xfId="19404" xr:uid="{00000000-0005-0000-0000-000043570000}"/>
    <cellStyle name="Normal 3 2 2 2 2 4 7 7" xfId="19405" xr:uid="{00000000-0005-0000-0000-000044570000}"/>
    <cellStyle name="Normal 3 2 2 2 2 4 7 7 2" xfId="19406" xr:uid="{00000000-0005-0000-0000-000045570000}"/>
    <cellStyle name="Normal 3 2 2 2 2 4 7 8" xfId="19407" xr:uid="{00000000-0005-0000-0000-000046570000}"/>
    <cellStyle name="Normal 3 2 2 2 2 4 7 8 2" xfId="19408" xr:uid="{00000000-0005-0000-0000-000047570000}"/>
    <cellStyle name="Normal 3 2 2 2 2 4 7 9" xfId="19409" xr:uid="{00000000-0005-0000-0000-000048570000}"/>
    <cellStyle name="Normal 3 2 2 2 2 4 8" xfId="19410" xr:uid="{00000000-0005-0000-0000-000049570000}"/>
    <cellStyle name="Normal 3 2 2 2 2 4 8 2" xfId="19411" xr:uid="{00000000-0005-0000-0000-00004A570000}"/>
    <cellStyle name="Normal 3 2 2 2 2 4 8 2 2" xfId="19412" xr:uid="{00000000-0005-0000-0000-00004B570000}"/>
    <cellStyle name="Normal 3 2 2 2 2 4 8 3" xfId="19413" xr:uid="{00000000-0005-0000-0000-00004C570000}"/>
    <cellStyle name="Normal 3 2 2 2 2 4 8 3 2" xfId="19414" xr:uid="{00000000-0005-0000-0000-00004D570000}"/>
    <cellStyle name="Normal 3 2 2 2 2 4 8 4" xfId="19415" xr:uid="{00000000-0005-0000-0000-00004E570000}"/>
    <cellStyle name="Normal 3 2 2 2 2 4 8 4 2" xfId="19416" xr:uid="{00000000-0005-0000-0000-00004F570000}"/>
    <cellStyle name="Normal 3 2 2 2 2 4 8 5" xfId="19417" xr:uid="{00000000-0005-0000-0000-000050570000}"/>
    <cellStyle name="Normal 3 2 2 2 2 4 8 6" xfId="19418" xr:uid="{00000000-0005-0000-0000-000051570000}"/>
    <cellStyle name="Normal 3 2 2 2 2 4 9" xfId="19419" xr:uid="{00000000-0005-0000-0000-000052570000}"/>
    <cellStyle name="Normal 3 2 2 2 2 4 9 2" xfId="19420" xr:uid="{00000000-0005-0000-0000-000053570000}"/>
    <cellStyle name="Normal 3 2 2 2 2 4 9 2 2" xfId="19421" xr:uid="{00000000-0005-0000-0000-000054570000}"/>
    <cellStyle name="Normal 3 2 2 2 2 4 9 3" xfId="19422" xr:uid="{00000000-0005-0000-0000-000055570000}"/>
    <cellStyle name="Normal 3 2 2 2 2 4 9 3 2" xfId="19423" xr:uid="{00000000-0005-0000-0000-000056570000}"/>
    <cellStyle name="Normal 3 2 2 2 2 4 9 4" xfId="19424" xr:uid="{00000000-0005-0000-0000-000057570000}"/>
    <cellStyle name="Normal 3 2 2 2 2 4 9 4 2" xfId="19425" xr:uid="{00000000-0005-0000-0000-000058570000}"/>
    <cellStyle name="Normal 3 2 2 2 2 4 9 5" xfId="19426" xr:uid="{00000000-0005-0000-0000-000059570000}"/>
    <cellStyle name="Normal 3 2 2 2 2 4 9 6" xfId="19427" xr:uid="{00000000-0005-0000-0000-00005A570000}"/>
    <cellStyle name="Normal 3 2 2 2 2 5" xfId="19428" xr:uid="{00000000-0005-0000-0000-00005B570000}"/>
    <cellStyle name="Normal 3 2 2 2 2 5 10" xfId="19429" xr:uid="{00000000-0005-0000-0000-00005C570000}"/>
    <cellStyle name="Normal 3 2 2 2 2 5 10 2" xfId="19430" xr:uid="{00000000-0005-0000-0000-00005D570000}"/>
    <cellStyle name="Normal 3 2 2 2 2 5 11" xfId="19431" xr:uid="{00000000-0005-0000-0000-00005E570000}"/>
    <cellStyle name="Normal 3 2 2 2 2 5 11 2" xfId="19432" xr:uid="{00000000-0005-0000-0000-00005F570000}"/>
    <cellStyle name="Normal 3 2 2 2 2 5 12" xfId="19433" xr:uid="{00000000-0005-0000-0000-000060570000}"/>
    <cellStyle name="Normal 3 2 2 2 2 5 13" xfId="19434" xr:uid="{00000000-0005-0000-0000-000061570000}"/>
    <cellStyle name="Normal 3 2 2 2 2 5 14" xfId="19435" xr:uid="{00000000-0005-0000-0000-000062570000}"/>
    <cellStyle name="Normal 3 2 2 2 2 5 2" xfId="19436" xr:uid="{00000000-0005-0000-0000-000063570000}"/>
    <cellStyle name="Normal 3 2 2 2 2 5 2 10" xfId="19437" xr:uid="{00000000-0005-0000-0000-000064570000}"/>
    <cellStyle name="Normal 3 2 2 2 2 5 2 11" xfId="19438" xr:uid="{00000000-0005-0000-0000-000065570000}"/>
    <cellStyle name="Normal 3 2 2 2 2 5 2 12" xfId="19439" xr:uid="{00000000-0005-0000-0000-000066570000}"/>
    <cellStyle name="Normal 3 2 2 2 2 5 2 2" xfId="19440" xr:uid="{00000000-0005-0000-0000-000067570000}"/>
    <cellStyle name="Normal 3 2 2 2 2 5 2 2 2" xfId="19441" xr:uid="{00000000-0005-0000-0000-000068570000}"/>
    <cellStyle name="Normal 3 2 2 2 2 5 2 2 2 2" xfId="19442" xr:uid="{00000000-0005-0000-0000-000069570000}"/>
    <cellStyle name="Normal 3 2 2 2 2 5 2 2 2 3" xfId="19443" xr:uid="{00000000-0005-0000-0000-00006A570000}"/>
    <cellStyle name="Normal 3 2 2 2 2 5 2 2 3" xfId="19444" xr:uid="{00000000-0005-0000-0000-00006B570000}"/>
    <cellStyle name="Normal 3 2 2 2 2 5 2 2 3 2" xfId="19445" xr:uid="{00000000-0005-0000-0000-00006C570000}"/>
    <cellStyle name="Normal 3 2 2 2 2 5 2 2 4" xfId="19446" xr:uid="{00000000-0005-0000-0000-00006D570000}"/>
    <cellStyle name="Normal 3 2 2 2 2 5 2 2 4 2" xfId="19447" xr:uid="{00000000-0005-0000-0000-00006E570000}"/>
    <cellStyle name="Normal 3 2 2 2 2 5 2 2 5" xfId="19448" xr:uid="{00000000-0005-0000-0000-00006F570000}"/>
    <cellStyle name="Normal 3 2 2 2 2 5 2 2 6" xfId="19449" xr:uid="{00000000-0005-0000-0000-000070570000}"/>
    <cellStyle name="Normal 3 2 2 2 2 5 2 2 7" xfId="19450" xr:uid="{00000000-0005-0000-0000-000071570000}"/>
    <cellStyle name="Normal 3 2 2 2 2 5 2 3" xfId="19451" xr:uid="{00000000-0005-0000-0000-000072570000}"/>
    <cellStyle name="Normal 3 2 2 2 2 5 2 3 2" xfId="19452" xr:uid="{00000000-0005-0000-0000-000073570000}"/>
    <cellStyle name="Normal 3 2 2 2 2 5 2 3 2 2" xfId="19453" xr:uid="{00000000-0005-0000-0000-000074570000}"/>
    <cellStyle name="Normal 3 2 2 2 2 5 2 3 2 3" xfId="19454" xr:uid="{00000000-0005-0000-0000-000075570000}"/>
    <cellStyle name="Normal 3 2 2 2 2 5 2 3 3" xfId="19455" xr:uid="{00000000-0005-0000-0000-000076570000}"/>
    <cellStyle name="Normal 3 2 2 2 2 5 2 3 3 2" xfId="19456" xr:uid="{00000000-0005-0000-0000-000077570000}"/>
    <cellStyle name="Normal 3 2 2 2 2 5 2 3 4" xfId="19457" xr:uid="{00000000-0005-0000-0000-000078570000}"/>
    <cellStyle name="Normal 3 2 2 2 2 5 2 3 4 2" xfId="19458" xr:uid="{00000000-0005-0000-0000-000079570000}"/>
    <cellStyle name="Normal 3 2 2 2 2 5 2 3 5" xfId="19459" xr:uid="{00000000-0005-0000-0000-00007A570000}"/>
    <cellStyle name="Normal 3 2 2 2 2 5 2 3 6" xfId="19460" xr:uid="{00000000-0005-0000-0000-00007B570000}"/>
    <cellStyle name="Normal 3 2 2 2 2 5 2 3 7" xfId="19461" xr:uid="{00000000-0005-0000-0000-00007C570000}"/>
    <cellStyle name="Normal 3 2 2 2 2 5 2 4" xfId="19462" xr:uid="{00000000-0005-0000-0000-00007D570000}"/>
    <cellStyle name="Normal 3 2 2 2 2 5 2 4 2" xfId="19463" xr:uid="{00000000-0005-0000-0000-00007E570000}"/>
    <cellStyle name="Normal 3 2 2 2 2 5 2 4 2 2" xfId="19464" xr:uid="{00000000-0005-0000-0000-00007F570000}"/>
    <cellStyle name="Normal 3 2 2 2 2 5 2 4 3" xfId="19465" xr:uid="{00000000-0005-0000-0000-000080570000}"/>
    <cellStyle name="Normal 3 2 2 2 2 5 2 4 3 2" xfId="19466" xr:uid="{00000000-0005-0000-0000-000081570000}"/>
    <cellStyle name="Normal 3 2 2 2 2 5 2 4 4" xfId="19467" xr:uid="{00000000-0005-0000-0000-000082570000}"/>
    <cellStyle name="Normal 3 2 2 2 2 5 2 4 4 2" xfId="19468" xr:uid="{00000000-0005-0000-0000-000083570000}"/>
    <cellStyle name="Normal 3 2 2 2 2 5 2 4 5" xfId="19469" xr:uid="{00000000-0005-0000-0000-000084570000}"/>
    <cellStyle name="Normal 3 2 2 2 2 5 2 4 6" xfId="19470" xr:uid="{00000000-0005-0000-0000-000085570000}"/>
    <cellStyle name="Normal 3 2 2 2 2 5 2 4 7" xfId="19471" xr:uid="{00000000-0005-0000-0000-000086570000}"/>
    <cellStyle name="Normal 3 2 2 2 2 5 2 5" xfId="19472" xr:uid="{00000000-0005-0000-0000-000087570000}"/>
    <cellStyle name="Normal 3 2 2 2 2 5 2 5 2" xfId="19473" xr:uid="{00000000-0005-0000-0000-000088570000}"/>
    <cellStyle name="Normal 3 2 2 2 2 5 2 5 2 2" xfId="19474" xr:uid="{00000000-0005-0000-0000-000089570000}"/>
    <cellStyle name="Normal 3 2 2 2 2 5 2 5 3" xfId="19475" xr:uid="{00000000-0005-0000-0000-00008A570000}"/>
    <cellStyle name="Normal 3 2 2 2 2 5 2 5 3 2" xfId="19476" xr:uid="{00000000-0005-0000-0000-00008B570000}"/>
    <cellStyle name="Normal 3 2 2 2 2 5 2 5 4" xfId="19477" xr:uid="{00000000-0005-0000-0000-00008C570000}"/>
    <cellStyle name="Normal 3 2 2 2 2 5 2 5 4 2" xfId="19478" xr:uid="{00000000-0005-0000-0000-00008D570000}"/>
    <cellStyle name="Normal 3 2 2 2 2 5 2 5 5" xfId="19479" xr:uid="{00000000-0005-0000-0000-00008E570000}"/>
    <cellStyle name="Normal 3 2 2 2 2 5 2 5 6" xfId="19480" xr:uid="{00000000-0005-0000-0000-00008F570000}"/>
    <cellStyle name="Normal 3 2 2 2 2 5 2 6" xfId="19481" xr:uid="{00000000-0005-0000-0000-000090570000}"/>
    <cellStyle name="Normal 3 2 2 2 2 5 2 6 2" xfId="19482" xr:uid="{00000000-0005-0000-0000-000091570000}"/>
    <cellStyle name="Normal 3 2 2 2 2 5 2 6 2 2" xfId="19483" xr:uid="{00000000-0005-0000-0000-000092570000}"/>
    <cellStyle name="Normal 3 2 2 2 2 5 2 6 3" xfId="19484" xr:uid="{00000000-0005-0000-0000-000093570000}"/>
    <cellStyle name="Normal 3 2 2 2 2 5 2 6 3 2" xfId="19485" xr:uid="{00000000-0005-0000-0000-000094570000}"/>
    <cellStyle name="Normal 3 2 2 2 2 5 2 6 4" xfId="19486" xr:uid="{00000000-0005-0000-0000-000095570000}"/>
    <cellStyle name="Normal 3 2 2 2 2 5 2 6 5" xfId="19487" xr:uid="{00000000-0005-0000-0000-000096570000}"/>
    <cellStyle name="Normal 3 2 2 2 2 5 2 7" xfId="19488" xr:uid="{00000000-0005-0000-0000-000097570000}"/>
    <cellStyle name="Normal 3 2 2 2 2 5 2 7 2" xfId="19489" xr:uid="{00000000-0005-0000-0000-000098570000}"/>
    <cellStyle name="Normal 3 2 2 2 2 5 2 8" xfId="19490" xr:uid="{00000000-0005-0000-0000-000099570000}"/>
    <cellStyle name="Normal 3 2 2 2 2 5 2 8 2" xfId="19491" xr:uid="{00000000-0005-0000-0000-00009A570000}"/>
    <cellStyle name="Normal 3 2 2 2 2 5 2 9" xfId="19492" xr:uid="{00000000-0005-0000-0000-00009B570000}"/>
    <cellStyle name="Normal 3 2 2 2 2 5 2 9 2" xfId="19493" xr:uid="{00000000-0005-0000-0000-00009C570000}"/>
    <cellStyle name="Normal 3 2 2 2 2 5 3" xfId="19494" xr:uid="{00000000-0005-0000-0000-00009D570000}"/>
    <cellStyle name="Normal 3 2 2 2 2 5 3 10" xfId="19495" xr:uid="{00000000-0005-0000-0000-00009E570000}"/>
    <cellStyle name="Normal 3 2 2 2 2 5 3 11" xfId="19496" xr:uid="{00000000-0005-0000-0000-00009F570000}"/>
    <cellStyle name="Normal 3 2 2 2 2 5 3 2" xfId="19497" xr:uid="{00000000-0005-0000-0000-0000A0570000}"/>
    <cellStyle name="Normal 3 2 2 2 2 5 3 2 2" xfId="19498" xr:uid="{00000000-0005-0000-0000-0000A1570000}"/>
    <cellStyle name="Normal 3 2 2 2 2 5 3 2 2 2" xfId="19499" xr:uid="{00000000-0005-0000-0000-0000A2570000}"/>
    <cellStyle name="Normal 3 2 2 2 2 5 3 2 3" xfId="19500" xr:uid="{00000000-0005-0000-0000-0000A3570000}"/>
    <cellStyle name="Normal 3 2 2 2 2 5 3 2 3 2" xfId="19501" xr:uid="{00000000-0005-0000-0000-0000A4570000}"/>
    <cellStyle name="Normal 3 2 2 2 2 5 3 2 4" xfId="19502" xr:uid="{00000000-0005-0000-0000-0000A5570000}"/>
    <cellStyle name="Normal 3 2 2 2 2 5 3 2 4 2" xfId="19503" xr:uid="{00000000-0005-0000-0000-0000A6570000}"/>
    <cellStyle name="Normal 3 2 2 2 2 5 3 2 5" xfId="19504" xr:uid="{00000000-0005-0000-0000-0000A7570000}"/>
    <cellStyle name="Normal 3 2 2 2 2 5 3 2 6" xfId="19505" xr:uid="{00000000-0005-0000-0000-0000A8570000}"/>
    <cellStyle name="Normal 3 2 2 2 2 5 3 2 7" xfId="19506" xr:uid="{00000000-0005-0000-0000-0000A9570000}"/>
    <cellStyle name="Normal 3 2 2 2 2 5 3 3" xfId="19507" xr:uid="{00000000-0005-0000-0000-0000AA570000}"/>
    <cellStyle name="Normal 3 2 2 2 2 5 3 3 2" xfId="19508" xr:uid="{00000000-0005-0000-0000-0000AB570000}"/>
    <cellStyle name="Normal 3 2 2 2 2 5 3 3 2 2" xfId="19509" xr:uid="{00000000-0005-0000-0000-0000AC570000}"/>
    <cellStyle name="Normal 3 2 2 2 2 5 3 3 3" xfId="19510" xr:uid="{00000000-0005-0000-0000-0000AD570000}"/>
    <cellStyle name="Normal 3 2 2 2 2 5 3 3 3 2" xfId="19511" xr:uid="{00000000-0005-0000-0000-0000AE570000}"/>
    <cellStyle name="Normal 3 2 2 2 2 5 3 3 4" xfId="19512" xr:uid="{00000000-0005-0000-0000-0000AF570000}"/>
    <cellStyle name="Normal 3 2 2 2 2 5 3 3 4 2" xfId="19513" xr:uid="{00000000-0005-0000-0000-0000B0570000}"/>
    <cellStyle name="Normal 3 2 2 2 2 5 3 3 5" xfId="19514" xr:uid="{00000000-0005-0000-0000-0000B1570000}"/>
    <cellStyle name="Normal 3 2 2 2 2 5 3 3 6" xfId="19515" xr:uid="{00000000-0005-0000-0000-0000B2570000}"/>
    <cellStyle name="Normal 3 2 2 2 2 5 3 3 7" xfId="19516" xr:uid="{00000000-0005-0000-0000-0000B3570000}"/>
    <cellStyle name="Normal 3 2 2 2 2 5 3 4" xfId="19517" xr:uid="{00000000-0005-0000-0000-0000B4570000}"/>
    <cellStyle name="Normal 3 2 2 2 2 5 3 4 2" xfId="19518" xr:uid="{00000000-0005-0000-0000-0000B5570000}"/>
    <cellStyle name="Normal 3 2 2 2 2 5 3 4 2 2" xfId="19519" xr:uid="{00000000-0005-0000-0000-0000B6570000}"/>
    <cellStyle name="Normal 3 2 2 2 2 5 3 4 3" xfId="19520" xr:uid="{00000000-0005-0000-0000-0000B7570000}"/>
    <cellStyle name="Normal 3 2 2 2 2 5 3 4 3 2" xfId="19521" xr:uid="{00000000-0005-0000-0000-0000B8570000}"/>
    <cellStyle name="Normal 3 2 2 2 2 5 3 4 4" xfId="19522" xr:uid="{00000000-0005-0000-0000-0000B9570000}"/>
    <cellStyle name="Normal 3 2 2 2 2 5 3 4 4 2" xfId="19523" xr:uid="{00000000-0005-0000-0000-0000BA570000}"/>
    <cellStyle name="Normal 3 2 2 2 2 5 3 4 5" xfId="19524" xr:uid="{00000000-0005-0000-0000-0000BB570000}"/>
    <cellStyle name="Normal 3 2 2 2 2 5 3 4 6" xfId="19525" xr:uid="{00000000-0005-0000-0000-0000BC570000}"/>
    <cellStyle name="Normal 3 2 2 2 2 5 3 5" xfId="19526" xr:uid="{00000000-0005-0000-0000-0000BD570000}"/>
    <cellStyle name="Normal 3 2 2 2 2 5 3 5 2" xfId="19527" xr:uid="{00000000-0005-0000-0000-0000BE570000}"/>
    <cellStyle name="Normal 3 2 2 2 2 5 3 5 2 2" xfId="19528" xr:uid="{00000000-0005-0000-0000-0000BF570000}"/>
    <cellStyle name="Normal 3 2 2 2 2 5 3 5 3" xfId="19529" xr:uid="{00000000-0005-0000-0000-0000C0570000}"/>
    <cellStyle name="Normal 3 2 2 2 2 5 3 5 3 2" xfId="19530" xr:uid="{00000000-0005-0000-0000-0000C1570000}"/>
    <cellStyle name="Normal 3 2 2 2 2 5 3 5 4" xfId="19531" xr:uid="{00000000-0005-0000-0000-0000C2570000}"/>
    <cellStyle name="Normal 3 2 2 2 2 5 3 5 5" xfId="19532" xr:uid="{00000000-0005-0000-0000-0000C3570000}"/>
    <cellStyle name="Normal 3 2 2 2 2 5 3 6" xfId="19533" xr:uid="{00000000-0005-0000-0000-0000C4570000}"/>
    <cellStyle name="Normal 3 2 2 2 2 5 3 6 2" xfId="19534" xr:uid="{00000000-0005-0000-0000-0000C5570000}"/>
    <cellStyle name="Normal 3 2 2 2 2 5 3 7" xfId="19535" xr:uid="{00000000-0005-0000-0000-0000C6570000}"/>
    <cellStyle name="Normal 3 2 2 2 2 5 3 7 2" xfId="19536" xr:uid="{00000000-0005-0000-0000-0000C7570000}"/>
    <cellStyle name="Normal 3 2 2 2 2 5 3 8" xfId="19537" xr:uid="{00000000-0005-0000-0000-0000C8570000}"/>
    <cellStyle name="Normal 3 2 2 2 2 5 3 8 2" xfId="19538" xr:uid="{00000000-0005-0000-0000-0000C9570000}"/>
    <cellStyle name="Normal 3 2 2 2 2 5 3 9" xfId="19539" xr:uid="{00000000-0005-0000-0000-0000CA570000}"/>
    <cellStyle name="Normal 3 2 2 2 2 5 4" xfId="19540" xr:uid="{00000000-0005-0000-0000-0000CB570000}"/>
    <cellStyle name="Normal 3 2 2 2 2 5 4 10" xfId="19541" xr:uid="{00000000-0005-0000-0000-0000CC570000}"/>
    <cellStyle name="Normal 3 2 2 2 2 5 4 11" xfId="19542" xr:uid="{00000000-0005-0000-0000-0000CD570000}"/>
    <cellStyle name="Normal 3 2 2 2 2 5 4 2" xfId="19543" xr:uid="{00000000-0005-0000-0000-0000CE570000}"/>
    <cellStyle name="Normal 3 2 2 2 2 5 4 2 2" xfId="19544" xr:uid="{00000000-0005-0000-0000-0000CF570000}"/>
    <cellStyle name="Normal 3 2 2 2 2 5 4 2 2 2" xfId="19545" xr:uid="{00000000-0005-0000-0000-0000D0570000}"/>
    <cellStyle name="Normal 3 2 2 2 2 5 4 2 3" xfId="19546" xr:uid="{00000000-0005-0000-0000-0000D1570000}"/>
    <cellStyle name="Normal 3 2 2 2 2 5 4 2 3 2" xfId="19547" xr:uid="{00000000-0005-0000-0000-0000D2570000}"/>
    <cellStyle name="Normal 3 2 2 2 2 5 4 2 4" xfId="19548" xr:uid="{00000000-0005-0000-0000-0000D3570000}"/>
    <cellStyle name="Normal 3 2 2 2 2 5 4 2 4 2" xfId="19549" xr:uid="{00000000-0005-0000-0000-0000D4570000}"/>
    <cellStyle name="Normal 3 2 2 2 2 5 4 2 5" xfId="19550" xr:uid="{00000000-0005-0000-0000-0000D5570000}"/>
    <cellStyle name="Normal 3 2 2 2 2 5 4 2 6" xfId="19551" xr:uid="{00000000-0005-0000-0000-0000D6570000}"/>
    <cellStyle name="Normal 3 2 2 2 2 5 4 2 7" xfId="19552" xr:uid="{00000000-0005-0000-0000-0000D7570000}"/>
    <cellStyle name="Normal 3 2 2 2 2 5 4 3" xfId="19553" xr:uid="{00000000-0005-0000-0000-0000D8570000}"/>
    <cellStyle name="Normal 3 2 2 2 2 5 4 3 2" xfId="19554" xr:uid="{00000000-0005-0000-0000-0000D9570000}"/>
    <cellStyle name="Normal 3 2 2 2 2 5 4 3 2 2" xfId="19555" xr:uid="{00000000-0005-0000-0000-0000DA570000}"/>
    <cellStyle name="Normal 3 2 2 2 2 5 4 3 3" xfId="19556" xr:uid="{00000000-0005-0000-0000-0000DB570000}"/>
    <cellStyle name="Normal 3 2 2 2 2 5 4 3 3 2" xfId="19557" xr:uid="{00000000-0005-0000-0000-0000DC570000}"/>
    <cellStyle name="Normal 3 2 2 2 2 5 4 3 4" xfId="19558" xr:uid="{00000000-0005-0000-0000-0000DD570000}"/>
    <cellStyle name="Normal 3 2 2 2 2 5 4 3 4 2" xfId="19559" xr:uid="{00000000-0005-0000-0000-0000DE570000}"/>
    <cellStyle name="Normal 3 2 2 2 2 5 4 3 5" xfId="19560" xr:uid="{00000000-0005-0000-0000-0000DF570000}"/>
    <cellStyle name="Normal 3 2 2 2 2 5 4 3 6" xfId="19561" xr:uid="{00000000-0005-0000-0000-0000E0570000}"/>
    <cellStyle name="Normal 3 2 2 2 2 5 4 4" xfId="19562" xr:uid="{00000000-0005-0000-0000-0000E1570000}"/>
    <cellStyle name="Normal 3 2 2 2 2 5 4 4 2" xfId="19563" xr:uid="{00000000-0005-0000-0000-0000E2570000}"/>
    <cellStyle name="Normal 3 2 2 2 2 5 4 4 2 2" xfId="19564" xr:uid="{00000000-0005-0000-0000-0000E3570000}"/>
    <cellStyle name="Normal 3 2 2 2 2 5 4 4 3" xfId="19565" xr:uid="{00000000-0005-0000-0000-0000E4570000}"/>
    <cellStyle name="Normal 3 2 2 2 2 5 4 4 3 2" xfId="19566" xr:uid="{00000000-0005-0000-0000-0000E5570000}"/>
    <cellStyle name="Normal 3 2 2 2 2 5 4 4 4" xfId="19567" xr:uid="{00000000-0005-0000-0000-0000E6570000}"/>
    <cellStyle name="Normal 3 2 2 2 2 5 4 4 4 2" xfId="19568" xr:uid="{00000000-0005-0000-0000-0000E7570000}"/>
    <cellStyle name="Normal 3 2 2 2 2 5 4 4 5" xfId="19569" xr:uid="{00000000-0005-0000-0000-0000E8570000}"/>
    <cellStyle name="Normal 3 2 2 2 2 5 4 4 6" xfId="19570" xr:uid="{00000000-0005-0000-0000-0000E9570000}"/>
    <cellStyle name="Normal 3 2 2 2 2 5 4 5" xfId="19571" xr:uid="{00000000-0005-0000-0000-0000EA570000}"/>
    <cellStyle name="Normal 3 2 2 2 2 5 4 5 2" xfId="19572" xr:uid="{00000000-0005-0000-0000-0000EB570000}"/>
    <cellStyle name="Normal 3 2 2 2 2 5 4 5 2 2" xfId="19573" xr:uid="{00000000-0005-0000-0000-0000EC570000}"/>
    <cellStyle name="Normal 3 2 2 2 2 5 4 5 3" xfId="19574" xr:uid="{00000000-0005-0000-0000-0000ED570000}"/>
    <cellStyle name="Normal 3 2 2 2 2 5 4 5 3 2" xfId="19575" xr:uid="{00000000-0005-0000-0000-0000EE570000}"/>
    <cellStyle name="Normal 3 2 2 2 2 5 4 5 4" xfId="19576" xr:uid="{00000000-0005-0000-0000-0000EF570000}"/>
    <cellStyle name="Normal 3 2 2 2 2 5 4 5 5" xfId="19577" xr:uid="{00000000-0005-0000-0000-0000F0570000}"/>
    <cellStyle name="Normal 3 2 2 2 2 5 4 6" xfId="19578" xr:uid="{00000000-0005-0000-0000-0000F1570000}"/>
    <cellStyle name="Normal 3 2 2 2 2 5 4 6 2" xfId="19579" xr:uid="{00000000-0005-0000-0000-0000F2570000}"/>
    <cellStyle name="Normal 3 2 2 2 2 5 4 7" xfId="19580" xr:uid="{00000000-0005-0000-0000-0000F3570000}"/>
    <cellStyle name="Normal 3 2 2 2 2 5 4 7 2" xfId="19581" xr:uid="{00000000-0005-0000-0000-0000F4570000}"/>
    <cellStyle name="Normal 3 2 2 2 2 5 4 8" xfId="19582" xr:uid="{00000000-0005-0000-0000-0000F5570000}"/>
    <cellStyle name="Normal 3 2 2 2 2 5 4 8 2" xfId="19583" xr:uid="{00000000-0005-0000-0000-0000F6570000}"/>
    <cellStyle name="Normal 3 2 2 2 2 5 4 9" xfId="19584" xr:uid="{00000000-0005-0000-0000-0000F7570000}"/>
    <cellStyle name="Normal 3 2 2 2 2 5 5" xfId="19585" xr:uid="{00000000-0005-0000-0000-0000F8570000}"/>
    <cellStyle name="Normal 3 2 2 2 2 5 5 2" xfId="19586" xr:uid="{00000000-0005-0000-0000-0000F9570000}"/>
    <cellStyle name="Normal 3 2 2 2 2 5 5 2 2" xfId="19587" xr:uid="{00000000-0005-0000-0000-0000FA570000}"/>
    <cellStyle name="Normal 3 2 2 2 2 5 5 2 3" xfId="19588" xr:uid="{00000000-0005-0000-0000-0000FB570000}"/>
    <cellStyle name="Normal 3 2 2 2 2 5 5 3" xfId="19589" xr:uid="{00000000-0005-0000-0000-0000FC570000}"/>
    <cellStyle name="Normal 3 2 2 2 2 5 5 3 2" xfId="19590" xr:uid="{00000000-0005-0000-0000-0000FD570000}"/>
    <cellStyle name="Normal 3 2 2 2 2 5 5 4" xfId="19591" xr:uid="{00000000-0005-0000-0000-0000FE570000}"/>
    <cellStyle name="Normal 3 2 2 2 2 5 5 4 2" xfId="19592" xr:uid="{00000000-0005-0000-0000-0000FF570000}"/>
    <cellStyle name="Normal 3 2 2 2 2 5 5 5" xfId="19593" xr:uid="{00000000-0005-0000-0000-000000580000}"/>
    <cellStyle name="Normal 3 2 2 2 2 5 5 6" xfId="19594" xr:uid="{00000000-0005-0000-0000-000001580000}"/>
    <cellStyle name="Normal 3 2 2 2 2 5 5 7" xfId="19595" xr:uid="{00000000-0005-0000-0000-000002580000}"/>
    <cellStyle name="Normal 3 2 2 2 2 5 6" xfId="19596" xr:uid="{00000000-0005-0000-0000-000003580000}"/>
    <cellStyle name="Normal 3 2 2 2 2 5 6 2" xfId="19597" xr:uid="{00000000-0005-0000-0000-000004580000}"/>
    <cellStyle name="Normal 3 2 2 2 2 5 6 2 2" xfId="19598" xr:uid="{00000000-0005-0000-0000-000005580000}"/>
    <cellStyle name="Normal 3 2 2 2 2 5 6 3" xfId="19599" xr:uid="{00000000-0005-0000-0000-000006580000}"/>
    <cellStyle name="Normal 3 2 2 2 2 5 6 3 2" xfId="19600" xr:uid="{00000000-0005-0000-0000-000007580000}"/>
    <cellStyle name="Normal 3 2 2 2 2 5 6 4" xfId="19601" xr:uid="{00000000-0005-0000-0000-000008580000}"/>
    <cellStyle name="Normal 3 2 2 2 2 5 6 4 2" xfId="19602" xr:uid="{00000000-0005-0000-0000-000009580000}"/>
    <cellStyle name="Normal 3 2 2 2 2 5 6 5" xfId="19603" xr:uid="{00000000-0005-0000-0000-00000A580000}"/>
    <cellStyle name="Normal 3 2 2 2 2 5 6 6" xfId="19604" xr:uid="{00000000-0005-0000-0000-00000B580000}"/>
    <cellStyle name="Normal 3 2 2 2 2 5 6 7" xfId="19605" xr:uid="{00000000-0005-0000-0000-00000C580000}"/>
    <cellStyle name="Normal 3 2 2 2 2 5 7" xfId="19606" xr:uid="{00000000-0005-0000-0000-00000D580000}"/>
    <cellStyle name="Normal 3 2 2 2 2 5 7 2" xfId="19607" xr:uid="{00000000-0005-0000-0000-00000E580000}"/>
    <cellStyle name="Normal 3 2 2 2 2 5 7 2 2" xfId="19608" xr:uid="{00000000-0005-0000-0000-00000F580000}"/>
    <cellStyle name="Normal 3 2 2 2 2 5 7 3" xfId="19609" xr:uid="{00000000-0005-0000-0000-000010580000}"/>
    <cellStyle name="Normal 3 2 2 2 2 5 7 3 2" xfId="19610" xr:uid="{00000000-0005-0000-0000-000011580000}"/>
    <cellStyle name="Normal 3 2 2 2 2 5 7 4" xfId="19611" xr:uid="{00000000-0005-0000-0000-000012580000}"/>
    <cellStyle name="Normal 3 2 2 2 2 5 7 4 2" xfId="19612" xr:uid="{00000000-0005-0000-0000-000013580000}"/>
    <cellStyle name="Normal 3 2 2 2 2 5 7 5" xfId="19613" xr:uid="{00000000-0005-0000-0000-000014580000}"/>
    <cellStyle name="Normal 3 2 2 2 2 5 7 6" xfId="19614" xr:uid="{00000000-0005-0000-0000-000015580000}"/>
    <cellStyle name="Normal 3 2 2 2 2 5 8" xfId="19615" xr:uid="{00000000-0005-0000-0000-000016580000}"/>
    <cellStyle name="Normal 3 2 2 2 2 5 8 2" xfId="19616" xr:uid="{00000000-0005-0000-0000-000017580000}"/>
    <cellStyle name="Normal 3 2 2 2 2 5 8 2 2" xfId="19617" xr:uid="{00000000-0005-0000-0000-000018580000}"/>
    <cellStyle name="Normal 3 2 2 2 2 5 8 3" xfId="19618" xr:uid="{00000000-0005-0000-0000-000019580000}"/>
    <cellStyle name="Normal 3 2 2 2 2 5 8 3 2" xfId="19619" xr:uid="{00000000-0005-0000-0000-00001A580000}"/>
    <cellStyle name="Normal 3 2 2 2 2 5 8 4" xfId="19620" xr:uid="{00000000-0005-0000-0000-00001B580000}"/>
    <cellStyle name="Normal 3 2 2 2 2 5 8 5" xfId="19621" xr:uid="{00000000-0005-0000-0000-00001C580000}"/>
    <cellStyle name="Normal 3 2 2 2 2 5 9" xfId="19622" xr:uid="{00000000-0005-0000-0000-00001D580000}"/>
    <cellStyle name="Normal 3 2 2 2 2 5 9 2" xfId="19623" xr:uid="{00000000-0005-0000-0000-00001E580000}"/>
    <cellStyle name="Normal 3 2 2 2 2 6" xfId="19624" xr:uid="{00000000-0005-0000-0000-00001F580000}"/>
    <cellStyle name="Normal 3 2 2 2 2 6 10" xfId="19625" xr:uid="{00000000-0005-0000-0000-000020580000}"/>
    <cellStyle name="Normal 3 2 2 2 2 6 10 2" xfId="19626" xr:uid="{00000000-0005-0000-0000-000021580000}"/>
    <cellStyle name="Normal 3 2 2 2 2 6 11" xfId="19627" xr:uid="{00000000-0005-0000-0000-000022580000}"/>
    <cellStyle name="Normal 3 2 2 2 2 6 11 2" xfId="19628" xr:uid="{00000000-0005-0000-0000-000023580000}"/>
    <cellStyle name="Normal 3 2 2 2 2 6 12" xfId="19629" xr:uid="{00000000-0005-0000-0000-000024580000}"/>
    <cellStyle name="Normal 3 2 2 2 2 6 13" xfId="19630" xr:uid="{00000000-0005-0000-0000-000025580000}"/>
    <cellStyle name="Normal 3 2 2 2 2 6 14" xfId="19631" xr:uid="{00000000-0005-0000-0000-000026580000}"/>
    <cellStyle name="Normal 3 2 2 2 2 6 2" xfId="19632" xr:uid="{00000000-0005-0000-0000-000027580000}"/>
    <cellStyle name="Normal 3 2 2 2 2 6 2 10" xfId="19633" xr:uid="{00000000-0005-0000-0000-000028580000}"/>
    <cellStyle name="Normal 3 2 2 2 2 6 2 11" xfId="19634" xr:uid="{00000000-0005-0000-0000-000029580000}"/>
    <cellStyle name="Normal 3 2 2 2 2 6 2 12" xfId="19635" xr:uid="{00000000-0005-0000-0000-00002A580000}"/>
    <cellStyle name="Normal 3 2 2 2 2 6 2 2" xfId="19636" xr:uid="{00000000-0005-0000-0000-00002B580000}"/>
    <cellStyle name="Normal 3 2 2 2 2 6 2 2 2" xfId="19637" xr:uid="{00000000-0005-0000-0000-00002C580000}"/>
    <cellStyle name="Normal 3 2 2 2 2 6 2 2 2 2" xfId="19638" xr:uid="{00000000-0005-0000-0000-00002D580000}"/>
    <cellStyle name="Normal 3 2 2 2 2 6 2 2 3" xfId="19639" xr:uid="{00000000-0005-0000-0000-00002E580000}"/>
    <cellStyle name="Normal 3 2 2 2 2 6 2 2 3 2" xfId="19640" xr:uid="{00000000-0005-0000-0000-00002F580000}"/>
    <cellStyle name="Normal 3 2 2 2 2 6 2 2 4" xfId="19641" xr:uid="{00000000-0005-0000-0000-000030580000}"/>
    <cellStyle name="Normal 3 2 2 2 2 6 2 2 4 2" xfId="19642" xr:uid="{00000000-0005-0000-0000-000031580000}"/>
    <cellStyle name="Normal 3 2 2 2 2 6 2 2 5" xfId="19643" xr:uid="{00000000-0005-0000-0000-000032580000}"/>
    <cellStyle name="Normal 3 2 2 2 2 6 2 2 6" xfId="19644" xr:uid="{00000000-0005-0000-0000-000033580000}"/>
    <cellStyle name="Normal 3 2 2 2 2 6 2 2 7" xfId="19645" xr:uid="{00000000-0005-0000-0000-000034580000}"/>
    <cellStyle name="Normal 3 2 2 2 2 6 2 3" xfId="19646" xr:uid="{00000000-0005-0000-0000-000035580000}"/>
    <cellStyle name="Normal 3 2 2 2 2 6 2 3 2" xfId="19647" xr:uid="{00000000-0005-0000-0000-000036580000}"/>
    <cellStyle name="Normal 3 2 2 2 2 6 2 3 2 2" xfId="19648" xr:uid="{00000000-0005-0000-0000-000037580000}"/>
    <cellStyle name="Normal 3 2 2 2 2 6 2 3 3" xfId="19649" xr:uid="{00000000-0005-0000-0000-000038580000}"/>
    <cellStyle name="Normal 3 2 2 2 2 6 2 3 3 2" xfId="19650" xr:uid="{00000000-0005-0000-0000-000039580000}"/>
    <cellStyle name="Normal 3 2 2 2 2 6 2 3 4" xfId="19651" xr:uid="{00000000-0005-0000-0000-00003A580000}"/>
    <cellStyle name="Normal 3 2 2 2 2 6 2 3 4 2" xfId="19652" xr:uid="{00000000-0005-0000-0000-00003B580000}"/>
    <cellStyle name="Normal 3 2 2 2 2 6 2 3 5" xfId="19653" xr:uid="{00000000-0005-0000-0000-00003C580000}"/>
    <cellStyle name="Normal 3 2 2 2 2 6 2 3 6" xfId="19654" xr:uid="{00000000-0005-0000-0000-00003D580000}"/>
    <cellStyle name="Normal 3 2 2 2 2 6 2 4" xfId="19655" xr:uid="{00000000-0005-0000-0000-00003E580000}"/>
    <cellStyle name="Normal 3 2 2 2 2 6 2 4 2" xfId="19656" xr:uid="{00000000-0005-0000-0000-00003F580000}"/>
    <cellStyle name="Normal 3 2 2 2 2 6 2 4 2 2" xfId="19657" xr:uid="{00000000-0005-0000-0000-000040580000}"/>
    <cellStyle name="Normal 3 2 2 2 2 6 2 4 3" xfId="19658" xr:uid="{00000000-0005-0000-0000-000041580000}"/>
    <cellStyle name="Normal 3 2 2 2 2 6 2 4 3 2" xfId="19659" xr:uid="{00000000-0005-0000-0000-000042580000}"/>
    <cellStyle name="Normal 3 2 2 2 2 6 2 4 4" xfId="19660" xr:uid="{00000000-0005-0000-0000-000043580000}"/>
    <cellStyle name="Normal 3 2 2 2 2 6 2 4 4 2" xfId="19661" xr:uid="{00000000-0005-0000-0000-000044580000}"/>
    <cellStyle name="Normal 3 2 2 2 2 6 2 4 5" xfId="19662" xr:uid="{00000000-0005-0000-0000-000045580000}"/>
    <cellStyle name="Normal 3 2 2 2 2 6 2 4 6" xfId="19663" xr:uid="{00000000-0005-0000-0000-000046580000}"/>
    <cellStyle name="Normal 3 2 2 2 2 6 2 5" xfId="19664" xr:uid="{00000000-0005-0000-0000-000047580000}"/>
    <cellStyle name="Normal 3 2 2 2 2 6 2 5 2" xfId="19665" xr:uid="{00000000-0005-0000-0000-000048580000}"/>
    <cellStyle name="Normal 3 2 2 2 2 6 2 5 2 2" xfId="19666" xr:uid="{00000000-0005-0000-0000-000049580000}"/>
    <cellStyle name="Normal 3 2 2 2 2 6 2 5 3" xfId="19667" xr:uid="{00000000-0005-0000-0000-00004A580000}"/>
    <cellStyle name="Normal 3 2 2 2 2 6 2 5 3 2" xfId="19668" xr:uid="{00000000-0005-0000-0000-00004B580000}"/>
    <cellStyle name="Normal 3 2 2 2 2 6 2 5 4" xfId="19669" xr:uid="{00000000-0005-0000-0000-00004C580000}"/>
    <cellStyle name="Normal 3 2 2 2 2 6 2 5 4 2" xfId="19670" xr:uid="{00000000-0005-0000-0000-00004D580000}"/>
    <cellStyle name="Normal 3 2 2 2 2 6 2 5 5" xfId="19671" xr:uid="{00000000-0005-0000-0000-00004E580000}"/>
    <cellStyle name="Normal 3 2 2 2 2 6 2 5 6" xfId="19672" xr:uid="{00000000-0005-0000-0000-00004F580000}"/>
    <cellStyle name="Normal 3 2 2 2 2 6 2 6" xfId="19673" xr:uid="{00000000-0005-0000-0000-000050580000}"/>
    <cellStyle name="Normal 3 2 2 2 2 6 2 6 2" xfId="19674" xr:uid="{00000000-0005-0000-0000-000051580000}"/>
    <cellStyle name="Normal 3 2 2 2 2 6 2 6 2 2" xfId="19675" xr:uid="{00000000-0005-0000-0000-000052580000}"/>
    <cellStyle name="Normal 3 2 2 2 2 6 2 6 3" xfId="19676" xr:uid="{00000000-0005-0000-0000-000053580000}"/>
    <cellStyle name="Normal 3 2 2 2 2 6 2 6 3 2" xfId="19677" xr:uid="{00000000-0005-0000-0000-000054580000}"/>
    <cellStyle name="Normal 3 2 2 2 2 6 2 6 4" xfId="19678" xr:uid="{00000000-0005-0000-0000-000055580000}"/>
    <cellStyle name="Normal 3 2 2 2 2 6 2 6 5" xfId="19679" xr:uid="{00000000-0005-0000-0000-000056580000}"/>
    <cellStyle name="Normal 3 2 2 2 2 6 2 7" xfId="19680" xr:uid="{00000000-0005-0000-0000-000057580000}"/>
    <cellStyle name="Normal 3 2 2 2 2 6 2 7 2" xfId="19681" xr:uid="{00000000-0005-0000-0000-000058580000}"/>
    <cellStyle name="Normal 3 2 2 2 2 6 2 8" xfId="19682" xr:uid="{00000000-0005-0000-0000-000059580000}"/>
    <cellStyle name="Normal 3 2 2 2 2 6 2 8 2" xfId="19683" xr:uid="{00000000-0005-0000-0000-00005A580000}"/>
    <cellStyle name="Normal 3 2 2 2 2 6 2 9" xfId="19684" xr:uid="{00000000-0005-0000-0000-00005B580000}"/>
    <cellStyle name="Normal 3 2 2 2 2 6 2 9 2" xfId="19685" xr:uid="{00000000-0005-0000-0000-00005C580000}"/>
    <cellStyle name="Normal 3 2 2 2 2 6 3" xfId="19686" xr:uid="{00000000-0005-0000-0000-00005D580000}"/>
    <cellStyle name="Normal 3 2 2 2 2 6 3 10" xfId="19687" xr:uid="{00000000-0005-0000-0000-00005E580000}"/>
    <cellStyle name="Normal 3 2 2 2 2 6 3 11" xfId="19688" xr:uid="{00000000-0005-0000-0000-00005F580000}"/>
    <cellStyle name="Normal 3 2 2 2 2 6 3 2" xfId="19689" xr:uid="{00000000-0005-0000-0000-000060580000}"/>
    <cellStyle name="Normal 3 2 2 2 2 6 3 2 2" xfId="19690" xr:uid="{00000000-0005-0000-0000-000061580000}"/>
    <cellStyle name="Normal 3 2 2 2 2 6 3 2 2 2" xfId="19691" xr:uid="{00000000-0005-0000-0000-000062580000}"/>
    <cellStyle name="Normal 3 2 2 2 2 6 3 2 3" xfId="19692" xr:uid="{00000000-0005-0000-0000-000063580000}"/>
    <cellStyle name="Normal 3 2 2 2 2 6 3 2 3 2" xfId="19693" xr:uid="{00000000-0005-0000-0000-000064580000}"/>
    <cellStyle name="Normal 3 2 2 2 2 6 3 2 4" xfId="19694" xr:uid="{00000000-0005-0000-0000-000065580000}"/>
    <cellStyle name="Normal 3 2 2 2 2 6 3 2 4 2" xfId="19695" xr:uid="{00000000-0005-0000-0000-000066580000}"/>
    <cellStyle name="Normal 3 2 2 2 2 6 3 2 5" xfId="19696" xr:uid="{00000000-0005-0000-0000-000067580000}"/>
    <cellStyle name="Normal 3 2 2 2 2 6 3 2 6" xfId="19697" xr:uid="{00000000-0005-0000-0000-000068580000}"/>
    <cellStyle name="Normal 3 2 2 2 2 6 3 2 7" xfId="19698" xr:uid="{00000000-0005-0000-0000-000069580000}"/>
    <cellStyle name="Normal 3 2 2 2 2 6 3 3" xfId="19699" xr:uid="{00000000-0005-0000-0000-00006A580000}"/>
    <cellStyle name="Normal 3 2 2 2 2 6 3 3 2" xfId="19700" xr:uid="{00000000-0005-0000-0000-00006B580000}"/>
    <cellStyle name="Normal 3 2 2 2 2 6 3 3 2 2" xfId="19701" xr:uid="{00000000-0005-0000-0000-00006C580000}"/>
    <cellStyle name="Normal 3 2 2 2 2 6 3 3 3" xfId="19702" xr:uid="{00000000-0005-0000-0000-00006D580000}"/>
    <cellStyle name="Normal 3 2 2 2 2 6 3 3 3 2" xfId="19703" xr:uid="{00000000-0005-0000-0000-00006E580000}"/>
    <cellStyle name="Normal 3 2 2 2 2 6 3 3 4" xfId="19704" xr:uid="{00000000-0005-0000-0000-00006F580000}"/>
    <cellStyle name="Normal 3 2 2 2 2 6 3 3 4 2" xfId="19705" xr:uid="{00000000-0005-0000-0000-000070580000}"/>
    <cellStyle name="Normal 3 2 2 2 2 6 3 3 5" xfId="19706" xr:uid="{00000000-0005-0000-0000-000071580000}"/>
    <cellStyle name="Normal 3 2 2 2 2 6 3 3 6" xfId="19707" xr:uid="{00000000-0005-0000-0000-000072580000}"/>
    <cellStyle name="Normal 3 2 2 2 2 6 3 4" xfId="19708" xr:uid="{00000000-0005-0000-0000-000073580000}"/>
    <cellStyle name="Normal 3 2 2 2 2 6 3 4 2" xfId="19709" xr:uid="{00000000-0005-0000-0000-000074580000}"/>
    <cellStyle name="Normal 3 2 2 2 2 6 3 4 2 2" xfId="19710" xr:uid="{00000000-0005-0000-0000-000075580000}"/>
    <cellStyle name="Normal 3 2 2 2 2 6 3 4 3" xfId="19711" xr:uid="{00000000-0005-0000-0000-000076580000}"/>
    <cellStyle name="Normal 3 2 2 2 2 6 3 4 3 2" xfId="19712" xr:uid="{00000000-0005-0000-0000-000077580000}"/>
    <cellStyle name="Normal 3 2 2 2 2 6 3 4 4" xfId="19713" xr:uid="{00000000-0005-0000-0000-000078580000}"/>
    <cellStyle name="Normal 3 2 2 2 2 6 3 4 4 2" xfId="19714" xr:uid="{00000000-0005-0000-0000-000079580000}"/>
    <cellStyle name="Normal 3 2 2 2 2 6 3 4 5" xfId="19715" xr:uid="{00000000-0005-0000-0000-00007A580000}"/>
    <cellStyle name="Normal 3 2 2 2 2 6 3 4 6" xfId="19716" xr:uid="{00000000-0005-0000-0000-00007B580000}"/>
    <cellStyle name="Normal 3 2 2 2 2 6 3 5" xfId="19717" xr:uid="{00000000-0005-0000-0000-00007C580000}"/>
    <cellStyle name="Normal 3 2 2 2 2 6 3 5 2" xfId="19718" xr:uid="{00000000-0005-0000-0000-00007D580000}"/>
    <cellStyle name="Normal 3 2 2 2 2 6 3 5 2 2" xfId="19719" xr:uid="{00000000-0005-0000-0000-00007E580000}"/>
    <cellStyle name="Normal 3 2 2 2 2 6 3 5 3" xfId="19720" xr:uid="{00000000-0005-0000-0000-00007F580000}"/>
    <cellStyle name="Normal 3 2 2 2 2 6 3 5 3 2" xfId="19721" xr:uid="{00000000-0005-0000-0000-000080580000}"/>
    <cellStyle name="Normal 3 2 2 2 2 6 3 5 4" xfId="19722" xr:uid="{00000000-0005-0000-0000-000081580000}"/>
    <cellStyle name="Normal 3 2 2 2 2 6 3 5 5" xfId="19723" xr:uid="{00000000-0005-0000-0000-000082580000}"/>
    <cellStyle name="Normal 3 2 2 2 2 6 3 6" xfId="19724" xr:uid="{00000000-0005-0000-0000-000083580000}"/>
    <cellStyle name="Normal 3 2 2 2 2 6 3 6 2" xfId="19725" xr:uid="{00000000-0005-0000-0000-000084580000}"/>
    <cellStyle name="Normal 3 2 2 2 2 6 3 7" xfId="19726" xr:uid="{00000000-0005-0000-0000-000085580000}"/>
    <cellStyle name="Normal 3 2 2 2 2 6 3 7 2" xfId="19727" xr:uid="{00000000-0005-0000-0000-000086580000}"/>
    <cellStyle name="Normal 3 2 2 2 2 6 3 8" xfId="19728" xr:uid="{00000000-0005-0000-0000-000087580000}"/>
    <cellStyle name="Normal 3 2 2 2 2 6 3 8 2" xfId="19729" xr:uid="{00000000-0005-0000-0000-000088580000}"/>
    <cellStyle name="Normal 3 2 2 2 2 6 3 9" xfId="19730" xr:uid="{00000000-0005-0000-0000-000089580000}"/>
    <cellStyle name="Normal 3 2 2 2 2 6 4" xfId="19731" xr:uid="{00000000-0005-0000-0000-00008A580000}"/>
    <cellStyle name="Normal 3 2 2 2 2 6 4 10" xfId="19732" xr:uid="{00000000-0005-0000-0000-00008B580000}"/>
    <cellStyle name="Normal 3 2 2 2 2 6 4 11" xfId="19733" xr:uid="{00000000-0005-0000-0000-00008C580000}"/>
    <cellStyle name="Normal 3 2 2 2 2 6 4 2" xfId="19734" xr:uid="{00000000-0005-0000-0000-00008D580000}"/>
    <cellStyle name="Normal 3 2 2 2 2 6 4 2 2" xfId="19735" xr:uid="{00000000-0005-0000-0000-00008E580000}"/>
    <cellStyle name="Normal 3 2 2 2 2 6 4 2 2 2" xfId="19736" xr:uid="{00000000-0005-0000-0000-00008F580000}"/>
    <cellStyle name="Normal 3 2 2 2 2 6 4 2 3" xfId="19737" xr:uid="{00000000-0005-0000-0000-000090580000}"/>
    <cellStyle name="Normal 3 2 2 2 2 6 4 2 3 2" xfId="19738" xr:uid="{00000000-0005-0000-0000-000091580000}"/>
    <cellStyle name="Normal 3 2 2 2 2 6 4 2 4" xfId="19739" xr:uid="{00000000-0005-0000-0000-000092580000}"/>
    <cellStyle name="Normal 3 2 2 2 2 6 4 2 4 2" xfId="19740" xr:uid="{00000000-0005-0000-0000-000093580000}"/>
    <cellStyle name="Normal 3 2 2 2 2 6 4 2 5" xfId="19741" xr:uid="{00000000-0005-0000-0000-000094580000}"/>
    <cellStyle name="Normal 3 2 2 2 2 6 4 2 6" xfId="19742" xr:uid="{00000000-0005-0000-0000-000095580000}"/>
    <cellStyle name="Normal 3 2 2 2 2 6 4 3" xfId="19743" xr:uid="{00000000-0005-0000-0000-000096580000}"/>
    <cellStyle name="Normal 3 2 2 2 2 6 4 3 2" xfId="19744" xr:uid="{00000000-0005-0000-0000-000097580000}"/>
    <cellStyle name="Normal 3 2 2 2 2 6 4 3 2 2" xfId="19745" xr:uid="{00000000-0005-0000-0000-000098580000}"/>
    <cellStyle name="Normal 3 2 2 2 2 6 4 3 3" xfId="19746" xr:uid="{00000000-0005-0000-0000-000099580000}"/>
    <cellStyle name="Normal 3 2 2 2 2 6 4 3 3 2" xfId="19747" xr:uid="{00000000-0005-0000-0000-00009A580000}"/>
    <cellStyle name="Normal 3 2 2 2 2 6 4 3 4" xfId="19748" xr:uid="{00000000-0005-0000-0000-00009B580000}"/>
    <cellStyle name="Normal 3 2 2 2 2 6 4 3 4 2" xfId="19749" xr:uid="{00000000-0005-0000-0000-00009C580000}"/>
    <cellStyle name="Normal 3 2 2 2 2 6 4 3 5" xfId="19750" xr:uid="{00000000-0005-0000-0000-00009D580000}"/>
    <cellStyle name="Normal 3 2 2 2 2 6 4 3 6" xfId="19751" xr:uid="{00000000-0005-0000-0000-00009E580000}"/>
    <cellStyle name="Normal 3 2 2 2 2 6 4 4" xfId="19752" xr:uid="{00000000-0005-0000-0000-00009F580000}"/>
    <cellStyle name="Normal 3 2 2 2 2 6 4 4 2" xfId="19753" xr:uid="{00000000-0005-0000-0000-0000A0580000}"/>
    <cellStyle name="Normal 3 2 2 2 2 6 4 4 2 2" xfId="19754" xr:uid="{00000000-0005-0000-0000-0000A1580000}"/>
    <cellStyle name="Normal 3 2 2 2 2 6 4 4 3" xfId="19755" xr:uid="{00000000-0005-0000-0000-0000A2580000}"/>
    <cellStyle name="Normal 3 2 2 2 2 6 4 4 3 2" xfId="19756" xr:uid="{00000000-0005-0000-0000-0000A3580000}"/>
    <cellStyle name="Normal 3 2 2 2 2 6 4 4 4" xfId="19757" xr:uid="{00000000-0005-0000-0000-0000A4580000}"/>
    <cellStyle name="Normal 3 2 2 2 2 6 4 4 4 2" xfId="19758" xr:uid="{00000000-0005-0000-0000-0000A5580000}"/>
    <cellStyle name="Normal 3 2 2 2 2 6 4 4 5" xfId="19759" xr:uid="{00000000-0005-0000-0000-0000A6580000}"/>
    <cellStyle name="Normal 3 2 2 2 2 6 4 4 6" xfId="19760" xr:uid="{00000000-0005-0000-0000-0000A7580000}"/>
    <cellStyle name="Normal 3 2 2 2 2 6 4 5" xfId="19761" xr:uid="{00000000-0005-0000-0000-0000A8580000}"/>
    <cellStyle name="Normal 3 2 2 2 2 6 4 5 2" xfId="19762" xr:uid="{00000000-0005-0000-0000-0000A9580000}"/>
    <cellStyle name="Normal 3 2 2 2 2 6 4 5 2 2" xfId="19763" xr:uid="{00000000-0005-0000-0000-0000AA580000}"/>
    <cellStyle name="Normal 3 2 2 2 2 6 4 5 3" xfId="19764" xr:uid="{00000000-0005-0000-0000-0000AB580000}"/>
    <cellStyle name="Normal 3 2 2 2 2 6 4 5 3 2" xfId="19765" xr:uid="{00000000-0005-0000-0000-0000AC580000}"/>
    <cellStyle name="Normal 3 2 2 2 2 6 4 5 4" xfId="19766" xr:uid="{00000000-0005-0000-0000-0000AD580000}"/>
    <cellStyle name="Normal 3 2 2 2 2 6 4 5 5" xfId="19767" xr:uid="{00000000-0005-0000-0000-0000AE580000}"/>
    <cellStyle name="Normal 3 2 2 2 2 6 4 6" xfId="19768" xr:uid="{00000000-0005-0000-0000-0000AF580000}"/>
    <cellStyle name="Normal 3 2 2 2 2 6 4 6 2" xfId="19769" xr:uid="{00000000-0005-0000-0000-0000B0580000}"/>
    <cellStyle name="Normal 3 2 2 2 2 6 4 7" xfId="19770" xr:uid="{00000000-0005-0000-0000-0000B1580000}"/>
    <cellStyle name="Normal 3 2 2 2 2 6 4 7 2" xfId="19771" xr:uid="{00000000-0005-0000-0000-0000B2580000}"/>
    <cellStyle name="Normal 3 2 2 2 2 6 4 8" xfId="19772" xr:uid="{00000000-0005-0000-0000-0000B3580000}"/>
    <cellStyle name="Normal 3 2 2 2 2 6 4 8 2" xfId="19773" xr:uid="{00000000-0005-0000-0000-0000B4580000}"/>
    <cellStyle name="Normal 3 2 2 2 2 6 4 9" xfId="19774" xr:uid="{00000000-0005-0000-0000-0000B5580000}"/>
    <cellStyle name="Normal 3 2 2 2 2 6 5" xfId="19775" xr:uid="{00000000-0005-0000-0000-0000B6580000}"/>
    <cellStyle name="Normal 3 2 2 2 2 6 5 2" xfId="19776" xr:uid="{00000000-0005-0000-0000-0000B7580000}"/>
    <cellStyle name="Normal 3 2 2 2 2 6 5 2 2" xfId="19777" xr:uid="{00000000-0005-0000-0000-0000B8580000}"/>
    <cellStyle name="Normal 3 2 2 2 2 6 5 3" xfId="19778" xr:uid="{00000000-0005-0000-0000-0000B9580000}"/>
    <cellStyle name="Normal 3 2 2 2 2 6 5 3 2" xfId="19779" xr:uid="{00000000-0005-0000-0000-0000BA580000}"/>
    <cellStyle name="Normal 3 2 2 2 2 6 5 4" xfId="19780" xr:uid="{00000000-0005-0000-0000-0000BB580000}"/>
    <cellStyle name="Normal 3 2 2 2 2 6 5 4 2" xfId="19781" xr:uid="{00000000-0005-0000-0000-0000BC580000}"/>
    <cellStyle name="Normal 3 2 2 2 2 6 5 5" xfId="19782" xr:uid="{00000000-0005-0000-0000-0000BD580000}"/>
    <cellStyle name="Normal 3 2 2 2 2 6 5 6" xfId="19783" xr:uid="{00000000-0005-0000-0000-0000BE580000}"/>
    <cellStyle name="Normal 3 2 2 2 2 6 6" xfId="19784" xr:uid="{00000000-0005-0000-0000-0000BF580000}"/>
    <cellStyle name="Normal 3 2 2 2 2 6 6 2" xfId="19785" xr:uid="{00000000-0005-0000-0000-0000C0580000}"/>
    <cellStyle name="Normal 3 2 2 2 2 6 6 2 2" xfId="19786" xr:uid="{00000000-0005-0000-0000-0000C1580000}"/>
    <cellStyle name="Normal 3 2 2 2 2 6 6 3" xfId="19787" xr:uid="{00000000-0005-0000-0000-0000C2580000}"/>
    <cellStyle name="Normal 3 2 2 2 2 6 6 3 2" xfId="19788" xr:uid="{00000000-0005-0000-0000-0000C3580000}"/>
    <cellStyle name="Normal 3 2 2 2 2 6 6 4" xfId="19789" xr:uid="{00000000-0005-0000-0000-0000C4580000}"/>
    <cellStyle name="Normal 3 2 2 2 2 6 6 4 2" xfId="19790" xr:uid="{00000000-0005-0000-0000-0000C5580000}"/>
    <cellStyle name="Normal 3 2 2 2 2 6 6 5" xfId="19791" xr:uid="{00000000-0005-0000-0000-0000C6580000}"/>
    <cellStyle name="Normal 3 2 2 2 2 6 6 6" xfId="19792" xr:uid="{00000000-0005-0000-0000-0000C7580000}"/>
    <cellStyle name="Normal 3 2 2 2 2 6 7" xfId="19793" xr:uid="{00000000-0005-0000-0000-0000C8580000}"/>
    <cellStyle name="Normal 3 2 2 2 2 6 7 2" xfId="19794" xr:uid="{00000000-0005-0000-0000-0000C9580000}"/>
    <cellStyle name="Normal 3 2 2 2 2 6 7 2 2" xfId="19795" xr:uid="{00000000-0005-0000-0000-0000CA580000}"/>
    <cellStyle name="Normal 3 2 2 2 2 6 7 3" xfId="19796" xr:uid="{00000000-0005-0000-0000-0000CB580000}"/>
    <cellStyle name="Normal 3 2 2 2 2 6 7 3 2" xfId="19797" xr:uid="{00000000-0005-0000-0000-0000CC580000}"/>
    <cellStyle name="Normal 3 2 2 2 2 6 7 4" xfId="19798" xr:uid="{00000000-0005-0000-0000-0000CD580000}"/>
    <cellStyle name="Normal 3 2 2 2 2 6 7 4 2" xfId="19799" xr:uid="{00000000-0005-0000-0000-0000CE580000}"/>
    <cellStyle name="Normal 3 2 2 2 2 6 7 5" xfId="19800" xr:uid="{00000000-0005-0000-0000-0000CF580000}"/>
    <cellStyle name="Normal 3 2 2 2 2 6 7 6" xfId="19801" xr:uid="{00000000-0005-0000-0000-0000D0580000}"/>
    <cellStyle name="Normal 3 2 2 2 2 6 8" xfId="19802" xr:uid="{00000000-0005-0000-0000-0000D1580000}"/>
    <cellStyle name="Normal 3 2 2 2 2 6 8 2" xfId="19803" xr:uid="{00000000-0005-0000-0000-0000D2580000}"/>
    <cellStyle name="Normal 3 2 2 2 2 6 8 2 2" xfId="19804" xr:uid="{00000000-0005-0000-0000-0000D3580000}"/>
    <cellStyle name="Normal 3 2 2 2 2 6 8 3" xfId="19805" xr:uid="{00000000-0005-0000-0000-0000D4580000}"/>
    <cellStyle name="Normal 3 2 2 2 2 6 8 3 2" xfId="19806" xr:uid="{00000000-0005-0000-0000-0000D5580000}"/>
    <cellStyle name="Normal 3 2 2 2 2 6 8 4" xfId="19807" xr:uid="{00000000-0005-0000-0000-0000D6580000}"/>
    <cellStyle name="Normal 3 2 2 2 2 6 8 5" xfId="19808" xr:uid="{00000000-0005-0000-0000-0000D7580000}"/>
    <cellStyle name="Normal 3 2 2 2 2 6 9" xfId="19809" xr:uid="{00000000-0005-0000-0000-0000D8580000}"/>
    <cellStyle name="Normal 3 2 2 2 2 6 9 2" xfId="19810" xr:uid="{00000000-0005-0000-0000-0000D9580000}"/>
    <cellStyle name="Normal 3 2 2 2 2 7" xfId="19811" xr:uid="{00000000-0005-0000-0000-0000DA580000}"/>
    <cellStyle name="Normal 3 2 2 2 2 7 10" xfId="19812" xr:uid="{00000000-0005-0000-0000-0000DB580000}"/>
    <cellStyle name="Normal 3 2 2 2 2 7 10 2" xfId="19813" xr:uid="{00000000-0005-0000-0000-0000DC580000}"/>
    <cellStyle name="Normal 3 2 2 2 2 7 11" xfId="19814" xr:uid="{00000000-0005-0000-0000-0000DD580000}"/>
    <cellStyle name="Normal 3 2 2 2 2 7 12" xfId="19815" xr:uid="{00000000-0005-0000-0000-0000DE580000}"/>
    <cellStyle name="Normal 3 2 2 2 2 7 13" xfId="19816" xr:uid="{00000000-0005-0000-0000-0000DF580000}"/>
    <cellStyle name="Normal 3 2 2 2 2 7 2" xfId="19817" xr:uid="{00000000-0005-0000-0000-0000E0580000}"/>
    <cellStyle name="Normal 3 2 2 2 2 7 2 10" xfId="19818" xr:uid="{00000000-0005-0000-0000-0000E1580000}"/>
    <cellStyle name="Normal 3 2 2 2 2 7 2 11" xfId="19819" xr:uid="{00000000-0005-0000-0000-0000E2580000}"/>
    <cellStyle name="Normal 3 2 2 2 2 7 2 2" xfId="19820" xr:uid="{00000000-0005-0000-0000-0000E3580000}"/>
    <cellStyle name="Normal 3 2 2 2 2 7 2 2 2" xfId="19821" xr:uid="{00000000-0005-0000-0000-0000E4580000}"/>
    <cellStyle name="Normal 3 2 2 2 2 7 2 2 2 2" xfId="19822" xr:uid="{00000000-0005-0000-0000-0000E5580000}"/>
    <cellStyle name="Normal 3 2 2 2 2 7 2 2 3" xfId="19823" xr:uid="{00000000-0005-0000-0000-0000E6580000}"/>
    <cellStyle name="Normal 3 2 2 2 2 7 2 2 3 2" xfId="19824" xr:uid="{00000000-0005-0000-0000-0000E7580000}"/>
    <cellStyle name="Normal 3 2 2 2 2 7 2 2 4" xfId="19825" xr:uid="{00000000-0005-0000-0000-0000E8580000}"/>
    <cellStyle name="Normal 3 2 2 2 2 7 2 2 4 2" xfId="19826" xr:uid="{00000000-0005-0000-0000-0000E9580000}"/>
    <cellStyle name="Normal 3 2 2 2 2 7 2 2 5" xfId="19827" xr:uid="{00000000-0005-0000-0000-0000EA580000}"/>
    <cellStyle name="Normal 3 2 2 2 2 7 2 2 6" xfId="19828" xr:uid="{00000000-0005-0000-0000-0000EB580000}"/>
    <cellStyle name="Normal 3 2 2 2 2 7 2 2 7" xfId="19829" xr:uid="{00000000-0005-0000-0000-0000EC580000}"/>
    <cellStyle name="Normal 3 2 2 2 2 7 2 3" xfId="19830" xr:uid="{00000000-0005-0000-0000-0000ED580000}"/>
    <cellStyle name="Normal 3 2 2 2 2 7 2 3 2" xfId="19831" xr:uid="{00000000-0005-0000-0000-0000EE580000}"/>
    <cellStyle name="Normal 3 2 2 2 2 7 2 3 2 2" xfId="19832" xr:uid="{00000000-0005-0000-0000-0000EF580000}"/>
    <cellStyle name="Normal 3 2 2 2 2 7 2 3 3" xfId="19833" xr:uid="{00000000-0005-0000-0000-0000F0580000}"/>
    <cellStyle name="Normal 3 2 2 2 2 7 2 3 3 2" xfId="19834" xr:uid="{00000000-0005-0000-0000-0000F1580000}"/>
    <cellStyle name="Normal 3 2 2 2 2 7 2 3 4" xfId="19835" xr:uid="{00000000-0005-0000-0000-0000F2580000}"/>
    <cellStyle name="Normal 3 2 2 2 2 7 2 3 4 2" xfId="19836" xr:uid="{00000000-0005-0000-0000-0000F3580000}"/>
    <cellStyle name="Normal 3 2 2 2 2 7 2 3 5" xfId="19837" xr:uid="{00000000-0005-0000-0000-0000F4580000}"/>
    <cellStyle name="Normal 3 2 2 2 2 7 2 3 6" xfId="19838" xr:uid="{00000000-0005-0000-0000-0000F5580000}"/>
    <cellStyle name="Normal 3 2 2 2 2 7 2 4" xfId="19839" xr:uid="{00000000-0005-0000-0000-0000F6580000}"/>
    <cellStyle name="Normal 3 2 2 2 2 7 2 4 2" xfId="19840" xr:uid="{00000000-0005-0000-0000-0000F7580000}"/>
    <cellStyle name="Normal 3 2 2 2 2 7 2 4 2 2" xfId="19841" xr:uid="{00000000-0005-0000-0000-0000F8580000}"/>
    <cellStyle name="Normal 3 2 2 2 2 7 2 4 3" xfId="19842" xr:uid="{00000000-0005-0000-0000-0000F9580000}"/>
    <cellStyle name="Normal 3 2 2 2 2 7 2 4 3 2" xfId="19843" xr:uid="{00000000-0005-0000-0000-0000FA580000}"/>
    <cellStyle name="Normal 3 2 2 2 2 7 2 4 4" xfId="19844" xr:uid="{00000000-0005-0000-0000-0000FB580000}"/>
    <cellStyle name="Normal 3 2 2 2 2 7 2 4 4 2" xfId="19845" xr:uid="{00000000-0005-0000-0000-0000FC580000}"/>
    <cellStyle name="Normal 3 2 2 2 2 7 2 4 5" xfId="19846" xr:uid="{00000000-0005-0000-0000-0000FD580000}"/>
    <cellStyle name="Normal 3 2 2 2 2 7 2 4 6" xfId="19847" xr:uid="{00000000-0005-0000-0000-0000FE580000}"/>
    <cellStyle name="Normal 3 2 2 2 2 7 2 5" xfId="19848" xr:uid="{00000000-0005-0000-0000-0000FF580000}"/>
    <cellStyle name="Normal 3 2 2 2 2 7 2 5 2" xfId="19849" xr:uid="{00000000-0005-0000-0000-000000590000}"/>
    <cellStyle name="Normal 3 2 2 2 2 7 2 5 2 2" xfId="19850" xr:uid="{00000000-0005-0000-0000-000001590000}"/>
    <cellStyle name="Normal 3 2 2 2 2 7 2 5 3" xfId="19851" xr:uid="{00000000-0005-0000-0000-000002590000}"/>
    <cellStyle name="Normal 3 2 2 2 2 7 2 5 3 2" xfId="19852" xr:uid="{00000000-0005-0000-0000-000003590000}"/>
    <cellStyle name="Normal 3 2 2 2 2 7 2 5 4" xfId="19853" xr:uid="{00000000-0005-0000-0000-000004590000}"/>
    <cellStyle name="Normal 3 2 2 2 2 7 2 5 5" xfId="19854" xr:uid="{00000000-0005-0000-0000-000005590000}"/>
    <cellStyle name="Normal 3 2 2 2 2 7 2 6" xfId="19855" xr:uid="{00000000-0005-0000-0000-000006590000}"/>
    <cellStyle name="Normal 3 2 2 2 2 7 2 6 2" xfId="19856" xr:uid="{00000000-0005-0000-0000-000007590000}"/>
    <cellStyle name="Normal 3 2 2 2 2 7 2 7" xfId="19857" xr:uid="{00000000-0005-0000-0000-000008590000}"/>
    <cellStyle name="Normal 3 2 2 2 2 7 2 7 2" xfId="19858" xr:uid="{00000000-0005-0000-0000-000009590000}"/>
    <cellStyle name="Normal 3 2 2 2 2 7 2 8" xfId="19859" xr:uid="{00000000-0005-0000-0000-00000A590000}"/>
    <cellStyle name="Normal 3 2 2 2 2 7 2 8 2" xfId="19860" xr:uid="{00000000-0005-0000-0000-00000B590000}"/>
    <cellStyle name="Normal 3 2 2 2 2 7 2 9" xfId="19861" xr:uid="{00000000-0005-0000-0000-00000C590000}"/>
    <cellStyle name="Normal 3 2 2 2 2 7 3" xfId="19862" xr:uid="{00000000-0005-0000-0000-00000D590000}"/>
    <cellStyle name="Normal 3 2 2 2 2 7 3 10" xfId="19863" xr:uid="{00000000-0005-0000-0000-00000E590000}"/>
    <cellStyle name="Normal 3 2 2 2 2 7 3 11" xfId="19864" xr:uid="{00000000-0005-0000-0000-00000F590000}"/>
    <cellStyle name="Normal 3 2 2 2 2 7 3 2" xfId="19865" xr:uid="{00000000-0005-0000-0000-000010590000}"/>
    <cellStyle name="Normal 3 2 2 2 2 7 3 2 2" xfId="19866" xr:uid="{00000000-0005-0000-0000-000011590000}"/>
    <cellStyle name="Normal 3 2 2 2 2 7 3 2 2 2" xfId="19867" xr:uid="{00000000-0005-0000-0000-000012590000}"/>
    <cellStyle name="Normal 3 2 2 2 2 7 3 2 3" xfId="19868" xr:uid="{00000000-0005-0000-0000-000013590000}"/>
    <cellStyle name="Normal 3 2 2 2 2 7 3 2 3 2" xfId="19869" xr:uid="{00000000-0005-0000-0000-000014590000}"/>
    <cellStyle name="Normal 3 2 2 2 2 7 3 2 4" xfId="19870" xr:uid="{00000000-0005-0000-0000-000015590000}"/>
    <cellStyle name="Normal 3 2 2 2 2 7 3 2 4 2" xfId="19871" xr:uid="{00000000-0005-0000-0000-000016590000}"/>
    <cellStyle name="Normal 3 2 2 2 2 7 3 2 5" xfId="19872" xr:uid="{00000000-0005-0000-0000-000017590000}"/>
    <cellStyle name="Normal 3 2 2 2 2 7 3 2 6" xfId="19873" xr:uid="{00000000-0005-0000-0000-000018590000}"/>
    <cellStyle name="Normal 3 2 2 2 2 7 3 2 7" xfId="19874" xr:uid="{00000000-0005-0000-0000-000019590000}"/>
    <cellStyle name="Normal 3 2 2 2 2 7 3 3" xfId="19875" xr:uid="{00000000-0005-0000-0000-00001A590000}"/>
    <cellStyle name="Normal 3 2 2 2 2 7 3 3 2" xfId="19876" xr:uid="{00000000-0005-0000-0000-00001B590000}"/>
    <cellStyle name="Normal 3 2 2 2 2 7 3 3 2 2" xfId="19877" xr:uid="{00000000-0005-0000-0000-00001C590000}"/>
    <cellStyle name="Normal 3 2 2 2 2 7 3 3 3" xfId="19878" xr:uid="{00000000-0005-0000-0000-00001D590000}"/>
    <cellStyle name="Normal 3 2 2 2 2 7 3 3 3 2" xfId="19879" xr:uid="{00000000-0005-0000-0000-00001E590000}"/>
    <cellStyle name="Normal 3 2 2 2 2 7 3 3 4" xfId="19880" xr:uid="{00000000-0005-0000-0000-00001F590000}"/>
    <cellStyle name="Normal 3 2 2 2 2 7 3 3 4 2" xfId="19881" xr:uid="{00000000-0005-0000-0000-000020590000}"/>
    <cellStyle name="Normal 3 2 2 2 2 7 3 3 5" xfId="19882" xr:uid="{00000000-0005-0000-0000-000021590000}"/>
    <cellStyle name="Normal 3 2 2 2 2 7 3 3 6" xfId="19883" xr:uid="{00000000-0005-0000-0000-000022590000}"/>
    <cellStyle name="Normal 3 2 2 2 2 7 3 4" xfId="19884" xr:uid="{00000000-0005-0000-0000-000023590000}"/>
    <cellStyle name="Normal 3 2 2 2 2 7 3 4 2" xfId="19885" xr:uid="{00000000-0005-0000-0000-000024590000}"/>
    <cellStyle name="Normal 3 2 2 2 2 7 3 4 2 2" xfId="19886" xr:uid="{00000000-0005-0000-0000-000025590000}"/>
    <cellStyle name="Normal 3 2 2 2 2 7 3 4 3" xfId="19887" xr:uid="{00000000-0005-0000-0000-000026590000}"/>
    <cellStyle name="Normal 3 2 2 2 2 7 3 4 3 2" xfId="19888" xr:uid="{00000000-0005-0000-0000-000027590000}"/>
    <cellStyle name="Normal 3 2 2 2 2 7 3 4 4" xfId="19889" xr:uid="{00000000-0005-0000-0000-000028590000}"/>
    <cellStyle name="Normal 3 2 2 2 2 7 3 4 4 2" xfId="19890" xr:uid="{00000000-0005-0000-0000-000029590000}"/>
    <cellStyle name="Normal 3 2 2 2 2 7 3 4 5" xfId="19891" xr:uid="{00000000-0005-0000-0000-00002A590000}"/>
    <cellStyle name="Normal 3 2 2 2 2 7 3 4 6" xfId="19892" xr:uid="{00000000-0005-0000-0000-00002B590000}"/>
    <cellStyle name="Normal 3 2 2 2 2 7 3 5" xfId="19893" xr:uid="{00000000-0005-0000-0000-00002C590000}"/>
    <cellStyle name="Normal 3 2 2 2 2 7 3 5 2" xfId="19894" xr:uid="{00000000-0005-0000-0000-00002D590000}"/>
    <cellStyle name="Normal 3 2 2 2 2 7 3 5 2 2" xfId="19895" xr:uid="{00000000-0005-0000-0000-00002E590000}"/>
    <cellStyle name="Normal 3 2 2 2 2 7 3 5 3" xfId="19896" xr:uid="{00000000-0005-0000-0000-00002F590000}"/>
    <cellStyle name="Normal 3 2 2 2 2 7 3 5 3 2" xfId="19897" xr:uid="{00000000-0005-0000-0000-000030590000}"/>
    <cellStyle name="Normal 3 2 2 2 2 7 3 5 4" xfId="19898" xr:uid="{00000000-0005-0000-0000-000031590000}"/>
    <cellStyle name="Normal 3 2 2 2 2 7 3 5 5" xfId="19899" xr:uid="{00000000-0005-0000-0000-000032590000}"/>
    <cellStyle name="Normal 3 2 2 2 2 7 3 6" xfId="19900" xr:uid="{00000000-0005-0000-0000-000033590000}"/>
    <cellStyle name="Normal 3 2 2 2 2 7 3 6 2" xfId="19901" xr:uid="{00000000-0005-0000-0000-000034590000}"/>
    <cellStyle name="Normal 3 2 2 2 2 7 3 7" xfId="19902" xr:uid="{00000000-0005-0000-0000-000035590000}"/>
    <cellStyle name="Normal 3 2 2 2 2 7 3 7 2" xfId="19903" xr:uid="{00000000-0005-0000-0000-000036590000}"/>
    <cellStyle name="Normal 3 2 2 2 2 7 3 8" xfId="19904" xr:uid="{00000000-0005-0000-0000-000037590000}"/>
    <cellStyle name="Normal 3 2 2 2 2 7 3 8 2" xfId="19905" xr:uid="{00000000-0005-0000-0000-000038590000}"/>
    <cellStyle name="Normal 3 2 2 2 2 7 3 9" xfId="19906" xr:uid="{00000000-0005-0000-0000-000039590000}"/>
    <cellStyle name="Normal 3 2 2 2 2 7 4" xfId="19907" xr:uid="{00000000-0005-0000-0000-00003A590000}"/>
    <cellStyle name="Normal 3 2 2 2 2 7 4 2" xfId="19908" xr:uid="{00000000-0005-0000-0000-00003B590000}"/>
    <cellStyle name="Normal 3 2 2 2 2 7 4 2 2" xfId="19909" xr:uid="{00000000-0005-0000-0000-00003C590000}"/>
    <cellStyle name="Normal 3 2 2 2 2 7 4 3" xfId="19910" xr:uid="{00000000-0005-0000-0000-00003D590000}"/>
    <cellStyle name="Normal 3 2 2 2 2 7 4 3 2" xfId="19911" xr:uid="{00000000-0005-0000-0000-00003E590000}"/>
    <cellStyle name="Normal 3 2 2 2 2 7 4 4" xfId="19912" xr:uid="{00000000-0005-0000-0000-00003F590000}"/>
    <cellStyle name="Normal 3 2 2 2 2 7 4 4 2" xfId="19913" xr:uid="{00000000-0005-0000-0000-000040590000}"/>
    <cellStyle name="Normal 3 2 2 2 2 7 4 5" xfId="19914" xr:uid="{00000000-0005-0000-0000-000041590000}"/>
    <cellStyle name="Normal 3 2 2 2 2 7 4 6" xfId="19915" xr:uid="{00000000-0005-0000-0000-000042590000}"/>
    <cellStyle name="Normal 3 2 2 2 2 7 4 7" xfId="19916" xr:uid="{00000000-0005-0000-0000-000043590000}"/>
    <cellStyle name="Normal 3 2 2 2 2 7 5" xfId="19917" xr:uid="{00000000-0005-0000-0000-000044590000}"/>
    <cellStyle name="Normal 3 2 2 2 2 7 5 2" xfId="19918" xr:uid="{00000000-0005-0000-0000-000045590000}"/>
    <cellStyle name="Normal 3 2 2 2 2 7 5 2 2" xfId="19919" xr:uid="{00000000-0005-0000-0000-000046590000}"/>
    <cellStyle name="Normal 3 2 2 2 2 7 5 3" xfId="19920" xr:uid="{00000000-0005-0000-0000-000047590000}"/>
    <cellStyle name="Normal 3 2 2 2 2 7 5 3 2" xfId="19921" xr:uid="{00000000-0005-0000-0000-000048590000}"/>
    <cellStyle name="Normal 3 2 2 2 2 7 5 4" xfId="19922" xr:uid="{00000000-0005-0000-0000-000049590000}"/>
    <cellStyle name="Normal 3 2 2 2 2 7 5 4 2" xfId="19923" xr:uid="{00000000-0005-0000-0000-00004A590000}"/>
    <cellStyle name="Normal 3 2 2 2 2 7 5 5" xfId="19924" xr:uid="{00000000-0005-0000-0000-00004B590000}"/>
    <cellStyle name="Normal 3 2 2 2 2 7 5 6" xfId="19925" xr:uid="{00000000-0005-0000-0000-00004C590000}"/>
    <cellStyle name="Normal 3 2 2 2 2 7 6" xfId="19926" xr:uid="{00000000-0005-0000-0000-00004D590000}"/>
    <cellStyle name="Normal 3 2 2 2 2 7 6 2" xfId="19927" xr:uid="{00000000-0005-0000-0000-00004E590000}"/>
    <cellStyle name="Normal 3 2 2 2 2 7 6 2 2" xfId="19928" xr:uid="{00000000-0005-0000-0000-00004F590000}"/>
    <cellStyle name="Normal 3 2 2 2 2 7 6 3" xfId="19929" xr:uid="{00000000-0005-0000-0000-000050590000}"/>
    <cellStyle name="Normal 3 2 2 2 2 7 6 3 2" xfId="19930" xr:uid="{00000000-0005-0000-0000-000051590000}"/>
    <cellStyle name="Normal 3 2 2 2 2 7 6 4" xfId="19931" xr:uid="{00000000-0005-0000-0000-000052590000}"/>
    <cellStyle name="Normal 3 2 2 2 2 7 6 4 2" xfId="19932" xr:uid="{00000000-0005-0000-0000-000053590000}"/>
    <cellStyle name="Normal 3 2 2 2 2 7 6 5" xfId="19933" xr:uid="{00000000-0005-0000-0000-000054590000}"/>
    <cellStyle name="Normal 3 2 2 2 2 7 6 6" xfId="19934" xr:uid="{00000000-0005-0000-0000-000055590000}"/>
    <cellStyle name="Normal 3 2 2 2 2 7 7" xfId="19935" xr:uid="{00000000-0005-0000-0000-000056590000}"/>
    <cellStyle name="Normal 3 2 2 2 2 7 7 2" xfId="19936" xr:uid="{00000000-0005-0000-0000-000057590000}"/>
    <cellStyle name="Normal 3 2 2 2 2 7 7 2 2" xfId="19937" xr:uid="{00000000-0005-0000-0000-000058590000}"/>
    <cellStyle name="Normal 3 2 2 2 2 7 7 3" xfId="19938" xr:uid="{00000000-0005-0000-0000-000059590000}"/>
    <cellStyle name="Normal 3 2 2 2 2 7 7 3 2" xfId="19939" xr:uid="{00000000-0005-0000-0000-00005A590000}"/>
    <cellStyle name="Normal 3 2 2 2 2 7 7 4" xfId="19940" xr:uid="{00000000-0005-0000-0000-00005B590000}"/>
    <cellStyle name="Normal 3 2 2 2 2 7 7 5" xfId="19941" xr:uid="{00000000-0005-0000-0000-00005C590000}"/>
    <cellStyle name="Normal 3 2 2 2 2 7 8" xfId="19942" xr:uid="{00000000-0005-0000-0000-00005D590000}"/>
    <cellStyle name="Normal 3 2 2 2 2 7 8 2" xfId="19943" xr:uid="{00000000-0005-0000-0000-00005E590000}"/>
    <cellStyle name="Normal 3 2 2 2 2 7 9" xfId="19944" xr:uid="{00000000-0005-0000-0000-00005F590000}"/>
    <cellStyle name="Normal 3 2 2 2 2 7 9 2" xfId="19945" xr:uid="{00000000-0005-0000-0000-000060590000}"/>
    <cellStyle name="Normal 3 2 2 2 2 8" xfId="19946" xr:uid="{00000000-0005-0000-0000-000061590000}"/>
    <cellStyle name="Normal 3 2 2 2 2 8 10" xfId="19947" xr:uid="{00000000-0005-0000-0000-000062590000}"/>
    <cellStyle name="Normal 3 2 2 2 2 8 11" xfId="19948" xr:uid="{00000000-0005-0000-0000-000063590000}"/>
    <cellStyle name="Normal 3 2 2 2 2 8 12" xfId="19949" xr:uid="{00000000-0005-0000-0000-000064590000}"/>
    <cellStyle name="Normal 3 2 2 2 2 8 2" xfId="19950" xr:uid="{00000000-0005-0000-0000-000065590000}"/>
    <cellStyle name="Normal 3 2 2 2 2 8 2 2" xfId="19951" xr:uid="{00000000-0005-0000-0000-000066590000}"/>
    <cellStyle name="Normal 3 2 2 2 2 8 2 2 2" xfId="19952" xr:uid="{00000000-0005-0000-0000-000067590000}"/>
    <cellStyle name="Normal 3 2 2 2 2 8 2 3" xfId="19953" xr:uid="{00000000-0005-0000-0000-000068590000}"/>
    <cellStyle name="Normal 3 2 2 2 2 8 2 3 2" xfId="19954" xr:uid="{00000000-0005-0000-0000-000069590000}"/>
    <cellStyle name="Normal 3 2 2 2 2 8 2 4" xfId="19955" xr:uid="{00000000-0005-0000-0000-00006A590000}"/>
    <cellStyle name="Normal 3 2 2 2 2 8 2 4 2" xfId="19956" xr:uid="{00000000-0005-0000-0000-00006B590000}"/>
    <cellStyle name="Normal 3 2 2 2 2 8 2 5" xfId="19957" xr:uid="{00000000-0005-0000-0000-00006C590000}"/>
    <cellStyle name="Normal 3 2 2 2 2 8 2 6" xfId="19958" xr:uid="{00000000-0005-0000-0000-00006D590000}"/>
    <cellStyle name="Normal 3 2 2 2 2 8 2 7" xfId="19959" xr:uid="{00000000-0005-0000-0000-00006E590000}"/>
    <cellStyle name="Normal 3 2 2 2 2 8 3" xfId="19960" xr:uid="{00000000-0005-0000-0000-00006F590000}"/>
    <cellStyle name="Normal 3 2 2 2 2 8 3 2" xfId="19961" xr:uid="{00000000-0005-0000-0000-000070590000}"/>
    <cellStyle name="Normal 3 2 2 2 2 8 3 2 2" xfId="19962" xr:uid="{00000000-0005-0000-0000-000071590000}"/>
    <cellStyle name="Normal 3 2 2 2 2 8 3 3" xfId="19963" xr:uid="{00000000-0005-0000-0000-000072590000}"/>
    <cellStyle name="Normal 3 2 2 2 2 8 3 3 2" xfId="19964" xr:uid="{00000000-0005-0000-0000-000073590000}"/>
    <cellStyle name="Normal 3 2 2 2 2 8 3 4" xfId="19965" xr:uid="{00000000-0005-0000-0000-000074590000}"/>
    <cellStyle name="Normal 3 2 2 2 2 8 3 4 2" xfId="19966" xr:uid="{00000000-0005-0000-0000-000075590000}"/>
    <cellStyle name="Normal 3 2 2 2 2 8 3 5" xfId="19967" xr:uid="{00000000-0005-0000-0000-000076590000}"/>
    <cellStyle name="Normal 3 2 2 2 2 8 3 6" xfId="19968" xr:uid="{00000000-0005-0000-0000-000077590000}"/>
    <cellStyle name="Normal 3 2 2 2 2 8 3 7" xfId="19969" xr:uid="{00000000-0005-0000-0000-000078590000}"/>
    <cellStyle name="Normal 3 2 2 2 2 8 4" xfId="19970" xr:uid="{00000000-0005-0000-0000-000079590000}"/>
    <cellStyle name="Normal 3 2 2 2 2 8 4 2" xfId="19971" xr:uid="{00000000-0005-0000-0000-00007A590000}"/>
    <cellStyle name="Normal 3 2 2 2 2 8 4 2 2" xfId="19972" xr:uid="{00000000-0005-0000-0000-00007B590000}"/>
    <cellStyle name="Normal 3 2 2 2 2 8 4 3" xfId="19973" xr:uid="{00000000-0005-0000-0000-00007C590000}"/>
    <cellStyle name="Normal 3 2 2 2 2 8 4 3 2" xfId="19974" xr:uid="{00000000-0005-0000-0000-00007D590000}"/>
    <cellStyle name="Normal 3 2 2 2 2 8 4 4" xfId="19975" xr:uid="{00000000-0005-0000-0000-00007E590000}"/>
    <cellStyle name="Normal 3 2 2 2 2 8 4 4 2" xfId="19976" xr:uid="{00000000-0005-0000-0000-00007F590000}"/>
    <cellStyle name="Normal 3 2 2 2 2 8 4 5" xfId="19977" xr:uid="{00000000-0005-0000-0000-000080590000}"/>
    <cellStyle name="Normal 3 2 2 2 2 8 4 6" xfId="19978" xr:uid="{00000000-0005-0000-0000-000081590000}"/>
    <cellStyle name="Normal 3 2 2 2 2 8 5" xfId="19979" xr:uid="{00000000-0005-0000-0000-000082590000}"/>
    <cellStyle name="Normal 3 2 2 2 2 8 5 2" xfId="19980" xr:uid="{00000000-0005-0000-0000-000083590000}"/>
    <cellStyle name="Normal 3 2 2 2 2 8 5 2 2" xfId="19981" xr:uid="{00000000-0005-0000-0000-000084590000}"/>
    <cellStyle name="Normal 3 2 2 2 2 8 5 3" xfId="19982" xr:uid="{00000000-0005-0000-0000-000085590000}"/>
    <cellStyle name="Normal 3 2 2 2 2 8 5 3 2" xfId="19983" xr:uid="{00000000-0005-0000-0000-000086590000}"/>
    <cellStyle name="Normal 3 2 2 2 2 8 5 4" xfId="19984" xr:uid="{00000000-0005-0000-0000-000087590000}"/>
    <cellStyle name="Normal 3 2 2 2 2 8 5 4 2" xfId="19985" xr:uid="{00000000-0005-0000-0000-000088590000}"/>
    <cellStyle name="Normal 3 2 2 2 2 8 5 5" xfId="19986" xr:uid="{00000000-0005-0000-0000-000089590000}"/>
    <cellStyle name="Normal 3 2 2 2 2 8 5 6" xfId="19987" xr:uid="{00000000-0005-0000-0000-00008A590000}"/>
    <cellStyle name="Normal 3 2 2 2 2 8 6" xfId="19988" xr:uid="{00000000-0005-0000-0000-00008B590000}"/>
    <cellStyle name="Normal 3 2 2 2 2 8 6 2" xfId="19989" xr:uid="{00000000-0005-0000-0000-00008C590000}"/>
    <cellStyle name="Normal 3 2 2 2 2 8 6 2 2" xfId="19990" xr:uid="{00000000-0005-0000-0000-00008D590000}"/>
    <cellStyle name="Normal 3 2 2 2 2 8 6 3" xfId="19991" xr:uid="{00000000-0005-0000-0000-00008E590000}"/>
    <cellStyle name="Normal 3 2 2 2 2 8 6 3 2" xfId="19992" xr:uid="{00000000-0005-0000-0000-00008F590000}"/>
    <cellStyle name="Normal 3 2 2 2 2 8 6 4" xfId="19993" xr:uid="{00000000-0005-0000-0000-000090590000}"/>
    <cellStyle name="Normal 3 2 2 2 2 8 6 5" xfId="19994" xr:uid="{00000000-0005-0000-0000-000091590000}"/>
    <cellStyle name="Normal 3 2 2 2 2 8 7" xfId="19995" xr:uid="{00000000-0005-0000-0000-000092590000}"/>
    <cellStyle name="Normal 3 2 2 2 2 8 7 2" xfId="19996" xr:uid="{00000000-0005-0000-0000-000093590000}"/>
    <cellStyle name="Normal 3 2 2 2 2 8 8" xfId="19997" xr:uid="{00000000-0005-0000-0000-000094590000}"/>
    <cellStyle name="Normal 3 2 2 2 2 8 8 2" xfId="19998" xr:uid="{00000000-0005-0000-0000-000095590000}"/>
    <cellStyle name="Normal 3 2 2 2 2 8 9" xfId="19999" xr:uid="{00000000-0005-0000-0000-000096590000}"/>
    <cellStyle name="Normal 3 2 2 2 2 8 9 2" xfId="20000" xr:uid="{00000000-0005-0000-0000-000097590000}"/>
    <cellStyle name="Normal 3 2 2 2 2 9" xfId="20001" xr:uid="{00000000-0005-0000-0000-000098590000}"/>
    <cellStyle name="Normal 3 2 2 2 2 9 10" xfId="20002" xr:uid="{00000000-0005-0000-0000-000099590000}"/>
    <cellStyle name="Normal 3 2 2 2 2 9 11" xfId="20003" xr:uid="{00000000-0005-0000-0000-00009A590000}"/>
    <cellStyle name="Normal 3 2 2 2 2 9 2" xfId="20004" xr:uid="{00000000-0005-0000-0000-00009B590000}"/>
    <cellStyle name="Normal 3 2 2 2 2 9 2 2" xfId="20005" xr:uid="{00000000-0005-0000-0000-00009C590000}"/>
    <cellStyle name="Normal 3 2 2 2 2 9 2 2 2" xfId="20006" xr:uid="{00000000-0005-0000-0000-00009D590000}"/>
    <cellStyle name="Normal 3 2 2 2 2 9 2 3" xfId="20007" xr:uid="{00000000-0005-0000-0000-00009E590000}"/>
    <cellStyle name="Normal 3 2 2 2 2 9 2 3 2" xfId="20008" xr:uid="{00000000-0005-0000-0000-00009F590000}"/>
    <cellStyle name="Normal 3 2 2 2 2 9 2 4" xfId="20009" xr:uid="{00000000-0005-0000-0000-0000A0590000}"/>
    <cellStyle name="Normal 3 2 2 2 2 9 2 4 2" xfId="20010" xr:uid="{00000000-0005-0000-0000-0000A1590000}"/>
    <cellStyle name="Normal 3 2 2 2 2 9 2 5" xfId="20011" xr:uid="{00000000-0005-0000-0000-0000A2590000}"/>
    <cellStyle name="Normal 3 2 2 2 2 9 2 6" xfId="20012" xr:uid="{00000000-0005-0000-0000-0000A3590000}"/>
    <cellStyle name="Normal 3 2 2 2 2 9 2 7" xfId="20013" xr:uid="{00000000-0005-0000-0000-0000A4590000}"/>
    <cellStyle name="Normal 3 2 2 2 2 9 3" xfId="20014" xr:uid="{00000000-0005-0000-0000-0000A5590000}"/>
    <cellStyle name="Normal 3 2 2 2 2 9 3 2" xfId="20015" xr:uid="{00000000-0005-0000-0000-0000A6590000}"/>
    <cellStyle name="Normal 3 2 2 2 2 9 3 2 2" xfId="20016" xr:uid="{00000000-0005-0000-0000-0000A7590000}"/>
    <cellStyle name="Normal 3 2 2 2 2 9 3 3" xfId="20017" xr:uid="{00000000-0005-0000-0000-0000A8590000}"/>
    <cellStyle name="Normal 3 2 2 2 2 9 3 3 2" xfId="20018" xr:uid="{00000000-0005-0000-0000-0000A9590000}"/>
    <cellStyle name="Normal 3 2 2 2 2 9 3 4" xfId="20019" xr:uid="{00000000-0005-0000-0000-0000AA590000}"/>
    <cellStyle name="Normal 3 2 2 2 2 9 3 4 2" xfId="20020" xr:uid="{00000000-0005-0000-0000-0000AB590000}"/>
    <cellStyle name="Normal 3 2 2 2 2 9 3 5" xfId="20021" xr:uid="{00000000-0005-0000-0000-0000AC590000}"/>
    <cellStyle name="Normal 3 2 2 2 2 9 3 6" xfId="20022" xr:uid="{00000000-0005-0000-0000-0000AD590000}"/>
    <cellStyle name="Normal 3 2 2 2 2 9 4" xfId="20023" xr:uid="{00000000-0005-0000-0000-0000AE590000}"/>
    <cellStyle name="Normal 3 2 2 2 2 9 4 2" xfId="20024" xr:uid="{00000000-0005-0000-0000-0000AF590000}"/>
    <cellStyle name="Normal 3 2 2 2 2 9 4 2 2" xfId="20025" xr:uid="{00000000-0005-0000-0000-0000B0590000}"/>
    <cellStyle name="Normal 3 2 2 2 2 9 4 3" xfId="20026" xr:uid="{00000000-0005-0000-0000-0000B1590000}"/>
    <cellStyle name="Normal 3 2 2 2 2 9 4 3 2" xfId="20027" xr:uid="{00000000-0005-0000-0000-0000B2590000}"/>
    <cellStyle name="Normal 3 2 2 2 2 9 4 4" xfId="20028" xr:uid="{00000000-0005-0000-0000-0000B3590000}"/>
    <cellStyle name="Normal 3 2 2 2 2 9 4 4 2" xfId="20029" xr:uid="{00000000-0005-0000-0000-0000B4590000}"/>
    <cellStyle name="Normal 3 2 2 2 2 9 4 5" xfId="20030" xr:uid="{00000000-0005-0000-0000-0000B5590000}"/>
    <cellStyle name="Normal 3 2 2 2 2 9 4 6" xfId="20031" xr:uid="{00000000-0005-0000-0000-0000B6590000}"/>
    <cellStyle name="Normal 3 2 2 2 2 9 5" xfId="20032" xr:uid="{00000000-0005-0000-0000-0000B7590000}"/>
    <cellStyle name="Normal 3 2 2 2 2 9 5 2" xfId="20033" xr:uid="{00000000-0005-0000-0000-0000B8590000}"/>
    <cellStyle name="Normal 3 2 2 2 2 9 5 2 2" xfId="20034" xr:uid="{00000000-0005-0000-0000-0000B9590000}"/>
    <cellStyle name="Normal 3 2 2 2 2 9 5 3" xfId="20035" xr:uid="{00000000-0005-0000-0000-0000BA590000}"/>
    <cellStyle name="Normal 3 2 2 2 2 9 5 3 2" xfId="20036" xr:uid="{00000000-0005-0000-0000-0000BB590000}"/>
    <cellStyle name="Normal 3 2 2 2 2 9 5 4" xfId="20037" xr:uid="{00000000-0005-0000-0000-0000BC590000}"/>
    <cellStyle name="Normal 3 2 2 2 2 9 5 5" xfId="20038" xr:uid="{00000000-0005-0000-0000-0000BD590000}"/>
    <cellStyle name="Normal 3 2 2 2 2 9 6" xfId="20039" xr:uid="{00000000-0005-0000-0000-0000BE590000}"/>
    <cellStyle name="Normal 3 2 2 2 2 9 6 2" xfId="20040" xr:uid="{00000000-0005-0000-0000-0000BF590000}"/>
    <cellStyle name="Normal 3 2 2 2 2 9 7" xfId="20041" xr:uid="{00000000-0005-0000-0000-0000C0590000}"/>
    <cellStyle name="Normal 3 2 2 2 2 9 7 2" xfId="20042" xr:uid="{00000000-0005-0000-0000-0000C1590000}"/>
    <cellStyle name="Normal 3 2 2 2 2 9 8" xfId="20043" xr:uid="{00000000-0005-0000-0000-0000C2590000}"/>
    <cellStyle name="Normal 3 2 2 2 2 9 8 2" xfId="20044" xr:uid="{00000000-0005-0000-0000-0000C3590000}"/>
    <cellStyle name="Normal 3 2 2 2 2 9 9" xfId="20045" xr:uid="{00000000-0005-0000-0000-0000C4590000}"/>
    <cellStyle name="Normal 3 2 2 2 3" xfId="20046" xr:uid="{00000000-0005-0000-0000-0000C5590000}"/>
    <cellStyle name="Normal 3 2 2 2 3 10" xfId="20047" xr:uid="{00000000-0005-0000-0000-0000C6590000}"/>
    <cellStyle name="Normal 3 2 2 2 3 10 2" xfId="20048" xr:uid="{00000000-0005-0000-0000-0000C7590000}"/>
    <cellStyle name="Normal 3 2 2 2 3 10 3" xfId="20049" xr:uid="{00000000-0005-0000-0000-0000C8590000}"/>
    <cellStyle name="Normal 3 2 2 2 3 11" xfId="20050" xr:uid="{00000000-0005-0000-0000-0000C9590000}"/>
    <cellStyle name="Normal 3 2 2 2 3 11 2" xfId="20051" xr:uid="{00000000-0005-0000-0000-0000CA590000}"/>
    <cellStyle name="Normal 3 2 2 2 3 12" xfId="20052" xr:uid="{00000000-0005-0000-0000-0000CB590000}"/>
    <cellStyle name="Normal 3 2 2 2 3 13" xfId="20053" xr:uid="{00000000-0005-0000-0000-0000CC590000}"/>
    <cellStyle name="Normal 3 2 2 2 3 14" xfId="20054" xr:uid="{00000000-0005-0000-0000-0000CD590000}"/>
    <cellStyle name="Normal 3 2 2 2 3 2" xfId="20055" xr:uid="{00000000-0005-0000-0000-0000CE590000}"/>
    <cellStyle name="Normal 3 2 2 2 3 2 10" xfId="20056" xr:uid="{00000000-0005-0000-0000-0000CF590000}"/>
    <cellStyle name="Normal 3 2 2 2 3 2 11" xfId="20057" xr:uid="{00000000-0005-0000-0000-0000D0590000}"/>
    <cellStyle name="Normal 3 2 2 2 3 2 12" xfId="20058" xr:uid="{00000000-0005-0000-0000-0000D1590000}"/>
    <cellStyle name="Normal 3 2 2 2 3 2 2" xfId="20059" xr:uid="{00000000-0005-0000-0000-0000D2590000}"/>
    <cellStyle name="Normal 3 2 2 2 3 2 2 2" xfId="20060" xr:uid="{00000000-0005-0000-0000-0000D3590000}"/>
    <cellStyle name="Normal 3 2 2 2 3 2 2 2 2" xfId="20061" xr:uid="{00000000-0005-0000-0000-0000D4590000}"/>
    <cellStyle name="Normal 3 2 2 2 3 2 2 2 2 2" xfId="20062" xr:uid="{00000000-0005-0000-0000-0000D5590000}"/>
    <cellStyle name="Normal 3 2 2 2 3 2 2 2 3" xfId="20063" xr:uid="{00000000-0005-0000-0000-0000D6590000}"/>
    <cellStyle name="Normal 3 2 2 2 3 2 2 2 4" xfId="20064" xr:uid="{00000000-0005-0000-0000-0000D7590000}"/>
    <cellStyle name="Normal 3 2 2 2 3 2 2 3" xfId="20065" xr:uid="{00000000-0005-0000-0000-0000D8590000}"/>
    <cellStyle name="Normal 3 2 2 2 3 2 2 3 2" xfId="20066" xr:uid="{00000000-0005-0000-0000-0000D9590000}"/>
    <cellStyle name="Normal 3 2 2 2 3 2 2 3 2 2" xfId="20067" xr:uid="{00000000-0005-0000-0000-0000DA590000}"/>
    <cellStyle name="Normal 3 2 2 2 3 2 2 3 3" xfId="20068" xr:uid="{00000000-0005-0000-0000-0000DB590000}"/>
    <cellStyle name="Normal 3 2 2 2 3 2 2 4" xfId="20069" xr:uid="{00000000-0005-0000-0000-0000DC590000}"/>
    <cellStyle name="Normal 3 2 2 2 3 2 2 4 2" xfId="20070" xr:uid="{00000000-0005-0000-0000-0000DD590000}"/>
    <cellStyle name="Normal 3 2 2 2 3 2 2 4 2 2" xfId="20071" xr:uid="{00000000-0005-0000-0000-0000DE590000}"/>
    <cellStyle name="Normal 3 2 2 2 3 2 2 4 3" xfId="20072" xr:uid="{00000000-0005-0000-0000-0000DF590000}"/>
    <cellStyle name="Normal 3 2 2 2 3 2 2 5" xfId="20073" xr:uid="{00000000-0005-0000-0000-0000E0590000}"/>
    <cellStyle name="Normal 3 2 2 2 3 2 2 5 2" xfId="20074" xr:uid="{00000000-0005-0000-0000-0000E1590000}"/>
    <cellStyle name="Normal 3 2 2 2 3 2 2 6" xfId="20075" xr:uid="{00000000-0005-0000-0000-0000E2590000}"/>
    <cellStyle name="Normal 3 2 2 2 3 2 2 7" xfId="20076" xr:uid="{00000000-0005-0000-0000-0000E3590000}"/>
    <cellStyle name="Normal 3 2 2 2 3 2 3" xfId="20077" xr:uid="{00000000-0005-0000-0000-0000E4590000}"/>
    <cellStyle name="Normal 3 2 2 2 3 2 3 2" xfId="20078" xr:uid="{00000000-0005-0000-0000-0000E5590000}"/>
    <cellStyle name="Normal 3 2 2 2 3 2 3 2 2" xfId="20079" xr:uid="{00000000-0005-0000-0000-0000E6590000}"/>
    <cellStyle name="Normal 3 2 2 2 3 2 3 2 2 2" xfId="20080" xr:uid="{00000000-0005-0000-0000-0000E7590000}"/>
    <cellStyle name="Normal 3 2 2 2 3 2 3 2 3" xfId="20081" xr:uid="{00000000-0005-0000-0000-0000E8590000}"/>
    <cellStyle name="Normal 3 2 2 2 3 2 3 3" xfId="20082" xr:uid="{00000000-0005-0000-0000-0000E9590000}"/>
    <cellStyle name="Normal 3 2 2 2 3 2 3 3 2" xfId="20083" xr:uid="{00000000-0005-0000-0000-0000EA590000}"/>
    <cellStyle name="Normal 3 2 2 2 3 2 3 3 2 2" xfId="20084" xr:uid="{00000000-0005-0000-0000-0000EB590000}"/>
    <cellStyle name="Normal 3 2 2 2 3 2 3 3 3" xfId="20085" xr:uid="{00000000-0005-0000-0000-0000EC590000}"/>
    <cellStyle name="Normal 3 2 2 2 3 2 3 4" xfId="20086" xr:uid="{00000000-0005-0000-0000-0000ED590000}"/>
    <cellStyle name="Normal 3 2 2 2 3 2 3 4 2" xfId="20087" xr:uid="{00000000-0005-0000-0000-0000EE590000}"/>
    <cellStyle name="Normal 3 2 2 2 3 2 3 4 3" xfId="20088" xr:uid="{00000000-0005-0000-0000-0000EF590000}"/>
    <cellStyle name="Normal 3 2 2 2 3 2 3 5" xfId="20089" xr:uid="{00000000-0005-0000-0000-0000F0590000}"/>
    <cellStyle name="Normal 3 2 2 2 3 2 3 6" xfId="20090" xr:uid="{00000000-0005-0000-0000-0000F1590000}"/>
    <cellStyle name="Normal 3 2 2 2 3 2 3 7" xfId="20091" xr:uid="{00000000-0005-0000-0000-0000F2590000}"/>
    <cellStyle name="Normal 3 2 2 2 3 2 4" xfId="20092" xr:uid="{00000000-0005-0000-0000-0000F3590000}"/>
    <cellStyle name="Normal 3 2 2 2 3 2 4 2" xfId="20093" xr:uid="{00000000-0005-0000-0000-0000F4590000}"/>
    <cellStyle name="Normal 3 2 2 2 3 2 4 2 2" xfId="20094" xr:uid="{00000000-0005-0000-0000-0000F5590000}"/>
    <cellStyle name="Normal 3 2 2 2 3 2 4 2 3" xfId="20095" xr:uid="{00000000-0005-0000-0000-0000F6590000}"/>
    <cellStyle name="Normal 3 2 2 2 3 2 4 3" xfId="20096" xr:uid="{00000000-0005-0000-0000-0000F7590000}"/>
    <cellStyle name="Normal 3 2 2 2 3 2 4 3 2" xfId="20097" xr:uid="{00000000-0005-0000-0000-0000F8590000}"/>
    <cellStyle name="Normal 3 2 2 2 3 2 4 3 3" xfId="20098" xr:uid="{00000000-0005-0000-0000-0000F9590000}"/>
    <cellStyle name="Normal 3 2 2 2 3 2 4 4" xfId="20099" xr:uid="{00000000-0005-0000-0000-0000FA590000}"/>
    <cellStyle name="Normal 3 2 2 2 3 2 4 4 2" xfId="20100" xr:uid="{00000000-0005-0000-0000-0000FB590000}"/>
    <cellStyle name="Normal 3 2 2 2 3 2 4 5" xfId="20101" xr:uid="{00000000-0005-0000-0000-0000FC590000}"/>
    <cellStyle name="Normal 3 2 2 2 3 2 4 6" xfId="20102" xr:uid="{00000000-0005-0000-0000-0000FD590000}"/>
    <cellStyle name="Normal 3 2 2 2 3 2 4 7" xfId="20103" xr:uid="{00000000-0005-0000-0000-0000FE590000}"/>
    <cellStyle name="Normal 3 2 2 2 3 2 5" xfId="20104" xr:uid="{00000000-0005-0000-0000-0000FF590000}"/>
    <cellStyle name="Normal 3 2 2 2 3 2 5 2" xfId="20105" xr:uid="{00000000-0005-0000-0000-0000005A0000}"/>
    <cellStyle name="Normal 3 2 2 2 3 2 5 2 2" xfId="20106" xr:uid="{00000000-0005-0000-0000-0000015A0000}"/>
    <cellStyle name="Normal 3 2 2 2 3 2 5 2 3" xfId="20107" xr:uid="{00000000-0005-0000-0000-0000025A0000}"/>
    <cellStyle name="Normal 3 2 2 2 3 2 5 3" xfId="20108" xr:uid="{00000000-0005-0000-0000-0000035A0000}"/>
    <cellStyle name="Normal 3 2 2 2 3 2 5 3 2" xfId="20109" xr:uid="{00000000-0005-0000-0000-0000045A0000}"/>
    <cellStyle name="Normal 3 2 2 2 3 2 5 4" xfId="20110" xr:uid="{00000000-0005-0000-0000-0000055A0000}"/>
    <cellStyle name="Normal 3 2 2 2 3 2 5 4 2" xfId="20111" xr:uid="{00000000-0005-0000-0000-0000065A0000}"/>
    <cellStyle name="Normal 3 2 2 2 3 2 5 5" xfId="20112" xr:uid="{00000000-0005-0000-0000-0000075A0000}"/>
    <cellStyle name="Normal 3 2 2 2 3 2 5 6" xfId="20113" xr:uid="{00000000-0005-0000-0000-0000085A0000}"/>
    <cellStyle name="Normal 3 2 2 2 3 2 5 7" xfId="20114" xr:uid="{00000000-0005-0000-0000-0000095A0000}"/>
    <cellStyle name="Normal 3 2 2 2 3 2 6" xfId="20115" xr:uid="{00000000-0005-0000-0000-00000A5A0000}"/>
    <cellStyle name="Normal 3 2 2 2 3 2 6 2" xfId="20116" xr:uid="{00000000-0005-0000-0000-00000B5A0000}"/>
    <cellStyle name="Normal 3 2 2 2 3 2 6 2 2" xfId="20117" xr:uid="{00000000-0005-0000-0000-00000C5A0000}"/>
    <cellStyle name="Normal 3 2 2 2 3 2 6 2 3" xfId="20118" xr:uid="{00000000-0005-0000-0000-00000D5A0000}"/>
    <cellStyle name="Normal 3 2 2 2 3 2 6 3" xfId="20119" xr:uid="{00000000-0005-0000-0000-00000E5A0000}"/>
    <cellStyle name="Normal 3 2 2 2 3 2 6 3 2" xfId="20120" xr:uid="{00000000-0005-0000-0000-00000F5A0000}"/>
    <cellStyle name="Normal 3 2 2 2 3 2 6 4" xfId="20121" xr:uid="{00000000-0005-0000-0000-0000105A0000}"/>
    <cellStyle name="Normal 3 2 2 2 3 2 6 5" xfId="20122" xr:uid="{00000000-0005-0000-0000-0000115A0000}"/>
    <cellStyle name="Normal 3 2 2 2 3 2 6 6" xfId="20123" xr:uid="{00000000-0005-0000-0000-0000125A0000}"/>
    <cellStyle name="Normal 3 2 2 2 3 2 7" xfId="20124" xr:uid="{00000000-0005-0000-0000-0000135A0000}"/>
    <cellStyle name="Normal 3 2 2 2 3 2 7 2" xfId="20125" xr:uid="{00000000-0005-0000-0000-0000145A0000}"/>
    <cellStyle name="Normal 3 2 2 2 3 2 7 3" xfId="20126" xr:uid="{00000000-0005-0000-0000-0000155A0000}"/>
    <cellStyle name="Normal 3 2 2 2 3 2 8" xfId="20127" xr:uid="{00000000-0005-0000-0000-0000165A0000}"/>
    <cellStyle name="Normal 3 2 2 2 3 2 8 2" xfId="20128" xr:uid="{00000000-0005-0000-0000-0000175A0000}"/>
    <cellStyle name="Normal 3 2 2 2 3 2 9" xfId="20129" xr:uid="{00000000-0005-0000-0000-0000185A0000}"/>
    <cellStyle name="Normal 3 2 2 2 3 2 9 2" xfId="20130" xr:uid="{00000000-0005-0000-0000-0000195A0000}"/>
    <cellStyle name="Normal 3 2 2 2 3 3" xfId="20131" xr:uid="{00000000-0005-0000-0000-00001A5A0000}"/>
    <cellStyle name="Normal 3 2 2 2 3 3 10" xfId="20132" xr:uid="{00000000-0005-0000-0000-00001B5A0000}"/>
    <cellStyle name="Normal 3 2 2 2 3 3 11" xfId="20133" xr:uid="{00000000-0005-0000-0000-00001C5A0000}"/>
    <cellStyle name="Normal 3 2 2 2 3 3 2" xfId="20134" xr:uid="{00000000-0005-0000-0000-00001D5A0000}"/>
    <cellStyle name="Normal 3 2 2 2 3 3 2 2" xfId="20135" xr:uid="{00000000-0005-0000-0000-00001E5A0000}"/>
    <cellStyle name="Normal 3 2 2 2 3 3 2 2 2" xfId="20136" xr:uid="{00000000-0005-0000-0000-00001F5A0000}"/>
    <cellStyle name="Normal 3 2 2 2 3 3 2 2 2 2" xfId="20137" xr:uid="{00000000-0005-0000-0000-0000205A0000}"/>
    <cellStyle name="Normal 3 2 2 2 3 3 2 2 3" xfId="20138" xr:uid="{00000000-0005-0000-0000-0000215A0000}"/>
    <cellStyle name="Normal 3 2 2 2 3 3 2 2 4" xfId="20139" xr:uid="{00000000-0005-0000-0000-0000225A0000}"/>
    <cellStyle name="Normal 3 2 2 2 3 3 2 3" xfId="20140" xr:uid="{00000000-0005-0000-0000-0000235A0000}"/>
    <cellStyle name="Normal 3 2 2 2 3 3 2 3 2" xfId="20141" xr:uid="{00000000-0005-0000-0000-0000245A0000}"/>
    <cellStyle name="Normal 3 2 2 2 3 3 2 3 2 2" xfId="20142" xr:uid="{00000000-0005-0000-0000-0000255A0000}"/>
    <cellStyle name="Normal 3 2 2 2 3 3 2 3 3" xfId="20143" xr:uid="{00000000-0005-0000-0000-0000265A0000}"/>
    <cellStyle name="Normal 3 2 2 2 3 3 2 4" xfId="20144" xr:uid="{00000000-0005-0000-0000-0000275A0000}"/>
    <cellStyle name="Normal 3 2 2 2 3 3 2 4 2" xfId="20145" xr:uid="{00000000-0005-0000-0000-0000285A0000}"/>
    <cellStyle name="Normal 3 2 2 2 3 3 2 4 2 2" xfId="20146" xr:uid="{00000000-0005-0000-0000-0000295A0000}"/>
    <cellStyle name="Normal 3 2 2 2 3 3 2 4 3" xfId="20147" xr:uid="{00000000-0005-0000-0000-00002A5A0000}"/>
    <cellStyle name="Normal 3 2 2 2 3 3 2 5" xfId="20148" xr:uid="{00000000-0005-0000-0000-00002B5A0000}"/>
    <cellStyle name="Normal 3 2 2 2 3 3 2 5 2" xfId="20149" xr:uid="{00000000-0005-0000-0000-00002C5A0000}"/>
    <cellStyle name="Normal 3 2 2 2 3 3 2 6" xfId="20150" xr:uid="{00000000-0005-0000-0000-00002D5A0000}"/>
    <cellStyle name="Normal 3 2 2 2 3 3 2 7" xfId="20151" xr:uid="{00000000-0005-0000-0000-00002E5A0000}"/>
    <cellStyle name="Normal 3 2 2 2 3 3 3" xfId="20152" xr:uid="{00000000-0005-0000-0000-00002F5A0000}"/>
    <cellStyle name="Normal 3 2 2 2 3 3 3 2" xfId="20153" xr:uid="{00000000-0005-0000-0000-0000305A0000}"/>
    <cellStyle name="Normal 3 2 2 2 3 3 3 2 2" xfId="20154" xr:uid="{00000000-0005-0000-0000-0000315A0000}"/>
    <cellStyle name="Normal 3 2 2 2 3 3 3 2 2 2" xfId="20155" xr:uid="{00000000-0005-0000-0000-0000325A0000}"/>
    <cellStyle name="Normal 3 2 2 2 3 3 3 2 3" xfId="20156" xr:uid="{00000000-0005-0000-0000-0000335A0000}"/>
    <cellStyle name="Normal 3 2 2 2 3 3 3 3" xfId="20157" xr:uid="{00000000-0005-0000-0000-0000345A0000}"/>
    <cellStyle name="Normal 3 2 2 2 3 3 3 3 2" xfId="20158" xr:uid="{00000000-0005-0000-0000-0000355A0000}"/>
    <cellStyle name="Normal 3 2 2 2 3 3 3 3 2 2" xfId="20159" xr:uid="{00000000-0005-0000-0000-0000365A0000}"/>
    <cellStyle name="Normal 3 2 2 2 3 3 3 3 3" xfId="20160" xr:uid="{00000000-0005-0000-0000-0000375A0000}"/>
    <cellStyle name="Normal 3 2 2 2 3 3 3 4" xfId="20161" xr:uid="{00000000-0005-0000-0000-0000385A0000}"/>
    <cellStyle name="Normal 3 2 2 2 3 3 3 4 2" xfId="20162" xr:uid="{00000000-0005-0000-0000-0000395A0000}"/>
    <cellStyle name="Normal 3 2 2 2 3 3 3 4 3" xfId="20163" xr:uid="{00000000-0005-0000-0000-00003A5A0000}"/>
    <cellStyle name="Normal 3 2 2 2 3 3 3 5" xfId="20164" xr:uid="{00000000-0005-0000-0000-00003B5A0000}"/>
    <cellStyle name="Normal 3 2 2 2 3 3 3 6" xfId="20165" xr:uid="{00000000-0005-0000-0000-00003C5A0000}"/>
    <cellStyle name="Normal 3 2 2 2 3 3 3 7" xfId="20166" xr:uid="{00000000-0005-0000-0000-00003D5A0000}"/>
    <cellStyle name="Normal 3 2 2 2 3 3 4" xfId="20167" xr:uid="{00000000-0005-0000-0000-00003E5A0000}"/>
    <cellStyle name="Normal 3 2 2 2 3 3 4 2" xfId="20168" xr:uid="{00000000-0005-0000-0000-00003F5A0000}"/>
    <cellStyle name="Normal 3 2 2 2 3 3 4 2 2" xfId="20169" xr:uid="{00000000-0005-0000-0000-0000405A0000}"/>
    <cellStyle name="Normal 3 2 2 2 3 3 4 2 3" xfId="20170" xr:uid="{00000000-0005-0000-0000-0000415A0000}"/>
    <cellStyle name="Normal 3 2 2 2 3 3 4 3" xfId="20171" xr:uid="{00000000-0005-0000-0000-0000425A0000}"/>
    <cellStyle name="Normal 3 2 2 2 3 3 4 3 2" xfId="20172" xr:uid="{00000000-0005-0000-0000-0000435A0000}"/>
    <cellStyle name="Normal 3 2 2 2 3 3 4 3 3" xfId="20173" xr:uid="{00000000-0005-0000-0000-0000445A0000}"/>
    <cellStyle name="Normal 3 2 2 2 3 3 4 4" xfId="20174" xr:uid="{00000000-0005-0000-0000-0000455A0000}"/>
    <cellStyle name="Normal 3 2 2 2 3 3 4 4 2" xfId="20175" xr:uid="{00000000-0005-0000-0000-0000465A0000}"/>
    <cellStyle name="Normal 3 2 2 2 3 3 4 5" xfId="20176" xr:uid="{00000000-0005-0000-0000-0000475A0000}"/>
    <cellStyle name="Normal 3 2 2 2 3 3 4 6" xfId="20177" xr:uid="{00000000-0005-0000-0000-0000485A0000}"/>
    <cellStyle name="Normal 3 2 2 2 3 3 4 7" xfId="20178" xr:uid="{00000000-0005-0000-0000-0000495A0000}"/>
    <cellStyle name="Normal 3 2 2 2 3 3 5" xfId="20179" xr:uid="{00000000-0005-0000-0000-00004A5A0000}"/>
    <cellStyle name="Normal 3 2 2 2 3 3 5 2" xfId="20180" xr:uid="{00000000-0005-0000-0000-00004B5A0000}"/>
    <cellStyle name="Normal 3 2 2 2 3 3 5 2 2" xfId="20181" xr:uid="{00000000-0005-0000-0000-00004C5A0000}"/>
    <cellStyle name="Normal 3 2 2 2 3 3 5 2 3" xfId="20182" xr:uid="{00000000-0005-0000-0000-00004D5A0000}"/>
    <cellStyle name="Normal 3 2 2 2 3 3 5 3" xfId="20183" xr:uid="{00000000-0005-0000-0000-00004E5A0000}"/>
    <cellStyle name="Normal 3 2 2 2 3 3 5 3 2" xfId="20184" xr:uid="{00000000-0005-0000-0000-00004F5A0000}"/>
    <cellStyle name="Normal 3 2 2 2 3 3 5 4" xfId="20185" xr:uid="{00000000-0005-0000-0000-0000505A0000}"/>
    <cellStyle name="Normal 3 2 2 2 3 3 5 5" xfId="20186" xr:uid="{00000000-0005-0000-0000-0000515A0000}"/>
    <cellStyle name="Normal 3 2 2 2 3 3 5 6" xfId="20187" xr:uid="{00000000-0005-0000-0000-0000525A0000}"/>
    <cellStyle name="Normal 3 2 2 2 3 3 6" xfId="20188" xr:uid="{00000000-0005-0000-0000-0000535A0000}"/>
    <cellStyle name="Normal 3 2 2 2 3 3 6 2" xfId="20189" xr:uid="{00000000-0005-0000-0000-0000545A0000}"/>
    <cellStyle name="Normal 3 2 2 2 3 3 6 2 2" xfId="20190" xr:uid="{00000000-0005-0000-0000-0000555A0000}"/>
    <cellStyle name="Normal 3 2 2 2 3 3 6 3" xfId="20191" xr:uid="{00000000-0005-0000-0000-0000565A0000}"/>
    <cellStyle name="Normal 3 2 2 2 3 3 7" xfId="20192" xr:uid="{00000000-0005-0000-0000-0000575A0000}"/>
    <cellStyle name="Normal 3 2 2 2 3 3 7 2" xfId="20193" xr:uid="{00000000-0005-0000-0000-0000585A0000}"/>
    <cellStyle name="Normal 3 2 2 2 3 3 7 3" xfId="20194" xr:uid="{00000000-0005-0000-0000-0000595A0000}"/>
    <cellStyle name="Normal 3 2 2 2 3 3 8" xfId="20195" xr:uid="{00000000-0005-0000-0000-00005A5A0000}"/>
    <cellStyle name="Normal 3 2 2 2 3 3 8 2" xfId="20196" xr:uid="{00000000-0005-0000-0000-00005B5A0000}"/>
    <cellStyle name="Normal 3 2 2 2 3 3 9" xfId="20197" xr:uid="{00000000-0005-0000-0000-00005C5A0000}"/>
    <cellStyle name="Normal 3 2 2 2 3 4" xfId="20198" xr:uid="{00000000-0005-0000-0000-00005D5A0000}"/>
    <cellStyle name="Normal 3 2 2 2 3 4 10" xfId="20199" xr:uid="{00000000-0005-0000-0000-00005E5A0000}"/>
    <cellStyle name="Normal 3 2 2 2 3 4 11" xfId="20200" xr:uid="{00000000-0005-0000-0000-00005F5A0000}"/>
    <cellStyle name="Normal 3 2 2 2 3 4 2" xfId="20201" xr:uid="{00000000-0005-0000-0000-0000605A0000}"/>
    <cellStyle name="Normal 3 2 2 2 3 4 2 2" xfId="20202" xr:uid="{00000000-0005-0000-0000-0000615A0000}"/>
    <cellStyle name="Normal 3 2 2 2 3 4 2 2 2" xfId="20203" xr:uid="{00000000-0005-0000-0000-0000625A0000}"/>
    <cellStyle name="Normal 3 2 2 2 3 4 2 2 2 2" xfId="20204" xr:uid="{00000000-0005-0000-0000-0000635A0000}"/>
    <cellStyle name="Normal 3 2 2 2 3 4 2 2 3" xfId="20205" xr:uid="{00000000-0005-0000-0000-0000645A0000}"/>
    <cellStyle name="Normal 3 2 2 2 3 4 2 3" xfId="20206" xr:uid="{00000000-0005-0000-0000-0000655A0000}"/>
    <cellStyle name="Normal 3 2 2 2 3 4 2 3 2" xfId="20207" xr:uid="{00000000-0005-0000-0000-0000665A0000}"/>
    <cellStyle name="Normal 3 2 2 2 3 4 2 3 2 2" xfId="20208" xr:uid="{00000000-0005-0000-0000-0000675A0000}"/>
    <cellStyle name="Normal 3 2 2 2 3 4 2 3 3" xfId="20209" xr:uid="{00000000-0005-0000-0000-0000685A0000}"/>
    <cellStyle name="Normal 3 2 2 2 3 4 2 4" xfId="20210" xr:uid="{00000000-0005-0000-0000-0000695A0000}"/>
    <cellStyle name="Normal 3 2 2 2 3 4 2 4 2" xfId="20211" xr:uid="{00000000-0005-0000-0000-00006A5A0000}"/>
    <cellStyle name="Normal 3 2 2 2 3 4 2 4 3" xfId="20212" xr:uid="{00000000-0005-0000-0000-00006B5A0000}"/>
    <cellStyle name="Normal 3 2 2 2 3 4 2 5" xfId="20213" xr:uid="{00000000-0005-0000-0000-00006C5A0000}"/>
    <cellStyle name="Normal 3 2 2 2 3 4 2 6" xfId="20214" xr:uid="{00000000-0005-0000-0000-00006D5A0000}"/>
    <cellStyle name="Normal 3 2 2 2 3 4 2 7" xfId="20215" xr:uid="{00000000-0005-0000-0000-00006E5A0000}"/>
    <cellStyle name="Normal 3 2 2 2 3 4 3" xfId="20216" xr:uid="{00000000-0005-0000-0000-00006F5A0000}"/>
    <cellStyle name="Normal 3 2 2 2 3 4 3 2" xfId="20217" xr:uid="{00000000-0005-0000-0000-0000705A0000}"/>
    <cellStyle name="Normal 3 2 2 2 3 4 3 2 2" xfId="20218" xr:uid="{00000000-0005-0000-0000-0000715A0000}"/>
    <cellStyle name="Normal 3 2 2 2 3 4 3 2 3" xfId="20219" xr:uid="{00000000-0005-0000-0000-0000725A0000}"/>
    <cellStyle name="Normal 3 2 2 2 3 4 3 3" xfId="20220" xr:uid="{00000000-0005-0000-0000-0000735A0000}"/>
    <cellStyle name="Normal 3 2 2 2 3 4 3 3 2" xfId="20221" xr:uid="{00000000-0005-0000-0000-0000745A0000}"/>
    <cellStyle name="Normal 3 2 2 2 3 4 3 3 3" xfId="20222" xr:uid="{00000000-0005-0000-0000-0000755A0000}"/>
    <cellStyle name="Normal 3 2 2 2 3 4 3 4" xfId="20223" xr:uid="{00000000-0005-0000-0000-0000765A0000}"/>
    <cellStyle name="Normal 3 2 2 2 3 4 3 4 2" xfId="20224" xr:uid="{00000000-0005-0000-0000-0000775A0000}"/>
    <cellStyle name="Normal 3 2 2 2 3 4 3 5" xfId="20225" xr:uid="{00000000-0005-0000-0000-0000785A0000}"/>
    <cellStyle name="Normal 3 2 2 2 3 4 3 6" xfId="20226" xr:uid="{00000000-0005-0000-0000-0000795A0000}"/>
    <cellStyle name="Normal 3 2 2 2 3 4 3 7" xfId="20227" xr:uid="{00000000-0005-0000-0000-00007A5A0000}"/>
    <cellStyle name="Normal 3 2 2 2 3 4 4" xfId="20228" xr:uid="{00000000-0005-0000-0000-00007B5A0000}"/>
    <cellStyle name="Normal 3 2 2 2 3 4 4 2" xfId="20229" xr:uid="{00000000-0005-0000-0000-00007C5A0000}"/>
    <cellStyle name="Normal 3 2 2 2 3 4 4 2 2" xfId="20230" xr:uid="{00000000-0005-0000-0000-00007D5A0000}"/>
    <cellStyle name="Normal 3 2 2 2 3 4 4 2 3" xfId="20231" xr:uid="{00000000-0005-0000-0000-00007E5A0000}"/>
    <cellStyle name="Normal 3 2 2 2 3 4 4 3" xfId="20232" xr:uid="{00000000-0005-0000-0000-00007F5A0000}"/>
    <cellStyle name="Normal 3 2 2 2 3 4 4 3 2" xfId="20233" xr:uid="{00000000-0005-0000-0000-0000805A0000}"/>
    <cellStyle name="Normal 3 2 2 2 3 4 4 4" xfId="20234" xr:uid="{00000000-0005-0000-0000-0000815A0000}"/>
    <cellStyle name="Normal 3 2 2 2 3 4 4 4 2" xfId="20235" xr:uid="{00000000-0005-0000-0000-0000825A0000}"/>
    <cellStyle name="Normal 3 2 2 2 3 4 4 5" xfId="20236" xr:uid="{00000000-0005-0000-0000-0000835A0000}"/>
    <cellStyle name="Normal 3 2 2 2 3 4 4 6" xfId="20237" xr:uid="{00000000-0005-0000-0000-0000845A0000}"/>
    <cellStyle name="Normal 3 2 2 2 3 4 4 7" xfId="20238" xr:uid="{00000000-0005-0000-0000-0000855A0000}"/>
    <cellStyle name="Normal 3 2 2 2 3 4 5" xfId="20239" xr:uid="{00000000-0005-0000-0000-0000865A0000}"/>
    <cellStyle name="Normal 3 2 2 2 3 4 5 2" xfId="20240" xr:uid="{00000000-0005-0000-0000-0000875A0000}"/>
    <cellStyle name="Normal 3 2 2 2 3 4 5 2 2" xfId="20241" xr:uid="{00000000-0005-0000-0000-0000885A0000}"/>
    <cellStyle name="Normal 3 2 2 2 3 4 5 2 3" xfId="20242" xr:uid="{00000000-0005-0000-0000-0000895A0000}"/>
    <cellStyle name="Normal 3 2 2 2 3 4 5 3" xfId="20243" xr:uid="{00000000-0005-0000-0000-00008A5A0000}"/>
    <cellStyle name="Normal 3 2 2 2 3 4 5 3 2" xfId="20244" xr:uid="{00000000-0005-0000-0000-00008B5A0000}"/>
    <cellStyle name="Normal 3 2 2 2 3 4 5 4" xfId="20245" xr:uid="{00000000-0005-0000-0000-00008C5A0000}"/>
    <cellStyle name="Normal 3 2 2 2 3 4 5 5" xfId="20246" xr:uid="{00000000-0005-0000-0000-00008D5A0000}"/>
    <cellStyle name="Normal 3 2 2 2 3 4 5 6" xfId="20247" xr:uid="{00000000-0005-0000-0000-00008E5A0000}"/>
    <cellStyle name="Normal 3 2 2 2 3 4 6" xfId="20248" xr:uid="{00000000-0005-0000-0000-00008F5A0000}"/>
    <cellStyle name="Normal 3 2 2 2 3 4 6 2" xfId="20249" xr:uid="{00000000-0005-0000-0000-0000905A0000}"/>
    <cellStyle name="Normal 3 2 2 2 3 4 6 3" xfId="20250" xr:uid="{00000000-0005-0000-0000-0000915A0000}"/>
    <cellStyle name="Normal 3 2 2 2 3 4 7" xfId="20251" xr:uid="{00000000-0005-0000-0000-0000925A0000}"/>
    <cellStyle name="Normal 3 2 2 2 3 4 7 2" xfId="20252" xr:uid="{00000000-0005-0000-0000-0000935A0000}"/>
    <cellStyle name="Normal 3 2 2 2 3 4 8" xfId="20253" xr:uid="{00000000-0005-0000-0000-0000945A0000}"/>
    <cellStyle name="Normal 3 2 2 2 3 4 8 2" xfId="20254" xr:uid="{00000000-0005-0000-0000-0000955A0000}"/>
    <cellStyle name="Normal 3 2 2 2 3 4 9" xfId="20255" xr:uid="{00000000-0005-0000-0000-0000965A0000}"/>
    <cellStyle name="Normal 3 2 2 2 3 5" xfId="20256" xr:uid="{00000000-0005-0000-0000-0000975A0000}"/>
    <cellStyle name="Normal 3 2 2 2 3 5 2" xfId="20257" xr:uid="{00000000-0005-0000-0000-0000985A0000}"/>
    <cellStyle name="Normal 3 2 2 2 3 5 2 2" xfId="20258" xr:uid="{00000000-0005-0000-0000-0000995A0000}"/>
    <cellStyle name="Normal 3 2 2 2 3 5 2 2 2" xfId="20259" xr:uid="{00000000-0005-0000-0000-00009A5A0000}"/>
    <cellStyle name="Normal 3 2 2 2 3 5 2 3" xfId="20260" xr:uid="{00000000-0005-0000-0000-00009B5A0000}"/>
    <cellStyle name="Normal 3 2 2 2 3 5 3" xfId="20261" xr:uid="{00000000-0005-0000-0000-00009C5A0000}"/>
    <cellStyle name="Normal 3 2 2 2 3 5 3 2" xfId="20262" xr:uid="{00000000-0005-0000-0000-00009D5A0000}"/>
    <cellStyle name="Normal 3 2 2 2 3 5 3 2 2" xfId="20263" xr:uid="{00000000-0005-0000-0000-00009E5A0000}"/>
    <cellStyle name="Normal 3 2 2 2 3 5 3 3" xfId="20264" xr:uid="{00000000-0005-0000-0000-00009F5A0000}"/>
    <cellStyle name="Normal 3 2 2 2 3 5 4" xfId="20265" xr:uid="{00000000-0005-0000-0000-0000A05A0000}"/>
    <cellStyle name="Normal 3 2 2 2 3 5 4 2" xfId="20266" xr:uid="{00000000-0005-0000-0000-0000A15A0000}"/>
    <cellStyle name="Normal 3 2 2 2 3 5 4 3" xfId="20267" xr:uid="{00000000-0005-0000-0000-0000A25A0000}"/>
    <cellStyle name="Normal 3 2 2 2 3 5 5" xfId="20268" xr:uid="{00000000-0005-0000-0000-0000A35A0000}"/>
    <cellStyle name="Normal 3 2 2 2 3 5 6" xfId="20269" xr:uid="{00000000-0005-0000-0000-0000A45A0000}"/>
    <cellStyle name="Normal 3 2 2 2 3 5 7" xfId="20270" xr:uid="{00000000-0005-0000-0000-0000A55A0000}"/>
    <cellStyle name="Normal 3 2 2 2 3 6" xfId="20271" xr:uid="{00000000-0005-0000-0000-0000A65A0000}"/>
    <cellStyle name="Normal 3 2 2 2 3 6 2" xfId="20272" xr:uid="{00000000-0005-0000-0000-0000A75A0000}"/>
    <cellStyle name="Normal 3 2 2 2 3 6 2 2" xfId="20273" xr:uid="{00000000-0005-0000-0000-0000A85A0000}"/>
    <cellStyle name="Normal 3 2 2 2 3 6 2 2 2" xfId="20274" xr:uid="{00000000-0005-0000-0000-0000A95A0000}"/>
    <cellStyle name="Normal 3 2 2 2 3 6 2 3" xfId="20275" xr:uid="{00000000-0005-0000-0000-0000AA5A0000}"/>
    <cellStyle name="Normal 3 2 2 2 3 6 3" xfId="20276" xr:uid="{00000000-0005-0000-0000-0000AB5A0000}"/>
    <cellStyle name="Normal 3 2 2 2 3 6 3 2" xfId="20277" xr:uid="{00000000-0005-0000-0000-0000AC5A0000}"/>
    <cellStyle name="Normal 3 2 2 2 3 6 3 2 2" xfId="20278" xr:uid="{00000000-0005-0000-0000-0000AD5A0000}"/>
    <cellStyle name="Normal 3 2 2 2 3 6 3 3" xfId="20279" xr:uid="{00000000-0005-0000-0000-0000AE5A0000}"/>
    <cellStyle name="Normal 3 2 2 2 3 6 4" xfId="20280" xr:uid="{00000000-0005-0000-0000-0000AF5A0000}"/>
    <cellStyle name="Normal 3 2 2 2 3 6 4 2" xfId="20281" xr:uid="{00000000-0005-0000-0000-0000B05A0000}"/>
    <cellStyle name="Normal 3 2 2 2 3 6 4 3" xfId="20282" xr:uid="{00000000-0005-0000-0000-0000B15A0000}"/>
    <cellStyle name="Normal 3 2 2 2 3 6 5" xfId="20283" xr:uid="{00000000-0005-0000-0000-0000B25A0000}"/>
    <cellStyle name="Normal 3 2 2 2 3 6 6" xfId="20284" xr:uid="{00000000-0005-0000-0000-0000B35A0000}"/>
    <cellStyle name="Normal 3 2 2 2 3 6 7" xfId="20285" xr:uid="{00000000-0005-0000-0000-0000B45A0000}"/>
    <cellStyle name="Normal 3 2 2 2 3 7" xfId="20286" xr:uid="{00000000-0005-0000-0000-0000B55A0000}"/>
    <cellStyle name="Normal 3 2 2 2 3 7 2" xfId="20287" xr:uid="{00000000-0005-0000-0000-0000B65A0000}"/>
    <cellStyle name="Normal 3 2 2 2 3 7 2 2" xfId="20288" xr:uid="{00000000-0005-0000-0000-0000B75A0000}"/>
    <cellStyle name="Normal 3 2 2 2 3 7 2 3" xfId="20289" xr:uid="{00000000-0005-0000-0000-0000B85A0000}"/>
    <cellStyle name="Normal 3 2 2 2 3 7 3" xfId="20290" xr:uid="{00000000-0005-0000-0000-0000B95A0000}"/>
    <cellStyle name="Normal 3 2 2 2 3 7 3 2" xfId="20291" xr:uid="{00000000-0005-0000-0000-0000BA5A0000}"/>
    <cellStyle name="Normal 3 2 2 2 3 7 3 3" xfId="20292" xr:uid="{00000000-0005-0000-0000-0000BB5A0000}"/>
    <cellStyle name="Normal 3 2 2 2 3 7 4" xfId="20293" xr:uid="{00000000-0005-0000-0000-0000BC5A0000}"/>
    <cellStyle name="Normal 3 2 2 2 3 7 4 2" xfId="20294" xr:uid="{00000000-0005-0000-0000-0000BD5A0000}"/>
    <cellStyle name="Normal 3 2 2 2 3 7 5" xfId="20295" xr:uid="{00000000-0005-0000-0000-0000BE5A0000}"/>
    <cellStyle name="Normal 3 2 2 2 3 7 6" xfId="20296" xr:uid="{00000000-0005-0000-0000-0000BF5A0000}"/>
    <cellStyle name="Normal 3 2 2 2 3 7 7" xfId="20297" xr:uid="{00000000-0005-0000-0000-0000C05A0000}"/>
    <cellStyle name="Normal 3 2 2 2 3 8" xfId="20298" xr:uid="{00000000-0005-0000-0000-0000C15A0000}"/>
    <cellStyle name="Normal 3 2 2 2 3 8 2" xfId="20299" xr:uid="{00000000-0005-0000-0000-0000C25A0000}"/>
    <cellStyle name="Normal 3 2 2 2 3 8 2 2" xfId="20300" xr:uid="{00000000-0005-0000-0000-0000C35A0000}"/>
    <cellStyle name="Normal 3 2 2 2 3 8 2 3" xfId="20301" xr:uid="{00000000-0005-0000-0000-0000C45A0000}"/>
    <cellStyle name="Normal 3 2 2 2 3 8 3" xfId="20302" xr:uid="{00000000-0005-0000-0000-0000C55A0000}"/>
    <cellStyle name="Normal 3 2 2 2 3 8 3 2" xfId="20303" xr:uid="{00000000-0005-0000-0000-0000C65A0000}"/>
    <cellStyle name="Normal 3 2 2 2 3 8 4" xfId="20304" xr:uid="{00000000-0005-0000-0000-0000C75A0000}"/>
    <cellStyle name="Normal 3 2 2 2 3 8 5" xfId="20305" xr:uid="{00000000-0005-0000-0000-0000C85A0000}"/>
    <cellStyle name="Normal 3 2 2 2 3 8 6" xfId="20306" xr:uid="{00000000-0005-0000-0000-0000C95A0000}"/>
    <cellStyle name="Normal 3 2 2 2 3 9" xfId="20307" xr:uid="{00000000-0005-0000-0000-0000CA5A0000}"/>
    <cellStyle name="Normal 3 2 2 2 3 9 2" xfId="20308" xr:uid="{00000000-0005-0000-0000-0000CB5A0000}"/>
    <cellStyle name="Normal 3 2 2 2 3 9 2 2" xfId="20309" xr:uid="{00000000-0005-0000-0000-0000CC5A0000}"/>
    <cellStyle name="Normal 3 2 2 2 3 9 3" xfId="20310" xr:uid="{00000000-0005-0000-0000-0000CD5A0000}"/>
    <cellStyle name="Normal 3 2 2 2 4" xfId="20311" xr:uid="{00000000-0005-0000-0000-0000CE5A0000}"/>
    <cellStyle name="Normal 3 2 2 2 4 10" xfId="20312" xr:uid="{00000000-0005-0000-0000-0000CF5A0000}"/>
    <cellStyle name="Normal 3 2 2 2 4 10 2" xfId="20313" xr:uid="{00000000-0005-0000-0000-0000D05A0000}"/>
    <cellStyle name="Normal 3 2 2 2 4 11" xfId="20314" xr:uid="{00000000-0005-0000-0000-0000D15A0000}"/>
    <cellStyle name="Normal 3 2 2 2 4 11 2" xfId="20315" xr:uid="{00000000-0005-0000-0000-0000D25A0000}"/>
    <cellStyle name="Normal 3 2 2 2 4 12" xfId="20316" xr:uid="{00000000-0005-0000-0000-0000D35A0000}"/>
    <cellStyle name="Normal 3 2 2 2 4 13" xfId="20317" xr:uid="{00000000-0005-0000-0000-0000D45A0000}"/>
    <cellStyle name="Normal 3 2 2 2 4 14" xfId="20318" xr:uid="{00000000-0005-0000-0000-0000D55A0000}"/>
    <cellStyle name="Normal 3 2 2 2 4 2" xfId="20319" xr:uid="{00000000-0005-0000-0000-0000D65A0000}"/>
    <cellStyle name="Normal 3 2 2 2 4 2 10" xfId="20320" xr:uid="{00000000-0005-0000-0000-0000D75A0000}"/>
    <cellStyle name="Normal 3 2 2 2 4 2 11" xfId="20321" xr:uid="{00000000-0005-0000-0000-0000D85A0000}"/>
    <cellStyle name="Normal 3 2 2 2 4 2 12" xfId="20322" xr:uid="{00000000-0005-0000-0000-0000D95A0000}"/>
    <cellStyle name="Normal 3 2 2 2 4 2 2" xfId="20323" xr:uid="{00000000-0005-0000-0000-0000DA5A0000}"/>
    <cellStyle name="Normal 3 2 2 2 4 2 2 2" xfId="20324" xr:uid="{00000000-0005-0000-0000-0000DB5A0000}"/>
    <cellStyle name="Normal 3 2 2 2 4 2 2 2 2" xfId="20325" xr:uid="{00000000-0005-0000-0000-0000DC5A0000}"/>
    <cellStyle name="Normal 3 2 2 2 4 2 2 2 2 2" xfId="20326" xr:uid="{00000000-0005-0000-0000-0000DD5A0000}"/>
    <cellStyle name="Normal 3 2 2 2 4 2 2 2 3" xfId="20327" xr:uid="{00000000-0005-0000-0000-0000DE5A0000}"/>
    <cellStyle name="Normal 3 2 2 2 4 2 2 2 4" xfId="20328" xr:uid="{00000000-0005-0000-0000-0000DF5A0000}"/>
    <cellStyle name="Normal 3 2 2 2 4 2 2 3" xfId="20329" xr:uid="{00000000-0005-0000-0000-0000E05A0000}"/>
    <cellStyle name="Normal 3 2 2 2 4 2 2 3 2" xfId="20330" xr:uid="{00000000-0005-0000-0000-0000E15A0000}"/>
    <cellStyle name="Normal 3 2 2 2 4 2 2 3 2 2" xfId="20331" xr:uid="{00000000-0005-0000-0000-0000E25A0000}"/>
    <cellStyle name="Normal 3 2 2 2 4 2 2 3 3" xfId="20332" xr:uid="{00000000-0005-0000-0000-0000E35A0000}"/>
    <cellStyle name="Normal 3 2 2 2 4 2 2 4" xfId="20333" xr:uid="{00000000-0005-0000-0000-0000E45A0000}"/>
    <cellStyle name="Normal 3 2 2 2 4 2 2 4 2" xfId="20334" xr:uid="{00000000-0005-0000-0000-0000E55A0000}"/>
    <cellStyle name="Normal 3 2 2 2 4 2 2 4 2 2" xfId="20335" xr:uid="{00000000-0005-0000-0000-0000E65A0000}"/>
    <cellStyle name="Normal 3 2 2 2 4 2 2 4 3" xfId="20336" xr:uid="{00000000-0005-0000-0000-0000E75A0000}"/>
    <cellStyle name="Normal 3 2 2 2 4 2 2 5" xfId="20337" xr:uid="{00000000-0005-0000-0000-0000E85A0000}"/>
    <cellStyle name="Normal 3 2 2 2 4 2 2 5 2" xfId="20338" xr:uid="{00000000-0005-0000-0000-0000E95A0000}"/>
    <cellStyle name="Normal 3 2 2 2 4 2 2 6" xfId="20339" xr:uid="{00000000-0005-0000-0000-0000EA5A0000}"/>
    <cellStyle name="Normal 3 2 2 2 4 2 2 7" xfId="20340" xr:uid="{00000000-0005-0000-0000-0000EB5A0000}"/>
    <cellStyle name="Normal 3 2 2 2 4 2 3" xfId="20341" xr:uid="{00000000-0005-0000-0000-0000EC5A0000}"/>
    <cellStyle name="Normal 3 2 2 2 4 2 3 2" xfId="20342" xr:uid="{00000000-0005-0000-0000-0000ED5A0000}"/>
    <cellStyle name="Normal 3 2 2 2 4 2 3 2 2" xfId="20343" xr:uid="{00000000-0005-0000-0000-0000EE5A0000}"/>
    <cellStyle name="Normal 3 2 2 2 4 2 3 2 2 2" xfId="20344" xr:uid="{00000000-0005-0000-0000-0000EF5A0000}"/>
    <cellStyle name="Normal 3 2 2 2 4 2 3 2 3" xfId="20345" xr:uid="{00000000-0005-0000-0000-0000F05A0000}"/>
    <cellStyle name="Normal 3 2 2 2 4 2 3 3" xfId="20346" xr:uid="{00000000-0005-0000-0000-0000F15A0000}"/>
    <cellStyle name="Normal 3 2 2 2 4 2 3 3 2" xfId="20347" xr:uid="{00000000-0005-0000-0000-0000F25A0000}"/>
    <cellStyle name="Normal 3 2 2 2 4 2 3 3 2 2" xfId="20348" xr:uid="{00000000-0005-0000-0000-0000F35A0000}"/>
    <cellStyle name="Normal 3 2 2 2 4 2 3 3 3" xfId="20349" xr:uid="{00000000-0005-0000-0000-0000F45A0000}"/>
    <cellStyle name="Normal 3 2 2 2 4 2 3 4" xfId="20350" xr:uid="{00000000-0005-0000-0000-0000F55A0000}"/>
    <cellStyle name="Normal 3 2 2 2 4 2 3 4 2" xfId="20351" xr:uid="{00000000-0005-0000-0000-0000F65A0000}"/>
    <cellStyle name="Normal 3 2 2 2 4 2 3 4 3" xfId="20352" xr:uid="{00000000-0005-0000-0000-0000F75A0000}"/>
    <cellStyle name="Normal 3 2 2 2 4 2 3 5" xfId="20353" xr:uid="{00000000-0005-0000-0000-0000F85A0000}"/>
    <cellStyle name="Normal 3 2 2 2 4 2 3 6" xfId="20354" xr:uid="{00000000-0005-0000-0000-0000F95A0000}"/>
    <cellStyle name="Normal 3 2 2 2 4 2 3 7" xfId="20355" xr:uid="{00000000-0005-0000-0000-0000FA5A0000}"/>
    <cellStyle name="Normal 3 2 2 2 4 2 4" xfId="20356" xr:uid="{00000000-0005-0000-0000-0000FB5A0000}"/>
    <cellStyle name="Normal 3 2 2 2 4 2 4 2" xfId="20357" xr:uid="{00000000-0005-0000-0000-0000FC5A0000}"/>
    <cellStyle name="Normal 3 2 2 2 4 2 4 2 2" xfId="20358" xr:uid="{00000000-0005-0000-0000-0000FD5A0000}"/>
    <cellStyle name="Normal 3 2 2 2 4 2 4 2 3" xfId="20359" xr:uid="{00000000-0005-0000-0000-0000FE5A0000}"/>
    <cellStyle name="Normal 3 2 2 2 4 2 4 3" xfId="20360" xr:uid="{00000000-0005-0000-0000-0000FF5A0000}"/>
    <cellStyle name="Normal 3 2 2 2 4 2 4 3 2" xfId="20361" xr:uid="{00000000-0005-0000-0000-0000005B0000}"/>
    <cellStyle name="Normal 3 2 2 2 4 2 4 3 3" xfId="20362" xr:uid="{00000000-0005-0000-0000-0000015B0000}"/>
    <cellStyle name="Normal 3 2 2 2 4 2 4 4" xfId="20363" xr:uid="{00000000-0005-0000-0000-0000025B0000}"/>
    <cellStyle name="Normal 3 2 2 2 4 2 4 4 2" xfId="20364" xr:uid="{00000000-0005-0000-0000-0000035B0000}"/>
    <cellStyle name="Normal 3 2 2 2 4 2 4 5" xfId="20365" xr:uid="{00000000-0005-0000-0000-0000045B0000}"/>
    <cellStyle name="Normal 3 2 2 2 4 2 4 6" xfId="20366" xr:uid="{00000000-0005-0000-0000-0000055B0000}"/>
    <cellStyle name="Normal 3 2 2 2 4 2 4 7" xfId="20367" xr:uid="{00000000-0005-0000-0000-0000065B0000}"/>
    <cellStyle name="Normal 3 2 2 2 4 2 5" xfId="20368" xr:uid="{00000000-0005-0000-0000-0000075B0000}"/>
    <cellStyle name="Normal 3 2 2 2 4 2 5 2" xfId="20369" xr:uid="{00000000-0005-0000-0000-0000085B0000}"/>
    <cellStyle name="Normal 3 2 2 2 4 2 5 2 2" xfId="20370" xr:uid="{00000000-0005-0000-0000-0000095B0000}"/>
    <cellStyle name="Normal 3 2 2 2 4 2 5 2 3" xfId="20371" xr:uid="{00000000-0005-0000-0000-00000A5B0000}"/>
    <cellStyle name="Normal 3 2 2 2 4 2 5 3" xfId="20372" xr:uid="{00000000-0005-0000-0000-00000B5B0000}"/>
    <cellStyle name="Normal 3 2 2 2 4 2 5 3 2" xfId="20373" xr:uid="{00000000-0005-0000-0000-00000C5B0000}"/>
    <cellStyle name="Normal 3 2 2 2 4 2 5 4" xfId="20374" xr:uid="{00000000-0005-0000-0000-00000D5B0000}"/>
    <cellStyle name="Normal 3 2 2 2 4 2 5 4 2" xfId="20375" xr:uid="{00000000-0005-0000-0000-00000E5B0000}"/>
    <cellStyle name="Normal 3 2 2 2 4 2 5 5" xfId="20376" xr:uid="{00000000-0005-0000-0000-00000F5B0000}"/>
    <cellStyle name="Normal 3 2 2 2 4 2 5 6" xfId="20377" xr:uid="{00000000-0005-0000-0000-0000105B0000}"/>
    <cellStyle name="Normal 3 2 2 2 4 2 5 7" xfId="20378" xr:uid="{00000000-0005-0000-0000-0000115B0000}"/>
    <cellStyle name="Normal 3 2 2 2 4 2 6" xfId="20379" xr:uid="{00000000-0005-0000-0000-0000125B0000}"/>
    <cellStyle name="Normal 3 2 2 2 4 2 6 2" xfId="20380" xr:uid="{00000000-0005-0000-0000-0000135B0000}"/>
    <cellStyle name="Normal 3 2 2 2 4 2 6 2 2" xfId="20381" xr:uid="{00000000-0005-0000-0000-0000145B0000}"/>
    <cellStyle name="Normal 3 2 2 2 4 2 6 2 3" xfId="20382" xr:uid="{00000000-0005-0000-0000-0000155B0000}"/>
    <cellStyle name="Normal 3 2 2 2 4 2 6 3" xfId="20383" xr:uid="{00000000-0005-0000-0000-0000165B0000}"/>
    <cellStyle name="Normal 3 2 2 2 4 2 6 3 2" xfId="20384" xr:uid="{00000000-0005-0000-0000-0000175B0000}"/>
    <cellStyle name="Normal 3 2 2 2 4 2 6 4" xfId="20385" xr:uid="{00000000-0005-0000-0000-0000185B0000}"/>
    <cellStyle name="Normal 3 2 2 2 4 2 6 5" xfId="20386" xr:uid="{00000000-0005-0000-0000-0000195B0000}"/>
    <cellStyle name="Normal 3 2 2 2 4 2 6 6" xfId="20387" xr:uid="{00000000-0005-0000-0000-00001A5B0000}"/>
    <cellStyle name="Normal 3 2 2 2 4 2 7" xfId="20388" xr:uid="{00000000-0005-0000-0000-00001B5B0000}"/>
    <cellStyle name="Normal 3 2 2 2 4 2 7 2" xfId="20389" xr:uid="{00000000-0005-0000-0000-00001C5B0000}"/>
    <cellStyle name="Normal 3 2 2 2 4 2 7 3" xfId="20390" xr:uid="{00000000-0005-0000-0000-00001D5B0000}"/>
    <cellStyle name="Normal 3 2 2 2 4 2 8" xfId="20391" xr:uid="{00000000-0005-0000-0000-00001E5B0000}"/>
    <cellStyle name="Normal 3 2 2 2 4 2 8 2" xfId="20392" xr:uid="{00000000-0005-0000-0000-00001F5B0000}"/>
    <cellStyle name="Normal 3 2 2 2 4 2 9" xfId="20393" xr:uid="{00000000-0005-0000-0000-0000205B0000}"/>
    <cellStyle name="Normal 3 2 2 2 4 2 9 2" xfId="20394" xr:uid="{00000000-0005-0000-0000-0000215B0000}"/>
    <cellStyle name="Normal 3 2 2 2 4 3" xfId="20395" xr:uid="{00000000-0005-0000-0000-0000225B0000}"/>
    <cellStyle name="Normal 3 2 2 2 4 3 10" xfId="20396" xr:uid="{00000000-0005-0000-0000-0000235B0000}"/>
    <cellStyle name="Normal 3 2 2 2 4 3 11" xfId="20397" xr:uid="{00000000-0005-0000-0000-0000245B0000}"/>
    <cellStyle name="Normal 3 2 2 2 4 3 2" xfId="20398" xr:uid="{00000000-0005-0000-0000-0000255B0000}"/>
    <cellStyle name="Normal 3 2 2 2 4 3 2 2" xfId="20399" xr:uid="{00000000-0005-0000-0000-0000265B0000}"/>
    <cellStyle name="Normal 3 2 2 2 4 3 2 2 2" xfId="20400" xr:uid="{00000000-0005-0000-0000-0000275B0000}"/>
    <cellStyle name="Normal 3 2 2 2 4 3 2 2 3" xfId="20401" xr:uid="{00000000-0005-0000-0000-0000285B0000}"/>
    <cellStyle name="Normal 3 2 2 2 4 3 2 3" xfId="20402" xr:uid="{00000000-0005-0000-0000-0000295B0000}"/>
    <cellStyle name="Normal 3 2 2 2 4 3 2 3 2" xfId="20403" xr:uid="{00000000-0005-0000-0000-00002A5B0000}"/>
    <cellStyle name="Normal 3 2 2 2 4 3 2 3 3" xfId="20404" xr:uid="{00000000-0005-0000-0000-00002B5B0000}"/>
    <cellStyle name="Normal 3 2 2 2 4 3 2 4" xfId="20405" xr:uid="{00000000-0005-0000-0000-00002C5B0000}"/>
    <cellStyle name="Normal 3 2 2 2 4 3 2 4 2" xfId="20406" xr:uid="{00000000-0005-0000-0000-00002D5B0000}"/>
    <cellStyle name="Normal 3 2 2 2 4 3 2 5" xfId="20407" xr:uid="{00000000-0005-0000-0000-00002E5B0000}"/>
    <cellStyle name="Normal 3 2 2 2 4 3 2 6" xfId="20408" xr:uid="{00000000-0005-0000-0000-00002F5B0000}"/>
    <cellStyle name="Normal 3 2 2 2 4 3 2 7" xfId="20409" xr:uid="{00000000-0005-0000-0000-0000305B0000}"/>
    <cellStyle name="Normal 3 2 2 2 4 3 3" xfId="20410" xr:uid="{00000000-0005-0000-0000-0000315B0000}"/>
    <cellStyle name="Normal 3 2 2 2 4 3 3 2" xfId="20411" xr:uid="{00000000-0005-0000-0000-0000325B0000}"/>
    <cellStyle name="Normal 3 2 2 2 4 3 3 2 2" xfId="20412" xr:uid="{00000000-0005-0000-0000-0000335B0000}"/>
    <cellStyle name="Normal 3 2 2 2 4 3 3 2 3" xfId="20413" xr:uid="{00000000-0005-0000-0000-0000345B0000}"/>
    <cellStyle name="Normal 3 2 2 2 4 3 3 3" xfId="20414" xr:uid="{00000000-0005-0000-0000-0000355B0000}"/>
    <cellStyle name="Normal 3 2 2 2 4 3 3 3 2" xfId="20415" xr:uid="{00000000-0005-0000-0000-0000365B0000}"/>
    <cellStyle name="Normal 3 2 2 2 4 3 3 4" xfId="20416" xr:uid="{00000000-0005-0000-0000-0000375B0000}"/>
    <cellStyle name="Normal 3 2 2 2 4 3 3 4 2" xfId="20417" xr:uid="{00000000-0005-0000-0000-0000385B0000}"/>
    <cellStyle name="Normal 3 2 2 2 4 3 3 5" xfId="20418" xr:uid="{00000000-0005-0000-0000-0000395B0000}"/>
    <cellStyle name="Normal 3 2 2 2 4 3 3 6" xfId="20419" xr:uid="{00000000-0005-0000-0000-00003A5B0000}"/>
    <cellStyle name="Normal 3 2 2 2 4 3 3 7" xfId="20420" xr:uid="{00000000-0005-0000-0000-00003B5B0000}"/>
    <cellStyle name="Normal 3 2 2 2 4 3 4" xfId="20421" xr:uid="{00000000-0005-0000-0000-00003C5B0000}"/>
    <cellStyle name="Normal 3 2 2 2 4 3 4 2" xfId="20422" xr:uid="{00000000-0005-0000-0000-00003D5B0000}"/>
    <cellStyle name="Normal 3 2 2 2 4 3 4 2 2" xfId="20423" xr:uid="{00000000-0005-0000-0000-00003E5B0000}"/>
    <cellStyle name="Normal 3 2 2 2 4 3 4 2 3" xfId="20424" xr:uid="{00000000-0005-0000-0000-00003F5B0000}"/>
    <cellStyle name="Normal 3 2 2 2 4 3 4 3" xfId="20425" xr:uid="{00000000-0005-0000-0000-0000405B0000}"/>
    <cellStyle name="Normal 3 2 2 2 4 3 4 3 2" xfId="20426" xr:uid="{00000000-0005-0000-0000-0000415B0000}"/>
    <cellStyle name="Normal 3 2 2 2 4 3 4 4" xfId="20427" xr:uid="{00000000-0005-0000-0000-0000425B0000}"/>
    <cellStyle name="Normal 3 2 2 2 4 3 4 4 2" xfId="20428" xr:uid="{00000000-0005-0000-0000-0000435B0000}"/>
    <cellStyle name="Normal 3 2 2 2 4 3 4 5" xfId="20429" xr:uid="{00000000-0005-0000-0000-0000445B0000}"/>
    <cellStyle name="Normal 3 2 2 2 4 3 4 6" xfId="20430" xr:uid="{00000000-0005-0000-0000-0000455B0000}"/>
    <cellStyle name="Normal 3 2 2 2 4 3 4 7" xfId="20431" xr:uid="{00000000-0005-0000-0000-0000465B0000}"/>
    <cellStyle name="Normal 3 2 2 2 4 3 5" xfId="20432" xr:uid="{00000000-0005-0000-0000-0000475B0000}"/>
    <cellStyle name="Normal 3 2 2 2 4 3 5 2" xfId="20433" xr:uid="{00000000-0005-0000-0000-0000485B0000}"/>
    <cellStyle name="Normal 3 2 2 2 4 3 5 2 2" xfId="20434" xr:uid="{00000000-0005-0000-0000-0000495B0000}"/>
    <cellStyle name="Normal 3 2 2 2 4 3 5 3" xfId="20435" xr:uid="{00000000-0005-0000-0000-00004A5B0000}"/>
    <cellStyle name="Normal 3 2 2 2 4 3 5 3 2" xfId="20436" xr:uid="{00000000-0005-0000-0000-00004B5B0000}"/>
    <cellStyle name="Normal 3 2 2 2 4 3 5 4" xfId="20437" xr:uid="{00000000-0005-0000-0000-00004C5B0000}"/>
    <cellStyle name="Normal 3 2 2 2 4 3 5 5" xfId="20438" xr:uid="{00000000-0005-0000-0000-00004D5B0000}"/>
    <cellStyle name="Normal 3 2 2 2 4 3 5 6" xfId="20439" xr:uid="{00000000-0005-0000-0000-00004E5B0000}"/>
    <cellStyle name="Normal 3 2 2 2 4 3 6" xfId="20440" xr:uid="{00000000-0005-0000-0000-00004F5B0000}"/>
    <cellStyle name="Normal 3 2 2 2 4 3 6 2" xfId="20441" xr:uid="{00000000-0005-0000-0000-0000505B0000}"/>
    <cellStyle name="Normal 3 2 2 2 4 3 7" xfId="20442" xr:uid="{00000000-0005-0000-0000-0000515B0000}"/>
    <cellStyle name="Normal 3 2 2 2 4 3 7 2" xfId="20443" xr:uid="{00000000-0005-0000-0000-0000525B0000}"/>
    <cellStyle name="Normal 3 2 2 2 4 3 8" xfId="20444" xr:uid="{00000000-0005-0000-0000-0000535B0000}"/>
    <cellStyle name="Normal 3 2 2 2 4 3 8 2" xfId="20445" xr:uid="{00000000-0005-0000-0000-0000545B0000}"/>
    <cellStyle name="Normal 3 2 2 2 4 3 9" xfId="20446" xr:uid="{00000000-0005-0000-0000-0000555B0000}"/>
    <cellStyle name="Normal 3 2 2 2 4 4" xfId="20447" xr:uid="{00000000-0005-0000-0000-0000565B0000}"/>
    <cellStyle name="Normal 3 2 2 2 4 4 10" xfId="20448" xr:uid="{00000000-0005-0000-0000-0000575B0000}"/>
    <cellStyle name="Normal 3 2 2 2 4 4 11" xfId="20449" xr:uid="{00000000-0005-0000-0000-0000585B0000}"/>
    <cellStyle name="Normal 3 2 2 2 4 4 2" xfId="20450" xr:uid="{00000000-0005-0000-0000-0000595B0000}"/>
    <cellStyle name="Normal 3 2 2 2 4 4 2 2" xfId="20451" xr:uid="{00000000-0005-0000-0000-00005A5B0000}"/>
    <cellStyle name="Normal 3 2 2 2 4 4 2 2 2" xfId="20452" xr:uid="{00000000-0005-0000-0000-00005B5B0000}"/>
    <cellStyle name="Normal 3 2 2 2 4 4 2 2 3" xfId="20453" xr:uid="{00000000-0005-0000-0000-00005C5B0000}"/>
    <cellStyle name="Normal 3 2 2 2 4 4 2 3" xfId="20454" xr:uid="{00000000-0005-0000-0000-00005D5B0000}"/>
    <cellStyle name="Normal 3 2 2 2 4 4 2 3 2" xfId="20455" xr:uid="{00000000-0005-0000-0000-00005E5B0000}"/>
    <cellStyle name="Normal 3 2 2 2 4 4 2 4" xfId="20456" xr:uid="{00000000-0005-0000-0000-00005F5B0000}"/>
    <cellStyle name="Normal 3 2 2 2 4 4 2 4 2" xfId="20457" xr:uid="{00000000-0005-0000-0000-0000605B0000}"/>
    <cellStyle name="Normal 3 2 2 2 4 4 2 5" xfId="20458" xr:uid="{00000000-0005-0000-0000-0000615B0000}"/>
    <cellStyle name="Normal 3 2 2 2 4 4 2 6" xfId="20459" xr:uid="{00000000-0005-0000-0000-0000625B0000}"/>
    <cellStyle name="Normal 3 2 2 2 4 4 2 7" xfId="20460" xr:uid="{00000000-0005-0000-0000-0000635B0000}"/>
    <cellStyle name="Normal 3 2 2 2 4 4 3" xfId="20461" xr:uid="{00000000-0005-0000-0000-0000645B0000}"/>
    <cellStyle name="Normal 3 2 2 2 4 4 3 2" xfId="20462" xr:uid="{00000000-0005-0000-0000-0000655B0000}"/>
    <cellStyle name="Normal 3 2 2 2 4 4 3 2 2" xfId="20463" xr:uid="{00000000-0005-0000-0000-0000665B0000}"/>
    <cellStyle name="Normal 3 2 2 2 4 4 3 2 3" xfId="20464" xr:uid="{00000000-0005-0000-0000-0000675B0000}"/>
    <cellStyle name="Normal 3 2 2 2 4 4 3 3" xfId="20465" xr:uid="{00000000-0005-0000-0000-0000685B0000}"/>
    <cellStyle name="Normal 3 2 2 2 4 4 3 3 2" xfId="20466" xr:uid="{00000000-0005-0000-0000-0000695B0000}"/>
    <cellStyle name="Normal 3 2 2 2 4 4 3 4" xfId="20467" xr:uid="{00000000-0005-0000-0000-00006A5B0000}"/>
    <cellStyle name="Normal 3 2 2 2 4 4 3 4 2" xfId="20468" xr:uid="{00000000-0005-0000-0000-00006B5B0000}"/>
    <cellStyle name="Normal 3 2 2 2 4 4 3 5" xfId="20469" xr:uid="{00000000-0005-0000-0000-00006C5B0000}"/>
    <cellStyle name="Normal 3 2 2 2 4 4 3 6" xfId="20470" xr:uid="{00000000-0005-0000-0000-00006D5B0000}"/>
    <cellStyle name="Normal 3 2 2 2 4 4 3 7" xfId="20471" xr:uid="{00000000-0005-0000-0000-00006E5B0000}"/>
    <cellStyle name="Normal 3 2 2 2 4 4 4" xfId="20472" xr:uid="{00000000-0005-0000-0000-00006F5B0000}"/>
    <cellStyle name="Normal 3 2 2 2 4 4 4 2" xfId="20473" xr:uid="{00000000-0005-0000-0000-0000705B0000}"/>
    <cellStyle name="Normal 3 2 2 2 4 4 4 2 2" xfId="20474" xr:uid="{00000000-0005-0000-0000-0000715B0000}"/>
    <cellStyle name="Normal 3 2 2 2 4 4 4 3" xfId="20475" xr:uid="{00000000-0005-0000-0000-0000725B0000}"/>
    <cellStyle name="Normal 3 2 2 2 4 4 4 3 2" xfId="20476" xr:uid="{00000000-0005-0000-0000-0000735B0000}"/>
    <cellStyle name="Normal 3 2 2 2 4 4 4 4" xfId="20477" xr:uid="{00000000-0005-0000-0000-0000745B0000}"/>
    <cellStyle name="Normal 3 2 2 2 4 4 4 4 2" xfId="20478" xr:uid="{00000000-0005-0000-0000-0000755B0000}"/>
    <cellStyle name="Normal 3 2 2 2 4 4 4 5" xfId="20479" xr:uid="{00000000-0005-0000-0000-0000765B0000}"/>
    <cellStyle name="Normal 3 2 2 2 4 4 4 6" xfId="20480" xr:uid="{00000000-0005-0000-0000-0000775B0000}"/>
    <cellStyle name="Normal 3 2 2 2 4 4 4 7" xfId="20481" xr:uid="{00000000-0005-0000-0000-0000785B0000}"/>
    <cellStyle name="Normal 3 2 2 2 4 4 5" xfId="20482" xr:uid="{00000000-0005-0000-0000-0000795B0000}"/>
    <cellStyle name="Normal 3 2 2 2 4 4 5 2" xfId="20483" xr:uid="{00000000-0005-0000-0000-00007A5B0000}"/>
    <cellStyle name="Normal 3 2 2 2 4 4 5 2 2" xfId="20484" xr:uid="{00000000-0005-0000-0000-00007B5B0000}"/>
    <cellStyle name="Normal 3 2 2 2 4 4 5 3" xfId="20485" xr:uid="{00000000-0005-0000-0000-00007C5B0000}"/>
    <cellStyle name="Normal 3 2 2 2 4 4 5 3 2" xfId="20486" xr:uid="{00000000-0005-0000-0000-00007D5B0000}"/>
    <cellStyle name="Normal 3 2 2 2 4 4 5 4" xfId="20487" xr:uid="{00000000-0005-0000-0000-00007E5B0000}"/>
    <cellStyle name="Normal 3 2 2 2 4 4 5 5" xfId="20488" xr:uid="{00000000-0005-0000-0000-00007F5B0000}"/>
    <cellStyle name="Normal 3 2 2 2 4 4 6" xfId="20489" xr:uid="{00000000-0005-0000-0000-0000805B0000}"/>
    <cellStyle name="Normal 3 2 2 2 4 4 6 2" xfId="20490" xr:uid="{00000000-0005-0000-0000-0000815B0000}"/>
    <cellStyle name="Normal 3 2 2 2 4 4 7" xfId="20491" xr:uid="{00000000-0005-0000-0000-0000825B0000}"/>
    <cellStyle name="Normal 3 2 2 2 4 4 7 2" xfId="20492" xr:uid="{00000000-0005-0000-0000-0000835B0000}"/>
    <cellStyle name="Normal 3 2 2 2 4 4 8" xfId="20493" xr:uid="{00000000-0005-0000-0000-0000845B0000}"/>
    <cellStyle name="Normal 3 2 2 2 4 4 8 2" xfId="20494" xr:uid="{00000000-0005-0000-0000-0000855B0000}"/>
    <cellStyle name="Normal 3 2 2 2 4 4 9" xfId="20495" xr:uid="{00000000-0005-0000-0000-0000865B0000}"/>
    <cellStyle name="Normal 3 2 2 2 4 5" xfId="20496" xr:uid="{00000000-0005-0000-0000-0000875B0000}"/>
    <cellStyle name="Normal 3 2 2 2 4 5 2" xfId="20497" xr:uid="{00000000-0005-0000-0000-0000885B0000}"/>
    <cellStyle name="Normal 3 2 2 2 4 5 2 2" xfId="20498" xr:uid="{00000000-0005-0000-0000-0000895B0000}"/>
    <cellStyle name="Normal 3 2 2 2 4 5 2 3" xfId="20499" xr:uid="{00000000-0005-0000-0000-00008A5B0000}"/>
    <cellStyle name="Normal 3 2 2 2 4 5 3" xfId="20500" xr:uid="{00000000-0005-0000-0000-00008B5B0000}"/>
    <cellStyle name="Normal 3 2 2 2 4 5 3 2" xfId="20501" xr:uid="{00000000-0005-0000-0000-00008C5B0000}"/>
    <cellStyle name="Normal 3 2 2 2 4 5 3 3" xfId="20502" xr:uid="{00000000-0005-0000-0000-00008D5B0000}"/>
    <cellStyle name="Normal 3 2 2 2 4 5 4" xfId="20503" xr:uid="{00000000-0005-0000-0000-00008E5B0000}"/>
    <cellStyle name="Normal 3 2 2 2 4 5 4 2" xfId="20504" xr:uid="{00000000-0005-0000-0000-00008F5B0000}"/>
    <cellStyle name="Normal 3 2 2 2 4 5 5" xfId="20505" xr:uid="{00000000-0005-0000-0000-0000905B0000}"/>
    <cellStyle name="Normal 3 2 2 2 4 5 6" xfId="20506" xr:uid="{00000000-0005-0000-0000-0000915B0000}"/>
    <cellStyle name="Normal 3 2 2 2 4 5 7" xfId="20507" xr:uid="{00000000-0005-0000-0000-0000925B0000}"/>
    <cellStyle name="Normal 3 2 2 2 4 6" xfId="20508" xr:uid="{00000000-0005-0000-0000-0000935B0000}"/>
    <cellStyle name="Normal 3 2 2 2 4 6 2" xfId="20509" xr:uid="{00000000-0005-0000-0000-0000945B0000}"/>
    <cellStyle name="Normal 3 2 2 2 4 6 2 2" xfId="20510" xr:uid="{00000000-0005-0000-0000-0000955B0000}"/>
    <cellStyle name="Normal 3 2 2 2 4 6 2 3" xfId="20511" xr:uid="{00000000-0005-0000-0000-0000965B0000}"/>
    <cellStyle name="Normal 3 2 2 2 4 6 3" xfId="20512" xr:uid="{00000000-0005-0000-0000-0000975B0000}"/>
    <cellStyle name="Normal 3 2 2 2 4 6 3 2" xfId="20513" xr:uid="{00000000-0005-0000-0000-0000985B0000}"/>
    <cellStyle name="Normal 3 2 2 2 4 6 4" xfId="20514" xr:uid="{00000000-0005-0000-0000-0000995B0000}"/>
    <cellStyle name="Normal 3 2 2 2 4 6 4 2" xfId="20515" xr:uid="{00000000-0005-0000-0000-00009A5B0000}"/>
    <cellStyle name="Normal 3 2 2 2 4 6 5" xfId="20516" xr:uid="{00000000-0005-0000-0000-00009B5B0000}"/>
    <cellStyle name="Normal 3 2 2 2 4 6 6" xfId="20517" xr:uid="{00000000-0005-0000-0000-00009C5B0000}"/>
    <cellStyle name="Normal 3 2 2 2 4 6 7" xfId="20518" xr:uid="{00000000-0005-0000-0000-00009D5B0000}"/>
    <cellStyle name="Normal 3 2 2 2 4 7" xfId="20519" xr:uid="{00000000-0005-0000-0000-00009E5B0000}"/>
    <cellStyle name="Normal 3 2 2 2 4 7 2" xfId="20520" xr:uid="{00000000-0005-0000-0000-00009F5B0000}"/>
    <cellStyle name="Normal 3 2 2 2 4 7 2 2" xfId="20521" xr:uid="{00000000-0005-0000-0000-0000A05B0000}"/>
    <cellStyle name="Normal 3 2 2 2 4 7 2 3" xfId="20522" xr:uid="{00000000-0005-0000-0000-0000A15B0000}"/>
    <cellStyle name="Normal 3 2 2 2 4 7 3" xfId="20523" xr:uid="{00000000-0005-0000-0000-0000A25B0000}"/>
    <cellStyle name="Normal 3 2 2 2 4 7 3 2" xfId="20524" xr:uid="{00000000-0005-0000-0000-0000A35B0000}"/>
    <cellStyle name="Normal 3 2 2 2 4 7 4" xfId="20525" xr:uid="{00000000-0005-0000-0000-0000A45B0000}"/>
    <cellStyle name="Normal 3 2 2 2 4 7 4 2" xfId="20526" xr:uid="{00000000-0005-0000-0000-0000A55B0000}"/>
    <cellStyle name="Normal 3 2 2 2 4 7 5" xfId="20527" xr:uid="{00000000-0005-0000-0000-0000A65B0000}"/>
    <cellStyle name="Normal 3 2 2 2 4 7 6" xfId="20528" xr:uid="{00000000-0005-0000-0000-0000A75B0000}"/>
    <cellStyle name="Normal 3 2 2 2 4 7 7" xfId="20529" xr:uid="{00000000-0005-0000-0000-0000A85B0000}"/>
    <cellStyle name="Normal 3 2 2 2 4 8" xfId="20530" xr:uid="{00000000-0005-0000-0000-0000A95B0000}"/>
    <cellStyle name="Normal 3 2 2 2 4 8 2" xfId="20531" xr:uid="{00000000-0005-0000-0000-0000AA5B0000}"/>
    <cellStyle name="Normal 3 2 2 2 4 8 2 2" xfId="20532" xr:uid="{00000000-0005-0000-0000-0000AB5B0000}"/>
    <cellStyle name="Normal 3 2 2 2 4 8 3" xfId="20533" xr:uid="{00000000-0005-0000-0000-0000AC5B0000}"/>
    <cellStyle name="Normal 3 2 2 2 4 8 3 2" xfId="20534" xr:uid="{00000000-0005-0000-0000-0000AD5B0000}"/>
    <cellStyle name="Normal 3 2 2 2 4 8 4" xfId="20535" xr:uid="{00000000-0005-0000-0000-0000AE5B0000}"/>
    <cellStyle name="Normal 3 2 2 2 4 8 5" xfId="20536" xr:uid="{00000000-0005-0000-0000-0000AF5B0000}"/>
    <cellStyle name="Normal 3 2 2 2 4 8 6" xfId="20537" xr:uid="{00000000-0005-0000-0000-0000B05B0000}"/>
    <cellStyle name="Normal 3 2 2 2 4 9" xfId="20538" xr:uid="{00000000-0005-0000-0000-0000B15B0000}"/>
    <cellStyle name="Normal 3 2 2 2 4 9 2" xfId="20539" xr:uid="{00000000-0005-0000-0000-0000B25B0000}"/>
    <cellStyle name="Normal 3 2 2 2 5" xfId="20540" xr:uid="{00000000-0005-0000-0000-0000B35B0000}"/>
    <cellStyle name="Normal 3 2 2 2 5 10" xfId="20541" xr:uid="{00000000-0005-0000-0000-0000B45B0000}"/>
    <cellStyle name="Normal 3 2 2 2 5 10 2" xfId="20542" xr:uid="{00000000-0005-0000-0000-0000B55B0000}"/>
    <cellStyle name="Normal 3 2 2 2 5 11" xfId="20543" xr:uid="{00000000-0005-0000-0000-0000B65B0000}"/>
    <cellStyle name="Normal 3 2 2 2 5 12" xfId="20544" xr:uid="{00000000-0005-0000-0000-0000B75B0000}"/>
    <cellStyle name="Normal 3 2 2 2 5 13" xfId="20545" xr:uid="{00000000-0005-0000-0000-0000B85B0000}"/>
    <cellStyle name="Normal 3 2 2 2 5 2" xfId="20546" xr:uid="{00000000-0005-0000-0000-0000B95B0000}"/>
    <cellStyle name="Normal 3 2 2 2 5 2 10" xfId="20547" xr:uid="{00000000-0005-0000-0000-0000BA5B0000}"/>
    <cellStyle name="Normal 3 2 2 2 5 2 11" xfId="20548" xr:uid="{00000000-0005-0000-0000-0000BB5B0000}"/>
    <cellStyle name="Normal 3 2 2 2 5 2 2" xfId="20549" xr:uid="{00000000-0005-0000-0000-0000BC5B0000}"/>
    <cellStyle name="Normal 3 2 2 2 5 2 2 2" xfId="20550" xr:uid="{00000000-0005-0000-0000-0000BD5B0000}"/>
    <cellStyle name="Normal 3 2 2 2 5 2 2 2 2" xfId="20551" xr:uid="{00000000-0005-0000-0000-0000BE5B0000}"/>
    <cellStyle name="Normal 3 2 2 2 5 2 2 2 3" xfId="20552" xr:uid="{00000000-0005-0000-0000-0000BF5B0000}"/>
    <cellStyle name="Normal 3 2 2 2 5 2 2 3" xfId="20553" xr:uid="{00000000-0005-0000-0000-0000C05B0000}"/>
    <cellStyle name="Normal 3 2 2 2 5 2 2 3 2" xfId="20554" xr:uid="{00000000-0005-0000-0000-0000C15B0000}"/>
    <cellStyle name="Normal 3 2 2 2 5 2 2 3 3" xfId="20555" xr:uid="{00000000-0005-0000-0000-0000C25B0000}"/>
    <cellStyle name="Normal 3 2 2 2 5 2 2 4" xfId="20556" xr:uid="{00000000-0005-0000-0000-0000C35B0000}"/>
    <cellStyle name="Normal 3 2 2 2 5 2 2 4 2" xfId="20557" xr:uid="{00000000-0005-0000-0000-0000C45B0000}"/>
    <cellStyle name="Normal 3 2 2 2 5 2 2 5" xfId="20558" xr:uid="{00000000-0005-0000-0000-0000C55B0000}"/>
    <cellStyle name="Normal 3 2 2 2 5 2 2 6" xfId="20559" xr:uid="{00000000-0005-0000-0000-0000C65B0000}"/>
    <cellStyle name="Normal 3 2 2 2 5 2 2 7" xfId="20560" xr:uid="{00000000-0005-0000-0000-0000C75B0000}"/>
    <cellStyle name="Normal 3 2 2 2 5 2 3" xfId="20561" xr:uid="{00000000-0005-0000-0000-0000C85B0000}"/>
    <cellStyle name="Normal 3 2 2 2 5 2 3 2" xfId="20562" xr:uid="{00000000-0005-0000-0000-0000C95B0000}"/>
    <cellStyle name="Normal 3 2 2 2 5 2 3 2 2" xfId="20563" xr:uid="{00000000-0005-0000-0000-0000CA5B0000}"/>
    <cellStyle name="Normal 3 2 2 2 5 2 3 2 3" xfId="20564" xr:uid="{00000000-0005-0000-0000-0000CB5B0000}"/>
    <cellStyle name="Normal 3 2 2 2 5 2 3 3" xfId="20565" xr:uid="{00000000-0005-0000-0000-0000CC5B0000}"/>
    <cellStyle name="Normal 3 2 2 2 5 2 3 3 2" xfId="20566" xr:uid="{00000000-0005-0000-0000-0000CD5B0000}"/>
    <cellStyle name="Normal 3 2 2 2 5 2 3 4" xfId="20567" xr:uid="{00000000-0005-0000-0000-0000CE5B0000}"/>
    <cellStyle name="Normal 3 2 2 2 5 2 3 4 2" xfId="20568" xr:uid="{00000000-0005-0000-0000-0000CF5B0000}"/>
    <cellStyle name="Normal 3 2 2 2 5 2 3 5" xfId="20569" xr:uid="{00000000-0005-0000-0000-0000D05B0000}"/>
    <cellStyle name="Normal 3 2 2 2 5 2 3 6" xfId="20570" xr:uid="{00000000-0005-0000-0000-0000D15B0000}"/>
    <cellStyle name="Normal 3 2 2 2 5 2 3 7" xfId="20571" xr:uid="{00000000-0005-0000-0000-0000D25B0000}"/>
    <cellStyle name="Normal 3 2 2 2 5 2 4" xfId="20572" xr:uid="{00000000-0005-0000-0000-0000D35B0000}"/>
    <cellStyle name="Normal 3 2 2 2 5 2 4 2" xfId="20573" xr:uid="{00000000-0005-0000-0000-0000D45B0000}"/>
    <cellStyle name="Normal 3 2 2 2 5 2 4 2 2" xfId="20574" xr:uid="{00000000-0005-0000-0000-0000D55B0000}"/>
    <cellStyle name="Normal 3 2 2 2 5 2 4 2 3" xfId="20575" xr:uid="{00000000-0005-0000-0000-0000D65B0000}"/>
    <cellStyle name="Normal 3 2 2 2 5 2 4 3" xfId="20576" xr:uid="{00000000-0005-0000-0000-0000D75B0000}"/>
    <cellStyle name="Normal 3 2 2 2 5 2 4 3 2" xfId="20577" xr:uid="{00000000-0005-0000-0000-0000D85B0000}"/>
    <cellStyle name="Normal 3 2 2 2 5 2 4 4" xfId="20578" xr:uid="{00000000-0005-0000-0000-0000D95B0000}"/>
    <cellStyle name="Normal 3 2 2 2 5 2 4 4 2" xfId="20579" xr:uid="{00000000-0005-0000-0000-0000DA5B0000}"/>
    <cellStyle name="Normal 3 2 2 2 5 2 4 5" xfId="20580" xr:uid="{00000000-0005-0000-0000-0000DB5B0000}"/>
    <cellStyle name="Normal 3 2 2 2 5 2 4 6" xfId="20581" xr:uid="{00000000-0005-0000-0000-0000DC5B0000}"/>
    <cellStyle name="Normal 3 2 2 2 5 2 4 7" xfId="20582" xr:uid="{00000000-0005-0000-0000-0000DD5B0000}"/>
    <cellStyle name="Normal 3 2 2 2 5 2 5" xfId="20583" xr:uid="{00000000-0005-0000-0000-0000DE5B0000}"/>
    <cellStyle name="Normal 3 2 2 2 5 2 5 2" xfId="20584" xr:uid="{00000000-0005-0000-0000-0000DF5B0000}"/>
    <cellStyle name="Normal 3 2 2 2 5 2 5 2 2" xfId="20585" xr:uid="{00000000-0005-0000-0000-0000E05B0000}"/>
    <cellStyle name="Normal 3 2 2 2 5 2 5 3" xfId="20586" xr:uid="{00000000-0005-0000-0000-0000E15B0000}"/>
    <cellStyle name="Normal 3 2 2 2 5 2 5 3 2" xfId="20587" xr:uid="{00000000-0005-0000-0000-0000E25B0000}"/>
    <cellStyle name="Normal 3 2 2 2 5 2 5 4" xfId="20588" xr:uid="{00000000-0005-0000-0000-0000E35B0000}"/>
    <cellStyle name="Normal 3 2 2 2 5 2 5 5" xfId="20589" xr:uid="{00000000-0005-0000-0000-0000E45B0000}"/>
    <cellStyle name="Normal 3 2 2 2 5 2 5 6" xfId="20590" xr:uid="{00000000-0005-0000-0000-0000E55B0000}"/>
    <cellStyle name="Normal 3 2 2 2 5 2 6" xfId="20591" xr:uid="{00000000-0005-0000-0000-0000E65B0000}"/>
    <cellStyle name="Normal 3 2 2 2 5 2 6 2" xfId="20592" xr:uid="{00000000-0005-0000-0000-0000E75B0000}"/>
    <cellStyle name="Normal 3 2 2 2 5 2 7" xfId="20593" xr:uid="{00000000-0005-0000-0000-0000E85B0000}"/>
    <cellStyle name="Normal 3 2 2 2 5 2 7 2" xfId="20594" xr:uid="{00000000-0005-0000-0000-0000E95B0000}"/>
    <cellStyle name="Normal 3 2 2 2 5 2 8" xfId="20595" xr:uid="{00000000-0005-0000-0000-0000EA5B0000}"/>
    <cellStyle name="Normal 3 2 2 2 5 2 8 2" xfId="20596" xr:uid="{00000000-0005-0000-0000-0000EB5B0000}"/>
    <cellStyle name="Normal 3 2 2 2 5 2 9" xfId="20597" xr:uid="{00000000-0005-0000-0000-0000EC5B0000}"/>
    <cellStyle name="Normal 3 2 2 2 5 3" xfId="20598" xr:uid="{00000000-0005-0000-0000-0000ED5B0000}"/>
    <cellStyle name="Normal 3 2 2 2 5 3 10" xfId="20599" xr:uid="{00000000-0005-0000-0000-0000EE5B0000}"/>
    <cellStyle name="Normal 3 2 2 2 5 3 11" xfId="20600" xr:uid="{00000000-0005-0000-0000-0000EF5B0000}"/>
    <cellStyle name="Normal 3 2 2 2 5 3 2" xfId="20601" xr:uid="{00000000-0005-0000-0000-0000F05B0000}"/>
    <cellStyle name="Normal 3 2 2 2 5 3 2 2" xfId="20602" xr:uid="{00000000-0005-0000-0000-0000F15B0000}"/>
    <cellStyle name="Normal 3 2 2 2 5 3 2 2 2" xfId="20603" xr:uid="{00000000-0005-0000-0000-0000F25B0000}"/>
    <cellStyle name="Normal 3 2 2 2 5 3 2 2 3" xfId="20604" xr:uid="{00000000-0005-0000-0000-0000F35B0000}"/>
    <cellStyle name="Normal 3 2 2 2 5 3 2 3" xfId="20605" xr:uid="{00000000-0005-0000-0000-0000F45B0000}"/>
    <cellStyle name="Normal 3 2 2 2 5 3 2 3 2" xfId="20606" xr:uid="{00000000-0005-0000-0000-0000F55B0000}"/>
    <cellStyle name="Normal 3 2 2 2 5 3 2 4" xfId="20607" xr:uid="{00000000-0005-0000-0000-0000F65B0000}"/>
    <cellStyle name="Normal 3 2 2 2 5 3 2 4 2" xfId="20608" xr:uid="{00000000-0005-0000-0000-0000F75B0000}"/>
    <cellStyle name="Normal 3 2 2 2 5 3 2 5" xfId="20609" xr:uid="{00000000-0005-0000-0000-0000F85B0000}"/>
    <cellStyle name="Normal 3 2 2 2 5 3 2 6" xfId="20610" xr:uid="{00000000-0005-0000-0000-0000F95B0000}"/>
    <cellStyle name="Normal 3 2 2 2 5 3 2 7" xfId="20611" xr:uid="{00000000-0005-0000-0000-0000FA5B0000}"/>
    <cellStyle name="Normal 3 2 2 2 5 3 3" xfId="20612" xr:uid="{00000000-0005-0000-0000-0000FB5B0000}"/>
    <cellStyle name="Normal 3 2 2 2 5 3 3 2" xfId="20613" xr:uid="{00000000-0005-0000-0000-0000FC5B0000}"/>
    <cellStyle name="Normal 3 2 2 2 5 3 3 2 2" xfId="20614" xr:uid="{00000000-0005-0000-0000-0000FD5B0000}"/>
    <cellStyle name="Normal 3 2 2 2 5 3 3 2 3" xfId="20615" xr:uid="{00000000-0005-0000-0000-0000FE5B0000}"/>
    <cellStyle name="Normal 3 2 2 2 5 3 3 3" xfId="20616" xr:uid="{00000000-0005-0000-0000-0000FF5B0000}"/>
    <cellStyle name="Normal 3 2 2 2 5 3 3 3 2" xfId="20617" xr:uid="{00000000-0005-0000-0000-0000005C0000}"/>
    <cellStyle name="Normal 3 2 2 2 5 3 3 4" xfId="20618" xr:uid="{00000000-0005-0000-0000-0000015C0000}"/>
    <cellStyle name="Normal 3 2 2 2 5 3 3 4 2" xfId="20619" xr:uid="{00000000-0005-0000-0000-0000025C0000}"/>
    <cellStyle name="Normal 3 2 2 2 5 3 3 5" xfId="20620" xr:uid="{00000000-0005-0000-0000-0000035C0000}"/>
    <cellStyle name="Normal 3 2 2 2 5 3 3 6" xfId="20621" xr:uid="{00000000-0005-0000-0000-0000045C0000}"/>
    <cellStyle name="Normal 3 2 2 2 5 3 3 7" xfId="20622" xr:uid="{00000000-0005-0000-0000-0000055C0000}"/>
    <cellStyle name="Normal 3 2 2 2 5 3 4" xfId="20623" xr:uid="{00000000-0005-0000-0000-0000065C0000}"/>
    <cellStyle name="Normal 3 2 2 2 5 3 4 2" xfId="20624" xr:uid="{00000000-0005-0000-0000-0000075C0000}"/>
    <cellStyle name="Normal 3 2 2 2 5 3 4 2 2" xfId="20625" xr:uid="{00000000-0005-0000-0000-0000085C0000}"/>
    <cellStyle name="Normal 3 2 2 2 5 3 4 3" xfId="20626" xr:uid="{00000000-0005-0000-0000-0000095C0000}"/>
    <cellStyle name="Normal 3 2 2 2 5 3 4 3 2" xfId="20627" xr:uid="{00000000-0005-0000-0000-00000A5C0000}"/>
    <cellStyle name="Normal 3 2 2 2 5 3 4 4" xfId="20628" xr:uid="{00000000-0005-0000-0000-00000B5C0000}"/>
    <cellStyle name="Normal 3 2 2 2 5 3 4 4 2" xfId="20629" xr:uid="{00000000-0005-0000-0000-00000C5C0000}"/>
    <cellStyle name="Normal 3 2 2 2 5 3 4 5" xfId="20630" xr:uid="{00000000-0005-0000-0000-00000D5C0000}"/>
    <cellStyle name="Normal 3 2 2 2 5 3 4 6" xfId="20631" xr:uid="{00000000-0005-0000-0000-00000E5C0000}"/>
    <cellStyle name="Normal 3 2 2 2 5 3 4 7" xfId="20632" xr:uid="{00000000-0005-0000-0000-00000F5C0000}"/>
    <cellStyle name="Normal 3 2 2 2 5 3 5" xfId="20633" xr:uid="{00000000-0005-0000-0000-0000105C0000}"/>
    <cellStyle name="Normal 3 2 2 2 5 3 5 2" xfId="20634" xr:uid="{00000000-0005-0000-0000-0000115C0000}"/>
    <cellStyle name="Normal 3 2 2 2 5 3 5 2 2" xfId="20635" xr:uid="{00000000-0005-0000-0000-0000125C0000}"/>
    <cellStyle name="Normal 3 2 2 2 5 3 5 3" xfId="20636" xr:uid="{00000000-0005-0000-0000-0000135C0000}"/>
    <cellStyle name="Normal 3 2 2 2 5 3 5 3 2" xfId="20637" xr:uid="{00000000-0005-0000-0000-0000145C0000}"/>
    <cellStyle name="Normal 3 2 2 2 5 3 5 4" xfId="20638" xr:uid="{00000000-0005-0000-0000-0000155C0000}"/>
    <cellStyle name="Normal 3 2 2 2 5 3 5 5" xfId="20639" xr:uid="{00000000-0005-0000-0000-0000165C0000}"/>
    <cellStyle name="Normal 3 2 2 2 5 3 6" xfId="20640" xr:uid="{00000000-0005-0000-0000-0000175C0000}"/>
    <cellStyle name="Normal 3 2 2 2 5 3 6 2" xfId="20641" xr:uid="{00000000-0005-0000-0000-0000185C0000}"/>
    <cellStyle name="Normal 3 2 2 2 5 3 7" xfId="20642" xr:uid="{00000000-0005-0000-0000-0000195C0000}"/>
    <cellStyle name="Normal 3 2 2 2 5 3 7 2" xfId="20643" xr:uid="{00000000-0005-0000-0000-00001A5C0000}"/>
    <cellStyle name="Normal 3 2 2 2 5 3 8" xfId="20644" xr:uid="{00000000-0005-0000-0000-00001B5C0000}"/>
    <cellStyle name="Normal 3 2 2 2 5 3 8 2" xfId="20645" xr:uid="{00000000-0005-0000-0000-00001C5C0000}"/>
    <cellStyle name="Normal 3 2 2 2 5 3 9" xfId="20646" xr:uid="{00000000-0005-0000-0000-00001D5C0000}"/>
    <cellStyle name="Normal 3 2 2 2 5 4" xfId="20647" xr:uid="{00000000-0005-0000-0000-00001E5C0000}"/>
    <cellStyle name="Normal 3 2 2 2 5 4 2" xfId="20648" xr:uid="{00000000-0005-0000-0000-00001F5C0000}"/>
    <cellStyle name="Normal 3 2 2 2 5 4 2 2" xfId="20649" xr:uid="{00000000-0005-0000-0000-0000205C0000}"/>
    <cellStyle name="Normal 3 2 2 2 5 4 2 3" xfId="20650" xr:uid="{00000000-0005-0000-0000-0000215C0000}"/>
    <cellStyle name="Normal 3 2 2 2 5 4 3" xfId="20651" xr:uid="{00000000-0005-0000-0000-0000225C0000}"/>
    <cellStyle name="Normal 3 2 2 2 5 4 3 2" xfId="20652" xr:uid="{00000000-0005-0000-0000-0000235C0000}"/>
    <cellStyle name="Normal 3 2 2 2 5 4 3 3" xfId="20653" xr:uid="{00000000-0005-0000-0000-0000245C0000}"/>
    <cellStyle name="Normal 3 2 2 2 5 4 4" xfId="20654" xr:uid="{00000000-0005-0000-0000-0000255C0000}"/>
    <cellStyle name="Normal 3 2 2 2 5 4 4 2" xfId="20655" xr:uid="{00000000-0005-0000-0000-0000265C0000}"/>
    <cellStyle name="Normal 3 2 2 2 5 4 5" xfId="20656" xr:uid="{00000000-0005-0000-0000-0000275C0000}"/>
    <cellStyle name="Normal 3 2 2 2 5 4 6" xfId="20657" xr:uid="{00000000-0005-0000-0000-0000285C0000}"/>
    <cellStyle name="Normal 3 2 2 2 5 4 7" xfId="20658" xr:uid="{00000000-0005-0000-0000-0000295C0000}"/>
    <cellStyle name="Normal 3 2 2 2 5 5" xfId="20659" xr:uid="{00000000-0005-0000-0000-00002A5C0000}"/>
    <cellStyle name="Normal 3 2 2 2 5 5 2" xfId="20660" xr:uid="{00000000-0005-0000-0000-00002B5C0000}"/>
    <cellStyle name="Normal 3 2 2 2 5 5 2 2" xfId="20661" xr:uid="{00000000-0005-0000-0000-00002C5C0000}"/>
    <cellStyle name="Normal 3 2 2 2 5 5 2 3" xfId="20662" xr:uid="{00000000-0005-0000-0000-00002D5C0000}"/>
    <cellStyle name="Normal 3 2 2 2 5 5 3" xfId="20663" xr:uid="{00000000-0005-0000-0000-00002E5C0000}"/>
    <cellStyle name="Normal 3 2 2 2 5 5 3 2" xfId="20664" xr:uid="{00000000-0005-0000-0000-00002F5C0000}"/>
    <cellStyle name="Normal 3 2 2 2 5 5 4" xfId="20665" xr:uid="{00000000-0005-0000-0000-0000305C0000}"/>
    <cellStyle name="Normal 3 2 2 2 5 5 4 2" xfId="20666" xr:uid="{00000000-0005-0000-0000-0000315C0000}"/>
    <cellStyle name="Normal 3 2 2 2 5 5 5" xfId="20667" xr:uid="{00000000-0005-0000-0000-0000325C0000}"/>
    <cellStyle name="Normal 3 2 2 2 5 5 6" xfId="20668" xr:uid="{00000000-0005-0000-0000-0000335C0000}"/>
    <cellStyle name="Normal 3 2 2 2 5 5 7" xfId="20669" xr:uid="{00000000-0005-0000-0000-0000345C0000}"/>
    <cellStyle name="Normal 3 2 2 2 5 6" xfId="20670" xr:uid="{00000000-0005-0000-0000-0000355C0000}"/>
    <cellStyle name="Normal 3 2 2 2 5 6 2" xfId="20671" xr:uid="{00000000-0005-0000-0000-0000365C0000}"/>
    <cellStyle name="Normal 3 2 2 2 5 6 2 2" xfId="20672" xr:uid="{00000000-0005-0000-0000-0000375C0000}"/>
    <cellStyle name="Normal 3 2 2 2 5 6 2 3" xfId="20673" xr:uid="{00000000-0005-0000-0000-0000385C0000}"/>
    <cellStyle name="Normal 3 2 2 2 5 6 3" xfId="20674" xr:uid="{00000000-0005-0000-0000-0000395C0000}"/>
    <cellStyle name="Normal 3 2 2 2 5 6 3 2" xfId="20675" xr:uid="{00000000-0005-0000-0000-00003A5C0000}"/>
    <cellStyle name="Normal 3 2 2 2 5 6 4" xfId="20676" xr:uid="{00000000-0005-0000-0000-00003B5C0000}"/>
    <cellStyle name="Normal 3 2 2 2 5 6 4 2" xfId="20677" xr:uid="{00000000-0005-0000-0000-00003C5C0000}"/>
    <cellStyle name="Normal 3 2 2 2 5 6 5" xfId="20678" xr:uid="{00000000-0005-0000-0000-00003D5C0000}"/>
    <cellStyle name="Normal 3 2 2 2 5 6 6" xfId="20679" xr:uid="{00000000-0005-0000-0000-00003E5C0000}"/>
    <cellStyle name="Normal 3 2 2 2 5 6 7" xfId="20680" xr:uid="{00000000-0005-0000-0000-00003F5C0000}"/>
    <cellStyle name="Normal 3 2 2 2 5 7" xfId="20681" xr:uid="{00000000-0005-0000-0000-0000405C0000}"/>
    <cellStyle name="Normal 3 2 2 2 5 7 2" xfId="20682" xr:uid="{00000000-0005-0000-0000-0000415C0000}"/>
    <cellStyle name="Normal 3 2 2 2 5 7 2 2" xfId="20683" xr:uid="{00000000-0005-0000-0000-0000425C0000}"/>
    <cellStyle name="Normal 3 2 2 2 5 7 3" xfId="20684" xr:uid="{00000000-0005-0000-0000-0000435C0000}"/>
    <cellStyle name="Normal 3 2 2 2 5 7 3 2" xfId="20685" xr:uid="{00000000-0005-0000-0000-0000445C0000}"/>
    <cellStyle name="Normal 3 2 2 2 5 7 4" xfId="20686" xr:uid="{00000000-0005-0000-0000-0000455C0000}"/>
    <cellStyle name="Normal 3 2 2 2 5 7 5" xfId="20687" xr:uid="{00000000-0005-0000-0000-0000465C0000}"/>
    <cellStyle name="Normal 3 2 2 2 5 7 6" xfId="20688" xr:uid="{00000000-0005-0000-0000-0000475C0000}"/>
    <cellStyle name="Normal 3 2 2 2 5 8" xfId="20689" xr:uid="{00000000-0005-0000-0000-0000485C0000}"/>
    <cellStyle name="Normal 3 2 2 2 5 8 2" xfId="20690" xr:uid="{00000000-0005-0000-0000-0000495C0000}"/>
    <cellStyle name="Normal 3 2 2 2 5 9" xfId="20691" xr:uid="{00000000-0005-0000-0000-00004A5C0000}"/>
    <cellStyle name="Normal 3 2 2 2 5 9 2" xfId="20692" xr:uid="{00000000-0005-0000-0000-00004B5C0000}"/>
    <cellStyle name="Normal 3 2 2 2 6" xfId="20693" xr:uid="{00000000-0005-0000-0000-00004C5C0000}"/>
    <cellStyle name="Normal 3 2 2 2 6 10" xfId="20694" xr:uid="{00000000-0005-0000-0000-00004D5C0000}"/>
    <cellStyle name="Normal 3 2 2 2 6 11" xfId="20695" xr:uid="{00000000-0005-0000-0000-00004E5C0000}"/>
    <cellStyle name="Normal 3 2 2 2 6 12" xfId="20696" xr:uid="{00000000-0005-0000-0000-00004F5C0000}"/>
    <cellStyle name="Normal 3 2 2 2 6 2" xfId="20697" xr:uid="{00000000-0005-0000-0000-0000505C0000}"/>
    <cellStyle name="Normal 3 2 2 2 6 2 2" xfId="20698" xr:uid="{00000000-0005-0000-0000-0000515C0000}"/>
    <cellStyle name="Normal 3 2 2 2 6 2 2 2" xfId="20699" xr:uid="{00000000-0005-0000-0000-0000525C0000}"/>
    <cellStyle name="Normal 3 2 2 2 6 2 2 2 2" xfId="20700" xr:uid="{00000000-0005-0000-0000-0000535C0000}"/>
    <cellStyle name="Normal 3 2 2 2 6 2 2 3" xfId="20701" xr:uid="{00000000-0005-0000-0000-0000545C0000}"/>
    <cellStyle name="Normal 3 2 2 2 6 2 2 4" xfId="20702" xr:uid="{00000000-0005-0000-0000-0000555C0000}"/>
    <cellStyle name="Normal 3 2 2 2 6 2 3" xfId="20703" xr:uid="{00000000-0005-0000-0000-0000565C0000}"/>
    <cellStyle name="Normal 3 2 2 2 6 2 3 2" xfId="20704" xr:uid="{00000000-0005-0000-0000-0000575C0000}"/>
    <cellStyle name="Normal 3 2 2 2 6 2 3 2 2" xfId="20705" xr:uid="{00000000-0005-0000-0000-0000585C0000}"/>
    <cellStyle name="Normal 3 2 2 2 6 2 3 3" xfId="20706" xr:uid="{00000000-0005-0000-0000-0000595C0000}"/>
    <cellStyle name="Normal 3 2 2 2 6 2 4" xfId="20707" xr:uid="{00000000-0005-0000-0000-00005A5C0000}"/>
    <cellStyle name="Normal 3 2 2 2 6 2 4 2" xfId="20708" xr:uid="{00000000-0005-0000-0000-00005B5C0000}"/>
    <cellStyle name="Normal 3 2 2 2 6 2 4 2 2" xfId="20709" xr:uid="{00000000-0005-0000-0000-00005C5C0000}"/>
    <cellStyle name="Normal 3 2 2 2 6 2 4 3" xfId="20710" xr:uid="{00000000-0005-0000-0000-00005D5C0000}"/>
    <cellStyle name="Normal 3 2 2 2 6 2 5" xfId="20711" xr:uid="{00000000-0005-0000-0000-00005E5C0000}"/>
    <cellStyle name="Normal 3 2 2 2 6 2 5 2" xfId="20712" xr:uid="{00000000-0005-0000-0000-00005F5C0000}"/>
    <cellStyle name="Normal 3 2 2 2 6 2 6" xfId="20713" xr:uid="{00000000-0005-0000-0000-0000605C0000}"/>
    <cellStyle name="Normal 3 2 2 2 6 2 7" xfId="20714" xr:uid="{00000000-0005-0000-0000-0000615C0000}"/>
    <cellStyle name="Normal 3 2 2 2 6 3" xfId="20715" xr:uid="{00000000-0005-0000-0000-0000625C0000}"/>
    <cellStyle name="Normal 3 2 2 2 6 3 2" xfId="20716" xr:uid="{00000000-0005-0000-0000-0000635C0000}"/>
    <cellStyle name="Normal 3 2 2 2 6 3 2 2" xfId="20717" xr:uid="{00000000-0005-0000-0000-0000645C0000}"/>
    <cellStyle name="Normal 3 2 2 2 6 3 2 2 2" xfId="20718" xr:uid="{00000000-0005-0000-0000-0000655C0000}"/>
    <cellStyle name="Normal 3 2 2 2 6 3 2 3" xfId="20719" xr:uid="{00000000-0005-0000-0000-0000665C0000}"/>
    <cellStyle name="Normal 3 2 2 2 6 3 3" xfId="20720" xr:uid="{00000000-0005-0000-0000-0000675C0000}"/>
    <cellStyle name="Normal 3 2 2 2 6 3 3 2" xfId="20721" xr:uid="{00000000-0005-0000-0000-0000685C0000}"/>
    <cellStyle name="Normal 3 2 2 2 6 3 3 2 2" xfId="20722" xr:uid="{00000000-0005-0000-0000-0000695C0000}"/>
    <cellStyle name="Normal 3 2 2 2 6 3 3 3" xfId="20723" xr:uid="{00000000-0005-0000-0000-00006A5C0000}"/>
    <cellStyle name="Normal 3 2 2 2 6 3 4" xfId="20724" xr:uid="{00000000-0005-0000-0000-00006B5C0000}"/>
    <cellStyle name="Normal 3 2 2 2 6 3 4 2" xfId="20725" xr:uid="{00000000-0005-0000-0000-00006C5C0000}"/>
    <cellStyle name="Normal 3 2 2 2 6 3 4 3" xfId="20726" xr:uid="{00000000-0005-0000-0000-00006D5C0000}"/>
    <cellStyle name="Normal 3 2 2 2 6 3 5" xfId="20727" xr:uid="{00000000-0005-0000-0000-00006E5C0000}"/>
    <cellStyle name="Normal 3 2 2 2 6 3 6" xfId="20728" xr:uid="{00000000-0005-0000-0000-00006F5C0000}"/>
    <cellStyle name="Normal 3 2 2 2 6 3 7" xfId="20729" xr:uid="{00000000-0005-0000-0000-0000705C0000}"/>
    <cellStyle name="Normal 3 2 2 2 6 4" xfId="20730" xr:uid="{00000000-0005-0000-0000-0000715C0000}"/>
    <cellStyle name="Normal 3 2 2 2 6 4 2" xfId="20731" xr:uid="{00000000-0005-0000-0000-0000725C0000}"/>
    <cellStyle name="Normal 3 2 2 2 6 4 2 2" xfId="20732" xr:uid="{00000000-0005-0000-0000-0000735C0000}"/>
    <cellStyle name="Normal 3 2 2 2 6 4 2 3" xfId="20733" xr:uid="{00000000-0005-0000-0000-0000745C0000}"/>
    <cellStyle name="Normal 3 2 2 2 6 4 3" xfId="20734" xr:uid="{00000000-0005-0000-0000-0000755C0000}"/>
    <cellStyle name="Normal 3 2 2 2 6 4 3 2" xfId="20735" xr:uid="{00000000-0005-0000-0000-0000765C0000}"/>
    <cellStyle name="Normal 3 2 2 2 6 4 3 3" xfId="20736" xr:uid="{00000000-0005-0000-0000-0000775C0000}"/>
    <cellStyle name="Normal 3 2 2 2 6 4 4" xfId="20737" xr:uid="{00000000-0005-0000-0000-0000785C0000}"/>
    <cellStyle name="Normal 3 2 2 2 6 4 4 2" xfId="20738" xr:uid="{00000000-0005-0000-0000-0000795C0000}"/>
    <cellStyle name="Normal 3 2 2 2 6 4 5" xfId="20739" xr:uid="{00000000-0005-0000-0000-00007A5C0000}"/>
    <cellStyle name="Normal 3 2 2 2 6 4 6" xfId="20740" xr:uid="{00000000-0005-0000-0000-00007B5C0000}"/>
    <cellStyle name="Normal 3 2 2 2 6 4 7" xfId="20741" xr:uid="{00000000-0005-0000-0000-00007C5C0000}"/>
    <cellStyle name="Normal 3 2 2 2 6 5" xfId="20742" xr:uid="{00000000-0005-0000-0000-00007D5C0000}"/>
    <cellStyle name="Normal 3 2 2 2 6 5 2" xfId="20743" xr:uid="{00000000-0005-0000-0000-00007E5C0000}"/>
    <cellStyle name="Normal 3 2 2 2 6 5 2 2" xfId="20744" xr:uid="{00000000-0005-0000-0000-00007F5C0000}"/>
    <cellStyle name="Normal 3 2 2 2 6 5 2 3" xfId="20745" xr:uid="{00000000-0005-0000-0000-0000805C0000}"/>
    <cellStyle name="Normal 3 2 2 2 6 5 3" xfId="20746" xr:uid="{00000000-0005-0000-0000-0000815C0000}"/>
    <cellStyle name="Normal 3 2 2 2 6 5 3 2" xfId="20747" xr:uid="{00000000-0005-0000-0000-0000825C0000}"/>
    <cellStyle name="Normal 3 2 2 2 6 5 4" xfId="20748" xr:uid="{00000000-0005-0000-0000-0000835C0000}"/>
    <cellStyle name="Normal 3 2 2 2 6 5 4 2" xfId="20749" xr:uid="{00000000-0005-0000-0000-0000845C0000}"/>
    <cellStyle name="Normal 3 2 2 2 6 5 5" xfId="20750" xr:uid="{00000000-0005-0000-0000-0000855C0000}"/>
    <cellStyle name="Normal 3 2 2 2 6 5 6" xfId="20751" xr:uid="{00000000-0005-0000-0000-0000865C0000}"/>
    <cellStyle name="Normal 3 2 2 2 6 5 7" xfId="20752" xr:uid="{00000000-0005-0000-0000-0000875C0000}"/>
    <cellStyle name="Normal 3 2 2 2 6 6" xfId="20753" xr:uid="{00000000-0005-0000-0000-0000885C0000}"/>
    <cellStyle name="Normal 3 2 2 2 6 6 2" xfId="20754" xr:uid="{00000000-0005-0000-0000-0000895C0000}"/>
    <cellStyle name="Normal 3 2 2 2 6 6 2 2" xfId="20755" xr:uid="{00000000-0005-0000-0000-00008A5C0000}"/>
    <cellStyle name="Normal 3 2 2 2 6 6 2 3" xfId="20756" xr:uid="{00000000-0005-0000-0000-00008B5C0000}"/>
    <cellStyle name="Normal 3 2 2 2 6 6 3" xfId="20757" xr:uid="{00000000-0005-0000-0000-00008C5C0000}"/>
    <cellStyle name="Normal 3 2 2 2 6 6 3 2" xfId="20758" xr:uid="{00000000-0005-0000-0000-00008D5C0000}"/>
    <cellStyle name="Normal 3 2 2 2 6 6 4" xfId="20759" xr:uid="{00000000-0005-0000-0000-00008E5C0000}"/>
    <cellStyle name="Normal 3 2 2 2 6 6 5" xfId="20760" xr:uid="{00000000-0005-0000-0000-00008F5C0000}"/>
    <cellStyle name="Normal 3 2 2 2 6 6 6" xfId="20761" xr:uid="{00000000-0005-0000-0000-0000905C0000}"/>
    <cellStyle name="Normal 3 2 2 2 6 7" xfId="20762" xr:uid="{00000000-0005-0000-0000-0000915C0000}"/>
    <cellStyle name="Normal 3 2 2 2 6 7 2" xfId="20763" xr:uid="{00000000-0005-0000-0000-0000925C0000}"/>
    <cellStyle name="Normal 3 2 2 2 6 7 3" xfId="20764" xr:uid="{00000000-0005-0000-0000-0000935C0000}"/>
    <cellStyle name="Normal 3 2 2 2 6 8" xfId="20765" xr:uid="{00000000-0005-0000-0000-0000945C0000}"/>
    <cellStyle name="Normal 3 2 2 2 6 8 2" xfId="20766" xr:uid="{00000000-0005-0000-0000-0000955C0000}"/>
    <cellStyle name="Normal 3 2 2 2 6 9" xfId="20767" xr:uid="{00000000-0005-0000-0000-0000965C0000}"/>
    <cellStyle name="Normal 3 2 2 2 6 9 2" xfId="20768" xr:uid="{00000000-0005-0000-0000-0000975C0000}"/>
    <cellStyle name="Normal 3 2 2 2 7" xfId="20769" xr:uid="{00000000-0005-0000-0000-0000985C0000}"/>
    <cellStyle name="Normal 3 2 2 2 7 10" xfId="20770" xr:uid="{00000000-0005-0000-0000-0000995C0000}"/>
    <cellStyle name="Normal 3 2 2 2 7 11" xfId="20771" xr:uid="{00000000-0005-0000-0000-00009A5C0000}"/>
    <cellStyle name="Normal 3 2 2 2 7 2" xfId="20772" xr:uid="{00000000-0005-0000-0000-00009B5C0000}"/>
    <cellStyle name="Normal 3 2 2 2 7 2 2" xfId="20773" xr:uid="{00000000-0005-0000-0000-00009C5C0000}"/>
    <cellStyle name="Normal 3 2 2 2 7 2 2 2" xfId="20774" xr:uid="{00000000-0005-0000-0000-00009D5C0000}"/>
    <cellStyle name="Normal 3 2 2 2 7 2 2 2 2" xfId="20775" xr:uid="{00000000-0005-0000-0000-00009E5C0000}"/>
    <cellStyle name="Normal 3 2 2 2 7 2 2 3" xfId="20776" xr:uid="{00000000-0005-0000-0000-00009F5C0000}"/>
    <cellStyle name="Normal 3 2 2 2 7 2 3" xfId="20777" xr:uid="{00000000-0005-0000-0000-0000A05C0000}"/>
    <cellStyle name="Normal 3 2 2 2 7 2 3 2" xfId="20778" xr:uid="{00000000-0005-0000-0000-0000A15C0000}"/>
    <cellStyle name="Normal 3 2 2 2 7 2 3 2 2" xfId="20779" xr:uid="{00000000-0005-0000-0000-0000A25C0000}"/>
    <cellStyle name="Normal 3 2 2 2 7 2 3 3" xfId="20780" xr:uid="{00000000-0005-0000-0000-0000A35C0000}"/>
    <cellStyle name="Normal 3 2 2 2 7 2 4" xfId="20781" xr:uid="{00000000-0005-0000-0000-0000A45C0000}"/>
    <cellStyle name="Normal 3 2 2 2 7 2 4 2" xfId="20782" xr:uid="{00000000-0005-0000-0000-0000A55C0000}"/>
    <cellStyle name="Normal 3 2 2 2 7 2 4 3" xfId="20783" xr:uid="{00000000-0005-0000-0000-0000A65C0000}"/>
    <cellStyle name="Normal 3 2 2 2 7 2 5" xfId="20784" xr:uid="{00000000-0005-0000-0000-0000A75C0000}"/>
    <cellStyle name="Normal 3 2 2 2 7 2 6" xfId="20785" xr:uid="{00000000-0005-0000-0000-0000A85C0000}"/>
    <cellStyle name="Normal 3 2 2 2 7 2 7" xfId="20786" xr:uid="{00000000-0005-0000-0000-0000A95C0000}"/>
    <cellStyle name="Normal 3 2 2 2 7 3" xfId="20787" xr:uid="{00000000-0005-0000-0000-0000AA5C0000}"/>
    <cellStyle name="Normal 3 2 2 2 7 3 2" xfId="20788" xr:uid="{00000000-0005-0000-0000-0000AB5C0000}"/>
    <cellStyle name="Normal 3 2 2 2 7 3 2 2" xfId="20789" xr:uid="{00000000-0005-0000-0000-0000AC5C0000}"/>
    <cellStyle name="Normal 3 2 2 2 7 3 2 3" xfId="20790" xr:uid="{00000000-0005-0000-0000-0000AD5C0000}"/>
    <cellStyle name="Normal 3 2 2 2 7 3 3" xfId="20791" xr:uid="{00000000-0005-0000-0000-0000AE5C0000}"/>
    <cellStyle name="Normal 3 2 2 2 7 3 3 2" xfId="20792" xr:uid="{00000000-0005-0000-0000-0000AF5C0000}"/>
    <cellStyle name="Normal 3 2 2 2 7 3 3 3" xfId="20793" xr:uid="{00000000-0005-0000-0000-0000B05C0000}"/>
    <cellStyle name="Normal 3 2 2 2 7 3 4" xfId="20794" xr:uid="{00000000-0005-0000-0000-0000B15C0000}"/>
    <cellStyle name="Normal 3 2 2 2 7 3 4 2" xfId="20795" xr:uid="{00000000-0005-0000-0000-0000B25C0000}"/>
    <cellStyle name="Normal 3 2 2 2 7 3 5" xfId="20796" xr:uid="{00000000-0005-0000-0000-0000B35C0000}"/>
    <cellStyle name="Normal 3 2 2 2 7 3 6" xfId="20797" xr:uid="{00000000-0005-0000-0000-0000B45C0000}"/>
    <cellStyle name="Normal 3 2 2 2 7 3 7" xfId="20798" xr:uid="{00000000-0005-0000-0000-0000B55C0000}"/>
    <cellStyle name="Normal 3 2 2 2 7 4" xfId="20799" xr:uid="{00000000-0005-0000-0000-0000B65C0000}"/>
    <cellStyle name="Normal 3 2 2 2 7 4 2" xfId="20800" xr:uid="{00000000-0005-0000-0000-0000B75C0000}"/>
    <cellStyle name="Normal 3 2 2 2 7 4 2 2" xfId="20801" xr:uid="{00000000-0005-0000-0000-0000B85C0000}"/>
    <cellStyle name="Normal 3 2 2 2 7 4 2 3" xfId="20802" xr:uid="{00000000-0005-0000-0000-0000B95C0000}"/>
    <cellStyle name="Normal 3 2 2 2 7 4 3" xfId="20803" xr:uid="{00000000-0005-0000-0000-0000BA5C0000}"/>
    <cellStyle name="Normal 3 2 2 2 7 4 3 2" xfId="20804" xr:uid="{00000000-0005-0000-0000-0000BB5C0000}"/>
    <cellStyle name="Normal 3 2 2 2 7 4 4" xfId="20805" xr:uid="{00000000-0005-0000-0000-0000BC5C0000}"/>
    <cellStyle name="Normal 3 2 2 2 7 4 4 2" xfId="20806" xr:uid="{00000000-0005-0000-0000-0000BD5C0000}"/>
    <cellStyle name="Normal 3 2 2 2 7 4 5" xfId="20807" xr:uid="{00000000-0005-0000-0000-0000BE5C0000}"/>
    <cellStyle name="Normal 3 2 2 2 7 4 6" xfId="20808" xr:uid="{00000000-0005-0000-0000-0000BF5C0000}"/>
    <cellStyle name="Normal 3 2 2 2 7 4 7" xfId="20809" xr:uid="{00000000-0005-0000-0000-0000C05C0000}"/>
    <cellStyle name="Normal 3 2 2 2 7 5" xfId="20810" xr:uid="{00000000-0005-0000-0000-0000C15C0000}"/>
    <cellStyle name="Normal 3 2 2 2 7 5 2" xfId="20811" xr:uid="{00000000-0005-0000-0000-0000C25C0000}"/>
    <cellStyle name="Normal 3 2 2 2 7 5 2 2" xfId="20812" xr:uid="{00000000-0005-0000-0000-0000C35C0000}"/>
    <cellStyle name="Normal 3 2 2 2 7 5 2 3" xfId="20813" xr:uid="{00000000-0005-0000-0000-0000C45C0000}"/>
    <cellStyle name="Normal 3 2 2 2 7 5 3" xfId="20814" xr:uid="{00000000-0005-0000-0000-0000C55C0000}"/>
    <cellStyle name="Normal 3 2 2 2 7 5 3 2" xfId="20815" xr:uid="{00000000-0005-0000-0000-0000C65C0000}"/>
    <cellStyle name="Normal 3 2 2 2 7 5 4" xfId="20816" xr:uid="{00000000-0005-0000-0000-0000C75C0000}"/>
    <cellStyle name="Normal 3 2 2 2 7 5 5" xfId="20817" xr:uid="{00000000-0005-0000-0000-0000C85C0000}"/>
    <cellStyle name="Normal 3 2 2 2 7 5 6" xfId="20818" xr:uid="{00000000-0005-0000-0000-0000C95C0000}"/>
    <cellStyle name="Normal 3 2 2 2 7 6" xfId="20819" xr:uid="{00000000-0005-0000-0000-0000CA5C0000}"/>
    <cellStyle name="Normal 3 2 2 2 7 6 2" xfId="20820" xr:uid="{00000000-0005-0000-0000-0000CB5C0000}"/>
    <cellStyle name="Normal 3 2 2 2 7 6 3" xfId="20821" xr:uid="{00000000-0005-0000-0000-0000CC5C0000}"/>
    <cellStyle name="Normal 3 2 2 2 7 7" xfId="20822" xr:uid="{00000000-0005-0000-0000-0000CD5C0000}"/>
    <cellStyle name="Normal 3 2 2 2 7 7 2" xfId="20823" xr:uid="{00000000-0005-0000-0000-0000CE5C0000}"/>
    <cellStyle name="Normal 3 2 2 2 7 8" xfId="20824" xr:uid="{00000000-0005-0000-0000-0000CF5C0000}"/>
    <cellStyle name="Normal 3 2 2 2 7 8 2" xfId="20825" xr:uid="{00000000-0005-0000-0000-0000D05C0000}"/>
    <cellStyle name="Normal 3 2 2 2 7 9" xfId="20826" xr:uid="{00000000-0005-0000-0000-0000D15C0000}"/>
    <cellStyle name="Normal 3 2 2 2 8" xfId="20827" xr:uid="{00000000-0005-0000-0000-0000D25C0000}"/>
    <cellStyle name="Normal 3 2 2 2 8 10" xfId="20828" xr:uid="{00000000-0005-0000-0000-0000D35C0000}"/>
    <cellStyle name="Normal 3 2 2 2 8 11" xfId="20829" xr:uid="{00000000-0005-0000-0000-0000D45C0000}"/>
    <cellStyle name="Normal 3 2 2 2 8 2" xfId="20830" xr:uid="{00000000-0005-0000-0000-0000D55C0000}"/>
    <cellStyle name="Normal 3 2 2 2 8 2 2" xfId="20831" xr:uid="{00000000-0005-0000-0000-0000D65C0000}"/>
    <cellStyle name="Normal 3 2 2 2 8 2 2 2" xfId="20832" xr:uid="{00000000-0005-0000-0000-0000D75C0000}"/>
    <cellStyle name="Normal 3 2 2 2 8 2 2 3" xfId="20833" xr:uid="{00000000-0005-0000-0000-0000D85C0000}"/>
    <cellStyle name="Normal 3 2 2 2 8 2 3" xfId="20834" xr:uid="{00000000-0005-0000-0000-0000D95C0000}"/>
    <cellStyle name="Normal 3 2 2 2 8 2 3 2" xfId="20835" xr:uid="{00000000-0005-0000-0000-0000DA5C0000}"/>
    <cellStyle name="Normal 3 2 2 2 8 2 4" xfId="20836" xr:uid="{00000000-0005-0000-0000-0000DB5C0000}"/>
    <cellStyle name="Normal 3 2 2 2 8 2 4 2" xfId="20837" xr:uid="{00000000-0005-0000-0000-0000DC5C0000}"/>
    <cellStyle name="Normal 3 2 2 2 8 2 5" xfId="20838" xr:uid="{00000000-0005-0000-0000-0000DD5C0000}"/>
    <cellStyle name="Normal 3 2 2 2 8 2 6" xfId="20839" xr:uid="{00000000-0005-0000-0000-0000DE5C0000}"/>
    <cellStyle name="Normal 3 2 2 2 8 2 7" xfId="20840" xr:uid="{00000000-0005-0000-0000-0000DF5C0000}"/>
    <cellStyle name="Normal 3 2 2 2 8 3" xfId="20841" xr:uid="{00000000-0005-0000-0000-0000E05C0000}"/>
    <cellStyle name="Normal 3 2 2 2 8 3 2" xfId="20842" xr:uid="{00000000-0005-0000-0000-0000E15C0000}"/>
    <cellStyle name="Normal 3 2 2 2 8 3 2 2" xfId="20843" xr:uid="{00000000-0005-0000-0000-0000E25C0000}"/>
    <cellStyle name="Normal 3 2 2 2 8 3 2 3" xfId="20844" xr:uid="{00000000-0005-0000-0000-0000E35C0000}"/>
    <cellStyle name="Normal 3 2 2 2 8 3 3" xfId="20845" xr:uid="{00000000-0005-0000-0000-0000E45C0000}"/>
    <cellStyle name="Normal 3 2 2 2 8 3 3 2" xfId="20846" xr:uid="{00000000-0005-0000-0000-0000E55C0000}"/>
    <cellStyle name="Normal 3 2 2 2 8 3 4" xfId="20847" xr:uid="{00000000-0005-0000-0000-0000E65C0000}"/>
    <cellStyle name="Normal 3 2 2 2 8 3 4 2" xfId="20848" xr:uid="{00000000-0005-0000-0000-0000E75C0000}"/>
    <cellStyle name="Normal 3 2 2 2 8 3 5" xfId="20849" xr:uid="{00000000-0005-0000-0000-0000E85C0000}"/>
    <cellStyle name="Normal 3 2 2 2 8 3 6" xfId="20850" xr:uid="{00000000-0005-0000-0000-0000E95C0000}"/>
    <cellStyle name="Normal 3 2 2 2 8 3 7" xfId="20851" xr:uid="{00000000-0005-0000-0000-0000EA5C0000}"/>
    <cellStyle name="Normal 3 2 2 2 8 4" xfId="20852" xr:uid="{00000000-0005-0000-0000-0000EB5C0000}"/>
    <cellStyle name="Normal 3 2 2 2 8 4 2" xfId="20853" xr:uid="{00000000-0005-0000-0000-0000EC5C0000}"/>
    <cellStyle name="Normal 3 2 2 2 8 4 2 2" xfId="20854" xr:uid="{00000000-0005-0000-0000-0000ED5C0000}"/>
    <cellStyle name="Normal 3 2 2 2 8 4 3" xfId="20855" xr:uid="{00000000-0005-0000-0000-0000EE5C0000}"/>
    <cellStyle name="Normal 3 2 2 2 8 4 3 2" xfId="20856" xr:uid="{00000000-0005-0000-0000-0000EF5C0000}"/>
    <cellStyle name="Normal 3 2 2 2 8 4 4" xfId="20857" xr:uid="{00000000-0005-0000-0000-0000F05C0000}"/>
    <cellStyle name="Normal 3 2 2 2 8 4 4 2" xfId="20858" xr:uid="{00000000-0005-0000-0000-0000F15C0000}"/>
    <cellStyle name="Normal 3 2 2 2 8 4 5" xfId="20859" xr:uid="{00000000-0005-0000-0000-0000F25C0000}"/>
    <cellStyle name="Normal 3 2 2 2 8 4 6" xfId="20860" xr:uid="{00000000-0005-0000-0000-0000F35C0000}"/>
    <cellStyle name="Normal 3 2 2 2 8 4 7" xfId="20861" xr:uid="{00000000-0005-0000-0000-0000F45C0000}"/>
    <cellStyle name="Normal 3 2 2 2 8 5" xfId="20862" xr:uid="{00000000-0005-0000-0000-0000F55C0000}"/>
    <cellStyle name="Normal 3 2 2 2 8 5 2" xfId="20863" xr:uid="{00000000-0005-0000-0000-0000F65C0000}"/>
    <cellStyle name="Normal 3 2 2 2 8 5 2 2" xfId="20864" xr:uid="{00000000-0005-0000-0000-0000F75C0000}"/>
    <cellStyle name="Normal 3 2 2 2 8 5 3" xfId="20865" xr:uid="{00000000-0005-0000-0000-0000F85C0000}"/>
    <cellStyle name="Normal 3 2 2 2 8 5 3 2" xfId="20866" xr:uid="{00000000-0005-0000-0000-0000F95C0000}"/>
    <cellStyle name="Normal 3 2 2 2 8 5 4" xfId="20867" xr:uid="{00000000-0005-0000-0000-0000FA5C0000}"/>
    <cellStyle name="Normal 3 2 2 2 8 5 5" xfId="20868" xr:uid="{00000000-0005-0000-0000-0000FB5C0000}"/>
    <cellStyle name="Normal 3 2 2 2 8 6" xfId="20869" xr:uid="{00000000-0005-0000-0000-0000FC5C0000}"/>
    <cellStyle name="Normal 3 2 2 2 8 6 2" xfId="20870" xr:uid="{00000000-0005-0000-0000-0000FD5C0000}"/>
    <cellStyle name="Normal 3 2 2 2 8 7" xfId="20871" xr:uid="{00000000-0005-0000-0000-0000FE5C0000}"/>
    <cellStyle name="Normal 3 2 2 2 8 7 2" xfId="20872" xr:uid="{00000000-0005-0000-0000-0000FF5C0000}"/>
    <cellStyle name="Normal 3 2 2 2 8 8" xfId="20873" xr:uid="{00000000-0005-0000-0000-0000005D0000}"/>
    <cellStyle name="Normal 3 2 2 2 8 8 2" xfId="20874" xr:uid="{00000000-0005-0000-0000-0000015D0000}"/>
    <cellStyle name="Normal 3 2 2 2 8 9" xfId="20875" xr:uid="{00000000-0005-0000-0000-0000025D0000}"/>
    <cellStyle name="Normal 3 2 2 2 9" xfId="20876" xr:uid="{00000000-0005-0000-0000-0000035D0000}"/>
    <cellStyle name="Normal 3 2 2 2 9 2" xfId="20877" xr:uid="{00000000-0005-0000-0000-0000045D0000}"/>
    <cellStyle name="Normal 3 2 2 2 9 2 2" xfId="20878" xr:uid="{00000000-0005-0000-0000-0000055D0000}"/>
    <cellStyle name="Normal 3 2 2 2 9 2 2 2" xfId="20879" xr:uid="{00000000-0005-0000-0000-0000065D0000}"/>
    <cellStyle name="Normal 3 2 2 2 9 2 3" xfId="20880" xr:uid="{00000000-0005-0000-0000-0000075D0000}"/>
    <cellStyle name="Normal 3 2 2 2 9 3" xfId="20881" xr:uid="{00000000-0005-0000-0000-0000085D0000}"/>
    <cellStyle name="Normal 3 2 2 2 9 3 2" xfId="20882" xr:uid="{00000000-0005-0000-0000-0000095D0000}"/>
    <cellStyle name="Normal 3 2 2 2 9 3 2 2" xfId="20883" xr:uid="{00000000-0005-0000-0000-00000A5D0000}"/>
    <cellStyle name="Normal 3 2 2 2 9 3 3" xfId="20884" xr:uid="{00000000-0005-0000-0000-00000B5D0000}"/>
    <cellStyle name="Normal 3 2 2 2 9 4" xfId="20885" xr:uid="{00000000-0005-0000-0000-00000C5D0000}"/>
    <cellStyle name="Normal 3 2 2 2 9 4 2" xfId="20886" xr:uid="{00000000-0005-0000-0000-00000D5D0000}"/>
    <cellStyle name="Normal 3 2 2 2 9 4 3" xfId="20887" xr:uid="{00000000-0005-0000-0000-00000E5D0000}"/>
    <cellStyle name="Normal 3 2 2 2 9 5" xfId="20888" xr:uid="{00000000-0005-0000-0000-00000F5D0000}"/>
    <cellStyle name="Normal 3 2 2 2 9 6" xfId="20889" xr:uid="{00000000-0005-0000-0000-0000105D0000}"/>
    <cellStyle name="Normal 3 2 2 2 9 7" xfId="20890" xr:uid="{00000000-0005-0000-0000-0000115D0000}"/>
    <cellStyle name="Normal 3 2 2 3" xfId="20891" xr:uid="{00000000-0005-0000-0000-0000125D0000}"/>
    <cellStyle name="Normal 3 2 2 3 10" xfId="20892" xr:uid="{00000000-0005-0000-0000-0000135D0000}"/>
    <cellStyle name="Normal 3 2 2 3 10 2" xfId="20893" xr:uid="{00000000-0005-0000-0000-0000145D0000}"/>
    <cellStyle name="Normal 3 2 2 3 10 2 2" xfId="20894" xr:uid="{00000000-0005-0000-0000-0000155D0000}"/>
    <cellStyle name="Normal 3 2 2 3 10 3" xfId="20895" xr:uid="{00000000-0005-0000-0000-0000165D0000}"/>
    <cellStyle name="Normal 3 2 2 3 11" xfId="20896" xr:uid="{00000000-0005-0000-0000-0000175D0000}"/>
    <cellStyle name="Normal 3 2 2 3 11 2" xfId="20897" xr:uid="{00000000-0005-0000-0000-0000185D0000}"/>
    <cellStyle name="Normal 3 2 2 3 11 3" xfId="20898" xr:uid="{00000000-0005-0000-0000-0000195D0000}"/>
    <cellStyle name="Normal 3 2 2 3 12" xfId="20899" xr:uid="{00000000-0005-0000-0000-00001A5D0000}"/>
    <cellStyle name="Normal 3 2 2 3 13" xfId="20900" xr:uid="{00000000-0005-0000-0000-00001B5D0000}"/>
    <cellStyle name="Normal 3 2 2 3 14" xfId="20901" xr:uid="{00000000-0005-0000-0000-00001C5D0000}"/>
    <cellStyle name="Normal 3 2 2 3 2" xfId="20902" xr:uid="{00000000-0005-0000-0000-00001D5D0000}"/>
    <cellStyle name="Normal 3 2 2 3 2 10" xfId="20903" xr:uid="{00000000-0005-0000-0000-00001E5D0000}"/>
    <cellStyle name="Normal 3 2 2 3 2 11" xfId="20904" xr:uid="{00000000-0005-0000-0000-00001F5D0000}"/>
    <cellStyle name="Normal 3 2 2 3 2 12" xfId="20905" xr:uid="{00000000-0005-0000-0000-0000205D0000}"/>
    <cellStyle name="Normal 3 2 2 3 2 2" xfId="20906" xr:uid="{00000000-0005-0000-0000-0000215D0000}"/>
    <cellStyle name="Normal 3 2 2 3 2 2 2" xfId="20907" xr:uid="{00000000-0005-0000-0000-0000225D0000}"/>
    <cellStyle name="Normal 3 2 2 3 2 2 2 2" xfId="20908" xr:uid="{00000000-0005-0000-0000-0000235D0000}"/>
    <cellStyle name="Normal 3 2 2 3 2 2 2 2 2" xfId="20909" xr:uid="{00000000-0005-0000-0000-0000245D0000}"/>
    <cellStyle name="Normal 3 2 2 3 2 2 2 2 3" xfId="20910" xr:uid="{00000000-0005-0000-0000-0000255D0000}"/>
    <cellStyle name="Normal 3 2 2 3 2 2 2 2 4" xfId="20911" xr:uid="{00000000-0005-0000-0000-0000265D0000}"/>
    <cellStyle name="Normal 3 2 2 3 2 2 2 3" xfId="20912" xr:uid="{00000000-0005-0000-0000-0000275D0000}"/>
    <cellStyle name="Normal 3 2 2 3 2 2 2 3 2" xfId="20913" xr:uid="{00000000-0005-0000-0000-0000285D0000}"/>
    <cellStyle name="Normal 3 2 2 3 2 2 2 4" xfId="20914" xr:uid="{00000000-0005-0000-0000-0000295D0000}"/>
    <cellStyle name="Normal 3 2 2 3 2 2 2 4 2" xfId="20915" xr:uid="{00000000-0005-0000-0000-00002A5D0000}"/>
    <cellStyle name="Normal 3 2 2 3 2 2 2 5" xfId="20916" xr:uid="{00000000-0005-0000-0000-00002B5D0000}"/>
    <cellStyle name="Normal 3 2 2 3 2 2 2 6" xfId="20917" xr:uid="{00000000-0005-0000-0000-00002C5D0000}"/>
    <cellStyle name="Normal 3 2 2 3 2 2 3" xfId="20918" xr:uid="{00000000-0005-0000-0000-00002D5D0000}"/>
    <cellStyle name="Normal 3 2 2 3 2 2 3 2" xfId="20919" xr:uid="{00000000-0005-0000-0000-00002E5D0000}"/>
    <cellStyle name="Normal 3 2 2 3 2 2 3 2 2" xfId="20920" xr:uid="{00000000-0005-0000-0000-00002F5D0000}"/>
    <cellStyle name="Normal 3 2 2 3 2 2 3 2 3" xfId="20921" xr:uid="{00000000-0005-0000-0000-0000305D0000}"/>
    <cellStyle name="Normal 3 2 2 3 2 2 3 3" xfId="20922" xr:uid="{00000000-0005-0000-0000-0000315D0000}"/>
    <cellStyle name="Normal 3 2 2 3 2 2 3 3 2" xfId="20923" xr:uid="{00000000-0005-0000-0000-0000325D0000}"/>
    <cellStyle name="Normal 3 2 2 3 2 2 3 4" xfId="20924" xr:uid="{00000000-0005-0000-0000-0000335D0000}"/>
    <cellStyle name="Normal 3 2 2 3 2 2 3 5" xfId="20925" xr:uid="{00000000-0005-0000-0000-0000345D0000}"/>
    <cellStyle name="Normal 3 2 2 3 2 2 4" xfId="20926" xr:uid="{00000000-0005-0000-0000-0000355D0000}"/>
    <cellStyle name="Normal 3 2 2 3 2 2 4 2" xfId="20927" xr:uid="{00000000-0005-0000-0000-0000365D0000}"/>
    <cellStyle name="Normal 3 2 2 3 2 2 4 2 2" xfId="20928" xr:uid="{00000000-0005-0000-0000-0000375D0000}"/>
    <cellStyle name="Normal 3 2 2 3 2 2 4 3" xfId="20929" xr:uid="{00000000-0005-0000-0000-0000385D0000}"/>
    <cellStyle name="Normal 3 2 2 3 2 2 4 4" xfId="20930" xr:uid="{00000000-0005-0000-0000-0000395D0000}"/>
    <cellStyle name="Normal 3 2 2 3 2 2 5" xfId="20931" xr:uid="{00000000-0005-0000-0000-00003A5D0000}"/>
    <cellStyle name="Normal 3 2 2 3 2 2 5 2" xfId="20932" xr:uid="{00000000-0005-0000-0000-00003B5D0000}"/>
    <cellStyle name="Normal 3 2 2 3 2 2 5 3" xfId="20933" xr:uid="{00000000-0005-0000-0000-00003C5D0000}"/>
    <cellStyle name="Normal 3 2 2 3 2 2 6" xfId="20934" xr:uid="{00000000-0005-0000-0000-00003D5D0000}"/>
    <cellStyle name="Normal 3 2 2 3 2 2 6 2" xfId="20935" xr:uid="{00000000-0005-0000-0000-00003E5D0000}"/>
    <cellStyle name="Normal 3 2 2 3 2 2 6 3" xfId="20936" xr:uid="{00000000-0005-0000-0000-00003F5D0000}"/>
    <cellStyle name="Normal 3 2 2 3 2 2 7" xfId="20937" xr:uid="{00000000-0005-0000-0000-0000405D0000}"/>
    <cellStyle name="Normal 3 2 2 3 2 2 8" xfId="20938" xr:uid="{00000000-0005-0000-0000-0000415D0000}"/>
    <cellStyle name="Normal 3 2 2 3 2 3" xfId="20939" xr:uid="{00000000-0005-0000-0000-0000425D0000}"/>
    <cellStyle name="Normal 3 2 2 3 2 3 2" xfId="20940" xr:uid="{00000000-0005-0000-0000-0000435D0000}"/>
    <cellStyle name="Normal 3 2 2 3 2 3 2 2" xfId="20941" xr:uid="{00000000-0005-0000-0000-0000445D0000}"/>
    <cellStyle name="Normal 3 2 2 3 2 3 2 2 2" xfId="20942" xr:uid="{00000000-0005-0000-0000-0000455D0000}"/>
    <cellStyle name="Normal 3 2 2 3 2 3 2 3" xfId="20943" xr:uid="{00000000-0005-0000-0000-0000465D0000}"/>
    <cellStyle name="Normal 3 2 2 3 2 3 2 4" xfId="20944" xr:uid="{00000000-0005-0000-0000-0000475D0000}"/>
    <cellStyle name="Normal 3 2 2 3 2 3 3" xfId="20945" xr:uid="{00000000-0005-0000-0000-0000485D0000}"/>
    <cellStyle name="Normal 3 2 2 3 2 3 3 2" xfId="20946" xr:uid="{00000000-0005-0000-0000-0000495D0000}"/>
    <cellStyle name="Normal 3 2 2 3 2 3 3 2 2" xfId="20947" xr:uid="{00000000-0005-0000-0000-00004A5D0000}"/>
    <cellStyle name="Normal 3 2 2 3 2 3 3 3" xfId="20948" xr:uid="{00000000-0005-0000-0000-00004B5D0000}"/>
    <cellStyle name="Normal 3 2 2 3 2 3 4" xfId="20949" xr:uid="{00000000-0005-0000-0000-00004C5D0000}"/>
    <cellStyle name="Normal 3 2 2 3 2 3 4 2" xfId="20950" xr:uid="{00000000-0005-0000-0000-00004D5D0000}"/>
    <cellStyle name="Normal 3 2 2 3 2 3 4 2 2" xfId="20951" xr:uid="{00000000-0005-0000-0000-00004E5D0000}"/>
    <cellStyle name="Normal 3 2 2 3 2 3 4 3" xfId="20952" xr:uid="{00000000-0005-0000-0000-00004F5D0000}"/>
    <cellStyle name="Normal 3 2 2 3 2 3 5" xfId="20953" xr:uid="{00000000-0005-0000-0000-0000505D0000}"/>
    <cellStyle name="Normal 3 2 2 3 2 3 5 2" xfId="20954" xr:uid="{00000000-0005-0000-0000-0000515D0000}"/>
    <cellStyle name="Normal 3 2 2 3 2 3 6" xfId="20955" xr:uid="{00000000-0005-0000-0000-0000525D0000}"/>
    <cellStyle name="Normal 3 2 2 3 2 3 7" xfId="20956" xr:uid="{00000000-0005-0000-0000-0000535D0000}"/>
    <cellStyle name="Normal 3 2 2 3 2 4" xfId="20957" xr:uid="{00000000-0005-0000-0000-0000545D0000}"/>
    <cellStyle name="Normal 3 2 2 3 2 4 2" xfId="20958" xr:uid="{00000000-0005-0000-0000-0000555D0000}"/>
    <cellStyle name="Normal 3 2 2 3 2 4 2 2" xfId="20959" xr:uid="{00000000-0005-0000-0000-0000565D0000}"/>
    <cellStyle name="Normal 3 2 2 3 2 4 2 2 2" xfId="20960" xr:uid="{00000000-0005-0000-0000-0000575D0000}"/>
    <cellStyle name="Normal 3 2 2 3 2 4 2 3" xfId="20961" xr:uid="{00000000-0005-0000-0000-0000585D0000}"/>
    <cellStyle name="Normal 3 2 2 3 2 4 3" xfId="20962" xr:uid="{00000000-0005-0000-0000-0000595D0000}"/>
    <cellStyle name="Normal 3 2 2 3 2 4 3 2" xfId="20963" xr:uid="{00000000-0005-0000-0000-00005A5D0000}"/>
    <cellStyle name="Normal 3 2 2 3 2 4 3 2 2" xfId="20964" xr:uid="{00000000-0005-0000-0000-00005B5D0000}"/>
    <cellStyle name="Normal 3 2 2 3 2 4 3 3" xfId="20965" xr:uid="{00000000-0005-0000-0000-00005C5D0000}"/>
    <cellStyle name="Normal 3 2 2 3 2 4 4" xfId="20966" xr:uid="{00000000-0005-0000-0000-00005D5D0000}"/>
    <cellStyle name="Normal 3 2 2 3 2 4 4 2" xfId="20967" xr:uid="{00000000-0005-0000-0000-00005E5D0000}"/>
    <cellStyle name="Normal 3 2 2 3 2 4 4 3" xfId="20968" xr:uid="{00000000-0005-0000-0000-00005F5D0000}"/>
    <cellStyle name="Normal 3 2 2 3 2 4 5" xfId="20969" xr:uid="{00000000-0005-0000-0000-0000605D0000}"/>
    <cellStyle name="Normal 3 2 2 3 2 4 6" xfId="20970" xr:uid="{00000000-0005-0000-0000-0000615D0000}"/>
    <cellStyle name="Normal 3 2 2 3 2 4 7" xfId="20971" xr:uid="{00000000-0005-0000-0000-0000625D0000}"/>
    <cellStyle name="Normal 3 2 2 3 2 5" xfId="20972" xr:uid="{00000000-0005-0000-0000-0000635D0000}"/>
    <cellStyle name="Normal 3 2 2 3 2 5 2" xfId="20973" xr:uid="{00000000-0005-0000-0000-0000645D0000}"/>
    <cellStyle name="Normal 3 2 2 3 2 5 2 2" xfId="20974" xr:uid="{00000000-0005-0000-0000-0000655D0000}"/>
    <cellStyle name="Normal 3 2 2 3 2 5 2 3" xfId="20975" xr:uid="{00000000-0005-0000-0000-0000665D0000}"/>
    <cellStyle name="Normal 3 2 2 3 2 5 3" xfId="20976" xr:uid="{00000000-0005-0000-0000-0000675D0000}"/>
    <cellStyle name="Normal 3 2 2 3 2 5 3 2" xfId="20977" xr:uid="{00000000-0005-0000-0000-0000685D0000}"/>
    <cellStyle name="Normal 3 2 2 3 2 5 3 3" xfId="20978" xr:uid="{00000000-0005-0000-0000-0000695D0000}"/>
    <cellStyle name="Normal 3 2 2 3 2 5 4" xfId="20979" xr:uid="{00000000-0005-0000-0000-00006A5D0000}"/>
    <cellStyle name="Normal 3 2 2 3 2 5 4 2" xfId="20980" xr:uid="{00000000-0005-0000-0000-00006B5D0000}"/>
    <cellStyle name="Normal 3 2 2 3 2 5 5" xfId="20981" xr:uid="{00000000-0005-0000-0000-00006C5D0000}"/>
    <cellStyle name="Normal 3 2 2 3 2 5 6" xfId="20982" xr:uid="{00000000-0005-0000-0000-00006D5D0000}"/>
    <cellStyle name="Normal 3 2 2 3 2 5 7" xfId="20983" xr:uid="{00000000-0005-0000-0000-00006E5D0000}"/>
    <cellStyle name="Normal 3 2 2 3 2 6" xfId="20984" xr:uid="{00000000-0005-0000-0000-00006F5D0000}"/>
    <cellStyle name="Normal 3 2 2 3 2 6 2" xfId="20985" xr:uid="{00000000-0005-0000-0000-0000705D0000}"/>
    <cellStyle name="Normal 3 2 2 3 2 6 2 2" xfId="20986" xr:uid="{00000000-0005-0000-0000-0000715D0000}"/>
    <cellStyle name="Normal 3 2 2 3 2 6 2 3" xfId="20987" xr:uid="{00000000-0005-0000-0000-0000725D0000}"/>
    <cellStyle name="Normal 3 2 2 3 2 6 3" xfId="20988" xr:uid="{00000000-0005-0000-0000-0000735D0000}"/>
    <cellStyle name="Normal 3 2 2 3 2 6 3 2" xfId="20989" xr:uid="{00000000-0005-0000-0000-0000745D0000}"/>
    <cellStyle name="Normal 3 2 2 3 2 6 4" xfId="20990" xr:uid="{00000000-0005-0000-0000-0000755D0000}"/>
    <cellStyle name="Normal 3 2 2 3 2 6 5" xfId="20991" xr:uid="{00000000-0005-0000-0000-0000765D0000}"/>
    <cellStyle name="Normal 3 2 2 3 2 6 6" xfId="20992" xr:uid="{00000000-0005-0000-0000-0000775D0000}"/>
    <cellStyle name="Normal 3 2 2 3 2 7" xfId="20993" xr:uid="{00000000-0005-0000-0000-0000785D0000}"/>
    <cellStyle name="Normal 3 2 2 3 2 7 2" xfId="20994" xr:uid="{00000000-0005-0000-0000-0000795D0000}"/>
    <cellStyle name="Normal 3 2 2 3 2 7 2 2" xfId="20995" xr:uid="{00000000-0005-0000-0000-00007A5D0000}"/>
    <cellStyle name="Normal 3 2 2 3 2 7 3" xfId="20996" xr:uid="{00000000-0005-0000-0000-00007B5D0000}"/>
    <cellStyle name="Normal 3 2 2 3 2 8" xfId="20997" xr:uid="{00000000-0005-0000-0000-00007C5D0000}"/>
    <cellStyle name="Normal 3 2 2 3 2 8 2" xfId="20998" xr:uid="{00000000-0005-0000-0000-00007D5D0000}"/>
    <cellStyle name="Normal 3 2 2 3 2 8 3" xfId="20999" xr:uid="{00000000-0005-0000-0000-00007E5D0000}"/>
    <cellStyle name="Normal 3 2 2 3 2 9" xfId="21000" xr:uid="{00000000-0005-0000-0000-00007F5D0000}"/>
    <cellStyle name="Normal 3 2 2 3 2 9 2" xfId="21001" xr:uid="{00000000-0005-0000-0000-0000805D0000}"/>
    <cellStyle name="Normal 3 2 2 3 3" xfId="21002" xr:uid="{00000000-0005-0000-0000-0000815D0000}"/>
    <cellStyle name="Normal 3 2 2 3 3 10" xfId="21003" xr:uid="{00000000-0005-0000-0000-0000825D0000}"/>
    <cellStyle name="Normal 3 2 2 3 3 11" xfId="21004" xr:uid="{00000000-0005-0000-0000-0000835D0000}"/>
    <cellStyle name="Normal 3 2 2 3 3 2" xfId="21005" xr:uid="{00000000-0005-0000-0000-0000845D0000}"/>
    <cellStyle name="Normal 3 2 2 3 3 2 2" xfId="21006" xr:uid="{00000000-0005-0000-0000-0000855D0000}"/>
    <cellStyle name="Normal 3 2 2 3 3 2 2 2" xfId="21007" xr:uid="{00000000-0005-0000-0000-0000865D0000}"/>
    <cellStyle name="Normal 3 2 2 3 3 2 2 2 2" xfId="21008" xr:uid="{00000000-0005-0000-0000-0000875D0000}"/>
    <cellStyle name="Normal 3 2 2 3 3 2 2 3" xfId="21009" xr:uid="{00000000-0005-0000-0000-0000885D0000}"/>
    <cellStyle name="Normal 3 2 2 3 3 2 2 4" xfId="21010" xr:uid="{00000000-0005-0000-0000-0000895D0000}"/>
    <cellStyle name="Normal 3 2 2 3 3 2 3" xfId="21011" xr:uid="{00000000-0005-0000-0000-00008A5D0000}"/>
    <cellStyle name="Normal 3 2 2 3 3 2 3 2" xfId="21012" xr:uid="{00000000-0005-0000-0000-00008B5D0000}"/>
    <cellStyle name="Normal 3 2 2 3 3 2 3 2 2" xfId="21013" xr:uid="{00000000-0005-0000-0000-00008C5D0000}"/>
    <cellStyle name="Normal 3 2 2 3 3 2 3 3" xfId="21014" xr:uid="{00000000-0005-0000-0000-00008D5D0000}"/>
    <cellStyle name="Normal 3 2 2 3 3 2 4" xfId="21015" xr:uid="{00000000-0005-0000-0000-00008E5D0000}"/>
    <cellStyle name="Normal 3 2 2 3 3 2 4 2" xfId="21016" xr:uid="{00000000-0005-0000-0000-00008F5D0000}"/>
    <cellStyle name="Normal 3 2 2 3 3 2 4 2 2" xfId="21017" xr:uid="{00000000-0005-0000-0000-0000905D0000}"/>
    <cellStyle name="Normal 3 2 2 3 3 2 4 3" xfId="21018" xr:uid="{00000000-0005-0000-0000-0000915D0000}"/>
    <cellStyle name="Normal 3 2 2 3 3 2 5" xfId="21019" xr:uid="{00000000-0005-0000-0000-0000925D0000}"/>
    <cellStyle name="Normal 3 2 2 3 3 2 5 2" xfId="21020" xr:uid="{00000000-0005-0000-0000-0000935D0000}"/>
    <cellStyle name="Normal 3 2 2 3 3 2 6" xfId="21021" xr:uid="{00000000-0005-0000-0000-0000945D0000}"/>
    <cellStyle name="Normal 3 2 2 3 3 2 7" xfId="21022" xr:uid="{00000000-0005-0000-0000-0000955D0000}"/>
    <cellStyle name="Normal 3 2 2 3 3 3" xfId="21023" xr:uid="{00000000-0005-0000-0000-0000965D0000}"/>
    <cellStyle name="Normal 3 2 2 3 3 3 2" xfId="21024" xr:uid="{00000000-0005-0000-0000-0000975D0000}"/>
    <cellStyle name="Normal 3 2 2 3 3 3 2 2" xfId="21025" xr:uid="{00000000-0005-0000-0000-0000985D0000}"/>
    <cellStyle name="Normal 3 2 2 3 3 3 2 2 2" xfId="21026" xr:uid="{00000000-0005-0000-0000-0000995D0000}"/>
    <cellStyle name="Normal 3 2 2 3 3 3 2 3" xfId="21027" xr:uid="{00000000-0005-0000-0000-00009A5D0000}"/>
    <cellStyle name="Normal 3 2 2 3 3 3 3" xfId="21028" xr:uid="{00000000-0005-0000-0000-00009B5D0000}"/>
    <cellStyle name="Normal 3 2 2 3 3 3 3 2" xfId="21029" xr:uid="{00000000-0005-0000-0000-00009C5D0000}"/>
    <cellStyle name="Normal 3 2 2 3 3 3 3 2 2" xfId="21030" xr:uid="{00000000-0005-0000-0000-00009D5D0000}"/>
    <cellStyle name="Normal 3 2 2 3 3 3 3 3" xfId="21031" xr:uid="{00000000-0005-0000-0000-00009E5D0000}"/>
    <cellStyle name="Normal 3 2 2 3 3 3 4" xfId="21032" xr:uid="{00000000-0005-0000-0000-00009F5D0000}"/>
    <cellStyle name="Normal 3 2 2 3 3 3 4 2" xfId="21033" xr:uid="{00000000-0005-0000-0000-0000A05D0000}"/>
    <cellStyle name="Normal 3 2 2 3 3 3 4 3" xfId="21034" xr:uid="{00000000-0005-0000-0000-0000A15D0000}"/>
    <cellStyle name="Normal 3 2 2 3 3 3 5" xfId="21035" xr:uid="{00000000-0005-0000-0000-0000A25D0000}"/>
    <cellStyle name="Normal 3 2 2 3 3 3 6" xfId="21036" xr:uid="{00000000-0005-0000-0000-0000A35D0000}"/>
    <cellStyle name="Normal 3 2 2 3 3 3 7" xfId="21037" xr:uid="{00000000-0005-0000-0000-0000A45D0000}"/>
    <cellStyle name="Normal 3 2 2 3 3 4" xfId="21038" xr:uid="{00000000-0005-0000-0000-0000A55D0000}"/>
    <cellStyle name="Normal 3 2 2 3 3 4 2" xfId="21039" xr:uid="{00000000-0005-0000-0000-0000A65D0000}"/>
    <cellStyle name="Normal 3 2 2 3 3 4 2 2" xfId="21040" xr:uid="{00000000-0005-0000-0000-0000A75D0000}"/>
    <cellStyle name="Normal 3 2 2 3 3 4 2 3" xfId="21041" xr:uid="{00000000-0005-0000-0000-0000A85D0000}"/>
    <cellStyle name="Normal 3 2 2 3 3 4 3" xfId="21042" xr:uid="{00000000-0005-0000-0000-0000A95D0000}"/>
    <cellStyle name="Normal 3 2 2 3 3 4 3 2" xfId="21043" xr:uid="{00000000-0005-0000-0000-0000AA5D0000}"/>
    <cellStyle name="Normal 3 2 2 3 3 4 3 3" xfId="21044" xr:uid="{00000000-0005-0000-0000-0000AB5D0000}"/>
    <cellStyle name="Normal 3 2 2 3 3 4 4" xfId="21045" xr:uid="{00000000-0005-0000-0000-0000AC5D0000}"/>
    <cellStyle name="Normal 3 2 2 3 3 4 4 2" xfId="21046" xr:uid="{00000000-0005-0000-0000-0000AD5D0000}"/>
    <cellStyle name="Normal 3 2 2 3 3 4 5" xfId="21047" xr:uid="{00000000-0005-0000-0000-0000AE5D0000}"/>
    <cellStyle name="Normal 3 2 2 3 3 4 6" xfId="21048" xr:uid="{00000000-0005-0000-0000-0000AF5D0000}"/>
    <cellStyle name="Normal 3 2 2 3 3 4 7" xfId="21049" xr:uid="{00000000-0005-0000-0000-0000B05D0000}"/>
    <cellStyle name="Normal 3 2 2 3 3 5" xfId="21050" xr:uid="{00000000-0005-0000-0000-0000B15D0000}"/>
    <cellStyle name="Normal 3 2 2 3 3 5 2" xfId="21051" xr:uid="{00000000-0005-0000-0000-0000B25D0000}"/>
    <cellStyle name="Normal 3 2 2 3 3 5 2 2" xfId="21052" xr:uid="{00000000-0005-0000-0000-0000B35D0000}"/>
    <cellStyle name="Normal 3 2 2 3 3 5 2 3" xfId="21053" xr:uid="{00000000-0005-0000-0000-0000B45D0000}"/>
    <cellStyle name="Normal 3 2 2 3 3 5 3" xfId="21054" xr:uid="{00000000-0005-0000-0000-0000B55D0000}"/>
    <cellStyle name="Normal 3 2 2 3 3 5 3 2" xfId="21055" xr:uid="{00000000-0005-0000-0000-0000B65D0000}"/>
    <cellStyle name="Normal 3 2 2 3 3 5 4" xfId="21056" xr:uid="{00000000-0005-0000-0000-0000B75D0000}"/>
    <cellStyle name="Normal 3 2 2 3 3 5 5" xfId="21057" xr:uid="{00000000-0005-0000-0000-0000B85D0000}"/>
    <cellStyle name="Normal 3 2 2 3 3 5 6" xfId="21058" xr:uid="{00000000-0005-0000-0000-0000B95D0000}"/>
    <cellStyle name="Normal 3 2 2 3 3 6" xfId="21059" xr:uid="{00000000-0005-0000-0000-0000BA5D0000}"/>
    <cellStyle name="Normal 3 2 2 3 3 6 2" xfId="21060" xr:uid="{00000000-0005-0000-0000-0000BB5D0000}"/>
    <cellStyle name="Normal 3 2 2 3 3 6 2 2" xfId="21061" xr:uid="{00000000-0005-0000-0000-0000BC5D0000}"/>
    <cellStyle name="Normal 3 2 2 3 3 6 3" xfId="21062" xr:uid="{00000000-0005-0000-0000-0000BD5D0000}"/>
    <cellStyle name="Normal 3 2 2 3 3 7" xfId="21063" xr:uid="{00000000-0005-0000-0000-0000BE5D0000}"/>
    <cellStyle name="Normal 3 2 2 3 3 7 2" xfId="21064" xr:uid="{00000000-0005-0000-0000-0000BF5D0000}"/>
    <cellStyle name="Normal 3 2 2 3 3 7 3" xfId="21065" xr:uid="{00000000-0005-0000-0000-0000C05D0000}"/>
    <cellStyle name="Normal 3 2 2 3 3 8" xfId="21066" xr:uid="{00000000-0005-0000-0000-0000C15D0000}"/>
    <cellStyle name="Normal 3 2 2 3 3 8 2" xfId="21067" xr:uid="{00000000-0005-0000-0000-0000C25D0000}"/>
    <cellStyle name="Normal 3 2 2 3 3 9" xfId="21068" xr:uid="{00000000-0005-0000-0000-0000C35D0000}"/>
    <cellStyle name="Normal 3 2 2 3 4" xfId="21069" xr:uid="{00000000-0005-0000-0000-0000C45D0000}"/>
    <cellStyle name="Normal 3 2 2 3 4 10" xfId="21070" xr:uid="{00000000-0005-0000-0000-0000C55D0000}"/>
    <cellStyle name="Normal 3 2 2 3 4 11" xfId="21071" xr:uid="{00000000-0005-0000-0000-0000C65D0000}"/>
    <cellStyle name="Normal 3 2 2 3 4 2" xfId="21072" xr:uid="{00000000-0005-0000-0000-0000C75D0000}"/>
    <cellStyle name="Normal 3 2 2 3 4 2 2" xfId="21073" xr:uid="{00000000-0005-0000-0000-0000C85D0000}"/>
    <cellStyle name="Normal 3 2 2 3 4 2 2 2" xfId="21074" xr:uid="{00000000-0005-0000-0000-0000C95D0000}"/>
    <cellStyle name="Normal 3 2 2 3 4 2 2 2 2" xfId="21075" xr:uid="{00000000-0005-0000-0000-0000CA5D0000}"/>
    <cellStyle name="Normal 3 2 2 3 4 2 2 3" xfId="21076" xr:uid="{00000000-0005-0000-0000-0000CB5D0000}"/>
    <cellStyle name="Normal 3 2 2 3 4 2 2 4" xfId="21077" xr:uid="{00000000-0005-0000-0000-0000CC5D0000}"/>
    <cellStyle name="Normal 3 2 2 3 4 2 3" xfId="21078" xr:uid="{00000000-0005-0000-0000-0000CD5D0000}"/>
    <cellStyle name="Normal 3 2 2 3 4 2 3 2" xfId="21079" xr:uid="{00000000-0005-0000-0000-0000CE5D0000}"/>
    <cellStyle name="Normal 3 2 2 3 4 2 3 2 2" xfId="21080" xr:uid="{00000000-0005-0000-0000-0000CF5D0000}"/>
    <cellStyle name="Normal 3 2 2 3 4 2 3 3" xfId="21081" xr:uid="{00000000-0005-0000-0000-0000D05D0000}"/>
    <cellStyle name="Normal 3 2 2 3 4 2 4" xfId="21082" xr:uid="{00000000-0005-0000-0000-0000D15D0000}"/>
    <cellStyle name="Normal 3 2 2 3 4 2 4 2" xfId="21083" xr:uid="{00000000-0005-0000-0000-0000D25D0000}"/>
    <cellStyle name="Normal 3 2 2 3 4 2 4 2 2" xfId="21084" xr:uid="{00000000-0005-0000-0000-0000D35D0000}"/>
    <cellStyle name="Normal 3 2 2 3 4 2 4 3" xfId="21085" xr:uid="{00000000-0005-0000-0000-0000D45D0000}"/>
    <cellStyle name="Normal 3 2 2 3 4 2 5" xfId="21086" xr:uid="{00000000-0005-0000-0000-0000D55D0000}"/>
    <cellStyle name="Normal 3 2 2 3 4 2 5 2" xfId="21087" xr:uid="{00000000-0005-0000-0000-0000D65D0000}"/>
    <cellStyle name="Normal 3 2 2 3 4 2 6" xfId="21088" xr:uid="{00000000-0005-0000-0000-0000D75D0000}"/>
    <cellStyle name="Normal 3 2 2 3 4 2 7" xfId="21089" xr:uid="{00000000-0005-0000-0000-0000D85D0000}"/>
    <cellStyle name="Normal 3 2 2 3 4 3" xfId="21090" xr:uid="{00000000-0005-0000-0000-0000D95D0000}"/>
    <cellStyle name="Normal 3 2 2 3 4 3 2" xfId="21091" xr:uid="{00000000-0005-0000-0000-0000DA5D0000}"/>
    <cellStyle name="Normal 3 2 2 3 4 3 2 2" xfId="21092" xr:uid="{00000000-0005-0000-0000-0000DB5D0000}"/>
    <cellStyle name="Normal 3 2 2 3 4 3 2 2 2" xfId="21093" xr:uid="{00000000-0005-0000-0000-0000DC5D0000}"/>
    <cellStyle name="Normal 3 2 2 3 4 3 2 3" xfId="21094" xr:uid="{00000000-0005-0000-0000-0000DD5D0000}"/>
    <cellStyle name="Normal 3 2 2 3 4 3 3" xfId="21095" xr:uid="{00000000-0005-0000-0000-0000DE5D0000}"/>
    <cellStyle name="Normal 3 2 2 3 4 3 3 2" xfId="21096" xr:uid="{00000000-0005-0000-0000-0000DF5D0000}"/>
    <cellStyle name="Normal 3 2 2 3 4 3 3 2 2" xfId="21097" xr:uid="{00000000-0005-0000-0000-0000E05D0000}"/>
    <cellStyle name="Normal 3 2 2 3 4 3 3 3" xfId="21098" xr:uid="{00000000-0005-0000-0000-0000E15D0000}"/>
    <cellStyle name="Normal 3 2 2 3 4 3 4" xfId="21099" xr:uid="{00000000-0005-0000-0000-0000E25D0000}"/>
    <cellStyle name="Normal 3 2 2 3 4 3 4 2" xfId="21100" xr:uid="{00000000-0005-0000-0000-0000E35D0000}"/>
    <cellStyle name="Normal 3 2 2 3 4 3 4 3" xfId="21101" xr:uid="{00000000-0005-0000-0000-0000E45D0000}"/>
    <cellStyle name="Normal 3 2 2 3 4 3 5" xfId="21102" xr:uid="{00000000-0005-0000-0000-0000E55D0000}"/>
    <cellStyle name="Normal 3 2 2 3 4 3 6" xfId="21103" xr:uid="{00000000-0005-0000-0000-0000E65D0000}"/>
    <cellStyle name="Normal 3 2 2 3 4 3 7" xfId="21104" xr:uid="{00000000-0005-0000-0000-0000E75D0000}"/>
    <cellStyle name="Normal 3 2 2 3 4 4" xfId="21105" xr:uid="{00000000-0005-0000-0000-0000E85D0000}"/>
    <cellStyle name="Normal 3 2 2 3 4 4 2" xfId="21106" xr:uid="{00000000-0005-0000-0000-0000E95D0000}"/>
    <cellStyle name="Normal 3 2 2 3 4 4 2 2" xfId="21107" xr:uid="{00000000-0005-0000-0000-0000EA5D0000}"/>
    <cellStyle name="Normal 3 2 2 3 4 4 2 3" xfId="21108" xr:uid="{00000000-0005-0000-0000-0000EB5D0000}"/>
    <cellStyle name="Normal 3 2 2 3 4 4 3" xfId="21109" xr:uid="{00000000-0005-0000-0000-0000EC5D0000}"/>
    <cellStyle name="Normal 3 2 2 3 4 4 3 2" xfId="21110" xr:uid="{00000000-0005-0000-0000-0000ED5D0000}"/>
    <cellStyle name="Normal 3 2 2 3 4 4 3 3" xfId="21111" xr:uid="{00000000-0005-0000-0000-0000EE5D0000}"/>
    <cellStyle name="Normal 3 2 2 3 4 4 4" xfId="21112" xr:uid="{00000000-0005-0000-0000-0000EF5D0000}"/>
    <cellStyle name="Normal 3 2 2 3 4 4 4 2" xfId="21113" xr:uid="{00000000-0005-0000-0000-0000F05D0000}"/>
    <cellStyle name="Normal 3 2 2 3 4 4 5" xfId="21114" xr:uid="{00000000-0005-0000-0000-0000F15D0000}"/>
    <cellStyle name="Normal 3 2 2 3 4 4 6" xfId="21115" xr:uid="{00000000-0005-0000-0000-0000F25D0000}"/>
    <cellStyle name="Normal 3 2 2 3 4 4 7" xfId="21116" xr:uid="{00000000-0005-0000-0000-0000F35D0000}"/>
    <cellStyle name="Normal 3 2 2 3 4 5" xfId="21117" xr:uid="{00000000-0005-0000-0000-0000F45D0000}"/>
    <cellStyle name="Normal 3 2 2 3 4 5 2" xfId="21118" xr:uid="{00000000-0005-0000-0000-0000F55D0000}"/>
    <cellStyle name="Normal 3 2 2 3 4 5 2 2" xfId="21119" xr:uid="{00000000-0005-0000-0000-0000F65D0000}"/>
    <cellStyle name="Normal 3 2 2 3 4 5 2 3" xfId="21120" xr:uid="{00000000-0005-0000-0000-0000F75D0000}"/>
    <cellStyle name="Normal 3 2 2 3 4 5 3" xfId="21121" xr:uid="{00000000-0005-0000-0000-0000F85D0000}"/>
    <cellStyle name="Normal 3 2 2 3 4 5 3 2" xfId="21122" xr:uid="{00000000-0005-0000-0000-0000F95D0000}"/>
    <cellStyle name="Normal 3 2 2 3 4 5 4" xfId="21123" xr:uid="{00000000-0005-0000-0000-0000FA5D0000}"/>
    <cellStyle name="Normal 3 2 2 3 4 5 5" xfId="21124" xr:uid="{00000000-0005-0000-0000-0000FB5D0000}"/>
    <cellStyle name="Normal 3 2 2 3 4 5 6" xfId="21125" xr:uid="{00000000-0005-0000-0000-0000FC5D0000}"/>
    <cellStyle name="Normal 3 2 2 3 4 6" xfId="21126" xr:uid="{00000000-0005-0000-0000-0000FD5D0000}"/>
    <cellStyle name="Normal 3 2 2 3 4 6 2" xfId="21127" xr:uid="{00000000-0005-0000-0000-0000FE5D0000}"/>
    <cellStyle name="Normal 3 2 2 3 4 6 2 2" xfId="21128" xr:uid="{00000000-0005-0000-0000-0000FF5D0000}"/>
    <cellStyle name="Normal 3 2 2 3 4 6 3" xfId="21129" xr:uid="{00000000-0005-0000-0000-0000005E0000}"/>
    <cellStyle name="Normal 3 2 2 3 4 7" xfId="21130" xr:uid="{00000000-0005-0000-0000-0000015E0000}"/>
    <cellStyle name="Normal 3 2 2 3 4 7 2" xfId="21131" xr:uid="{00000000-0005-0000-0000-0000025E0000}"/>
    <cellStyle name="Normal 3 2 2 3 4 7 3" xfId="21132" xr:uid="{00000000-0005-0000-0000-0000035E0000}"/>
    <cellStyle name="Normal 3 2 2 3 4 8" xfId="21133" xr:uid="{00000000-0005-0000-0000-0000045E0000}"/>
    <cellStyle name="Normal 3 2 2 3 4 8 2" xfId="21134" xr:uid="{00000000-0005-0000-0000-0000055E0000}"/>
    <cellStyle name="Normal 3 2 2 3 4 9" xfId="21135" xr:uid="{00000000-0005-0000-0000-0000065E0000}"/>
    <cellStyle name="Normal 3 2 2 3 5" xfId="21136" xr:uid="{00000000-0005-0000-0000-0000075E0000}"/>
    <cellStyle name="Normal 3 2 2 3 5 2" xfId="21137" xr:uid="{00000000-0005-0000-0000-0000085E0000}"/>
    <cellStyle name="Normal 3 2 2 3 5 2 2" xfId="21138" xr:uid="{00000000-0005-0000-0000-0000095E0000}"/>
    <cellStyle name="Normal 3 2 2 3 5 2 2 2" xfId="21139" xr:uid="{00000000-0005-0000-0000-00000A5E0000}"/>
    <cellStyle name="Normal 3 2 2 3 5 2 2 3" xfId="21140" xr:uid="{00000000-0005-0000-0000-00000B5E0000}"/>
    <cellStyle name="Normal 3 2 2 3 5 2 3" xfId="21141" xr:uid="{00000000-0005-0000-0000-00000C5E0000}"/>
    <cellStyle name="Normal 3 2 2 3 5 2 3 2" xfId="21142" xr:uid="{00000000-0005-0000-0000-00000D5E0000}"/>
    <cellStyle name="Normal 3 2 2 3 5 2 4" xfId="21143" xr:uid="{00000000-0005-0000-0000-00000E5E0000}"/>
    <cellStyle name="Normal 3 2 2 3 5 2 5" xfId="21144" xr:uid="{00000000-0005-0000-0000-00000F5E0000}"/>
    <cellStyle name="Normal 3 2 2 3 5 3" xfId="21145" xr:uid="{00000000-0005-0000-0000-0000105E0000}"/>
    <cellStyle name="Normal 3 2 2 3 5 3 2" xfId="21146" xr:uid="{00000000-0005-0000-0000-0000115E0000}"/>
    <cellStyle name="Normal 3 2 2 3 5 3 2 2" xfId="21147" xr:uid="{00000000-0005-0000-0000-0000125E0000}"/>
    <cellStyle name="Normal 3 2 2 3 5 3 3" xfId="21148" xr:uid="{00000000-0005-0000-0000-0000135E0000}"/>
    <cellStyle name="Normal 3 2 2 3 5 3 4" xfId="21149" xr:uid="{00000000-0005-0000-0000-0000145E0000}"/>
    <cellStyle name="Normal 3 2 2 3 5 4" xfId="21150" xr:uid="{00000000-0005-0000-0000-0000155E0000}"/>
    <cellStyle name="Normal 3 2 2 3 5 4 2" xfId="21151" xr:uid="{00000000-0005-0000-0000-0000165E0000}"/>
    <cellStyle name="Normal 3 2 2 3 5 4 2 2" xfId="21152" xr:uid="{00000000-0005-0000-0000-0000175E0000}"/>
    <cellStyle name="Normal 3 2 2 3 5 4 3" xfId="21153" xr:uid="{00000000-0005-0000-0000-0000185E0000}"/>
    <cellStyle name="Normal 3 2 2 3 5 5" xfId="21154" xr:uid="{00000000-0005-0000-0000-0000195E0000}"/>
    <cellStyle name="Normal 3 2 2 3 5 5 2" xfId="21155" xr:uid="{00000000-0005-0000-0000-00001A5E0000}"/>
    <cellStyle name="Normal 3 2 2 3 5 5 3" xfId="21156" xr:uid="{00000000-0005-0000-0000-00001B5E0000}"/>
    <cellStyle name="Normal 3 2 2 3 5 6" xfId="21157" xr:uid="{00000000-0005-0000-0000-00001C5E0000}"/>
    <cellStyle name="Normal 3 2 2 3 5 6 2" xfId="21158" xr:uid="{00000000-0005-0000-0000-00001D5E0000}"/>
    <cellStyle name="Normal 3 2 2 3 5 7" xfId="21159" xr:uid="{00000000-0005-0000-0000-00001E5E0000}"/>
    <cellStyle name="Normal 3 2 2 3 6" xfId="21160" xr:uid="{00000000-0005-0000-0000-00001F5E0000}"/>
    <cellStyle name="Normal 3 2 2 3 6 2" xfId="21161" xr:uid="{00000000-0005-0000-0000-0000205E0000}"/>
    <cellStyle name="Normal 3 2 2 3 6 2 2" xfId="21162" xr:uid="{00000000-0005-0000-0000-0000215E0000}"/>
    <cellStyle name="Normal 3 2 2 3 6 2 2 2" xfId="21163" xr:uid="{00000000-0005-0000-0000-0000225E0000}"/>
    <cellStyle name="Normal 3 2 2 3 6 2 3" xfId="21164" xr:uid="{00000000-0005-0000-0000-0000235E0000}"/>
    <cellStyle name="Normal 3 2 2 3 6 3" xfId="21165" xr:uid="{00000000-0005-0000-0000-0000245E0000}"/>
    <cellStyle name="Normal 3 2 2 3 6 3 2" xfId="21166" xr:uid="{00000000-0005-0000-0000-0000255E0000}"/>
    <cellStyle name="Normal 3 2 2 3 6 3 2 2" xfId="21167" xr:uid="{00000000-0005-0000-0000-0000265E0000}"/>
    <cellStyle name="Normal 3 2 2 3 6 3 3" xfId="21168" xr:uid="{00000000-0005-0000-0000-0000275E0000}"/>
    <cellStyle name="Normal 3 2 2 3 6 4" xfId="21169" xr:uid="{00000000-0005-0000-0000-0000285E0000}"/>
    <cellStyle name="Normal 3 2 2 3 6 4 2" xfId="21170" xr:uid="{00000000-0005-0000-0000-0000295E0000}"/>
    <cellStyle name="Normal 3 2 2 3 6 4 3" xfId="21171" xr:uid="{00000000-0005-0000-0000-00002A5E0000}"/>
    <cellStyle name="Normal 3 2 2 3 6 5" xfId="21172" xr:uid="{00000000-0005-0000-0000-00002B5E0000}"/>
    <cellStyle name="Normal 3 2 2 3 6 6" xfId="21173" xr:uid="{00000000-0005-0000-0000-00002C5E0000}"/>
    <cellStyle name="Normal 3 2 2 3 6 7" xfId="21174" xr:uid="{00000000-0005-0000-0000-00002D5E0000}"/>
    <cellStyle name="Normal 3 2 2 3 7" xfId="21175" xr:uid="{00000000-0005-0000-0000-00002E5E0000}"/>
    <cellStyle name="Normal 3 2 2 3 7 2" xfId="21176" xr:uid="{00000000-0005-0000-0000-00002F5E0000}"/>
    <cellStyle name="Normal 3 2 2 3 7 2 2" xfId="21177" xr:uid="{00000000-0005-0000-0000-0000305E0000}"/>
    <cellStyle name="Normal 3 2 2 3 7 2 2 2" xfId="21178" xr:uid="{00000000-0005-0000-0000-0000315E0000}"/>
    <cellStyle name="Normal 3 2 2 3 7 2 3" xfId="21179" xr:uid="{00000000-0005-0000-0000-0000325E0000}"/>
    <cellStyle name="Normal 3 2 2 3 7 3" xfId="21180" xr:uid="{00000000-0005-0000-0000-0000335E0000}"/>
    <cellStyle name="Normal 3 2 2 3 7 3 2" xfId="21181" xr:uid="{00000000-0005-0000-0000-0000345E0000}"/>
    <cellStyle name="Normal 3 2 2 3 7 3 2 2" xfId="21182" xr:uid="{00000000-0005-0000-0000-0000355E0000}"/>
    <cellStyle name="Normal 3 2 2 3 7 3 3" xfId="21183" xr:uid="{00000000-0005-0000-0000-0000365E0000}"/>
    <cellStyle name="Normal 3 2 2 3 7 4" xfId="21184" xr:uid="{00000000-0005-0000-0000-0000375E0000}"/>
    <cellStyle name="Normal 3 2 2 3 7 4 2" xfId="21185" xr:uid="{00000000-0005-0000-0000-0000385E0000}"/>
    <cellStyle name="Normal 3 2 2 3 7 4 3" xfId="21186" xr:uid="{00000000-0005-0000-0000-0000395E0000}"/>
    <cellStyle name="Normal 3 2 2 3 7 5" xfId="21187" xr:uid="{00000000-0005-0000-0000-00003A5E0000}"/>
    <cellStyle name="Normal 3 2 2 3 7 6" xfId="21188" xr:uid="{00000000-0005-0000-0000-00003B5E0000}"/>
    <cellStyle name="Normal 3 2 2 3 7 7" xfId="21189" xr:uid="{00000000-0005-0000-0000-00003C5E0000}"/>
    <cellStyle name="Normal 3 2 2 3 8" xfId="21190" xr:uid="{00000000-0005-0000-0000-00003D5E0000}"/>
    <cellStyle name="Normal 3 2 2 3 8 2" xfId="21191" xr:uid="{00000000-0005-0000-0000-00003E5E0000}"/>
    <cellStyle name="Normal 3 2 2 3 8 2 2" xfId="21192" xr:uid="{00000000-0005-0000-0000-00003F5E0000}"/>
    <cellStyle name="Normal 3 2 2 3 8 2 3" xfId="21193" xr:uid="{00000000-0005-0000-0000-0000405E0000}"/>
    <cellStyle name="Normal 3 2 2 3 8 3" xfId="21194" xr:uid="{00000000-0005-0000-0000-0000415E0000}"/>
    <cellStyle name="Normal 3 2 2 3 8 3 2" xfId="21195" xr:uid="{00000000-0005-0000-0000-0000425E0000}"/>
    <cellStyle name="Normal 3 2 2 3 8 3 3" xfId="21196" xr:uid="{00000000-0005-0000-0000-0000435E0000}"/>
    <cellStyle name="Normal 3 2 2 3 8 4" xfId="21197" xr:uid="{00000000-0005-0000-0000-0000445E0000}"/>
    <cellStyle name="Normal 3 2 2 3 8 5" xfId="21198" xr:uid="{00000000-0005-0000-0000-0000455E0000}"/>
    <cellStyle name="Normal 3 2 2 3 8 6" xfId="21199" xr:uid="{00000000-0005-0000-0000-0000465E0000}"/>
    <cellStyle name="Normal 3 2 2 3 9" xfId="21200" xr:uid="{00000000-0005-0000-0000-0000475E0000}"/>
    <cellStyle name="Normal 3 2 2 3 9 2" xfId="21201" xr:uid="{00000000-0005-0000-0000-0000485E0000}"/>
    <cellStyle name="Normal 3 2 2 3 9 2 2" xfId="21202" xr:uid="{00000000-0005-0000-0000-0000495E0000}"/>
    <cellStyle name="Normal 3 2 2 3 9 3" xfId="21203" xr:uid="{00000000-0005-0000-0000-00004A5E0000}"/>
    <cellStyle name="Normal 3 2 2 4" xfId="21204" xr:uid="{00000000-0005-0000-0000-00004B5E0000}"/>
    <cellStyle name="Normal 3 2 2 4 10" xfId="21205" xr:uid="{00000000-0005-0000-0000-00004C5E0000}"/>
    <cellStyle name="Normal 3 2 2 4 10 2" xfId="21206" xr:uid="{00000000-0005-0000-0000-00004D5E0000}"/>
    <cellStyle name="Normal 3 2 2 4 10 2 2" xfId="21207" xr:uid="{00000000-0005-0000-0000-00004E5E0000}"/>
    <cellStyle name="Normal 3 2 2 4 10 3" xfId="21208" xr:uid="{00000000-0005-0000-0000-00004F5E0000}"/>
    <cellStyle name="Normal 3 2 2 4 11" xfId="21209" xr:uid="{00000000-0005-0000-0000-0000505E0000}"/>
    <cellStyle name="Normal 3 2 2 4 11 2" xfId="21210" xr:uid="{00000000-0005-0000-0000-0000515E0000}"/>
    <cellStyle name="Normal 3 2 2 4 11 3" xfId="21211" xr:uid="{00000000-0005-0000-0000-0000525E0000}"/>
    <cellStyle name="Normal 3 2 2 4 12" xfId="21212" xr:uid="{00000000-0005-0000-0000-0000535E0000}"/>
    <cellStyle name="Normal 3 2 2 4 13" xfId="21213" xr:uid="{00000000-0005-0000-0000-0000545E0000}"/>
    <cellStyle name="Normal 3 2 2 4 14" xfId="21214" xr:uid="{00000000-0005-0000-0000-0000555E0000}"/>
    <cellStyle name="Normal 3 2 2 4 2" xfId="21215" xr:uid="{00000000-0005-0000-0000-0000565E0000}"/>
    <cellStyle name="Normal 3 2 2 4 2 10" xfId="21216" xr:uid="{00000000-0005-0000-0000-0000575E0000}"/>
    <cellStyle name="Normal 3 2 2 4 2 11" xfId="21217" xr:uid="{00000000-0005-0000-0000-0000585E0000}"/>
    <cellStyle name="Normal 3 2 2 4 2 12" xfId="21218" xr:uid="{00000000-0005-0000-0000-0000595E0000}"/>
    <cellStyle name="Normal 3 2 2 4 2 2" xfId="21219" xr:uid="{00000000-0005-0000-0000-00005A5E0000}"/>
    <cellStyle name="Normal 3 2 2 4 2 2 2" xfId="21220" xr:uid="{00000000-0005-0000-0000-00005B5E0000}"/>
    <cellStyle name="Normal 3 2 2 4 2 2 2 2" xfId="21221" xr:uid="{00000000-0005-0000-0000-00005C5E0000}"/>
    <cellStyle name="Normal 3 2 2 4 2 2 2 2 2" xfId="21222" xr:uid="{00000000-0005-0000-0000-00005D5E0000}"/>
    <cellStyle name="Normal 3 2 2 4 2 2 2 2 3" xfId="21223" xr:uid="{00000000-0005-0000-0000-00005E5E0000}"/>
    <cellStyle name="Normal 3 2 2 4 2 2 2 2 4" xfId="21224" xr:uid="{00000000-0005-0000-0000-00005F5E0000}"/>
    <cellStyle name="Normal 3 2 2 4 2 2 2 3" xfId="21225" xr:uid="{00000000-0005-0000-0000-0000605E0000}"/>
    <cellStyle name="Normal 3 2 2 4 2 2 2 3 2" xfId="21226" xr:uid="{00000000-0005-0000-0000-0000615E0000}"/>
    <cellStyle name="Normal 3 2 2 4 2 2 2 4" xfId="21227" xr:uid="{00000000-0005-0000-0000-0000625E0000}"/>
    <cellStyle name="Normal 3 2 2 4 2 2 2 4 2" xfId="21228" xr:uid="{00000000-0005-0000-0000-0000635E0000}"/>
    <cellStyle name="Normal 3 2 2 4 2 2 2 5" xfId="21229" xr:uid="{00000000-0005-0000-0000-0000645E0000}"/>
    <cellStyle name="Normal 3 2 2 4 2 2 2 6" xfId="21230" xr:uid="{00000000-0005-0000-0000-0000655E0000}"/>
    <cellStyle name="Normal 3 2 2 4 2 2 3" xfId="21231" xr:uid="{00000000-0005-0000-0000-0000665E0000}"/>
    <cellStyle name="Normal 3 2 2 4 2 2 3 2" xfId="21232" xr:uid="{00000000-0005-0000-0000-0000675E0000}"/>
    <cellStyle name="Normal 3 2 2 4 2 2 3 2 2" xfId="21233" xr:uid="{00000000-0005-0000-0000-0000685E0000}"/>
    <cellStyle name="Normal 3 2 2 4 2 2 3 2 3" xfId="21234" xr:uid="{00000000-0005-0000-0000-0000695E0000}"/>
    <cellStyle name="Normal 3 2 2 4 2 2 3 3" xfId="21235" xr:uid="{00000000-0005-0000-0000-00006A5E0000}"/>
    <cellStyle name="Normal 3 2 2 4 2 2 3 3 2" xfId="21236" xr:uid="{00000000-0005-0000-0000-00006B5E0000}"/>
    <cellStyle name="Normal 3 2 2 4 2 2 3 4" xfId="21237" xr:uid="{00000000-0005-0000-0000-00006C5E0000}"/>
    <cellStyle name="Normal 3 2 2 4 2 2 3 5" xfId="21238" xr:uid="{00000000-0005-0000-0000-00006D5E0000}"/>
    <cellStyle name="Normal 3 2 2 4 2 2 4" xfId="21239" xr:uid="{00000000-0005-0000-0000-00006E5E0000}"/>
    <cellStyle name="Normal 3 2 2 4 2 2 4 2" xfId="21240" xr:uid="{00000000-0005-0000-0000-00006F5E0000}"/>
    <cellStyle name="Normal 3 2 2 4 2 2 4 2 2" xfId="21241" xr:uid="{00000000-0005-0000-0000-0000705E0000}"/>
    <cellStyle name="Normal 3 2 2 4 2 2 4 3" xfId="21242" xr:uid="{00000000-0005-0000-0000-0000715E0000}"/>
    <cellStyle name="Normal 3 2 2 4 2 2 4 4" xfId="21243" xr:uid="{00000000-0005-0000-0000-0000725E0000}"/>
    <cellStyle name="Normal 3 2 2 4 2 2 5" xfId="21244" xr:uid="{00000000-0005-0000-0000-0000735E0000}"/>
    <cellStyle name="Normal 3 2 2 4 2 2 5 2" xfId="21245" xr:uid="{00000000-0005-0000-0000-0000745E0000}"/>
    <cellStyle name="Normal 3 2 2 4 2 2 5 3" xfId="21246" xr:uid="{00000000-0005-0000-0000-0000755E0000}"/>
    <cellStyle name="Normal 3 2 2 4 2 2 6" xfId="21247" xr:uid="{00000000-0005-0000-0000-0000765E0000}"/>
    <cellStyle name="Normal 3 2 2 4 2 2 6 2" xfId="21248" xr:uid="{00000000-0005-0000-0000-0000775E0000}"/>
    <cellStyle name="Normal 3 2 2 4 2 2 6 3" xfId="21249" xr:uid="{00000000-0005-0000-0000-0000785E0000}"/>
    <cellStyle name="Normal 3 2 2 4 2 2 7" xfId="21250" xr:uid="{00000000-0005-0000-0000-0000795E0000}"/>
    <cellStyle name="Normal 3 2 2 4 2 2 8" xfId="21251" xr:uid="{00000000-0005-0000-0000-00007A5E0000}"/>
    <cellStyle name="Normal 3 2 2 4 2 3" xfId="21252" xr:uid="{00000000-0005-0000-0000-00007B5E0000}"/>
    <cellStyle name="Normal 3 2 2 4 2 3 2" xfId="21253" xr:uid="{00000000-0005-0000-0000-00007C5E0000}"/>
    <cellStyle name="Normal 3 2 2 4 2 3 2 2" xfId="21254" xr:uid="{00000000-0005-0000-0000-00007D5E0000}"/>
    <cellStyle name="Normal 3 2 2 4 2 3 2 2 2" xfId="21255" xr:uid="{00000000-0005-0000-0000-00007E5E0000}"/>
    <cellStyle name="Normal 3 2 2 4 2 3 2 3" xfId="21256" xr:uid="{00000000-0005-0000-0000-00007F5E0000}"/>
    <cellStyle name="Normal 3 2 2 4 2 3 2 4" xfId="21257" xr:uid="{00000000-0005-0000-0000-0000805E0000}"/>
    <cellStyle name="Normal 3 2 2 4 2 3 3" xfId="21258" xr:uid="{00000000-0005-0000-0000-0000815E0000}"/>
    <cellStyle name="Normal 3 2 2 4 2 3 3 2" xfId="21259" xr:uid="{00000000-0005-0000-0000-0000825E0000}"/>
    <cellStyle name="Normal 3 2 2 4 2 3 3 2 2" xfId="21260" xr:uid="{00000000-0005-0000-0000-0000835E0000}"/>
    <cellStyle name="Normal 3 2 2 4 2 3 3 3" xfId="21261" xr:uid="{00000000-0005-0000-0000-0000845E0000}"/>
    <cellStyle name="Normal 3 2 2 4 2 3 4" xfId="21262" xr:uid="{00000000-0005-0000-0000-0000855E0000}"/>
    <cellStyle name="Normal 3 2 2 4 2 3 4 2" xfId="21263" xr:uid="{00000000-0005-0000-0000-0000865E0000}"/>
    <cellStyle name="Normal 3 2 2 4 2 3 4 2 2" xfId="21264" xr:uid="{00000000-0005-0000-0000-0000875E0000}"/>
    <cellStyle name="Normal 3 2 2 4 2 3 4 3" xfId="21265" xr:uid="{00000000-0005-0000-0000-0000885E0000}"/>
    <cellStyle name="Normal 3 2 2 4 2 3 5" xfId="21266" xr:uid="{00000000-0005-0000-0000-0000895E0000}"/>
    <cellStyle name="Normal 3 2 2 4 2 3 5 2" xfId="21267" xr:uid="{00000000-0005-0000-0000-00008A5E0000}"/>
    <cellStyle name="Normal 3 2 2 4 2 3 6" xfId="21268" xr:uid="{00000000-0005-0000-0000-00008B5E0000}"/>
    <cellStyle name="Normal 3 2 2 4 2 3 7" xfId="21269" xr:uid="{00000000-0005-0000-0000-00008C5E0000}"/>
    <cellStyle name="Normal 3 2 2 4 2 4" xfId="21270" xr:uid="{00000000-0005-0000-0000-00008D5E0000}"/>
    <cellStyle name="Normal 3 2 2 4 2 4 2" xfId="21271" xr:uid="{00000000-0005-0000-0000-00008E5E0000}"/>
    <cellStyle name="Normal 3 2 2 4 2 4 2 2" xfId="21272" xr:uid="{00000000-0005-0000-0000-00008F5E0000}"/>
    <cellStyle name="Normal 3 2 2 4 2 4 2 2 2" xfId="21273" xr:uid="{00000000-0005-0000-0000-0000905E0000}"/>
    <cellStyle name="Normal 3 2 2 4 2 4 2 3" xfId="21274" xr:uid="{00000000-0005-0000-0000-0000915E0000}"/>
    <cellStyle name="Normal 3 2 2 4 2 4 3" xfId="21275" xr:uid="{00000000-0005-0000-0000-0000925E0000}"/>
    <cellStyle name="Normal 3 2 2 4 2 4 3 2" xfId="21276" xr:uid="{00000000-0005-0000-0000-0000935E0000}"/>
    <cellStyle name="Normal 3 2 2 4 2 4 3 2 2" xfId="21277" xr:uid="{00000000-0005-0000-0000-0000945E0000}"/>
    <cellStyle name="Normal 3 2 2 4 2 4 3 3" xfId="21278" xr:uid="{00000000-0005-0000-0000-0000955E0000}"/>
    <cellStyle name="Normal 3 2 2 4 2 4 4" xfId="21279" xr:uid="{00000000-0005-0000-0000-0000965E0000}"/>
    <cellStyle name="Normal 3 2 2 4 2 4 4 2" xfId="21280" xr:uid="{00000000-0005-0000-0000-0000975E0000}"/>
    <cellStyle name="Normal 3 2 2 4 2 4 4 3" xfId="21281" xr:uid="{00000000-0005-0000-0000-0000985E0000}"/>
    <cellStyle name="Normal 3 2 2 4 2 4 5" xfId="21282" xr:uid="{00000000-0005-0000-0000-0000995E0000}"/>
    <cellStyle name="Normal 3 2 2 4 2 4 6" xfId="21283" xr:uid="{00000000-0005-0000-0000-00009A5E0000}"/>
    <cellStyle name="Normal 3 2 2 4 2 4 7" xfId="21284" xr:uid="{00000000-0005-0000-0000-00009B5E0000}"/>
    <cellStyle name="Normal 3 2 2 4 2 5" xfId="21285" xr:uid="{00000000-0005-0000-0000-00009C5E0000}"/>
    <cellStyle name="Normal 3 2 2 4 2 5 2" xfId="21286" xr:uid="{00000000-0005-0000-0000-00009D5E0000}"/>
    <cellStyle name="Normal 3 2 2 4 2 5 2 2" xfId="21287" xr:uid="{00000000-0005-0000-0000-00009E5E0000}"/>
    <cellStyle name="Normal 3 2 2 4 2 5 2 3" xfId="21288" xr:uid="{00000000-0005-0000-0000-00009F5E0000}"/>
    <cellStyle name="Normal 3 2 2 4 2 5 3" xfId="21289" xr:uid="{00000000-0005-0000-0000-0000A05E0000}"/>
    <cellStyle name="Normal 3 2 2 4 2 5 3 2" xfId="21290" xr:uid="{00000000-0005-0000-0000-0000A15E0000}"/>
    <cellStyle name="Normal 3 2 2 4 2 5 3 3" xfId="21291" xr:uid="{00000000-0005-0000-0000-0000A25E0000}"/>
    <cellStyle name="Normal 3 2 2 4 2 5 4" xfId="21292" xr:uid="{00000000-0005-0000-0000-0000A35E0000}"/>
    <cellStyle name="Normal 3 2 2 4 2 5 4 2" xfId="21293" xr:uid="{00000000-0005-0000-0000-0000A45E0000}"/>
    <cellStyle name="Normal 3 2 2 4 2 5 5" xfId="21294" xr:uid="{00000000-0005-0000-0000-0000A55E0000}"/>
    <cellStyle name="Normal 3 2 2 4 2 5 6" xfId="21295" xr:uid="{00000000-0005-0000-0000-0000A65E0000}"/>
    <cellStyle name="Normal 3 2 2 4 2 5 7" xfId="21296" xr:uid="{00000000-0005-0000-0000-0000A75E0000}"/>
    <cellStyle name="Normal 3 2 2 4 2 6" xfId="21297" xr:uid="{00000000-0005-0000-0000-0000A85E0000}"/>
    <cellStyle name="Normal 3 2 2 4 2 6 2" xfId="21298" xr:uid="{00000000-0005-0000-0000-0000A95E0000}"/>
    <cellStyle name="Normal 3 2 2 4 2 6 2 2" xfId="21299" xr:uid="{00000000-0005-0000-0000-0000AA5E0000}"/>
    <cellStyle name="Normal 3 2 2 4 2 6 2 3" xfId="21300" xr:uid="{00000000-0005-0000-0000-0000AB5E0000}"/>
    <cellStyle name="Normal 3 2 2 4 2 6 3" xfId="21301" xr:uid="{00000000-0005-0000-0000-0000AC5E0000}"/>
    <cellStyle name="Normal 3 2 2 4 2 6 3 2" xfId="21302" xr:uid="{00000000-0005-0000-0000-0000AD5E0000}"/>
    <cellStyle name="Normal 3 2 2 4 2 6 4" xfId="21303" xr:uid="{00000000-0005-0000-0000-0000AE5E0000}"/>
    <cellStyle name="Normal 3 2 2 4 2 6 5" xfId="21304" xr:uid="{00000000-0005-0000-0000-0000AF5E0000}"/>
    <cellStyle name="Normal 3 2 2 4 2 6 6" xfId="21305" xr:uid="{00000000-0005-0000-0000-0000B05E0000}"/>
    <cellStyle name="Normal 3 2 2 4 2 7" xfId="21306" xr:uid="{00000000-0005-0000-0000-0000B15E0000}"/>
    <cellStyle name="Normal 3 2 2 4 2 7 2" xfId="21307" xr:uid="{00000000-0005-0000-0000-0000B25E0000}"/>
    <cellStyle name="Normal 3 2 2 4 2 7 2 2" xfId="21308" xr:uid="{00000000-0005-0000-0000-0000B35E0000}"/>
    <cellStyle name="Normal 3 2 2 4 2 7 3" xfId="21309" xr:uid="{00000000-0005-0000-0000-0000B45E0000}"/>
    <cellStyle name="Normal 3 2 2 4 2 8" xfId="21310" xr:uid="{00000000-0005-0000-0000-0000B55E0000}"/>
    <cellStyle name="Normal 3 2 2 4 2 8 2" xfId="21311" xr:uid="{00000000-0005-0000-0000-0000B65E0000}"/>
    <cellStyle name="Normal 3 2 2 4 2 8 3" xfId="21312" xr:uid="{00000000-0005-0000-0000-0000B75E0000}"/>
    <cellStyle name="Normal 3 2 2 4 2 9" xfId="21313" xr:uid="{00000000-0005-0000-0000-0000B85E0000}"/>
    <cellStyle name="Normal 3 2 2 4 2 9 2" xfId="21314" xr:uid="{00000000-0005-0000-0000-0000B95E0000}"/>
    <cellStyle name="Normal 3 2 2 4 3" xfId="21315" xr:uid="{00000000-0005-0000-0000-0000BA5E0000}"/>
    <cellStyle name="Normal 3 2 2 4 3 10" xfId="21316" xr:uid="{00000000-0005-0000-0000-0000BB5E0000}"/>
    <cellStyle name="Normal 3 2 2 4 3 11" xfId="21317" xr:uid="{00000000-0005-0000-0000-0000BC5E0000}"/>
    <cellStyle name="Normal 3 2 2 4 3 2" xfId="21318" xr:uid="{00000000-0005-0000-0000-0000BD5E0000}"/>
    <cellStyle name="Normal 3 2 2 4 3 2 2" xfId="21319" xr:uid="{00000000-0005-0000-0000-0000BE5E0000}"/>
    <cellStyle name="Normal 3 2 2 4 3 2 2 2" xfId="21320" xr:uid="{00000000-0005-0000-0000-0000BF5E0000}"/>
    <cellStyle name="Normal 3 2 2 4 3 2 2 2 2" xfId="21321" xr:uid="{00000000-0005-0000-0000-0000C05E0000}"/>
    <cellStyle name="Normal 3 2 2 4 3 2 2 3" xfId="21322" xr:uid="{00000000-0005-0000-0000-0000C15E0000}"/>
    <cellStyle name="Normal 3 2 2 4 3 2 2 4" xfId="21323" xr:uid="{00000000-0005-0000-0000-0000C25E0000}"/>
    <cellStyle name="Normal 3 2 2 4 3 2 3" xfId="21324" xr:uid="{00000000-0005-0000-0000-0000C35E0000}"/>
    <cellStyle name="Normal 3 2 2 4 3 2 3 2" xfId="21325" xr:uid="{00000000-0005-0000-0000-0000C45E0000}"/>
    <cellStyle name="Normal 3 2 2 4 3 2 3 2 2" xfId="21326" xr:uid="{00000000-0005-0000-0000-0000C55E0000}"/>
    <cellStyle name="Normal 3 2 2 4 3 2 3 3" xfId="21327" xr:uid="{00000000-0005-0000-0000-0000C65E0000}"/>
    <cellStyle name="Normal 3 2 2 4 3 2 4" xfId="21328" xr:uid="{00000000-0005-0000-0000-0000C75E0000}"/>
    <cellStyle name="Normal 3 2 2 4 3 2 4 2" xfId="21329" xr:uid="{00000000-0005-0000-0000-0000C85E0000}"/>
    <cellStyle name="Normal 3 2 2 4 3 2 4 2 2" xfId="21330" xr:uid="{00000000-0005-0000-0000-0000C95E0000}"/>
    <cellStyle name="Normal 3 2 2 4 3 2 4 3" xfId="21331" xr:uid="{00000000-0005-0000-0000-0000CA5E0000}"/>
    <cellStyle name="Normal 3 2 2 4 3 2 5" xfId="21332" xr:uid="{00000000-0005-0000-0000-0000CB5E0000}"/>
    <cellStyle name="Normal 3 2 2 4 3 2 5 2" xfId="21333" xr:uid="{00000000-0005-0000-0000-0000CC5E0000}"/>
    <cellStyle name="Normal 3 2 2 4 3 2 6" xfId="21334" xr:uid="{00000000-0005-0000-0000-0000CD5E0000}"/>
    <cellStyle name="Normal 3 2 2 4 3 2 7" xfId="21335" xr:uid="{00000000-0005-0000-0000-0000CE5E0000}"/>
    <cellStyle name="Normal 3 2 2 4 3 3" xfId="21336" xr:uid="{00000000-0005-0000-0000-0000CF5E0000}"/>
    <cellStyle name="Normal 3 2 2 4 3 3 2" xfId="21337" xr:uid="{00000000-0005-0000-0000-0000D05E0000}"/>
    <cellStyle name="Normal 3 2 2 4 3 3 2 2" xfId="21338" xr:uid="{00000000-0005-0000-0000-0000D15E0000}"/>
    <cellStyle name="Normal 3 2 2 4 3 3 2 2 2" xfId="21339" xr:uid="{00000000-0005-0000-0000-0000D25E0000}"/>
    <cellStyle name="Normal 3 2 2 4 3 3 2 3" xfId="21340" xr:uid="{00000000-0005-0000-0000-0000D35E0000}"/>
    <cellStyle name="Normal 3 2 2 4 3 3 3" xfId="21341" xr:uid="{00000000-0005-0000-0000-0000D45E0000}"/>
    <cellStyle name="Normal 3 2 2 4 3 3 3 2" xfId="21342" xr:uid="{00000000-0005-0000-0000-0000D55E0000}"/>
    <cellStyle name="Normal 3 2 2 4 3 3 3 2 2" xfId="21343" xr:uid="{00000000-0005-0000-0000-0000D65E0000}"/>
    <cellStyle name="Normal 3 2 2 4 3 3 3 3" xfId="21344" xr:uid="{00000000-0005-0000-0000-0000D75E0000}"/>
    <cellStyle name="Normal 3 2 2 4 3 3 4" xfId="21345" xr:uid="{00000000-0005-0000-0000-0000D85E0000}"/>
    <cellStyle name="Normal 3 2 2 4 3 3 4 2" xfId="21346" xr:uid="{00000000-0005-0000-0000-0000D95E0000}"/>
    <cellStyle name="Normal 3 2 2 4 3 3 4 3" xfId="21347" xr:uid="{00000000-0005-0000-0000-0000DA5E0000}"/>
    <cellStyle name="Normal 3 2 2 4 3 3 5" xfId="21348" xr:uid="{00000000-0005-0000-0000-0000DB5E0000}"/>
    <cellStyle name="Normal 3 2 2 4 3 3 6" xfId="21349" xr:uid="{00000000-0005-0000-0000-0000DC5E0000}"/>
    <cellStyle name="Normal 3 2 2 4 3 3 7" xfId="21350" xr:uid="{00000000-0005-0000-0000-0000DD5E0000}"/>
    <cellStyle name="Normal 3 2 2 4 3 4" xfId="21351" xr:uid="{00000000-0005-0000-0000-0000DE5E0000}"/>
    <cellStyle name="Normal 3 2 2 4 3 4 2" xfId="21352" xr:uid="{00000000-0005-0000-0000-0000DF5E0000}"/>
    <cellStyle name="Normal 3 2 2 4 3 4 2 2" xfId="21353" xr:uid="{00000000-0005-0000-0000-0000E05E0000}"/>
    <cellStyle name="Normal 3 2 2 4 3 4 2 3" xfId="21354" xr:uid="{00000000-0005-0000-0000-0000E15E0000}"/>
    <cellStyle name="Normal 3 2 2 4 3 4 3" xfId="21355" xr:uid="{00000000-0005-0000-0000-0000E25E0000}"/>
    <cellStyle name="Normal 3 2 2 4 3 4 3 2" xfId="21356" xr:uid="{00000000-0005-0000-0000-0000E35E0000}"/>
    <cellStyle name="Normal 3 2 2 4 3 4 3 3" xfId="21357" xr:uid="{00000000-0005-0000-0000-0000E45E0000}"/>
    <cellStyle name="Normal 3 2 2 4 3 4 4" xfId="21358" xr:uid="{00000000-0005-0000-0000-0000E55E0000}"/>
    <cellStyle name="Normal 3 2 2 4 3 4 4 2" xfId="21359" xr:uid="{00000000-0005-0000-0000-0000E65E0000}"/>
    <cellStyle name="Normal 3 2 2 4 3 4 5" xfId="21360" xr:uid="{00000000-0005-0000-0000-0000E75E0000}"/>
    <cellStyle name="Normal 3 2 2 4 3 4 6" xfId="21361" xr:uid="{00000000-0005-0000-0000-0000E85E0000}"/>
    <cellStyle name="Normal 3 2 2 4 3 4 7" xfId="21362" xr:uid="{00000000-0005-0000-0000-0000E95E0000}"/>
    <cellStyle name="Normal 3 2 2 4 3 5" xfId="21363" xr:uid="{00000000-0005-0000-0000-0000EA5E0000}"/>
    <cellStyle name="Normal 3 2 2 4 3 5 2" xfId="21364" xr:uid="{00000000-0005-0000-0000-0000EB5E0000}"/>
    <cellStyle name="Normal 3 2 2 4 3 5 2 2" xfId="21365" xr:uid="{00000000-0005-0000-0000-0000EC5E0000}"/>
    <cellStyle name="Normal 3 2 2 4 3 5 2 3" xfId="21366" xr:uid="{00000000-0005-0000-0000-0000ED5E0000}"/>
    <cellStyle name="Normal 3 2 2 4 3 5 3" xfId="21367" xr:uid="{00000000-0005-0000-0000-0000EE5E0000}"/>
    <cellStyle name="Normal 3 2 2 4 3 5 3 2" xfId="21368" xr:uid="{00000000-0005-0000-0000-0000EF5E0000}"/>
    <cellStyle name="Normal 3 2 2 4 3 5 4" xfId="21369" xr:uid="{00000000-0005-0000-0000-0000F05E0000}"/>
    <cellStyle name="Normal 3 2 2 4 3 5 5" xfId="21370" xr:uid="{00000000-0005-0000-0000-0000F15E0000}"/>
    <cellStyle name="Normal 3 2 2 4 3 5 6" xfId="21371" xr:uid="{00000000-0005-0000-0000-0000F25E0000}"/>
    <cellStyle name="Normal 3 2 2 4 3 6" xfId="21372" xr:uid="{00000000-0005-0000-0000-0000F35E0000}"/>
    <cellStyle name="Normal 3 2 2 4 3 6 2" xfId="21373" xr:uid="{00000000-0005-0000-0000-0000F45E0000}"/>
    <cellStyle name="Normal 3 2 2 4 3 6 2 2" xfId="21374" xr:uid="{00000000-0005-0000-0000-0000F55E0000}"/>
    <cellStyle name="Normal 3 2 2 4 3 6 3" xfId="21375" xr:uid="{00000000-0005-0000-0000-0000F65E0000}"/>
    <cellStyle name="Normal 3 2 2 4 3 7" xfId="21376" xr:uid="{00000000-0005-0000-0000-0000F75E0000}"/>
    <cellStyle name="Normal 3 2 2 4 3 7 2" xfId="21377" xr:uid="{00000000-0005-0000-0000-0000F85E0000}"/>
    <cellStyle name="Normal 3 2 2 4 3 7 3" xfId="21378" xr:uid="{00000000-0005-0000-0000-0000F95E0000}"/>
    <cellStyle name="Normal 3 2 2 4 3 8" xfId="21379" xr:uid="{00000000-0005-0000-0000-0000FA5E0000}"/>
    <cellStyle name="Normal 3 2 2 4 3 8 2" xfId="21380" xr:uid="{00000000-0005-0000-0000-0000FB5E0000}"/>
    <cellStyle name="Normal 3 2 2 4 3 9" xfId="21381" xr:uid="{00000000-0005-0000-0000-0000FC5E0000}"/>
    <cellStyle name="Normal 3 2 2 4 4" xfId="21382" xr:uid="{00000000-0005-0000-0000-0000FD5E0000}"/>
    <cellStyle name="Normal 3 2 2 4 4 10" xfId="21383" xr:uid="{00000000-0005-0000-0000-0000FE5E0000}"/>
    <cellStyle name="Normal 3 2 2 4 4 11" xfId="21384" xr:uid="{00000000-0005-0000-0000-0000FF5E0000}"/>
    <cellStyle name="Normal 3 2 2 4 4 2" xfId="21385" xr:uid="{00000000-0005-0000-0000-0000005F0000}"/>
    <cellStyle name="Normal 3 2 2 4 4 2 2" xfId="21386" xr:uid="{00000000-0005-0000-0000-0000015F0000}"/>
    <cellStyle name="Normal 3 2 2 4 4 2 2 2" xfId="21387" xr:uid="{00000000-0005-0000-0000-0000025F0000}"/>
    <cellStyle name="Normal 3 2 2 4 4 2 2 2 2" xfId="21388" xr:uid="{00000000-0005-0000-0000-0000035F0000}"/>
    <cellStyle name="Normal 3 2 2 4 4 2 2 3" xfId="21389" xr:uid="{00000000-0005-0000-0000-0000045F0000}"/>
    <cellStyle name="Normal 3 2 2 4 4 2 2 4" xfId="21390" xr:uid="{00000000-0005-0000-0000-0000055F0000}"/>
    <cellStyle name="Normal 3 2 2 4 4 2 3" xfId="21391" xr:uid="{00000000-0005-0000-0000-0000065F0000}"/>
    <cellStyle name="Normal 3 2 2 4 4 2 3 2" xfId="21392" xr:uid="{00000000-0005-0000-0000-0000075F0000}"/>
    <cellStyle name="Normal 3 2 2 4 4 2 3 2 2" xfId="21393" xr:uid="{00000000-0005-0000-0000-0000085F0000}"/>
    <cellStyle name="Normal 3 2 2 4 4 2 3 3" xfId="21394" xr:uid="{00000000-0005-0000-0000-0000095F0000}"/>
    <cellStyle name="Normal 3 2 2 4 4 2 4" xfId="21395" xr:uid="{00000000-0005-0000-0000-00000A5F0000}"/>
    <cellStyle name="Normal 3 2 2 4 4 2 4 2" xfId="21396" xr:uid="{00000000-0005-0000-0000-00000B5F0000}"/>
    <cellStyle name="Normal 3 2 2 4 4 2 4 2 2" xfId="21397" xr:uid="{00000000-0005-0000-0000-00000C5F0000}"/>
    <cellStyle name="Normal 3 2 2 4 4 2 4 3" xfId="21398" xr:uid="{00000000-0005-0000-0000-00000D5F0000}"/>
    <cellStyle name="Normal 3 2 2 4 4 2 5" xfId="21399" xr:uid="{00000000-0005-0000-0000-00000E5F0000}"/>
    <cellStyle name="Normal 3 2 2 4 4 2 5 2" xfId="21400" xr:uid="{00000000-0005-0000-0000-00000F5F0000}"/>
    <cellStyle name="Normal 3 2 2 4 4 2 6" xfId="21401" xr:uid="{00000000-0005-0000-0000-0000105F0000}"/>
    <cellStyle name="Normal 3 2 2 4 4 2 7" xfId="21402" xr:uid="{00000000-0005-0000-0000-0000115F0000}"/>
    <cellStyle name="Normal 3 2 2 4 4 3" xfId="21403" xr:uid="{00000000-0005-0000-0000-0000125F0000}"/>
    <cellStyle name="Normal 3 2 2 4 4 3 2" xfId="21404" xr:uid="{00000000-0005-0000-0000-0000135F0000}"/>
    <cellStyle name="Normal 3 2 2 4 4 3 2 2" xfId="21405" xr:uid="{00000000-0005-0000-0000-0000145F0000}"/>
    <cellStyle name="Normal 3 2 2 4 4 3 2 2 2" xfId="21406" xr:uid="{00000000-0005-0000-0000-0000155F0000}"/>
    <cellStyle name="Normal 3 2 2 4 4 3 2 3" xfId="21407" xr:uid="{00000000-0005-0000-0000-0000165F0000}"/>
    <cellStyle name="Normal 3 2 2 4 4 3 3" xfId="21408" xr:uid="{00000000-0005-0000-0000-0000175F0000}"/>
    <cellStyle name="Normal 3 2 2 4 4 3 3 2" xfId="21409" xr:uid="{00000000-0005-0000-0000-0000185F0000}"/>
    <cellStyle name="Normal 3 2 2 4 4 3 3 2 2" xfId="21410" xr:uid="{00000000-0005-0000-0000-0000195F0000}"/>
    <cellStyle name="Normal 3 2 2 4 4 3 3 3" xfId="21411" xr:uid="{00000000-0005-0000-0000-00001A5F0000}"/>
    <cellStyle name="Normal 3 2 2 4 4 3 4" xfId="21412" xr:uid="{00000000-0005-0000-0000-00001B5F0000}"/>
    <cellStyle name="Normal 3 2 2 4 4 3 4 2" xfId="21413" xr:uid="{00000000-0005-0000-0000-00001C5F0000}"/>
    <cellStyle name="Normal 3 2 2 4 4 3 4 3" xfId="21414" xr:uid="{00000000-0005-0000-0000-00001D5F0000}"/>
    <cellStyle name="Normal 3 2 2 4 4 3 5" xfId="21415" xr:uid="{00000000-0005-0000-0000-00001E5F0000}"/>
    <cellStyle name="Normal 3 2 2 4 4 3 6" xfId="21416" xr:uid="{00000000-0005-0000-0000-00001F5F0000}"/>
    <cellStyle name="Normal 3 2 2 4 4 3 7" xfId="21417" xr:uid="{00000000-0005-0000-0000-0000205F0000}"/>
    <cellStyle name="Normal 3 2 2 4 4 4" xfId="21418" xr:uid="{00000000-0005-0000-0000-0000215F0000}"/>
    <cellStyle name="Normal 3 2 2 4 4 4 2" xfId="21419" xr:uid="{00000000-0005-0000-0000-0000225F0000}"/>
    <cellStyle name="Normal 3 2 2 4 4 4 2 2" xfId="21420" xr:uid="{00000000-0005-0000-0000-0000235F0000}"/>
    <cellStyle name="Normal 3 2 2 4 4 4 2 3" xfId="21421" xr:uid="{00000000-0005-0000-0000-0000245F0000}"/>
    <cellStyle name="Normal 3 2 2 4 4 4 3" xfId="21422" xr:uid="{00000000-0005-0000-0000-0000255F0000}"/>
    <cellStyle name="Normal 3 2 2 4 4 4 3 2" xfId="21423" xr:uid="{00000000-0005-0000-0000-0000265F0000}"/>
    <cellStyle name="Normal 3 2 2 4 4 4 3 3" xfId="21424" xr:uid="{00000000-0005-0000-0000-0000275F0000}"/>
    <cellStyle name="Normal 3 2 2 4 4 4 4" xfId="21425" xr:uid="{00000000-0005-0000-0000-0000285F0000}"/>
    <cellStyle name="Normal 3 2 2 4 4 4 4 2" xfId="21426" xr:uid="{00000000-0005-0000-0000-0000295F0000}"/>
    <cellStyle name="Normal 3 2 2 4 4 4 5" xfId="21427" xr:uid="{00000000-0005-0000-0000-00002A5F0000}"/>
    <cellStyle name="Normal 3 2 2 4 4 4 6" xfId="21428" xr:uid="{00000000-0005-0000-0000-00002B5F0000}"/>
    <cellStyle name="Normal 3 2 2 4 4 4 7" xfId="21429" xr:uid="{00000000-0005-0000-0000-00002C5F0000}"/>
    <cellStyle name="Normal 3 2 2 4 4 5" xfId="21430" xr:uid="{00000000-0005-0000-0000-00002D5F0000}"/>
    <cellStyle name="Normal 3 2 2 4 4 5 2" xfId="21431" xr:uid="{00000000-0005-0000-0000-00002E5F0000}"/>
    <cellStyle name="Normal 3 2 2 4 4 5 2 2" xfId="21432" xr:uid="{00000000-0005-0000-0000-00002F5F0000}"/>
    <cellStyle name="Normal 3 2 2 4 4 5 2 3" xfId="21433" xr:uid="{00000000-0005-0000-0000-0000305F0000}"/>
    <cellStyle name="Normal 3 2 2 4 4 5 3" xfId="21434" xr:uid="{00000000-0005-0000-0000-0000315F0000}"/>
    <cellStyle name="Normal 3 2 2 4 4 5 3 2" xfId="21435" xr:uid="{00000000-0005-0000-0000-0000325F0000}"/>
    <cellStyle name="Normal 3 2 2 4 4 5 4" xfId="21436" xr:uid="{00000000-0005-0000-0000-0000335F0000}"/>
    <cellStyle name="Normal 3 2 2 4 4 5 5" xfId="21437" xr:uid="{00000000-0005-0000-0000-0000345F0000}"/>
    <cellStyle name="Normal 3 2 2 4 4 5 6" xfId="21438" xr:uid="{00000000-0005-0000-0000-0000355F0000}"/>
    <cellStyle name="Normal 3 2 2 4 4 6" xfId="21439" xr:uid="{00000000-0005-0000-0000-0000365F0000}"/>
    <cellStyle name="Normal 3 2 2 4 4 6 2" xfId="21440" xr:uid="{00000000-0005-0000-0000-0000375F0000}"/>
    <cellStyle name="Normal 3 2 2 4 4 6 2 2" xfId="21441" xr:uid="{00000000-0005-0000-0000-0000385F0000}"/>
    <cellStyle name="Normal 3 2 2 4 4 6 3" xfId="21442" xr:uid="{00000000-0005-0000-0000-0000395F0000}"/>
    <cellStyle name="Normal 3 2 2 4 4 7" xfId="21443" xr:uid="{00000000-0005-0000-0000-00003A5F0000}"/>
    <cellStyle name="Normal 3 2 2 4 4 7 2" xfId="21444" xr:uid="{00000000-0005-0000-0000-00003B5F0000}"/>
    <cellStyle name="Normal 3 2 2 4 4 7 3" xfId="21445" xr:uid="{00000000-0005-0000-0000-00003C5F0000}"/>
    <cellStyle name="Normal 3 2 2 4 4 8" xfId="21446" xr:uid="{00000000-0005-0000-0000-00003D5F0000}"/>
    <cellStyle name="Normal 3 2 2 4 4 8 2" xfId="21447" xr:uid="{00000000-0005-0000-0000-00003E5F0000}"/>
    <cellStyle name="Normal 3 2 2 4 4 9" xfId="21448" xr:uid="{00000000-0005-0000-0000-00003F5F0000}"/>
    <cellStyle name="Normal 3 2 2 4 5" xfId="21449" xr:uid="{00000000-0005-0000-0000-0000405F0000}"/>
    <cellStyle name="Normal 3 2 2 4 5 2" xfId="21450" xr:uid="{00000000-0005-0000-0000-0000415F0000}"/>
    <cellStyle name="Normal 3 2 2 4 5 2 2" xfId="21451" xr:uid="{00000000-0005-0000-0000-0000425F0000}"/>
    <cellStyle name="Normal 3 2 2 4 5 2 2 2" xfId="21452" xr:uid="{00000000-0005-0000-0000-0000435F0000}"/>
    <cellStyle name="Normal 3 2 2 4 5 2 2 3" xfId="21453" xr:uid="{00000000-0005-0000-0000-0000445F0000}"/>
    <cellStyle name="Normal 3 2 2 4 5 2 3" xfId="21454" xr:uid="{00000000-0005-0000-0000-0000455F0000}"/>
    <cellStyle name="Normal 3 2 2 4 5 2 3 2" xfId="21455" xr:uid="{00000000-0005-0000-0000-0000465F0000}"/>
    <cellStyle name="Normal 3 2 2 4 5 2 4" xfId="21456" xr:uid="{00000000-0005-0000-0000-0000475F0000}"/>
    <cellStyle name="Normal 3 2 2 4 5 2 5" xfId="21457" xr:uid="{00000000-0005-0000-0000-0000485F0000}"/>
    <cellStyle name="Normal 3 2 2 4 5 3" xfId="21458" xr:uid="{00000000-0005-0000-0000-0000495F0000}"/>
    <cellStyle name="Normal 3 2 2 4 5 3 2" xfId="21459" xr:uid="{00000000-0005-0000-0000-00004A5F0000}"/>
    <cellStyle name="Normal 3 2 2 4 5 3 2 2" xfId="21460" xr:uid="{00000000-0005-0000-0000-00004B5F0000}"/>
    <cellStyle name="Normal 3 2 2 4 5 3 3" xfId="21461" xr:uid="{00000000-0005-0000-0000-00004C5F0000}"/>
    <cellStyle name="Normal 3 2 2 4 5 3 4" xfId="21462" xr:uid="{00000000-0005-0000-0000-00004D5F0000}"/>
    <cellStyle name="Normal 3 2 2 4 5 4" xfId="21463" xr:uid="{00000000-0005-0000-0000-00004E5F0000}"/>
    <cellStyle name="Normal 3 2 2 4 5 4 2" xfId="21464" xr:uid="{00000000-0005-0000-0000-00004F5F0000}"/>
    <cellStyle name="Normal 3 2 2 4 5 4 2 2" xfId="21465" xr:uid="{00000000-0005-0000-0000-0000505F0000}"/>
    <cellStyle name="Normal 3 2 2 4 5 4 3" xfId="21466" xr:uid="{00000000-0005-0000-0000-0000515F0000}"/>
    <cellStyle name="Normal 3 2 2 4 5 5" xfId="21467" xr:uid="{00000000-0005-0000-0000-0000525F0000}"/>
    <cellStyle name="Normal 3 2 2 4 5 5 2" xfId="21468" xr:uid="{00000000-0005-0000-0000-0000535F0000}"/>
    <cellStyle name="Normal 3 2 2 4 5 5 3" xfId="21469" xr:uid="{00000000-0005-0000-0000-0000545F0000}"/>
    <cellStyle name="Normal 3 2 2 4 5 6" xfId="21470" xr:uid="{00000000-0005-0000-0000-0000555F0000}"/>
    <cellStyle name="Normal 3 2 2 4 5 6 2" xfId="21471" xr:uid="{00000000-0005-0000-0000-0000565F0000}"/>
    <cellStyle name="Normal 3 2 2 4 5 7" xfId="21472" xr:uid="{00000000-0005-0000-0000-0000575F0000}"/>
    <cellStyle name="Normal 3 2 2 4 6" xfId="21473" xr:uid="{00000000-0005-0000-0000-0000585F0000}"/>
    <cellStyle name="Normal 3 2 2 4 6 2" xfId="21474" xr:uid="{00000000-0005-0000-0000-0000595F0000}"/>
    <cellStyle name="Normal 3 2 2 4 6 2 2" xfId="21475" xr:uid="{00000000-0005-0000-0000-00005A5F0000}"/>
    <cellStyle name="Normal 3 2 2 4 6 2 2 2" xfId="21476" xr:uid="{00000000-0005-0000-0000-00005B5F0000}"/>
    <cellStyle name="Normal 3 2 2 4 6 2 3" xfId="21477" xr:uid="{00000000-0005-0000-0000-00005C5F0000}"/>
    <cellStyle name="Normal 3 2 2 4 6 3" xfId="21478" xr:uid="{00000000-0005-0000-0000-00005D5F0000}"/>
    <cellStyle name="Normal 3 2 2 4 6 3 2" xfId="21479" xr:uid="{00000000-0005-0000-0000-00005E5F0000}"/>
    <cellStyle name="Normal 3 2 2 4 6 3 2 2" xfId="21480" xr:uid="{00000000-0005-0000-0000-00005F5F0000}"/>
    <cellStyle name="Normal 3 2 2 4 6 3 3" xfId="21481" xr:uid="{00000000-0005-0000-0000-0000605F0000}"/>
    <cellStyle name="Normal 3 2 2 4 6 4" xfId="21482" xr:uid="{00000000-0005-0000-0000-0000615F0000}"/>
    <cellStyle name="Normal 3 2 2 4 6 4 2" xfId="21483" xr:uid="{00000000-0005-0000-0000-0000625F0000}"/>
    <cellStyle name="Normal 3 2 2 4 6 4 3" xfId="21484" xr:uid="{00000000-0005-0000-0000-0000635F0000}"/>
    <cellStyle name="Normal 3 2 2 4 6 5" xfId="21485" xr:uid="{00000000-0005-0000-0000-0000645F0000}"/>
    <cellStyle name="Normal 3 2 2 4 6 6" xfId="21486" xr:uid="{00000000-0005-0000-0000-0000655F0000}"/>
    <cellStyle name="Normal 3 2 2 4 6 7" xfId="21487" xr:uid="{00000000-0005-0000-0000-0000665F0000}"/>
    <cellStyle name="Normal 3 2 2 4 7" xfId="21488" xr:uid="{00000000-0005-0000-0000-0000675F0000}"/>
    <cellStyle name="Normal 3 2 2 4 7 2" xfId="21489" xr:uid="{00000000-0005-0000-0000-0000685F0000}"/>
    <cellStyle name="Normal 3 2 2 4 7 2 2" xfId="21490" xr:uid="{00000000-0005-0000-0000-0000695F0000}"/>
    <cellStyle name="Normal 3 2 2 4 7 2 2 2" xfId="21491" xr:uid="{00000000-0005-0000-0000-00006A5F0000}"/>
    <cellStyle name="Normal 3 2 2 4 7 2 3" xfId="21492" xr:uid="{00000000-0005-0000-0000-00006B5F0000}"/>
    <cellStyle name="Normal 3 2 2 4 7 3" xfId="21493" xr:uid="{00000000-0005-0000-0000-00006C5F0000}"/>
    <cellStyle name="Normal 3 2 2 4 7 3 2" xfId="21494" xr:uid="{00000000-0005-0000-0000-00006D5F0000}"/>
    <cellStyle name="Normal 3 2 2 4 7 3 2 2" xfId="21495" xr:uid="{00000000-0005-0000-0000-00006E5F0000}"/>
    <cellStyle name="Normal 3 2 2 4 7 3 3" xfId="21496" xr:uid="{00000000-0005-0000-0000-00006F5F0000}"/>
    <cellStyle name="Normal 3 2 2 4 7 4" xfId="21497" xr:uid="{00000000-0005-0000-0000-0000705F0000}"/>
    <cellStyle name="Normal 3 2 2 4 7 4 2" xfId="21498" xr:uid="{00000000-0005-0000-0000-0000715F0000}"/>
    <cellStyle name="Normal 3 2 2 4 7 4 3" xfId="21499" xr:uid="{00000000-0005-0000-0000-0000725F0000}"/>
    <cellStyle name="Normal 3 2 2 4 7 5" xfId="21500" xr:uid="{00000000-0005-0000-0000-0000735F0000}"/>
    <cellStyle name="Normal 3 2 2 4 7 6" xfId="21501" xr:uid="{00000000-0005-0000-0000-0000745F0000}"/>
    <cellStyle name="Normal 3 2 2 4 7 7" xfId="21502" xr:uid="{00000000-0005-0000-0000-0000755F0000}"/>
    <cellStyle name="Normal 3 2 2 4 8" xfId="21503" xr:uid="{00000000-0005-0000-0000-0000765F0000}"/>
    <cellStyle name="Normal 3 2 2 4 8 2" xfId="21504" xr:uid="{00000000-0005-0000-0000-0000775F0000}"/>
    <cellStyle name="Normal 3 2 2 4 8 2 2" xfId="21505" xr:uid="{00000000-0005-0000-0000-0000785F0000}"/>
    <cellStyle name="Normal 3 2 2 4 8 2 3" xfId="21506" xr:uid="{00000000-0005-0000-0000-0000795F0000}"/>
    <cellStyle name="Normal 3 2 2 4 8 3" xfId="21507" xr:uid="{00000000-0005-0000-0000-00007A5F0000}"/>
    <cellStyle name="Normal 3 2 2 4 8 3 2" xfId="21508" xr:uid="{00000000-0005-0000-0000-00007B5F0000}"/>
    <cellStyle name="Normal 3 2 2 4 8 3 3" xfId="21509" xr:uid="{00000000-0005-0000-0000-00007C5F0000}"/>
    <cellStyle name="Normal 3 2 2 4 8 4" xfId="21510" xr:uid="{00000000-0005-0000-0000-00007D5F0000}"/>
    <cellStyle name="Normal 3 2 2 4 8 5" xfId="21511" xr:uid="{00000000-0005-0000-0000-00007E5F0000}"/>
    <cellStyle name="Normal 3 2 2 4 8 6" xfId="21512" xr:uid="{00000000-0005-0000-0000-00007F5F0000}"/>
    <cellStyle name="Normal 3 2 2 4 9" xfId="21513" xr:uid="{00000000-0005-0000-0000-0000805F0000}"/>
    <cellStyle name="Normal 3 2 2 4 9 2" xfId="21514" xr:uid="{00000000-0005-0000-0000-0000815F0000}"/>
    <cellStyle name="Normal 3 2 2 4 9 2 2" xfId="21515" xr:uid="{00000000-0005-0000-0000-0000825F0000}"/>
    <cellStyle name="Normal 3 2 2 4 9 3" xfId="21516" xr:uid="{00000000-0005-0000-0000-0000835F0000}"/>
    <cellStyle name="Normal 3 2 2 5" xfId="21517" xr:uid="{00000000-0005-0000-0000-0000845F0000}"/>
    <cellStyle name="Normal 3 2 2 5 10" xfId="21518" xr:uid="{00000000-0005-0000-0000-0000855F0000}"/>
    <cellStyle name="Normal 3 2 2 5 10 2" xfId="21519" xr:uid="{00000000-0005-0000-0000-0000865F0000}"/>
    <cellStyle name="Normal 3 2 2 5 10 3" xfId="21520" xr:uid="{00000000-0005-0000-0000-0000875F0000}"/>
    <cellStyle name="Normal 3 2 2 5 11" xfId="21521" xr:uid="{00000000-0005-0000-0000-0000885F0000}"/>
    <cellStyle name="Normal 3 2 2 5 12" xfId="21522" xr:uid="{00000000-0005-0000-0000-0000895F0000}"/>
    <cellStyle name="Normal 3 2 2 5 13" xfId="21523" xr:uid="{00000000-0005-0000-0000-00008A5F0000}"/>
    <cellStyle name="Normal 3 2 2 5 2" xfId="21524" xr:uid="{00000000-0005-0000-0000-00008B5F0000}"/>
    <cellStyle name="Normal 3 2 2 5 2 10" xfId="21525" xr:uid="{00000000-0005-0000-0000-00008C5F0000}"/>
    <cellStyle name="Normal 3 2 2 5 2 11" xfId="21526" xr:uid="{00000000-0005-0000-0000-00008D5F0000}"/>
    <cellStyle name="Normal 3 2 2 5 2 2" xfId="21527" xr:uid="{00000000-0005-0000-0000-00008E5F0000}"/>
    <cellStyle name="Normal 3 2 2 5 2 2 2" xfId="21528" xr:uid="{00000000-0005-0000-0000-00008F5F0000}"/>
    <cellStyle name="Normal 3 2 2 5 2 2 2 2" xfId="21529" xr:uid="{00000000-0005-0000-0000-0000905F0000}"/>
    <cellStyle name="Normal 3 2 2 5 2 2 2 2 2" xfId="21530" xr:uid="{00000000-0005-0000-0000-0000915F0000}"/>
    <cellStyle name="Normal 3 2 2 5 2 2 2 3" xfId="21531" xr:uid="{00000000-0005-0000-0000-0000925F0000}"/>
    <cellStyle name="Normal 3 2 2 5 2 2 2 4" xfId="21532" xr:uid="{00000000-0005-0000-0000-0000935F0000}"/>
    <cellStyle name="Normal 3 2 2 5 2 2 3" xfId="21533" xr:uid="{00000000-0005-0000-0000-0000945F0000}"/>
    <cellStyle name="Normal 3 2 2 5 2 2 3 2" xfId="21534" xr:uid="{00000000-0005-0000-0000-0000955F0000}"/>
    <cellStyle name="Normal 3 2 2 5 2 2 3 2 2" xfId="21535" xr:uid="{00000000-0005-0000-0000-0000965F0000}"/>
    <cellStyle name="Normal 3 2 2 5 2 2 3 3" xfId="21536" xr:uid="{00000000-0005-0000-0000-0000975F0000}"/>
    <cellStyle name="Normal 3 2 2 5 2 2 4" xfId="21537" xr:uid="{00000000-0005-0000-0000-0000985F0000}"/>
    <cellStyle name="Normal 3 2 2 5 2 2 4 2" xfId="21538" xr:uid="{00000000-0005-0000-0000-0000995F0000}"/>
    <cellStyle name="Normal 3 2 2 5 2 2 4 2 2" xfId="21539" xr:uid="{00000000-0005-0000-0000-00009A5F0000}"/>
    <cellStyle name="Normal 3 2 2 5 2 2 4 3" xfId="21540" xr:uid="{00000000-0005-0000-0000-00009B5F0000}"/>
    <cellStyle name="Normal 3 2 2 5 2 2 5" xfId="21541" xr:uid="{00000000-0005-0000-0000-00009C5F0000}"/>
    <cellStyle name="Normal 3 2 2 5 2 2 5 2" xfId="21542" xr:uid="{00000000-0005-0000-0000-00009D5F0000}"/>
    <cellStyle name="Normal 3 2 2 5 2 2 6" xfId="21543" xr:uid="{00000000-0005-0000-0000-00009E5F0000}"/>
    <cellStyle name="Normal 3 2 2 5 2 2 7" xfId="21544" xr:uid="{00000000-0005-0000-0000-00009F5F0000}"/>
    <cellStyle name="Normal 3 2 2 5 2 3" xfId="21545" xr:uid="{00000000-0005-0000-0000-0000A05F0000}"/>
    <cellStyle name="Normal 3 2 2 5 2 3 2" xfId="21546" xr:uid="{00000000-0005-0000-0000-0000A15F0000}"/>
    <cellStyle name="Normal 3 2 2 5 2 3 2 2" xfId="21547" xr:uid="{00000000-0005-0000-0000-0000A25F0000}"/>
    <cellStyle name="Normal 3 2 2 5 2 3 2 2 2" xfId="21548" xr:uid="{00000000-0005-0000-0000-0000A35F0000}"/>
    <cellStyle name="Normal 3 2 2 5 2 3 2 3" xfId="21549" xr:uid="{00000000-0005-0000-0000-0000A45F0000}"/>
    <cellStyle name="Normal 3 2 2 5 2 3 3" xfId="21550" xr:uid="{00000000-0005-0000-0000-0000A55F0000}"/>
    <cellStyle name="Normal 3 2 2 5 2 3 3 2" xfId="21551" xr:uid="{00000000-0005-0000-0000-0000A65F0000}"/>
    <cellStyle name="Normal 3 2 2 5 2 3 3 2 2" xfId="21552" xr:uid="{00000000-0005-0000-0000-0000A75F0000}"/>
    <cellStyle name="Normal 3 2 2 5 2 3 3 3" xfId="21553" xr:uid="{00000000-0005-0000-0000-0000A85F0000}"/>
    <cellStyle name="Normal 3 2 2 5 2 3 4" xfId="21554" xr:uid="{00000000-0005-0000-0000-0000A95F0000}"/>
    <cellStyle name="Normal 3 2 2 5 2 3 4 2" xfId="21555" xr:uid="{00000000-0005-0000-0000-0000AA5F0000}"/>
    <cellStyle name="Normal 3 2 2 5 2 3 4 3" xfId="21556" xr:uid="{00000000-0005-0000-0000-0000AB5F0000}"/>
    <cellStyle name="Normal 3 2 2 5 2 3 5" xfId="21557" xr:uid="{00000000-0005-0000-0000-0000AC5F0000}"/>
    <cellStyle name="Normal 3 2 2 5 2 3 6" xfId="21558" xr:uid="{00000000-0005-0000-0000-0000AD5F0000}"/>
    <cellStyle name="Normal 3 2 2 5 2 3 7" xfId="21559" xr:uid="{00000000-0005-0000-0000-0000AE5F0000}"/>
    <cellStyle name="Normal 3 2 2 5 2 4" xfId="21560" xr:uid="{00000000-0005-0000-0000-0000AF5F0000}"/>
    <cellStyle name="Normal 3 2 2 5 2 4 2" xfId="21561" xr:uid="{00000000-0005-0000-0000-0000B05F0000}"/>
    <cellStyle name="Normal 3 2 2 5 2 4 2 2" xfId="21562" xr:uid="{00000000-0005-0000-0000-0000B15F0000}"/>
    <cellStyle name="Normal 3 2 2 5 2 4 2 3" xfId="21563" xr:uid="{00000000-0005-0000-0000-0000B25F0000}"/>
    <cellStyle name="Normal 3 2 2 5 2 4 3" xfId="21564" xr:uid="{00000000-0005-0000-0000-0000B35F0000}"/>
    <cellStyle name="Normal 3 2 2 5 2 4 3 2" xfId="21565" xr:uid="{00000000-0005-0000-0000-0000B45F0000}"/>
    <cellStyle name="Normal 3 2 2 5 2 4 3 3" xfId="21566" xr:uid="{00000000-0005-0000-0000-0000B55F0000}"/>
    <cellStyle name="Normal 3 2 2 5 2 4 4" xfId="21567" xr:uid="{00000000-0005-0000-0000-0000B65F0000}"/>
    <cellStyle name="Normal 3 2 2 5 2 4 4 2" xfId="21568" xr:uid="{00000000-0005-0000-0000-0000B75F0000}"/>
    <cellStyle name="Normal 3 2 2 5 2 4 5" xfId="21569" xr:uid="{00000000-0005-0000-0000-0000B85F0000}"/>
    <cellStyle name="Normal 3 2 2 5 2 4 6" xfId="21570" xr:uid="{00000000-0005-0000-0000-0000B95F0000}"/>
    <cellStyle name="Normal 3 2 2 5 2 4 7" xfId="21571" xr:uid="{00000000-0005-0000-0000-0000BA5F0000}"/>
    <cellStyle name="Normal 3 2 2 5 2 5" xfId="21572" xr:uid="{00000000-0005-0000-0000-0000BB5F0000}"/>
    <cellStyle name="Normal 3 2 2 5 2 5 2" xfId="21573" xr:uid="{00000000-0005-0000-0000-0000BC5F0000}"/>
    <cellStyle name="Normal 3 2 2 5 2 5 2 2" xfId="21574" xr:uid="{00000000-0005-0000-0000-0000BD5F0000}"/>
    <cellStyle name="Normal 3 2 2 5 2 5 2 3" xfId="21575" xr:uid="{00000000-0005-0000-0000-0000BE5F0000}"/>
    <cellStyle name="Normal 3 2 2 5 2 5 3" xfId="21576" xr:uid="{00000000-0005-0000-0000-0000BF5F0000}"/>
    <cellStyle name="Normal 3 2 2 5 2 5 3 2" xfId="21577" xr:uid="{00000000-0005-0000-0000-0000C05F0000}"/>
    <cellStyle name="Normal 3 2 2 5 2 5 4" xfId="21578" xr:uid="{00000000-0005-0000-0000-0000C15F0000}"/>
    <cellStyle name="Normal 3 2 2 5 2 5 5" xfId="21579" xr:uid="{00000000-0005-0000-0000-0000C25F0000}"/>
    <cellStyle name="Normal 3 2 2 5 2 5 6" xfId="21580" xr:uid="{00000000-0005-0000-0000-0000C35F0000}"/>
    <cellStyle name="Normal 3 2 2 5 2 6" xfId="21581" xr:uid="{00000000-0005-0000-0000-0000C45F0000}"/>
    <cellStyle name="Normal 3 2 2 5 2 6 2" xfId="21582" xr:uid="{00000000-0005-0000-0000-0000C55F0000}"/>
    <cellStyle name="Normal 3 2 2 5 2 6 2 2" xfId="21583" xr:uid="{00000000-0005-0000-0000-0000C65F0000}"/>
    <cellStyle name="Normal 3 2 2 5 2 6 3" xfId="21584" xr:uid="{00000000-0005-0000-0000-0000C75F0000}"/>
    <cellStyle name="Normal 3 2 2 5 2 7" xfId="21585" xr:uid="{00000000-0005-0000-0000-0000C85F0000}"/>
    <cellStyle name="Normal 3 2 2 5 2 7 2" xfId="21586" xr:uid="{00000000-0005-0000-0000-0000C95F0000}"/>
    <cellStyle name="Normal 3 2 2 5 2 7 3" xfId="21587" xr:uid="{00000000-0005-0000-0000-0000CA5F0000}"/>
    <cellStyle name="Normal 3 2 2 5 2 8" xfId="21588" xr:uid="{00000000-0005-0000-0000-0000CB5F0000}"/>
    <cellStyle name="Normal 3 2 2 5 2 8 2" xfId="21589" xr:uid="{00000000-0005-0000-0000-0000CC5F0000}"/>
    <cellStyle name="Normal 3 2 2 5 2 9" xfId="21590" xr:uid="{00000000-0005-0000-0000-0000CD5F0000}"/>
    <cellStyle name="Normal 3 2 2 5 3" xfId="21591" xr:uid="{00000000-0005-0000-0000-0000CE5F0000}"/>
    <cellStyle name="Normal 3 2 2 5 3 10" xfId="21592" xr:uid="{00000000-0005-0000-0000-0000CF5F0000}"/>
    <cellStyle name="Normal 3 2 2 5 3 11" xfId="21593" xr:uid="{00000000-0005-0000-0000-0000D05F0000}"/>
    <cellStyle name="Normal 3 2 2 5 3 2" xfId="21594" xr:uid="{00000000-0005-0000-0000-0000D15F0000}"/>
    <cellStyle name="Normal 3 2 2 5 3 2 2" xfId="21595" xr:uid="{00000000-0005-0000-0000-0000D25F0000}"/>
    <cellStyle name="Normal 3 2 2 5 3 2 2 2" xfId="21596" xr:uid="{00000000-0005-0000-0000-0000D35F0000}"/>
    <cellStyle name="Normal 3 2 2 5 3 2 2 2 2" xfId="21597" xr:uid="{00000000-0005-0000-0000-0000D45F0000}"/>
    <cellStyle name="Normal 3 2 2 5 3 2 2 3" xfId="21598" xr:uid="{00000000-0005-0000-0000-0000D55F0000}"/>
    <cellStyle name="Normal 3 2 2 5 3 2 2 4" xfId="21599" xr:uid="{00000000-0005-0000-0000-0000D65F0000}"/>
    <cellStyle name="Normal 3 2 2 5 3 2 3" xfId="21600" xr:uid="{00000000-0005-0000-0000-0000D75F0000}"/>
    <cellStyle name="Normal 3 2 2 5 3 2 3 2" xfId="21601" xr:uid="{00000000-0005-0000-0000-0000D85F0000}"/>
    <cellStyle name="Normal 3 2 2 5 3 2 3 2 2" xfId="21602" xr:uid="{00000000-0005-0000-0000-0000D95F0000}"/>
    <cellStyle name="Normal 3 2 2 5 3 2 3 3" xfId="21603" xr:uid="{00000000-0005-0000-0000-0000DA5F0000}"/>
    <cellStyle name="Normal 3 2 2 5 3 2 4" xfId="21604" xr:uid="{00000000-0005-0000-0000-0000DB5F0000}"/>
    <cellStyle name="Normal 3 2 2 5 3 2 4 2" xfId="21605" xr:uid="{00000000-0005-0000-0000-0000DC5F0000}"/>
    <cellStyle name="Normal 3 2 2 5 3 2 4 2 2" xfId="21606" xr:uid="{00000000-0005-0000-0000-0000DD5F0000}"/>
    <cellStyle name="Normal 3 2 2 5 3 2 4 3" xfId="21607" xr:uid="{00000000-0005-0000-0000-0000DE5F0000}"/>
    <cellStyle name="Normal 3 2 2 5 3 2 5" xfId="21608" xr:uid="{00000000-0005-0000-0000-0000DF5F0000}"/>
    <cellStyle name="Normal 3 2 2 5 3 2 5 2" xfId="21609" xr:uid="{00000000-0005-0000-0000-0000E05F0000}"/>
    <cellStyle name="Normal 3 2 2 5 3 2 6" xfId="21610" xr:uid="{00000000-0005-0000-0000-0000E15F0000}"/>
    <cellStyle name="Normal 3 2 2 5 3 2 7" xfId="21611" xr:uid="{00000000-0005-0000-0000-0000E25F0000}"/>
    <cellStyle name="Normal 3 2 2 5 3 3" xfId="21612" xr:uid="{00000000-0005-0000-0000-0000E35F0000}"/>
    <cellStyle name="Normal 3 2 2 5 3 3 2" xfId="21613" xr:uid="{00000000-0005-0000-0000-0000E45F0000}"/>
    <cellStyle name="Normal 3 2 2 5 3 3 2 2" xfId="21614" xr:uid="{00000000-0005-0000-0000-0000E55F0000}"/>
    <cellStyle name="Normal 3 2 2 5 3 3 2 2 2" xfId="21615" xr:uid="{00000000-0005-0000-0000-0000E65F0000}"/>
    <cellStyle name="Normal 3 2 2 5 3 3 2 3" xfId="21616" xr:uid="{00000000-0005-0000-0000-0000E75F0000}"/>
    <cellStyle name="Normal 3 2 2 5 3 3 3" xfId="21617" xr:uid="{00000000-0005-0000-0000-0000E85F0000}"/>
    <cellStyle name="Normal 3 2 2 5 3 3 3 2" xfId="21618" xr:uid="{00000000-0005-0000-0000-0000E95F0000}"/>
    <cellStyle name="Normal 3 2 2 5 3 3 3 2 2" xfId="21619" xr:uid="{00000000-0005-0000-0000-0000EA5F0000}"/>
    <cellStyle name="Normal 3 2 2 5 3 3 3 3" xfId="21620" xr:uid="{00000000-0005-0000-0000-0000EB5F0000}"/>
    <cellStyle name="Normal 3 2 2 5 3 3 4" xfId="21621" xr:uid="{00000000-0005-0000-0000-0000EC5F0000}"/>
    <cellStyle name="Normal 3 2 2 5 3 3 4 2" xfId="21622" xr:uid="{00000000-0005-0000-0000-0000ED5F0000}"/>
    <cellStyle name="Normal 3 2 2 5 3 3 4 3" xfId="21623" xr:uid="{00000000-0005-0000-0000-0000EE5F0000}"/>
    <cellStyle name="Normal 3 2 2 5 3 3 5" xfId="21624" xr:uid="{00000000-0005-0000-0000-0000EF5F0000}"/>
    <cellStyle name="Normal 3 2 2 5 3 3 6" xfId="21625" xr:uid="{00000000-0005-0000-0000-0000F05F0000}"/>
    <cellStyle name="Normal 3 2 2 5 3 3 7" xfId="21626" xr:uid="{00000000-0005-0000-0000-0000F15F0000}"/>
    <cellStyle name="Normal 3 2 2 5 3 4" xfId="21627" xr:uid="{00000000-0005-0000-0000-0000F25F0000}"/>
    <cellStyle name="Normal 3 2 2 5 3 4 2" xfId="21628" xr:uid="{00000000-0005-0000-0000-0000F35F0000}"/>
    <cellStyle name="Normal 3 2 2 5 3 4 2 2" xfId="21629" xr:uid="{00000000-0005-0000-0000-0000F45F0000}"/>
    <cellStyle name="Normal 3 2 2 5 3 4 2 3" xfId="21630" xr:uid="{00000000-0005-0000-0000-0000F55F0000}"/>
    <cellStyle name="Normal 3 2 2 5 3 4 3" xfId="21631" xr:uid="{00000000-0005-0000-0000-0000F65F0000}"/>
    <cellStyle name="Normal 3 2 2 5 3 4 3 2" xfId="21632" xr:uid="{00000000-0005-0000-0000-0000F75F0000}"/>
    <cellStyle name="Normal 3 2 2 5 3 4 3 3" xfId="21633" xr:uid="{00000000-0005-0000-0000-0000F85F0000}"/>
    <cellStyle name="Normal 3 2 2 5 3 4 4" xfId="21634" xr:uid="{00000000-0005-0000-0000-0000F95F0000}"/>
    <cellStyle name="Normal 3 2 2 5 3 4 4 2" xfId="21635" xr:uid="{00000000-0005-0000-0000-0000FA5F0000}"/>
    <cellStyle name="Normal 3 2 2 5 3 4 5" xfId="21636" xr:uid="{00000000-0005-0000-0000-0000FB5F0000}"/>
    <cellStyle name="Normal 3 2 2 5 3 4 6" xfId="21637" xr:uid="{00000000-0005-0000-0000-0000FC5F0000}"/>
    <cellStyle name="Normal 3 2 2 5 3 4 7" xfId="21638" xr:uid="{00000000-0005-0000-0000-0000FD5F0000}"/>
    <cellStyle name="Normal 3 2 2 5 3 5" xfId="21639" xr:uid="{00000000-0005-0000-0000-0000FE5F0000}"/>
    <cellStyle name="Normal 3 2 2 5 3 5 2" xfId="21640" xr:uid="{00000000-0005-0000-0000-0000FF5F0000}"/>
    <cellStyle name="Normal 3 2 2 5 3 5 2 2" xfId="21641" xr:uid="{00000000-0005-0000-0000-000000600000}"/>
    <cellStyle name="Normal 3 2 2 5 3 5 2 3" xfId="21642" xr:uid="{00000000-0005-0000-0000-000001600000}"/>
    <cellStyle name="Normal 3 2 2 5 3 5 3" xfId="21643" xr:uid="{00000000-0005-0000-0000-000002600000}"/>
    <cellStyle name="Normal 3 2 2 5 3 5 3 2" xfId="21644" xr:uid="{00000000-0005-0000-0000-000003600000}"/>
    <cellStyle name="Normal 3 2 2 5 3 5 4" xfId="21645" xr:uid="{00000000-0005-0000-0000-000004600000}"/>
    <cellStyle name="Normal 3 2 2 5 3 5 5" xfId="21646" xr:uid="{00000000-0005-0000-0000-000005600000}"/>
    <cellStyle name="Normal 3 2 2 5 3 5 6" xfId="21647" xr:uid="{00000000-0005-0000-0000-000006600000}"/>
    <cellStyle name="Normal 3 2 2 5 3 6" xfId="21648" xr:uid="{00000000-0005-0000-0000-000007600000}"/>
    <cellStyle name="Normal 3 2 2 5 3 6 2" xfId="21649" xr:uid="{00000000-0005-0000-0000-000008600000}"/>
    <cellStyle name="Normal 3 2 2 5 3 6 2 2" xfId="21650" xr:uid="{00000000-0005-0000-0000-000009600000}"/>
    <cellStyle name="Normal 3 2 2 5 3 6 3" xfId="21651" xr:uid="{00000000-0005-0000-0000-00000A600000}"/>
    <cellStyle name="Normal 3 2 2 5 3 7" xfId="21652" xr:uid="{00000000-0005-0000-0000-00000B600000}"/>
    <cellStyle name="Normal 3 2 2 5 3 7 2" xfId="21653" xr:uid="{00000000-0005-0000-0000-00000C600000}"/>
    <cellStyle name="Normal 3 2 2 5 3 7 3" xfId="21654" xr:uid="{00000000-0005-0000-0000-00000D600000}"/>
    <cellStyle name="Normal 3 2 2 5 3 8" xfId="21655" xr:uid="{00000000-0005-0000-0000-00000E600000}"/>
    <cellStyle name="Normal 3 2 2 5 3 8 2" xfId="21656" xr:uid="{00000000-0005-0000-0000-00000F600000}"/>
    <cellStyle name="Normal 3 2 2 5 3 9" xfId="21657" xr:uid="{00000000-0005-0000-0000-000010600000}"/>
    <cellStyle name="Normal 3 2 2 5 4" xfId="21658" xr:uid="{00000000-0005-0000-0000-000011600000}"/>
    <cellStyle name="Normal 3 2 2 5 4 2" xfId="21659" xr:uid="{00000000-0005-0000-0000-000012600000}"/>
    <cellStyle name="Normal 3 2 2 5 4 2 2" xfId="21660" xr:uid="{00000000-0005-0000-0000-000013600000}"/>
    <cellStyle name="Normal 3 2 2 5 4 2 2 2" xfId="21661" xr:uid="{00000000-0005-0000-0000-000014600000}"/>
    <cellStyle name="Normal 3 2 2 5 4 2 2 3" xfId="21662" xr:uid="{00000000-0005-0000-0000-000015600000}"/>
    <cellStyle name="Normal 3 2 2 5 4 2 3" xfId="21663" xr:uid="{00000000-0005-0000-0000-000016600000}"/>
    <cellStyle name="Normal 3 2 2 5 4 2 3 2" xfId="21664" xr:uid="{00000000-0005-0000-0000-000017600000}"/>
    <cellStyle name="Normal 3 2 2 5 4 2 4" xfId="21665" xr:uid="{00000000-0005-0000-0000-000018600000}"/>
    <cellStyle name="Normal 3 2 2 5 4 2 5" xfId="21666" xr:uid="{00000000-0005-0000-0000-000019600000}"/>
    <cellStyle name="Normal 3 2 2 5 4 3" xfId="21667" xr:uid="{00000000-0005-0000-0000-00001A600000}"/>
    <cellStyle name="Normal 3 2 2 5 4 3 2" xfId="21668" xr:uid="{00000000-0005-0000-0000-00001B600000}"/>
    <cellStyle name="Normal 3 2 2 5 4 3 2 2" xfId="21669" xr:uid="{00000000-0005-0000-0000-00001C600000}"/>
    <cellStyle name="Normal 3 2 2 5 4 3 3" xfId="21670" xr:uid="{00000000-0005-0000-0000-00001D600000}"/>
    <cellStyle name="Normal 3 2 2 5 4 3 4" xfId="21671" xr:uid="{00000000-0005-0000-0000-00001E600000}"/>
    <cellStyle name="Normal 3 2 2 5 4 4" xfId="21672" xr:uid="{00000000-0005-0000-0000-00001F600000}"/>
    <cellStyle name="Normal 3 2 2 5 4 4 2" xfId="21673" xr:uid="{00000000-0005-0000-0000-000020600000}"/>
    <cellStyle name="Normal 3 2 2 5 4 4 2 2" xfId="21674" xr:uid="{00000000-0005-0000-0000-000021600000}"/>
    <cellStyle name="Normal 3 2 2 5 4 4 3" xfId="21675" xr:uid="{00000000-0005-0000-0000-000022600000}"/>
    <cellStyle name="Normal 3 2 2 5 4 5" xfId="21676" xr:uid="{00000000-0005-0000-0000-000023600000}"/>
    <cellStyle name="Normal 3 2 2 5 4 5 2" xfId="21677" xr:uid="{00000000-0005-0000-0000-000024600000}"/>
    <cellStyle name="Normal 3 2 2 5 4 5 3" xfId="21678" xr:uid="{00000000-0005-0000-0000-000025600000}"/>
    <cellStyle name="Normal 3 2 2 5 4 6" xfId="21679" xr:uid="{00000000-0005-0000-0000-000026600000}"/>
    <cellStyle name="Normal 3 2 2 5 4 6 2" xfId="21680" xr:uid="{00000000-0005-0000-0000-000027600000}"/>
    <cellStyle name="Normal 3 2 2 5 4 7" xfId="21681" xr:uid="{00000000-0005-0000-0000-000028600000}"/>
    <cellStyle name="Normal 3 2 2 5 5" xfId="21682" xr:uid="{00000000-0005-0000-0000-000029600000}"/>
    <cellStyle name="Normal 3 2 2 5 5 2" xfId="21683" xr:uid="{00000000-0005-0000-0000-00002A600000}"/>
    <cellStyle name="Normal 3 2 2 5 5 2 2" xfId="21684" xr:uid="{00000000-0005-0000-0000-00002B600000}"/>
    <cellStyle name="Normal 3 2 2 5 5 2 2 2" xfId="21685" xr:uid="{00000000-0005-0000-0000-00002C600000}"/>
    <cellStyle name="Normal 3 2 2 5 5 2 3" xfId="21686" xr:uid="{00000000-0005-0000-0000-00002D600000}"/>
    <cellStyle name="Normal 3 2 2 5 5 3" xfId="21687" xr:uid="{00000000-0005-0000-0000-00002E600000}"/>
    <cellStyle name="Normal 3 2 2 5 5 3 2" xfId="21688" xr:uid="{00000000-0005-0000-0000-00002F600000}"/>
    <cellStyle name="Normal 3 2 2 5 5 3 2 2" xfId="21689" xr:uid="{00000000-0005-0000-0000-000030600000}"/>
    <cellStyle name="Normal 3 2 2 5 5 3 3" xfId="21690" xr:uid="{00000000-0005-0000-0000-000031600000}"/>
    <cellStyle name="Normal 3 2 2 5 5 4" xfId="21691" xr:uid="{00000000-0005-0000-0000-000032600000}"/>
    <cellStyle name="Normal 3 2 2 5 5 4 2" xfId="21692" xr:uid="{00000000-0005-0000-0000-000033600000}"/>
    <cellStyle name="Normal 3 2 2 5 5 4 3" xfId="21693" xr:uid="{00000000-0005-0000-0000-000034600000}"/>
    <cellStyle name="Normal 3 2 2 5 5 5" xfId="21694" xr:uid="{00000000-0005-0000-0000-000035600000}"/>
    <cellStyle name="Normal 3 2 2 5 5 6" xfId="21695" xr:uid="{00000000-0005-0000-0000-000036600000}"/>
    <cellStyle name="Normal 3 2 2 5 5 7" xfId="21696" xr:uid="{00000000-0005-0000-0000-000037600000}"/>
    <cellStyle name="Normal 3 2 2 5 6" xfId="21697" xr:uid="{00000000-0005-0000-0000-000038600000}"/>
    <cellStyle name="Normal 3 2 2 5 6 2" xfId="21698" xr:uid="{00000000-0005-0000-0000-000039600000}"/>
    <cellStyle name="Normal 3 2 2 5 6 2 2" xfId="21699" xr:uid="{00000000-0005-0000-0000-00003A600000}"/>
    <cellStyle name="Normal 3 2 2 5 6 2 2 2" xfId="21700" xr:uid="{00000000-0005-0000-0000-00003B600000}"/>
    <cellStyle name="Normal 3 2 2 5 6 2 3" xfId="21701" xr:uid="{00000000-0005-0000-0000-00003C600000}"/>
    <cellStyle name="Normal 3 2 2 5 6 3" xfId="21702" xr:uid="{00000000-0005-0000-0000-00003D600000}"/>
    <cellStyle name="Normal 3 2 2 5 6 3 2" xfId="21703" xr:uid="{00000000-0005-0000-0000-00003E600000}"/>
    <cellStyle name="Normal 3 2 2 5 6 3 2 2" xfId="21704" xr:uid="{00000000-0005-0000-0000-00003F600000}"/>
    <cellStyle name="Normal 3 2 2 5 6 3 3" xfId="21705" xr:uid="{00000000-0005-0000-0000-000040600000}"/>
    <cellStyle name="Normal 3 2 2 5 6 4" xfId="21706" xr:uid="{00000000-0005-0000-0000-000041600000}"/>
    <cellStyle name="Normal 3 2 2 5 6 4 2" xfId="21707" xr:uid="{00000000-0005-0000-0000-000042600000}"/>
    <cellStyle name="Normal 3 2 2 5 6 4 3" xfId="21708" xr:uid="{00000000-0005-0000-0000-000043600000}"/>
    <cellStyle name="Normal 3 2 2 5 6 5" xfId="21709" xr:uid="{00000000-0005-0000-0000-000044600000}"/>
    <cellStyle name="Normal 3 2 2 5 6 6" xfId="21710" xr:uid="{00000000-0005-0000-0000-000045600000}"/>
    <cellStyle name="Normal 3 2 2 5 6 7" xfId="21711" xr:uid="{00000000-0005-0000-0000-000046600000}"/>
    <cellStyle name="Normal 3 2 2 5 7" xfId="21712" xr:uid="{00000000-0005-0000-0000-000047600000}"/>
    <cellStyle name="Normal 3 2 2 5 7 2" xfId="21713" xr:uid="{00000000-0005-0000-0000-000048600000}"/>
    <cellStyle name="Normal 3 2 2 5 7 2 2" xfId="21714" xr:uid="{00000000-0005-0000-0000-000049600000}"/>
    <cellStyle name="Normal 3 2 2 5 7 2 3" xfId="21715" xr:uid="{00000000-0005-0000-0000-00004A600000}"/>
    <cellStyle name="Normal 3 2 2 5 7 3" xfId="21716" xr:uid="{00000000-0005-0000-0000-00004B600000}"/>
    <cellStyle name="Normal 3 2 2 5 7 3 2" xfId="21717" xr:uid="{00000000-0005-0000-0000-00004C600000}"/>
    <cellStyle name="Normal 3 2 2 5 7 3 3" xfId="21718" xr:uid="{00000000-0005-0000-0000-00004D600000}"/>
    <cellStyle name="Normal 3 2 2 5 7 4" xfId="21719" xr:uid="{00000000-0005-0000-0000-00004E600000}"/>
    <cellStyle name="Normal 3 2 2 5 7 5" xfId="21720" xr:uid="{00000000-0005-0000-0000-00004F600000}"/>
    <cellStyle name="Normal 3 2 2 5 7 6" xfId="21721" xr:uid="{00000000-0005-0000-0000-000050600000}"/>
    <cellStyle name="Normal 3 2 2 5 8" xfId="21722" xr:uid="{00000000-0005-0000-0000-000051600000}"/>
    <cellStyle name="Normal 3 2 2 5 8 2" xfId="21723" xr:uid="{00000000-0005-0000-0000-000052600000}"/>
    <cellStyle name="Normal 3 2 2 5 8 2 2" xfId="21724" xr:uid="{00000000-0005-0000-0000-000053600000}"/>
    <cellStyle name="Normal 3 2 2 5 8 3" xfId="21725" xr:uid="{00000000-0005-0000-0000-000054600000}"/>
    <cellStyle name="Normal 3 2 2 5 9" xfId="21726" xr:uid="{00000000-0005-0000-0000-000055600000}"/>
    <cellStyle name="Normal 3 2 2 5 9 2" xfId="21727" xr:uid="{00000000-0005-0000-0000-000056600000}"/>
    <cellStyle name="Normal 3 2 2 5 9 2 2" xfId="21728" xr:uid="{00000000-0005-0000-0000-000057600000}"/>
    <cellStyle name="Normal 3 2 2 5 9 3" xfId="21729" xr:uid="{00000000-0005-0000-0000-000058600000}"/>
    <cellStyle name="Normal 3 2 2 6" xfId="21730" xr:uid="{00000000-0005-0000-0000-000059600000}"/>
    <cellStyle name="Normal 3 2 2 6 10" xfId="21731" xr:uid="{00000000-0005-0000-0000-00005A600000}"/>
    <cellStyle name="Normal 3 2 2 6 11" xfId="21732" xr:uid="{00000000-0005-0000-0000-00005B600000}"/>
    <cellStyle name="Normal 3 2 2 6 12" xfId="21733" xr:uid="{00000000-0005-0000-0000-00005C600000}"/>
    <cellStyle name="Normal 3 2 2 6 2" xfId="21734" xr:uid="{00000000-0005-0000-0000-00005D600000}"/>
    <cellStyle name="Normal 3 2 2 6 2 2" xfId="21735" xr:uid="{00000000-0005-0000-0000-00005E600000}"/>
    <cellStyle name="Normal 3 2 2 6 2 2 2" xfId="21736" xr:uid="{00000000-0005-0000-0000-00005F600000}"/>
    <cellStyle name="Normal 3 2 2 6 2 2 2 2" xfId="21737" xr:uid="{00000000-0005-0000-0000-000060600000}"/>
    <cellStyle name="Normal 3 2 2 6 2 2 2 3" xfId="21738" xr:uid="{00000000-0005-0000-0000-000061600000}"/>
    <cellStyle name="Normal 3 2 2 6 2 2 2 4" xfId="21739" xr:uid="{00000000-0005-0000-0000-000062600000}"/>
    <cellStyle name="Normal 3 2 2 6 2 2 3" xfId="21740" xr:uid="{00000000-0005-0000-0000-000063600000}"/>
    <cellStyle name="Normal 3 2 2 6 2 2 3 2" xfId="21741" xr:uid="{00000000-0005-0000-0000-000064600000}"/>
    <cellStyle name="Normal 3 2 2 6 2 2 4" xfId="21742" xr:uid="{00000000-0005-0000-0000-000065600000}"/>
    <cellStyle name="Normal 3 2 2 6 2 2 4 2" xfId="21743" xr:uid="{00000000-0005-0000-0000-000066600000}"/>
    <cellStyle name="Normal 3 2 2 6 2 2 5" xfId="21744" xr:uid="{00000000-0005-0000-0000-000067600000}"/>
    <cellStyle name="Normal 3 2 2 6 2 2 6" xfId="21745" xr:uid="{00000000-0005-0000-0000-000068600000}"/>
    <cellStyle name="Normal 3 2 2 6 2 3" xfId="21746" xr:uid="{00000000-0005-0000-0000-000069600000}"/>
    <cellStyle name="Normal 3 2 2 6 2 3 2" xfId="21747" xr:uid="{00000000-0005-0000-0000-00006A600000}"/>
    <cellStyle name="Normal 3 2 2 6 2 3 2 2" xfId="21748" xr:uid="{00000000-0005-0000-0000-00006B600000}"/>
    <cellStyle name="Normal 3 2 2 6 2 3 2 3" xfId="21749" xr:uid="{00000000-0005-0000-0000-00006C600000}"/>
    <cellStyle name="Normal 3 2 2 6 2 3 3" xfId="21750" xr:uid="{00000000-0005-0000-0000-00006D600000}"/>
    <cellStyle name="Normal 3 2 2 6 2 3 3 2" xfId="21751" xr:uid="{00000000-0005-0000-0000-00006E600000}"/>
    <cellStyle name="Normal 3 2 2 6 2 3 4" xfId="21752" xr:uid="{00000000-0005-0000-0000-00006F600000}"/>
    <cellStyle name="Normal 3 2 2 6 2 3 5" xfId="21753" xr:uid="{00000000-0005-0000-0000-000070600000}"/>
    <cellStyle name="Normal 3 2 2 6 2 4" xfId="21754" xr:uid="{00000000-0005-0000-0000-000071600000}"/>
    <cellStyle name="Normal 3 2 2 6 2 4 2" xfId="21755" xr:uid="{00000000-0005-0000-0000-000072600000}"/>
    <cellStyle name="Normal 3 2 2 6 2 4 2 2" xfId="21756" xr:uid="{00000000-0005-0000-0000-000073600000}"/>
    <cellStyle name="Normal 3 2 2 6 2 4 3" xfId="21757" xr:uid="{00000000-0005-0000-0000-000074600000}"/>
    <cellStyle name="Normal 3 2 2 6 2 4 4" xfId="21758" xr:uid="{00000000-0005-0000-0000-000075600000}"/>
    <cellStyle name="Normal 3 2 2 6 2 5" xfId="21759" xr:uid="{00000000-0005-0000-0000-000076600000}"/>
    <cellStyle name="Normal 3 2 2 6 2 5 2" xfId="21760" xr:uid="{00000000-0005-0000-0000-000077600000}"/>
    <cellStyle name="Normal 3 2 2 6 2 5 3" xfId="21761" xr:uid="{00000000-0005-0000-0000-000078600000}"/>
    <cellStyle name="Normal 3 2 2 6 2 6" xfId="21762" xr:uid="{00000000-0005-0000-0000-000079600000}"/>
    <cellStyle name="Normal 3 2 2 6 2 6 2" xfId="21763" xr:uid="{00000000-0005-0000-0000-00007A600000}"/>
    <cellStyle name="Normal 3 2 2 6 2 6 3" xfId="21764" xr:uid="{00000000-0005-0000-0000-00007B600000}"/>
    <cellStyle name="Normal 3 2 2 6 2 7" xfId="21765" xr:uid="{00000000-0005-0000-0000-00007C600000}"/>
    <cellStyle name="Normal 3 2 2 6 2 8" xfId="21766" xr:uid="{00000000-0005-0000-0000-00007D600000}"/>
    <cellStyle name="Normal 3 2 2 6 3" xfId="21767" xr:uid="{00000000-0005-0000-0000-00007E600000}"/>
    <cellStyle name="Normal 3 2 2 6 3 2" xfId="21768" xr:uid="{00000000-0005-0000-0000-00007F600000}"/>
    <cellStyle name="Normal 3 2 2 6 3 2 2" xfId="21769" xr:uid="{00000000-0005-0000-0000-000080600000}"/>
    <cellStyle name="Normal 3 2 2 6 3 2 2 2" xfId="21770" xr:uid="{00000000-0005-0000-0000-000081600000}"/>
    <cellStyle name="Normal 3 2 2 6 3 2 3" xfId="21771" xr:uid="{00000000-0005-0000-0000-000082600000}"/>
    <cellStyle name="Normal 3 2 2 6 3 2 4" xfId="21772" xr:uid="{00000000-0005-0000-0000-000083600000}"/>
    <cellStyle name="Normal 3 2 2 6 3 3" xfId="21773" xr:uid="{00000000-0005-0000-0000-000084600000}"/>
    <cellStyle name="Normal 3 2 2 6 3 3 2" xfId="21774" xr:uid="{00000000-0005-0000-0000-000085600000}"/>
    <cellStyle name="Normal 3 2 2 6 3 3 2 2" xfId="21775" xr:uid="{00000000-0005-0000-0000-000086600000}"/>
    <cellStyle name="Normal 3 2 2 6 3 3 3" xfId="21776" xr:uid="{00000000-0005-0000-0000-000087600000}"/>
    <cellStyle name="Normal 3 2 2 6 3 4" xfId="21777" xr:uid="{00000000-0005-0000-0000-000088600000}"/>
    <cellStyle name="Normal 3 2 2 6 3 4 2" xfId="21778" xr:uid="{00000000-0005-0000-0000-000089600000}"/>
    <cellStyle name="Normal 3 2 2 6 3 4 2 2" xfId="21779" xr:uid="{00000000-0005-0000-0000-00008A600000}"/>
    <cellStyle name="Normal 3 2 2 6 3 4 3" xfId="21780" xr:uid="{00000000-0005-0000-0000-00008B600000}"/>
    <cellStyle name="Normal 3 2 2 6 3 5" xfId="21781" xr:uid="{00000000-0005-0000-0000-00008C600000}"/>
    <cellStyle name="Normal 3 2 2 6 3 5 2" xfId="21782" xr:uid="{00000000-0005-0000-0000-00008D600000}"/>
    <cellStyle name="Normal 3 2 2 6 3 6" xfId="21783" xr:uid="{00000000-0005-0000-0000-00008E600000}"/>
    <cellStyle name="Normal 3 2 2 6 3 7" xfId="21784" xr:uid="{00000000-0005-0000-0000-00008F600000}"/>
    <cellStyle name="Normal 3 2 2 6 4" xfId="21785" xr:uid="{00000000-0005-0000-0000-000090600000}"/>
    <cellStyle name="Normal 3 2 2 6 4 2" xfId="21786" xr:uid="{00000000-0005-0000-0000-000091600000}"/>
    <cellStyle name="Normal 3 2 2 6 4 2 2" xfId="21787" xr:uid="{00000000-0005-0000-0000-000092600000}"/>
    <cellStyle name="Normal 3 2 2 6 4 2 2 2" xfId="21788" xr:uid="{00000000-0005-0000-0000-000093600000}"/>
    <cellStyle name="Normal 3 2 2 6 4 2 3" xfId="21789" xr:uid="{00000000-0005-0000-0000-000094600000}"/>
    <cellStyle name="Normal 3 2 2 6 4 3" xfId="21790" xr:uid="{00000000-0005-0000-0000-000095600000}"/>
    <cellStyle name="Normal 3 2 2 6 4 3 2" xfId="21791" xr:uid="{00000000-0005-0000-0000-000096600000}"/>
    <cellStyle name="Normal 3 2 2 6 4 3 2 2" xfId="21792" xr:uid="{00000000-0005-0000-0000-000097600000}"/>
    <cellStyle name="Normal 3 2 2 6 4 3 3" xfId="21793" xr:uid="{00000000-0005-0000-0000-000098600000}"/>
    <cellStyle name="Normal 3 2 2 6 4 4" xfId="21794" xr:uid="{00000000-0005-0000-0000-000099600000}"/>
    <cellStyle name="Normal 3 2 2 6 4 4 2" xfId="21795" xr:uid="{00000000-0005-0000-0000-00009A600000}"/>
    <cellStyle name="Normal 3 2 2 6 4 4 3" xfId="21796" xr:uid="{00000000-0005-0000-0000-00009B600000}"/>
    <cellStyle name="Normal 3 2 2 6 4 5" xfId="21797" xr:uid="{00000000-0005-0000-0000-00009C600000}"/>
    <cellStyle name="Normal 3 2 2 6 4 6" xfId="21798" xr:uid="{00000000-0005-0000-0000-00009D600000}"/>
    <cellStyle name="Normal 3 2 2 6 4 7" xfId="21799" xr:uid="{00000000-0005-0000-0000-00009E600000}"/>
    <cellStyle name="Normal 3 2 2 6 5" xfId="21800" xr:uid="{00000000-0005-0000-0000-00009F600000}"/>
    <cellStyle name="Normal 3 2 2 6 5 2" xfId="21801" xr:uid="{00000000-0005-0000-0000-0000A0600000}"/>
    <cellStyle name="Normal 3 2 2 6 5 2 2" xfId="21802" xr:uid="{00000000-0005-0000-0000-0000A1600000}"/>
    <cellStyle name="Normal 3 2 2 6 5 2 3" xfId="21803" xr:uid="{00000000-0005-0000-0000-0000A2600000}"/>
    <cellStyle name="Normal 3 2 2 6 5 3" xfId="21804" xr:uid="{00000000-0005-0000-0000-0000A3600000}"/>
    <cellStyle name="Normal 3 2 2 6 5 3 2" xfId="21805" xr:uid="{00000000-0005-0000-0000-0000A4600000}"/>
    <cellStyle name="Normal 3 2 2 6 5 3 3" xfId="21806" xr:uid="{00000000-0005-0000-0000-0000A5600000}"/>
    <cellStyle name="Normal 3 2 2 6 5 4" xfId="21807" xr:uid="{00000000-0005-0000-0000-0000A6600000}"/>
    <cellStyle name="Normal 3 2 2 6 5 4 2" xfId="21808" xr:uid="{00000000-0005-0000-0000-0000A7600000}"/>
    <cellStyle name="Normal 3 2 2 6 5 5" xfId="21809" xr:uid="{00000000-0005-0000-0000-0000A8600000}"/>
    <cellStyle name="Normal 3 2 2 6 5 6" xfId="21810" xr:uid="{00000000-0005-0000-0000-0000A9600000}"/>
    <cellStyle name="Normal 3 2 2 6 5 7" xfId="21811" xr:uid="{00000000-0005-0000-0000-0000AA600000}"/>
    <cellStyle name="Normal 3 2 2 6 6" xfId="21812" xr:uid="{00000000-0005-0000-0000-0000AB600000}"/>
    <cellStyle name="Normal 3 2 2 6 6 2" xfId="21813" xr:uid="{00000000-0005-0000-0000-0000AC600000}"/>
    <cellStyle name="Normal 3 2 2 6 6 2 2" xfId="21814" xr:uid="{00000000-0005-0000-0000-0000AD600000}"/>
    <cellStyle name="Normal 3 2 2 6 6 2 3" xfId="21815" xr:uid="{00000000-0005-0000-0000-0000AE600000}"/>
    <cellStyle name="Normal 3 2 2 6 6 3" xfId="21816" xr:uid="{00000000-0005-0000-0000-0000AF600000}"/>
    <cellStyle name="Normal 3 2 2 6 6 3 2" xfId="21817" xr:uid="{00000000-0005-0000-0000-0000B0600000}"/>
    <cellStyle name="Normal 3 2 2 6 6 4" xfId="21818" xr:uid="{00000000-0005-0000-0000-0000B1600000}"/>
    <cellStyle name="Normal 3 2 2 6 6 5" xfId="21819" xr:uid="{00000000-0005-0000-0000-0000B2600000}"/>
    <cellStyle name="Normal 3 2 2 6 6 6" xfId="21820" xr:uid="{00000000-0005-0000-0000-0000B3600000}"/>
    <cellStyle name="Normal 3 2 2 6 7" xfId="21821" xr:uid="{00000000-0005-0000-0000-0000B4600000}"/>
    <cellStyle name="Normal 3 2 2 6 7 2" xfId="21822" xr:uid="{00000000-0005-0000-0000-0000B5600000}"/>
    <cellStyle name="Normal 3 2 2 6 7 2 2" xfId="21823" xr:uid="{00000000-0005-0000-0000-0000B6600000}"/>
    <cellStyle name="Normal 3 2 2 6 7 3" xfId="21824" xr:uid="{00000000-0005-0000-0000-0000B7600000}"/>
    <cellStyle name="Normal 3 2 2 6 8" xfId="21825" xr:uid="{00000000-0005-0000-0000-0000B8600000}"/>
    <cellStyle name="Normal 3 2 2 6 8 2" xfId="21826" xr:uid="{00000000-0005-0000-0000-0000B9600000}"/>
    <cellStyle name="Normal 3 2 2 6 8 3" xfId="21827" xr:uid="{00000000-0005-0000-0000-0000BA600000}"/>
    <cellStyle name="Normal 3 2 2 6 9" xfId="21828" xr:uid="{00000000-0005-0000-0000-0000BB600000}"/>
    <cellStyle name="Normal 3 2 2 6 9 2" xfId="21829" xr:uid="{00000000-0005-0000-0000-0000BC600000}"/>
    <cellStyle name="Normal 3 2 2 7" xfId="21830" xr:uid="{00000000-0005-0000-0000-0000BD600000}"/>
    <cellStyle name="Normal 3 2 2 7 10" xfId="21831" xr:uid="{00000000-0005-0000-0000-0000BE600000}"/>
    <cellStyle name="Normal 3 2 2 7 11" xfId="21832" xr:uid="{00000000-0005-0000-0000-0000BF600000}"/>
    <cellStyle name="Normal 3 2 2 7 2" xfId="21833" xr:uid="{00000000-0005-0000-0000-0000C0600000}"/>
    <cellStyle name="Normal 3 2 2 7 2 2" xfId="21834" xr:uid="{00000000-0005-0000-0000-0000C1600000}"/>
    <cellStyle name="Normal 3 2 2 7 2 2 2" xfId="21835" xr:uid="{00000000-0005-0000-0000-0000C2600000}"/>
    <cellStyle name="Normal 3 2 2 7 2 2 2 2" xfId="21836" xr:uid="{00000000-0005-0000-0000-0000C3600000}"/>
    <cellStyle name="Normal 3 2 2 7 2 2 3" xfId="21837" xr:uid="{00000000-0005-0000-0000-0000C4600000}"/>
    <cellStyle name="Normal 3 2 2 7 2 2 4" xfId="21838" xr:uid="{00000000-0005-0000-0000-0000C5600000}"/>
    <cellStyle name="Normal 3 2 2 7 2 3" xfId="21839" xr:uid="{00000000-0005-0000-0000-0000C6600000}"/>
    <cellStyle name="Normal 3 2 2 7 2 3 2" xfId="21840" xr:uid="{00000000-0005-0000-0000-0000C7600000}"/>
    <cellStyle name="Normal 3 2 2 7 2 3 2 2" xfId="21841" xr:uid="{00000000-0005-0000-0000-0000C8600000}"/>
    <cellStyle name="Normal 3 2 2 7 2 3 3" xfId="21842" xr:uid="{00000000-0005-0000-0000-0000C9600000}"/>
    <cellStyle name="Normal 3 2 2 7 2 4" xfId="21843" xr:uid="{00000000-0005-0000-0000-0000CA600000}"/>
    <cellStyle name="Normal 3 2 2 7 2 4 2" xfId="21844" xr:uid="{00000000-0005-0000-0000-0000CB600000}"/>
    <cellStyle name="Normal 3 2 2 7 2 4 2 2" xfId="21845" xr:uid="{00000000-0005-0000-0000-0000CC600000}"/>
    <cellStyle name="Normal 3 2 2 7 2 4 3" xfId="21846" xr:uid="{00000000-0005-0000-0000-0000CD600000}"/>
    <cellStyle name="Normal 3 2 2 7 2 5" xfId="21847" xr:uid="{00000000-0005-0000-0000-0000CE600000}"/>
    <cellStyle name="Normal 3 2 2 7 2 5 2" xfId="21848" xr:uid="{00000000-0005-0000-0000-0000CF600000}"/>
    <cellStyle name="Normal 3 2 2 7 2 6" xfId="21849" xr:uid="{00000000-0005-0000-0000-0000D0600000}"/>
    <cellStyle name="Normal 3 2 2 7 2 7" xfId="21850" xr:uid="{00000000-0005-0000-0000-0000D1600000}"/>
    <cellStyle name="Normal 3 2 2 7 3" xfId="21851" xr:uid="{00000000-0005-0000-0000-0000D2600000}"/>
    <cellStyle name="Normal 3 2 2 7 3 2" xfId="21852" xr:uid="{00000000-0005-0000-0000-0000D3600000}"/>
    <cellStyle name="Normal 3 2 2 7 3 2 2" xfId="21853" xr:uid="{00000000-0005-0000-0000-0000D4600000}"/>
    <cellStyle name="Normal 3 2 2 7 3 2 2 2" xfId="21854" xr:uid="{00000000-0005-0000-0000-0000D5600000}"/>
    <cellStyle name="Normal 3 2 2 7 3 2 3" xfId="21855" xr:uid="{00000000-0005-0000-0000-0000D6600000}"/>
    <cellStyle name="Normal 3 2 2 7 3 3" xfId="21856" xr:uid="{00000000-0005-0000-0000-0000D7600000}"/>
    <cellStyle name="Normal 3 2 2 7 3 3 2" xfId="21857" xr:uid="{00000000-0005-0000-0000-0000D8600000}"/>
    <cellStyle name="Normal 3 2 2 7 3 3 2 2" xfId="21858" xr:uid="{00000000-0005-0000-0000-0000D9600000}"/>
    <cellStyle name="Normal 3 2 2 7 3 3 3" xfId="21859" xr:uid="{00000000-0005-0000-0000-0000DA600000}"/>
    <cellStyle name="Normal 3 2 2 7 3 4" xfId="21860" xr:uid="{00000000-0005-0000-0000-0000DB600000}"/>
    <cellStyle name="Normal 3 2 2 7 3 4 2" xfId="21861" xr:uid="{00000000-0005-0000-0000-0000DC600000}"/>
    <cellStyle name="Normal 3 2 2 7 3 4 3" xfId="21862" xr:uid="{00000000-0005-0000-0000-0000DD600000}"/>
    <cellStyle name="Normal 3 2 2 7 3 5" xfId="21863" xr:uid="{00000000-0005-0000-0000-0000DE600000}"/>
    <cellStyle name="Normal 3 2 2 7 3 6" xfId="21864" xr:uid="{00000000-0005-0000-0000-0000DF600000}"/>
    <cellStyle name="Normal 3 2 2 7 3 7" xfId="21865" xr:uid="{00000000-0005-0000-0000-0000E0600000}"/>
    <cellStyle name="Normal 3 2 2 7 4" xfId="21866" xr:uid="{00000000-0005-0000-0000-0000E1600000}"/>
    <cellStyle name="Normal 3 2 2 7 4 2" xfId="21867" xr:uid="{00000000-0005-0000-0000-0000E2600000}"/>
    <cellStyle name="Normal 3 2 2 7 4 2 2" xfId="21868" xr:uid="{00000000-0005-0000-0000-0000E3600000}"/>
    <cellStyle name="Normal 3 2 2 7 4 2 3" xfId="21869" xr:uid="{00000000-0005-0000-0000-0000E4600000}"/>
    <cellStyle name="Normal 3 2 2 7 4 3" xfId="21870" xr:uid="{00000000-0005-0000-0000-0000E5600000}"/>
    <cellStyle name="Normal 3 2 2 7 4 3 2" xfId="21871" xr:uid="{00000000-0005-0000-0000-0000E6600000}"/>
    <cellStyle name="Normal 3 2 2 7 4 3 3" xfId="21872" xr:uid="{00000000-0005-0000-0000-0000E7600000}"/>
    <cellStyle name="Normal 3 2 2 7 4 4" xfId="21873" xr:uid="{00000000-0005-0000-0000-0000E8600000}"/>
    <cellStyle name="Normal 3 2 2 7 4 4 2" xfId="21874" xr:uid="{00000000-0005-0000-0000-0000E9600000}"/>
    <cellStyle name="Normal 3 2 2 7 4 5" xfId="21875" xr:uid="{00000000-0005-0000-0000-0000EA600000}"/>
    <cellStyle name="Normal 3 2 2 7 4 6" xfId="21876" xr:uid="{00000000-0005-0000-0000-0000EB600000}"/>
    <cellStyle name="Normal 3 2 2 7 4 7" xfId="21877" xr:uid="{00000000-0005-0000-0000-0000EC600000}"/>
    <cellStyle name="Normal 3 2 2 7 5" xfId="21878" xr:uid="{00000000-0005-0000-0000-0000ED600000}"/>
    <cellStyle name="Normal 3 2 2 7 5 2" xfId="21879" xr:uid="{00000000-0005-0000-0000-0000EE600000}"/>
    <cellStyle name="Normal 3 2 2 7 5 2 2" xfId="21880" xr:uid="{00000000-0005-0000-0000-0000EF600000}"/>
    <cellStyle name="Normal 3 2 2 7 5 2 3" xfId="21881" xr:uid="{00000000-0005-0000-0000-0000F0600000}"/>
    <cellStyle name="Normal 3 2 2 7 5 3" xfId="21882" xr:uid="{00000000-0005-0000-0000-0000F1600000}"/>
    <cellStyle name="Normal 3 2 2 7 5 3 2" xfId="21883" xr:uid="{00000000-0005-0000-0000-0000F2600000}"/>
    <cellStyle name="Normal 3 2 2 7 5 4" xfId="21884" xr:uid="{00000000-0005-0000-0000-0000F3600000}"/>
    <cellStyle name="Normal 3 2 2 7 5 5" xfId="21885" xr:uid="{00000000-0005-0000-0000-0000F4600000}"/>
    <cellStyle name="Normal 3 2 2 7 5 6" xfId="21886" xr:uid="{00000000-0005-0000-0000-0000F5600000}"/>
    <cellStyle name="Normal 3 2 2 7 6" xfId="21887" xr:uid="{00000000-0005-0000-0000-0000F6600000}"/>
    <cellStyle name="Normal 3 2 2 7 6 2" xfId="21888" xr:uid="{00000000-0005-0000-0000-0000F7600000}"/>
    <cellStyle name="Normal 3 2 2 7 6 2 2" xfId="21889" xr:uid="{00000000-0005-0000-0000-0000F8600000}"/>
    <cellStyle name="Normal 3 2 2 7 6 3" xfId="21890" xr:uid="{00000000-0005-0000-0000-0000F9600000}"/>
    <cellStyle name="Normal 3 2 2 7 7" xfId="21891" xr:uid="{00000000-0005-0000-0000-0000FA600000}"/>
    <cellStyle name="Normal 3 2 2 7 7 2" xfId="21892" xr:uid="{00000000-0005-0000-0000-0000FB600000}"/>
    <cellStyle name="Normal 3 2 2 7 7 3" xfId="21893" xr:uid="{00000000-0005-0000-0000-0000FC600000}"/>
    <cellStyle name="Normal 3 2 2 7 8" xfId="21894" xr:uid="{00000000-0005-0000-0000-0000FD600000}"/>
    <cellStyle name="Normal 3 2 2 7 8 2" xfId="21895" xr:uid="{00000000-0005-0000-0000-0000FE600000}"/>
    <cellStyle name="Normal 3 2 2 7 9" xfId="21896" xr:uid="{00000000-0005-0000-0000-0000FF600000}"/>
    <cellStyle name="Normal 3 2 2 8" xfId="21897" xr:uid="{00000000-0005-0000-0000-000000610000}"/>
    <cellStyle name="Normal 3 2 2 8 10" xfId="21898" xr:uid="{00000000-0005-0000-0000-000001610000}"/>
    <cellStyle name="Normal 3 2 2 8 11" xfId="21899" xr:uid="{00000000-0005-0000-0000-000002610000}"/>
    <cellStyle name="Normal 3 2 2 8 2" xfId="21900" xr:uid="{00000000-0005-0000-0000-000003610000}"/>
    <cellStyle name="Normal 3 2 2 8 2 2" xfId="21901" xr:uid="{00000000-0005-0000-0000-000004610000}"/>
    <cellStyle name="Normal 3 2 2 8 2 2 2" xfId="21902" xr:uid="{00000000-0005-0000-0000-000005610000}"/>
    <cellStyle name="Normal 3 2 2 8 2 2 2 2" xfId="21903" xr:uid="{00000000-0005-0000-0000-000006610000}"/>
    <cellStyle name="Normal 3 2 2 8 2 2 3" xfId="21904" xr:uid="{00000000-0005-0000-0000-000007610000}"/>
    <cellStyle name="Normal 3 2 2 8 2 2 4" xfId="21905" xr:uid="{00000000-0005-0000-0000-000008610000}"/>
    <cellStyle name="Normal 3 2 2 8 2 3" xfId="21906" xr:uid="{00000000-0005-0000-0000-000009610000}"/>
    <cellStyle name="Normal 3 2 2 8 2 3 2" xfId="21907" xr:uid="{00000000-0005-0000-0000-00000A610000}"/>
    <cellStyle name="Normal 3 2 2 8 2 3 2 2" xfId="21908" xr:uid="{00000000-0005-0000-0000-00000B610000}"/>
    <cellStyle name="Normal 3 2 2 8 2 3 3" xfId="21909" xr:uid="{00000000-0005-0000-0000-00000C610000}"/>
    <cellStyle name="Normal 3 2 2 8 2 4" xfId="21910" xr:uid="{00000000-0005-0000-0000-00000D610000}"/>
    <cellStyle name="Normal 3 2 2 8 2 4 2" xfId="21911" xr:uid="{00000000-0005-0000-0000-00000E610000}"/>
    <cellStyle name="Normal 3 2 2 8 2 4 2 2" xfId="21912" xr:uid="{00000000-0005-0000-0000-00000F610000}"/>
    <cellStyle name="Normal 3 2 2 8 2 4 3" xfId="21913" xr:uid="{00000000-0005-0000-0000-000010610000}"/>
    <cellStyle name="Normal 3 2 2 8 2 5" xfId="21914" xr:uid="{00000000-0005-0000-0000-000011610000}"/>
    <cellStyle name="Normal 3 2 2 8 2 5 2" xfId="21915" xr:uid="{00000000-0005-0000-0000-000012610000}"/>
    <cellStyle name="Normal 3 2 2 8 2 6" xfId="21916" xr:uid="{00000000-0005-0000-0000-000013610000}"/>
    <cellStyle name="Normal 3 2 2 8 2 7" xfId="21917" xr:uid="{00000000-0005-0000-0000-000014610000}"/>
    <cellStyle name="Normal 3 2 2 8 3" xfId="21918" xr:uid="{00000000-0005-0000-0000-000015610000}"/>
    <cellStyle name="Normal 3 2 2 8 3 2" xfId="21919" xr:uid="{00000000-0005-0000-0000-000016610000}"/>
    <cellStyle name="Normal 3 2 2 8 3 2 2" xfId="21920" xr:uid="{00000000-0005-0000-0000-000017610000}"/>
    <cellStyle name="Normal 3 2 2 8 3 2 2 2" xfId="21921" xr:uid="{00000000-0005-0000-0000-000018610000}"/>
    <cellStyle name="Normal 3 2 2 8 3 2 3" xfId="21922" xr:uid="{00000000-0005-0000-0000-000019610000}"/>
    <cellStyle name="Normal 3 2 2 8 3 3" xfId="21923" xr:uid="{00000000-0005-0000-0000-00001A610000}"/>
    <cellStyle name="Normal 3 2 2 8 3 3 2" xfId="21924" xr:uid="{00000000-0005-0000-0000-00001B610000}"/>
    <cellStyle name="Normal 3 2 2 8 3 3 2 2" xfId="21925" xr:uid="{00000000-0005-0000-0000-00001C610000}"/>
    <cellStyle name="Normal 3 2 2 8 3 3 3" xfId="21926" xr:uid="{00000000-0005-0000-0000-00001D610000}"/>
    <cellStyle name="Normal 3 2 2 8 3 4" xfId="21927" xr:uid="{00000000-0005-0000-0000-00001E610000}"/>
    <cellStyle name="Normal 3 2 2 8 3 4 2" xfId="21928" xr:uid="{00000000-0005-0000-0000-00001F610000}"/>
    <cellStyle name="Normal 3 2 2 8 3 4 3" xfId="21929" xr:uid="{00000000-0005-0000-0000-000020610000}"/>
    <cellStyle name="Normal 3 2 2 8 3 5" xfId="21930" xr:uid="{00000000-0005-0000-0000-000021610000}"/>
    <cellStyle name="Normal 3 2 2 8 3 6" xfId="21931" xr:uid="{00000000-0005-0000-0000-000022610000}"/>
    <cellStyle name="Normal 3 2 2 8 3 7" xfId="21932" xr:uid="{00000000-0005-0000-0000-000023610000}"/>
    <cellStyle name="Normal 3 2 2 8 4" xfId="21933" xr:uid="{00000000-0005-0000-0000-000024610000}"/>
    <cellStyle name="Normal 3 2 2 8 4 2" xfId="21934" xr:uid="{00000000-0005-0000-0000-000025610000}"/>
    <cellStyle name="Normal 3 2 2 8 4 2 2" xfId="21935" xr:uid="{00000000-0005-0000-0000-000026610000}"/>
    <cellStyle name="Normal 3 2 2 8 4 2 3" xfId="21936" xr:uid="{00000000-0005-0000-0000-000027610000}"/>
    <cellStyle name="Normal 3 2 2 8 4 3" xfId="21937" xr:uid="{00000000-0005-0000-0000-000028610000}"/>
    <cellStyle name="Normal 3 2 2 8 4 3 2" xfId="21938" xr:uid="{00000000-0005-0000-0000-000029610000}"/>
    <cellStyle name="Normal 3 2 2 8 4 3 3" xfId="21939" xr:uid="{00000000-0005-0000-0000-00002A610000}"/>
    <cellStyle name="Normal 3 2 2 8 4 4" xfId="21940" xr:uid="{00000000-0005-0000-0000-00002B610000}"/>
    <cellStyle name="Normal 3 2 2 8 4 4 2" xfId="21941" xr:uid="{00000000-0005-0000-0000-00002C610000}"/>
    <cellStyle name="Normal 3 2 2 8 4 5" xfId="21942" xr:uid="{00000000-0005-0000-0000-00002D610000}"/>
    <cellStyle name="Normal 3 2 2 8 4 6" xfId="21943" xr:uid="{00000000-0005-0000-0000-00002E610000}"/>
    <cellStyle name="Normal 3 2 2 8 4 7" xfId="21944" xr:uid="{00000000-0005-0000-0000-00002F610000}"/>
    <cellStyle name="Normal 3 2 2 8 5" xfId="21945" xr:uid="{00000000-0005-0000-0000-000030610000}"/>
    <cellStyle name="Normal 3 2 2 8 5 2" xfId="21946" xr:uid="{00000000-0005-0000-0000-000031610000}"/>
    <cellStyle name="Normal 3 2 2 8 5 2 2" xfId="21947" xr:uid="{00000000-0005-0000-0000-000032610000}"/>
    <cellStyle name="Normal 3 2 2 8 5 2 3" xfId="21948" xr:uid="{00000000-0005-0000-0000-000033610000}"/>
    <cellStyle name="Normal 3 2 2 8 5 3" xfId="21949" xr:uid="{00000000-0005-0000-0000-000034610000}"/>
    <cellStyle name="Normal 3 2 2 8 5 3 2" xfId="21950" xr:uid="{00000000-0005-0000-0000-000035610000}"/>
    <cellStyle name="Normal 3 2 2 8 5 4" xfId="21951" xr:uid="{00000000-0005-0000-0000-000036610000}"/>
    <cellStyle name="Normal 3 2 2 8 5 5" xfId="21952" xr:uid="{00000000-0005-0000-0000-000037610000}"/>
    <cellStyle name="Normal 3 2 2 8 5 6" xfId="21953" xr:uid="{00000000-0005-0000-0000-000038610000}"/>
    <cellStyle name="Normal 3 2 2 8 6" xfId="21954" xr:uid="{00000000-0005-0000-0000-000039610000}"/>
    <cellStyle name="Normal 3 2 2 8 6 2" xfId="21955" xr:uid="{00000000-0005-0000-0000-00003A610000}"/>
    <cellStyle name="Normal 3 2 2 8 6 2 2" xfId="21956" xr:uid="{00000000-0005-0000-0000-00003B610000}"/>
    <cellStyle name="Normal 3 2 2 8 6 3" xfId="21957" xr:uid="{00000000-0005-0000-0000-00003C610000}"/>
    <cellStyle name="Normal 3 2 2 8 7" xfId="21958" xr:uid="{00000000-0005-0000-0000-00003D610000}"/>
    <cellStyle name="Normal 3 2 2 8 7 2" xfId="21959" xr:uid="{00000000-0005-0000-0000-00003E610000}"/>
    <cellStyle name="Normal 3 2 2 8 7 3" xfId="21960" xr:uid="{00000000-0005-0000-0000-00003F610000}"/>
    <cellStyle name="Normal 3 2 2 8 8" xfId="21961" xr:uid="{00000000-0005-0000-0000-000040610000}"/>
    <cellStyle name="Normal 3 2 2 8 8 2" xfId="21962" xr:uid="{00000000-0005-0000-0000-000041610000}"/>
    <cellStyle name="Normal 3 2 2 8 9" xfId="21963" xr:uid="{00000000-0005-0000-0000-000042610000}"/>
    <cellStyle name="Normal 3 2 2 9" xfId="21964" xr:uid="{00000000-0005-0000-0000-000043610000}"/>
    <cellStyle name="Normal 3 2 2 9 2" xfId="21965" xr:uid="{00000000-0005-0000-0000-000044610000}"/>
    <cellStyle name="Normal 3 2 2 9 2 2" xfId="21966" xr:uid="{00000000-0005-0000-0000-000045610000}"/>
    <cellStyle name="Normal 3 2 2 9 2 2 2" xfId="21967" xr:uid="{00000000-0005-0000-0000-000046610000}"/>
    <cellStyle name="Normal 3 2 2 9 2 2 3" xfId="21968" xr:uid="{00000000-0005-0000-0000-000047610000}"/>
    <cellStyle name="Normal 3 2 2 9 2 3" xfId="21969" xr:uid="{00000000-0005-0000-0000-000048610000}"/>
    <cellStyle name="Normal 3 2 2 9 2 3 2" xfId="21970" xr:uid="{00000000-0005-0000-0000-000049610000}"/>
    <cellStyle name="Normal 3 2 2 9 2 4" xfId="21971" xr:uid="{00000000-0005-0000-0000-00004A610000}"/>
    <cellStyle name="Normal 3 2 2 9 2 5" xfId="21972" xr:uid="{00000000-0005-0000-0000-00004B610000}"/>
    <cellStyle name="Normal 3 2 2 9 3" xfId="21973" xr:uid="{00000000-0005-0000-0000-00004C610000}"/>
    <cellStyle name="Normal 3 2 2 9 3 2" xfId="21974" xr:uid="{00000000-0005-0000-0000-00004D610000}"/>
    <cellStyle name="Normal 3 2 2 9 3 2 2" xfId="21975" xr:uid="{00000000-0005-0000-0000-00004E610000}"/>
    <cellStyle name="Normal 3 2 2 9 3 3" xfId="21976" xr:uid="{00000000-0005-0000-0000-00004F610000}"/>
    <cellStyle name="Normal 3 2 2 9 3 4" xfId="21977" xr:uid="{00000000-0005-0000-0000-000050610000}"/>
    <cellStyle name="Normal 3 2 2 9 4" xfId="21978" xr:uid="{00000000-0005-0000-0000-000051610000}"/>
    <cellStyle name="Normal 3 2 2 9 4 2" xfId="21979" xr:uid="{00000000-0005-0000-0000-000052610000}"/>
    <cellStyle name="Normal 3 2 2 9 4 2 2" xfId="21980" xr:uid="{00000000-0005-0000-0000-000053610000}"/>
    <cellStyle name="Normal 3 2 2 9 4 3" xfId="21981" xr:uid="{00000000-0005-0000-0000-000054610000}"/>
    <cellStyle name="Normal 3 2 2 9 5" xfId="21982" xr:uid="{00000000-0005-0000-0000-000055610000}"/>
    <cellStyle name="Normal 3 2 2 9 5 2" xfId="21983" xr:uid="{00000000-0005-0000-0000-000056610000}"/>
    <cellStyle name="Normal 3 2 2 9 5 3" xfId="21984" xr:uid="{00000000-0005-0000-0000-000057610000}"/>
    <cellStyle name="Normal 3 2 2 9 6" xfId="21985" xr:uid="{00000000-0005-0000-0000-000058610000}"/>
    <cellStyle name="Normal 3 2 2 9 6 2" xfId="21986" xr:uid="{00000000-0005-0000-0000-000059610000}"/>
    <cellStyle name="Normal 3 2 2 9 7" xfId="21987" xr:uid="{00000000-0005-0000-0000-00005A610000}"/>
    <cellStyle name="Normal 3 2 20" xfId="21988" xr:uid="{00000000-0005-0000-0000-00005B610000}"/>
    <cellStyle name="Normal 3 2 3" xfId="21989" xr:uid="{00000000-0005-0000-0000-00005C610000}"/>
    <cellStyle name="Normal 3 2 3 10" xfId="21990" xr:uid="{00000000-0005-0000-0000-00005D610000}"/>
    <cellStyle name="Normal 3 2 3 10 2" xfId="21991" xr:uid="{00000000-0005-0000-0000-00005E610000}"/>
    <cellStyle name="Normal 3 2 3 10 2 2" xfId="21992" xr:uid="{00000000-0005-0000-0000-00005F610000}"/>
    <cellStyle name="Normal 3 2 3 10 2 2 2" xfId="21993" xr:uid="{00000000-0005-0000-0000-000060610000}"/>
    <cellStyle name="Normal 3 2 3 10 2 3" xfId="21994" xr:uid="{00000000-0005-0000-0000-000061610000}"/>
    <cellStyle name="Normal 3 2 3 10 3" xfId="21995" xr:uid="{00000000-0005-0000-0000-000062610000}"/>
    <cellStyle name="Normal 3 2 3 10 3 2" xfId="21996" xr:uid="{00000000-0005-0000-0000-000063610000}"/>
    <cellStyle name="Normal 3 2 3 10 3 2 2" xfId="21997" xr:uid="{00000000-0005-0000-0000-000064610000}"/>
    <cellStyle name="Normal 3 2 3 10 3 3" xfId="21998" xr:uid="{00000000-0005-0000-0000-000065610000}"/>
    <cellStyle name="Normal 3 2 3 10 4" xfId="21999" xr:uid="{00000000-0005-0000-0000-000066610000}"/>
    <cellStyle name="Normal 3 2 3 10 4 2" xfId="22000" xr:uid="{00000000-0005-0000-0000-000067610000}"/>
    <cellStyle name="Normal 3 2 3 10 4 3" xfId="22001" xr:uid="{00000000-0005-0000-0000-000068610000}"/>
    <cellStyle name="Normal 3 2 3 10 5" xfId="22002" xr:uid="{00000000-0005-0000-0000-000069610000}"/>
    <cellStyle name="Normal 3 2 3 10 6" xfId="22003" xr:uid="{00000000-0005-0000-0000-00006A610000}"/>
    <cellStyle name="Normal 3 2 3 10 7" xfId="22004" xr:uid="{00000000-0005-0000-0000-00006B610000}"/>
    <cellStyle name="Normal 3 2 3 11" xfId="22005" xr:uid="{00000000-0005-0000-0000-00006C610000}"/>
    <cellStyle name="Normal 3 2 3 11 2" xfId="22006" xr:uid="{00000000-0005-0000-0000-00006D610000}"/>
    <cellStyle name="Normal 3 2 3 11 2 2" xfId="22007" xr:uid="{00000000-0005-0000-0000-00006E610000}"/>
    <cellStyle name="Normal 3 2 3 11 2 3" xfId="22008" xr:uid="{00000000-0005-0000-0000-00006F610000}"/>
    <cellStyle name="Normal 3 2 3 11 3" xfId="22009" xr:uid="{00000000-0005-0000-0000-000070610000}"/>
    <cellStyle name="Normal 3 2 3 11 3 2" xfId="22010" xr:uid="{00000000-0005-0000-0000-000071610000}"/>
    <cellStyle name="Normal 3 2 3 11 3 3" xfId="22011" xr:uid="{00000000-0005-0000-0000-000072610000}"/>
    <cellStyle name="Normal 3 2 3 11 4" xfId="22012" xr:uid="{00000000-0005-0000-0000-000073610000}"/>
    <cellStyle name="Normal 3 2 3 11 5" xfId="22013" xr:uid="{00000000-0005-0000-0000-000074610000}"/>
    <cellStyle name="Normal 3 2 3 11 6" xfId="22014" xr:uid="{00000000-0005-0000-0000-000075610000}"/>
    <cellStyle name="Normal 3 2 3 12" xfId="22015" xr:uid="{00000000-0005-0000-0000-000076610000}"/>
    <cellStyle name="Normal 3 2 3 12 2" xfId="22016" xr:uid="{00000000-0005-0000-0000-000077610000}"/>
    <cellStyle name="Normal 3 2 3 12 2 2" xfId="22017" xr:uid="{00000000-0005-0000-0000-000078610000}"/>
    <cellStyle name="Normal 3 2 3 12 3" xfId="22018" xr:uid="{00000000-0005-0000-0000-000079610000}"/>
    <cellStyle name="Normal 3 2 3 13" xfId="22019" xr:uid="{00000000-0005-0000-0000-00007A610000}"/>
    <cellStyle name="Normal 3 2 3 13 2" xfId="22020" xr:uid="{00000000-0005-0000-0000-00007B610000}"/>
    <cellStyle name="Normal 3 2 3 13 2 2" xfId="22021" xr:uid="{00000000-0005-0000-0000-00007C610000}"/>
    <cellStyle name="Normal 3 2 3 13 3" xfId="22022" xr:uid="{00000000-0005-0000-0000-00007D610000}"/>
    <cellStyle name="Normal 3 2 3 14" xfId="22023" xr:uid="{00000000-0005-0000-0000-00007E610000}"/>
    <cellStyle name="Normal 3 2 3 14 2" xfId="22024" xr:uid="{00000000-0005-0000-0000-00007F610000}"/>
    <cellStyle name="Normal 3 2 3 14 3" xfId="22025" xr:uid="{00000000-0005-0000-0000-000080610000}"/>
    <cellStyle name="Normal 3 2 3 15" xfId="22026" xr:uid="{00000000-0005-0000-0000-000081610000}"/>
    <cellStyle name="Normal 3 2 3 16" xfId="22027" xr:uid="{00000000-0005-0000-0000-000082610000}"/>
    <cellStyle name="Normal 3 2 3 17" xfId="22028" xr:uid="{00000000-0005-0000-0000-000083610000}"/>
    <cellStyle name="Normal 3 2 3 2" xfId="22029" xr:uid="{00000000-0005-0000-0000-000084610000}"/>
    <cellStyle name="Normal 3 2 3 2 10" xfId="22030" xr:uid="{00000000-0005-0000-0000-000085610000}"/>
    <cellStyle name="Normal 3 2 3 2 10 2" xfId="22031" xr:uid="{00000000-0005-0000-0000-000086610000}"/>
    <cellStyle name="Normal 3 2 3 2 10 2 2" xfId="22032" xr:uid="{00000000-0005-0000-0000-000087610000}"/>
    <cellStyle name="Normal 3 2 3 2 10 3" xfId="22033" xr:uid="{00000000-0005-0000-0000-000088610000}"/>
    <cellStyle name="Normal 3 2 3 2 11" xfId="22034" xr:uid="{00000000-0005-0000-0000-000089610000}"/>
    <cellStyle name="Normal 3 2 3 2 11 2" xfId="22035" xr:uid="{00000000-0005-0000-0000-00008A610000}"/>
    <cellStyle name="Normal 3 2 3 2 11 2 2" xfId="22036" xr:uid="{00000000-0005-0000-0000-00008B610000}"/>
    <cellStyle name="Normal 3 2 3 2 11 3" xfId="22037" xr:uid="{00000000-0005-0000-0000-00008C610000}"/>
    <cellStyle name="Normal 3 2 3 2 12" xfId="22038" xr:uid="{00000000-0005-0000-0000-00008D610000}"/>
    <cellStyle name="Normal 3 2 3 2 12 2" xfId="22039" xr:uid="{00000000-0005-0000-0000-00008E610000}"/>
    <cellStyle name="Normal 3 2 3 2 13" xfId="22040" xr:uid="{00000000-0005-0000-0000-00008F610000}"/>
    <cellStyle name="Normal 3 2 3 2 14" xfId="22041" xr:uid="{00000000-0005-0000-0000-000090610000}"/>
    <cellStyle name="Normal 3 2 3 2 2" xfId="22042" xr:uid="{00000000-0005-0000-0000-000091610000}"/>
    <cellStyle name="Normal 3 2 3 2 2 10" xfId="22043" xr:uid="{00000000-0005-0000-0000-000092610000}"/>
    <cellStyle name="Normal 3 2 3 2 2 10 2" xfId="22044" xr:uid="{00000000-0005-0000-0000-000093610000}"/>
    <cellStyle name="Normal 3 2 3 2 2 11" xfId="22045" xr:uid="{00000000-0005-0000-0000-000094610000}"/>
    <cellStyle name="Normal 3 2 3 2 2 12" xfId="22046" xr:uid="{00000000-0005-0000-0000-000095610000}"/>
    <cellStyle name="Normal 3 2 3 2 2 2" xfId="22047" xr:uid="{00000000-0005-0000-0000-000096610000}"/>
    <cellStyle name="Normal 3 2 3 2 2 2 2" xfId="22048" xr:uid="{00000000-0005-0000-0000-000097610000}"/>
    <cellStyle name="Normal 3 2 3 2 2 2 2 2" xfId="22049" xr:uid="{00000000-0005-0000-0000-000098610000}"/>
    <cellStyle name="Normal 3 2 3 2 2 2 2 2 2" xfId="22050" xr:uid="{00000000-0005-0000-0000-000099610000}"/>
    <cellStyle name="Normal 3 2 3 2 2 2 2 2 3" xfId="22051" xr:uid="{00000000-0005-0000-0000-00009A610000}"/>
    <cellStyle name="Normal 3 2 3 2 2 2 2 2 4" xfId="22052" xr:uid="{00000000-0005-0000-0000-00009B610000}"/>
    <cellStyle name="Normal 3 2 3 2 2 2 2 3" xfId="22053" xr:uid="{00000000-0005-0000-0000-00009C610000}"/>
    <cellStyle name="Normal 3 2 3 2 2 2 2 3 2" xfId="22054" xr:uid="{00000000-0005-0000-0000-00009D610000}"/>
    <cellStyle name="Normal 3 2 3 2 2 2 2 4" xfId="22055" xr:uid="{00000000-0005-0000-0000-00009E610000}"/>
    <cellStyle name="Normal 3 2 3 2 2 2 2 4 2" xfId="22056" xr:uid="{00000000-0005-0000-0000-00009F610000}"/>
    <cellStyle name="Normal 3 2 3 2 2 2 2 5" xfId="22057" xr:uid="{00000000-0005-0000-0000-0000A0610000}"/>
    <cellStyle name="Normal 3 2 3 2 2 2 2 6" xfId="22058" xr:uid="{00000000-0005-0000-0000-0000A1610000}"/>
    <cellStyle name="Normal 3 2 3 2 2 2 3" xfId="22059" xr:uid="{00000000-0005-0000-0000-0000A2610000}"/>
    <cellStyle name="Normal 3 2 3 2 2 2 3 2" xfId="22060" xr:uid="{00000000-0005-0000-0000-0000A3610000}"/>
    <cellStyle name="Normal 3 2 3 2 2 2 3 2 2" xfId="22061" xr:uid="{00000000-0005-0000-0000-0000A4610000}"/>
    <cellStyle name="Normal 3 2 3 2 2 2 3 2 3" xfId="22062" xr:uid="{00000000-0005-0000-0000-0000A5610000}"/>
    <cellStyle name="Normal 3 2 3 2 2 2 3 3" xfId="22063" xr:uid="{00000000-0005-0000-0000-0000A6610000}"/>
    <cellStyle name="Normal 3 2 3 2 2 2 3 3 2" xfId="22064" xr:uid="{00000000-0005-0000-0000-0000A7610000}"/>
    <cellStyle name="Normal 3 2 3 2 2 2 3 4" xfId="22065" xr:uid="{00000000-0005-0000-0000-0000A8610000}"/>
    <cellStyle name="Normal 3 2 3 2 2 2 3 5" xfId="22066" xr:uid="{00000000-0005-0000-0000-0000A9610000}"/>
    <cellStyle name="Normal 3 2 3 2 2 2 4" xfId="22067" xr:uid="{00000000-0005-0000-0000-0000AA610000}"/>
    <cellStyle name="Normal 3 2 3 2 2 2 4 2" xfId="22068" xr:uid="{00000000-0005-0000-0000-0000AB610000}"/>
    <cellStyle name="Normal 3 2 3 2 2 2 4 2 2" xfId="22069" xr:uid="{00000000-0005-0000-0000-0000AC610000}"/>
    <cellStyle name="Normal 3 2 3 2 2 2 4 3" xfId="22070" xr:uid="{00000000-0005-0000-0000-0000AD610000}"/>
    <cellStyle name="Normal 3 2 3 2 2 2 4 4" xfId="22071" xr:uid="{00000000-0005-0000-0000-0000AE610000}"/>
    <cellStyle name="Normal 3 2 3 2 2 2 5" xfId="22072" xr:uid="{00000000-0005-0000-0000-0000AF610000}"/>
    <cellStyle name="Normal 3 2 3 2 2 2 5 2" xfId="22073" xr:uid="{00000000-0005-0000-0000-0000B0610000}"/>
    <cellStyle name="Normal 3 2 3 2 2 2 5 3" xfId="22074" xr:uid="{00000000-0005-0000-0000-0000B1610000}"/>
    <cellStyle name="Normal 3 2 3 2 2 2 6" xfId="22075" xr:uid="{00000000-0005-0000-0000-0000B2610000}"/>
    <cellStyle name="Normal 3 2 3 2 2 2 6 2" xfId="22076" xr:uid="{00000000-0005-0000-0000-0000B3610000}"/>
    <cellStyle name="Normal 3 2 3 2 2 2 6 3" xfId="22077" xr:uid="{00000000-0005-0000-0000-0000B4610000}"/>
    <cellStyle name="Normal 3 2 3 2 2 2 7" xfId="22078" xr:uid="{00000000-0005-0000-0000-0000B5610000}"/>
    <cellStyle name="Normal 3 2 3 2 2 2 8" xfId="22079" xr:uid="{00000000-0005-0000-0000-0000B6610000}"/>
    <cellStyle name="Normal 3 2 3 2 2 3" xfId="22080" xr:uid="{00000000-0005-0000-0000-0000B7610000}"/>
    <cellStyle name="Normal 3 2 3 2 2 3 2" xfId="22081" xr:uid="{00000000-0005-0000-0000-0000B8610000}"/>
    <cellStyle name="Normal 3 2 3 2 2 3 2 2" xfId="22082" xr:uid="{00000000-0005-0000-0000-0000B9610000}"/>
    <cellStyle name="Normal 3 2 3 2 2 3 2 2 2" xfId="22083" xr:uid="{00000000-0005-0000-0000-0000BA610000}"/>
    <cellStyle name="Normal 3 2 3 2 2 3 2 2 3" xfId="22084" xr:uid="{00000000-0005-0000-0000-0000BB610000}"/>
    <cellStyle name="Normal 3 2 3 2 2 3 2 2 4" xfId="22085" xr:uid="{00000000-0005-0000-0000-0000BC610000}"/>
    <cellStyle name="Normal 3 2 3 2 2 3 2 3" xfId="22086" xr:uid="{00000000-0005-0000-0000-0000BD610000}"/>
    <cellStyle name="Normal 3 2 3 2 2 3 2 3 2" xfId="22087" xr:uid="{00000000-0005-0000-0000-0000BE610000}"/>
    <cellStyle name="Normal 3 2 3 2 2 3 2 4" xfId="22088" xr:uid="{00000000-0005-0000-0000-0000BF610000}"/>
    <cellStyle name="Normal 3 2 3 2 2 3 2 4 2" xfId="22089" xr:uid="{00000000-0005-0000-0000-0000C0610000}"/>
    <cellStyle name="Normal 3 2 3 2 2 3 2 5" xfId="22090" xr:uid="{00000000-0005-0000-0000-0000C1610000}"/>
    <cellStyle name="Normal 3 2 3 2 2 3 2 6" xfId="22091" xr:uid="{00000000-0005-0000-0000-0000C2610000}"/>
    <cellStyle name="Normal 3 2 3 2 2 3 3" xfId="22092" xr:uid="{00000000-0005-0000-0000-0000C3610000}"/>
    <cellStyle name="Normal 3 2 3 2 2 3 3 2" xfId="22093" xr:uid="{00000000-0005-0000-0000-0000C4610000}"/>
    <cellStyle name="Normal 3 2 3 2 2 3 3 2 2" xfId="22094" xr:uid="{00000000-0005-0000-0000-0000C5610000}"/>
    <cellStyle name="Normal 3 2 3 2 2 3 3 2 3" xfId="22095" xr:uid="{00000000-0005-0000-0000-0000C6610000}"/>
    <cellStyle name="Normal 3 2 3 2 2 3 3 3" xfId="22096" xr:uid="{00000000-0005-0000-0000-0000C7610000}"/>
    <cellStyle name="Normal 3 2 3 2 2 3 3 3 2" xfId="22097" xr:uid="{00000000-0005-0000-0000-0000C8610000}"/>
    <cellStyle name="Normal 3 2 3 2 2 3 3 4" xfId="22098" xr:uid="{00000000-0005-0000-0000-0000C9610000}"/>
    <cellStyle name="Normal 3 2 3 2 2 3 3 5" xfId="22099" xr:uid="{00000000-0005-0000-0000-0000CA610000}"/>
    <cellStyle name="Normal 3 2 3 2 2 3 4" xfId="22100" xr:uid="{00000000-0005-0000-0000-0000CB610000}"/>
    <cellStyle name="Normal 3 2 3 2 2 3 4 2" xfId="22101" xr:uid="{00000000-0005-0000-0000-0000CC610000}"/>
    <cellStyle name="Normal 3 2 3 2 2 3 4 2 2" xfId="22102" xr:uid="{00000000-0005-0000-0000-0000CD610000}"/>
    <cellStyle name="Normal 3 2 3 2 2 3 4 3" xfId="22103" xr:uid="{00000000-0005-0000-0000-0000CE610000}"/>
    <cellStyle name="Normal 3 2 3 2 2 3 4 4" xfId="22104" xr:uid="{00000000-0005-0000-0000-0000CF610000}"/>
    <cellStyle name="Normal 3 2 3 2 2 3 5" xfId="22105" xr:uid="{00000000-0005-0000-0000-0000D0610000}"/>
    <cellStyle name="Normal 3 2 3 2 2 3 5 2" xfId="22106" xr:uid="{00000000-0005-0000-0000-0000D1610000}"/>
    <cellStyle name="Normal 3 2 3 2 2 3 5 3" xfId="22107" xr:uid="{00000000-0005-0000-0000-0000D2610000}"/>
    <cellStyle name="Normal 3 2 3 2 2 3 6" xfId="22108" xr:uid="{00000000-0005-0000-0000-0000D3610000}"/>
    <cellStyle name="Normal 3 2 3 2 2 3 6 2" xfId="22109" xr:uid="{00000000-0005-0000-0000-0000D4610000}"/>
    <cellStyle name="Normal 3 2 3 2 2 3 6 3" xfId="22110" xr:uid="{00000000-0005-0000-0000-0000D5610000}"/>
    <cellStyle name="Normal 3 2 3 2 2 3 7" xfId="22111" xr:uid="{00000000-0005-0000-0000-0000D6610000}"/>
    <cellStyle name="Normal 3 2 3 2 2 3 8" xfId="22112" xr:uid="{00000000-0005-0000-0000-0000D7610000}"/>
    <cellStyle name="Normal 3 2 3 2 2 4" xfId="22113" xr:uid="{00000000-0005-0000-0000-0000D8610000}"/>
    <cellStyle name="Normal 3 2 3 2 2 4 2" xfId="22114" xr:uid="{00000000-0005-0000-0000-0000D9610000}"/>
    <cellStyle name="Normal 3 2 3 2 2 4 2 2" xfId="22115" xr:uid="{00000000-0005-0000-0000-0000DA610000}"/>
    <cellStyle name="Normal 3 2 3 2 2 4 2 2 2" xfId="22116" xr:uid="{00000000-0005-0000-0000-0000DB610000}"/>
    <cellStyle name="Normal 3 2 3 2 2 4 2 2 3" xfId="22117" xr:uid="{00000000-0005-0000-0000-0000DC610000}"/>
    <cellStyle name="Normal 3 2 3 2 2 4 2 3" xfId="22118" xr:uid="{00000000-0005-0000-0000-0000DD610000}"/>
    <cellStyle name="Normal 3 2 3 2 2 4 2 3 2" xfId="22119" xr:uid="{00000000-0005-0000-0000-0000DE610000}"/>
    <cellStyle name="Normal 3 2 3 2 2 4 2 4" xfId="22120" xr:uid="{00000000-0005-0000-0000-0000DF610000}"/>
    <cellStyle name="Normal 3 2 3 2 2 4 2 5" xfId="22121" xr:uid="{00000000-0005-0000-0000-0000E0610000}"/>
    <cellStyle name="Normal 3 2 3 2 2 4 3" xfId="22122" xr:uid="{00000000-0005-0000-0000-0000E1610000}"/>
    <cellStyle name="Normal 3 2 3 2 2 4 3 2" xfId="22123" xr:uid="{00000000-0005-0000-0000-0000E2610000}"/>
    <cellStyle name="Normal 3 2 3 2 2 4 3 2 2" xfId="22124" xr:uid="{00000000-0005-0000-0000-0000E3610000}"/>
    <cellStyle name="Normal 3 2 3 2 2 4 3 3" xfId="22125" xr:uid="{00000000-0005-0000-0000-0000E4610000}"/>
    <cellStyle name="Normal 3 2 3 2 2 4 3 4" xfId="22126" xr:uid="{00000000-0005-0000-0000-0000E5610000}"/>
    <cellStyle name="Normal 3 2 3 2 2 4 4" xfId="22127" xr:uid="{00000000-0005-0000-0000-0000E6610000}"/>
    <cellStyle name="Normal 3 2 3 2 2 4 4 2" xfId="22128" xr:uid="{00000000-0005-0000-0000-0000E7610000}"/>
    <cellStyle name="Normal 3 2 3 2 2 4 4 2 2" xfId="22129" xr:uid="{00000000-0005-0000-0000-0000E8610000}"/>
    <cellStyle name="Normal 3 2 3 2 2 4 4 3" xfId="22130" xr:uid="{00000000-0005-0000-0000-0000E9610000}"/>
    <cellStyle name="Normal 3 2 3 2 2 4 5" xfId="22131" xr:uid="{00000000-0005-0000-0000-0000EA610000}"/>
    <cellStyle name="Normal 3 2 3 2 2 4 5 2" xfId="22132" xr:uid="{00000000-0005-0000-0000-0000EB610000}"/>
    <cellStyle name="Normal 3 2 3 2 2 4 5 3" xfId="22133" xr:uid="{00000000-0005-0000-0000-0000EC610000}"/>
    <cellStyle name="Normal 3 2 3 2 2 4 6" xfId="22134" xr:uid="{00000000-0005-0000-0000-0000ED610000}"/>
    <cellStyle name="Normal 3 2 3 2 2 4 6 2" xfId="22135" xr:uid="{00000000-0005-0000-0000-0000EE610000}"/>
    <cellStyle name="Normal 3 2 3 2 2 4 7" xfId="22136" xr:uid="{00000000-0005-0000-0000-0000EF610000}"/>
    <cellStyle name="Normal 3 2 3 2 2 5" xfId="22137" xr:uid="{00000000-0005-0000-0000-0000F0610000}"/>
    <cellStyle name="Normal 3 2 3 2 2 5 2" xfId="22138" xr:uid="{00000000-0005-0000-0000-0000F1610000}"/>
    <cellStyle name="Normal 3 2 3 2 2 5 2 2" xfId="22139" xr:uid="{00000000-0005-0000-0000-0000F2610000}"/>
    <cellStyle name="Normal 3 2 3 2 2 5 2 2 2" xfId="22140" xr:uid="{00000000-0005-0000-0000-0000F3610000}"/>
    <cellStyle name="Normal 3 2 3 2 2 5 2 3" xfId="22141" xr:uid="{00000000-0005-0000-0000-0000F4610000}"/>
    <cellStyle name="Normal 3 2 3 2 2 5 3" xfId="22142" xr:uid="{00000000-0005-0000-0000-0000F5610000}"/>
    <cellStyle name="Normal 3 2 3 2 2 5 3 2" xfId="22143" xr:uid="{00000000-0005-0000-0000-0000F6610000}"/>
    <cellStyle name="Normal 3 2 3 2 2 5 3 2 2" xfId="22144" xr:uid="{00000000-0005-0000-0000-0000F7610000}"/>
    <cellStyle name="Normal 3 2 3 2 2 5 3 3" xfId="22145" xr:uid="{00000000-0005-0000-0000-0000F8610000}"/>
    <cellStyle name="Normal 3 2 3 2 2 5 4" xfId="22146" xr:uid="{00000000-0005-0000-0000-0000F9610000}"/>
    <cellStyle name="Normal 3 2 3 2 2 5 4 2" xfId="22147" xr:uid="{00000000-0005-0000-0000-0000FA610000}"/>
    <cellStyle name="Normal 3 2 3 2 2 5 4 3" xfId="22148" xr:uid="{00000000-0005-0000-0000-0000FB610000}"/>
    <cellStyle name="Normal 3 2 3 2 2 5 5" xfId="22149" xr:uid="{00000000-0005-0000-0000-0000FC610000}"/>
    <cellStyle name="Normal 3 2 3 2 2 5 6" xfId="22150" xr:uid="{00000000-0005-0000-0000-0000FD610000}"/>
    <cellStyle name="Normal 3 2 3 2 2 5 7" xfId="22151" xr:uid="{00000000-0005-0000-0000-0000FE610000}"/>
    <cellStyle name="Normal 3 2 3 2 2 6" xfId="22152" xr:uid="{00000000-0005-0000-0000-0000FF610000}"/>
    <cellStyle name="Normal 3 2 3 2 2 6 2" xfId="22153" xr:uid="{00000000-0005-0000-0000-000000620000}"/>
    <cellStyle name="Normal 3 2 3 2 2 6 2 2" xfId="22154" xr:uid="{00000000-0005-0000-0000-000001620000}"/>
    <cellStyle name="Normal 3 2 3 2 2 6 2 2 2" xfId="22155" xr:uid="{00000000-0005-0000-0000-000002620000}"/>
    <cellStyle name="Normal 3 2 3 2 2 6 2 3" xfId="22156" xr:uid="{00000000-0005-0000-0000-000003620000}"/>
    <cellStyle name="Normal 3 2 3 2 2 6 3" xfId="22157" xr:uid="{00000000-0005-0000-0000-000004620000}"/>
    <cellStyle name="Normal 3 2 3 2 2 6 3 2" xfId="22158" xr:uid="{00000000-0005-0000-0000-000005620000}"/>
    <cellStyle name="Normal 3 2 3 2 2 6 3 2 2" xfId="22159" xr:uid="{00000000-0005-0000-0000-000006620000}"/>
    <cellStyle name="Normal 3 2 3 2 2 6 3 3" xfId="22160" xr:uid="{00000000-0005-0000-0000-000007620000}"/>
    <cellStyle name="Normal 3 2 3 2 2 6 4" xfId="22161" xr:uid="{00000000-0005-0000-0000-000008620000}"/>
    <cellStyle name="Normal 3 2 3 2 2 6 4 2" xfId="22162" xr:uid="{00000000-0005-0000-0000-000009620000}"/>
    <cellStyle name="Normal 3 2 3 2 2 6 5" xfId="22163" xr:uid="{00000000-0005-0000-0000-00000A620000}"/>
    <cellStyle name="Normal 3 2 3 2 2 6 6" xfId="22164" xr:uid="{00000000-0005-0000-0000-00000B620000}"/>
    <cellStyle name="Normal 3 2 3 2 2 7" xfId="22165" xr:uid="{00000000-0005-0000-0000-00000C620000}"/>
    <cellStyle name="Normal 3 2 3 2 2 7 2" xfId="22166" xr:uid="{00000000-0005-0000-0000-00000D620000}"/>
    <cellStyle name="Normal 3 2 3 2 2 7 2 2" xfId="22167" xr:uid="{00000000-0005-0000-0000-00000E620000}"/>
    <cellStyle name="Normal 3 2 3 2 2 7 3" xfId="22168" xr:uid="{00000000-0005-0000-0000-00000F620000}"/>
    <cellStyle name="Normal 3 2 3 2 2 7 4" xfId="22169" xr:uid="{00000000-0005-0000-0000-000010620000}"/>
    <cellStyle name="Normal 3 2 3 2 2 8" xfId="22170" xr:uid="{00000000-0005-0000-0000-000011620000}"/>
    <cellStyle name="Normal 3 2 3 2 2 8 2" xfId="22171" xr:uid="{00000000-0005-0000-0000-000012620000}"/>
    <cellStyle name="Normal 3 2 3 2 2 8 2 2" xfId="22172" xr:uid="{00000000-0005-0000-0000-000013620000}"/>
    <cellStyle name="Normal 3 2 3 2 2 8 3" xfId="22173" xr:uid="{00000000-0005-0000-0000-000014620000}"/>
    <cellStyle name="Normal 3 2 3 2 2 9" xfId="22174" xr:uid="{00000000-0005-0000-0000-000015620000}"/>
    <cellStyle name="Normal 3 2 3 2 2 9 2" xfId="22175" xr:uid="{00000000-0005-0000-0000-000016620000}"/>
    <cellStyle name="Normal 3 2 3 2 2 9 2 2" xfId="22176" xr:uid="{00000000-0005-0000-0000-000017620000}"/>
    <cellStyle name="Normal 3 2 3 2 2 9 3" xfId="22177" xr:uid="{00000000-0005-0000-0000-000018620000}"/>
    <cellStyle name="Normal 3 2 3 2 3" xfId="22178" xr:uid="{00000000-0005-0000-0000-000019620000}"/>
    <cellStyle name="Normal 3 2 3 2 3 10" xfId="22179" xr:uid="{00000000-0005-0000-0000-00001A620000}"/>
    <cellStyle name="Normal 3 2 3 2 3 11" xfId="22180" xr:uid="{00000000-0005-0000-0000-00001B620000}"/>
    <cellStyle name="Normal 3 2 3 2 3 2" xfId="22181" xr:uid="{00000000-0005-0000-0000-00001C620000}"/>
    <cellStyle name="Normal 3 2 3 2 3 2 2" xfId="22182" xr:uid="{00000000-0005-0000-0000-00001D620000}"/>
    <cellStyle name="Normal 3 2 3 2 3 2 2 2" xfId="22183" xr:uid="{00000000-0005-0000-0000-00001E620000}"/>
    <cellStyle name="Normal 3 2 3 2 3 2 2 2 2" xfId="22184" xr:uid="{00000000-0005-0000-0000-00001F620000}"/>
    <cellStyle name="Normal 3 2 3 2 3 2 2 2 3" xfId="22185" xr:uid="{00000000-0005-0000-0000-000020620000}"/>
    <cellStyle name="Normal 3 2 3 2 3 2 2 2 4" xfId="22186" xr:uid="{00000000-0005-0000-0000-000021620000}"/>
    <cellStyle name="Normal 3 2 3 2 3 2 2 3" xfId="22187" xr:uid="{00000000-0005-0000-0000-000022620000}"/>
    <cellStyle name="Normal 3 2 3 2 3 2 2 3 2" xfId="22188" xr:uid="{00000000-0005-0000-0000-000023620000}"/>
    <cellStyle name="Normal 3 2 3 2 3 2 2 4" xfId="22189" xr:uid="{00000000-0005-0000-0000-000024620000}"/>
    <cellStyle name="Normal 3 2 3 2 3 2 2 4 2" xfId="22190" xr:uid="{00000000-0005-0000-0000-000025620000}"/>
    <cellStyle name="Normal 3 2 3 2 3 2 2 5" xfId="22191" xr:uid="{00000000-0005-0000-0000-000026620000}"/>
    <cellStyle name="Normal 3 2 3 2 3 2 2 6" xfId="22192" xr:uid="{00000000-0005-0000-0000-000027620000}"/>
    <cellStyle name="Normal 3 2 3 2 3 2 3" xfId="22193" xr:uid="{00000000-0005-0000-0000-000028620000}"/>
    <cellStyle name="Normal 3 2 3 2 3 2 3 2" xfId="22194" xr:uid="{00000000-0005-0000-0000-000029620000}"/>
    <cellStyle name="Normal 3 2 3 2 3 2 3 2 2" xfId="22195" xr:uid="{00000000-0005-0000-0000-00002A620000}"/>
    <cellStyle name="Normal 3 2 3 2 3 2 3 2 3" xfId="22196" xr:uid="{00000000-0005-0000-0000-00002B620000}"/>
    <cellStyle name="Normal 3 2 3 2 3 2 3 3" xfId="22197" xr:uid="{00000000-0005-0000-0000-00002C620000}"/>
    <cellStyle name="Normal 3 2 3 2 3 2 3 3 2" xfId="22198" xr:uid="{00000000-0005-0000-0000-00002D620000}"/>
    <cellStyle name="Normal 3 2 3 2 3 2 3 4" xfId="22199" xr:uid="{00000000-0005-0000-0000-00002E620000}"/>
    <cellStyle name="Normal 3 2 3 2 3 2 3 5" xfId="22200" xr:uid="{00000000-0005-0000-0000-00002F620000}"/>
    <cellStyle name="Normal 3 2 3 2 3 2 4" xfId="22201" xr:uid="{00000000-0005-0000-0000-000030620000}"/>
    <cellStyle name="Normal 3 2 3 2 3 2 4 2" xfId="22202" xr:uid="{00000000-0005-0000-0000-000031620000}"/>
    <cellStyle name="Normal 3 2 3 2 3 2 4 2 2" xfId="22203" xr:uid="{00000000-0005-0000-0000-000032620000}"/>
    <cellStyle name="Normal 3 2 3 2 3 2 4 3" xfId="22204" xr:uid="{00000000-0005-0000-0000-000033620000}"/>
    <cellStyle name="Normal 3 2 3 2 3 2 4 4" xfId="22205" xr:uid="{00000000-0005-0000-0000-000034620000}"/>
    <cellStyle name="Normal 3 2 3 2 3 2 5" xfId="22206" xr:uid="{00000000-0005-0000-0000-000035620000}"/>
    <cellStyle name="Normal 3 2 3 2 3 2 5 2" xfId="22207" xr:uid="{00000000-0005-0000-0000-000036620000}"/>
    <cellStyle name="Normal 3 2 3 2 3 2 5 3" xfId="22208" xr:uid="{00000000-0005-0000-0000-000037620000}"/>
    <cellStyle name="Normal 3 2 3 2 3 2 6" xfId="22209" xr:uid="{00000000-0005-0000-0000-000038620000}"/>
    <cellStyle name="Normal 3 2 3 2 3 2 6 2" xfId="22210" xr:uid="{00000000-0005-0000-0000-000039620000}"/>
    <cellStyle name="Normal 3 2 3 2 3 2 6 3" xfId="22211" xr:uid="{00000000-0005-0000-0000-00003A620000}"/>
    <cellStyle name="Normal 3 2 3 2 3 2 7" xfId="22212" xr:uid="{00000000-0005-0000-0000-00003B620000}"/>
    <cellStyle name="Normal 3 2 3 2 3 2 8" xfId="22213" xr:uid="{00000000-0005-0000-0000-00003C620000}"/>
    <cellStyle name="Normal 3 2 3 2 3 3" xfId="22214" xr:uid="{00000000-0005-0000-0000-00003D620000}"/>
    <cellStyle name="Normal 3 2 3 2 3 3 2" xfId="22215" xr:uid="{00000000-0005-0000-0000-00003E620000}"/>
    <cellStyle name="Normal 3 2 3 2 3 3 2 2" xfId="22216" xr:uid="{00000000-0005-0000-0000-00003F620000}"/>
    <cellStyle name="Normal 3 2 3 2 3 3 2 2 2" xfId="22217" xr:uid="{00000000-0005-0000-0000-000040620000}"/>
    <cellStyle name="Normal 3 2 3 2 3 3 2 3" xfId="22218" xr:uid="{00000000-0005-0000-0000-000041620000}"/>
    <cellStyle name="Normal 3 2 3 2 3 3 2 4" xfId="22219" xr:uid="{00000000-0005-0000-0000-000042620000}"/>
    <cellStyle name="Normal 3 2 3 2 3 3 3" xfId="22220" xr:uid="{00000000-0005-0000-0000-000043620000}"/>
    <cellStyle name="Normal 3 2 3 2 3 3 3 2" xfId="22221" xr:uid="{00000000-0005-0000-0000-000044620000}"/>
    <cellStyle name="Normal 3 2 3 2 3 3 3 2 2" xfId="22222" xr:uid="{00000000-0005-0000-0000-000045620000}"/>
    <cellStyle name="Normal 3 2 3 2 3 3 3 3" xfId="22223" xr:uid="{00000000-0005-0000-0000-000046620000}"/>
    <cellStyle name="Normal 3 2 3 2 3 3 4" xfId="22224" xr:uid="{00000000-0005-0000-0000-000047620000}"/>
    <cellStyle name="Normal 3 2 3 2 3 3 4 2" xfId="22225" xr:uid="{00000000-0005-0000-0000-000048620000}"/>
    <cellStyle name="Normal 3 2 3 2 3 3 4 2 2" xfId="22226" xr:uid="{00000000-0005-0000-0000-000049620000}"/>
    <cellStyle name="Normal 3 2 3 2 3 3 4 3" xfId="22227" xr:uid="{00000000-0005-0000-0000-00004A620000}"/>
    <cellStyle name="Normal 3 2 3 2 3 3 5" xfId="22228" xr:uid="{00000000-0005-0000-0000-00004B620000}"/>
    <cellStyle name="Normal 3 2 3 2 3 3 5 2" xfId="22229" xr:uid="{00000000-0005-0000-0000-00004C620000}"/>
    <cellStyle name="Normal 3 2 3 2 3 3 6" xfId="22230" xr:uid="{00000000-0005-0000-0000-00004D620000}"/>
    <cellStyle name="Normal 3 2 3 2 3 3 7" xfId="22231" xr:uid="{00000000-0005-0000-0000-00004E620000}"/>
    <cellStyle name="Normal 3 2 3 2 3 4" xfId="22232" xr:uid="{00000000-0005-0000-0000-00004F620000}"/>
    <cellStyle name="Normal 3 2 3 2 3 4 2" xfId="22233" xr:uid="{00000000-0005-0000-0000-000050620000}"/>
    <cellStyle name="Normal 3 2 3 2 3 4 2 2" xfId="22234" xr:uid="{00000000-0005-0000-0000-000051620000}"/>
    <cellStyle name="Normal 3 2 3 2 3 4 2 2 2" xfId="22235" xr:uid="{00000000-0005-0000-0000-000052620000}"/>
    <cellStyle name="Normal 3 2 3 2 3 4 2 3" xfId="22236" xr:uid="{00000000-0005-0000-0000-000053620000}"/>
    <cellStyle name="Normal 3 2 3 2 3 4 3" xfId="22237" xr:uid="{00000000-0005-0000-0000-000054620000}"/>
    <cellStyle name="Normal 3 2 3 2 3 4 3 2" xfId="22238" xr:uid="{00000000-0005-0000-0000-000055620000}"/>
    <cellStyle name="Normal 3 2 3 2 3 4 3 2 2" xfId="22239" xr:uid="{00000000-0005-0000-0000-000056620000}"/>
    <cellStyle name="Normal 3 2 3 2 3 4 3 3" xfId="22240" xr:uid="{00000000-0005-0000-0000-000057620000}"/>
    <cellStyle name="Normal 3 2 3 2 3 4 4" xfId="22241" xr:uid="{00000000-0005-0000-0000-000058620000}"/>
    <cellStyle name="Normal 3 2 3 2 3 4 4 2" xfId="22242" xr:uid="{00000000-0005-0000-0000-000059620000}"/>
    <cellStyle name="Normal 3 2 3 2 3 4 4 3" xfId="22243" xr:uid="{00000000-0005-0000-0000-00005A620000}"/>
    <cellStyle name="Normal 3 2 3 2 3 4 5" xfId="22244" xr:uid="{00000000-0005-0000-0000-00005B620000}"/>
    <cellStyle name="Normal 3 2 3 2 3 4 6" xfId="22245" xr:uid="{00000000-0005-0000-0000-00005C620000}"/>
    <cellStyle name="Normal 3 2 3 2 3 4 7" xfId="22246" xr:uid="{00000000-0005-0000-0000-00005D620000}"/>
    <cellStyle name="Normal 3 2 3 2 3 5" xfId="22247" xr:uid="{00000000-0005-0000-0000-00005E620000}"/>
    <cellStyle name="Normal 3 2 3 2 3 5 2" xfId="22248" xr:uid="{00000000-0005-0000-0000-00005F620000}"/>
    <cellStyle name="Normal 3 2 3 2 3 5 2 2" xfId="22249" xr:uid="{00000000-0005-0000-0000-000060620000}"/>
    <cellStyle name="Normal 3 2 3 2 3 5 2 3" xfId="22250" xr:uid="{00000000-0005-0000-0000-000061620000}"/>
    <cellStyle name="Normal 3 2 3 2 3 5 3" xfId="22251" xr:uid="{00000000-0005-0000-0000-000062620000}"/>
    <cellStyle name="Normal 3 2 3 2 3 5 3 2" xfId="22252" xr:uid="{00000000-0005-0000-0000-000063620000}"/>
    <cellStyle name="Normal 3 2 3 2 3 5 3 3" xfId="22253" xr:uid="{00000000-0005-0000-0000-000064620000}"/>
    <cellStyle name="Normal 3 2 3 2 3 5 4" xfId="22254" xr:uid="{00000000-0005-0000-0000-000065620000}"/>
    <cellStyle name="Normal 3 2 3 2 3 5 5" xfId="22255" xr:uid="{00000000-0005-0000-0000-000066620000}"/>
    <cellStyle name="Normal 3 2 3 2 3 5 6" xfId="22256" xr:uid="{00000000-0005-0000-0000-000067620000}"/>
    <cellStyle name="Normal 3 2 3 2 3 6" xfId="22257" xr:uid="{00000000-0005-0000-0000-000068620000}"/>
    <cellStyle name="Normal 3 2 3 2 3 6 2" xfId="22258" xr:uid="{00000000-0005-0000-0000-000069620000}"/>
    <cellStyle name="Normal 3 2 3 2 3 6 2 2" xfId="22259" xr:uid="{00000000-0005-0000-0000-00006A620000}"/>
    <cellStyle name="Normal 3 2 3 2 3 6 3" xfId="22260" xr:uid="{00000000-0005-0000-0000-00006B620000}"/>
    <cellStyle name="Normal 3 2 3 2 3 7" xfId="22261" xr:uid="{00000000-0005-0000-0000-00006C620000}"/>
    <cellStyle name="Normal 3 2 3 2 3 7 2" xfId="22262" xr:uid="{00000000-0005-0000-0000-00006D620000}"/>
    <cellStyle name="Normal 3 2 3 2 3 7 2 2" xfId="22263" xr:uid="{00000000-0005-0000-0000-00006E620000}"/>
    <cellStyle name="Normal 3 2 3 2 3 7 3" xfId="22264" xr:uid="{00000000-0005-0000-0000-00006F620000}"/>
    <cellStyle name="Normal 3 2 3 2 3 8" xfId="22265" xr:uid="{00000000-0005-0000-0000-000070620000}"/>
    <cellStyle name="Normal 3 2 3 2 3 8 2" xfId="22266" xr:uid="{00000000-0005-0000-0000-000071620000}"/>
    <cellStyle name="Normal 3 2 3 2 3 8 3" xfId="22267" xr:uid="{00000000-0005-0000-0000-000072620000}"/>
    <cellStyle name="Normal 3 2 3 2 3 9" xfId="22268" xr:uid="{00000000-0005-0000-0000-000073620000}"/>
    <cellStyle name="Normal 3 2 3 2 4" xfId="22269" xr:uid="{00000000-0005-0000-0000-000074620000}"/>
    <cellStyle name="Normal 3 2 3 2 4 10" xfId="22270" xr:uid="{00000000-0005-0000-0000-000075620000}"/>
    <cellStyle name="Normal 3 2 3 2 4 11" xfId="22271" xr:uid="{00000000-0005-0000-0000-000076620000}"/>
    <cellStyle name="Normal 3 2 3 2 4 2" xfId="22272" xr:uid="{00000000-0005-0000-0000-000077620000}"/>
    <cellStyle name="Normal 3 2 3 2 4 2 2" xfId="22273" xr:uid="{00000000-0005-0000-0000-000078620000}"/>
    <cellStyle name="Normal 3 2 3 2 4 2 2 2" xfId="22274" xr:uid="{00000000-0005-0000-0000-000079620000}"/>
    <cellStyle name="Normal 3 2 3 2 4 2 2 2 2" xfId="22275" xr:uid="{00000000-0005-0000-0000-00007A620000}"/>
    <cellStyle name="Normal 3 2 3 2 4 2 2 3" xfId="22276" xr:uid="{00000000-0005-0000-0000-00007B620000}"/>
    <cellStyle name="Normal 3 2 3 2 4 2 2 4" xfId="22277" xr:uid="{00000000-0005-0000-0000-00007C620000}"/>
    <cellStyle name="Normal 3 2 3 2 4 2 3" xfId="22278" xr:uid="{00000000-0005-0000-0000-00007D620000}"/>
    <cellStyle name="Normal 3 2 3 2 4 2 3 2" xfId="22279" xr:uid="{00000000-0005-0000-0000-00007E620000}"/>
    <cellStyle name="Normal 3 2 3 2 4 2 3 2 2" xfId="22280" xr:uid="{00000000-0005-0000-0000-00007F620000}"/>
    <cellStyle name="Normal 3 2 3 2 4 2 3 3" xfId="22281" xr:uid="{00000000-0005-0000-0000-000080620000}"/>
    <cellStyle name="Normal 3 2 3 2 4 2 4" xfId="22282" xr:uid="{00000000-0005-0000-0000-000081620000}"/>
    <cellStyle name="Normal 3 2 3 2 4 2 4 2" xfId="22283" xr:uid="{00000000-0005-0000-0000-000082620000}"/>
    <cellStyle name="Normal 3 2 3 2 4 2 4 2 2" xfId="22284" xr:uid="{00000000-0005-0000-0000-000083620000}"/>
    <cellStyle name="Normal 3 2 3 2 4 2 4 3" xfId="22285" xr:uid="{00000000-0005-0000-0000-000084620000}"/>
    <cellStyle name="Normal 3 2 3 2 4 2 5" xfId="22286" xr:uid="{00000000-0005-0000-0000-000085620000}"/>
    <cellStyle name="Normal 3 2 3 2 4 2 5 2" xfId="22287" xr:uid="{00000000-0005-0000-0000-000086620000}"/>
    <cellStyle name="Normal 3 2 3 2 4 2 6" xfId="22288" xr:uid="{00000000-0005-0000-0000-000087620000}"/>
    <cellStyle name="Normal 3 2 3 2 4 2 7" xfId="22289" xr:uid="{00000000-0005-0000-0000-000088620000}"/>
    <cellStyle name="Normal 3 2 3 2 4 3" xfId="22290" xr:uid="{00000000-0005-0000-0000-000089620000}"/>
    <cellStyle name="Normal 3 2 3 2 4 3 2" xfId="22291" xr:uid="{00000000-0005-0000-0000-00008A620000}"/>
    <cellStyle name="Normal 3 2 3 2 4 3 2 2" xfId="22292" xr:uid="{00000000-0005-0000-0000-00008B620000}"/>
    <cellStyle name="Normal 3 2 3 2 4 3 2 2 2" xfId="22293" xr:uid="{00000000-0005-0000-0000-00008C620000}"/>
    <cellStyle name="Normal 3 2 3 2 4 3 2 3" xfId="22294" xr:uid="{00000000-0005-0000-0000-00008D620000}"/>
    <cellStyle name="Normal 3 2 3 2 4 3 3" xfId="22295" xr:uid="{00000000-0005-0000-0000-00008E620000}"/>
    <cellStyle name="Normal 3 2 3 2 4 3 3 2" xfId="22296" xr:uid="{00000000-0005-0000-0000-00008F620000}"/>
    <cellStyle name="Normal 3 2 3 2 4 3 3 2 2" xfId="22297" xr:uid="{00000000-0005-0000-0000-000090620000}"/>
    <cellStyle name="Normal 3 2 3 2 4 3 3 3" xfId="22298" xr:uid="{00000000-0005-0000-0000-000091620000}"/>
    <cellStyle name="Normal 3 2 3 2 4 3 4" xfId="22299" xr:uid="{00000000-0005-0000-0000-000092620000}"/>
    <cellStyle name="Normal 3 2 3 2 4 3 4 2" xfId="22300" xr:uid="{00000000-0005-0000-0000-000093620000}"/>
    <cellStyle name="Normal 3 2 3 2 4 3 4 3" xfId="22301" xr:uid="{00000000-0005-0000-0000-000094620000}"/>
    <cellStyle name="Normal 3 2 3 2 4 3 5" xfId="22302" xr:uid="{00000000-0005-0000-0000-000095620000}"/>
    <cellStyle name="Normal 3 2 3 2 4 3 6" xfId="22303" xr:uid="{00000000-0005-0000-0000-000096620000}"/>
    <cellStyle name="Normal 3 2 3 2 4 3 7" xfId="22304" xr:uid="{00000000-0005-0000-0000-000097620000}"/>
    <cellStyle name="Normal 3 2 3 2 4 4" xfId="22305" xr:uid="{00000000-0005-0000-0000-000098620000}"/>
    <cellStyle name="Normal 3 2 3 2 4 4 2" xfId="22306" xr:uid="{00000000-0005-0000-0000-000099620000}"/>
    <cellStyle name="Normal 3 2 3 2 4 4 2 2" xfId="22307" xr:uid="{00000000-0005-0000-0000-00009A620000}"/>
    <cellStyle name="Normal 3 2 3 2 4 4 2 3" xfId="22308" xr:uid="{00000000-0005-0000-0000-00009B620000}"/>
    <cellStyle name="Normal 3 2 3 2 4 4 3" xfId="22309" xr:uid="{00000000-0005-0000-0000-00009C620000}"/>
    <cellStyle name="Normal 3 2 3 2 4 4 3 2" xfId="22310" xr:uid="{00000000-0005-0000-0000-00009D620000}"/>
    <cellStyle name="Normal 3 2 3 2 4 4 3 3" xfId="22311" xr:uid="{00000000-0005-0000-0000-00009E620000}"/>
    <cellStyle name="Normal 3 2 3 2 4 4 4" xfId="22312" xr:uid="{00000000-0005-0000-0000-00009F620000}"/>
    <cellStyle name="Normal 3 2 3 2 4 4 4 2" xfId="22313" xr:uid="{00000000-0005-0000-0000-0000A0620000}"/>
    <cellStyle name="Normal 3 2 3 2 4 4 5" xfId="22314" xr:uid="{00000000-0005-0000-0000-0000A1620000}"/>
    <cellStyle name="Normal 3 2 3 2 4 4 6" xfId="22315" xr:uid="{00000000-0005-0000-0000-0000A2620000}"/>
    <cellStyle name="Normal 3 2 3 2 4 4 7" xfId="22316" xr:uid="{00000000-0005-0000-0000-0000A3620000}"/>
    <cellStyle name="Normal 3 2 3 2 4 5" xfId="22317" xr:uid="{00000000-0005-0000-0000-0000A4620000}"/>
    <cellStyle name="Normal 3 2 3 2 4 5 2" xfId="22318" xr:uid="{00000000-0005-0000-0000-0000A5620000}"/>
    <cellStyle name="Normal 3 2 3 2 4 5 2 2" xfId="22319" xr:uid="{00000000-0005-0000-0000-0000A6620000}"/>
    <cellStyle name="Normal 3 2 3 2 4 5 2 3" xfId="22320" xr:uid="{00000000-0005-0000-0000-0000A7620000}"/>
    <cellStyle name="Normal 3 2 3 2 4 5 3" xfId="22321" xr:uid="{00000000-0005-0000-0000-0000A8620000}"/>
    <cellStyle name="Normal 3 2 3 2 4 5 3 2" xfId="22322" xr:uid="{00000000-0005-0000-0000-0000A9620000}"/>
    <cellStyle name="Normal 3 2 3 2 4 5 4" xfId="22323" xr:uid="{00000000-0005-0000-0000-0000AA620000}"/>
    <cellStyle name="Normal 3 2 3 2 4 5 5" xfId="22324" xr:uid="{00000000-0005-0000-0000-0000AB620000}"/>
    <cellStyle name="Normal 3 2 3 2 4 5 6" xfId="22325" xr:uid="{00000000-0005-0000-0000-0000AC620000}"/>
    <cellStyle name="Normal 3 2 3 2 4 6" xfId="22326" xr:uid="{00000000-0005-0000-0000-0000AD620000}"/>
    <cellStyle name="Normal 3 2 3 2 4 6 2" xfId="22327" xr:uid="{00000000-0005-0000-0000-0000AE620000}"/>
    <cellStyle name="Normal 3 2 3 2 4 6 2 2" xfId="22328" xr:uid="{00000000-0005-0000-0000-0000AF620000}"/>
    <cellStyle name="Normal 3 2 3 2 4 6 3" xfId="22329" xr:uid="{00000000-0005-0000-0000-0000B0620000}"/>
    <cellStyle name="Normal 3 2 3 2 4 7" xfId="22330" xr:uid="{00000000-0005-0000-0000-0000B1620000}"/>
    <cellStyle name="Normal 3 2 3 2 4 7 2" xfId="22331" xr:uid="{00000000-0005-0000-0000-0000B2620000}"/>
    <cellStyle name="Normal 3 2 3 2 4 7 3" xfId="22332" xr:uid="{00000000-0005-0000-0000-0000B3620000}"/>
    <cellStyle name="Normal 3 2 3 2 4 8" xfId="22333" xr:uid="{00000000-0005-0000-0000-0000B4620000}"/>
    <cellStyle name="Normal 3 2 3 2 4 8 2" xfId="22334" xr:uid="{00000000-0005-0000-0000-0000B5620000}"/>
    <cellStyle name="Normal 3 2 3 2 4 9" xfId="22335" xr:uid="{00000000-0005-0000-0000-0000B6620000}"/>
    <cellStyle name="Normal 3 2 3 2 5" xfId="22336" xr:uid="{00000000-0005-0000-0000-0000B7620000}"/>
    <cellStyle name="Normal 3 2 3 2 5 2" xfId="22337" xr:uid="{00000000-0005-0000-0000-0000B8620000}"/>
    <cellStyle name="Normal 3 2 3 2 5 2 2" xfId="22338" xr:uid="{00000000-0005-0000-0000-0000B9620000}"/>
    <cellStyle name="Normal 3 2 3 2 5 2 2 2" xfId="22339" xr:uid="{00000000-0005-0000-0000-0000BA620000}"/>
    <cellStyle name="Normal 3 2 3 2 5 2 2 3" xfId="22340" xr:uid="{00000000-0005-0000-0000-0000BB620000}"/>
    <cellStyle name="Normal 3 2 3 2 5 2 2 4" xfId="22341" xr:uid="{00000000-0005-0000-0000-0000BC620000}"/>
    <cellStyle name="Normal 3 2 3 2 5 2 3" xfId="22342" xr:uid="{00000000-0005-0000-0000-0000BD620000}"/>
    <cellStyle name="Normal 3 2 3 2 5 2 3 2" xfId="22343" xr:uid="{00000000-0005-0000-0000-0000BE620000}"/>
    <cellStyle name="Normal 3 2 3 2 5 2 4" xfId="22344" xr:uid="{00000000-0005-0000-0000-0000BF620000}"/>
    <cellStyle name="Normal 3 2 3 2 5 2 4 2" xfId="22345" xr:uid="{00000000-0005-0000-0000-0000C0620000}"/>
    <cellStyle name="Normal 3 2 3 2 5 2 5" xfId="22346" xr:uid="{00000000-0005-0000-0000-0000C1620000}"/>
    <cellStyle name="Normal 3 2 3 2 5 2 6" xfId="22347" xr:uid="{00000000-0005-0000-0000-0000C2620000}"/>
    <cellStyle name="Normal 3 2 3 2 5 3" xfId="22348" xr:uid="{00000000-0005-0000-0000-0000C3620000}"/>
    <cellStyle name="Normal 3 2 3 2 5 3 2" xfId="22349" xr:uid="{00000000-0005-0000-0000-0000C4620000}"/>
    <cellStyle name="Normal 3 2 3 2 5 3 2 2" xfId="22350" xr:uid="{00000000-0005-0000-0000-0000C5620000}"/>
    <cellStyle name="Normal 3 2 3 2 5 3 2 3" xfId="22351" xr:uid="{00000000-0005-0000-0000-0000C6620000}"/>
    <cellStyle name="Normal 3 2 3 2 5 3 3" xfId="22352" xr:uid="{00000000-0005-0000-0000-0000C7620000}"/>
    <cellStyle name="Normal 3 2 3 2 5 3 3 2" xfId="22353" xr:uid="{00000000-0005-0000-0000-0000C8620000}"/>
    <cellStyle name="Normal 3 2 3 2 5 3 4" xfId="22354" xr:uid="{00000000-0005-0000-0000-0000C9620000}"/>
    <cellStyle name="Normal 3 2 3 2 5 3 5" xfId="22355" xr:uid="{00000000-0005-0000-0000-0000CA620000}"/>
    <cellStyle name="Normal 3 2 3 2 5 4" xfId="22356" xr:uid="{00000000-0005-0000-0000-0000CB620000}"/>
    <cellStyle name="Normal 3 2 3 2 5 4 2" xfId="22357" xr:uid="{00000000-0005-0000-0000-0000CC620000}"/>
    <cellStyle name="Normal 3 2 3 2 5 4 2 2" xfId="22358" xr:uid="{00000000-0005-0000-0000-0000CD620000}"/>
    <cellStyle name="Normal 3 2 3 2 5 4 3" xfId="22359" xr:uid="{00000000-0005-0000-0000-0000CE620000}"/>
    <cellStyle name="Normal 3 2 3 2 5 4 4" xfId="22360" xr:uid="{00000000-0005-0000-0000-0000CF620000}"/>
    <cellStyle name="Normal 3 2 3 2 5 5" xfId="22361" xr:uid="{00000000-0005-0000-0000-0000D0620000}"/>
    <cellStyle name="Normal 3 2 3 2 5 5 2" xfId="22362" xr:uid="{00000000-0005-0000-0000-0000D1620000}"/>
    <cellStyle name="Normal 3 2 3 2 5 5 3" xfId="22363" xr:uid="{00000000-0005-0000-0000-0000D2620000}"/>
    <cellStyle name="Normal 3 2 3 2 5 6" xfId="22364" xr:uid="{00000000-0005-0000-0000-0000D3620000}"/>
    <cellStyle name="Normal 3 2 3 2 5 6 2" xfId="22365" xr:uid="{00000000-0005-0000-0000-0000D4620000}"/>
    <cellStyle name="Normal 3 2 3 2 5 6 3" xfId="22366" xr:uid="{00000000-0005-0000-0000-0000D5620000}"/>
    <cellStyle name="Normal 3 2 3 2 5 7" xfId="22367" xr:uid="{00000000-0005-0000-0000-0000D6620000}"/>
    <cellStyle name="Normal 3 2 3 2 5 8" xfId="22368" xr:uid="{00000000-0005-0000-0000-0000D7620000}"/>
    <cellStyle name="Normal 3 2 3 2 6" xfId="22369" xr:uid="{00000000-0005-0000-0000-0000D8620000}"/>
    <cellStyle name="Normal 3 2 3 2 6 2" xfId="22370" xr:uid="{00000000-0005-0000-0000-0000D9620000}"/>
    <cellStyle name="Normal 3 2 3 2 6 2 2" xfId="22371" xr:uid="{00000000-0005-0000-0000-0000DA620000}"/>
    <cellStyle name="Normal 3 2 3 2 6 2 2 2" xfId="22372" xr:uid="{00000000-0005-0000-0000-0000DB620000}"/>
    <cellStyle name="Normal 3 2 3 2 6 2 2 3" xfId="22373" xr:uid="{00000000-0005-0000-0000-0000DC620000}"/>
    <cellStyle name="Normal 3 2 3 2 6 2 3" xfId="22374" xr:uid="{00000000-0005-0000-0000-0000DD620000}"/>
    <cellStyle name="Normal 3 2 3 2 6 2 3 2" xfId="22375" xr:uid="{00000000-0005-0000-0000-0000DE620000}"/>
    <cellStyle name="Normal 3 2 3 2 6 2 4" xfId="22376" xr:uid="{00000000-0005-0000-0000-0000DF620000}"/>
    <cellStyle name="Normal 3 2 3 2 6 2 5" xfId="22377" xr:uid="{00000000-0005-0000-0000-0000E0620000}"/>
    <cellStyle name="Normal 3 2 3 2 6 3" xfId="22378" xr:uid="{00000000-0005-0000-0000-0000E1620000}"/>
    <cellStyle name="Normal 3 2 3 2 6 3 2" xfId="22379" xr:uid="{00000000-0005-0000-0000-0000E2620000}"/>
    <cellStyle name="Normal 3 2 3 2 6 3 2 2" xfId="22380" xr:uid="{00000000-0005-0000-0000-0000E3620000}"/>
    <cellStyle name="Normal 3 2 3 2 6 3 3" xfId="22381" xr:uid="{00000000-0005-0000-0000-0000E4620000}"/>
    <cellStyle name="Normal 3 2 3 2 6 3 4" xfId="22382" xr:uid="{00000000-0005-0000-0000-0000E5620000}"/>
    <cellStyle name="Normal 3 2 3 2 6 4" xfId="22383" xr:uid="{00000000-0005-0000-0000-0000E6620000}"/>
    <cellStyle name="Normal 3 2 3 2 6 4 2" xfId="22384" xr:uid="{00000000-0005-0000-0000-0000E7620000}"/>
    <cellStyle name="Normal 3 2 3 2 6 4 2 2" xfId="22385" xr:uid="{00000000-0005-0000-0000-0000E8620000}"/>
    <cellStyle name="Normal 3 2 3 2 6 4 3" xfId="22386" xr:uid="{00000000-0005-0000-0000-0000E9620000}"/>
    <cellStyle name="Normal 3 2 3 2 6 5" xfId="22387" xr:uid="{00000000-0005-0000-0000-0000EA620000}"/>
    <cellStyle name="Normal 3 2 3 2 6 5 2" xfId="22388" xr:uid="{00000000-0005-0000-0000-0000EB620000}"/>
    <cellStyle name="Normal 3 2 3 2 6 5 3" xfId="22389" xr:uid="{00000000-0005-0000-0000-0000EC620000}"/>
    <cellStyle name="Normal 3 2 3 2 6 6" xfId="22390" xr:uid="{00000000-0005-0000-0000-0000ED620000}"/>
    <cellStyle name="Normal 3 2 3 2 6 6 2" xfId="22391" xr:uid="{00000000-0005-0000-0000-0000EE620000}"/>
    <cellStyle name="Normal 3 2 3 2 6 7" xfId="22392" xr:uid="{00000000-0005-0000-0000-0000EF620000}"/>
    <cellStyle name="Normal 3 2 3 2 7" xfId="22393" xr:uid="{00000000-0005-0000-0000-0000F0620000}"/>
    <cellStyle name="Normal 3 2 3 2 7 2" xfId="22394" xr:uid="{00000000-0005-0000-0000-0000F1620000}"/>
    <cellStyle name="Normal 3 2 3 2 7 2 2" xfId="22395" xr:uid="{00000000-0005-0000-0000-0000F2620000}"/>
    <cellStyle name="Normal 3 2 3 2 7 2 2 2" xfId="22396" xr:uid="{00000000-0005-0000-0000-0000F3620000}"/>
    <cellStyle name="Normal 3 2 3 2 7 2 3" xfId="22397" xr:uid="{00000000-0005-0000-0000-0000F4620000}"/>
    <cellStyle name="Normal 3 2 3 2 7 3" xfId="22398" xr:uid="{00000000-0005-0000-0000-0000F5620000}"/>
    <cellStyle name="Normal 3 2 3 2 7 3 2" xfId="22399" xr:uid="{00000000-0005-0000-0000-0000F6620000}"/>
    <cellStyle name="Normal 3 2 3 2 7 3 2 2" xfId="22400" xr:uid="{00000000-0005-0000-0000-0000F7620000}"/>
    <cellStyle name="Normal 3 2 3 2 7 3 3" xfId="22401" xr:uid="{00000000-0005-0000-0000-0000F8620000}"/>
    <cellStyle name="Normal 3 2 3 2 7 4" xfId="22402" xr:uid="{00000000-0005-0000-0000-0000F9620000}"/>
    <cellStyle name="Normal 3 2 3 2 7 4 2" xfId="22403" xr:uid="{00000000-0005-0000-0000-0000FA620000}"/>
    <cellStyle name="Normal 3 2 3 2 7 4 3" xfId="22404" xr:uid="{00000000-0005-0000-0000-0000FB620000}"/>
    <cellStyle name="Normal 3 2 3 2 7 5" xfId="22405" xr:uid="{00000000-0005-0000-0000-0000FC620000}"/>
    <cellStyle name="Normal 3 2 3 2 7 6" xfId="22406" xr:uid="{00000000-0005-0000-0000-0000FD620000}"/>
    <cellStyle name="Normal 3 2 3 2 7 7" xfId="22407" xr:uid="{00000000-0005-0000-0000-0000FE620000}"/>
    <cellStyle name="Normal 3 2 3 2 8" xfId="22408" xr:uid="{00000000-0005-0000-0000-0000FF620000}"/>
    <cellStyle name="Normal 3 2 3 2 8 2" xfId="22409" xr:uid="{00000000-0005-0000-0000-000000630000}"/>
    <cellStyle name="Normal 3 2 3 2 8 2 2" xfId="22410" xr:uid="{00000000-0005-0000-0000-000001630000}"/>
    <cellStyle name="Normal 3 2 3 2 8 2 2 2" xfId="22411" xr:uid="{00000000-0005-0000-0000-000002630000}"/>
    <cellStyle name="Normal 3 2 3 2 8 2 3" xfId="22412" xr:uid="{00000000-0005-0000-0000-000003630000}"/>
    <cellStyle name="Normal 3 2 3 2 8 3" xfId="22413" xr:uid="{00000000-0005-0000-0000-000004630000}"/>
    <cellStyle name="Normal 3 2 3 2 8 3 2" xfId="22414" xr:uid="{00000000-0005-0000-0000-000005630000}"/>
    <cellStyle name="Normal 3 2 3 2 8 3 2 2" xfId="22415" xr:uid="{00000000-0005-0000-0000-000006630000}"/>
    <cellStyle name="Normal 3 2 3 2 8 3 3" xfId="22416" xr:uid="{00000000-0005-0000-0000-000007630000}"/>
    <cellStyle name="Normal 3 2 3 2 8 4" xfId="22417" xr:uid="{00000000-0005-0000-0000-000008630000}"/>
    <cellStyle name="Normal 3 2 3 2 8 4 2" xfId="22418" xr:uid="{00000000-0005-0000-0000-000009630000}"/>
    <cellStyle name="Normal 3 2 3 2 8 5" xfId="22419" xr:uid="{00000000-0005-0000-0000-00000A630000}"/>
    <cellStyle name="Normal 3 2 3 2 8 6" xfId="22420" xr:uid="{00000000-0005-0000-0000-00000B630000}"/>
    <cellStyle name="Normal 3 2 3 2 9" xfId="22421" xr:uid="{00000000-0005-0000-0000-00000C630000}"/>
    <cellStyle name="Normal 3 2 3 2 9 2" xfId="22422" xr:uid="{00000000-0005-0000-0000-00000D630000}"/>
    <cellStyle name="Normal 3 2 3 2 9 2 2" xfId="22423" xr:uid="{00000000-0005-0000-0000-00000E630000}"/>
    <cellStyle name="Normal 3 2 3 2 9 3" xfId="22424" xr:uid="{00000000-0005-0000-0000-00000F630000}"/>
    <cellStyle name="Normal 3 2 3 2 9 4" xfId="22425" xr:uid="{00000000-0005-0000-0000-000010630000}"/>
    <cellStyle name="Normal 3 2 3 3" xfId="22426" xr:uid="{00000000-0005-0000-0000-000011630000}"/>
    <cellStyle name="Normal 3 2 3 3 10" xfId="22427" xr:uid="{00000000-0005-0000-0000-000012630000}"/>
    <cellStyle name="Normal 3 2 3 3 10 2" xfId="22428" xr:uid="{00000000-0005-0000-0000-000013630000}"/>
    <cellStyle name="Normal 3 2 3 3 10 2 2" xfId="22429" xr:uid="{00000000-0005-0000-0000-000014630000}"/>
    <cellStyle name="Normal 3 2 3 3 10 3" xfId="22430" xr:uid="{00000000-0005-0000-0000-000015630000}"/>
    <cellStyle name="Normal 3 2 3 3 11" xfId="22431" xr:uid="{00000000-0005-0000-0000-000016630000}"/>
    <cellStyle name="Normal 3 2 3 3 11 2" xfId="22432" xr:uid="{00000000-0005-0000-0000-000017630000}"/>
    <cellStyle name="Normal 3 2 3 3 11 3" xfId="22433" xr:uid="{00000000-0005-0000-0000-000018630000}"/>
    <cellStyle name="Normal 3 2 3 3 12" xfId="22434" xr:uid="{00000000-0005-0000-0000-000019630000}"/>
    <cellStyle name="Normal 3 2 3 3 13" xfId="22435" xr:uid="{00000000-0005-0000-0000-00001A630000}"/>
    <cellStyle name="Normal 3 2 3 3 14" xfId="22436" xr:uid="{00000000-0005-0000-0000-00001B630000}"/>
    <cellStyle name="Normal 3 2 3 3 2" xfId="22437" xr:uid="{00000000-0005-0000-0000-00001C630000}"/>
    <cellStyle name="Normal 3 2 3 3 2 10" xfId="22438" xr:uid="{00000000-0005-0000-0000-00001D630000}"/>
    <cellStyle name="Normal 3 2 3 3 2 11" xfId="22439" xr:uid="{00000000-0005-0000-0000-00001E630000}"/>
    <cellStyle name="Normal 3 2 3 3 2 12" xfId="22440" xr:uid="{00000000-0005-0000-0000-00001F630000}"/>
    <cellStyle name="Normal 3 2 3 3 2 2" xfId="22441" xr:uid="{00000000-0005-0000-0000-000020630000}"/>
    <cellStyle name="Normal 3 2 3 3 2 2 2" xfId="22442" xr:uid="{00000000-0005-0000-0000-000021630000}"/>
    <cellStyle name="Normal 3 2 3 3 2 2 2 2" xfId="22443" xr:uid="{00000000-0005-0000-0000-000022630000}"/>
    <cellStyle name="Normal 3 2 3 3 2 2 2 2 2" xfId="22444" xr:uid="{00000000-0005-0000-0000-000023630000}"/>
    <cellStyle name="Normal 3 2 3 3 2 2 2 2 3" xfId="22445" xr:uid="{00000000-0005-0000-0000-000024630000}"/>
    <cellStyle name="Normal 3 2 3 3 2 2 2 2 4" xfId="22446" xr:uid="{00000000-0005-0000-0000-000025630000}"/>
    <cellStyle name="Normal 3 2 3 3 2 2 2 3" xfId="22447" xr:uid="{00000000-0005-0000-0000-000026630000}"/>
    <cellStyle name="Normal 3 2 3 3 2 2 2 3 2" xfId="22448" xr:uid="{00000000-0005-0000-0000-000027630000}"/>
    <cellStyle name="Normal 3 2 3 3 2 2 2 4" xfId="22449" xr:uid="{00000000-0005-0000-0000-000028630000}"/>
    <cellStyle name="Normal 3 2 3 3 2 2 2 4 2" xfId="22450" xr:uid="{00000000-0005-0000-0000-000029630000}"/>
    <cellStyle name="Normal 3 2 3 3 2 2 2 5" xfId="22451" xr:uid="{00000000-0005-0000-0000-00002A630000}"/>
    <cellStyle name="Normal 3 2 3 3 2 2 2 6" xfId="22452" xr:uid="{00000000-0005-0000-0000-00002B630000}"/>
    <cellStyle name="Normal 3 2 3 3 2 2 3" xfId="22453" xr:uid="{00000000-0005-0000-0000-00002C630000}"/>
    <cellStyle name="Normal 3 2 3 3 2 2 3 2" xfId="22454" xr:uid="{00000000-0005-0000-0000-00002D630000}"/>
    <cellStyle name="Normal 3 2 3 3 2 2 3 2 2" xfId="22455" xr:uid="{00000000-0005-0000-0000-00002E630000}"/>
    <cellStyle name="Normal 3 2 3 3 2 2 3 2 3" xfId="22456" xr:uid="{00000000-0005-0000-0000-00002F630000}"/>
    <cellStyle name="Normal 3 2 3 3 2 2 3 3" xfId="22457" xr:uid="{00000000-0005-0000-0000-000030630000}"/>
    <cellStyle name="Normal 3 2 3 3 2 2 3 3 2" xfId="22458" xr:uid="{00000000-0005-0000-0000-000031630000}"/>
    <cellStyle name="Normal 3 2 3 3 2 2 3 4" xfId="22459" xr:uid="{00000000-0005-0000-0000-000032630000}"/>
    <cellStyle name="Normal 3 2 3 3 2 2 3 5" xfId="22460" xr:uid="{00000000-0005-0000-0000-000033630000}"/>
    <cellStyle name="Normal 3 2 3 3 2 2 4" xfId="22461" xr:uid="{00000000-0005-0000-0000-000034630000}"/>
    <cellStyle name="Normal 3 2 3 3 2 2 4 2" xfId="22462" xr:uid="{00000000-0005-0000-0000-000035630000}"/>
    <cellStyle name="Normal 3 2 3 3 2 2 4 2 2" xfId="22463" xr:uid="{00000000-0005-0000-0000-000036630000}"/>
    <cellStyle name="Normal 3 2 3 3 2 2 4 3" xfId="22464" xr:uid="{00000000-0005-0000-0000-000037630000}"/>
    <cellStyle name="Normal 3 2 3 3 2 2 4 4" xfId="22465" xr:uid="{00000000-0005-0000-0000-000038630000}"/>
    <cellStyle name="Normal 3 2 3 3 2 2 5" xfId="22466" xr:uid="{00000000-0005-0000-0000-000039630000}"/>
    <cellStyle name="Normal 3 2 3 3 2 2 5 2" xfId="22467" xr:uid="{00000000-0005-0000-0000-00003A630000}"/>
    <cellStyle name="Normal 3 2 3 3 2 2 5 3" xfId="22468" xr:uid="{00000000-0005-0000-0000-00003B630000}"/>
    <cellStyle name="Normal 3 2 3 3 2 2 6" xfId="22469" xr:uid="{00000000-0005-0000-0000-00003C630000}"/>
    <cellStyle name="Normal 3 2 3 3 2 2 6 2" xfId="22470" xr:uid="{00000000-0005-0000-0000-00003D630000}"/>
    <cellStyle name="Normal 3 2 3 3 2 2 6 3" xfId="22471" xr:uid="{00000000-0005-0000-0000-00003E630000}"/>
    <cellStyle name="Normal 3 2 3 3 2 2 7" xfId="22472" xr:uid="{00000000-0005-0000-0000-00003F630000}"/>
    <cellStyle name="Normal 3 2 3 3 2 2 8" xfId="22473" xr:uid="{00000000-0005-0000-0000-000040630000}"/>
    <cellStyle name="Normal 3 2 3 3 2 3" xfId="22474" xr:uid="{00000000-0005-0000-0000-000041630000}"/>
    <cellStyle name="Normal 3 2 3 3 2 3 2" xfId="22475" xr:uid="{00000000-0005-0000-0000-000042630000}"/>
    <cellStyle name="Normal 3 2 3 3 2 3 2 2" xfId="22476" xr:uid="{00000000-0005-0000-0000-000043630000}"/>
    <cellStyle name="Normal 3 2 3 3 2 3 2 2 2" xfId="22477" xr:uid="{00000000-0005-0000-0000-000044630000}"/>
    <cellStyle name="Normal 3 2 3 3 2 3 2 3" xfId="22478" xr:uid="{00000000-0005-0000-0000-000045630000}"/>
    <cellStyle name="Normal 3 2 3 3 2 3 2 4" xfId="22479" xr:uid="{00000000-0005-0000-0000-000046630000}"/>
    <cellStyle name="Normal 3 2 3 3 2 3 3" xfId="22480" xr:uid="{00000000-0005-0000-0000-000047630000}"/>
    <cellStyle name="Normal 3 2 3 3 2 3 3 2" xfId="22481" xr:uid="{00000000-0005-0000-0000-000048630000}"/>
    <cellStyle name="Normal 3 2 3 3 2 3 3 2 2" xfId="22482" xr:uid="{00000000-0005-0000-0000-000049630000}"/>
    <cellStyle name="Normal 3 2 3 3 2 3 3 3" xfId="22483" xr:uid="{00000000-0005-0000-0000-00004A630000}"/>
    <cellStyle name="Normal 3 2 3 3 2 3 4" xfId="22484" xr:uid="{00000000-0005-0000-0000-00004B630000}"/>
    <cellStyle name="Normal 3 2 3 3 2 3 4 2" xfId="22485" xr:uid="{00000000-0005-0000-0000-00004C630000}"/>
    <cellStyle name="Normal 3 2 3 3 2 3 4 2 2" xfId="22486" xr:uid="{00000000-0005-0000-0000-00004D630000}"/>
    <cellStyle name="Normal 3 2 3 3 2 3 4 3" xfId="22487" xr:uid="{00000000-0005-0000-0000-00004E630000}"/>
    <cellStyle name="Normal 3 2 3 3 2 3 5" xfId="22488" xr:uid="{00000000-0005-0000-0000-00004F630000}"/>
    <cellStyle name="Normal 3 2 3 3 2 3 5 2" xfId="22489" xr:uid="{00000000-0005-0000-0000-000050630000}"/>
    <cellStyle name="Normal 3 2 3 3 2 3 6" xfId="22490" xr:uid="{00000000-0005-0000-0000-000051630000}"/>
    <cellStyle name="Normal 3 2 3 3 2 3 7" xfId="22491" xr:uid="{00000000-0005-0000-0000-000052630000}"/>
    <cellStyle name="Normal 3 2 3 3 2 4" xfId="22492" xr:uid="{00000000-0005-0000-0000-000053630000}"/>
    <cellStyle name="Normal 3 2 3 3 2 4 2" xfId="22493" xr:uid="{00000000-0005-0000-0000-000054630000}"/>
    <cellStyle name="Normal 3 2 3 3 2 4 2 2" xfId="22494" xr:uid="{00000000-0005-0000-0000-000055630000}"/>
    <cellStyle name="Normal 3 2 3 3 2 4 2 2 2" xfId="22495" xr:uid="{00000000-0005-0000-0000-000056630000}"/>
    <cellStyle name="Normal 3 2 3 3 2 4 2 3" xfId="22496" xr:uid="{00000000-0005-0000-0000-000057630000}"/>
    <cellStyle name="Normal 3 2 3 3 2 4 3" xfId="22497" xr:uid="{00000000-0005-0000-0000-000058630000}"/>
    <cellStyle name="Normal 3 2 3 3 2 4 3 2" xfId="22498" xr:uid="{00000000-0005-0000-0000-000059630000}"/>
    <cellStyle name="Normal 3 2 3 3 2 4 3 2 2" xfId="22499" xr:uid="{00000000-0005-0000-0000-00005A630000}"/>
    <cellStyle name="Normal 3 2 3 3 2 4 3 3" xfId="22500" xr:uid="{00000000-0005-0000-0000-00005B630000}"/>
    <cellStyle name="Normal 3 2 3 3 2 4 4" xfId="22501" xr:uid="{00000000-0005-0000-0000-00005C630000}"/>
    <cellStyle name="Normal 3 2 3 3 2 4 4 2" xfId="22502" xr:uid="{00000000-0005-0000-0000-00005D630000}"/>
    <cellStyle name="Normal 3 2 3 3 2 4 4 3" xfId="22503" xr:uid="{00000000-0005-0000-0000-00005E630000}"/>
    <cellStyle name="Normal 3 2 3 3 2 4 5" xfId="22504" xr:uid="{00000000-0005-0000-0000-00005F630000}"/>
    <cellStyle name="Normal 3 2 3 3 2 4 6" xfId="22505" xr:uid="{00000000-0005-0000-0000-000060630000}"/>
    <cellStyle name="Normal 3 2 3 3 2 4 7" xfId="22506" xr:uid="{00000000-0005-0000-0000-000061630000}"/>
    <cellStyle name="Normal 3 2 3 3 2 5" xfId="22507" xr:uid="{00000000-0005-0000-0000-000062630000}"/>
    <cellStyle name="Normal 3 2 3 3 2 5 2" xfId="22508" xr:uid="{00000000-0005-0000-0000-000063630000}"/>
    <cellStyle name="Normal 3 2 3 3 2 5 2 2" xfId="22509" xr:uid="{00000000-0005-0000-0000-000064630000}"/>
    <cellStyle name="Normal 3 2 3 3 2 5 2 3" xfId="22510" xr:uid="{00000000-0005-0000-0000-000065630000}"/>
    <cellStyle name="Normal 3 2 3 3 2 5 3" xfId="22511" xr:uid="{00000000-0005-0000-0000-000066630000}"/>
    <cellStyle name="Normal 3 2 3 3 2 5 3 2" xfId="22512" xr:uid="{00000000-0005-0000-0000-000067630000}"/>
    <cellStyle name="Normal 3 2 3 3 2 5 3 3" xfId="22513" xr:uid="{00000000-0005-0000-0000-000068630000}"/>
    <cellStyle name="Normal 3 2 3 3 2 5 4" xfId="22514" xr:uid="{00000000-0005-0000-0000-000069630000}"/>
    <cellStyle name="Normal 3 2 3 3 2 5 4 2" xfId="22515" xr:uid="{00000000-0005-0000-0000-00006A630000}"/>
    <cellStyle name="Normal 3 2 3 3 2 5 5" xfId="22516" xr:uid="{00000000-0005-0000-0000-00006B630000}"/>
    <cellStyle name="Normal 3 2 3 3 2 5 6" xfId="22517" xr:uid="{00000000-0005-0000-0000-00006C630000}"/>
    <cellStyle name="Normal 3 2 3 3 2 5 7" xfId="22518" xr:uid="{00000000-0005-0000-0000-00006D630000}"/>
    <cellStyle name="Normal 3 2 3 3 2 6" xfId="22519" xr:uid="{00000000-0005-0000-0000-00006E630000}"/>
    <cellStyle name="Normal 3 2 3 3 2 6 2" xfId="22520" xr:uid="{00000000-0005-0000-0000-00006F630000}"/>
    <cellStyle name="Normal 3 2 3 3 2 6 2 2" xfId="22521" xr:uid="{00000000-0005-0000-0000-000070630000}"/>
    <cellStyle name="Normal 3 2 3 3 2 6 2 3" xfId="22522" xr:uid="{00000000-0005-0000-0000-000071630000}"/>
    <cellStyle name="Normal 3 2 3 3 2 6 3" xfId="22523" xr:uid="{00000000-0005-0000-0000-000072630000}"/>
    <cellStyle name="Normal 3 2 3 3 2 6 3 2" xfId="22524" xr:uid="{00000000-0005-0000-0000-000073630000}"/>
    <cellStyle name="Normal 3 2 3 3 2 6 4" xfId="22525" xr:uid="{00000000-0005-0000-0000-000074630000}"/>
    <cellStyle name="Normal 3 2 3 3 2 6 5" xfId="22526" xr:uid="{00000000-0005-0000-0000-000075630000}"/>
    <cellStyle name="Normal 3 2 3 3 2 6 6" xfId="22527" xr:uid="{00000000-0005-0000-0000-000076630000}"/>
    <cellStyle name="Normal 3 2 3 3 2 7" xfId="22528" xr:uid="{00000000-0005-0000-0000-000077630000}"/>
    <cellStyle name="Normal 3 2 3 3 2 7 2" xfId="22529" xr:uid="{00000000-0005-0000-0000-000078630000}"/>
    <cellStyle name="Normal 3 2 3 3 2 7 2 2" xfId="22530" xr:uid="{00000000-0005-0000-0000-000079630000}"/>
    <cellStyle name="Normal 3 2 3 3 2 7 3" xfId="22531" xr:uid="{00000000-0005-0000-0000-00007A630000}"/>
    <cellStyle name="Normal 3 2 3 3 2 8" xfId="22532" xr:uid="{00000000-0005-0000-0000-00007B630000}"/>
    <cellStyle name="Normal 3 2 3 3 2 8 2" xfId="22533" xr:uid="{00000000-0005-0000-0000-00007C630000}"/>
    <cellStyle name="Normal 3 2 3 3 2 8 3" xfId="22534" xr:uid="{00000000-0005-0000-0000-00007D630000}"/>
    <cellStyle name="Normal 3 2 3 3 2 9" xfId="22535" xr:uid="{00000000-0005-0000-0000-00007E630000}"/>
    <cellStyle name="Normal 3 2 3 3 2 9 2" xfId="22536" xr:uid="{00000000-0005-0000-0000-00007F630000}"/>
    <cellStyle name="Normal 3 2 3 3 3" xfId="22537" xr:uid="{00000000-0005-0000-0000-000080630000}"/>
    <cellStyle name="Normal 3 2 3 3 3 10" xfId="22538" xr:uid="{00000000-0005-0000-0000-000081630000}"/>
    <cellStyle name="Normal 3 2 3 3 3 11" xfId="22539" xr:uid="{00000000-0005-0000-0000-000082630000}"/>
    <cellStyle name="Normal 3 2 3 3 3 2" xfId="22540" xr:uid="{00000000-0005-0000-0000-000083630000}"/>
    <cellStyle name="Normal 3 2 3 3 3 2 2" xfId="22541" xr:uid="{00000000-0005-0000-0000-000084630000}"/>
    <cellStyle name="Normal 3 2 3 3 3 2 2 2" xfId="22542" xr:uid="{00000000-0005-0000-0000-000085630000}"/>
    <cellStyle name="Normal 3 2 3 3 3 2 2 2 2" xfId="22543" xr:uid="{00000000-0005-0000-0000-000086630000}"/>
    <cellStyle name="Normal 3 2 3 3 3 2 2 3" xfId="22544" xr:uid="{00000000-0005-0000-0000-000087630000}"/>
    <cellStyle name="Normal 3 2 3 3 3 2 2 4" xfId="22545" xr:uid="{00000000-0005-0000-0000-000088630000}"/>
    <cellStyle name="Normal 3 2 3 3 3 2 3" xfId="22546" xr:uid="{00000000-0005-0000-0000-000089630000}"/>
    <cellStyle name="Normal 3 2 3 3 3 2 3 2" xfId="22547" xr:uid="{00000000-0005-0000-0000-00008A630000}"/>
    <cellStyle name="Normal 3 2 3 3 3 2 3 2 2" xfId="22548" xr:uid="{00000000-0005-0000-0000-00008B630000}"/>
    <cellStyle name="Normal 3 2 3 3 3 2 3 3" xfId="22549" xr:uid="{00000000-0005-0000-0000-00008C630000}"/>
    <cellStyle name="Normal 3 2 3 3 3 2 4" xfId="22550" xr:uid="{00000000-0005-0000-0000-00008D630000}"/>
    <cellStyle name="Normal 3 2 3 3 3 2 4 2" xfId="22551" xr:uid="{00000000-0005-0000-0000-00008E630000}"/>
    <cellStyle name="Normal 3 2 3 3 3 2 4 2 2" xfId="22552" xr:uid="{00000000-0005-0000-0000-00008F630000}"/>
    <cellStyle name="Normal 3 2 3 3 3 2 4 3" xfId="22553" xr:uid="{00000000-0005-0000-0000-000090630000}"/>
    <cellStyle name="Normal 3 2 3 3 3 2 5" xfId="22554" xr:uid="{00000000-0005-0000-0000-000091630000}"/>
    <cellStyle name="Normal 3 2 3 3 3 2 5 2" xfId="22555" xr:uid="{00000000-0005-0000-0000-000092630000}"/>
    <cellStyle name="Normal 3 2 3 3 3 2 6" xfId="22556" xr:uid="{00000000-0005-0000-0000-000093630000}"/>
    <cellStyle name="Normal 3 2 3 3 3 2 7" xfId="22557" xr:uid="{00000000-0005-0000-0000-000094630000}"/>
    <cellStyle name="Normal 3 2 3 3 3 3" xfId="22558" xr:uid="{00000000-0005-0000-0000-000095630000}"/>
    <cellStyle name="Normal 3 2 3 3 3 3 2" xfId="22559" xr:uid="{00000000-0005-0000-0000-000096630000}"/>
    <cellStyle name="Normal 3 2 3 3 3 3 2 2" xfId="22560" xr:uid="{00000000-0005-0000-0000-000097630000}"/>
    <cellStyle name="Normal 3 2 3 3 3 3 2 2 2" xfId="22561" xr:uid="{00000000-0005-0000-0000-000098630000}"/>
    <cellStyle name="Normal 3 2 3 3 3 3 2 3" xfId="22562" xr:uid="{00000000-0005-0000-0000-000099630000}"/>
    <cellStyle name="Normal 3 2 3 3 3 3 3" xfId="22563" xr:uid="{00000000-0005-0000-0000-00009A630000}"/>
    <cellStyle name="Normal 3 2 3 3 3 3 3 2" xfId="22564" xr:uid="{00000000-0005-0000-0000-00009B630000}"/>
    <cellStyle name="Normal 3 2 3 3 3 3 3 2 2" xfId="22565" xr:uid="{00000000-0005-0000-0000-00009C630000}"/>
    <cellStyle name="Normal 3 2 3 3 3 3 3 3" xfId="22566" xr:uid="{00000000-0005-0000-0000-00009D630000}"/>
    <cellStyle name="Normal 3 2 3 3 3 3 4" xfId="22567" xr:uid="{00000000-0005-0000-0000-00009E630000}"/>
    <cellStyle name="Normal 3 2 3 3 3 3 4 2" xfId="22568" xr:uid="{00000000-0005-0000-0000-00009F630000}"/>
    <cellStyle name="Normal 3 2 3 3 3 3 4 3" xfId="22569" xr:uid="{00000000-0005-0000-0000-0000A0630000}"/>
    <cellStyle name="Normal 3 2 3 3 3 3 5" xfId="22570" xr:uid="{00000000-0005-0000-0000-0000A1630000}"/>
    <cellStyle name="Normal 3 2 3 3 3 3 6" xfId="22571" xr:uid="{00000000-0005-0000-0000-0000A2630000}"/>
    <cellStyle name="Normal 3 2 3 3 3 3 7" xfId="22572" xr:uid="{00000000-0005-0000-0000-0000A3630000}"/>
    <cellStyle name="Normal 3 2 3 3 3 4" xfId="22573" xr:uid="{00000000-0005-0000-0000-0000A4630000}"/>
    <cellStyle name="Normal 3 2 3 3 3 4 2" xfId="22574" xr:uid="{00000000-0005-0000-0000-0000A5630000}"/>
    <cellStyle name="Normal 3 2 3 3 3 4 2 2" xfId="22575" xr:uid="{00000000-0005-0000-0000-0000A6630000}"/>
    <cellStyle name="Normal 3 2 3 3 3 4 2 3" xfId="22576" xr:uid="{00000000-0005-0000-0000-0000A7630000}"/>
    <cellStyle name="Normal 3 2 3 3 3 4 3" xfId="22577" xr:uid="{00000000-0005-0000-0000-0000A8630000}"/>
    <cellStyle name="Normal 3 2 3 3 3 4 3 2" xfId="22578" xr:uid="{00000000-0005-0000-0000-0000A9630000}"/>
    <cellStyle name="Normal 3 2 3 3 3 4 3 3" xfId="22579" xr:uid="{00000000-0005-0000-0000-0000AA630000}"/>
    <cellStyle name="Normal 3 2 3 3 3 4 4" xfId="22580" xr:uid="{00000000-0005-0000-0000-0000AB630000}"/>
    <cellStyle name="Normal 3 2 3 3 3 4 4 2" xfId="22581" xr:uid="{00000000-0005-0000-0000-0000AC630000}"/>
    <cellStyle name="Normal 3 2 3 3 3 4 5" xfId="22582" xr:uid="{00000000-0005-0000-0000-0000AD630000}"/>
    <cellStyle name="Normal 3 2 3 3 3 4 6" xfId="22583" xr:uid="{00000000-0005-0000-0000-0000AE630000}"/>
    <cellStyle name="Normal 3 2 3 3 3 4 7" xfId="22584" xr:uid="{00000000-0005-0000-0000-0000AF630000}"/>
    <cellStyle name="Normal 3 2 3 3 3 5" xfId="22585" xr:uid="{00000000-0005-0000-0000-0000B0630000}"/>
    <cellStyle name="Normal 3 2 3 3 3 5 2" xfId="22586" xr:uid="{00000000-0005-0000-0000-0000B1630000}"/>
    <cellStyle name="Normal 3 2 3 3 3 5 2 2" xfId="22587" xr:uid="{00000000-0005-0000-0000-0000B2630000}"/>
    <cellStyle name="Normal 3 2 3 3 3 5 2 3" xfId="22588" xr:uid="{00000000-0005-0000-0000-0000B3630000}"/>
    <cellStyle name="Normal 3 2 3 3 3 5 3" xfId="22589" xr:uid="{00000000-0005-0000-0000-0000B4630000}"/>
    <cellStyle name="Normal 3 2 3 3 3 5 3 2" xfId="22590" xr:uid="{00000000-0005-0000-0000-0000B5630000}"/>
    <cellStyle name="Normal 3 2 3 3 3 5 4" xfId="22591" xr:uid="{00000000-0005-0000-0000-0000B6630000}"/>
    <cellStyle name="Normal 3 2 3 3 3 5 5" xfId="22592" xr:uid="{00000000-0005-0000-0000-0000B7630000}"/>
    <cellStyle name="Normal 3 2 3 3 3 5 6" xfId="22593" xr:uid="{00000000-0005-0000-0000-0000B8630000}"/>
    <cellStyle name="Normal 3 2 3 3 3 6" xfId="22594" xr:uid="{00000000-0005-0000-0000-0000B9630000}"/>
    <cellStyle name="Normal 3 2 3 3 3 6 2" xfId="22595" xr:uid="{00000000-0005-0000-0000-0000BA630000}"/>
    <cellStyle name="Normal 3 2 3 3 3 6 2 2" xfId="22596" xr:uid="{00000000-0005-0000-0000-0000BB630000}"/>
    <cellStyle name="Normal 3 2 3 3 3 6 3" xfId="22597" xr:uid="{00000000-0005-0000-0000-0000BC630000}"/>
    <cellStyle name="Normal 3 2 3 3 3 7" xfId="22598" xr:uid="{00000000-0005-0000-0000-0000BD630000}"/>
    <cellStyle name="Normal 3 2 3 3 3 7 2" xfId="22599" xr:uid="{00000000-0005-0000-0000-0000BE630000}"/>
    <cellStyle name="Normal 3 2 3 3 3 7 3" xfId="22600" xr:uid="{00000000-0005-0000-0000-0000BF630000}"/>
    <cellStyle name="Normal 3 2 3 3 3 8" xfId="22601" xr:uid="{00000000-0005-0000-0000-0000C0630000}"/>
    <cellStyle name="Normal 3 2 3 3 3 8 2" xfId="22602" xr:uid="{00000000-0005-0000-0000-0000C1630000}"/>
    <cellStyle name="Normal 3 2 3 3 3 9" xfId="22603" xr:uid="{00000000-0005-0000-0000-0000C2630000}"/>
    <cellStyle name="Normal 3 2 3 3 4" xfId="22604" xr:uid="{00000000-0005-0000-0000-0000C3630000}"/>
    <cellStyle name="Normal 3 2 3 3 4 10" xfId="22605" xr:uid="{00000000-0005-0000-0000-0000C4630000}"/>
    <cellStyle name="Normal 3 2 3 3 4 11" xfId="22606" xr:uid="{00000000-0005-0000-0000-0000C5630000}"/>
    <cellStyle name="Normal 3 2 3 3 4 2" xfId="22607" xr:uid="{00000000-0005-0000-0000-0000C6630000}"/>
    <cellStyle name="Normal 3 2 3 3 4 2 2" xfId="22608" xr:uid="{00000000-0005-0000-0000-0000C7630000}"/>
    <cellStyle name="Normal 3 2 3 3 4 2 2 2" xfId="22609" xr:uid="{00000000-0005-0000-0000-0000C8630000}"/>
    <cellStyle name="Normal 3 2 3 3 4 2 2 2 2" xfId="22610" xr:uid="{00000000-0005-0000-0000-0000C9630000}"/>
    <cellStyle name="Normal 3 2 3 3 4 2 2 3" xfId="22611" xr:uid="{00000000-0005-0000-0000-0000CA630000}"/>
    <cellStyle name="Normal 3 2 3 3 4 2 2 4" xfId="22612" xr:uid="{00000000-0005-0000-0000-0000CB630000}"/>
    <cellStyle name="Normal 3 2 3 3 4 2 3" xfId="22613" xr:uid="{00000000-0005-0000-0000-0000CC630000}"/>
    <cellStyle name="Normal 3 2 3 3 4 2 3 2" xfId="22614" xr:uid="{00000000-0005-0000-0000-0000CD630000}"/>
    <cellStyle name="Normal 3 2 3 3 4 2 3 2 2" xfId="22615" xr:uid="{00000000-0005-0000-0000-0000CE630000}"/>
    <cellStyle name="Normal 3 2 3 3 4 2 3 3" xfId="22616" xr:uid="{00000000-0005-0000-0000-0000CF630000}"/>
    <cellStyle name="Normal 3 2 3 3 4 2 4" xfId="22617" xr:uid="{00000000-0005-0000-0000-0000D0630000}"/>
    <cellStyle name="Normal 3 2 3 3 4 2 4 2" xfId="22618" xr:uid="{00000000-0005-0000-0000-0000D1630000}"/>
    <cellStyle name="Normal 3 2 3 3 4 2 4 2 2" xfId="22619" xr:uid="{00000000-0005-0000-0000-0000D2630000}"/>
    <cellStyle name="Normal 3 2 3 3 4 2 4 3" xfId="22620" xr:uid="{00000000-0005-0000-0000-0000D3630000}"/>
    <cellStyle name="Normal 3 2 3 3 4 2 5" xfId="22621" xr:uid="{00000000-0005-0000-0000-0000D4630000}"/>
    <cellStyle name="Normal 3 2 3 3 4 2 5 2" xfId="22622" xr:uid="{00000000-0005-0000-0000-0000D5630000}"/>
    <cellStyle name="Normal 3 2 3 3 4 2 6" xfId="22623" xr:uid="{00000000-0005-0000-0000-0000D6630000}"/>
    <cellStyle name="Normal 3 2 3 3 4 2 7" xfId="22624" xr:uid="{00000000-0005-0000-0000-0000D7630000}"/>
    <cellStyle name="Normal 3 2 3 3 4 3" xfId="22625" xr:uid="{00000000-0005-0000-0000-0000D8630000}"/>
    <cellStyle name="Normal 3 2 3 3 4 3 2" xfId="22626" xr:uid="{00000000-0005-0000-0000-0000D9630000}"/>
    <cellStyle name="Normal 3 2 3 3 4 3 2 2" xfId="22627" xr:uid="{00000000-0005-0000-0000-0000DA630000}"/>
    <cellStyle name="Normal 3 2 3 3 4 3 2 2 2" xfId="22628" xr:uid="{00000000-0005-0000-0000-0000DB630000}"/>
    <cellStyle name="Normal 3 2 3 3 4 3 2 3" xfId="22629" xr:uid="{00000000-0005-0000-0000-0000DC630000}"/>
    <cellStyle name="Normal 3 2 3 3 4 3 3" xfId="22630" xr:uid="{00000000-0005-0000-0000-0000DD630000}"/>
    <cellStyle name="Normal 3 2 3 3 4 3 3 2" xfId="22631" xr:uid="{00000000-0005-0000-0000-0000DE630000}"/>
    <cellStyle name="Normal 3 2 3 3 4 3 3 2 2" xfId="22632" xr:uid="{00000000-0005-0000-0000-0000DF630000}"/>
    <cellStyle name="Normal 3 2 3 3 4 3 3 3" xfId="22633" xr:uid="{00000000-0005-0000-0000-0000E0630000}"/>
    <cellStyle name="Normal 3 2 3 3 4 3 4" xfId="22634" xr:uid="{00000000-0005-0000-0000-0000E1630000}"/>
    <cellStyle name="Normal 3 2 3 3 4 3 4 2" xfId="22635" xr:uid="{00000000-0005-0000-0000-0000E2630000}"/>
    <cellStyle name="Normal 3 2 3 3 4 3 4 3" xfId="22636" xr:uid="{00000000-0005-0000-0000-0000E3630000}"/>
    <cellStyle name="Normal 3 2 3 3 4 3 5" xfId="22637" xr:uid="{00000000-0005-0000-0000-0000E4630000}"/>
    <cellStyle name="Normal 3 2 3 3 4 3 6" xfId="22638" xr:uid="{00000000-0005-0000-0000-0000E5630000}"/>
    <cellStyle name="Normal 3 2 3 3 4 3 7" xfId="22639" xr:uid="{00000000-0005-0000-0000-0000E6630000}"/>
    <cellStyle name="Normal 3 2 3 3 4 4" xfId="22640" xr:uid="{00000000-0005-0000-0000-0000E7630000}"/>
    <cellStyle name="Normal 3 2 3 3 4 4 2" xfId="22641" xr:uid="{00000000-0005-0000-0000-0000E8630000}"/>
    <cellStyle name="Normal 3 2 3 3 4 4 2 2" xfId="22642" xr:uid="{00000000-0005-0000-0000-0000E9630000}"/>
    <cellStyle name="Normal 3 2 3 3 4 4 2 3" xfId="22643" xr:uid="{00000000-0005-0000-0000-0000EA630000}"/>
    <cellStyle name="Normal 3 2 3 3 4 4 3" xfId="22644" xr:uid="{00000000-0005-0000-0000-0000EB630000}"/>
    <cellStyle name="Normal 3 2 3 3 4 4 3 2" xfId="22645" xr:uid="{00000000-0005-0000-0000-0000EC630000}"/>
    <cellStyle name="Normal 3 2 3 3 4 4 3 3" xfId="22646" xr:uid="{00000000-0005-0000-0000-0000ED630000}"/>
    <cellStyle name="Normal 3 2 3 3 4 4 4" xfId="22647" xr:uid="{00000000-0005-0000-0000-0000EE630000}"/>
    <cellStyle name="Normal 3 2 3 3 4 4 4 2" xfId="22648" xr:uid="{00000000-0005-0000-0000-0000EF630000}"/>
    <cellStyle name="Normal 3 2 3 3 4 4 5" xfId="22649" xr:uid="{00000000-0005-0000-0000-0000F0630000}"/>
    <cellStyle name="Normal 3 2 3 3 4 4 6" xfId="22650" xr:uid="{00000000-0005-0000-0000-0000F1630000}"/>
    <cellStyle name="Normal 3 2 3 3 4 4 7" xfId="22651" xr:uid="{00000000-0005-0000-0000-0000F2630000}"/>
    <cellStyle name="Normal 3 2 3 3 4 5" xfId="22652" xr:uid="{00000000-0005-0000-0000-0000F3630000}"/>
    <cellStyle name="Normal 3 2 3 3 4 5 2" xfId="22653" xr:uid="{00000000-0005-0000-0000-0000F4630000}"/>
    <cellStyle name="Normal 3 2 3 3 4 5 2 2" xfId="22654" xr:uid="{00000000-0005-0000-0000-0000F5630000}"/>
    <cellStyle name="Normal 3 2 3 3 4 5 2 3" xfId="22655" xr:uid="{00000000-0005-0000-0000-0000F6630000}"/>
    <cellStyle name="Normal 3 2 3 3 4 5 3" xfId="22656" xr:uid="{00000000-0005-0000-0000-0000F7630000}"/>
    <cellStyle name="Normal 3 2 3 3 4 5 3 2" xfId="22657" xr:uid="{00000000-0005-0000-0000-0000F8630000}"/>
    <cellStyle name="Normal 3 2 3 3 4 5 4" xfId="22658" xr:uid="{00000000-0005-0000-0000-0000F9630000}"/>
    <cellStyle name="Normal 3 2 3 3 4 5 5" xfId="22659" xr:uid="{00000000-0005-0000-0000-0000FA630000}"/>
    <cellStyle name="Normal 3 2 3 3 4 5 6" xfId="22660" xr:uid="{00000000-0005-0000-0000-0000FB630000}"/>
    <cellStyle name="Normal 3 2 3 3 4 6" xfId="22661" xr:uid="{00000000-0005-0000-0000-0000FC630000}"/>
    <cellStyle name="Normal 3 2 3 3 4 6 2" xfId="22662" xr:uid="{00000000-0005-0000-0000-0000FD630000}"/>
    <cellStyle name="Normal 3 2 3 3 4 6 2 2" xfId="22663" xr:uid="{00000000-0005-0000-0000-0000FE630000}"/>
    <cellStyle name="Normal 3 2 3 3 4 6 3" xfId="22664" xr:uid="{00000000-0005-0000-0000-0000FF630000}"/>
    <cellStyle name="Normal 3 2 3 3 4 7" xfId="22665" xr:uid="{00000000-0005-0000-0000-000000640000}"/>
    <cellStyle name="Normal 3 2 3 3 4 7 2" xfId="22666" xr:uid="{00000000-0005-0000-0000-000001640000}"/>
    <cellStyle name="Normal 3 2 3 3 4 7 3" xfId="22667" xr:uid="{00000000-0005-0000-0000-000002640000}"/>
    <cellStyle name="Normal 3 2 3 3 4 8" xfId="22668" xr:uid="{00000000-0005-0000-0000-000003640000}"/>
    <cellStyle name="Normal 3 2 3 3 4 8 2" xfId="22669" xr:uid="{00000000-0005-0000-0000-000004640000}"/>
    <cellStyle name="Normal 3 2 3 3 4 9" xfId="22670" xr:uid="{00000000-0005-0000-0000-000005640000}"/>
    <cellStyle name="Normal 3 2 3 3 5" xfId="22671" xr:uid="{00000000-0005-0000-0000-000006640000}"/>
    <cellStyle name="Normal 3 2 3 3 5 2" xfId="22672" xr:uid="{00000000-0005-0000-0000-000007640000}"/>
    <cellStyle name="Normal 3 2 3 3 5 2 2" xfId="22673" xr:uid="{00000000-0005-0000-0000-000008640000}"/>
    <cellStyle name="Normal 3 2 3 3 5 2 2 2" xfId="22674" xr:uid="{00000000-0005-0000-0000-000009640000}"/>
    <cellStyle name="Normal 3 2 3 3 5 2 2 3" xfId="22675" xr:uid="{00000000-0005-0000-0000-00000A640000}"/>
    <cellStyle name="Normal 3 2 3 3 5 2 3" xfId="22676" xr:uid="{00000000-0005-0000-0000-00000B640000}"/>
    <cellStyle name="Normal 3 2 3 3 5 2 3 2" xfId="22677" xr:uid="{00000000-0005-0000-0000-00000C640000}"/>
    <cellStyle name="Normal 3 2 3 3 5 2 4" xfId="22678" xr:uid="{00000000-0005-0000-0000-00000D640000}"/>
    <cellStyle name="Normal 3 2 3 3 5 2 5" xfId="22679" xr:uid="{00000000-0005-0000-0000-00000E640000}"/>
    <cellStyle name="Normal 3 2 3 3 5 3" xfId="22680" xr:uid="{00000000-0005-0000-0000-00000F640000}"/>
    <cellStyle name="Normal 3 2 3 3 5 3 2" xfId="22681" xr:uid="{00000000-0005-0000-0000-000010640000}"/>
    <cellStyle name="Normal 3 2 3 3 5 3 2 2" xfId="22682" xr:uid="{00000000-0005-0000-0000-000011640000}"/>
    <cellStyle name="Normal 3 2 3 3 5 3 3" xfId="22683" xr:uid="{00000000-0005-0000-0000-000012640000}"/>
    <cellStyle name="Normal 3 2 3 3 5 3 4" xfId="22684" xr:uid="{00000000-0005-0000-0000-000013640000}"/>
    <cellStyle name="Normal 3 2 3 3 5 4" xfId="22685" xr:uid="{00000000-0005-0000-0000-000014640000}"/>
    <cellStyle name="Normal 3 2 3 3 5 4 2" xfId="22686" xr:uid="{00000000-0005-0000-0000-000015640000}"/>
    <cellStyle name="Normal 3 2 3 3 5 4 2 2" xfId="22687" xr:uid="{00000000-0005-0000-0000-000016640000}"/>
    <cellStyle name="Normal 3 2 3 3 5 4 3" xfId="22688" xr:uid="{00000000-0005-0000-0000-000017640000}"/>
    <cellStyle name="Normal 3 2 3 3 5 5" xfId="22689" xr:uid="{00000000-0005-0000-0000-000018640000}"/>
    <cellStyle name="Normal 3 2 3 3 5 5 2" xfId="22690" xr:uid="{00000000-0005-0000-0000-000019640000}"/>
    <cellStyle name="Normal 3 2 3 3 5 5 3" xfId="22691" xr:uid="{00000000-0005-0000-0000-00001A640000}"/>
    <cellStyle name="Normal 3 2 3 3 5 6" xfId="22692" xr:uid="{00000000-0005-0000-0000-00001B640000}"/>
    <cellStyle name="Normal 3 2 3 3 5 6 2" xfId="22693" xr:uid="{00000000-0005-0000-0000-00001C640000}"/>
    <cellStyle name="Normal 3 2 3 3 5 7" xfId="22694" xr:uid="{00000000-0005-0000-0000-00001D640000}"/>
    <cellStyle name="Normal 3 2 3 3 6" xfId="22695" xr:uid="{00000000-0005-0000-0000-00001E640000}"/>
    <cellStyle name="Normal 3 2 3 3 6 2" xfId="22696" xr:uid="{00000000-0005-0000-0000-00001F640000}"/>
    <cellStyle name="Normal 3 2 3 3 6 2 2" xfId="22697" xr:uid="{00000000-0005-0000-0000-000020640000}"/>
    <cellStyle name="Normal 3 2 3 3 6 2 2 2" xfId="22698" xr:uid="{00000000-0005-0000-0000-000021640000}"/>
    <cellStyle name="Normal 3 2 3 3 6 2 3" xfId="22699" xr:uid="{00000000-0005-0000-0000-000022640000}"/>
    <cellStyle name="Normal 3 2 3 3 6 3" xfId="22700" xr:uid="{00000000-0005-0000-0000-000023640000}"/>
    <cellStyle name="Normal 3 2 3 3 6 3 2" xfId="22701" xr:uid="{00000000-0005-0000-0000-000024640000}"/>
    <cellStyle name="Normal 3 2 3 3 6 3 2 2" xfId="22702" xr:uid="{00000000-0005-0000-0000-000025640000}"/>
    <cellStyle name="Normal 3 2 3 3 6 3 3" xfId="22703" xr:uid="{00000000-0005-0000-0000-000026640000}"/>
    <cellStyle name="Normal 3 2 3 3 6 4" xfId="22704" xr:uid="{00000000-0005-0000-0000-000027640000}"/>
    <cellStyle name="Normal 3 2 3 3 6 4 2" xfId="22705" xr:uid="{00000000-0005-0000-0000-000028640000}"/>
    <cellStyle name="Normal 3 2 3 3 6 4 3" xfId="22706" xr:uid="{00000000-0005-0000-0000-000029640000}"/>
    <cellStyle name="Normal 3 2 3 3 6 5" xfId="22707" xr:uid="{00000000-0005-0000-0000-00002A640000}"/>
    <cellStyle name="Normal 3 2 3 3 6 6" xfId="22708" xr:uid="{00000000-0005-0000-0000-00002B640000}"/>
    <cellStyle name="Normal 3 2 3 3 6 7" xfId="22709" xr:uid="{00000000-0005-0000-0000-00002C640000}"/>
    <cellStyle name="Normal 3 2 3 3 7" xfId="22710" xr:uid="{00000000-0005-0000-0000-00002D640000}"/>
    <cellStyle name="Normal 3 2 3 3 7 2" xfId="22711" xr:uid="{00000000-0005-0000-0000-00002E640000}"/>
    <cellStyle name="Normal 3 2 3 3 7 2 2" xfId="22712" xr:uid="{00000000-0005-0000-0000-00002F640000}"/>
    <cellStyle name="Normal 3 2 3 3 7 2 2 2" xfId="22713" xr:uid="{00000000-0005-0000-0000-000030640000}"/>
    <cellStyle name="Normal 3 2 3 3 7 2 3" xfId="22714" xr:uid="{00000000-0005-0000-0000-000031640000}"/>
    <cellStyle name="Normal 3 2 3 3 7 3" xfId="22715" xr:uid="{00000000-0005-0000-0000-000032640000}"/>
    <cellStyle name="Normal 3 2 3 3 7 3 2" xfId="22716" xr:uid="{00000000-0005-0000-0000-000033640000}"/>
    <cellStyle name="Normal 3 2 3 3 7 3 2 2" xfId="22717" xr:uid="{00000000-0005-0000-0000-000034640000}"/>
    <cellStyle name="Normal 3 2 3 3 7 3 3" xfId="22718" xr:uid="{00000000-0005-0000-0000-000035640000}"/>
    <cellStyle name="Normal 3 2 3 3 7 4" xfId="22719" xr:uid="{00000000-0005-0000-0000-000036640000}"/>
    <cellStyle name="Normal 3 2 3 3 7 4 2" xfId="22720" xr:uid="{00000000-0005-0000-0000-000037640000}"/>
    <cellStyle name="Normal 3 2 3 3 7 4 3" xfId="22721" xr:uid="{00000000-0005-0000-0000-000038640000}"/>
    <cellStyle name="Normal 3 2 3 3 7 5" xfId="22722" xr:uid="{00000000-0005-0000-0000-000039640000}"/>
    <cellStyle name="Normal 3 2 3 3 7 6" xfId="22723" xr:uid="{00000000-0005-0000-0000-00003A640000}"/>
    <cellStyle name="Normal 3 2 3 3 7 7" xfId="22724" xr:uid="{00000000-0005-0000-0000-00003B640000}"/>
    <cellStyle name="Normal 3 2 3 3 8" xfId="22725" xr:uid="{00000000-0005-0000-0000-00003C640000}"/>
    <cellStyle name="Normal 3 2 3 3 8 2" xfId="22726" xr:uid="{00000000-0005-0000-0000-00003D640000}"/>
    <cellStyle name="Normal 3 2 3 3 8 2 2" xfId="22727" xr:uid="{00000000-0005-0000-0000-00003E640000}"/>
    <cellStyle name="Normal 3 2 3 3 8 2 3" xfId="22728" xr:uid="{00000000-0005-0000-0000-00003F640000}"/>
    <cellStyle name="Normal 3 2 3 3 8 3" xfId="22729" xr:uid="{00000000-0005-0000-0000-000040640000}"/>
    <cellStyle name="Normal 3 2 3 3 8 3 2" xfId="22730" xr:uid="{00000000-0005-0000-0000-000041640000}"/>
    <cellStyle name="Normal 3 2 3 3 8 3 3" xfId="22731" xr:uid="{00000000-0005-0000-0000-000042640000}"/>
    <cellStyle name="Normal 3 2 3 3 8 4" xfId="22732" xr:uid="{00000000-0005-0000-0000-000043640000}"/>
    <cellStyle name="Normal 3 2 3 3 8 5" xfId="22733" xr:uid="{00000000-0005-0000-0000-000044640000}"/>
    <cellStyle name="Normal 3 2 3 3 8 6" xfId="22734" xr:uid="{00000000-0005-0000-0000-000045640000}"/>
    <cellStyle name="Normal 3 2 3 3 9" xfId="22735" xr:uid="{00000000-0005-0000-0000-000046640000}"/>
    <cellStyle name="Normal 3 2 3 3 9 2" xfId="22736" xr:uid="{00000000-0005-0000-0000-000047640000}"/>
    <cellStyle name="Normal 3 2 3 3 9 2 2" xfId="22737" xr:uid="{00000000-0005-0000-0000-000048640000}"/>
    <cellStyle name="Normal 3 2 3 3 9 3" xfId="22738" xr:uid="{00000000-0005-0000-0000-000049640000}"/>
    <cellStyle name="Normal 3 2 3 4" xfId="22739" xr:uid="{00000000-0005-0000-0000-00004A640000}"/>
    <cellStyle name="Normal 3 2 3 4 10" xfId="22740" xr:uid="{00000000-0005-0000-0000-00004B640000}"/>
    <cellStyle name="Normal 3 2 3 4 10 2" xfId="22741" xr:uid="{00000000-0005-0000-0000-00004C640000}"/>
    <cellStyle name="Normal 3 2 3 4 10 3" xfId="22742" xr:uid="{00000000-0005-0000-0000-00004D640000}"/>
    <cellStyle name="Normal 3 2 3 4 11" xfId="22743" xr:uid="{00000000-0005-0000-0000-00004E640000}"/>
    <cellStyle name="Normal 3 2 3 4 12" xfId="22744" xr:uid="{00000000-0005-0000-0000-00004F640000}"/>
    <cellStyle name="Normal 3 2 3 4 13" xfId="22745" xr:uid="{00000000-0005-0000-0000-000050640000}"/>
    <cellStyle name="Normal 3 2 3 4 2" xfId="22746" xr:uid="{00000000-0005-0000-0000-000051640000}"/>
    <cellStyle name="Normal 3 2 3 4 2 10" xfId="22747" xr:uid="{00000000-0005-0000-0000-000052640000}"/>
    <cellStyle name="Normal 3 2 3 4 2 11" xfId="22748" xr:uid="{00000000-0005-0000-0000-000053640000}"/>
    <cellStyle name="Normal 3 2 3 4 2 2" xfId="22749" xr:uid="{00000000-0005-0000-0000-000054640000}"/>
    <cellStyle name="Normal 3 2 3 4 2 2 2" xfId="22750" xr:uid="{00000000-0005-0000-0000-000055640000}"/>
    <cellStyle name="Normal 3 2 3 4 2 2 2 2" xfId="22751" xr:uid="{00000000-0005-0000-0000-000056640000}"/>
    <cellStyle name="Normal 3 2 3 4 2 2 2 2 2" xfId="22752" xr:uid="{00000000-0005-0000-0000-000057640000}"/>
    <cellStyle name="Normal 3 2 3 4 2 2 2 3" xfId="22753" xr:uid="{00000000-0005-0000-0000-000058640000}"/>
    <cellStyle name="Normal 3 2 3 4 2 2 2 4" xfId="22754" xr:uid="{00000000-0005-0000-0000-000059640000}"/>
    <cellStyle name="Normal 3 2 3 4 2 2 3" xfId="22755" xr:uid="{00000000-0005-0000-0000-00005A640000}"/>
    <cellStyle name="Normal 3 2 3 4 2 2 3 2" xfId="22756" xr:uid="{00000000-0005-0000-0000-00005B640000}"/>
    <cellStyle name="Normal 3 2 3 4 2 2 3 2 2" xfId="22757" xr:uid="{00000000-0005-0000-0000-00005C640000}"/>
    <cellStyle name="Normal 3 2 3 4 2 2 3 3" xfId="22758" xr:uid="{00000000-0005-0000-0000-00005D640000}"/>
    <cellStyle name="Normal 3 2 3 4 2 2 4" xfId="22759" xr:uid="{00000000-0005-0000-0000-00005E640000}"/>
    <cellStyle name="Normal 3 2 3 4 2 2 4 2" xfId="22760" xr:uid="{00000000-0005-0000-0000-00005F640000}"/>
    <cellStyle name="Normal 3 2 3 4 2 2 4 2 2" xfId="22761" xr:uid="{00000000-0005-0000-0000-000060640000}"/>
    <cellStyle name="Normal 3 2 3 4 2 2 4 3" xfId="22762" xr:uid="{00000000-0005-0000-0000-000061640000}"/>
    <cellStyle name="Normal 3 2 3 4 2 2 5" xfId="22763" xr:uid="{00000000-0005-0000-0000-000062640000}"/>
    <cellStyle name="Normal 3 2 3 4 2 2 5 2" xfId="22764" xr:uid="{00000000-0005-0000-0000-000063640000}"/>
    <cellStyle name="Normal 3 2 3 4 2 2 6" xfId="22765" xr:uid="{00000000-0005-0000-0000-000064640000}"/>
    <cellStyle name="Normal 3 2 3 4 2 2 7" xfId="22766" xr:uid="{00000000-0005-0000-0000-000065640000}"/>
    <cellStyle name="Normal 3 2 3 4 2 3" xfId="22767" xr:uid="{00000000-0005-0000-0000-000066640000}"/>
    <cellStyle name="Normal 3 2 3 4 2 3 2" xfId="22768" xr:uid="{00000000-0005-0000-0000-000067640000}"/>
    <cellStyle name="Normal 3 2 3 4 2 3 2 2" xfId="22769" xr:uid="{00000000-0005-0000-0000-000068640000}"/>
    <cellStyle name="Normal 3 2 3 4 2 3 2 2 2" xfId="22770" xr:uid="{00000000-0005-0000-0000-000069640000}"/>
    <cellStyle name="Normal 3 2 3 4 2 3 2 3" xfId="22771" xr:uid="{00000000-0005-0000-0000-00006A640000}"/>
    <cellStyle name="Normal 3 2 3 4 2 3 3" xfId="22772" xr:uid="{00000000-0005-0000-0000-00006B640000}"/>
    <cellStyle name="Normal 3 2 3 4 2 3 3 2" xfId="22773" xr:uid="{00000000-0005-0000-0000-00006C640000}"/>
    <cellStyle name="Normal 3 2 3 4 2 3 3 2 2" xfId="22774" xr:uid="{00000000-0005-0000-0000-00006D640000}"/>
    <cellStyle name="Normal 3 2 3 4 2 3 3 3" xfId="22775" xr:uid="{00000000-0005-0000-0000-00006E640000}"/>
    <cellStyle name="Normal 3 2 3 4 2 3 4" xfId="22776" xr:uid="{00000000-0005-0000-0000-00006F640000}"/>
    <cellStyle name="Normal 3 2 3 4 2 3 4 2" xfId="22777" xr:uid="{00000000-0005-0000-0000-000070640000}"/>
    <cellStyle name="Normal 3 2 3 4 2 3 4 3" xfId="22778" xr:uid="{00000000-0005-0000-0000-000071640000}"/>
    <cellStyle name="Normal 3 2 3 4 2 3 5" xfId="22779" xr:uid="{00000000-0005-0000-0000-000072640000}"/>
    <cellStyle name="Normal 3 2 3 4 2 3 6" xfId="22780" xr:uid="{00000000-0005-0000-0000-000073640000}"/>
    <cellStyle name="Normal 3 2 3 4 2 3 7" xfId="22781" xr:uid="{00000000-0005-0000-0000-000074640000}"/>
    <cellStyle name="Normal 3 2 3 4 2 4" xfId="22782" xr:uid="{00000000-0005-0000-0000-000075640000}"/>
    <cellStyle name="Normal 3 2 3 4 2 4 2" xfId="22783" xr:uid="{00000000-0005-0000-0000-000076640000}"/>
    <cellStyle name="Normal 3 2 3 4 2 4 2 2" xfId="22784" xr:uid="{00000000-0005-0000-0000-000077640000}"/>
    <cellStyle name="Normal 3 2 3 4 2 4 2 3" xfId="22785" xr:uid="{00000000-0005-0000-0000-000078640000}"/>
    <cellStyle name="Normal 3 2 3 4 2 4 3" xfId="22786" xr:uid="{00000000-0005-0000-0000-000079640000}"/>
    <cellStyle name="Normal 3 2 3 4 2 4 3 2" xfId="22787" xr:uid="{00000000-0005-0000-0000-00007A640000}"/>
    <cellStyle name="Normal 3 2 3 4 2 4 3 3" xfId="22788" xr:uid="{00000000-0005-0000-0000-00007B640000}"/>
    <cellStyle name="Normal 3 2 3 4 2 4 4" xfId="22789" xr:uid="{00000000-0005-0000-0000-00007C640000}"/>
    <cellStyle name="Normal 3 2 3 4 2 4 4 2" xfId="22790" xr:uid="{00000000-0005-0000-0000-00007D640000}"/>
    <cellStyle name="Normal 3 2 3 4 2 4 5" xfId="22791" xr:uid="{00000000-0005-0000-0000-00007E640000}"/>
    <cellStyle name="Normal 3 2 3 4 2 4 6" xfId="22792" xr:uid="{00000000-0005-0000-0000-00007F640000}"/>
    <cellStyle name="Normal 3 2 3 4 2 4 7" xfId="22793" xr:uid="{00000000-0005-0000-0000-000080640000}"/>
    <cellStyle name="Normal 3 2 3 4 2 5" xfId="22794" xr:uid="{00000000-0005-0000-0000-000081640000}"/>
    <cellStyle name="Normal 3 2 3 4 2 5 2" xfId="22795" xr:uid="{00000000-0005-0000-0000-000082640000}"/>
    <cellStyle name="Normal 3 2 3 4 2 5 2 2" xfId="22796" xr:uid="{00000000-0005-0000-0000-000083640000}"/>
    <cellStyle name="Normal 3 2 3 4 2 5 2 3" xfId="22797" xr:uid="{00000000-0005-0000-0000-000084640000}"/>
    <cellStyle name="Normal 3 2 3 4 2 5 3" xfId="22798" xr:uid="{00000000-0005-0000-0000-000085640000}"/>
    <cellStyle name="Normal 3 2 3 4 2 5 3 2" xfId="22799" xr:uid="{00000000-0005-0000-0000-000086640000}"/>
    <cellStyle name="Normal 3 2 3 4 2 5 4" xfId="22800" xr:uid="{00000000-0005-0000-0000-000087640000}"/>
    <cellStyle name="Normal 3 2 3 4 2 5 5" xfId="22801" xr:uid="{00000000-0005-0000-0000-000088640000}"/>
    <cellStyle name="Normal 3 2 3 4 2 5 6" xfId="22802" xr:uid="{00000000-0005-0000-0000-000089640000}"/>
    <cellStyle name="Normal 3 2 3 4 2 6" xfId="22803" xr:uid="{00000000-0005-0000-0000-00008A640000}"/>
    <cellStyle name="Normal 3 2 3 4 2 6 2" xfId="22804" xr:uid="{00000000-0005-0000-0000-00008B640000}"/>
    <cellStyle name="Normal 3 2 3 4 2 6 2 2" xfId="22805" xr:uid="{00000000-0005-0000-0000-00008C640000}"/>
    <cellStyle name="Normal 3 2 3 4 2 6 3" xfId="22806" xr:uid="{00000000-0005-0000-0000-00008D640000}"/>
    <cellStyle name="Normal 3 2 3 4 2 7" xfId="22807" xr:uid="{00000000-0005-0000-0000-00008E640000}"/>
    <cellStyle name="Normal 3 2 3 4 2 7 2" xfId="22808" xr:uid="{00000000-0005-0000-0000-00008F640000}"/>
    <cellStyle name="Normal 3 2 3 4 2 7 3" xfId="22809" xr:uid="{00000000-0005-0000-0000-000090640000}"/>
    <cellStyle name="Normal 3 2 3 4 2 8" xfId="22810" xr:uid="{00000000-0005-0000-0000-000091640000}"/>
    <cellStyle name="Normal 3 2 3 4 2 8 2" xfId="22811" xr:uid="{00000000-0005-0000-0000-000092640000}"/>
    <cellStyle name="Normal 3 2 3 4 2 9" xfId="22812" xr:uid="{00000000-0005-0000-0000-000093640000}"/>
    <cellStyle name="Normal 3 2 3 4 3" xfId="22813" xr:uid="{00000000-0005-0000-0000-000094640000}"/>
    <cellStyle name="Normal 3 2 3 4 3 10" xfId="22814" xr:uid="{00000000-0005-0000-0000-000095640000}"/>
    <cellStyle name="Normal 3 2 3 4 3 11" xfId="22815" xr:uid="{00000000-0005-0000-0000-000096640000}"/>
    <cellStyle name="Normal 3 2 3 4 3 2" xfId="22816" xr:uid="{00000000-0005-0000-0000-000097640000}"/>
    <cellStyle name="Normal 3 2 3 4 3 2 2" xfId="22817" xr:uid="{00000000-0005-0000-0000-000098640000}"/>
    <cellStyle name="Normal 3 2 3 4 3 2 2 2" xfId="22818" xr:uid="{00000000-0005-0000-0000-000099640000}"/>
    <cellStyle name="Normal 3 2 3 4 3 2 2 2 2" xfId="22819" xr:uid="{00000000-0005-0000-0000-00009A640000}"/>
    <cellStyle name="Normal 3 2 3 4 3 2 2 3" xfId="22820" xr:uid="{00000000-0005-0000-0000-00009B640000}"/>
    <cellStyle name="Normal 3 2 3 4 3 2 2 4" xfId="22821" xr:uid="{00000000-0005-0000-0000-00009C640000}"/>
    <cellStyle name="Normal 3 2 3 4 3 2 3" xfId="22822" xr:uid="{00000000-0005-0000-0000-00009D640000}"/>
    <cellStyle name="Normal 3 2 3 4 3 2 3 2" xfId="22823" xr:uid="{00000000-0005-0000-0000-00009E640000}"/>
    <cellStyle name="Normal 3 2 3 4 3 2 3 2 2" xfId="22824" xr:uid="{00000000-0005-0000-0000-00009F640000}"/>
    <cellStyle name="Normal 3 2 3 4 3 2 3 3" xfId="22825" xr:uid="{00000000-0005-0000-0000-0000A0640000}"/>
    <cellStyle name="Normal 3 2 3 4 3 2 4" xfId="22826" xr:uid="{00000000-0005-0000-0000-0000A1640000}"/>
    <cellStyle name="Normal 3 2 3 4 3 2 4 2" xfId="22827" xr:uid="{00000000-0005-0000-0000-0000A2640000}"/>
    <cellStyle name="Normal 3 2 3 4 3 2 4 2 2" xfId="22828" xr:uid="{00000000-0005-0000-0000-0000A3640000}"/>
    <cellStyle name="Normal 3 2 3 4 3 2 4 3" xfId="22829" xr:uid="{00000000-0005-0000-0000-0000A4640000}"/>
    <cellStyle name="Normal 3 2 3 4 3 2 5" xfId="22830" xr:uid="{00000000-0005-0000-0000-0000A5640000}"/>
    <cellStyle name="Normal 3 2 3 4 3 2 5 2" xfId="22831" xr:uid="{00000000-0005-0000-0000-0000A6640000}"/>
    <cellStyle name="Normal 3 2 3 4 3 2 6" xfId="22832" xr:uid="{00000000-0005-0000-0000-0000A7640000}"/>
    <cellStyle name="Normal 3 2 3 4 3 2 7" xfId="22833" xr:uid="{00000000-0005-0000-0000-0000A8640000}"/>
    <cellStyle name="Normal 3 2 3 4 3 3" xfId="22834" xr:uid="{00000000-0005-0000-0000-0000A9640000}"/>
    <cellStyle name="Normal 3 2 3 4 3 3 2" xfId="22835" xr:uid="{00000000-0005-0000-0000-0000AA640000}"/>
    <cellStyle name="Normal 3 2 3 4 3 3 2 2" xfId="22836" xr:uid="{00000000-0005-0000-0000-0000AB640000}"/>
    <cellStyle name="Normal 3 2 3 4 3 3 2 2 2" xfId="22837" xr:uid="{00000000-0005-0000-0000-0000AC640000}"/>
    <cellStyle name="Normal 3 2 3 4 3 3 2 3" xfId="22838" xr:uid="{00000000-0005-0000-0000-0000AD640000}"/>
    <cellStyle name="Normal 3 2 3 4 3 3 3" xfId="22839" xr:uid="{00000000-0005-0000-0000-0000AE640000}"/>
    <cellStyle name="Normal 3 2 3 4 3 3 3 2" xfId="22840" xr:uid="{00000000-0005-0000-0000-0000AF640000}"/>
    <cellStyle name="Normal 3 2 3 4 3 3 3 2 2" xfId="22841" xr:uid="{00000000-0005-0000-0000-0000B0640000}"/>
    <cellStyle name="Normal 3 2 3 4 3 3 3 3" xfId="22842" xr:uid="{00000000-0005-0000-0000-0000B1640000}"/>
    <cellStyle name="Normal 3 2 3 4 3 3 4" xfId="22843" xr:uid="{00000000-0005-0000-0000-0000B2640000}"/>
    <cellStyle name="Normal 3 2 3 4 3 3 4 2" xfId="22844" xr:uid="{00000000-0005-0000-0000-0000B3640000}"/>
    <cellStyle name="Normal 3 2 3 4 3 3 4 3" xfId="22845" xr:uid="{00000000-0005-0000-0000-0000B4640000}"/>
    <cellStyle name="Normal 3 2 3 4 3 3 5" xfId="22846" xr:uid="{00000000-0005-0000-0000-0000B5640000}"/>
    <cellStyle name="Normal 3 2 3 4 3 3 6" xfId="22847" xr:uid="{00000000-0005-0000-0000-0000B6640000}"/>
    <cellStyle name="Normal 3 2 3 4 3 3 7" xfId="22848" xr:uid="{00000000-0005-0000-0000-0000B7640000}"/>
    <cellStyle name="Normal 3 2 3 4 3 4" xfId="22849" xr:uid="{00000000-0005-0000-0000-0000B8640000}"/>
    <cellStyle name="Normal 3 2 3 4 3 4 2" xfId="22850" xr:uid="{00000000-0005-0000-0000-0000B9640000}"/>
    <cellStyle name="Normal 3 2 3 4 3 4 2 2" xfId="22851" xr:uid="{00000000-0005-0000-0000-0000BA640000}"/>
    <cellStyle name="Normal 3 2 3 4 3 4 2 3" xfId="22852" xr:uid="{00000000-0005-0000-0000-0000BB640000}"/>
    <cellStyle name="Normal 3 2 3 4 3 4 3" xfId="22853" xr:uid="{00000000-0005-0000-0000-0000BC640000}"/>
    <cellStyle name="Normal 3 2 3 4 3 4 3 2" xfId="22854" xr:uid="{00000000-0005-0000-0000-0000BD640000}"/>
    <cellStyle name="Normal 3 2 3 4 3 4 3 3" xfId="22855" xr:uid="{00000000-0005-0000-0000-0000BE640000}"/>
    <cellStyle name="Normal 3 2 3 4 3 4 4" xfId="22856" xr:uid="{00000000-0005-0000-0000-0000BF640000}"/>
    <cellStyle name="Normal 3 2 3 4 3 4 4 2" xfId="22857" xr:uid="{00000000-0005-0000-0000-0000C0640000}"/>
    <cellStyle name="Normal 3 2 3 4 3 4 5" xfId="22858" xr:uid="{00000000-0005-0000-0000-0000C1640000}"/>
    <cellStyle name="Normal 3 2 3 4 3 4 6" xfId="22859" xr:uid="{00000000-0005-0000-0000-0000C2640000}"/>
    <cellStyle name="Normal 3 2 3 4 3 4 7" xfId="22860" xr:uid="{00000000-0005-0000-0000-0000C3640000}"/>
    <cellStyle name="Normal 3 2 3 4 3 5" xfId="22861" xr:uid="{00000000-0005-0000-0000-0000C4640000}"/>
    <cellStyle name="Normal 3 2 3 4 3 5 2" xfId="22862" xr:uid="{00000000-0005-0000-0000-0000C5640000}"/>
    <cellStyle name="Normal 3 2 3 4 3 5 2 2" xfId="22863" xr:uid="{00000000-0005-0000-0000-0000C6640000}"/>
    <cellStyle name="Normal 3 2 3 4 3 5 2 3" xfId="22864" xr:uid="{00000000-0005-0000-0000-0000C7640000}"/>
    <cellStyle name="Normal 3 2 3 4 3 5 3" xfId="22865" xr:uid="{00000000-0005-0000-0000-0000C8640000}"/>
    <cellStyle name="Normal 3 2 3 4 3 5 3 2" xfId="22866" xr:uid="{00000000-0005-0000-0000-0000C9640000}"/>
    <cellStyle name="Normal 3 2 3 4 3 5 4" xfId="22867" xr:uid="{00000000-0005-0000-0000-0000CA640000}"/>
    <cellStyle name="Normal 3 2 3 4 3 5 5" xfId="22868" xr:uid="{00000000-0005-0000-0000-0000CB640000}"/>
    <cellStyle name="Normal 3 2 3 4 3 5 6" xfId="22869" xr:uid="{00000000-0005-0000-0000-0000CC640000}"/>
    <cellStyle name="Normal 3 2 3 4 3 6" xfId="22870" xr:uid="{00000000-0005-0000-0000-0000CD640000}"/>
    <cellStyle name="Normal 3 2 3 4 3 6 2" xfId="22871" xr:uid="{00000000-0005-0000-0000-0000CE640000}"/>
    <cellStyle name="Normal 3 2 3 4 3 6 2 2" xfId="22872" xr:uid="{00000000-0005-0000-0000-0000CF640000}"/>
    <cellStyle name="Normal 3 2 3 4 3 6 3" xfId="22873" xr:uid="{00000000-0005-0000-0000-0000D0640000}"/>
    <cellStyle name="Normal 3 2 3 4 3 7" xfId="22874" xr:uid="{00000000-0005-0000-0000-0000D1640000}"/>
    <cellStyle name="Normal 3 2 3 4 3 7 2" xfId="22875" xr:uid="{00000000-0005-0000-0000-0000D2640000}"/>
    <cellStyle name="Normal 3 2 3 4 3 7 3" xfId="22876" xr:uid="{00000000-0005-0000-0000-0000D3640000}"/>
    <cellStyle name="Normal 3 2 3 4 3 8" xfId="22877" xr:uid="{00000000-0005-0000-0000-0000D4640000}"/>
    <cellStyle name="Normal 3 2 3 4 3 8 2" xfId="22878" xr:uid="{00000000-0005-0000-0000-0000D5640000}"/>
    <cellStyle name="Normal 3 2 3 4 3 9" xfId="22879" xr:uid="{00000000-0005-0000-0000-0000D6640000}"/>
    <cellStyle name="Normal 3 2 3 4 4" xfId="22880" xr:uid="{00000000-0005-0000-0000-0000D7640000}"/>
    <cellStyle name="Normal 3 2 3 4 4 2" xfId="22881" xr:uid="{00000000-0005-0000-0000-0000D8640000}"/>
    <cellStyle name="Normal 3 2 3 4 4 2 2" xfId="22882" xr:uid="{00000000-0005-0000-0000-0000D9640000}"/>
    <cellStyle name="Normal 3 2 3 4 4 2 2 2" xfId="22883" xr:uid="{00000000-0005-0000-0000-0000DA640000}"/>
    <cellStyle name="Normal 3 2 3 4 4 2 2 3" xfId="22884" xr:uid="{00000000-0005-0000-0000-0000DB640000}"/>
    <cellStyle name="Normal 3 2 3 4 4 2 3" xfId="22885" xr:uid="{00000000-0005-0000-0000-0000DC640000}"/>
    <cellStyle name="Normal 3 2 3 4 4 2 3 2" xfId="22886" xr:uid="{00000000-0005-0000-0000-0000DD640000}"/>
    <cellStyle name="Normal 3 2 3 4 4 2 4" xfId="22887" xr:uid="{00000000-0005-0000-0000-0000DE640000}"/>
    <cellStyle name="Normal 3 2 3 4 4 2 5" xfId="22888" xr:uid="{00000000-0005-0000-0000-0000DF640000}"/>
    <cellStyle name="Normal 3 2 3 4 4 3" xfId="22889" xr:uid="{00000000-0005-0000-0000-0000E0640000}"/>
    <cellStyle name="Normal 3 2 3 4 4 3 2" xfId="22890" xr:uid="{00000000-0005-0000-0000-0000E1640000}"/>
    <cellStyle name="Normal 3 2 3 4 4 3 2 2" xfId="22891" xr:uid="{00000000-0005-0000-0000-0000E2640000}"/>
    <cellStyle name="Normal 3 2 3 4 4 3 3" xfId="22892" xr:uid="{00000000-0005-0000-0000-0000E3640000}"/>
    <cellStyle name="Normal 3 2 3 4 4 3 4" xfId="22893" xr:uid="{00000000-0005-0000-0000-0000E4640000}"/>
    <cellStyle name="Normal 3 2 3 4 4 4" xfId="22894" xr:uid="{00000000-0005-0000-0000-0000E5640000}"/>
    <cellStyle name="Normal 3 2 3 4 4 4 2" xfId="22895" xr:uid="{00000000-0005-0000-0000-0000E6640000}"/>
    <cellStyle name="Normal 3 2 3 4 4 4 2 2" xfId="22896" xr:uid="{00000000-0005-0000-0000-0000E7640000}"/>
    <cellStyle name="Normal 3 2 3 4 4 4 3" xfId="22897" xr:uid="{00000000-0005-0000-0000-0000E8640000}"/>
    <cellStyle name="Normal 3 2 3 4 4 5" xfId="22898" xr:uid="{00000000-0005-0000-0000-0000E9640000}"/>
    <cellStyle name="Normal 3 2 3 4 4 5 2" xfId="22899" xr:uid="{00000000-0005-0000-0000-0000EA640000}"/>
    <cellStyle name="Normal 3 2 3 4 4 5 3" xfId="22900" xr:uid="{00000000-0005-0000-0000-0000EB640000}"/>
    <cellStyle name="Normal 3 2 3 4 4 6" xfId="22901" xr:uid="{00000000-0005-0000-0000-0000EC640000}"/>
    <cellStyle name="Normal 3 2 3 4 4 6 2" xfId="22902" xr:uid="{00000000-0005-0000-0000-0000ED640000}"/>
    <cellStyle name="Normal 3 2 3 4 4 7" xfId="22903" xr:uid="{00000000-0005-0000-0000-0000EE640000}"/>
    <cellStyle name="Normal 3 2 3 4 5" xfId="22904" xr:uid="{00000000-0005-0000-0000-0000EF640000}"/>
    <cellStyle name="Normal 3 2 3 4 5 2" xfId="22905" xr:uid="{00000000-0005-0000-0000-0000F0640000}"/>
    <cellStyle name="Normal 3 2 3 4 5 2 2" xfId="22906" xr:uid="{00000000-0005-0000-0000-0000F1640000}"/>
    <cellStyle name="Normal 3 2 3 4 5 2 2 2" xfId="22907" xr:uid="{00000000-0005-0000-0000-0000F2640000}"/>
    <cellStyle name="Normal 3 2 3 4 5 2 3" xfId="22908" xr:uid="{00000000-0005-0000-0000-0000F3640000}"/>
    <cellStyle name="Normal 3 2 3 4 5 3" xfId="22909" xr:uid="{00000000-0005-0000-0000-0000F4640000}"/>
    <cellStyle name="Normal 3 2 3 4 5 3 2" xfId="22910" xr:uid="{00000000-0005-0000-0000-0000F5640000}"/>
    <cellStyle name="Normal 3 2 3 4 5 3 2 2" xfId="22911" xr:uid="{00000000-0005-0000-0000-0000F6640000}"/>
    <cellStyle name="Normal 3 2 3 4 5 3 3" xfId="22912" xr:uid="{00000000-0005-0000-0000-0000F7640000}"/>
    <cellStyle name="Normal 3 2 3 4 5 4" xfId="22913" xr:uid="{00000000-0005-0000-0000-0000F8640000}"/>
    <cellStyle name="Normal 3 2 3 4 5 4 2" xfId="22914" xr:uid="{00000000-0005-0000-0000-0000F9640000}"/>
    <cellStyle name="Normal 3 2 3 4 5 4 3" xfId="22915" xr:uid="{00000000-0005-0000-0000-0000FA640000}"/>
    <cellStyle name="Normal 3 2 3 4 5 5" xfId="22916" xr:uid="{00000000-0005-0000-0000-0000FB640000}"/>
    <cellStyle name="Normal 3 2 3 4 5 6" xfId="22917" xr:uid="{00000000-0005-0000-0000-0000FC640000}"/>
    <cellStyle name="Normal 3 2 3 4 5 7" xfId="22918" xr:uid="{00000000-0005-0000-0000-0000FD640000}"/>
    <cellStyle name="Normal 3 2 3 4 6" xfId="22919" xr:uid="{00000000-0005-0000-0000-0000FE640000}"/>
    <cellStyle name="Normal 3 2 3 4 6 2" xfId="22920" xr:uid="{00000000-0005-0000-0000-0000FF640000}"/>
    <cellStyle name="Normal 3 2 3 4 6 2 2" xfId="22921" xr:uid="{00000000-0005-0000-0000-000000650000}"/>
    <cellStyle name="Normal 3 2 3 4 6 2 2 2" xfId="22922" xr:uid="{00000000-0005-0000-0000-000001650000}"/>
    <cellStyle name="Normal 3 2 3 4 6 2 3" xfId="22923" xr:uid="{00000000-0005-0000-0000-000002650000}"/>
    <cellStyle name="Normal 3 2 3 4 6 3" xfId="22924" xr:uid="{00000000-0005-0000-0000-000003650000}"/>
    <cellStyle name="Normal 3 2 3 4 6 3 2" xfId="22925" xr:uid="{00000000-0005-0000-0000-000004650000}"/>
    <cellStyle name="Normal 3 2 3 4 6 3 2 2" xfId="22926" xr:uid="{00000000-0005-0000-0000-000005650000}"/>
    <cellStyle name="Normal 3 2 3 4 6 3 3" xfId="22927" xr:uid="{00000000-0005-0000-0000-000006650000}"/>
    <cellStyle name="Normal 3 2 3 4 6 4" xfId="22928" xr:uid="{00000000-0005-0000-0000-000007650000}"/>
    <cellStyle name="Normal 3 2 3 4 6 4 2" xfId="22929" xr:uid="{00000000-0005-0000-0000-000008650000}"/>
    <cellStyle name="Normal 3 2 3 4 6 4 3" xfId="22930" xr:uid="{00000000-0005-0000-0000-000009650000}"/>
    <cellStyle name="Normal 3 2 3 4 6 5" xfId="22931" xr:uid="{00000000-0005-0000-0000-00000A650000}"/>
    <cellStyle name="Normal 3 2 3 4 6 6" xfId="22932" xr:uid="{00000000-0005-0000-0000-00000B650000}"/>
    <cellStyle name="Normal 3 2 3 4 6 7" xfId="22933" xr:uid="{00000000-0005-0000-0000-00000C650000}"/>
    <cellStyle name="Normal 3 2 3 4 7" xfId="22934" xr:uid="{00000000-0005-0000-0000-00000D650000}"/>
    <cellStyle name="Normal 3 2 3 4 7 2" xfId="22935" xr:uid="{00000000-0005-0000-0000-00000E650000}"/>
    <cellStyle name="Normal 3 2 3 4 7 2 2" xfId="22936" xr:uid="{00000000-0005-0000-0000-00000F650000}"/>
    <cellStyle name="Normal 3 2 3 4 7 2 3" xfId="22937" xr:uid="{00000000-0005-0000-0000-000010650000}"/>
    <cellStyle name="Normal 3 2 3 4 7 3" xfId="22938" xr:uid="{00000000-0005-0000-0000-000011650000}"/>
    <cellStyle name="Normal 3 2 3 4 7 3 2" xfId="22939" xr:uid="{00000000-0005-0000-0000-000012650000}"/>
    <cellStyle name="Normal 3 2 3 4 7 3 3" xfId="22940" xr:uid="{00000000-0005-0000-0000-000013650000}"/>
    <cellStyle name="Normal 3 2 3 4 7 4" xfId="22941" xr:uid="{00000000-0005-0000-0000-000014650000}"/>
    <cellStyle name="Normal 3 2 3 4 7 5" xfId="22942" xr:uid="{00000000-0005-0000-0000-000015650000}"/>
    <cellStyle name="Normal 3 2 3 4 7 6" xfId="22943" xr:uid="{00000000-0005-0000-0000-000016650000}"/>
    <cellStyle name="Normal 3 2 3 4 8" xfId="22944" xr:uid="{00000000-0005-0000-0000-000017650000}"/>
    <cellStyle name="Normal 3 2 3 4 8 2" xfId="22945" xr:uid="{00000000-0005-0000-0000-000018650000}"/>
    <cellStyle name="Normal 3 2 3 4 8 2 2" xfId="22946" xr:uid="{00000000-0005-0000-0000-000019650000}"/>
    <cellStyle name="Normal 3 2 3 4 8 3" xfId="22947" xr:uid="{00000000-0005-0000-0000-00001A650000}"/>
    <cellStyle name="Normal 3 2 3 4 9" xfId="22948" xr:uid="{00000000-0005-0000-0000-00001B650000}"/>
    <cellStyle name="Normal 3 2 3 4 9 2" xfId="22949" xr:uid="{00000000-0005-0000-0000-00001C650000}"/>
    <cellStyle name="Normal 3 2 3 4 9 2 2" xfId="22950" xr:uid="{00000000-0005-0000-0000-00001D650000}"/>
    <cellStyle name="Normal 3 2 3 4 9 3" xfId="22951" xr:uid="{00000000-0005-0000-0000-00001E650000}"/>
    <cellStyle name="Normal 3 2 3 5" xfId="22952" xr:uid="{00000000-0005-0000-0000-00001F650000}"/>
    <cellStyle name="Normal 3 2 3 5 10" xfId="22953" xr:uid="{00000000-0005-0000-0000-000020650000}"/>
    <cellStyle name="Normal 3 2 3 5 11" xfId="22954" xr:uid="{00000000-0005-0000-0000-000021650000}"/>
    <cellStyle name="Normal 3 2 3 5 12" xfId="22955" xr:uid="{00000000-0005-0000-0000-000022650000}"/>
    <cellStyle name="Normal 3 2 3 5 2" xfId="22956" xr:uid="{00000000-0005-0000-0000-000023650000}"/>
    <cellStyle name="Normal 3 2 3 5 2 2" xfId="22957" xr:uid="{00000000-0005-0000-0000-000024650000}"/>
    <cellStyle name="Normal 3 2 3 5 2 2 2" xfId="22958" xr:uid="{00000000-0005-0000-0000-000025650000}"/>
    <cellStyle name="Normal 3 2 3 5 2 2 2 2" xfId="22959" xr:uid="{00000000-0005-0000-0000-000026650000}"/>
    <cellStyle name="Normal 3 2 3 5 2 2 2 3" xfId="22960" xr:uid="{00000000-0005-0000-0000-000027650000}"/>
    <cellStyle name="Normal 3 2 3 5 2 2 2 4" xfId="22961" xr:uid="{00000000-0005-0000-0000-000028650000}"/>
    <cellStyle name="Normal 3 2 3 5 2 2 3" xfId="22962" xr:uid="{00000000-0005-0000-0000-000029650000}"/>
    <cellStyle name="Normal 3 2 3 5 2 2 3 2" xfId="22963" xr:uid="{00000000-0005-0000-0000-00002A650000}"/>
    <cellStyle name="Normal 3 2 3 5 2 2 4" xfId="22964" xr:uid="{00000000-0005-0000-0000-00002B650000}"/>
    <cellStyle name="Normal 3 2 3 5 2 2 4 2" xfId="22965" xr:uid="{00000000-0005-0000-0000-00002C650000}"/>
    <cellStyle name="Normal 3 2 3 5 2 2 5" xfId="22966" xr:uid="{00000000-0005-0000-0000-00002D650000}"/>
    <cellStyle name="Normal 3 2 3 5 2 2 6" xfId="22967" xr:uid="{00000000-0005-0000-0000-00002E650000}"/>
    <cellStyle name="Normal 3 2 3 5 2 3" xfId="22968" xr:uid="{00000000-0005-0000-0000-00002F650000}"/>
    <cellStyle name="Normal 3 2 3 5 2 3 2" xfId="22969" xr:uid="{00000000-0005-0000-0000-000030650000}"/>
    <cellStyle name="Normal 3 2 3 5 2 3 2 2" xfId="22970" xr:uid="{00000000-0005-0000-0000-000031650000}"/>
    <cellStyle name="Normal 3 2 3 5 2 3 2 3" xfId="22971" xr:uid="{00000000-0005-0000-0000-000032650000}"/>
    <cellStyle name="Normal 3 2 3 5 2 3 3" xfId="22972" xr:uid="{00000000-0005-0000-0000-000033650000}"/>
    <cellStyle name="Normal 3 2 3 5 2 3 3 2" xfId="22973" xr:uid="{00000000-0005-0000-0000-000034650000}"/>
    <cellStyle name="Normal 3 2 3 5 2 3 4" xfId="22974" xr:uid="{00000000-0005-0000-0000-000035650000}"/>
    <cellStyle name="Normal 3 2 3 5 2 3 5" xfId="22975" xr:uid="{00000000-0005-0000-0000-000036650000}"/>
    <cellStyle name="Normal 3 2 3 5 2 4" xfId="22976" xr:uid="{00000000-0005-0000-0000-000037650000}"/>
    <cellStyle name="Normal 3 2 3 5 2 4 2" xfId="22977" xr:uid="{00000000-0005-0000-0000-000038650000}"/>
    <cellStyle name="Normal 3 2 3 5 2 4 2 2" xfId="22978" xr:uid="{00000000-0005-0000-0000-000039650000}"/>
    <cellStyle name="Normal 3 2 3 5 2 4 3" xfId="22979" xr:uid="{00000000-0005-0000-0000-00003A650000}"/>
    <cellStyle name="Normal 3 2 3 5 2 4 4" xfId="22980" xr:uid="{00000000-0005-0000-0000-00003B650000}"/>
    <cellStyle name="Normal 3 2 3 5 2 5" xfId="22981" xr:uid="{00000000-0005-0000-0000-00003C650000}"/>
    <cellStyle name="Normal 3 2 3 5 2 5 2" xfId="22982" xr:uid="{00000000-0005-0000-0000-00003D650000}"/>
    <cellStyle name="Normal 3 2 3 5 2 5 3" xfId="22983" xr:uid="{00000000-0005-0000-0000-00003E650000}"/>
    <cellStyle name="Normal 3 2 3 5 2 6" xfId="22984" xr:uid="{00000000-0005-0000-0000-00003F650000}"/>
    <cellStyle name="Normal 3 2 3 5 2 6 2" xfId="22985" xr:uid="{00000000-0005-0000-0000-000040650000}"/>
    <cellStyle name="Normal 3 2 3 5 2 6 3" xfId="22986" xr:uid="{00000000-0005-0000-0000-000041650000}"/>
    <cellStyle name="Normal 3 2 3 5 2 7" xfId="22987" xr:uid="{00000000-0005-0000-0000-000042650000}"/>
    <cellStyle name="Normal 3 2 3 5 2 8" xfId="22988" xr:uid="{00000000-0005-0000-0000-000043650000}"/>
    <cellStyle name="Normal 3 2 3 5 3" xfId="22989" xr:uid="{00000000-0005-0000-0000-000044650000}"/>
    <cellStyle name="Normal 3 2 3 5 3 2" xfId="22990" xr:uid="{00000000-0005-0000-0000-000045650000}"/>
    <cellStyle name="Normal 3 2 3 5 3 2 2" xfId="22991" xr:uid="{00000000-0005-0000-0000-000046650000}"/>
    <cellStyle name="Normal 3 2 3 5 3 2 2 2" xfId="22992" xr:uid="{00000000-0005-0000-0000-000047650000}"/>
    <cellStyle name="Normal 3 2 3 5 3 2 3" xfId="22993" xr:uid="{00000000-0005-0000-0000-000048650000}"/>
    <cellStyle name="Normal 3 2 3 5 3 2 4" xfId="22994" xr:uid="{00000000-0005-0000-0000-000049650000}"/>
    <cellStyle name="Normal 3 2 3 5 3 3" xfId="22995" xr:uid="{00000000-0005-0000-0000-00004A650000}"/>
    <cellStyle name="Normal 3 2 3 5 3 3 2" xfId="22996" xr:uid="{00000000-0005-0000-0000-00004B650000}"/>
    <cellStyle name="Normal 3 2 3 5 3 3 2 2" xfId="22997" xr:uid="{00000000-0005-0000-0000-00004C650000}"/>
    <cellStyle name="Normal 3 2 3 5 3 3 3" xfId="22998" xr:uid="{00000000-0005-0000-0000-00004D650000}"/>
    <cellStyle name="Normal 3 2 3 5 3 4" xfId="22999" xr:uid="{00000000-0005-0000-0000-00004E650000}"/>
    <cellStyle name="Normal 3 2 3 5 3 4 2" xfId="23000" xr:uid="{00000000-0005-0000-0000-00004F650000}"/>
    <cellStyle name="Normal 3 2 3 5 3 4 2 2" xfId="23001" xr:uid="{00000000-0005-0000-0000-000050650000}"/>
    <cellStyle name="Normal 3 2 3 5 3 4 3" xfId="23002" xr:uid="{00000000-0005-0000-0000-000051650000}"/>
    <cellStyle name="Normal 3 2 3 5 3 5" xfId="23003" xr:uid="{00000000-0005-0000-0000-000052650000}"/>
    <cellStyle name="Normal 3 2 3 5 3 5 2" xfId="23004" xr:uid="{00000000-0005-0000-0000-000053650000}"/>
    <cellStyle name="Normal 3 2 3 5 3 6" xfId="23005" xr:uid="{00000000-0005-0000-0000-000054650000}"/>
    <cellStyle name="Normal 3 2 3 5 3 7" xfId="23006" xr:uid="{00000000-0005-0000-0000-000055650000}"/>
    <cellStyle name="Normal 3 2 3 5 4" xfId="23007" xr:uid="{00000000-0005-0000-0000-000056650000}"/>
    <cellStyle name="Normal 3 2 3 5 4 2" xfId="23008" xr:uid="{00000000-0005-0000-0000-000057650000}"/>
    <cellStyle name="Normal 3 2 3 5 4 2 2" xfId="23009" xr:uid="{00000000-0005-0000-0000-000058650000}"/>
    <cellStyle name="Normal 3 2 3 5 4 2 2 2" xfId="23010" xr:uid="{00000000-0005-0000-0000-000059650000}"/>
    <cellStyle name="Normal 3 2 3 5 4 2 3" xfId="23011" xr:uid="{00000000-0005-0000-0000-00005A650000}"/>
    <cellStyle name="Normal 3 2 3 5 4 3" xfId="23012" xr:uid="{00000000-0005-0000-0000-00005B650000}"/>
    <cellStyle name="Normal 3 2 3 5 4 3 2" xfId="23013" xr:uid="{00000000-0005-0000-0000-00005C650000}"/>
    <cellStyle name="Normal 3 2 3 5 4 3 2 2" xfId="23014" xr:uid="{00000000-0005-0000-0000-00005D650000}"/>
    <cellStyle name="Normal 3 2 3 5 4 3 3" xfId="23015" xr:uid="{00000000-0005-0000-0000-00005E650000}"/>
    <cellStyle name="Normal 3 2 3 5 4 4" xfId="23016" xr:uid="{00000000-0005-0000-0000-00005F650000}"/>
    <cellStyle name="Normal 3 2 3 5 4 4 2" xfId="23017" xr:uid="{00000000-0005-0000-0000-000060650000}"/>
    <cellStyle name="Normal 3 2 3 5 4 4 3" xfId="23018" xr:uid="{00000000-0005-0000-0000-000061650000}"/>
    <cellStyle name="Normal 3 2 3 5 4 5" xfId="23019" xr:uid="{00000000-0005-0000-0000-000062650000}"/>
    <cellStyle name="Normal 3 2 3 5 4 6" xfId="23020" xr:uid="{00000000-0005-0000-0000-000063650000}"/>
    <cellStyle name="Normal 3 2 3 5 4 7" xfId="23021" xr:uid="{00000000-0005-0000-0000-000064650000}"/>
    <cellStyle name="Normal 3 2 3 5 5" xfId="23022" xr:uid="{00000000-0005-0000-0000-000065650000}"/>
    <cellStyle name="Normal 3 2 3 5 5 2" xfId="23023" xr:uid="{00000000-0005-0000-0000-000066650000}"/>
    <cellStyle name="Normal 3 2 3 5 5 2 2" xfId="23024" xr:uid="{00000000-0005-0000-0000-000067650000}"/>
    <cellStyle name="Normal 3 2 3 5 5 2 3" xfId="23025" xr:uid="{00000000-0005-0000-0000-000068650000}"/>
    <cellStyle name="Normal 3 2 3 5 5 3" xfId="23026" xr:uid="{00000000-0005-0000-0000-000069650000}"/>
    <cellStyle name="Normal 3 2 3 5 5 3 2" xfId="23027" xr:uid="{00000000-0005-0000-0000-00006A650000}"/>
    <cellStyle name="Normal 3 2 3 5 5 3 3" xfId="23028" xr:uid="{00000000-0005-0000-0000-00006B650000}"/>
    <cellStyle name="Normal 3 2 3 5 5 4" xfId="23029" xr:uid="{00000000-0005-0000-0000-00006C650000}"/>
    <cellStyle name="Normal 3 2 3 5 5 4 2" xfId="23030" xr:uid="{00000000-0005-0000-0000-00006D650000}"/>
    <cellStyle name="Normal 3 2 3 5 5 5" xfId="23031" xr:uid="{00000000-0005-0000-0000-00006E650000}"/>
    <cellStyle name="Normal 3 2 3 5 5 6" xfId="23032" xr:uid="{00000000-0005-0000-0000-00006F650000}"/>
    <cellStyle name="Normal 3 2 3 5 5 7" xfId="23033" xr:uid="{00000000-0005-0000-0000-000070650000}"/>
    <cellStyle name="Normal 3 2 3 5 6" xfId="23034" xr:uid="{00000000-0005-0000-0000-000071650000}"/>
    <cellStyle name="Normal 3 2 3 5 6 2" xfId="23035" xr:uid="{00000000-0005-0000-0000-000072650000}"/>
    <cellStyle name="Normal 3 2 3 5 6 2 2" xfId="23036" xr:uid="{00000000-0005-0000-0000-000073650000}"/>
    <cellStyle name="Normal 3 2 3 5 6 2 3" xfId="23037" xr:uid="{00000000-0005-0000-0000-000074650000}"/>
    <cellStyle name="Normal 3 2 3 5 6 3" xfId="23038" xr:uid="{00000000-0005-0000-0000-000075650000}"/>
    <cellStyle name="Normal 3 2 3 5 6 3 2" xfId="23039" xr:uid="{00000000-0005-0000-0000-000076650000}"/>
    <cellStyle name="Normal 3 2 3 5 6 4" xfId="23040" xr:uid="{00000000-0005-0000-0000-000077650000}"/>
    <cellStyle name="Normal 3 2 3 5 6 5" xfId="23041" xr:uid="{00000000-0005-0000-0000-000078650000}"/>
    <cellStyle name="Normal 3 2 3 5 6 6" xfId="23042" xr:uid="{00000000-0005-0000-0000-000079650000}"/>
    <cellStyle name="Normal 3 2 3 5 7" xfId="23043" xr:uid="{00000000-0005-0000-0000-00007A650000}"/>
    <cellStyle name="Normal 3 2 3 5 7 2" xfId="23044" xr:uid="{00000000-0005-0000-0000-00007B650000}"/>
    <cellStyle name="Normal 3 2 3 5 7 2 2" xfId="23045" xr:uid="{00000000-0005-0000-0000-00007C650000}"/>
    <cellStyle name="Normal 3 2 3 5 7 3" xfId="23046" xr:uid="{00000000-0005-0000-0000-00007D650000}"/>
    <cellStyle name="Normal 3 2 3 5 8" xfId="23047" xr:uid="{00000000-0005-0000-0000-00007E650000}"/>
    <cellStyle name="Normal 3 2 3 5 8 2" xfId="23048" xr:uid="{00000000-0005-0000-0000-00007F650000}"/>
    <cellStyle name="Normal 3 2 3 5 8 3" xfId="23049" xr:uid="{00000000-0005-0000-0000-000080650000}"/>
    <cellStyle name="Normal 3 2 3 5 9" xfId="23050" xr:uid="{00000000-0005-0000-0000-000081650000}"/>
    <cellStyle name="Normal 3 2 3 5 9 2" xfId="23051" xr:uid="{00000000-0005-0000-0000-000082650000}"/>
    <cellStyle name="Normal 3 2 3 6" xfId="23052" xr:uid="{00000000-0005-0000-0000-000083650000}"/>
    <cellStyle name="Normal 3 2 3 6 10" xfId="23053" xr:uid="{00000000-0005-0000-0000-000084650000}"/>
    <cellStyle name="Normal 3 2 3 6 11" xfId="23054" xr:uid="{00000000-0005-0000-0000-000085650000}"/>
    <cellStyle name="Normal 3 2 3 6 2" xfId="23055" xr:uid="{00000000-0005-0000-0000-000086650000}"/>
    <cellStyle name="Normal 3 2 3 6 2 2" xfId="23056" xr:uid="{00000000-0005-0000-0000-000087650000}"/>
    <cellStyle name="Normal 3 2 3 6 2 2 2" xfId="23057" xr:uid="{00000000-0005-0000-0000-000088650000}"/>
    <cellStyle name="Normal 3 2 3 6 2 2 2 2" xfId="23058" xr:uid="{00000000-0005-0000-0000-000089650000}"/>
    <cellStyle name="Normal 3 2 3 6 2 2 3" xfId="23059" xr:uid="{00000000-0005-0000-0000-00008A650000}"/>
    <cellStyle name="Normal 3 2 3 6 2 2 4" xfId="23060" xr:uid="{00000000-0005-0000-0000-00008B650000}"/>
    <cellStyle name="Normal 3 2 3 6 2 3" xfId="23061" xr:uid="{00000000-0005-0000-0000-00008C650000}"/>
    <cellStyle name="Normal 3 2 3 6 2 3 2" xfId="23062" xr:uid="{00000000-0005-0000-0000-00008D650000}"/>
    <cellStyle name="Normal 3 2 3 6 2 3 2 2" xfId="23063" xr:uid="{00000000-0005-0000-0000-00008E650000}"/>
    <cellStyle name="Normal 3 2 3 6 2 3 3" xfId="23064" xr:uid="{00000000-0005-0000-0000-00008F650000}"/>
    <cellStyle name="Normal 3 2 3 6 2 4" xfId="23065" xr:uid="{00000000-0005-0000-0000-000090650000}"/>
    <cellStyle name="Normal 3 2 3 6 2 4 2" xfId="23066" xr:uid="{00000000-0005-0000-0000-000091650000}"/>
    <cellStyle name="Normal 3 2 3 6 2 4 2 2" xfId="23067" xr:uid="{00000000-0005-0000-0000-000092650000}"/>
    <cellStyle name="Normal 3 2 3 6 2 4 3" xfId="23068" xr:uid="{00000000-0005-0000-0000-000093650000}"/>
    <cellStyle name="Normal 3 2 3 6 2 5" xfId="23069" xr:uid="{00000000-0005-0000-0000-000094650000}"/>
    <cellStyle name="Normal 3 2 3 6 2 5 2" xfId="23070" xr:uid="{00000000-0005-0000-0000-000095650000}"/>
    <cellStyle name="Normal 3 2 3 6 2 6" xfId="23071" xr:uid="{00000000-0005-0000-0000-000096650000}"/>
    <cellStyle name="Normal 3 2 3 6 2 7" xfId="23072" xr:uid="{00000000-0005-0000-0000-000097650000}"/>
    <cellStyle name="Normal 3 2 3 6 3" xfId="23073" xr:uid="{00000000-0005-0000-0000-000098650000}"/>
    <cellStyle name="Normal 3 2 3 6 3 2" xfId="23074" xr:uid="{00000000-0005-0000-0000-000099650000}"/>
    <cellStyle name="Normal 3 2 3 6 3 2 2" xfId="23075" xr:uid="{00000000-0005-0000-0000-00009A650000}"/>
    <cellStyle name="Normal 3 2 3 6 3 2 2 2" xfId="23076" xr:uid="{00000000-0005-0000-0000-00009B650000}"/>
    <cellStyle name="Normal 3 2 3 6 3 2 3" xfId="23077" xr:uid="{00000000-0005-0000-0000-00009C650000}"/>
    <cellStyle name="Normal 3 2 3 6 3 3" xfId="23078" xr:uid="{00000000-0005-0000-0000-00009D650000}"/>
    <cellStyle name="Normal 3 2 3 6 3 3 2" xfId="23079" xr:uid="{00000000-0005-0000-0000-00009E650000}"/>
    <cellStyle name="Normal 3 2 3 6 3 3 2 2" xfId="23080" xr:uid="{00000000-0005-0000-0000-00009F650000}"/>
    <cellStyle name="Normal 3 2 3 6 3 3 3" xfId="23081" xr:uid="{00000000-0005-0000-0000-0000A0650000}"/>
    <cellStyle name="Normal 3 2 3 6 3 4" xfId="23082" xr:uid="{00000000-0005-0000-0000-0000A1650000}"/>
    <cellStyle name="Normal 3 2 3 6 3 4 2" xfId="23083" xr:uid="{00000000-0005-0000-0000-0000A2650000}"/>
    <cellStyle name="Normal 3 2 3 6 3 4 3" xfId="23084" xr:uid="{00000000-0005-0000-0000-0000A3650000}"/>
    <cellStyle name="Normal 3 2 3 6 3 5" xfId="23085" xr:uid="{00000000-0005-0000-0000-0000A4650000}"/>
    <cellStyle name="Normal 3 2 3 6 3 6" xfId="23086" xr:uid="{00000000-0005-0000-0000-0000A5650000}"/>
    <cellStyle name="Normal 3 2 3 6 3 7" xfId="23087" xr:uid="{00000000-0005-0000-0000-0000A6650000}"/>
    <cellStyle name="Normal 3 2 3 6 4" xfId="23088" xr:uid="{00000000-0005-0000-0000-0000A7650000}"/>
    <cellStyle name="Normal 3 2 3 6 4 2" xfId="23089" xr:uid="{00000000-0005-0000-0000-0000A8650000}"/>
    <cellStyle name="Normal 3 2 3 6 4 2 2" xfId="23090" xr:uid="{00000000-0005-0000-0000-0000A9650000}"/>
    <cellStyle name="Normal 3 2 3 6 4 2 3" xfId="23091" xr:uid="{00000000-0005-0000-0000-0000AA650000}"/>
    <cellStyle name="Normal 3 2 3 6 4 3" xfId="23092" xr:uid="{00000000-0005-0000-0000-0000AB650000}"/>
    <cellStyle name="Normal 3 2 3 6 4 3 2" xfId="23093" xr:uid="{00000000-0005-0000-0000-0000AC650000}"/>
    <cellStyle name="Normal 3 2 3 6 4 3 3" xfId="23094" xr:uid="{00000000-0005-0000-0000-0000AD650000}"/>
    <cellStyle name="Normal 3 2 3 6 4 4" xfId="23095" xr:uid="{00000000-0005-0000-0000-0000AE650000}"/>
    <cellStyle name="Normal 3 2 3 6 4 4 2" xfId="23096" xr:uid="{00000000-0005-0000-0000-0000AF650000}"/>
    <cellStyle name="Normal 3 2 3 6 4 5" xfId="23097" xr:uid="{00000000-0005-0000-0000-0000B0650000}"/>
    <cellStyle name="Normal 3 2 3 6 4 6" xfId="23098" xr:uid="{00000000-0005-0000-0000-0000B1650000}"/>
    <cellStyle name="Normal 3 2 3 6 4 7" xfId="23099" xr:uid="{00000000-0005-0000-0000-0000B2650000}"/>
    <cellStyle name="Normal 3 2 3 6 5" xfId="23100" xr:uid="{00000000-0005-0000-0000-0000B3650000}"/>
    <cellStyle name="Normal 3 2 3 6 5 2" xfId="23101" xr:uid="{00000000-0005-0000-0000-0000B4650000}"/>
    <cellStyle name="Normal 3 2 3 6 5 2 2" xfId="23102" xr:uid="{00000000-0005-0000-0000-0000B5650000}"/>
    <cellStyle name="Normal 3 2 3 6 5 2 3" xfId="23103" xr:uid="{00000000-0005-0000-0000-0000B6650000}"/>
    <cellStyle name="Normal 3 2 3 6 5 3" xfId="23104" xr:uid="{00000000-0005-0000-0000-0000B7650000}"/>
    <cellStyle name="Normal 3 2 3 6 5 3 2" xfId="23105" xr:uid="{00000000-0005-0000-0000-0000B8650000}"/>
    <cellStyle name="Normal 3 2 3 6 5 4" xfId="23106" xr:uid="{00000000-0005-0000-0000-0000B9650000}"/>
    <cellStyle name="Normal 3 2 3 6 5 5" xfId="23107" xr:uid="{00000000-0005-0000-0000-0000BA650000}"/>
    <cellStyle name="Normal 3 2 3 6 5 6" xfId="23108" xr:uid="{00000000-0005-0000-0000-0000BB650000}"/>
    <cellStyle name="Normal 3 2 3 6 6" xfId="23109" xr:uid="{00000000-0005-0000-0000-0000BC650000}"/>
    <cellStyle name="Normal 3 2 3 6 6 2" xfId="23110" xr:uid="{00000000-0005-0000-0000-0000BD650000}"/>
    <cellStyle name="Normal 3 2 3 6 6 2 2" xfId="23111" xr:uid="{00000000-0005-0000-0000-0000BE650000}"/>
    <cellStyle name="Normal 3 2 3 6 6 3" xfId="23112" xr:uid="{00000000-0005-0000-0000-0000BF650000}"/>
    <cellStyle name="Normal 3 2 3 6 7" xfId="23113" xr:uid="{00000000-0005-0000-0000-0000C0650000}"/>
    <cellStyle name="Normal 3 2 3 6 7 2" xfId="23114" xr:uid="{00000000-0005-0000-0000-0000C1650000}"/>
    <cellStyle name="Normal 3 2 3 6 7 3" xfId="23115" xr:uid="{00000000-0005-0000-0000-0000C2650000}"/>
    <cellStyle name="Normal 3 2 3 6 8" xfId="23116" xr:uid="{00000000-0005-0000-0000-0000C3650000}"/>
    <cellStyle name="Normal 3 2 3 6 8 2" xfId="23117" xr:uid="{00000000-0005-0000-0000-0000C4650000}"/>
    <cellStyle name="Normal 3 2 3 6 9" xfId="23118" xr:uid="{00000000-0005-0000-0000-0000C5650000}"/>
    <cellStyle name="Normal 3 2 3 7" xfId="23119" xr:uid="{00000000-0005-0000-0000-0000C6650000}"/>
    <cellStyle name="Normal 3 2 3 7 10" xfId="23120" xr:uid="{00000000-0005-0000-0000-0000C7650000}"/>
    <cellStyle name="Normal 3 2 3 7 11" xfId="23121" xr:uid="{00000000-0005-0000-0000-0000C8650000}"/>
    <cellStyle name="Normal 3 2 3 7 2" xfId="23122" xr:uid="{00000000-0005-0000-0000-0000C9650000}"/>
    <cellStyle name="Normal 3 2 3 7 2 2" xfId="23123" xr:uid="{00000000-0005-0000-0000-0000CA650000}"/>
    <cellStyle name="Normal 3 2 3 7 2 2 2" xfId="23124" xr:uid="{00000000-0005-0000-0000-0000CB650000}"/>
    <cellStyle name="Normal 3 2 3 7 2 2 2 2" xfId="23125" xr:uid="{00000000-0005-0000-0000-0000CC650000}"/>
    <cellStyle name="Normal 3 2 3 7 2 2 3" xfId="23126" xr:uid="{00000000-0005-0000-0000-0000CD650000}"/>
    <cellStyle name="Normal 3 2 3 7 2 2 4" xfId="23127" xr:uid="{00000000-0005-0000-0000-0000CE650000}"/>
    <cellStyle name="Normal 3 2 3 7 2 3" xfId="23128" xr:uid="{00000000-0005-0000-0000-0000CF650000}"/>
    <cellStyle name="Normal 3 2 3 7 2 3 2" xfId="23129" xr:uid="{00000000-0005-0000-0000-0000D0650000}"/>
    <cellStyle name="Normal 3 2 3 7 2 3 2 2" xfId="23130" xr:uid="{00000000-0005-0000-0000-0000D1650000}"/>
    <cellStyle name="Normal 3 2 3 7 2 3 3" xfId="23131" xr:uid="{00000000-0005-0000-0000-0000D2650000}"/>
    <cellStyle name="Normal 3 2 3 7 2 4" xfId="23132" xr:uid="{00000000-0005-0000-0000-0000D3650000}"/>
    <cellStyle name="Normal 3 2 3 7 2 4 2" xfId="23133" xr:uid="{00000000-0005-0000-0000-0000D4650000}"/>
    <cellStyle name="Normal 3 2 3 7 2 4 2 2" xfId="23134" xr:uid="{00000000-0005-0000-0000-0000D5650000}"/>
    <cellStyle name="Normal 3 2 3 7 2 4 3" xfId="23135" xr:uid="{00000000-0005-0000-0000-0000D6650000}"/>
    <cellStyle name="Normal 3 2 3 7 2 5" xfId="23136" xr:uid="{00000000-0005-0000-0000-0000D7650000}"/>
    <cellStyle name="Normal 3 2 3 7 2 5 2" xfId="23137" xr:uid="{00000000-0005-0000-0000-0000D8650000}"/>
    <cellStyle name="Normal 3 2 3 7 2 6" xfId="23138" xr:uid="{00000000-0005-0000-0000-0000D9650000}"/>
    <cellStyle name="Normal 3 2 3 7 2 7" xfId="23139" xr:uid="{00000000-0005-0000-0000-0000DA650000}"/>
    <cellStyle name="Normal 3 2 3 7 3" xfId="23140" xr:uid="{00000000-0005-0000-0000-0000DB650000}"/>
    <cellStyle name="Normal 3 2 3 7 3 2" xfId="23141" xr:uid="{00000000-0005-0000-0000-0000DC650000}"/>
    <cellStyle name="Normal 3 2 3 7 3 2 2" xfId="23142" xr:uid="{00000000-0005-0000-0000-0000DD650000}"/>
    <cellStyle name="Normal 3 2 3 7 3 2 2 2" xfId="23143" xr:uid="{00000000-0005-0000-0000-0000DE650000}"/>
    <cellStyle name="Normal 3 2 3 7 3 2 3" xfId="23144" xr:uid="{00000000-0005-0000-0000-0000DF650000}"/>
    <cellStyle name="Normal 3 2 3 7 3 3" xfId="23145" xr:uid="{00000000-0005-0000-0000-0000E0650000}"/>
    <cellStyle name="Normal 3 2 3 7 3 3 2" xfId="23146" xr:uid="{00000000-0005-0000-0000-0000E1650000}"/>
    <cellStyle name="Normal 3 2 3 7 3 3 2 2" xfId="23147" xr:uid="{00000000-0005-0000-0000-0000E2650000}"/>
    <cellStyle name="Normal 3 2 3 7 3 3 3" xfId="23148" xr:uid="{00000000-0005-0000-0000-0000E3650000}"/>
    <cellStyle name="Normal 3 2 3 7 3 4" xfId="23149" xr:uid="{00000000-0005-0000-0000-0000E4650000}"/>
    <cellStyle name="Normal 3 2 3 7 3 4 2" xfId="23150" xr:uid="{00000000-0005-0000-0000-0000E5650000}"/>
    <cellStyle name="Normal 3 2 3 7 3 4 3" xfId="23151" xr:uid="{00000000-0005-0000-0000-0000E6650000}"/>
    <cellStyle name="Normal 3 2 3 7 3 5" xfId="23152" xr:uid="{00000000-0005-0000-0000-0000E7650000}"/>
    <cellStyle name="Normal 3 2 3 7 3 6" xfId="23153" xr:uid="{00000000-0005-0000-0000-0000E8650000}"/>
    <cellStyle name="Normal 3 2 3 7 3 7" xfId="23154" xr:uid="{00000000-0005-0000-0000-0000E9650000}"/>
    <cellStyle name="Normal 3 2 3 7 4" xfId="23155" xr:uid="{00000000-0005-0000-0000-0000EA650000}"/>
    <cellStyle name="Normal 3 2 3 7 4 2" xfId="23156" xr:uid="{00000000-0005-0000-0000-0000EB650000}"/>
    <cellStyle name="Normal 3 2 3 7 4 2 2" xfId="23157" xr:uid="{00000000-0005-0000-0000-0000EC650000}"/>
    <cellStyle name="Normal 3 2 3 7 4 2 3" xfId="23158" xr:uid="{00000000-0005-0000-0000-0000ED650000}"/>
    <cellStyle name="Normal 3 2 3 7 4 3" xfId="23159" xr:uid="{00000000-0005-0000-0000-0000EE650000}"/>
    <cellStyle name="Normal 3 2 3 7 4 3 2" xfId="23160" xr:uid="{00000000-0005-0000-0000-0000EF650000}"/>
    <cellStyle name="Normal 3 2 3 7 4 3 3" xfId="23161" xr:uid="{00000000-0005-0000-0000-0000F0650000}"/>
    <cellStyle name="Normal 3 2 3 7 4 4" xfId="23162" xr:uid="{00000000-0005-0000-0000-0000F1650000}"/>
    <cellStyle name="Normal 3 2 3 7 4 4 2" xfId="23163" xr:uid="{00000000-0005-0000-0000-0000F2650000}"/>
    <cellStyle name="Normal 3 2 3 7 4 5" xfId="23164" xr:uid="{00000000-0005-0000-0000-0000F3650000}"/>
    <cellStyle name="Normal 3 2 3 7 4 6" xfId="23165" xr:uid="{00000000-0005-0000-0000-0000F4650000}"/>
    <cellStyle name="Normal 3 2 3 7 4 7" xfId="23166" xr:uid="{00000000-0005-0000-0000-0000F5650000}"/>
    <cellStyle name="Normal 3 2 3 7 5" xfId="23167" xr:uid="{00000000-0005-0000-0000-0000F6650000}"/>
    <cellStyle name="Normal 3 2 3 7 5 2" xfId="23168" xr:uid="{00000000-0005-0000-0000-0000F7650000}"/>
    <cellStyle name="Normal 3 2 3 7 5 2 2" xfId="23169" xr:uid="{00000000-0005-0000-0000-0000F8650000}"/>
    <cellStyle name="Normal 3 2 3 7 5 2 3" xfId="23170" xr:uid="{00000000-0005-0000-0000-0000F9650000}"/>
    <cellStyle name="Normal 3 2 3 7 5 3" xfId="23171" xr:uid="{00000000-0005-0000-0000-0000FA650000}"/>
    <cellStyle name="Normal 3 2 3 7 5 3 2" xfId="23172" xr:uid="{00000000-0005-0000-0000-0000FB650000}"/>
    <cellStyle name="Normal 3 2 3 7 5 4" xfId="23173" xr:uid="{00000000-0005-0000-0000-0000FC650000}"/>
    <cellStyle name="Normal 3 2 3 7 5 5" xfId="23174" xr:uid="{00000000-0005-0000-0000-0000FD650000}"/>
    <cellStyle name="Normal 3 2 3 7 5 6" xfId="23175" xr:uid="{00000000-0005-0000-0000-0000FE650000}"/>
    <cellStyle name="Normal 3 2 3 7 6" xfId="23176" xr:uid="{00000000-0005-0000-0000-0000FF650000}"/>
    <cellStyle name="Normal 3 2 3 7 6 2" xfId="23177" xr:uid="{00000000-0005-0000-0000-000000660000}"/>
    <cellStyle name="Normal 3 2 3 7 6 2 2" xfId="23178" xr:uid="{00000000-0005-0000-0000-000001660000}"/>
    <cellStyle name="Normal 3 2 3 7 6 3" xfId="23179" xr:uid="{00000000-0005-0000-0000-000002660000}"/>
    <cellStyle name="Normal 3 2 3 7 7" xfId="23180" xr:uid="{00000000-0005-0000-0000-000003660000}"/>
    <cellStyle name="Normal 3 2 3 7 7 2" xfId="23181" xr:uid="{00000000-0005-0000-0000-000004660000}"/>
    <cellStyle name="Normal 3 2 3 7 7 3" xfId="23182" xr:uid="{00000000-0005-0000-0000-000005660000}"/>
    <cellStyle name="Normal 3 2 3 7 8" xfId="23183" xr:uid="{00000000-0005-0000-0000-000006660000}"/>
    <cellStyle name="Normal 3 2 3 7 8 2" xfId="23184" xr:uid="{00000000-0005-0000-0000-000007660000}"/>
    <cellStyle name="Normal 3 2 3 7 9" xfId="23185" xr:uid="{00000000-0005-0000-0000-000008660000}"/>
    <cellStyle name="Normal 3 2 3 8" xfId="23186" xr:uid="{00000000-0005-0000-0000-000009660000}"/>
    <cellStyle name="Normal 3 2 3 8 2" xfId="23187" xr:uid="{00000000-0005-0000-0000-00000A660000}"/>
    <cellStyle name="Normal 3 2 3 8 2 2" xfId="23188" xr:uid="{00000000-0005-0000-0000-00000B660000}"/>
    <cellStyle name="Normal 3 2 3 8 2 2 2" xfId="23189" xr:uid="{00000000-0005-0000-0000-00000C660000}"/>
    <cellStyle name="Normal 3 2 3 8 2 2 3" xfId="23190" xr:uid="{00000000-0005-0000-0000-00000D660000}"/>
    <cellStyle name="Normal 3 2 3 8 2 3" xfId="23191" xr:uid="{00000000-0005-0000-0000-00000E660000}"/>
    <cellStyle name="Normal 3 2 3 8 2 3 2" xfId="23192" xr:uid="{00000000-0005-0000-0000-00000F660000}"/>
    <cellStyle name="Normal 3 2 3 8 2 4" xfId="23193" xr:uid="{00000000-0005-0000-0000-000010660000}"/>
    <cellStyle name="Normal 3 2 3 8 2 5" xfId="23194" xr:uid="{00000000-0005-0000-0000-000011660000}"/>
    <cellStyle name="Normal 3 2 3 8 3" xfId="23195" xr:uid="{00000000-0005-0000-0000-000012660000}"/>
    <cellStyle name="Normal 3 2 3 8 3 2" xfId="23196" xr:uid="{00000000-0005-0000-0000-000013660000}"/>
    <cellStyle name="Normal 3 2 3 8 3 2 2" xfId="23197" xr:uid="{00000000-0005-0000-0000-000014660000}"/>
    <cellStyle name="Normal 3 2 3 8 3 3" xfId="23198" xr:uid="{00000000-0005-0000-0000-000015660000}"/>
    <cellStyle name="Normal 3 2 3 8 3 4" xfId="23199" xr:uid="{00000000-0005-0000-0000-000016660000}"/>
    <cellStyle name="Normal 3 2 3 8 4" xfId="23200" xr:uid="{00000000-0005-0000-0000-000017660000}"/>
    <cellStyle name="Normal 3 2 3 8 4 2" xfId="23201" xr:uid="{00000000-0005-0000-0000-000018660000}"/>
    <cellStyle name="Normal 3 2 3 8 4 2 2" xfId="23202" xr:uid="{00000000-0005-0000-0000-000019660000}"/>
    <cellStyle name="Normal 3 2 3 8 4 3" xfId="23203" xr:uid="{00000000-0005-0000-0000-00001A660000}"/>
    <cellStyle name="Normal 3 2 3 8 5" xfId="23204" xr:uid="{00000000-0005-0000-0000-00001B660000}"/>
    <cellStyle name="Normal 3 2 3 8 5 2" xfId="23205" xr:uid="{00000000-0005-0000-0000-00001C660000}"/>
    <cellStyle name="Normal 3 2 3 8 5 3" xfId="23206" xr:uid="{00000000-0005-0000-0000-00001D660000}"/>
    <cellStyle name="Normal 3 2 3 8 6" xfId="23207" xr:uid="{00000000-0005-0000-0000-00001E660000}"/>
    <cellStyle name="Normal 3 2 3 8 6 2" xfId="23208" xr:uid="{00000000-0005-0000-0000-00001F660000}"/>
    <cellStyle name="Normal 3 2 3 8 7" xfId="23209" xr:uid="{00000000-0005-0000-0000-000020660000}"/>
    <cellStyle name="Normal 3 2 3 9" xfId="23210" xr:uid="{00000000-0005-0000-0000-000021660000}"/>
    <cellStyle name="Normal 3 2 3 9 2" xfId="23211" xr:uid="{00000000-0005-0000-0000-000022660000}"/>
    <cellStyle name="Normal 3 2 3 9 2 2" xfId="23212" xr:uid="{00000000-0005-0000-0000-000023660000}"/>
    <cellStyle name="Normal 3 2 3 9 2 2 2" xfId="23213" xr:uid="{00000000-0005-0000-0000-000024660000}"/>
    <cellStyle name="Normal 3 2 3 9 2 3" xfId="23214" xr:uid="{00000000-0005-0000-0000-000025660000}"/>
    <cellStyle name="Normal 3 2 3 9 3" xfId="23215" xr:uid="{00000000-0005-0000-0000-000026660000}"/>
    <cellStyle name="Normal 3 2 3 9 3 2" xfId="23216" xr:uid="{00000000-0005-0000-0000-000027660000}"/>
    <cellStyle name="Normal 3 2 3 9 3 2 2" xfId="23217" xr:uid="{00000000-0005-0000-0000-000028660000}"/>
    <cellStyle name="Normal 3 2 3 9 3 3" xfId="23218" xr:uid="{00000000-0005-0000-0000-000029660000}"/>
    <cellStyle name="Normal 3 2 3 9 4" xfId="23219" xr:uid="{00000000-0005-0000-0000-00002A660000}"/>
    <cellStyle name="Normal 3 2 3 9 4 2" xfId="23220" xr:uid="{00000000-0005-0000-0000-00002B660000}"/>
    <cellStyle name="Normal 3 2 3 9 4 3" xfId="23221" xr:uid="{00000000-0005-0000-0000-00002C660000}"/>
    <cellStyle name="Normal 3 2 3 9 5" xfId="23222" xr:uid="{00000000-0005-0000-0000-00002D660000}"/>
    <cellStyle name="Normal 3 2 3 9 6" xfId="23223" xr:uid="{00000000-0005-0000-0000-00002E660000}"/>
    <cellStyle name="Normal 3 2 3 9 7" xfId="23224" xr:uid="{00000000-0005-0000-0000-00002F660000}"/>
    <cellStyle name="Normal 3 2 4" xfId="23225" xr:uid="{00000000-0005-0000-0000-000030660000}"/>
    <cellStyle name="Normal 3 2 4 10" xfId="23226" xr:uid="{00000000-0005-0000-0000-000031660000}"/>
    <cellStyle name="Normal 3 2 4 10 2" xfId="23227" xr:uid="{00000000-0005-0000-0000-000032660000}"/>
    <cellStyle name="Normal 3 2 4 10 2 2" xfId="23228" xr:uid="{00000000-0005-0000-0000-000033660000}"/>
    <cellStyle name="Normal 3 2 4 10 3" xfId="23229" xr:uid="{00000000-0005-0000-0000-000034660000}"/>
    <cellStyle name="Normal 3 2 4 10 4" xfId="23230" xr:uid="{00000000-0005-0000-0000-000035660000}"/>
    <cellStyle name="Normal 3 2 4 11" xfId="23231" xr:uid="{00000000-0005-0000-0000-000036660000}"/>
    <cellStyle name="Normal 3 2 4 11 2" xfId="23232" xr:uid="{00000000-0005-0000-0000-000037660000}"/>
    <cellStyle name="Normal 3 2 4 11 2 2" xfId="23233" xr:uid="{00000000-0005-0000-0000-000038660000}"/>
    <cellStyle name="Normal 3 2 4 11 3" xfId="23234" xr:uid="{00000000-0005-0000-0000-000039660000}"/>
    <cellStyle name="Normal 3 2 4 12" xfId="23235" xr:uid="{00000000-0005-0000-0000-00003A660000}"/>
    <cellStyle name="Normal 3 2 4 12 2" xfId="23236" xr:uid="{00000000-0005-0000-0000-00003B660000}"/>
    <cellStyle name="Normal 3 2 4 12 3" xfId="23237" xr:uid="{00000000-0005-0000-0000-00003C660000}"/>
    <cellStyle name="Normal 3 2 4 13" xfId="23238" xr:uid="{00000000-0005-0000-0000-00003D660000}"/>
    <cellStyle name="Normal 3 2 4 13 2" xfId="23239" xr:uid="{00000000-0005-0000-0000-00003E660000}"/>
    <cellStyle name="Normal 3 2 4 14" xfId="23240" xr:uid="{00000000-0005-0000-0000-00003F660000}"/>
    <cellStyle name="Normal 3 2 4 2" xfId="23241" xr:uid="{00000000-0005-0000-0000-000040660000}"/>
    <cellStyle name="Normal 3 2 4 2 10" xfId="23242" xr:uid="{00000000-0005-0000-0000-000041660000}"/>
    <cellStyle name="Normal 3 2 4 2 10 2" xfId="23243" xr:uid="{00000000-0005-0000-0000-000042660000}"/>
    <cellStyle name="Normal 3 2 4 2 10 3" xfId="23244" xr:uid="{00000000-0005-0000-0000-000043660000}"/>
    <cellStyle name="Normal 3 2 4 2 11" xfId="23245" xr:uid="{00000000-0005-0000-0000-000044660000}"/>
    <cellStyle name="Normal 3 2 4 2 11 2" xfId="23246" xr:uid="{00000000-0005-0000-0000-000045660000}"/>
    <cellStyle name="Normal 3 2 4 2 12" xfId="23247" xr:uid="{00000000-0005-0000-0000-000046660000}"/>
    <cellStyle name="Normal 3 2 4 2 2" xfId="23248" xr:uid="{00000000-0005-0000-0000-000047660000}"/>
    <cellStyle name="Normal 3 2 4 2 2 2" xfId="23249" xr:uid="{00000000-0005-0000-0000-000048660000}"/>
    <cellStyle name="Normal 3 2 4 2 2 2 2" xfId="23250" xr:uid="{00000000-0005-0000-0000-000049660000}"/>
    <cellStyle name="Normal 3 2 4 2 2 2 2 2" xfId="23251" xr:uid="{00000000-0005-0000-0000-00004A660000}"/>
    <cellStyle name="Normal 3 2 4 2 2 2 2 2 2" xfId="23252" xr:uid="{00000000-0005-0000-0000-00004B660000}"/>
    <cellStyle name="Normal 3 2 4 2 2 2 2 2 3" xfId="23253" xr:uid="{00000000-0005-0000-0000-00004C660000}"/>
    <cellStyle name="Normal 3 2 4 2 2 2 2 3" xfId="23254" xr:uid="{00000000-0005-0000-0000-00004D660000}"/>
    <cellStyle name="Normal 3 2 4 2 2 2 2 3 2" xfId="23255" xr:uid="{00000000-0005-0000-0000-00004E660000}"/>
    <cellStyle name="Normal 3 2 4 2 2 2 2 4" xfId="23256" xr:uid="{00000000-0005-0000-0000-00004F660000}"/>
    <cellStyle name="Normal 3 2 4 2 2 2 2 4 2" xfId="23257" xr:uid="{00000000-0005-0000-0000-000050660000}"/>
    <cellStyle name="Normal 3 2 4 2 2 2 2 5" xfId="23258" xr:uid="{00000000-0005-0000-0000-000051660000}"/>
    <cellStyle name="Normal 3 2 4 2 2 2 2 6" xfId="23259" xr:uid="{00000000-0005-0000-0000-000052660000}"/>
    <cellStyle name="Normal 3 2 4 2 2 2 3" xfId="23260" xr:uid="{00000000-0005-0000-0000-000053660000}"/>
    <cellStyle name="Normal 3 2 4 2 2 2 3 2" xfId="23261" xr:uid="{00000000-0005-0000-0000-000054660000}"/>
    <cellStyle name="Normal 3 2 4 2 2 2 3 2 2" xfId="23262" xr:uid="{00000000-0005-0000-0000-000055660000}"/>
    <cellStyle name="Normal 3 2 4 2 2 2 3 3" xfId="23263" xr:uid="{00000000-0005-0000-0000-000056660000}"/>
    <cellStyle name="Normal 3 2 4 2 2 2 3 3 2" xfId="23264" xr:uid="{00000000-0005-0000-0000-000057660000}"/>
    <cellStyle name="Normal 3 2 4 2 2 2 3 4" xfId="23265" xr:uid="{00000000-0005-0000-0000-000058660000}"/>
    <cellStyle name="Normal 3 2 4 2 2 2 4" xfId="23266" xr:uid="{00000000-0005-0000-0000-000059660000}"/>
    <cellStyle name="Normal 3 2 4 2 2 2 4 2" xfId="23267" xr:uid="{00000000-0005-0000-0000-00005A660000}"/>
    <cellStyle name="Normal 3 2 4 2 2 2 4 3" xfId="23268" xr:uid="{00000000-0005-0000-0000-00005B660000}"/>
    <cellStyle name="Normal 3 2 4 2 2 2 5" xfId="23269" xr:uid="{00000000-0005-0000-0000-00005C660000}"/>
    <cellStyle name="Normal 3 2 4 2 2 2 5 2" xfId="23270" xr:uid="{00000000-0005-0000-0000-00005D660000}"/>
    <cellStyle name="Normal 3 2 4 2 2 2 6" xfId="23271" xr:uid="{00000000-0005-0000-0000-00005E660000}"/>
    <cellStyle name="Normal 3 2 4 2 2 2 6 2" xfId="23272" xr:uid="{00000000-0005-0000-0000-00005F660000}"/>
    <cellStyle name="Normal 3 2 4 2 2 2 7" xfId="23273" xr:uid="{00000000-0005-0000-0000-000060660000}"/>
    <cellStyle name="Normal 3 2 4 2 2 2 8" xfId="23274" xr:uid="{00000000-0005-0000-0000-000061660000}"/>
    <cellStyle name="Normal 3 2 4 2 2 3" xfId="23275" xr:uid="{00000000-0005-0000-0000-000062660000}"/>
    <cellStyle name="Normal 3 2 4 2 2 3 2" xfId="23276" xr:uid="{00000000-0005-0000-0000-000063660000}"/>
    <cellStyle name="Normal 3 2 4 2 2 3 2 2" xfId="23277" xr:uid="{00000000-0005-0000-0000-000064660000}"/>
    <cellStyle name="Normal 3 2 4 2 2 3 2 3" xfId="23278" xr:uid="{00000000-0005-0000-0000-000065660000}"/>
    <cellStyle name="Normal 3 2 4 2 2 3 2 4" xfId="23279" xr:uid="{00000000-0005-0000-0000-000066660000}"/>
    <cellStyle name="Normal 3 2 4 2 2 3 3" xfId="23280" xr:uid="{00000000-0005-0000-0000-000067660000}"/>
    <cellStyle name="Normal 3 2 4 2 2 3 3 2" xfId="23281" xr:uid="{00000000-0005-0000-0000-000068660000}"/>
    <cellStyle name="Normal 3 2 4 2 2 3 4" xfId="23282" xr:uid="{00000000-0005-0000-0000-000069660000}"/>
    <cellStyle name="Normal 3 2 4 2 2 3 4 2" xfId="23283" xr:uid="{00000000-0005-0000-0000-00006A660000}"/>
    <cellStyle name="Normal 3 2 4 2 2 3 5" xfId="23284" xr:uid="{00000000-0005-0000-0000-00006B660000}"/>
    <cellStyle name="Normal 3 2 4 2 2 3 6" xfId="23285" xr:uid="{00000000-0005-0000-0000-00006C660000}"/>
    <cellStyle name="Normal 3 2 4 2 2 4" xfId="23286" xr:uid="{00000000-0005-0000-0000-00006D660000}"/>
    <cellStyle name="Normal 3 2 4 2 2 4 2" xfId="23287" xr:uid="{00000000-0005-0000-0000-00006E660000}"/>
    <cellStyle name="Normal 3 2 4 2 2 4 2 2" xfId="23288" xr:uid="{00000000-0005-0000-0000-00006F660000}"/>
    <cellStyle name="Normal 3 2 4 2 2 4 2 3" xfId="23289" xr:uid="{00000000-0005-0000-0000-000070660000}"/>
    <cellStyle name="Normal 3 2 4 2 2 4 3" xfId="23290" xr:uid="{00000000-0005-0000-0000-000071660000}"/>
    <cellStyle name="Normal 3 2 4 2 2 4 3 2" xfId="23291" xr:uid="{00000000-0005-0000-0000-000072660000}"/>
    <cellStyle name="Normal 3 2 4 2 2 4 4" xfId="23292" xr:uid="{00000000-0005-0000-0000-000073660000}"/>
    <cellStyle name="Normal 3 2 4 2 2 4 5" xfId="23293" xr:uid="{00000000-0005-0000-0000-000074660000}"/>
    <cellStyle name="Normal 3 2 4 2 2 5" xfId="23294" xr:uid="{00000000-0005-0000-0000-000075660000}"/>
    <cellStyle name="Normal 3 2 4 2 2 5 2" xfId="23295" xr:uid="{00000000-0005-0000-0000-000076660000}"/>
    <cellStyle name="Normal 3 2 4 2 2 5 3" xfId="23296" xr:uid="{00000000-0005-0000-0000-000077660000}"/>
    <cellStyle name="Normal 3 2 4 2 2 5 4" xfId="23297" xr:uid="{00000000-0005-0000-0000-000078660000}"/>
    <cellStyle name="Normal 3 2 4 2 2 6" xfId="23298" xr:uid="{00000000-0005-0000-0000-000079660000}"/>
    <cellStyle name="Normal 3 2 4 2 2 6 2" xfId="23299" xr:uid="{00000000-0005-0000-0000-00007A660000}"/>
    <cellStyle name="Normal 3 2 4 2 2 6 3" xfId="23300" xr:uid="{00000000-0005-0000-0000-00007B660000}"/>
    <cellStyle name="Normal 3 2 4 2 2 7" xfId="23301" xr:uid="{00000000-0005-0000-0000-00007C660000}"/>
    <cellStyle name="Normal 3 2 4 2 2 7 2" xfId="23302" xr:uid="{00000000-0005-0000-0000-00007D660000}"/>
    <cellStyle name="Normal 3 2 4 2 2 8" xfId="23303" xr:uid="{00000000-0005-0000-0000-00007E660000}"/>
    <cellStyle name="Normal 3 2 4 2 2 9" xfId="23304" xr:uid="{00000000-0005-0000-0000-00007F660000}"/>
    <cellStyle name="Normal 3 2 4 2 3" xfId="23305" xr:uid="{00000000-0005-0000-0000-000080660000}"/>
    <cellStyle name="Normal 3 2 4 2 3 2" xfId="23306" xr:uid="{00000000-0005-0000-0000-000081660000}"/>
    <cellStyle name="Normal 3 2 4 2 3 2 2" xfId="23307" xr:uid="{00000000-0005-0000-0000-000082660000}"/>
    <cellStyle name="Normal 3 2 4 2 3 2 2 2" xfId="23308" xr:uid="{00000000-0005-0000-0000-000083660000}"/>
    <cellStyle name="Normal 3 2 4 2 3 2 2 3" xfId="23309" xr:uid="{00000000-0005-0000-0000-000084660000}"/>
    <cellStyle name="Normal 3 2 4 2 3 2 2 4" xfId="23310" xr:uid="{00000000-0005-0000-0000-000085660000}"/>
    <cellStyle name="Normal 3 2 4 2 3 2 3" xfId="23311" xr:uid="{00000000-0005-0000-0000-000086660000}"/>
    <cellStyle name="Normal 3 2 4 2 3 2 3 2" xfId="23312" xr:uid="{00000000-0005-0000-0000-000087660000}"/>
    <cellStyle name="Normal 3 2 4 2 3 2 4" xfId="23313" xr:uid="{00000000-0005-0000-0000-000088660000}"/>
    <cellStyle name="Normal 3 2 4 2 3 2 4 2" xfId="23314" xr:uid="{00000000-0005-0000-0000-000089660000}"/>
    <cellStyle name="Normal 3 2 4 2 3 2 5" xfId="23315" xr:uid="{00000000-0005-0000-0000-00008A660000}"/>
    <cellStyle name="Normal 3 2 4 2 3 2 6" xfId="23316" xr:uid="{00000000-0005-0000-0000-00008B660000}"/>
    <cellStyle name="Normal 3 2 4 2 3 3" xfId="23317" xr:uid="{00000000-0005-0000-0000-00008C660000}"/>
    <cellStyle name="Normal 3 2 4 2 3 3 2" xfId="23318" xr:uid="{00000000-0005-0000-0000-00008D660000}"/>
    <cellStyle name="Normal 3 2 4 2 3 3 2 2" xfId="23319" xr:uid="{00000000-0005-0000-0000-00008E660000}"/>
    <cellStyle name="Normal 3 2 4 2 3 3 2 3" xfId="23320" xr:uid="{00000000-0005-0000-0000-00008F660000}"/>
    <cellStyle name="Normal 3 2 4 2 3 3 3" xfId="23321" xr:uid="{00000000-0005-0000-0000-000090660000}"/>
    <cellStyle name="Normal 3 2 4 2 3 3 3 2" xfId="23322" xr:uid="{00000000-0005-0000-0000-000091660000}"/>
    <cellStyle name="Normal 3 2 4 2 3 3 4" xfId="23323" xr:uid="{00000000-0005-0000-0000-000092660000}"/>
    <cellStyle name="Normal 3 2 4 2 3 3 5" xfId="23324" xr:uid="{00000000-0005-0000-0000-000093660000}"/>
    <cellStyle name="Normal 3 2 4 2 3 4" xfId="23325" xr:uid="{00000000-0005-0000-0000-000094660000}"/>
    <cellStyle name="Normal 3 2 4 2 3 4 2" xfId="23326" xr:uid="{00000000-0005-0000-0000-000095660000}"/>
    <cellStyle name="Normal 3 2 4 2 3 4 2 2" xfId="23327" xr:uid="{00000000-0005-0000-0000-000096660000}"/>
    <cellStyle name="Normal 3 2 4 2 3 4 3" xfId="23328" xr:uid="{00000000-0005-0000-0000-000097660000}"/>
    <cellStyle name="Normal 3 2 4 2 3 4 4" xfId="23329" xr:uid="{00000000-0005-0000-0000-000098660000}"/>
    <cellStyle name="Normal 3 2 4 2 3 5" xfId="23330" xr:uid="{00000000-0005-0000-0000-000099660000}"/>
    <cellStyle name="Normal 3 2 4 2 3 5 2" xfId="23331" xr:uid="{00000000-0005-0000-0000-00009A660000}"/>
    <cellStyle name="Normal 3 2 4 2 3 5 3" xfId="23332" xr:uid="{00000000-0005-0000-0000-00009B660000}"/>
    <cellStyle name="Normal 3 2 4 2 3 6" xfId="23333" xr:uid="{00000000-0005-0000-0000-00009C660000}"/>
    <cellStyle name="Normal 3 2 4 2 3 6 2" xfId="23334" xr:uid="{00000000-0005-0000-0000-00009D660000}"/>
    <cellStyle name="Normal 3 2 4 2 3 6 3" xfId="23335" xr:uid="{00000000-0005-0000-0000-00009E660000}"/>
    <cellStyle name="Normal 3 2 4 2 3 7" xfId="23336" xr:uid="{00000000-0005-0000-0000-00009F660000}"/>
    <cellStyle name="Normal 3 2 4 2 3 8" xfId="23337" xr:uid="{00000000-0005-0000-0000-0000A0660000}"/>
    <cellStyle name="Normal 3 2 4 2 4" xfId="23338" xr:uid="{00000000-0005-0000-0000-0000A1660000}"/>
    <cellStyle name="Normal 3 2 4 2 4 2" xfId="23339" xr:uid="{00000000-0005-0000-0000-0000A2660000}"/>
    <cellStyle name="Normal 3 2 4 2 4 2 2" xfId="23340" xr:uid="{00000000-0005-0000-0000-0000A3660000}"/>
    <cellStyle name="Normal 3 2 4 2 4 2 2 2" xfId="23341" xr:uid="{00000000-0005-0000-0000-0000A4660000}"/>
    <cellStyle name="Normal 3 2 4 2 4 2 2 3" xfId="23342" xr:uid="{00000000-0005-0000-0000-0000A5660000}"/>
    <cellStyle name="Normal 3 2 4 2 4 2 2 4" xfId="23343" xr:uid="{00000000-0005-0000-0000-0000A6660000}"/>
    <cellStyle name="Normal 3 2 4 2 4 2 3" xfId="23344" xr:uid="{00000000-0005-0000-0000-0000A7660000}"/>
    <cellStyle name="Normal 3 2 4 2 4 2 3 2" xfId="23345" xr:uid="{00000000-0005-0000-0000-0000A8660000}"/>
    <cellStyle name="Normal 3 2 4 2 4 2 4" xfId="23346" xr:uid="{00000000-0005-0000-0000-0000A9660000}"/>
    <cellStyle name="Normal 3 2 4 2 4 2 4 2" xfId="23347" xr:uid="{00000000-0005-0000-0000-0000AA660000}"/>
    <cellStyle name="Normal 3 2 4 2 4 2 5" xfId="23348" xr:uid="{00000000-0005-0000-0000-0000AB660000}"/>
    <cellStyle name="Normal 3 2 4 2 4 2 6" xfId="23349" xr:uid="{00000000-0005-0000-0000-0000AC660000}"/>
    <cellStyle name="Normal 3 2 4 2 4 3" xfId="23350" xr:uid="{00000000-0005-0000-0000-0000AD660000}"/>
    <cellStyle name="Normal 3 2 4 2 4 3 2" xfId="23351" xr:uid="{00000000-0005-0000-0000-0000AE660000}"/>
    <cellStyle name="Normal 3 2 4 2 4 3 2 2" xfId="23352" xr:uid="{00000000-0005-0000-0000-0000AF660000}"/>
    <cellStyle name="Normal 3 2 4 2 4 3 2 3" xfId="23353" xr:uid="{00000000-0005-0000-0000-0000B0660000}"/>
    <cellStyle name="Normal 3 2 4 2 4 3 3" xfId="23354" xr:uid="{00000000-0005-0000-0000-0000B1660000}"/>
    <cellStyle name="Normal 3 2 4 2 4 3 3 2" xfId="23355" xr:uid="{00000000-0005-0000-0000-0000B2660000}"/>
    <cellStyle name="Normal 3 2 4 2 4 3 4" xfId="23356" xr:uid="{00000000-0005-0000-0000-0000B3660000}"/>
    <cellStyle name="Normal 3 2 4 2 4 3 5" xfId="23357" xr:uid="{00000000-0005-0000-0000-0000B4660000}"/>
    <cellStyle name="Normal 3 2 4 2 4 4" xfId="23358" xr:uid="{00000000-0005-0000-0000-0000B5660000}"/>
    <cellStyle name="Normal 3 2 4 2 4 4 2" xfId="23359" xr:uid="{00000000-0005-0000-0000-0000B6660000}"/>
    <cellStyle name="Normal 3 2 4 2 4 4 2 2" xfId="23360" xr:uid="{00000000-0005-0000-0000-0000B7660000}"/>
    <cellStyle name="Normal 3 2 4 2 4 4 3" xfId="23361" xr:uid="{00000000-0005-0000-0000-0000B8660000}"/>
    <cellStyle name="Normal 3 2 4 2 4 4 4" xfId="23362" xr:uid="{00000000-0005-0000-0000-0000B9660000}"/>
    <cellStyle name="Normal 3 2 4 2 4 5" xfId="23363" xr:uid="{00000000-0005-0000-0000-0000BA660000}"/>
    <cellStyle name="Normal 3 2 4 2 4 5 2" xfId="23364" xr:uid="{00000000-0005-0000-0000-0000BB660000}"/>
    <cellStyle name="Normal 3 2 4 2 4 5 3" xfId="23365" xr:uid="{00000000-0005-0000-0000-0000BC660000}"/>
    <cellStyle name="Normal 3 2 4 2 4 6" xfId="23366" xr:uid="{00000000-0005-0000-0000-0000BD660000}"/>
    <cellStyle name="Normal 3 2 4 2 4 6 2" xfId="23367" xr:uid="{00000000-0005-0000-0000-0000BE660000}"/>
    <cellStyle name="Normal 3 2 4 2 4 6 3" xfId="23368" xr:uid="{00000000-0005-0000-0000-0000BF660000}"/>
    <cellStyle name="Normal 3 2 4 2 4 7" xfId="23369" xr:uid="{00000000-0005-0000-0000-0000C0660000}"/>
    <cellStyle name="Normal 3 2 4 2 4 8" xfId="23370" xr:uid="{00000000-0005-0000-0000-0000C1660000}"/>
    <cellStyle name="Normal 3 2 4 2 5" xfId="23371" xr:uid="{00000000-0005-0000-0000-0000C2660000}"/>
    <cellStyle name="Normal 3 2 4 2 5 2" xfId="23372" xr:uid="{00000000-0005-0000-0000-0000C3660000}"/>
    <cellStyle name="Normal 3 2 4 2 5 2 2" xfId="23373" xr:uid="{00000000-0005-0000-0000-0000C4660000}"/>
    <cellStyle name="Normal 3 2 4 2 5 2 2 2" xfId="23374" xr:uid="{00000000-0005-0000-0000-0000C5660000}"/>
    <cellStyle name="Normal 3 2 4 2 5 2 2 3" xfId="23375" xr:uid="{00000000-0005-0000-0000-0000C6660000}"/>
    <cellStyle name="Normal 3 2 4 2 5 2 3" xfId="23376" xr:uid="{00000000-0005-0000-0000-0000C7660000}"/>
    <cellStyle name="Normal 3 2 4 2 5 2 3 2" xfId="23377" xr:uid="{00000000-0005-0000-0000-0000C8660000}"/>
    <cellStyle name="Normal 3 2 4 2 5 2 4" xfId="23378" xr:uid="{00000000-0005-0000-0000-0000C9660000}"/>
    <cellStyle name="Normal 3 2 4 2 5 2 5" xfId="23379" xr:uid="{00000000-0005-0000-0000-0000CA660000}"/>
    <cellStyle name="Normal 3 2 4 2 5 3" xfId="23380" xr:uid="{00000000-0005-0000-0000-0000CB660000}"/>
    <cellStyle name="Normal 3 2 4 2 5 3 2" xfId="23381" xr:uid="{00000000-0005-0000-0000-0000CC660000}"/>
    <cellStyle name="Normal 3 2 4 2 5 3 2 2" xfId="23382" xr:uid="{00000000-0005-0000-0000-0000CD660000}"/>
    <cellStyle name="Normal 3 2 4 2 5 3 3" xfId="23383" xr:uid="{00000000-0005-0000-0000-0000CE660000}"/>
    <cellStyle name="Normal 3 2 4 2 5 3 4" xfId="23384" xr:uid="{00000000-0005-0000-0000-0000CF660000}"/>
    <cellStyle name="Normal 3 2 4 2 5 4" xfId="23385" xr:uid="{00000000-0005-0000-0000-0000D0660000}"/>
    <cellStyle name="Normal 3 2 4 2 5 4 2" xfId="23386" xr:uid="{00000000-0005-0000-0000-0000D1660000}"/>
    <cellStyle name="Normal 3 2 4 2 5 4 2 2" xfId="23387" xr:uid="{00000000-0005-0000-0000-0000D2660000}"/>
    <cellStyle name="Normal 3 2 4 2 5 4 3" xfId="23388" xr:uid="{00000000-0005-0000-0000-0000D3660000}"/>
    <cellStyle name="Normal 3 2 4 2 5 5" xfId="23389" xr:uid="{00000000-0005-0000-0000-0000D4660000}"/>
    <cellStyle name="Normal 3 2 4 2 5 5 2" xfId="23390" xr:uid="{00000000-0005-0000-0000-0000D5660000}"/>
    <cellStyle name="Normal 3 2 4 2 5 5 3" xfId="23391" xr:uid="{00000000-0005-0000-0000-0000D6660000}"/>
    <cellStyle name="Normal 3 2 4 2 5 6" xfId="23392" xr:uid="{00000000-0005-0000-0000-0000D7660000}"/>
    <cellStyle name="Normal 3 2 4 2 5 6 2" xfId="23393" xr:uid="{00000000-0005-0000-0000-0000D8660000}"/>
    <cellStyle name="Normal 3 2 4 2 5 7" xfId="23394" xr:uid="{00000000-0005-0000-0000-0000D9660000}"/>
    <cellStyle name="Normal 3 2 4 2 6" xfId="23395" xr:uid="{00000000-0005-0000-0000-0000DA660000}"/>
    <cellStyle name="Normal 3 2 4 2 6 2" xfId="23396" xr:uid="{00000000-0005-0000-0000-0000DB660000}"/>
    <cellStyle name="Normal 3 2 4 2 6 2 2" xfId="23397" xr:uid="{00000000-0005-0000-0000-0000DC660000}"/>
    <cellStyle name="Normal 3 2 4 2 6 2 2 2" xfId="23398" xr:uid="{00000000-0005-0000-0000-0000DD660000}"/>
    <cellStyle name="Normal 3 2 4 2 6 2 3" xfId="23399" xr:uid="{00000000-0005-0000-0000-0000DE660000}"/>
    <cellStyle name="Normal 3 2 4 2 6 3" xfId="23400" xr:uid="{00000000-0005-0000-0000-0000DF660000}"/>
    <cellStyle name="Normal 3 2 4 2 6 3 2" xfId="23401" xr:uid="{00000000-0005-0000-0000-0000E0660000}"/>
    <cellStyle name="Normal 3 2 4 2 6 3 2 2" xfId="23402" xr:uid="{00000000-0005-0000-0000-0000E1660000}"/>
    <cellStyle name="Normal 3 2 4 2 6 3 3" xfId="23403" xr:uid="{00000000-0005-0000-0000-0000E2660000}"/>
    <cellStyle name="Normal 3 2 4 2 6 4" xfId="23404" xr:uid="{00000000-0005-0000-0000-0000E3660000}"/>
    <cellStyle name="Normal 3 2 4 2 6 4 2" xfId="23405" xr:uid="{00000000-0005-0000-0000-0000E4660000}"/>
    <cellStyle name="Normal 3 2 4 2 6 5" xfId="23406" xr:uid="{00000000-0005-0000-0000-0000E5660000}"/>
    <cellStyle name="Normal 3 2 4 2 6 6" xfId="23407" xr:uid="{00000000-0005-0000-0000-0000E6660000}"/>
    <cellStyle name="Normal 3 2 4 2 7" xfId="23408" xr:uid="{00000000-0005-0000-0000-0000E7660000}"/>
    <cellStyle name="Normal 3 2 4 2 7 2" xfId="23409" xr:uid="{00000000-0005-0000-0000-0000E8660000}"/>
    <cellStyle name="Normal 3 2 4 2 7 2 2" xfId="23410" xr:uid="{00000000-0005-0000-0000-0000E9660000}"/>
    <cellStyle name="Normal 3 2 4 2 7 2 3" xfId="23411" xr:uid="{00000000-0005-0000-0000-0000EA660000}"/>
    <cellStyle name="Normal 3 2 4 2 7 3" xfId="23412" xr:uid="{00000000-0005-0000-0000-0000EB660000}"/>
    <cellStyle name="Normal 3 2 4 2 7 3 2" xfId="23413" xr:uid="{00000000-0005-0000-0000-0000EC660000}"/>
    <cellStyle name="Normal 3 2 4 2 7 4" xfId="23414" xr:uid="{00000000-0005-0000-0000-0000ED660000}"/>
    <cellStyle name="Normal 3 2 4 2 7 5" xfId="23415" xr:uid="{00000000-0005-0000-0000-0000EE660000}"/>
    <cellStyle name="Normal 3 2 4 2 8" xfId="23416" xr:uid="{00000000-0005-0000-0000-0000EF660000}"/>
    <cellStyle name="Normal 3 2 4 2 8 2" xfId="23417" xr:uid="{00000000-0005-0000-0000-0000F0660000}"/>
    <cellStyle name="Normal 3 2 4 2 8 2 2" xfId="23418" xr:uid="{00000000-0005-0000-0000-0000F1660000}"/>
    <cellStyle name="Normal 3 2 4 2 8 3" xfId="23419" xr:uid="{00000000-0005-0000-0000-0000F2660000}"/>
    <cellStyle name="Normal 3 2 4 2 8 4" xfId="23420" xr:uid="{00000000-0005-0000-0000-0000F3660000}"/>
    <cellStyle name="Normal 3 2 4 2 9" xfId="23421" xr:uid="{00000000-0005-0000-0000-0000F4660000}"/>
    <cellStyle name="Normal 3 2 4 2 9 2" xfId="23422" xr:uid="{00000000-0005-0000-0000-0000F5660000}"/>
    <cellStyle name="Normal 3 2 4 2 9 2 2" xfId="23423" xr:uid="{00000000-0005-0000-0000-0000F6660000}"/>
    <cellStyle name="Normal 3 2 4 2 9 3" xfId="23424" xr:uid="{00000000-0005-0000-0000-0000F7660000}"/>
    <cellStyle name="Normal 3 2 4 3" xfId="23425" xr:uid="{00000000-0005-0000-0000-0000F8660000}"/>
    <cellStyle name="Normal 3 2 4 3 10" xfId="23426" xr:uid="{00000000-0005-0000-0000-0000F9660000}"/>
    <cellStyle name="Normal 3 2 4 3 10 2" xfId="23427" xr:uid="{00000000-0005-0000-0000-0000FA660000}"/>
    <cellStyle name="Normal 3 2 4 3 11" xfId="23428" xr:uid="{00000000-0005-0000-0000-0000FB660000}"/>
    <cellStyle name="Normal 3 2 4 3 2" xfId="23429" xr:uid="{00000000-0005-0000-0000-0000FC660000}"/>
    <cellStyle name="Normal 3 2 4 3 2 2" xfId="23430" xr:uid="{00000000-0005-0000-0000-0000FD660000}"/>
    <cellStyle name="Normal 3 2 4 3 2 2 2" xfId="23431" xr:uid="{00000000-0005-0000-0000-0000FE660000}"/>
    <cellStyle name="Normal 3 2 4 3 2 2 2 2" xfId="23432" xr:uid="{00000000-0005-0000-0000-0000FF660000}"/>
    <cellStyle name="Normal 3 2 4 3 2 2 2 3" xfId="23433" xr:uid="{00000000-0005-0000-0000-000000670000}"/>
    <cellStyle name="Normal 3 2 4 3 2 2 2 4" xfId="23434" xr:uid="{00000000-0005-0000-0000-000001670000}"/>
    <cellStyle name="Normal 3 2 4 3 2 2 3" xfId="23435" xr:uid="{00000000-0005-0000-0000-000002670000}"/>
    <cellStyle name="Normal 3 2 4 3 2 2 3 2" xfId="23436" xr:uid="{00000000-0005-0000-0000-000003670000}"/>
    <cellStyle name="Normal 3 2 4 3 2 2 4" xfId="23437" xr:uid="{00000000-0005-0000-0000-000004670000}"/>
    <cellStyle name="Normal 3 2 4 3 2 2 4 2" xfId="23438" xr:uid="{00000000-0005-0000-0000-000005670000}"/>
    <cellStyle name="Normal 3 2 4 3 2 2 5" xfId="23439" xr:uid="{00000000-0005-0000-0000-000006670000}"/>
    <cellStyle name="Normal 3 2 4 3 2 2 6" xfId="23440" xr:uid="{00000000-0005-0000-0000-000007670000}"/>
    <cellStyle name="Normal 3 2 4 3 2 3" xfId="23441" xr:uid="{00000000-0005-0000-0000-000008670000}"/>
    <cellStyle name="Normal 3 2 4 3 2 3 2" xfId="23442" xr:uid="{00000000-0005-0000-0000-000009670000}"/>
    <cellStyle name="Normal 3 2 4 3 2 3 2 2" xfId="23443" xr:uid="{00000000-0005-0000-0000-00000A670000}"/>
    <cellStyle name="Normal 3 2 4 3 2 3 2 3" xfId="23444" xr:uid="{00000000-0005-0000-0000-00000B670000}"/>
    <cellStyle name="Normal 3 2 4 3 2 3 3" xfId="23445" xr:uid="{00000000-0005-0000-0000-00000C670000}"/>
    <cellStyle name="Normal 3 2 4 3 2 3 3 2" xfId="23446" xr:uid="{00000000-0005-0000-0000-00000D670000}"/>
    <cellStyle name="Normal 3 2 4 3 2 3 4" xfId="23447" xr:uid="{00000000-0005-0000-0000-00000E670000}"/>
    <cellStyle name="Normal 3 2 4 3 2 3 5" xfId="23448" xr:uid="{00000000-0005-0000-0000-00000F670000}"/>
    <cellStyle name="Normal 3 2 4 3 2 4" xfId="23449" xr:uid="{00000000-0005-0000-0000-000010670000}"/>
    <cellStyle name="Normal 3 2 4 3 2 4 2" xfId="23450" xr:uid="{00000000-0005-0000-0000-000011670000}"/>
    <cellStyle name="Normal 3 2 4 3 2 4 2 2" xfId="23451" xr:uid="{00000000-0005-0000-0000-000012670000}"/>
    <cellStyle name="Normal 3 2 4 3 2 4 3" xfId="23452" xr:uid="{00000000-0005-0000-0000-000013670000}"/>
    <cellStyle name="Normal 3 2 4 3 2 4 4" xfId="23453" xr:uid="{00000000-0005-0000-0000-000014670000}"/>
    <cellStyle name="Normal 3 2 4 3 2 5" xfId="23454" xr:uid="{00000000-0005-0000-0000-000015670000}"/>
    <cellStyle name="Normal 3 2 4 3 2 5 2" xfId="23455" xr:uid="{00000000-0005-0000-0000-000016670000}"/>
    <cellStyle name="Normal 3 2 4 3 2 5 3" xfId="23456" xr:uid="{00000000-0005-0000-0000-000017670000}"/>
    <cellStyle name="Normal 3 2 4 3 2 6" xfId="23457" xr:uid="{00000000-0005-0000-0000-000018670000}"/>
    <cellStyle name="Normal 3 2 4 3 2 6 2" xfId="23458" xr:uid="{00000000-0005-0000-0000-000019670000}"/>
    <cellStyle name="Normal 3 2 4 3 2 6 3" xfId="23459" xr:uid="{00000000-0005-0000-0000-00001A670000}"/>
    <cellStyle name="Normal 3 2 4 3 2 7" xfId="23460" xr:uid="{00000000-0005-0000-0000-00001B670000}"/>
    <cellStyle name="Normal 3 2 4 3 2 8" xfId="23461" xr:uid="{00000000-0005-0000-0000-00001C670000}"/>
    <cellStyle name="Normal 3 2 4 3 3" xfId="23462" xr:uid="{00000000-0005-0000-0000-00001D670000}"/>
    <cellStyle name="Normal 3 2 4 3 3 2" xfId="23463" xr:uid="{00000000-0005-0000-0000-00001E670000}"/>
    <cellStyle name="Normal 3 2 4 3 3 2 2" xfId="23464" xr:uid="{00000000-0005-0000-0000-00001F670000}"/>
    <cellStyle name="Normal 3 2 4 3 3 2 2 2" xfId="23465" xr:uid="{00000000-0005-0000-0000-000020670000}"/>
    <cellStyle name="Normal 3 2 4 3 3 2 2 3" xfId="23466" xr:uid="{00000000-0005-0000-0000-000021670000}"/>
    <cellStyle name="Normal 3 2 4 3 3 2 2 4" xfId="23467" xr:uid="{00000000-0005-0000-0000-000022670000}"/>
    <cellStyle name="Normal 3 2 4 3 3 2 3" xfId="23468" xr:uid="{00000000-0005-0000-0000-000023670000}"/>
    <cellStyle name="Normal 3 2 4 3 3 2 3 2" xfId="23469" xr:uid="{00000000-0005-0000-0000-000024670000}"/>
    <cellStyle name="Normal 3 2 4 3 3 2 4" xfId="23470" xr:uid="{00000000-0005-0000-0000-000025670000}"/>
    <cellStyle name="Normal 3 2 4 3 3 2 4 2" xfId="23471" xr:uid="{00000000-0005-0000-0000-000026670000}"/>
    <cellStyle name="Normal 3 2 4 3 3 2 5" xfId="23472" xr:uid="{00000000-0005-0000-0000-000027670000}"/>
    <cellStyle name="Normal 3 2 4 3 3 2 6" xfId="23473" xr:uid="{00000000-0005-0000-0000-000028670000}"/>
    <cellStyle name="Normal 3 2 4 3 3 3" xfId="23474" xr:uid="{00000000-0005-0000-0000-000029670000}"/>
    <cellStyle name="Normal 3 2 4 3 3 3 2" xfId="23475" xr:uid="{00000000-0005-0000-0000-00002A670000}"/>
    <cellStyle name="Normal 3 2 4 3 3 3 2 2" xfId="23476" xr:uid="{00000000-0005-0000-0000-00002B670000}"/>
    <cellStyle name="Normal 3 2 4 3 3 3 2 3" xfId="23477" xr:uid="{00000000-0005-0000-0000-00002C670000}"/>
    <cellStyle name="Normal 3 2 4 3 3 3 3" xfId="23478" xr:uid="{00000000-0005-0000-0000-00002D670000}"/>
    <cellStyle name="Normal 3 2 4 3 3 3 3 2" xfId="23479" xr:uid="{00000000-0005-0000-0000-00002E670000}"/>
    <cellStyle name="Normal 3 2 4 3 3 3 4" xfId="23480" xr:uid="{00000000-0005-0000-0000-00002F670000}"/>
    <cellStyle name="Normal 3 2 4 3 3 3 5" xfId="23481" xr:uid="{00000000-0005-0000-0000-000030670000}"/>
    <cellStyle name="Normal 3 2 4 3 3 4" xfId="23482" xr:uid="{00000000-0005-0000-0000-000031670000}"/>
    <cellStyle name="Normal 3 2 4 3 3 4 2" xfId="23483" xr:uid="{00000000-0005-0000-0000-000032670000}"/>
    <cellStyle name="Normal 3 2 4 3 3 4 2 2" xfId="23484" xr:uid="{00000000-0005-0000-0000-000033670000}"/>
    <cellStyle name="Normal 3 2 4 3 3 4 3" xfId="23485" xr:uid="{00000000-0005-0000-0000-000034670000}"/>
    <cellStyle name="Normal 3 2 4 3 3 4 4" xfId="23486" xr:uid="{00000000-0005-0000-0000-000035670000}"/>
    <cellStyle name="Normal 3 2 4 3 3 5" xfId="23487" xr:uid="{00000000-0005-0000-0000-000036670000}"/>
    <cellStyle name="Normal 3 2 4 3 3 5 2" xfId="23488" xr:uid="{00000000-0005-0000-0000-000037670000}"/>
    <cellStyle name="Normal 3 2 4 3 3 5 3" xfId="23489" xr:uid="{00000000-0005-0000-0000-000038670000}"/>
    <cellStyle name="Normal 3 2 4 3 3 6" xfId="23490" xr:uid="{00000000-0005-0000-0000-000039670000}"/>
    <cellStyle name="Normal 3 2 4 3 3 6 2" xfId="23491" xr:uid="{00000000-0005-0000-0000-00003A670000}"/>
    <cellStyle name="Normal 3 2 4 3 3 6 3" xfId="23492" xr:uid="{00000000-0005-0000-0000-00003B670000}"/>
    <cellStyle name="Normal 3 2 4 3 3 7" xfId="23493" xr:uid="{00000000-0005-0000-0000-00003C670000}"/>
    <cellStyle name="Normal 3 2 4 3 3 8" xfId="23494" xr:uid="{00000000-0005-0000-0000-00003D670000}"/>
    <cellStyle name="Normal 3 2 4 3 4" xfId="23495" xr:uid="{00000000-0005-0000-0000-00003E670000}"/>
    <cellStyle name="Normal 3 2 4 3 4 2" xfId="23496" xr:uid="{00000000-0005-0000-0000-00003F670000}"/>
    <cellStyle name="Normal 3 2 4 3 4 2 2" xfId="23497" xr:uid="{00000000-0005-0000-0000-000040670000}"/>
    <cellStyle name="Normal 3 2 4 3 4 2 2 2" xfId="23498" xr:uid="{00000000-0005-0000-0000-000041670000}"/>
    <cellStyle name="Normal 3 2 4 3 4 2 2 3" xfId="23499" xr:uid="{00000000-0005-0000-0000-000042670000}"/>
    <cellStyle name="Normal 3 2 4 3 4 2 3" xfId="23500" xr:uid="{00000000-0005-0000-0000-000043670000}"/>
    <cellStyle name="Normal 3 2 4 3 4 2 3 2" xfId="23501" xr:uid="{00000000-0005-0000-0000-000044670000}"/>
    <cellStyle name="Normal 3 2 4 3 4 2 4" xfId="23502" xr:uid="{00000000-0005-0000-0000-000045670000}"/>
    <cellStyle name="Normal 3 2 4 3 4 2 5" xfId="23503" xr:uid="{00000000-0005-0000-0000-000046670000}"/>
    <cellStyle name="Normal 3 2 4 3 4 3" xfId="23504" xr:uid="{00000000-0005-0000-0000-000047670000}"/>
    <cellStyle name="Normal 3 2 4 3 4 3 2" xfId="23505" xr:uid="{00000000-0005-0000-0000-000048670000}"/>
    <cellStyle name="Normal 3 2 4 3 4 3 2 2" xfId="23506" xr:uid="{00000000-0005-0000-0000-000049670000}"/>
    <cellStyle name="Normal 3 2 4 3 4 3 3" xfId="23507" xr:uid="{00000000-0005-0000-0000-00004A670000}"/>
    <cellStyle name="Normal 3 2 4 3 4 3 4" xfId="23508" xr:uid="{00000000-0005-0000-0000-00004B670000}"/>
    <cellStyle name="Normal 3 2 4 3 4 4" xfId="23509" xr:uid="{00000000-0005-0000-0000-00004C670000}"/>
    <cellStyle name="Normal 3 2 4 3 4 4 2" xfId="23510" xr:uid="{00000000-0005-0000-0000-00004D670000}"/>
    <cellStyle name="Normal 3 2 4 3 4 4 2 2" xfId="23511" xr:uid="{00000000-0005-0000-0000-00004E670000}"/>
    <cellStyle name="Normal 3 2 4 3 4 4 3" xfId="23512" xr:uid="{00000000-0005-0000-0000-00004F670000}"/>
    <cellStyle name="Normal 3 2 4 3 4 5" xfId="23513" xr:uid="{00000000-0005-0000-0000-000050670000}"/>
    <cellStyle name="Normal 3 2 4 3 4 5 2" xfId="23514" xr:uid="{00000000-0005-0000-0000-000051670000}"/>
    <cellStyle name="Normal 3 2 4 3 4 5 3" xfId="23515" xr:uid="{00000000-0005-0000-0000-000052670000}"/>
    <cellStyle name="Normal 3 2 4 3 4 6" xfId="23516" xr:uid="{00000000-0005-0000-0000-000053670000}"/>
    <cellStyle name="Normal 3 2 4 3 4 6 2" xfId="23517" xr:uid="{00000000-0005-0000-0000-000054670000}"/>
    <cellStyle name="Normal 3 2 4 3 4 7" xfId="23518" xr:uid="{00000000-0005-0000-0000-000055670000}"/>
    <cellStyle name="Normal 3 2 4 3 5" xfId="23519" xr:uid="{00000000-0005-0000-0000-000056670000}"/>
    <cellStyle name="Normal 3 2 4 3 5 2" xfId="23520" xr:uid="{00000000-0005-0000-0000-000057670000}"/>
    <cellStyle name="Normal 3 2 4 3 5 2 2" xfId="23521" xr:uid="{00000000-0005-0000-0000-000058670000}"/>
    <cellStyle name="Normal 3 2 4 3 5 2 2 2" xfId="23522" xr:uid="{00000000-0005-0000-0000-000059670000}"/>
    <cellStyle name="Normal 3 2 4 3 5 2 3" xfId="23523" xr:uid="{00000000-0005-0000-0000-00005A670000}"/>
    <cellStyle name="Normal 3 2 4 3 5 3" xfId="23524" xr:uid="{00000000-0005-0000-0000-00005B670000}"/>
    <cellStyle name="Normal 3 2 4 3 5 3 2" xfId="23525" xr:uid="{00000000-0005-0000-0000-00005C670000}"/>
    <cellStyle name="Normal 3 2 4 3 5 3 2 2" xfId="23526" xr:uid="{00000000-0005-0000-0000-00005D670000}"/>
    <cellStyle name="Normal 3 2 4 3 5 3 3" xfId="23527" xr:uid="{00000000-0005-0000-0000-00005E670000}"/>
    <cellStyle name="Normal 3 2 4 3 5 4" xfId="23528" xr:uid="{00000000-0005-0000-0000-00005F670000}"/>
    <cellStyle name="Normal 3 2 4 3 5 4 2" xfId="23529" xr:uid="{00000000-0005-0000-0000-000060670000}"/>
    <cellStyle name="Normal 3 2 4 3 5 5" xfId="23530" xr:uid="{00000000-0005-0000-0000-000061670000}"/>
    <cellStyle name="Normal 3 2 4 3 5 6" xfId="23531" xr:uid="{00000000-0005-0000-0000-000062670000}"/>
    <cellStyle name="Normal 3 2 4 3 6" xfId="23532" xr:uid="{00000000-0005-0000-0000-000063670000}"/>
    <cellStyle name="Normal 3 2 4 3 6 2" xfId="23533" xr:uid="{00000000-0005-0000-0000-000064670000}"/>
    <cellStyle name="Normal 3 2 4 3 6 2 2" xfId="23534" xr:uid="{00000000-0005-0000-0000-000065670000}"/>
    <cellStyle name="Normal 3 2 4 3 6 2 3" xfId="23535" xr:uid="{00000000-0005-0000-0000-000066670000}"/>
    <cellStyle name="Normal 3 2 4 3 6 3" xfId="23536" xr:uid="{00000000-0005-0000-0000-000067670000}"/>
    <cellStyle name="Normal 3 2 4 3 6 3 2" xfId="23537" xr:uid="{00000000-0005-0000-0000-000068670000}"/>
    <cellStyle name="Normal 3 2 4 3 6 4" xfId="23538" xr:uid="{00000000-0005-0000-0000-000069670000}"/>
    <cellStyle name="Normal 3 2 4 3 6 5" xfId="23539" xr:uid="{00000000-0005-0000-0000-00006A670000}"/>
    <cellStyle name="Normal 3 2 4 3 7" xfId="23540" xr:uid="{00000000-0005-0000-0000-00006B670000}"/>
    <cellStyle name="Normal 3 2 4 3 7 2" xfId="23541" xr:uid="{00000000-0005-0000-0000-00006C670000}"/>
    <cellStyle name="Normal 3 2 4 3 7 2 2" xfId="23542" xr:uid="{00000000-0005-0000-0000-00006D670000}"/>
    <cellStyle name="Normal 3 2 4 3 7 3" xfId="23543" xr:uid="{00000000-0005-0000-0000-00006E670000}"/>
    <cellStyle name="Normal 3 2 4 3 7 4" xfId="23544" xr:uid="{00000000-0005-0000-0000-00006F670000}"/>
    <cellStyle name="Normal 3 2 4 3 8" xfId="23545" xr:uid="{00000000-0005-0000-0000-000070670000}"/>
    <cellStyle name="Normal 3 2 4 3 8 2" xfId="23546" xr:uid="{00000000-0005-0000-0000-000071670000}"/>
    <cellStyle name="Normal 3 2 4 3 8 2 2" xfId="23547" xr:uid="{00000000-0005-0000-0000-000072670000}"/>
    <cellStyle name="Normal 3 2 4 3 8 3" xfId="23548" xr:uid="{00000000-0005-0000-0000-000073670000}"/>
    <cellStyle name="Normal 3 2 4 3 9" xfId="23549" xr:uid="{00000000-0005-0000-0000-000074670000}"/>
    <cellStyle name="Normal 3 2 4 3 9 2" xfId="23550" xr:uid="{00000000-0005-0000-0000-000075670000}"/>
    <cellStyle name="Normal 3 2 4 3 9 3" xfId="23551" xr:uid="{00000000-0005-0000-0000-000076670000}"/>
    <cellStyle name="Normal 3 2 4 4" xfId="23552" xr:uid="{00000000-0005-0000-0000-000077670000}"/>
    <cellStyle name="Normal 3 2 4 4 10" xfId="23553" xr:uid="{00000000-0005-0000-0000-000078670000}"/>
    <cellStyle name="Normal 3 2 4 4 11" xfId="23554" xr:uid="{00000000-0005-0000-0000-000079670000}"/>
    <cellStyle name="Normal 3 2 4 4 2" xfId="23555" xr:uid="{00000000-0005-0000-0000-00007A670000}"/>
    <cellStyle name="Normal 3 2 4 4 2 2" xfId="23556" xr:uid="{00000000-0005-0000-0000-00007B670000}"/>
    <cellStyle name="Normal 3 2 4 4 2 2 2" xfId="23557" xr:uid="{00000000-0005-0000-0000-00007C670000}"/>
    <cellStyle name="Normal 3 2 4 4 2 2 2 2" xfId="23558" xr:uid="{00000000-0005-0000-0000-00007D670000}"/>
    <cellStyle name="Normal 3 2 4 4 2 2 2 3" xfId="23559" xr:uid="{00000000-0005-0000-0000-00007E670000}"/>
    <cellStyle name="Normal 3 2 4 4 2 2 2 4" xfId="23560" xr:uid="{00000000-0005-0000-0000-00007F670000}"/>
    <cellStyle name="Normal 3 2 4 4 2 2 3" xfId="23561" xr:uid="{00000000-0005-0000-0000-000080670000}"/>
    <cellStyle name="Normal 3 2 4 4 2 2 3 2" xfId="23562" xr:uid="{00000000-0005-0000-0000-000081670000}"/>
    <cellStyle name="Normal 3 2 4 4 2 2 4" xfId="23563" xr:uid="{00000000-0005-0000-0000-000082670000}"/>
    <cellStyle name="Normal 3 2 4 4 2 2 4 2" xfId="23564" xr:uid="{00000000-0005-0000-0000-000083670000}"/>
    <cellStyle name="Normal 3 2 4 4 2 2 5" xfId="23565" xr:uid="{00000000-0005-0000-0000-000084670000}"/>
    <cellStyle name="Normal 3 2 4 4 2 2 6" xfId="23566" xr:uid="{00000000-0005-0000-0000-000085670000}"/>
    <cellStyle name="Normal 3 2 4 4 2 3" xfId="23567" xr:uid="{00000000-0005-0000-0000-000086670000}"/>
    <cellStyle name="Normal 3 2 4 4 2 3 2" xfId="23568" xr:uid="{00000000-0005-0000-0000-000087670000}"/>
    <cellStyle name="Normal 3 2 4 4 2 3 2 2" xfId="23569" xr:uid="{00000000-0005-0000-0000-000088670000}"/>
    <cellStyle name="Normal 3 2 4 4 2 3 2 3" xfId="23570" xr:uid="{00000000-0005-0000-0000-000089670000}"/>
    <cellStyle name="Normal 3 2 4 4 2 3 3" xfId="23571" xr:uid="{00000000-0005-0000-0000-00008A670000}"/>
    <cellStyle name="Normal 3 2 4 4 2 3 3 2" xfId="23572" xr:uid="{00000000-0005-0000-0000-00008B670000}"/>
    <cellStyle name="Normal 3 2 4 4 2 3 4" xfId="23573" xr:uid="{00000000-0005-0000-0000-00008C670000}"/>
    <cellStyle name="Normal 3 2 4 4 2 3 5" xfId="23574" xr:uid="{00000000-0005-0000-0000-00008D670000}"/>
    <cellStyle name="Normal 3 2 4 4 2 4" xfId="23575" xr:uid="{00000000-0005-0000-0000-00008E670000}"/>
    <cellStyle name="Normal 3 2 4 4 2 4 2" xfId="23576" xr:uid="{00000000-0005-0000-0000-00008F670000}"/>
    <cellStyle name="Normal 3 2 4 4 2 4 2 2" xfId="23577" xr:uid="{00000000-0005-0000-0000-000090670000}"/>
    <cellStyle name="Normal 3 2 4 4 2 4 3" xfId="23578" xr:uid="{00000000-0005-0000-0000-000091670000}"/>
    <cellStyle name="Normal 3 2 4 4 2 4 4" xfId="23579" xr:uid="{00000000-0005-0000-0000-000092670000}"/>
    <cellStyle name="Normal 3 2 4 4 2 5" xfId="23580" xr:uid="{00000000-0005-0000-0000-000093670000}"/>
    <cellStyle name="Normal 3 2 4 4 2 5 2" xfId="23581" xr:uid="{00000000-0005-0000-0000-000094670000}"/>
    <cellStyle name="Normal 3 2 4 4 2 5 3" xfId="23582" xr:uid="{00000000-0005-0000-0000-000095670000}"/>
    <cellStyle name="Normal 3 2 4 4 2 6" xfId="23583" xr:uid="{00000000-0005-0000-0000-000096670000}"/>
    <cellStyle name="Normal 3 2 4 4 2 6 2" xfId="23584" xr:uid="{00000000-0005-0000-0000-000097670000}"/>
    <cellStyle name="Normal 3 2 4 4 2 6 3" xfId="23585" xr:uid="{00000000-0005-0000-0000-000098670000}"/>
    <cellStyle name="Normal 3 2 4 4 2 7" xfId="23586" xr:uid="{00000000-0005-0000-0000-000099670000}"/>
    <cellStyle name="Normal 3 2 4 4 2 8" xfId="23587" xr:uid="{00000000-0005-0000-0000-00009A670000}"/>
    <cellStyle name="Normal 3 2 4 4 3" xfId="23588" xr:uid="{00000000-0005-0000-0000-00009B670000}"/>
    <cellStyle name="Normal 3 2 4 4 3 2" xfId="23589" xr:uid="{00000000-0005-0000-0000-00009C670000}"/>
    <cellStyle name="Normal 3 2 4 4 3 2 2" xfId="23590" xr:uid="{00000000-0005-0000-0000-00009D670000}"/>
    <cellStyle name="Normal 3 2 4 4 3 2 2 2" xfId="23591" xr:uid="{00000000-0005-0000-0000-00009E670000}"/>
    <cellStyle name="Normal 3 2 4 4 3 2 3" xfId="23592" xr:uid="{00000000-0005-0000-0000-00009F670000}"/>
    <cellStyle name="Normal 3 2 4 4 3 2 4" xfId="23593" xr:uid="{00000000-0005-0000-0000-0000A0670000}"/>
    <cellStyle name="Normal 3 2 4 4 3 3" xfId="23594" xr:uid="{00000000-0005-0000-0000-0000A1670000}"/>
    <cellStyle name="Normal 3 2 4 4 3 3 2" xfId="23595" xr:uid="{00000000-0005-0000-0000-0000A2670000}"/>
    <cellStyle name="Normal 3 2 4 4 3 3 2 2" xfId="23596" xr:uid="{00000000-0005-0000-0000-0000A3670000}"/>
    <cellStyle name="Normal 3 2 4 4 3 3 3" xfId="23597" xr:uid="{00000000-0005-0000-0000-0000A4670000}"/>
    <cellStyle name="Normal 3 2 4 4 3 4" xfId="23598" xr:uid="{00000000-0005-0000-0000-0000A5670000}"/>
    <cellStyle name="Normal 3 2 4 4 3 4 2" xfId="23599" xr:uid="{00000000-0005-0000-0000-0000A6670000}"/>
    <cellStyle name="Normal 3 2 4 4 3 4 2 2" xfId="23600" xr:uid="{00000000-0005-0000-0000-0000A7670000}"/>
    <cellStyle name="Normal 3 2 4 4 3 4 3" xfId="23601" xr:uid="{00000000-0005-0000-0000-0000A8670000}"/>
    <cellStyle name="Normal 3 2 4 4 3 5" xfId="23602" xr:uid="{00000000-0005-0000-0000-0000A9670000}"/>
    <cellStyle name="Normal 3 2 4 4 3 5 2" xfId="23603" xr:uid="{00000000-0005-0000-0000-0000AA670000}"/>
    <cellStyle name="Normal 3 2 4 4 3 6" xfId="23604" xr:uid="{00000000-0005-0000-0000-0000AB670000}"/>
    <cellStyle name="Normal 3 2 4 4 3 7" xfId="23605" xr:uid="{00000000-0005-0000-0000-0000AC670000}"/>
    <cellStyle name="Normal 3 2 4 4 4" xfId="23606" xr:uid="{00000000-0005-0000-0000-0000AD670000}"/>
    <cellStyle name="Normal 3 2 4 4 4 2" xfId="23607" xr:uid="{00000000-0005-0000-0000-0000AE670000}"/>
    <cellStyle name="Normal 3 2 4 4 4 2 2" xfId="23608" xr:uid="{00000000-0005-0000-0000-0000AF670000}"/>
    <cellStyle name="Normal 3 2 4 4 4 2 2 2" xfId="23609" xr:uid="{00000000-0005-0000-0000-0000B0670000}"/>
    <cellStyle name="Normal 3 2 4 4 4 2 3" xfId="23610" xr:uid="{00000000-0005-0000-0000-0000B1670000}"/>
    <cellStyle name="Normal 3 2 4 4 4 3" xfId="23611" xr:uid="{00000000-0005-0000-0000-0000B2670000}"/>
    <cellStyle name="Normal 3 2 4 4 4 3 2" xfId="23612" xr:uid="{00000000-0005-0000-0000-0000B3670000}"/>
    <cellStyle name="Normal 3 2 4 4 4 3 2 2" xfId="23613" xr:uid="{00000000-0005-0000-0000-0000B4670000}"/>
    <cellStyle name="Normal 3 2 4 4 4 3 3" xfId="23614" xr:uid="{00000000-0005-0000-0000-0000B5670000}"/>
    <cellStyle name="Normal 3 2 4 4 4 4" xfId="23615" xr:uid="{00000000-0005-0000-0000-0000B6670000}"/>
    <cellStyle name="Normal 3 2 4 4 4 4 2" xfId="23616" xr:uid="{00000000-0005-0000-0000-0000B7670000}"/>
    <cellStyle name="Normal 3 2 4 4 4 4 3" xfId="23617" xr:uid="{00000000-0005-0000-0000-0000B8670000}"/>
    <cellStyle name="Normal 3 2 4 4 4 5" xfId="23618" xr:uid="{00000000-0005-0000-0000-0000B9670000}"/>
    <cellStyle name="Normal 3 2 4 4 4 6" xfId="23619" xr:uid="{00000000-0005-0000-0000-0000BA670000}"/>
    <cellStyle name="Normal 3 2 4 4 4 7" xfId="23620" xr:uid="{00000000-0005-0000-0000-0000BB670000}"/>
    <cellStyle name="Normal 3 2 4 4 5" xfId="23621" xr:uid="{00000000-0005-0000-0000-0000BC670000}"/>
    <cellStyle name="Normal 3 2 4 4 5 2" xfId="23622" xr:uid="{00000000-0005-0000-0000-0000BD670000}"/>
    <cellStyle name="Normal 3 2 4 4 5 2 2" xfId="23623" xr:uid="{00000000-0005-0000-0000-0000BE670000}"/>
    <cellStyle name="Normal 3 2 4 4 5 2 3" xfId="23624" xr:uid="{00000000-0005-0000-0000-0000BF670000}"/>
    <cellStyle name="Normal 3 2 4 4 5 3" xfId="23625" xr:uid="{00000000-0005-0000-0000-0000C0670000}"/>
    <cellStyle name="Normal 3 2 4 4 5 3 2" xfId="23626" xr:uid="{00000000-0005-0000-0000-0000C1670000}"/>
    <cellStyle name="Normal 3 2 4 4 5 3 3" xfId="23627" xr:uid="{00000000-0005-0000-0000-0000C2670000}"/>
    <cellStyle name="Normal 3 2 4 4 5 4" xfId="23628" xr:uid="{00000000-0005-0000-0000-0000C3670000}"/>
    <cellStyle name="Normal 3 2 4 4 5 5" xfId="23629" xr:uid="{00000000-0005-0000-0000-0000C4670000}"/>
    <cellStyle name="Normal 3 2 4 4 5 6" xfId="23630" xr:uid="{00000000-0005-0000-0000-0000C5670000}"/>
    <cellStyle name="Normal 3 2 4 4 6" xfId="23631" xr:uid="{00000000-0005-0000-0000-0000C6670000}"/>
    <cellStyle name="Normal 3 2 4 4 6 2" xfId="23632" xr:uid="{00000000-0005-0000-0000-0000C7670000}"/>
    <cellStyle name="Normal 3 2 4 4 6 2 2" xfId="23633" xr:uid="{00000000-0005-0000-0000-0000C8670000}"/>
    <cellStyle name="Normal 3 2 4 4 6 3" xfId="23634" xr:uid="{00000000-0005-0000-0000-0000C9670000}"/>
    <cellStyle name="Normal 3 2 4 4 7" xfId="23635" xr:uid="{00000000-0005-0000-0000-0000CA670000}"/>
    <cellStyle name="Normal 3 2 4 4 7 2" xfId="23636" xr:uid="{00000000-0005-0000-0000-0000CB670000}"/>
    <cellStyle name="Normal 3 2 4 4 7 2 2" xfId="23637" xr:uid="{00000000-0005-0000-0000-0000CC670000}"/>
    <cellStyle name="Normal 3 2 4 4 7 3" xfId="23638" xr:uid="{00000000-0005-0000-0000-0000CD670000}"/>
    <cellStyle name="Normal 3 2 4 4 8" xfId="23639" xr:uid="{00000000-0005-0000-0000-0000CE670000}"/>
    <cellStyle name="Normal 3 2 4 4 8 2" xfId="23640" xr:uid="{00000000-0005-0000-0000-0000CF670000}"/>
    <cellStyle name="Normal 3 2 4 4 8 3" xfId="23641" xr:uid="{00000000-0005-0000-0000-0000D0670000}"/>
    <cellStyle name="Normal 3 2 4 4 9" xfId="23642" xr:uid="{00000000-0005-0000-0000-0000D1670000}"/>
    <cellStyle name="Normal 3 2 4 5" xfId="23643" xr:uid="{00000000-0005-0000-0000-0000D2670000}"/>
    <cellStyle name="Normal 3 2 4 5 2" xfId="23644" xr:uid="{00000000-0005-0000-0000-0000D3670000}"/>
    <cellStyle name="Normal 3 2 4 5 2 2" xfId="23645" xr:uid="{00000000-0005-0000-0000-0000D4670000}"/>
    <cellStyle name="Normal 3 2 4 5 2 2 2" xfId="23646" xr:uid="{00000000-0005-0000-0000-0000D5670000}"/>
    <cellStyle name="Normal 3 2 4 5 2 2 3" xfId="23647" xr:uid="{00000000-0005-0000-0000-0000D6670000}"/>
    <cellStyle name="Normal 3 2 4 5 2 2 4" xfId="23648" xr:uid="{00000000-0005-0000-0000-0000D7670000}"/>
    <cellStyle name="Normal 3 2 4 5 2 3" xfId="23649" xr:uid="{00000000-0005-0000-0000-0000D8670000}"/>
    <cellStyle name="Normal 3 2 4 5 2 3 2" xfId="23650" xr:uid="{00000000-0005-0000-0000-0000D9670000}"/>
    <cellStyle name="Normal 3 2 4 5 2 4" xfId="23651" xr:uid="{00000000-0005-0000-0000-0000DA670000}"/>
    <cellStyle name="Normal 3 2 4 5 2 4 2" xfId="23652" xr:uid="{00000000-0005-0000-0000-0000DB670000}"/>
    <cellStyle name="Normal 3 2 4 5 2 5" xfId="23653" xr:uid="{00000000-0005-0000-0000-0000DC670000}"/>
    <cellStyle name="Normal 3 2 4 5 2 6" xfId="23654" xr:uid="{00000000-0005-0000-0000-0000DD670000}"/>
    <cellStyle name="Normal 3 2 4 5 3" xfId="23655" xr:uid="{00000000-0005-0000-0000-0000DE670000}"/>
    <cellStyle name="Normal 3 2 4 5 3 2" xfId="23656" xr:uid="{00000000-0005-0000-0000-0000DF670000}"/>
    <cellStyle name="Normal 3 2 4 5 3 2 2" xfId="23657" xr:uid="{00000000-0005-0000-0000-0000E0670000}"/>
    <cellStyle name="Normal 3 2 4 5 3 2 3" xfId="23658" xr:uid="{00000000-0005-0000-0000-0000E1670000}"/>
    <cellStyle name="Normal 3 2 4 5 3 3" xfId="23659" xr:uid="{00000000-0005-0000-0000-0000E2670000}"/>
    <cellStyle name="Normal 3 2 4 5 3 3 2" xfId="23660" xr:uid="{00000000-0005-0000-0000-0000E3670000}"/>
    <cellStyle name="Normal 3 2 4 5 3 4" xfId="23661" xr:uid="{00000000-0005-0000-0000-0000E4670000}"/>
    <cellStyle name="Normal 3 2 4 5 3 5" xfId="23662" xr:uid="{00000000-0005-0000-0000-0000E5670000}"/>
    <cellStyle name="Normal 3 2 4 5 4" xfId="23663" xr:uid="{00000000-0005-0000-0000-0000E6670000}"/>
    <cellStyle name="Normal 3 2 4 5 4 2" xfId="23664" xr:uid="{00000000-0005-0000-0000-0000E7670000}"/>
    <cellStyle name="Normal 3 2 4 5 4 2 2" xfId="23665" xr:uid="{00000000-0005-0000-0000-0000E8670000}"/>
    <cellStyle name="Normal 3 2 4 5 4 3" xfId="23666" xr:uid="{00000000-0005-0000-0000-0000E9670000}"/>
    <cellStyle name="Normal 3 2 4 5 4 4" xfId="23667" xr:uid="{00000000-0005-0000-0000-0000EA670000}"/>
    <cellStyle name="Normal 3 2 4 5 5" xfId="23668" xr:uid="{00000000-0005-0000-0000-0000EB670000}"/>
    <cellStyle name="Normal 3 2 4 5 5 2" xfId="23669" xr:uid="{00000000-0005-0000-0000-0000EC670000}"/>
    <cellStyle name="Normal 3 2 4 5 5 3" xfId="23670" xr:uid="{00000000-0005-0000-0000-0000ED670000}"/>
    <cellStyle name="Normal 3 2 4 5 6" xfId="23671" xr:uid="{00000000-0005-0000-0000-0000EE670000}"/>
    <cellStyle name="Normal 3 2 4 5 6 2" xfId="23672" xr:uid="{00000000-0005-0000-0000-0000EF670000}"/>
    <cellStyle name="Normal 3 2 4 5 6 3" xfId="23673" xr:uid="{00000000-0005-0000-0000-0000F0670000}"/>
    <cellStyle name="Normal 3 2 4 5 7" xfId="23674" xr:uid="{00000000-0005-0000-0000-0000F1670000}"/>
    <cellStyle name="Normal 3 2 4 5 8" xfId="23675" xr:uid="{00000000-0005-0000-0000-0000F2670000}"/>
    <cellStyle name="Normal 3 2 4 6" xfId="23676" xr:uid="{00000000-0005-0000-0000-0000F3670000}"/>
    <cellStyle name="Normal 3 2 4 6 2" xfId="23677" xr:uid="{00000000-0005-0000-0000-0000F4670000}"/>
    <cellStyle name="Normal 3 2 4 6 2 2" xfId="23678" xr:uid="{00000000-0005-0000-0000-0000F5670000}"/>
    <cellStyle name="Normal 3 2 4 6 2 2 2" xfId="23679" xr:uid="{00000000-0005-0000-0000-0000F6670000}"/>
    <cellStyle name="Normal 3 2 4 6 2 2 3" xfId="23680" xr:uid="{00000000-0005-0000-0000-0000F7670000}"/>
    <cellStyle name="Normal 3 2 4 6 2 2 4" xfId="23681" xr:uid="{00000000-0005-0000-0000-0000F8670000}"/>
    <cellStyle name="Normal 3 2 4 6 2 3" xfId="23682" xr:uid="{00000000-0005-0000-0000-0000F9670000}"/>
    <cellStyle name="Normal 3 2 4 6 2 3 2" xfId="23683" xr:uid="{00000000-0005-0000-0000-0000FA670000}"/>
    <cellStyle name="Normal 3 2 4 6 2 4" xfId="23684" xr:uid="{00000000-0005-0000-0000-0000FB670000}"/>
    <cellStyle name="Normal 3 2 4 6 2 4 2" xfId="23685" xr:uid="{00000000-0005-0000-0000-0000FC670000}"/>
    <cellStyle name="Normal 3 2 4 6 2 5" xfId="23686" xr:uid="{00000000-0005-0000-0000-0000FD670000}"/>
    <cellStyle name="Normal 3 2 4 6 2 6" xfId="23687" xr:uid="{00000000-0005-0000-0000-0000FE670000}"/>
    <cellStyle name="Normal 3 2 4 6 3" xfId="23688" xr:uid="{00000000-0005-0000-0000-0000FF670000}"/>
    <cellStyle name="Normal 3 2 4 6 3 2" xfId="23689" xr:uid="{00000000-0005-0000-0000-000000680000}"/>
    <cellStyle name="Normal 3 2 4 6 3 2 2" xfId="23690" xr:uid="{00000000-0005-0000-0000-000001680000}"/>
    <cellStyle name="Normal 3 2 4 6 3 2 3" xfId="23691" xr:uid="{00000000-0005-0000-0000-000002680000}"/>
    <cellStyle name="Normal 3 2 4 6 3 3" xfId="23692" xr:uid="{00000000-0005-0000-0000-000003680000}"/>
    <cellStyle name="Normal 3 2 4 6 3 3 2" xfId="23693" xr:uid="{00000000-0005-0000-0000-000004680000}"/>
    <cellStyle name="Normal 3 2 4 6 3 4" xfId="23694" xr:uid="{00000000-0005-0000-0000-000005680000}"/>
    <cellStyle name="Normal 3 2 4 6 3 5" xfId="23695" xr:uid="{00000000-0005-0000-0000-000006680000}"/>
    <cellStyle name="Normal 3 2 4 6 4" xfId="23696" xr:uid="{00000000-0005-0000-0000-000007680000}"/>
    <cellStyle name="Normal 3 2 4 6 4 2" xfId="23697" xr:uid="{00000000-0005-0000-0000-000008680000}"/>
    <cellStyle name="Normal 3 2 4 6 4 2 2" xfId="23698" xr:uid="{00000000-0005-0000-0000-000009680000}"/>
    <cellStyle name="Normal 3 2 4 6 4 3" xfId="23699" xr:uid="{00000000-0005-0000-0000-00000A680000}"/>
    <cellStyle name="Normal 3 2 4 6 4 4" xfId="23700" xr:uid="{00000000-0005-0000-0000-00000B680000}"/>
    <cellStyle name="Normal 3 2 4 6 5" xfId="23701" xr:uid="{00000000-0005-0000-0000-00000C680000}"/>
    <cellStyle name="Normal 3 2 4 6 5 2" xfId="23702" xr:uid="{00000000-0005-0000-0000-00000D680000}"/>
    <cellStyle name="Normal 3 2 4 6 5 3" xfId="23703" xr:uid="{00000000-0005-0000-0000-00000E680000}"/>
    <cellStyle name="Normal 3 2 4 6 6" xfId="23704" xr:uid="{00000000-0005-0000-0000-00000F680000}"/>
    <cellStyle name="Normal 3 2 4 6 6 2" xfId="23705" xr:uid="{00000000-0005-0000-0000-000010680000}"/>
    <cellStyle name="Normal 3 2 4 6 6 3" xfId="23706" xr:uid="{00000000-0005-0000-0000-000011680000}"/>
    <cellStyle name="Normal 3 2 4 6 7" xfId="23707" xr:uid="{00000000-0005-0000-0000-000012680000}"/>
    <cellStyle name="Normal 3 2 4 6 8" xfId="23708" xr:uid="{00000000-0005-0000-0000-000013680000}"/>
    <cellStyle name="Normal 3 2 4 7" xfId="23709" xr:uid="{00000000-0005-0000-0000-000014680000}"/>
    <cellStyle name="Normal 3 2 4 7 2" xfId="23710" xr:uid="{00000000-0005-0000-0000-000015680000}"/>
    <cellStyle name="Normal 3 2 4 7 2 2" xfId="23711" xr:uid="{00000000-0005-0000-0000-000016680000}"/>
    <cellStyle name="Normal 3 2 4 7 2 2 2" xfId="23712" xr:uid="{00000000-0005-0000-0000-000017680000}"/>
    <cellStyle name="Normal 3 2 4 7 2 2 3" xfId="23713" xr:uid="{00000000-0005-0000-0000-000018680000}"/>
    <cellStyle name="Normal 3 2 4 7 2 3" xfId="23714" xr:uid="{00000000-0005-0000-0000-000019680000}"/>
    <cellStyle name="Normal 3 2 4 7 2 3 2" xfId="23715" xr:uid="{00000000-0005-0000-0000-00001A680000}"/>
    <cellStyle name="Normal 3 2 4 7 2 4" xfId="23716" xr:uid="{00000000-0005-0000-0000-00001B680000}"/>
    <cellStyle name="Normal 3 2 4 7 2 5" xfId="23717" xr:uid="{00000000-0005-0000-0000-00001C680000}"/>
    <cellStyle name="Normal 3 2 4 7 3" xfId="23718" xr:uid="{00000000-0005-0000-0000-00001D680000}"/>
    <cellStyle name="Normal 3 2 4 7 3 2" xfId="23719" xr:uid="{00000000-0005-0000-0000-00001E680000}"/>
    <cellStyle name="Normal 3 2 4 7 3 2 2" xfId="23720" xr:uid="{00000000-0005-0000-0000-00001F680000}"/>
    <cellStyle name="Normal 3 2 4 7 3 3" xfId="23721" xr:uid="{00000000-0005-0000-0000-000020680000}"/>
    <cellStyle name="Normal 3 2 4 7 3 4" xfId="23722" xr:uid="{00000000-0005-0000-0000-000021680000}"/>
    <cellStyle name="Normal 3 2 4 7 4" xfId="23723" xr:uid="{00000000-0005-0000-0000-000022680000}"/>
    <cellStyle name="Normal 3 2 4 7 4 2" xfId="23724" xr:uid="{00000000-0005-0000-0000-000023680000}"/>
    <cellStyle name="Normal 3 2 4 7 4 2 2" xfId="23725" xr:uid="{00000000-0005-0000-0000-000024680000}"/>
    <cellStyle name="Normal 3 2 4 7 4 3" xfId="23726" xr:uid="{00000000-0005-0000-0000-000025680000}"/>
    <cellStyle name="Normal 3 2 4 7 5" xfId="23727" xr:uid="{00000000-0005-0000-0000-000026680000}"/>
    <cellStyle name="Normal 3 2 4 7 5 2" xfId="23728" xr:uid="{00000000-0005-0000-0000-000027680000}"/>
    <cellStyle name="Normal 3 2 4 7 5 3" xfId="23729" xr:uid="{00000000-0005-0000-0000-000028680000}"/>
    <cellStyle name="Normal 3 2 4 7 6" xfId="23730" xr:uid="{00000000-0005-0000-0000-000029680000}"/>
    <cellStyle name="Normal 3 2 4 7 6 2" xfId="23731" xr:uid="{00000000-0005-0000-0000-00002A680000}"/>
    <cellStyle name="Normal 3 2 4 7 7" xfId="23732" xr:uid="{00000000-0005-0000-0000-00002B680000}"/>
    <cellStyle name="Normal 3 2 4 8" xfId="23733" xr:uid="{00000000-0005-0000-0000-00002C680000}"/>
    <cellStyle name="Normal 3 2 4 8 2" xfId="23734" xr:uid="{00000000-0005-0000-0000-00002D680000}"/>
    <cellStyle name="Normal 3 2 4 8 2 2" xfId="23735" xr:uid="{00000000-0005-0000-0000-00002E680000}"/>
    <cellStyle name="Normal 3 2 4 8 2 2 2" xfId="23736" xr:uid="{00000000-0005-0000-0000-00002F680000}"/>
    <cellStyle name="Normal 3 2 4 8 2 3" xfId="23737" xr:uid="{00000000-0005-0000-0000-000030680000}"/>
    <cellStyle name="Normal 3 2 4 8 3" xfId="23738" xr:uid="{00000000-0005-0000-0000-000031680000}"/>
    <cellStyle name="Normal 3 2 4 8 3 2" xfId="23739" xr:uid="{00000000-0005-0000-0000-000032680000}"/>
    <cellStyle name="Normal 3 2 4 8 3 2 2" xfId="23740" xr:uid="{00000000-0005-0000-0000-000033680000}"/>
    <cellStyle name="Normal 3 2 4 8 3 3" xfId="23741" xr:uid="{00000000-0005-0000-0000-000034680000}"/>
    <cellStyle name="Normal 3 2 4 8 4" xfId="23742" xr:uid="{00000000-0005-0000-0000-000035680000}"/>
    <cellStyle name="Normal 3 2 4 8 4 2" xfId="23743" xr:uid="{00000000-0005-0000-0000-000036680000}"/>
    <cellStyle name="Normal 3 2 4 8 5" xfId="23744" xr:uid="{00000000-0005-0000-0000-000037680000}"/>
    <cellStyle name="Normal 3 2 4 8 6" xfId="23745" xr:uid="{00000000-0005-0000-0000-000038680000}"/>
    <cellStyle name="Normal 3 2 4 9" xfId="23746" xr:uid="{00000000-0005-0000-0000-000039680000}"/>
    <cellStyle name="Normal 3 2 4 9 2" xfId="23747" xr:uid="{00000000-0005-0000-0000-00003A680000}"/>
    <cellStyle name="Normal 3 2 4 9 2 2" xfId="23748" xr:uid="{00000000-0005-0000-0000-00003B680000}"/>
    <cellStyle name="Normal 3 2 4 9 2 3" xfId="23749" xr:uid="{00000000-0005-0000-0000-00003C680000}"/>
    <cellStyle name="Normal 3 2 4 9 3" xfId="23750" xr:uid="{00000000-0005-0000-0000-00003D680000}"/>
    <cellStyle name="Normal 3 2 4 9 3 2" xfId="23751" xr:uid="{00000000-0005-0000-0000-00003E680000}"/>
    <cellStyle name="Normal 3 2 4 9 4" xfId="23752" xr:uid="{00000000-0005-0000-0000-00003F680000}"/>
    <cellStyle name="Normal 3 2 4 9 5" xfId="23753" xr:uid="{00000000-0005-0000-0000-000040680000}"/>
    <cellStyle name="Normal 3 2 5" xfId="23754" xr:uid="{00000000-0005-0000-0000-000041680000}"/>
    <cellStyle name="Normal 3 2 5 10" xfId="23755" xr:uid="{00000000-0005-0000-0000-000042680000}"/>
    <cellStyle name="Normal 3 2 5 10 2" xfId="23756" xr:uid="{00000000-0005-0000-0000-000043680000}"/>
    <cellStyle name="Normal 3 2 5 10 2 2" xfId="23757" xr:uid="{00000000-0005-0000-0000-000044680000}"/>
    <cellStyle name="Normal 3 2 5 10 3" xfId="23758" xr:uid="{00000000-0005-0000-0000-000045680000}"/>
    <cellStyle name="Normal 3 2 5 11" xfId="23759" xr:uid="{00000000-0005-0000-0000-000046680000}"/>
    <cellStyle name="Normal 3 2 5 11 2" xfId="23760" xr:uid="{00000000-0005-0000-0000-000047680000}"/>
    <cellStyle name="Normal 3 2 5 11 3" xfId="23761" xr:uid="{00000000-0005-0000-0000-000048680000}"/>
    <cellStyle name="Normal 3 2 5 12" xfId="23762" xr:uid="{00000000-0005-0000-0000-000049680000}"/>
    <cellStyle name="Normal 3 2 5 13" xfId="23763" xr:uid="{00000000-0005-0000-0000-00004A680000}"/>
    <cellStyle name="Normal 3 2 5 14" xfId="23764" xr:uid="{00000000-0005-0000-0000-00004B680000}"/>
    <cellStyle name="Normal 3 2 5 2" xfId="23765" xr:uid="{00000000-0005-0000-0000-00004C680000}"/>
    <cellStyle name="Normal 3 2 5 2 10" xfId="23766" xr:uid="{00000000-0005-0000-0000-00004D680000}"/>
    <cellStyle name="Normal 3 2 5 2 11" xfId="23767" xr:uid="{00000000-0005-0000-0000-00004E680000}"/>
    <cellStyle name="Normal 3 2 5 2 12" xfId="23768" xr:uid="{00000000-0005-0000-0000-00004F680000}"/>
    <cellStyle name="Normal 3 2 5 2 2" xfId="23769" xr:uid="{00000000-0005-0000-0000-000050680000}"/>
    <cellStyle name="Normal 3 2 5 2 2 2" xfId="23770" xr:uid="{00000000-0005-0000-0000-000051680000}"/>
    <cellStyle name="Normal 3 2 5 2 2 2 2" xfId="23771" xr:uid="{00000000-0005-0000-0000-000052680000}"/>
    <cellStyle name="Normal 3 2 5 2 2 2 2 2" xfId="23772" xr:uid="{00000000-0005-0000-0000-000053680000}"/>
    <cellStyle name="Normal 3 2 5 2 2 2 2 3" xfId="23773" xr:uid="{00000000-0005-0000-0000-000054680000}"/>
    <cellStyle name="Normal 3 2 5 2 2 2 2 4" xfId="23774" xr:uid="{00000000-0005-0000-0000-000055680000}"/>
    <cellStyle name="Normal 3 2 5 2 2 2 3" xfId="23775" xr:uid="{00000000-0005-0000-0000-000056680000}"/>
    <cellStyle name="Normal 3 2 5 2 2 2 3 2" xfId="23776" xr:uid="{00000000-0005-0000-0000-000057680000}"/>
    <cellStyle name="Normal 3 2 5 2 2 2 4" xfId="23777" xr:uid="{00000000-0005-0000-0000-000058680000}"/>
    <cellStyle name="Normal 3 2 5 2 2 2 4 2" xfId="23778" xr:uid="{00000000-0005-0000-0000-000059680000}"/>
    <cellStyle name="Normal 3 2 5 2 2 2 5" xfId="23779" xr:uid="{00000000-0005-0000-0000-00005A680000}"/>
    <cellStyle name="Normal 3 2 5 2 2 2 6" xfId="23780" xr:uid="{00000000-0005-0000-0000-00005B680000}"/>
    <cellStyle name="Normal 3 2 5 2 2 3" xfId="23781" xr:uid="{00000000-0005-0000-0000-00005C680000}"/>
    <cellStyle name="Normal 3 2 5 2 2 3 2" xfId="23782" xr:uid="{00000000-0005-0000-0000-00005D680000}"/>
    <cellStyle name="Normal 3 2 5 2 2 3 2 2" xfId="23783" xr:uid="{00000000-0005-0000-0000-00005E680000}"/>
    <cellStyle name="Normal 3 2 5 2 2 3 2 3" xfId="23784" xr:uid="{00000000-0005-0000-0000-00005F680000}"/>
    <cellStyle name="Normal 3 2 5 2 2 3 3" xfId="23785" xr:uid="{00000000-0005-0000-0000-000060680000}"/>
    <cellStyle name="Normal 3 2 5 2 2 3 3 2" xfId="23786" xr:uid="{00000000-0005-0000-0000-000061680000}"/>
    <cellStyle name="Normal 3 2 5 2 2 3 4" xfId="23787" xr:uid="{00000000-0005-0000-0000-000062680000}"/>
    <cellStyle name="Normal 3 2 5 2 2 3 5" xfId="23788" xr:uid="{00000000-0005-0000-0000-000063680000}"/>
    <cellStyle name="Normal 3 2 5 2 2 4" xfId="23789" xr:uid="{00000000-0005-0000-0000-000064680000}"/>
    <cellStyle name="Normal 3 2 5 2 2 4 2" xfId="23790" xr:uid="{00000000-0005-0000-0000-000065680000}"/>
    <cellStyle name="Normal 3 2 5 2 2 4 2 2" xfId="23791" xr:uid="{00000000-0005-0000-0000-000066680000}"/>
    <cellStyle name="Normal 3 2 5 2 2 4 3" xfId="23792" xr:uid="{00000000-0005-0000-0000-000067680000}"/>
    <cellStyle name="Normal 3 2 5 2 2 4 4" xfId="23793" xr:uid="{00000000-0005-0000-0000-000068680000}"/>
    <cellStyle name="Normal 3 2 5 2 2 5" xfId="23794" xr:uid="{00000000-0005-0000-0000-000069680000}"/>
    <cellStyle name="Normal 3 2 5 2 2 5 2" xfId="23795" xr:uid="{00000000-0005-0000-0000-00006A680000}"/>
    <cellStyle name="Normal 3 2 5 2 2 5 3" xfId="23796" xr:uid="{00000000-0005-0000-0000-00006B680000}"/>
    <cellStyle name="Normal 3 2 5 2 2 6" xfId="23797" xr:uid="{00000000-0005-0000-0000-00006C680000}"/>
    <cellStyle name="Normal 3 2 5 2 2 6 2" xfId="23798" xr:uid="{00000000-0005-0000-0000-00006D680000}"/>
    <cellStyle name="Normal 3 2 5 2 2 6 3" xfId="23799" xr:uid="{00000000-0005-0000-0000-00006E680000}"/>
    <cellStyle name="Normal 3 2 5 2 2 7" xfId="23800" xr:uid="{00000000-0005-0000-0000-00006F680000}"/>
    <cellStyle name="Normal 3 2 5 2 2 8" xfId="23801" xr:uid="{00000000-0005-0000-0000-000070680000}"/>
    <cellStyle name="Normal 3 2 5 2 3" xfId="23802" xr:uid="{00000000-0005-0000-0000-000071680000}"/>
    <cellStyle name="Normal 3 2 5 2 3 2" xfId="23803" xr:uid="{00000000-0005-0000-0000-000072680000}"/>
    <cellStyle name="Normal 3 2 5 2 3 2 2" xfId="23804" xr:uid="{00000000-0005-0000-0000-000073680000}"/>
    <cellStyle name="Normal 3 2 5 2 3 2 2 2" xfId="23805" xr:uid="{00000000-0005-0000-0000-000074680000}"/>
    <cellStyle name="Normal 3 2 5 2 3 2 3" xfId="23806" xr:uid="{00000000-0005-0000-0000-000075680000}"/>
    <cellStyle name="Normal 3 2 5 2 3 2 4" xfId="23807" xr:uid="{00000000-0005-0000-0000-000076680000}"/>
    <cellStyle name="Normal 3 2 5 2 3 3" xfId="23808" xr:uid="{00000000-0005-0000-0000-000077680000}"/>
    <cellStyle name="Normal 3 2 5 2 3 3 2" xfId="23809" xr:uid="{00000000-0005-0000-0000-000078680000}"/>
    <cellStyle name="Normal 3 2 5 2 3 3 2 2" xfId="23810" xr:uid="{00000000-0005-0000-0000-000079680000}"/>
    <cellStyle name="Normal 3 2 5 2 3 3 3" xfId="23811" xr:uid="{00000000-0005-0000-0000-00007A680000}"/>
    <cellStyle name="Normal 3 2 5 2 3 4" xfId="23812" xr:uid="{00000000-0005-0000-0000-00007B680000}"/>
    <cellStyle name="Normal 3 2 5 2 3 4 2" xfId="23813" xr:uid="{00000000-0005-0000-0000-00007C680000}"/>
    <cellStyle name="Normal 3 2 5 2 3 4 2 2" xfId="23814" xr:uid="{00000000-0005-0000-0000-00007D680000}"/>
    <cellStyle name="Normal 3 2 5 2 3 4 3" xfId="23815" xr:uid="{00000000-0005-0000-0000-00007E680000}"/>
    <cellStyle name="Normal 3 2 5 2 3 5" xfId="23816" xr:uid="{00000000-0005-0000-0000-00007F680000}"/>
    <cellStyle name="Normal 3 2 5 2 3 5 2" xfId="23817" xr:uid="{00000000-0005-0000-0000-000080680000}"/>
    <cellStyle name="Normal 3 2 5 2 3 6" xfId="23818" xr:uid="{00000000-0005-0000-0000-000081680000}"/>
    <cellStyle name="Normal 3 2 5 2 3 7" xfId="23819" xr:uid="{00000000-0005-0000-0000-000082680000}"/>
    <cellStyle name="Normal 3 2 5 2 4" xfId="23820" xr:uid="{00000000-0005-0000-0000-000083680000}"/>
    <cellStyle name="Normal 3 2 5 2 4 2" xfId="23821" xr:uid="{00000000-0005-0000-0000-000084680000}"/>
    <cellStyle name="Normal 3 2 5 2 4 2 2" xfId="23822" xr:uid="{00000000-0005-0000-0000-000085680000}"/>
    <cellStyle name="Normal 3 2 5 2 4 2 2 2" xfId="23823" xr:uid="{00000000-0005-0000-0000-000086680000}"/>
    <cellStyle name="Normal 3 2 5 2 4 2 3" xfId="23824" xr:uid="{00000000-0005-0000-0000-000087680000}"/>
    <cellStyle name="Normal 3 2 5 2 4 3" xfId="23825" xr:uid="{00000000-0005-0000-0000-000088680000}"/>
    <cellStyle name="Normal 3 2 5 2 4 3 2" xfId="23826" xr:uid="{00000000-0005-0000-0000-000089680000}"/>
    <cellStyle name="Normal 3 2 5 2 4 3 2 2" xfId="23827" xr:uid="{00000000-0005-0000-0000-00008A680000}"/>
    <cellStyle name="Normal 3 2 5 2 4 3 3" xfId="23828" xr:uid="{00000000-0005-0000-0000-00008B680000}"/>
    <cellStyle name="Normal 3 2 5 2 4 4" xfId="23829" xr:uid="{00000000-0005-0000-0000-00008C680000}"/>
    <cellStyle name="Normal 3 2 5 2 4 4 2" xfId="23830" xr:uid="{00000000-0005-0000-0000-00008D680000}"/>
    <cellStyle name="Normal 3 2 5 2 4 4 3" xfId="23831" xr:uid="{00000000-0005-0000-0000-00008E680000}"/>
    <cellStyle name="Normal 3 2 5 2 4 5" xfId="23832" xr:uid="{00000000-0005-0000-0000-00008F680000}"/>
    <cellStyle name="Normal 3 2 5 2 4 6" xfId="23833" xr:uid="{00000000-0005-0000-0000-000090680000}"/>
    <cellStyle name="Normal 3 2 5 2 4 7" xfId="23834" xr:uid="{00000000-0005-0000-0000-000091680000}"/>
    <cellStyle name="Normal 3 2 5 2 5" xfId="23835" xr:uid="{00000000-0005-0000-0000-000092680000}"/>
    <cellStyle name="Normal 3 2 5 2 5 2" xfId="23836" xr:uid="{00000000-0005-0000-0000-000093680000}"/>
    <cellStyle name="Normal 3 2 5 2 5 2 2" xfId="23837" xr:uid="{00000000-0005-0000-0000-000094680000}"/>
    <cellStyle name="Normal 3 2 5 2 5 2 3" xfId="23838" xr:uid="{00000000-0005-0000-0000-000095680000}"/>
    <cellStyle name="Normal 3 2 5 2 5 3" xfId="23839" xr:uid="{00000000-0005-0000-0000-000096680000}"/>
    <cellStyle name="Normal 3 2 5 2 5 3 2" xfId="23840" xr:uid="{00000000-0005-0000-0000-000097680000}"/>
    <cellStyle name="Normal 3 2 5 2 5 3 3" xfId="23841" xr:uid="{00000000-0005-0000-0000-000098680000}"/>
    <cellStyle name="Normal 3 2 5 2 5 4" xfId="23842" xr:uid="{00000000-0005-0000-0000-000099680000}"/>
    <cellStyle name="Normal 3 2 5 2 5 4 2" xfId="23843" xr:uid="{00000000-0005-0000-0000-00009A680000}"/>
    <cellStyle name="Normal 3 2 5 2 5 5" xfId="23844" xr:uid="{00000000-0005-0000-0000-00009B680000}"/>
    <cellStyle name="Normal 3 2 5 2 5 6" xfId="23845" xr:uid="{00000000-0005-0000-0000-00009C680000}"/>
    <cellStyle name="Normal 3 2 5 2 5 7" xfId="23846" xr:uid="{00000000-0005-0000-0000-00009D680000}"/>
    <cellStyle name="Normal 3 2 5 2 6" xfId="23847" xr:uid="{00000000-0005-0000-0000-00009E680000}"/>
    <cellStyle name="Normal 3 2 5 2 6 2" xfId="23848" xr:uid="{00000000-0005-0000-0000-00009F680000}"/>
    <cellStyle name="Normal 3 2 5 2 6 2 2" xfId="23849" xr:uid="{00000000-0005-0000-0000-0000A0680000}"/>
    <cellStyle name="Normal 3 2 5 2 6 2 3" xfId="23850" xr:uid="{00000000-0005-0000-0000-0000A1680000}"/>
    <cellStyle name="Normal 3 2 5 2 6 3" xfId="23851" xr:uid="{00000000-0005-0000-0000-0000A2680000}"/>
    <cellStyle name="Normal 3 2 5 2 6 3 2" xfId="23852" xr:uid="{00000000-0005-0000-0000-0000A3680000}"/>
    <cellStyle name="Normal 3 2 5 2 6 4" xfId="23853" xr:uid="{00000000-0005-0000-0000-0000A4680000}"/>
    <cellStyle name="Normal 3 2 5 2 6 5" xfId="23854" xr:uid="{00000000-0005-0000-0000-0000A5680000}"/>
    <cellStyle name="Normal 3 2 5 2 6 6" xfId="23855" xr:uid="{00000000-0005-0000-0000-0000A6680000}"/>
    <cellStyle name="Normal 3 2 5 2 7" xfId="23856" xr:uid="{00000000-0005-0000-0000-0000A7680000}"/>
    <cellStyle name="Normal 3 2 5 2 7 2" xfId="23857" xr:uid="{00000000-0005-0000-0000-0000A8680000}"/>
    <cellStyle name="Normal 3 2 5 2 7 2 2" xfId="23858" xr:uid="{00000000-0005-0000-0000-0000A9680000}"/>
    <cellStyle name="Normal 3 2 5 2 7 3" xfId="23859" xr:uid="{00000000-0005-0000-0000-0000AA680000}"/>
    <cellStyle name="Normal 3 2 5 2 8" xfId="23860" xr:uid="{00000000-0005-0000-0000-0000AB680000}"/>
    <cellStyle name="Normal 3 2 5 2 8 2" xfId="23861" xr:uid="{00000000-0005-0000-0000-0000AC680000}"/>
    <cellStyle name="Normal 3 2 5 2 8 3" xfId="23862" xr:uid="{00000000-0005-0000-0000-0000AD680000}"/>
    <cellStyle name="Normal 3 2 5 2 9" xfId="23863" xr:uid="{00000000-0005-0000-0000-0000AE680000}"/>
    <cellStyle name="Normal 3 2 5 2 9 2" xfId="23864" xr:uid="{00000000-0005-0000-0000-0000AF680000}"/>
    <cellStyle name="Normal 3 2 5 3" xfId="23865" xr:uid="{00000000-0005-0000-0000-0000B0680000}"/>
    <cellStyle name="Normal 3 2 5 3 10" xfId="23866" xr:uid="{00000000-0005-0000-0000-0000B1680000}"/>
    <cellStyle name="Normal 3 2 5 3 11" xfId="23867" xr:uid="{00000000-0005-0000-0000-0000B2680000}"/>
    <cellStyle name="Normal 3 2 5 3 2" xfId="23868" xr:uid="{00000000-0005-0000-0000-0000B3680000}"/>
    <cellStyle name="Normal 3 2 5 3 2 2" xfId="23869" xr:uid="{00000000-0005-0000-0000-0000B4680000}"/>
    <cellStyle name="Normal 3 2 5 3 2 2 2" xfId="23870" xr:uid="{00000000-0005-0000-0000-0000B5680000}"/>
    <cellStyle name="Normal 3 2 5 3 2 2 2 2" xfId="23871" xr:uid="{00000000-0005-0000-0000-0000B6680000}"/>
    <cellStyle name="Normal 3 2 5 3 2 2 3" xfId="23872" xr:uid="{00000000-0005-0000-0000-0000B7680000}"/>
    <cellStyle name="Normal 3 2 5 3 2 2 4" xfId="23873" xr:uid="{00000000-0005-0000-0000-0000B8680000}"/>
    <cellStyle name="Normal 3 2 5 3 2 3" xfId="23874" xr:uid="{00000000-0005-0000-0000-0000B9680000}"/>
    <cellStyle name="Normal 3 2 5 3 2 3 2" xfId="23875" xr:uid="{00000000-0005-0000-0000-0000BA680000}"/>
    <cellStyle name="Normal 3 2 5 3 2 3 2 2" xfId="23876" xr:uid="{00000000-0005-0000-0000-0000BB680000}"/>
    <cellStyle name="Normal 3 2 5 3 2 3 3" xfId="23877" xr:uid="{00000000-0005-0000-0000-0000BC680000}"/>
    <cellStyle name="Normal 3 2 5 3 2 4" xfId="23878" xr:uid="{00000000-0005-0000-0000-0000BD680000}"/>
    <cellStyle name="Normal 3 2 5 3 2 4 2" xfId="23879" xr:uid="{00000000-0005-0000-0000-0000BE680000}"/>
    <cellStyle name="Normal 3 2 5 3 2 4 2 2" xfId="23880" xr:uid="{00000000-0005-0000-0000-0000BF680000}"/>
    <cellStyle name="Normal 3 2 5 3 2 4 3" xfId="23881" xr:uid="{00000000-0005-0000-0000-0000C0680000}"/>
    <cellStyle name="Normal 3 2 5 3 2 5" xfId="23882" xr:uid="{00000000-0005-0000-0000-0000C1680000}"/>
    <cellStyle name="Normal 3 2 5 3 2 5 2" xfId="23883" xr:uid="{00000000-0005-0000-0000-0000C2680000}"/>
    <cellStyle name="Normal 3 2 5 3 2 6" xfId="23884" xr:uid="{00000000-0005-0000-0000-0000C3680000}"/>
    <cellStyle name="Normal 3 2 5 3 2 7" xfId="23885" xr:uid="{00000000-0005-0000-0000-0000C4680000}"/>
    <cellStyle name="Normal 3 2 5 3 3" xfId="23886" xr:uid="{00000000-0005-0000-0000-0000C5680000}"/>
    <cellStyle name="Normal 3 2 5 3 3 2" xfId="23887" xr:uid="{00000000-0005-0000-0000-0000C6680000}"/>
    <cellStyle name="Normal 3 2 5 3 3 2 2" xfId="23888" xr:uid="{00000000-0005-0000-0000-0000C7680000}"/>
    <cellStyle name="Normal 3 2 5 3 3 2 2 2" xfId="23889" xr:uid="{00000000-0005-0000-0000-0000C8680000}"/>
    <cellStyle name="Normal 3 2 5 3 3 2 3" xfId="23890" xr:uid="{00000000-0005-0000-0000-0000C9680000}"/>
    <cellStyle name="Normal 3 2 5 3 3 3" xfId="23891" xr:uid="{00000000-0005-0000-0000-0000CA680000}"/>
    <cellStyle name="Normal 3 2 5 3 3 3 2" xfId="23892" xr:uid="{00000000-0005-0000-0000-0000CB680000}"/>
    <cellStyle name="Normal 3 2 5 3 3 3 2 2" xfId="23893" xr:uid="{00000000-0005-0000-0000-0000CC680000}"/>
    <cellStyle name="Normal 3 2 5 3 3 3 3" xfId="23894" xr:uid="{00000000-0005-0000-0000-0000CD680000}"/>
    <cellStyle name="Normal 3 2 5 3 3 4" xfId="23895" xr:uid="{00000000-0005-0000-0000-0000CE680000}"/>
    <cellStyle name="Normal 3 2 5 3 3 4 2" xfId="23896" xr:uid="{00000000-0005-0000-0000-0000CF680000}"/>
    <cellStyle name="Normal 3 2 5 3 3 4 3" xfId="23897" xr:uid="{00000000-0005-0000-0000-0000D0680000}"/>
    <cellStyle name="Normal 3 2 5 3 3 5" xfId="23898" xr:uid="{00000000-0005-0000-0000-0000D1680000}"/>
    <cellStyle name="Normal 3 2 5 3 3 6" xfId="23899" xr:uid="{00000000-0005-0000-0000-0000D2680000}"/>
    <cellStyle name="Normal 3 2 5 3 3 7" xfId="23900" xr:uid="{00000000-0005-0000-0000-0000D3680000}"/>
    <cellStyle name="Normal 3 2 5 3 4" xfId="23901" xr:uid="{00000000-0005-0000-0000-0000D4680000}"/>
    <cellStyle name="Normal 3 2 5 3 4 2" xfId="23902" xr:uid="{00000000-0005-0000-0000-0000D5680000}"/>
    <cellStyle name="Normal 3 2 5 3 4 2 2" xfId="23903" xr:uid="{00000000-0005-0000-0000-0000D6680000}"/>
    <cellStyle name="Normal 3 2 5 3 4 2 3" xfId="23904" xr:uid="{00000000-0005-0000-0000-0000D7680000}"/>
    <cellStyle name="Normal 3 2 5 3 4 3" xfId="23905" xr:uid="{00000000-0005-0000-0000-0000D8680000}"/>
    <cellStyle name="Normal 3 2 5 3 4 3 2" xfId="23906" xr:uid="{00000000-0005-0000-0000-0000D9680000}"/>
    <cellStyle name="Normal 3 2 5 3 4 3 3" xfId="23907" xr:uid="{00000000-0005-0000-0000-0000DA680000}"/>
    <cellStyle name="Normal 3 2 5 3 4 4" xfId="23908" xr:uid="{00000000-0005-0000-0000-0000DB680000}"/>
    <cellStyle name="Normal 3 2 5 3 4 4 2" xfId="23909" xr:uid="{00000000-0005-0000-0000-0000DC680000}"/>
    <cellStyle name="Normal 3 2 5 3 4 5" xfId="23910" xr:uid="{00000000-0005-0000-0000-0000DD680000}"/>
    <cellStyle name="Normal 3 2 5 3 4 6" xfId="23911" xr:uid="{00000000-0005-0000-0000-0000DE680000}"/>
    <cellStyle name="Normal 3 2 5 3 4 7" xfId="23912" xr:uid="{00000000-0005-0000-0000-0000DF680000}"/>
    <cellStyle name="Normal 3 2 5 3 5" xfId="23913" xr:uid="{00000000-0005-0000-0000-0000E0680000}"/>
    <cellStyle name="Normal 3 2 5 3 5 2" xfId="23914" xr:uid="{00000000-0005-0000-0000-0000E1680000}"/>
    <cellStyle name="Normal 3 2 5 3 5 2 2" xfId="23915" xr:uid="{00000000-0005-0000-0000-0000E2680000}"/>
    <cellStyle name="Normal 3 2 5 3 5 2 3" xfId="23916" xr:uid="{00000000-0005-0000-0000-0000E3680000}"/>
    <cellStyle name="Normal 3 2 5 3 5 3" xfId="23917" xr:uid="{00000000-0005-0000-0000-0000E4680000}"/>
    <cellStyle name="Normal 3 2 5 3 5 3 2" xfId="23918" xr:uid="{00000000-0005-0000-0000-0000E5680000}"/>
    <cellStyle name="Normal 3 2 5 3 5 4" xfId="23919" xr:uid="{00000000-0005-0000-0000-0000E6680000}"/>
    <cellStyle name="Normal 3 2 5 3 5 5" xfId="23920" xr:uid="{00000000-0005-0000-0000-0000E7680000}"/>
    <cellStyle name="Normal 3 2 5 3 5 6" xfId="23921" xr:uid="{00000000-0005-0000-0000-0000E8680000}"/>
    <cellStyle name="Normal 3 2 5 3 6" xfId="23922" xr:uid="{00000000-0005-0000-0000-0000E9680000}"/>
    <cellStyle name="Normal 3 2 5 3 6 2" xfId="23923" xr:uid="{00000000-0005-0000-0000-0000EA680000}"/>
    <cellStyle name="Normal 3 2 5 3 6 2 2" xfId="23924" xr:uid="{00000000-0005-0000-0000-0000EB680000}"/>
    <cellStyle name="Normal 3 2 5 3 6 3" xfId="23925" xr:uid="{00000000-0005-0000-0000-0000EC680000}"/>
    <cellStyle name="Normal 3 2 5 3 7" xfId="23926" xr:uid="{00000000-0005-0000-0000-0000ED680000}"/>
    <cellStyle name="Normal 3 2 5 3 7 2" xfId="23927" xr:uid="{00000000-0005-0000-0000-0000EE680000}"/>
    <cellStyle name="Normal 3 2 5 3 7 3" xfId="23928" xr:uid="{00000000-0005-0000-0000-0000EF680000}"/>
    <cellStyle name="Normal 3 2 5 3 8" xfId="23929" xr:uid="{00000000-0005-0000-0000-0000F0680000}"/>
    <cellStyle name="Normal 3 2 5 3 8 2" xfId="23930" xr:uid="{00000000-0005-0000-0000-0000F1680000}"/>
    <cellStyle name="Normal 3 2 5 3 9" xfId="23931" xr:uid="{00000000-0005-0000-0000-0000F2680000}"/>
    <cellStyle name="Normal 3 2 5 4" xfId="23932" xr:uid="{00000000-0005-0000-0000-0000F3680000}"/>
    <cellStyle name="Normal 3 2 5 4 10" xfId="23933" xr:uid="{00000000-0005-0000-0000-0000F4680000}"/>
    <cellStyle name="Normal 3 2 5 4 11" xfId="23934" xr:uid="{00000000-0005-0000-0000-0000F5680000}"/>
    <cellStyle name="Normal 3 2 5 4 2" xfId="23935" xr:uid="{00000000-0005-0000-0000-0000F6680000}"/>
    <cellStyle name="Normal 3 2 5 4 2 2" xfId="23936" xr:uid="{00000000-0005-0000-0000-0000F7680000}"/>
    <cellStyle name="Normal 3 2 5 4 2 2 2" xfId="23937" xr:uid="{00000000-0005-0000-0000-0000F8680000}"/>
    <cellStyle name="Normal 3 2 5 4 2 2 2 2" xfId="23938" xr:uid="{00000000-0005-0000-0000-0000F9680000}"/>
    <cellStyle name="Normal 3 2 5 4 2 2 3" xfId="23939" xr:uid="{00000000-0005-0000-0000-0000FA680000}"/>
    <cellStyle name="Normal 3 2 5 4 2 2 4" xfId="23940" xr:uid="{00000000-0005-0000-0000-0000FB680000}"/>
    <cellStyle name="Normal 3 2 5 4 2 3" xfId="23941" xr:uid="{00000000-0005-0000-0000-0000FC680000}"/>
    <cellStyle name="Normal 3 2 5 4 2 3 2" xfId="23942" xr:uid="{00000000-0005-0000-0000-0000FD680000}"/>
    <cellStyle name="Normal 3 2 5 4 2 3 2 2" xfId="23943" xr:uid="{00000000-0005-0000-0000-0000FE680000}"/>
    <cellStyle name="Normal 3 2 5 4 2 3 3" xfId="23944" xr:uid="{00000000-0005-0000-0000-0000FF680000}"/>
    <cellStyle name="Normal 3 2 5 4 2 4" xfId="23945" xr:uid="{00000000-0005-0000-0000-000000690000}"/>
    <cellStyle name="Normal 3 2 5 4 2 4 2" xfId="23946" xr:uid="{00000000-0005-0000-0000-000001690000}"/>
    <cellStyle name="Normal 3 2 5 4 2 4 2 2" xfId="23947" xr:uid="{00000000-0005-0000-0000-000002690000}"/>
    <cellStyle name="Normal 3 2 5 4 2 4 3" xfId="23948" xr:uid="{00000000-0005-0000-0000-000003690000}"/>
    <cellStyle name="Normal 3 2 5 4 2 5" xfId="23949" xr:uid="{00000000-0005-0000-0000-000004690000}"/>
    <cellStyle name="Normal 3 2 5 4 2 5 2" xfId="23950" xr:uid="{00000000-0005-0000-0000-000005690000}"/>
    <cellStyle name="Normal 3 2 5 4 2 6" xfId="23951" xr:uid="{00000000-0005-0000-0000-000006690000}"/>
    <cellStyle name="Normal 3 2 5 4 2 7" xfId="23952" xr:uid="{00000000-0005-0000-0000-000007690000}"/>
    <cellStyle name="Normal 3 2 5 4 3" xfId="23953" xr:uid="{00000000-0005-0000-0000-000008690000}"/>
    <cellStyle name="Normal 3 2 5 4 3 2" xfId="23954" xr:uid="{00000000-0005-0000-0000-000009690000}"/>
    <cellStyle name="Normal 3 2 5 4 3 2 2" xfId="23955" xr:uid="{00000000-0005-0000-0000-00000A690000}"/>
    <cellStyle name="Normal 3 2 5 4 3 2 2 2" xfId="23956" xr:uid="{00000000-0005-0000-0000-00000B690000}"/>
    <cellStyle name="Normal 3 2 5 4 3 2 3" xfId="23957" xr:uid="{00000000-0005-0000-0000-00000C690000}"/>
    <cellStyle name="Normal 3 2 5 4 3 3" xfId="23958" xr:uid="{00000000-0005-0000-0000-00000D690000}"/>
    <cellStyle name="Normal 3 2 5 4 3 3 2" xfId="23959" xr:uid="{00000000-0005-0000-0000-00000E690000}"/>
    <cellStyle name="Normal 3 2 5 4 3 3 2 2" xfId="23960" xr:uid="{00000000-0005-0000-0000-00000F690000}"/>
    <cellStyle name="Normal 3 2 5 4 3 3 3" xfId="23961" xr:uid="{00000000-0005-0000-0000-000010690000}"/>
    <cellStyle name="Normal 3 2 5 4 3 4" xfId="23962" xr:uid="{00000000-0005-0000-0000-000011690000}"/>
    <cellStyle name="Normal 3 2 5 4 3 4 2" xfId="23963" xr:uid="{00000000-0005-0000-0000-000012690000}"/>
    <cellStyle name="Normal 3 2 5 4 3 4 3" xfId="23964" xr:uid="{00000000-0005-0000-0000-000013690000}"/>
    <cellStyle name="Normal 3 2 5 4 3 5" xfId="23965" xr:uid="{00000000-0005-0000-0000-000014690000}"/>
    <cellStyle name="Normal 3 2 5 4 3 6" xfId="23966" xr:uid="{00000000-0005-0000-0000-000015690000}"/>
    <cellStyle name="Normal 3 2 5 4 3 7" xfId="23967" xr:uid="{00000000-0005-0000-0000-000016690000}"/>
    <cellStyle name="Normal 3 2 5 4 4" xfId="23968" xr:uid="{00000000-0005-0000-0000-000017690000}"/>
    <cellStyle name="Normal 3 2 5 4 4 2" xfId="23969" xr:uid="{00000000-0005-0000-0000-000018690000}"/>
    <cellStyle name="Normal 3 2 5 4 4 2 2" xfId="23970" xr:uid="{00000000-0005-0000-0000-000019690000}"/>
    <cellStyle name="Normal 3 2 5 4 4 2 3" xfId="23971" xr:uid="{00000000-0005-0000-0000-00001A690000}"/>
    <cellStyle name="Normal 3 2 5 4 4 3" xfId="23972" xr:uid="{00000000-0005-0000-0000-00001B690000}"/>
    <cellStyle name="Normal 3 2 5 4 4 3 2" xfId="23973" xr:uid="{00000000-0005-0000-0000-00001C690000}"/>
    <cellStyle name="Normal 3 2 5 4 4 3 3" xfId="23974" xr:uid="{00000000-0005-0000-0000-00001D690000}"/>
    <cellStyle name="Normal 3 2 5 4 4 4" xfId="23975" xr:uid="{00000000-0005-0000-0000-00001E690000}"/>
    <cellStyle name="Normal 3 2 5 4 4 4 2" xfId="23976" xr:uid="{00000000-0005-0000-0000-00001F690000}"/>
    <cellStyle name="Normal 3 2 5 4 4 5" xfId="23977" xr:uid="{00000000-0005-0000-0000-000020690000}"/>
    <cellStyle name="Normal 3 2 5 4 4 6" xfId="23978" xr:uid="{00000000-0005-0000-0000-000021690000}"/>
    <cellStyle name="Normal 3 2 5 4 4 7" xfId="23979" xr:uid="{00000000-0005-0000-0000-000022690000}"/>
    <cellStyle name="Normal 3 2 5 4 5" xfId="23980" xr:uid="{00000000-0005-0000-0000-000023690000}"/>
    <cellStyle name="Normal 3 2 5 4 5 2" xfId="23981" xr:uid="{00000000-0005-0000-0000-000024690000}"/>
    <cellStyle name="Normal 3 2 5 4 5 2 2" xfId="23982" xr:uid="{00000000-0005-0000-0000-000025690000}"/>
    <cellStyle name="Normal 3 2 5 4 5 2 3" xfId="23983" xr:uid="{00000000-0005-0000-0000-000026690000}"/>
    <cellStyle name="Normal 3 2 5 4 5 3" xfId="23984" xr:uid="{00000000-0005-0000-0000-000027690000}"/>
    <cellStyle name="Normal 3 2 5 4 5 3 2" xfId="23985" xr:uid="{00000000-0005-0000-0000-000028690000}"/>
    <cellStyle name="Normal 3 2 5 4 5 4" xfId="23986" xr:uid="{00000000-0005-0000-0000-000029690000}"/>
    <cellStyle name="Normal 3 2 5 4 5 5" xfId="23987" xr:uid="{00000000-0005-0000-0000-00002A690000}"/>
    <cellStyle name="Normal 3 2 5 4 5 6" xfId="23988" xr:uid="{00000000-0005-0000-0000-00002B690000}"/>
    <cellStyle name="Normal 3 2 5 4 6" xfId="23989" xr:uid="{00000000-0005-0000-0000-00002C690000}"/>
    <cellStyle name="Normal 3 2 5 4 6 2" xfId="23990" xr:uid="{00000000-0005-0000-0000-00002D690000}"/>
    <cellStyle name="Normal 3 2 5 4 6 2 2" xfId="23991" xr:uid="{00000000-0005-0000-0000-00002E690000}"/>
    <cellStyle name="Normal 3 2 5 4 6 3" xfId="23992" xr:uid="{00000000-0005-0000-0000-00002F690000}"/>
    <cellStyle name="Normal 3 2 5 4 7" xfId="23993" xr:uid="{00000000-0005-0000-0000-000030690000}"/>
    <cellStyle name="Normal 3 2 5 4 7 2" xfId="23994" xr:uid="{00000000-0005-0000-0000-000031690000}"/>
    <cellStyle name="Normal 3 2 5 4 7 3" xfId="23995" xr:uid="{00000000-0005-0000-0000-000032690000}"/>
    <cellStyle name="Normal 3 2 5 4 8" xfId="23996" xr:uid="{00000000-0005-0000-0000-000033690000}"/>
    <cellStyle name="Normal 3 2 5 4 8 2" xfId="23997" xr:uid="{00000000-0005-0000-0000-000034690000}"/>
    <cellStyle name="Normal 3 2 5 4 9" xfId="23998" xr:uid="{00000000-0005-0000-0000-000035690000}"/>
    <cellStyle name="Normal 3 2 5 5" xfId="23999" xr:uid="{00000000-0005-0000-0000-000036690000}"/>
    <cellStyle name="Normal 3 2 5 5 2" xfId="24000" xr:uid="{00000000-0005-0000-0000-000037690000}"/>
    <cellStyle name="Normal 3 2 5 5 2 2" xfId="24001" xr:uid="{00000000-0005-0000-0000-000038690000}"/>
    <cellStyle name="Normal 3 2 5 5 2 2 2" xfId="24002" xr:uid="{00000000-0005-0000-0000-000039690000}"/>
    <cellStyle name="Normal 3 2 5 5 2 2 3" xfId="24003" xr:uid="{00000000-0005-0000-0000-00003A690000}"/>
    <cellStyle name="Normal 3 2 5 5 2 3" xfId="24004" xr:uid="{00000000-0005-0000-0000-00003B690000}"/>
    <cellStyle name="Normal 3 2 5 5 2 3 2" xfId="24005" xr:uid="{00000000-0005-0000-0000-00003C690000}"/>
    <cellStyle name="Normal 3 2 5 5 2 4" xfId="24006" xr:uid="{00000000-0005-0000-0000-00003D690000}"/>
    <cellStyle name="Normal 3 2 5 5 2 5" xfId="24007" xr:uid="{00000000-0005-0000-0000-00003E690000}"/>
    <cellStyle name="Normal 3 2 5 5 3" xfId="24008" xr:uid="{00000000-0005-0000-0000-00003F690000}"/>
    <cellStyle name="Normal 3 2 5 5 3 2" xfId="24009" xr:uid="{00000000-0005-0000-0000-000040690000}"/>
    <cellStyle name="Normal 3 2 5 5 3 2 2" xfId="24010" xr:uid="{00000000-0005-0000-0000-000041690000}"/>
    <cellStyle name="Normal 3 2 5 5 3 3" xfId="24011" xr:uid="{00000000-0005-0000-0000-000042690000}"/>
    <cellStyle name="Normal 3 2 5 5 3 4" xfId="24012" xr:uid="{00000000-0005-0000-0000-000043690000}"/>
    <cellStyle name="Normal 3 2 5 5 4" xfId="24013" xr:uid="{00000000-0005-0000-0000-000044690000}"/>
    <cellStyle name="Normal 3 2 5 5 4 2" xfId="24014" xr:uid="{00000000-0005-0000-0000-000045690000}"/>
    <cellStyle name="Normal 3 2 5 5 4 2 2" xfId="24015" xr:uid="{00000000-0005-0000-0000-000046690000}"/>
    <cellStyle name="Normal 3 2 5 5 4 3" xfId="24016" xr:uid="{00000000-0005-0000-0000-000047690000}"/>
    <cellStyle name="Normal 3 2 5 5 5" xfId="24017" xr:uid="{00000000-0005-0000-0000-000048690000}"/>
    <cellStyle name="Normal 3 2 5 5 5 2" xfId="24018" xr:uid="{00000000-0005-0000-0000-000049690000}"/>
    <cellStyle name="Normal 3 2 5 5 5 3" xfId="24019" xr:uid="{00000000-0005-0000-0000-00004A690000}"/>
    <cellStyle name="Normal 3 2 5 5 6" xfId="24020" xr:uid="{00000000-0005-0000-0000-00004B690000}"/>
    <cellStyle name="Normal 3 2 5 5 6 2" xfId="24021" xr:uid="{00000000-0005-0000-0000-00004C690000}"/>
    <cellStyle name="Normal 3 2 5 5 7" xfId="24022" xr:uid="{00000000-0005-0000-0000-00004D690000}"/>
    <cellStyle name="Normal 3 2 5 6" xfId="24023" xr:uid="{00000000-0005-0000-0000-00004E690000}"/>
    <cellStyle name="Normal 3 2 5 6 2" xfId="24024" xr:uid="{00000000-0005-0000-0000-00004F690000}"/>
    <cellStyle name="Normal 3 2 5 6 2 2" xfId="24025" xr:uid="{00000000-0005-0000-0000-000050690000}"/>
    <cellStyle name="Normal 3 2 5 6 2 2 2" xfId="24026" xr:uid="{00000000-0005-0000-0000-000051690000}"/>
    <cellStyle name="Normal 3 2 5 6 2 3" xfId="24027" xr:uid="{00000000-0005-0000-0000-000052690000}"/>
    <cellStyle name="Normal 3 2 5 6 3" xfId="24028" xr:uid="{00000000-0005-0000-0000-000053690000}"/>
    <cellStyle name="Normal 3 2 5 6 3 2" xfId="24029" xr:uid="{00000000-0005-0000-0000-000054690000}"/>
    <cellStyle name="Normal 3 2 5 6 3 2 2" xfId="24030" xr:uid="{00000000-0005-0000-0000-000055690000}"/>
    <cellStyle name="Normal 3 2 5 6 3 3" xfId="24031" xr:uid="{00000000-0005-0000-0000-000056690000}"/>
    <cellStyle name="Normal 3 2 5 6 4" xfId="24032" xr:uid="{00000000-0005-0000-0000-000057690000}"/>
    <cellStyle name="Normal 3 2 5 6 4 2" xfId="24033" xr:uid="{00000000-0005-0000-0000-000058690000}"/>
    <cellStyle name="Normal 3 2 5 6 4 3" xfId="24034" xr:uid="{00000000-0005-0000-0000-000059690000}"/>
    <cellStyle name="Normal 3 2 5 6 5" xfId="24035" xr:uid="{00000000-0005-0000-0000-00005A690000}"/>
    <cellStyle name="Normal 3 2 5 6 6" xfId="24036" xr:uid="{00000000-0005-0000-0000-00005B690000}"/>
    <cellStyle name="Normal 3 2 5 6 7" xfId="24037" xr:uid="{00000000-0005-0000-0000-00005C690000}"/>
    <cellStyle name="Normal 3 2 5 7" xfId="24038" xr:uid="{00000000-0005-0000-0000-00005D690000}"/>
    <cellStyle name="Normal 3 2 5 7 2" xfId="24039" xr:uid="{00000000-0005-0000-0000-00005E690000}"/>
    <cellStyle name="Normal 3 2 5 7 2 2" xfId="24040" xr:uid="{00000000-0005-0000-0000-00005F690000}"/>
    <cellStyle name="Normal 3 2 5 7 2 2 2" xfId="24041" xr:uid="{00000000-0005-0000-0000-000060690000}"/>
    <cellStyle name="Normal 3 2 5 7 2 3" xfId="24042" xr:uid="{00000000-0005-0000-0000-000061690000}"/>
    <cellStyle name="Normal 3 2 5 7 3" xfId="24043" xr:uid="{00000000-0005-0000-0000-000062690000}"/>
    <cellStyle name="Normal 3 2 5 7 3 2" xfId="24044" xr:uid="{00000000-0005-0000-0000-000063690000}"/>
    <cellStyle name="Normal 3 2 5 7 3 2 2" xfId="24045" xr:uid="{00000000-0005-0000-0000-000064690000}"/>
    <cellStyle name="Normal 3 2 5 7 3 3" xfId="24046" xr:uid="{00000000-0005-0000-0000-000065690000}"/>
    <cellStyle name="Normal 3 2 5 7 4" xfId="24047" xr:uid="{00000000-0005-0000-0000-000066690000}"/>
    <cellStyle name="Normal 3 2 5 7 4 2" xfId="24048" xr:uid="{00000000-0005-0000-0000-000067690000}"/>
    <cellStyle name="Normal 3 2 5 7 4 3" xfId="24049" xr:uid="{00000000-0005-0000-0000-000068690000}"/>
    <cellStyle name="Normal 3 2 5 7 5" xfId="24050" xr:uid="{00000000-0005-0000-0000-000069690000}"/>
    <cellStyle name="Normal 3 2 5 7 6" xfId="24051" xr:uid="{00000000-0005-0000-0000-00006A690000}"/>
    <cellStyle name="Normal 3 2 5 7 7" xfId="24052" xr:uid="{00000000-0005-0000-0000-00006B690000}"/>
    <cellStyle name="Normal 3 2 5 8" xfId="24053" xr:uid="{00000000-0005-0000-0000-00006C690000}"/>
    <cellStyle name="Normal 3 2 5 8 2" xfId="24054" xr:uid="{00000000-0005-0000-0000-00006D690000}"/>
    <cellStyle name="Normal 3 2 5 8 2 2" xfId="24055" xr:uid="{00000000-0005-0000-0000-00006E690000}"/>
    <cellStyle name="Normal 3 2 5 8 2 3" xfId="24056" xr:uid="{00000000-0005-0000-0000-00006F690000}"/>
    <cellStyle name="Normal 3 2 5 8 3" xfId="24057" xr:uid="{00000000-0005-0000-0000-000070690000}"/>
    <cellStyle name="Normal 3 2 5 8 3 2" xfId="24058" xr:uid="{00000000-0005-0000-0000-000071690000}"/>
    <cellStyle name="Normal 3 2 5 8 3 3" xfId="24059" xr:uid="{00000000-0005-0000-0000-000072690000}"/>
    <cellStyle name="Normal 3 2 5 8 4" xfId="24060" xr:uid="{00000000-0005-0000-0000-000073690000}"/>
    <cellStyle name="Normal 3 2 5 8 5" xfId="24061" xr:uid="{00000000-0005-0000-0000-000074690000}"/>
    <cellStyle name="Normal 3 2 5 8 6" xfId="24062" xr:uid="{00000000-0005-0000-0000-000075690000}"/>
    <cellStyle name="Normal 3 2 5 9" xfId="24063" xr:uid="{00000000-0005-0000-0000-000076690000}"/>
    <cellStyle name="Normal 3 2 5 9 2" xfId="24064" xr:uid="{00000000-0005-0000-0000-000077690000}"/>
    <cellStyle name="Normal 3 2 5 9 2 2" xfId="24065" xr:uid="{00000000-0005-0000-0000-000078690000}"/>
    <cellStyle name="Normal 3 2 5 9 3" xfId="24066" xr:uid="{00000000-0005-0000-0000-000079690000}"/>
    <cellStyle name="Normal 3 2 6" xfId="24067" xr:uid="{00000000-0005-0000-0000-00007A690000}"/>
    <cellStyle name="Normal 3 2 6 10" xfId="24068" xr:uid="{00000000-0005-0000-0000-00007B690000}"/>
    <cellStyle name="Normal 3 2 6 10 2" xfId="24069" xr:uid="{00000000-0005-0000-0000-00007C690000}"/>
    <cellStyle name="Normal 3 2 6 10 2 2" xfId="24070" xr:uid="{00000000-0005-0000-0000-00007D690000}"/>
    <cellStyle name="Normal 3 2 6 10 3" xfId="24071" xr:uid="{00000000-0005-0000-0000-00007E690000}"/>
    <cellStyle name="Normal 3 2 6 11" xfId="24072" xr:uid="{00000000-0005-0000-0000-00007F690000}"/>
    <cellStyle name="Normal 3 2 6 11 2" xfId="24073" xr:uid="{00000000-0005-0000-0000-000080690000}"/>
    <cellStyle name="Normal 3 2 6 12" xfId="24074" xr:uid="{00000000-0005-0000-0000-000081690000}"/>
    <cellStyle name="Normal 3 2 6 13" xfId="24075" xr:uid="{00000000-0005-0000-0000-000082690000}"/>
    <cellStyle name="Normal 3 2 6 2" xfId="24076" xr:uid="{00000000-0005-0000-0000-000083690000}"/>
    <cellStyle name="Normal 3 2 6 2 10" xfId="24077" xr:uid="{00000000-0005-0000-0000-000084690000}"/>
    <cellStyle name="Normal 3 2 6 2 11" xfId="24078" xr:uid="{00000000-0005-0000-0000-000085690000}"/>
    <cellStyle name="Normal 3 2 6 2 2" xfId="24079" xr:uid="{00000000-0005-0000-0000-000086690000}"/>
    <cellStyle name="Normal 3 2 6 2 2 2" xfId="24080" xr:uid="{00000000-0005-0000-0000-000087690000}"/>
    <cellStyle name="Normal 3 2 6 2 2 2 2" xfId="24081" xr:uid="{00000000-0005-0000-0000-000088690000}"/>
    <cellStyle name="Normal 3 2 6 2 2 2 2 2" xfId="24082" xr:uid="{00000000-0005-0000-0000-000089690000}"/>
    <cellStyle name="Normal 3 2 6 2 2 2 2 3" xfId="24083" xr:uid="{00000000-0005-0000-0000-00008A690000}"/>
    <cellStyle name="Normal 3 2 6 2 2 2 2 4" xfId="24084" xr:uid="{00000000-0005-0000-0000-00008B690000}"/>
    <cellStyle name="Normal 3 2 6 2 2 2 3" xfId="24085" xr:uid="{00000000-0005-0000-0000-00008C690000}"/>
    <cellStyle name="Normal 3 2 6 2 2 2 3 2" xfId="24086" xr:uid="{00000000-0005-0000-0000-00008D690000}"/>
    <cellStyle name="Normal 3 2 6 2 2 2 4" xfId="24087" xr:uid="{00000000-0005-0000-0000-00008E690000}"/>
    <cellStyle name="Normal 3 2 6 2 2 2 4 2" xfId="24088" xr:uid="{00000000-0005-0000-0000-00008F690000}"/>
    <cellStyle name="Normal 3 2 6 2 2 2 5" xfId="24089" xr:uid="{00000000-0005-0000-0000-000090690000}"/>
    <cellStyle name="Normal 3 2 6 2 2 2 6" xfId="24090" xr:uid="{00000000-0005-0000-0000-000091690000}"/>
    <cellStyle name="Normal 3 2 6 2 2 3" xfId="24091" xr:uid="{00000000-0005-0000-0000-000092690000}"/>
    <cellStyle name="Normal 3 2 6 2 2 3 2" xfId="24092" xr:uid="{00000000-0005-0000-0000-000093690000}"/>
    <cellStyle name="Normal 3 2 6 2 2 3 2 2" xfId="24093" xr:uid="{00000000-0005-0000-0000-000094690000}"/>
    <cellStyle name="Normal 3 2 6 2 2 3 2 3" xfId="24094" xr:uid="{00000000-0005-0000-0000-000095690000}"/>
    <cellStyle name="Normal 3 2 6 2 2 3 3" xfId="24095" xr:uid="{00000000-0005-0000-0000-000096690000}"/>
    <cellStyle name="Normal 3 2 6 2 2 3 3 2" xfId="24096" xr:uid="{00000000-0005-0000-0000-000097690000}"/>
    <cellStyle name="Normal 3 2 6 2 2 3 4" xfId="24097" xr:uid="{00000000-0005-0000-0000-000098690000}"/>
    <cellStyle name="Normal 3 2 6 2 2 3 5" xfId="24098" xr:uid="{00000000-0005-0000-0000-000099690000}"/>
    <cellStyle name="Normal 3 2 6 2 2 4" xfId="24099" xr:uid="{00000000-0005-0000-0000-00009A690000}"/>
    <cellStyle name="Normal 3 2 6 2 2 4 2" xfId="24100" xr:uid="{00000000-0005-0000-0000-00009B690000}"/>
    <cellStyle name="Normal 3 2 6 2 2 4 2 2" xfId="24101" xr:uid="{00000000-0005-0000-0000-00009C690000}"/>
    <cellStyle name="Normal 3 2 6 2 2 4 3" xfId="24102" xr:uid="{00000000-0005-0000-0000-00009D690000}"/>
    <cellStyle name="Normal 3 2 6 2 2 4 4" xfId="24103" xr:uid="{00000000-0005-0000-0000-00009E690000}"/>
    <cellStyle name="Normal 3 2 6 2 2 5" xfId="24104" xr:uid="{00000000-0005-0000-0000-00009F690000}"/>
    <cellStyle name="Normal 3 2 6 2 2 5 2" xfId="24105" xr:uid="{00000000-0005-0000-0000-0000A0690000}"/>
    <cellStyle name="Normal 3 2 6 2 2 5 3" xfId="24106" xr:uid="{00000000-0005-0000-0000-0000A1690000}"/>
    <cellStyle name="Normal 3 2 6 2 2 6" xfId="24107" xr:uid="{00000000-0005-0000-0000-0000A2690000}"/>
    <cellStyle name="Normal 3 2 6 2 2 6 2" xfId="24108" xr:uid="{00000000-0005-0000-0000-0000A3690000}"/>
    <cellStyle name="Normal 3 2 6 2 2 6 3" xfId="24109" xr:uid="{00000000-0005-0000-0000-0000A4690000}"/>
    <cellStyle name="Normal 3 2 6 2 2 7" xfId="24110" xr:uid="{00000000-0005-0000-0000-0000A5690000}"/>
    <cellStyle name="Normal 3 2 6 2 2 8" xfId="24111" xr:uid="{00000000-0005-0000-0000-0000A6690000}"/>
    <cellStyle name="Normal 3 2 6 2 3" xfId="24112" xr:uid="{00000000-0005-0000-0000-0000A7690000}"/>
    <cellStyle name="Normal 3 2 6 2 3 2" xfId="24113" xr:uid="{00000000-0005-0000-0000-0000A8690000}"/>
    <cellStyle name="Normal 3 2 6 2 3 2 2" xfId="24114" xr:uid="{00000000-0005-0000-0000-0000A9690000}"/>
    <cellStyle name="Normal 3 2 6 2 3 2 2 2" xfId="24115" xr:uid="{00000000-0005-0000-0000-0000AA690000}"/>
    <cellStyle name="Normal 3 2 6 2 3 2 3" xfId="24116" xr:uid="{00000000-0005-0000-0000-0000AB690000}"/>
    <cellStyle name="Normal 3 2 6 2 3 2 4" xfId="24117" xr:uid="{00000000-0005-0000-0000-0000AC690000}"/>
    <cellStyle name="Normal 3 2 6 2 3 3" xfId="24118" xr:uid="{00000000-0005-0000-0000-0000AD690000}"/>
    <cellStyle name="Normal 3 2 6 2 3 3 2" xfId="24119" xr:uid="{00000000-0005-0000-0000-0000AE690000}"/>
    <cellStyle name="Normal 3 2 6 2 3 3 2 2" xfId="24120" xr:uid="{00000000-0005-0000-0000-0000AF690000}"/>
    <cellStyle name="Normal 3 2 6 2 3 3 3" xfId="24121" xr:uid="{00000000-0005-0000-0000-0000B0690000}"/>
    <cellStyle name="Normal 3 2 6 2 3 4" xfId="24122" xr:uid="{00000000-0005-0000-0000-0000B1690000}"/>
    <cellStyle name="Normal 3 2 6 2 3 4 2" xfId="24123" xr:uid="{00000000-0005-0000-0000-0000B2690000}"/>
    <cellStyle name="Normal 3 2 6 2 3 4 2 2" xfId="24124" xr:uid="{00000000-0005-0000-0000-0000B3690000}"/>
    <cellStyle name="Normal 3 2 6 2 3 4 3" xfId="24125" xr:uid="{00000000-0005-0000-0000-0000B4690000}"/>
    <cellStyle name="Normal 3 2 6 2 3 5" xfId="24126" xr:uid="{00000000-0005-0000-0000-0000B5690000}"/>
    <cellStyle name="Normal 3 2 6 2 3 5 2" xfId="24127" xr:uid="{00000000-0005-0000-0000-0000B6690000}"/>
    <cellStyle name="Normal 3 2 6 2 3 6" xfId="24128" xr:uid="{00000000-0005-0000-0000-0000B7690000}"/>
    <cellStyle name="Normal 3 2 6 2 3 7" xfId="24129" xr:uid="{00000000-0005-0000-0000-0000B8690000}"/>
    <cellStyle name="Normal 3 2 6 2 4" xfId="24130" xr:uid="{00000000-0005-0000-0000-0000B9690000}"/>
    <cellStyle name="Normal 3 2 6 2 4 2" xfId="24131" xr:uid="{00000000-0005-0000-0000-0000BA690000}"/>
    <cellStyle name="Normal 3 2 6 2 4 2 2" xfId="24132" xr:uid="{00000000-0005-0000-0000-0000BB690000}"/>
    <cellStyle name="Normal 3 2 6 2 4 2 2 2" xfId="24133" xr:uid="{00000000-0005-0000-0000-0000BC690000}"/>
    <cellStyle name="Normal 3 2 6 2 4 2 3" xfId="24134" xr:uid="{00000000-0005-0000-0000-0000BD690000}"/>
    <cellStyle name="Normal 3 2 6 2 4 3" xfId="24135" xr:uid="{00000000-0005-0000-0000-0000BE690000}"/>
    <cellStyle name="Normal 3 2 6 2 4 3 2" xfId="24136" xr:uid="{00000000-0005-0000-0000-0000BF690000}"/>
    <cellStyle name="Normal 3 2 6 2 4 3 2 2" xfId="24137" xr:uid="{00000000-0005-0000-0000-0000C0690000}"/>
    <cellStyle name="Normal 3 2 6 2 4 3 3" xfId="24138" xr:uid="{00000000-0005-0000-0000-0000C1690000}"/>
    <cellStyle name="Normal 3 2 6 2 4 4" xfId="24139" xr:uid="{00000000-0005-0000-0000-0000C2690000}"/>
    <cellStyle name="Normal 3 2 6 2 4 4 2" xfId="24140" xr:uid="{00000000-0005-0000-0000-0000C3690000}"/>
    <cellStyle name="Normal 3 2 6 2 4 4 3" xfId="24141" xr:uid="{00000000-0005-0000-0000-0000C4690000}"/>
    <cellStyle name="Normal 3 2 6 2 4 5" xfId="24142" xr:uid="{00000000-0005-0000-0000-0000C5690000}"/>
    <cellStyle name="Normal 3 2 6 2 4 6" xfId="24143" xr:uid="{00000000-0005-0000-0000-0000C6690000}"/>
    <cellStyle name="Normal 3 2 6 2 4 7" xfId="24144" xr:uid="{00000000-0005-0000-0000-0000C7690000}"/>
    <cellStyle name="Normal 3 2 6 2 5" xfId="24145" xr:uid="{00000000-0005-0000-0000-0000C8690000}"/>
    <cellStyle name="Normal 3 2 6 2 5 2" xfId="24146" xr:uid="{00000000-0005-0000-0000-0000C9690000}"/>
    <cellStyle name="Normal 3 2 6 2 5 2 2" xfId="24147" xr:uid="{00000000-0005-0000-0000-0000CA690000}"/>
    <cellStyle name="Normal 3 2 6 2 5 2 3" xfId="24148" xr:uid="{00000000-0005-0000-0000-0000CB690000}"/>
    <cellStyle name="Normal 3 2 6 2 5 3" xfId="24149" xr:uid="{00000000-0005-0000-0000-0000CC690000}"/>
    <cellStyle name="Normal 3 2 6 2 5 3 2" xfId="24150" xr:uid="{00000000-0005-0000-0000-0000CD690000}"/>
    <cellStyle name="Normal 3 2 6 2 5 3 3" xfId="24151" xr:uid="{00000000-0005-0000-0000-0000CE690000}"/>
    <cellStyle name="Normal 3 2 6 2 5 4" xfId="24152" xr:uid="{00000000-0005-0000-0000-0000CF690000}"/>
    <cellStyle name="Normal 3 2 6 2 5 5" xfId="24153" xr:uid="{00000000-0005-0000-0000-0000D0690000}"/>
    <cellStyle name="Normal 3 2 6 2 5 6" xfId="24154" xr:uid="{00000000-0005-0000-0000-0000D1690000}"/>
    <cellStyle name="Normal 3 2 6 2 6" xfId="24155" xr:uid="{00000000-0005-0000-0000-0000D2690000}"/>
    <cellStyle name="Normal 3 2 6 2 6 2" xfId="24156" xr:uid="{00000000-0005-0000-0000-0000D3690000}"/>
    <cellStyle name="Normal 3 2 6 2 6 2 2" xfId="24157" xr:uid="{00000000-0005-0000-0000-0000D4690000}"/>
    <cellStyle name="Normal 3 2 6 2 6 3" xfId="24158" xr:uid="{00000000-0005-0000-0000-0000D5690000}"/>
    <cellStyle name="Normal 3 2 6 2 7" xfId="24159" xr:uid="{00000000-0005-0000-0000-0000D6690000}"/>
    <cellStyle name="Normal 3 2 6 2 7 2" xfId="24160" xr:uid="{00000000-0005-0000-0000-0000D7690000}"/>
    <cellStyle name="Normal 3 2 6 2 7 2 2" xfId="24161" xr:uid="{00000000-0005-0000-0000-0000D8690000}"/>
    <cellStyle name="Normal 3 2 6 2 7 3" xfId="24162" xr:uid="{00000000-0005-0000-0000-0000D9690000}"/>
    <cellStyle name="Normal 3 2 6 2 8" xfId="24163" xr:uid="{00000000-0005-0000-0000-0000DA690000}"/>
    <cellStyle name="Normal 3 2 6 2 8 2" xfId="24164" xr:uid="{00000000-0005-0000-0000-0000DB690000}"/>
    <cellStyle name="Normal 3 2 6 2 8 3" xfId="24165" xr:uid="{00000000-0005-0000-0000-0000DC690000}"/>
    <cellStyle name="Normal 3 2 6 2 9" xfId="24166" xr:uid="{00000000-0005-0000-0000-0000DD690000}"/>
    <cellStyle name="Normal 3 2 6 3" xfId="24167" xr:uid="{00000000-0005-0000-0000-0000DE690000}"/>
    <cellStyle name="Normal 3 2 6 3 10" xfId="24168" xr:uid="{00000000-0005-0000-0000-0000DF690000}"/>
    <cellStyle name="Normal 3 2 6 3 11" xfId="24169" xr:uid="{00000000-0005-0000-0000-0000E0690000}"/>
    <cellStyle name="Normal 3 2 6 3 2" xfId="24170" xr:uid="{00000000-0005-0000-0000-0000E1690000}"/>
    <cellStyle name="Normal 3 2 6 3 2 2" xfId="24171" xr:uid="{00000000-0005-0000-0000-0000E2690000}"/>
    <cellStyle name="Normal 3 2 6 3 2 2 2" xfId="24172" xr:uid="{00000000-0005-0000-0000-0000E3690000}"/>
    <cellStyle name="Normal 3 2 6 3 2 2 2 2" xfId="24173" xr:uid="{00000000-0005-0000-0000-0000E4690000}"/>
    <cellStyle name="Normal 3 2 6 3 2 2 3" xfId="24174" xr:uid="{00000000-0005-0000-0000-0000E5690000}"/>
    <cellStyle name="Normal 3 2 6 3 2 2 4" xfId="24175" xr:uid="{00000000-0005-0000-0000-0000E6690000}"/>
    <cellStyle name="Normal 3 2 6 3 2 3" xfId="24176" xr:uid="{00000000-0005-0000-0000-0000E7690000}"/>
    <cellStyle name="Normal 3 2 6 3 2 3 2" xfId="24177" xr:uid="{00000000-0005-0000-0000-0000E8690000}"/>
    <cellStyle name="Normal 3 2 6 3 2 3 2 2" xfId="24178" xr:uid="{00000000-0005-0000-0000-0000E9690000}"/>
    <cellStyle name="Normal 3 2 6 3 2 3 3" xfId="24179" xr:uid="{00000000-0005-0000-0000-0000EA690000}"/>
    <cellStyle name="Normal 3 2 6 3 2 4" xfId="24180" xr:uid="{00000000-0005-0000-0000-0000EB690000}"/>
    <cellStyle name="Normal 3 2 6 3 2 4 2" xfId="24181" xr:uid="{00000000-0005-0000-0000-0000EC690000}"/>
    <cellStyle name="Normal 3 2 6 3 2 4 2 2" xfId="24182" xr:uid="{00000000-0005-0000-0000-0000ED690000}"/>
    <cellStyle name="Normal 3 2 6 3 2 4 3" xfId="24183" xr:uid="{00000000-0005-0000-0000-0000EE690000}"/>
    <cellStyle name="Normal 3 2 6 3 2 5" xfId="24184" xr:uid="{00000000-0005-0000-0000-0000EF690000}"/>
    <cellStyle name="Normal 3 2 6 3 2 5 2" xfId="24185" xr:uid="{00000000-0005-0000-0000-0000F0690000}"/>
    <cellStyle name="Normal 3 2 6 3 2 6" xfId="24186" xr:uid="{00000000-0005-0000-0000-0000F1690000}"/>
    <cellStyle name="Normal 3 2 6 3 2 7" xfId="24187" xr:uid="{00000000-0005-0000-0000-0000F2690000}"/>
    <cellStyle name="Normal 3 2 6 3 3" xfId="24188" xr:uid="{00000000-0005-0000-0000-0000F3690000}"/>
    <cellStyle name="Normal 3 2 6 3 3 2" xfId="24189" xr:uid="{00000000-0005-0000-0000-0000F4690000}"/>
    <cellStyle name="Normal 3 2 6 3 3 2 2" xfId="24190" xr:uid="{00000000-0005-0000-0000-0000F5690000}"/>
    <cellStyle name="Normal 3 2 6 3 3 2 2 2" xfId="24191" xr:uid="{00000000-0005-0000-0000-0000F6690000}"/>
    <cellStyle name="Normal 3 2 6 3 3 2 3" xfId="24192" xr:uid="{00000000-0005-0000-0000-0000F7690000}"/>
    <cellStyle name="Normal 3 2 6 3 3 3" xfId="24193" xr:uid="{00000000-0005-0000-0000-0000F8690000}"/>
    <cellStyle name="Normal 3 2 6 3 3 3 2" xfId="24194" xr:uid="{00000000-0005-0000-0000-0000F9690000}"/>
    <cellStyle name="Normal 3 2 6 3 3 3 2 2" xfId="24195" xr:uid="{00000000-0005-0000-0000-0000FA690000}"/>
    <cellStyle name="Normal 3 2 6 3 3 3 3" xfId="24196" xr:uid="{00000000-0005-0000-0000-0000FB690000}"/>
    <cellStyle name="Normal 3 2 6 3 3 4" xfId="24197" xr:uid="{00000000-0005-0000-0000-0000FC690000}"/>
    <cellStyle name="Normal 3 2 6 3 3 4 2" xfId="24198" xr:uid="{00000000-0005-0000-0000-0000FD690000}"/>
    <cellStyle name="Normal 3 2 6 3 3 4 3" xfId="24199" xr:uid="{00000000-0005-0000-0000-0000FE690000}"/>
    <cellStyle name="Normal 3 2 6 3 3 5" xfId="24200" xr:uid="{00000000-0005-0000-0000-0000FF690000}"/>
    <cellStyle name="Normal 3 2 6 3 3 6" xfId="24201" xr:uid="{00000000-0005-0000-0000-0000006A0000}"/>
    <cellStyle name="Normal 3 2 6 3 3 7" xfId="24202" xr:uid="{00000000-0005-0000-0000-0000016A0000}"/>
    <cellStyle name="Normal 3 2 6 3 4" xfId="24203" xr:uid="{00000000-0005-0000-0000-0000026A0000}"/>
    <cellStyle name="Normal 3 2 6 3 4 2" xfId="24204" xr:uid="{00000000-0005-0000-0000-0000036A0000}"/>
    <cellStyle name="Normal 3 2 6 3 4 2 2" xfId="24205" xr:uid="{00000000-0005-0000-0000-0000046A0000}"/>
    <cellStyle name="Normal 3 2 6 3 4 2 3" xfId="24206" xr:uid="{00000000-0005-0000-0000-0000056A0000}"/>
    <cellStyle name="Normal 3 2 6 3 4 3" xfId="24207" xr:uid="{00000000-0005-0000-0000-0000066A0000}"/>
    <cellStyle name="Normal 3 2 6 3 4 3 2" xfId="24208" xr:uid="{00000000-0005-0000-0000-0000076A0000}"/>
    <cellStyle name="Normal 3 2 6 3 4 3 3" xfId="24209" xr:uid="{00000000-0005-0000-0000-0000086A0000}"/>
    <cellStyle name="Normal 3 2 6 3 4 4" xfId="24210" xr:uid="{00000000-0005-0000-0000-0000096A0000}"/>
    <cellStyle name="Normal 3 2 6 3 4 4 2" xfId="24211" xr:uid="{00000000-0005-0000-0000-00000A6A0000}"/>
    <cellStyle name="Normal 3 2 6 3 4 5" xfId="24212" xr:uid="{00000000-0005-0000-0000-00000B6A0000}"/>
    <cellStyle name="Normal 3 2 6 3 4 6" xfId="24213" xr:uid="{00000000-0005-0000-0000-00000C6A0000}"/>
    <cellStyle name="Normal 3 2 6 3 4 7" xfId="24214" xr:uid="{00000000-0005-0000-0000-00000D6A0000}"/>
    <cellStyle name="Normal 3 2 6 3 5" xfId="24215" xr:uid="{00000000-0005-0000-0000-00000E6A0000}"/>
    <cellStyle name="Normal 3 2 6 3 5 2" xfId="24216" xr:uid="{00000000-0005-0000-0000-00000F6A0000}"/>
    <cellStyle name="Normal 3 2 6 3 5 2 2" xfId="24217" xr:uid="{00000000-0005-0000-0000-0000106A0000}"/>
    <cellStyle name="Normal 3 2 6 3 5 2 3" xfId="24218" xr:uid="{00000000-0005-0000-0000-0000116A0000}"/>
    <cellStyle name="Normal 3 2 6 3 5 3" xfId="24219" xr:uid="{00000000-0005-0000-0000-0000126A0000}"/>
    <cellStyle name="Normal 3 2 6 3 5 3 2" xfId="24220" xr:uid="{00000000-0005-0000-0000-0000136A0000}"/>
    <cellStyle name="Normal 3 2 6 3 5 4" xfId="24221" xr:uid="{00000000-0005-0000-0000-0000146A0000}"/>
    <cellStyle name="Normal 3 2 6 3 5 5" xfId="24222" xr:uid="{00000000-0005-0000-0000-0000156A0000}"/>
    <cellStyle name="Normal 3 2 6 3 5 6" xfId="24223" xr:uid="{00000000-0005-0000-0000-0000166A0000}"/>
    <cellStyle name="Normal 3 2 6 3 6" xfId="24224" xr:uid="{00000000-0005-0000-0000-0000176A0000}"/>
    <cellStyle name="Normal 3 2 6 3 6 2" xfId="24225" xr:uid="{00000000-0005-0000-0000-0000186A0000}"/>
    <cellStyle name="Normal 3 2 6 3 6 2 2" xfId="24226" xr:uid="{00000000-0005-0000-0000-0000196A0000}"/>
    <cellStyle name="Normal 3 2 6 3 6 3" xfId="24227" xr:uid="{00000000-0005-0000-0000-00001A6A0000}"/>
    <cellStyle name="Normal 3 2 6 3 7" xfId="24228" xr:uid="{00000000-0005-0000-0000-00001B6A0000}"/>
    <cellStyle name="Normal 3 2 6 3 7 2" xfId="24229" xr:uid="{00000000-0005-0000-0000-00001C6A0000}"/>
    <cellStyle name="Normal 3 2 6 3 7 3" xfId="24230" xr:uid="{00000000-0005-0000-0000-00001D6A0000}"/>
    <cellStyle name="Normal 3 2 6 3 8" xfId="24231" xr:uid="{00000000-0005-0000-0000-00001E6A0000}"/>
    <cellStyle name="Normal 3 2 6 3 8 2" xfId="24232" xr:uid="{00000000-0005-0000-0000-00001F6A0000}"/>
    <cellStyle name="Normal 3 2 6 3 9" xfId="24233" xr:uid="{00000000-0005-0000-0000-0000206A0000}"/>
    <cellStyle name="Normal 3 2 6 4" xfId="24234" xr:uid="{00000000-0005-0000-0000-0000216A0000}"/>
    <cellStyle name="Normal 3 2 6 4 2" xfId="24235" xr:uid="{00000000-0005-0000-0000-0000226A0000}"/>
    <cellStyle name="Normal 3 2 6 4 2 2" xfId="24236" xr:uid="{00000000-0005-0000-0000-0000236A0000}"/>
    <cellStyle name="Normal 3 2 6 4 2 2 2" xfId="24237" xr:uid="{00000000-0005-0000-0000-0000246A0000}"/>
    <cellStyle name="Normal 3 2 6 4 2 2 3" xfId="24238" xr:uid="{00000000-0005-0000-0000-0000256A0000}"/>
    <cellStyle name="Normal 3 2 6 4 2 2 4" xfId="24239" xr:uid="{00000000-0005-0000-0000-0000266A0000}"/>
    <cellStyle name="Normal 3 2 6 4 2 3" xfId="24240" xr:uid="{00000000-0005-0000-0000-0000276A0000}"/>
    <cellStyle name="Normal 3 2 6 4 2 3 2" xfId="24241" xr:uid="{00000000-0005-0000-0000-0000286A0000}"/>
    <cellStyle name="Normal 3 2 6 4 2 4" xfId="24242" xr:uid="{00000000-0005-0000-0000-0000296A0000}"/>
    <cellStyle name="Normal 3 2 6 4 2 4 2" xfId="24243" xr:uid="{00000000-0005-0000-0000-00002A6A0000}"/>
    <cellStyle name="Normal 3 2 6 4 2 5" xfId="24244" xr:uid="{00000000-0005-0000-0000-00002B6A0000}"/>
    <cellStyle name="Normal 3 2 6 4 2 6" xfId="24245" xr:uid="{00000000-0005-0000-0000-00002C6A0000}"/>
    <cellStyle name="Normal 3 2 6 4 3" xfId="24246" xr:uid="{00000000-0005-0000-0000-00002D6A0000}"/>
    <cellStyle name="Normal 3 2 6 4 3 2" xfId="24247" xr:uid="{00000000-0005-0000-0000-00002E6A0000}"/>
    <cellStyle name="Normal 3 2 6 4 3 2 2" xfId="24248" xr:uid="{00000000-0005-0000-0000-00002F6A0000}"/>
    <cellStyle name="Normal 3 2 6 4 3 2 3" xfId="24249" xr:uid="{00000000-0005-0000-0000-0000306A0000}"/>
    <cellStyle name="Normal 3 2 6 4 3 3" xfId="24250" xr:uid="{00000000-0005-0000-0000-0000316A0000}"/>
    <cellStyle name="Normal 3 2 6 4 3 3 2" xfId="24251" xr:uid="{00000000-0005-0000-0000-0000326A0000}"/>
    <cellStyle name="Normal 3 2 6 4 3 4" xfId="24252" xr:uid="{00000000-0005-0000-0000-0000336A0000}"/>
    <cellStyle name="Normal 3 2 6 4 3 5" xfId="24253" xr:uid="{00000000-0005-0000-0000-0000346A0000}"/>
    <cellStyle name="Normal 3 2 6 4 4" xfId="24254" xr:uid="{00000000-0005-0000-0000-0000356A0000}"/>
    <cellStyle name="Normal 3 2 6 4 4 2" xfId="24255" xr:uid="{00000000-0005-0000-0000-0000366A0000}"/>
    <cellStyle name="Normal 3 2 6 4 4 2 2" xfId="24256" xr:uid="{00000000-0005-0000-0000-0000376A0000}"/>
    <cellStyle name="Normal 3 2 6 4 4 3" xfId="24257" xr:uid="{00000000-0005-0000-0000-0000386A0000}"/>
    <cellStyle name="Normal 3 2 6 4 4 4" xfId="24258" xr:uid="{00000000-0005-0000-0000-0000396A0000}"/>
    <cellStyle name="Normal 3 2 6 4 5" xfId="24259" xr:uid="{00000000-0005-0000-0000-00003A6A0000}"/>
    <cellStyle name="Normal 3 2 6 4 5 2" xfId="24260" xr:uid="{00000000-0005-0000-0000-00003B6A0000}"/>
    <cellStyle name="Normal 3 2 6 4 5 3" xfId="24261" xr:uid="{00000000-0005-0000-0000-00003C6A0000}"/>
    <cellStyle name="Normal 3 2 6 4 6" xfId="24262" xr:uid="{00000000-0005-0000-0000-00003D6A0000}"/>
    <cellStyle name="Normal 3 2 6 4 6 2" xfId="24263" xr:uid="{00000000-0005-0000-0000-00003E6A0000}"/>
    <cellStyle name="Normal 3 2 6 4 6 3" xfId="24264" xr:uid="{00000000-0005-0000-0000-00003F6A0000}"/>
    <cellStyle name="Normal 3 2 6 4 7" xfId="24265" xr:uid="{00000000-0005-0000-0000-0000406A0000}"/>
    <cellStyle name="Normal 3 2 6 4 8" xfId="24266" xr:uid="{00000000-0005-0000-0000-0000416A0000}"/>
    <cellStyle name="Normal 3 2 6 5" xfId="24267" xr:uid="{00000000-0005-0000-0000-0000426A0000}"/>
    <cellStyle name="Normal 3 2 6 5 2" xfId="24268" xr:uid="{00000000-0005-0000-0000-0000436A0000}"/>
    <cellStyle name="Normal 3 2 6 5 2 2" xfId="24269" xr:uid="{00000000-0005-0000-0000-0000446A0000}"/>
    <cellStyle name="Normal 3 2 6 5 2 2 2" xfId="24270" xr:uid="{00000000-0005-0000-0000-0000456A0000}"/>
    <cellStyle name="Normal 3 2 6 5 2 2 3" xfId="24271" xr:uid="{00000000-0005-0000-0000-0000466A0000}"/>
    <cellStyle name="Normal 3 2 6 5 2 3" xfId="24272" xr:uid="{00000000-0005-0000-0000-0000476A0000}"/>
    <cellStyle name="Normal 3 2 6 5 2 3 2" xfId="24273" xr:uid="{00000000-0005-0000-0000-0000486A0000}"/>
    <cellStyle name="Normal 3 2 6 5 2 4" xfId="24274" xr:uid="{00000000-0005-0000-0000-0000496A0000}"/>
    <cellStyle name="Normal 3 2 6 5 2 5" xfId="24275" xr:uid="{00000000-0005-0000-0000-00004A6A0000}"/>
    <cellStyle name="Normal 3 2 6 5 3" xfId="24276" xr:uid="{00000000-0005-0000-0000-00004B6A0000}"/>
    <cellStyle name="Normal 3 2 6 5 3 2" xfId="24277" xr:uid="{00000000-0005-0000-0000-00004C6A0000}"/>
    <cellStyle name="Normal 3 2 6 5 3 2 2" xfId="24278" xr:uid="{00000000-0005-0000-0000-00004D6A0000}"/>
    <cellStyle name="Normal 3 2 6 5 3 3" xfId="24279" xr:uid="{00000000-0005-0000-0000-00004E6A0000}"/>
    <cellStyle name="Normal 3 2 6 5 3 4" xfId="24280" xr:uid="{00000000-0005-0000-0000-00004F6A0000}"/>
    <cellStyle name="Normal 3 2 6 5 4" xfId="24281" xr:uid="{00000000-0005-0000-0000-0000506A0000}"/>
    <cellStyle name="Normal 3 2 6 5 4 2" xfId="24282" xr:uid="{00000000-0005-0000-0000-0000516A0000}"/>
    <cellStyle name="Normal 3 2 6 5 4 2 2" xfId="24283" xr:uid="{00000000-0005-0000-0000-0000526A0000}"/>
    <cellStyle name="Normal 3 2 6 5 4 3" xfId="24284" xr:uid="{00000000-0005-0000-0000-0000536A0000}"/>
    <cellStyle name="Normal 3 2 6 5 5" xfId="24285" xr:uid="{00000000-0005-0000-0000-0000546A0000}"/>
    <cellStyle name="Normal 3 2 6 5 5 2" xfId="24286" xr:uid="{00000000-0005-0000-0000-0000556A0000}"/>
    <cellStyle name="Normal 3 2 6 5 5 3" xfId="24287" xr:uid="{00000000-0005-0000-0000-0000566A0000}"/>
    <cellStyle name="Normal 3 2 6 5 6" xfId="24288" xr:uid="{00000000-0005-0000-0000-0000576A0000}"/>
    <cellStyle name="Normal 3 2 6 5 6 2" xfId="24289" xr:uid="{00000000-0005-0000-0000-0000586A0000}"/>
    <cellStyle name="Normal 3 2 6 5 7" xfId="24290" xr:uid="{00000000-0005-0000-0000-0000596A0000}"/>
    <cellStyle name="Normal 3 2 6 6" xfId="24291" xr:uid="{00000000-0005-0000-0000-00005A6A0000}"/>
    <cellStyle name="Normal 3 2 6 6 2" xfId="24292" xr:uid="{00000000-0005-0000-0000-00005B6A0000}"/>
    <cellStyle name="Normal 3 2 6 6 2 2" xfId="24293" xr:uid="{00000000-0005-0000-0000-00005C6A0000}"/>
    <cellStyle name="Normal 3 2 6 6 2 2 2" xfId="24294" xr:uid="{00000000-0005-0000-0000-00005D6A0000}"/>
    <cellStyle name="Normal 3 2 6 6 2 3" xfId="24295" xr:uid="{00000000-0005-0000-0000-00005E6A0000}"/>
    <cellStyle name="Normal 3 2 6 6 3" xfId="24296" xr:uid="{00000000-0005-0000-0000-00005F6A0000}"/>
    <cellStyle name="Normal 3 2 6 6 3 2" xfId="24297" xr:uid="{00000000-0005-0000-0000-0000606A0000}"/>
    <cellStyle name="Normal 3 2 6 6 3 2 2" xfId="24298" xr:uid="{00000000-0005-0000-0000-0000616A0000}"/>
    <cellStyle name="Normal 3 2 6 6 3 3" xfId="24299" xr:uid="{00000000-0005-0000-0000-0000626A0000}"/>
    <cellStyle name="Normal 3 2 6 6 4" xfId="24300" xr:uid="{00000000-0005-0000-0000-0000636A0000}"/>
    <cellStyle name="Normal 3 2 6 6 4 2" xfId="24301" xr:uid="{00000000-0005-0000-0000-0000646A0000}"/>
    <cellStyle name="Normal 3 2 6 6 4 3" xfId="24302" xr:uid="{00000000-0005-0000-0000-0000656A0000}"/>
    <cellStyle name="Normal 3 2 6 6 5" xfId="24303" xr:uid="{00000000-0005-0000-0000-0000666A0000}"/>
    <cellStyle name="Normal 3 2 6 6 6" xfId="24304" xr:uid="{00000000-0005-0000-0000-0000676A0000}"/>
    <cellStyle name="Normal 3 2 6 6 7" xfId="24305" xr:uid="{00000000-0005-0000-0000-0000686A0000}"/>
    <cellStyle name="Normal 3 2 6 7" xfId="24306" xr:uid="{00000000-0005-0000-0000-0000696A0000}"/>
    <cellStyle name="Normal 3 2 6 7 2" xfId="24307" xr:uid="{00000000-0005-0000-0000-00006A6A0000}"/>
    <cellStyle name="Normal 3 2 6 7 2 2" xfId="24308" xr:uid="{00000000-0005-0000-0000-00006B6A0000}"/>
    <cellStyle name="Normal 3 2 6 7 2 2 2" xfId="24309" xr:uid="{00000000-0005-0000-0000-00006C6A0000}"/>
    <cellStyle name="Normal 3 2 6 7 2 3" xfId="24310" xr:uid="{00000000-0005-0000-0000-00006D6A0000}"/>
    <cellStyle name="Normal 3 2 6 7 3" xfId="24311" xr:uid="{00000000-0005-0000-0000-00006E6A0000}"/>
    <cellStyle name="Normal 3 2 6 7 3 2" xfId="24312" xr:uid="{00000000-0005-0000-0000-00006F6A0000}"/>
    <cellStyle name="Normal 3 2 6 7 3 2 2" xfId="24313" xr:uid="{00000000-0005-0000-0000-0000706A0000}"/>
    <cellStyle name="Normal 3 2 6 7 3 3" xfId="24314" xr:uid="{00000000-0005-0000-0000-0000716A0000}"/>
    <cellStyle name="Normal 3 2 6 7 4" xfId="24315" xr:uid="{00000000-0005-0000-0000-0000726A0000}"/>
    <cellStyle name="Normal 3 2 6 7 4 2" xfId="24316" xr:uid="{00000000-0005-0000-0000-0000736A0000}"/>
    <cellStyle name="Normal 3 2 6 7 5" xfId="24317" xr:uid="{00000000-0005-0000-0000-0000746A0000}"/>
    <cellStyle name="Normal 3 2 6 7 6" xfId="24318" xr:uid="{00000000-0005-0000-0000-0000756A0000}"/>
    <cellStyle name="Normal 3 2 6 8" xfId="24319" xr:uid="{00000000-0005-0000-0000-0000766A0000}"/>
    <cellStyle name="Normal 3 2 6 8 2" xfId="24320" xr:uid="{00000000-0005-0000-0000-0000776A0000}"/>
    <cellStyle name="Normal 3 2 6 8 2 2" xfId="24321" xr:uid="{00000000-0005-0000-0000-0000786A0000}"/>
    <cellStyle name="Normal 3 2 6 8 3" xfId="24322" xr:uid="{00000000-0005-0000-0000-0000796A0000}"/>
    <cellStyle name="Normal 3 2 6 8 4" xfId="24323" xr:uid="{00000000-0005-0000-0000-00007A6A0000}"/>
    <cellStyle name="Normal 3 2 6 9" xfId="24324" xr:uid="{00000000-0005-0000-0000-00007B6A0000}"/>
    <cellStyle name="Normal 3 2 6 9 2" xfId="24325" xr:uid="{00000000-0005-0000-0000-00007C6A0000}"/>
    <cellStyle name="Normal 3 2 6 9 2 2" xfId="24326" xr:uid="{00000000-0005-0000-0000-00007D6A0000}"/>
    <cellStyle name="Normal 3 2 6 9 3" xfId="24327" xr:uid="{00000000-0005-0000-0000-00007E6A0000}"/>
    <cellStyle name="Normal 3 2 7" xfId="24328" xr:uid="{00000000-0005-0000-0000-00007F6A0000}"/>
    <cellStyle name="Normal 3 2 7 10" xfId="24329" xr:uid="{00000000-0005-0000-0000-0000806A0000}"/>
    <cellStyle name="Normal 3 2 7 10 2" xfId="24330" xr:uid="{00000000-0005-0000-0000-0000816A0000}"/>
    <cellStyle name="Normal 3 2 7 11" xfId="24331" xr:uid="{00000000-0005-0000-0000-0000826A0000}"/>
    <cellStyle name="Normal 3 2 7 12" xfId="24332" xr:uid="{00000000-0005-0000-0000-0000836A0000}"/>
    <cellStyle name="Normal 3 2 7 2" xfId="24333" xr:uid="{00000000-0005-0000-0000-0000846A0000}"/>
    <cellStyle name="Normal 3 2 7 2 2" xfId="24334" xr:uid="{00000000-0005-0000-0000-0000856A0000}"/>
    <cellStyle name="Normal 3 2 7 2 2 2" xfId="24335" xr:uid="{00000000-0005-0000-0000-0000866A0000}"/>
    <cellStyle name="Normal 3 2 7 2 2 2 2" xfId="24336" xr:uid="{00000000-0005-0000-0000-0000876A0000}"/>
    <cellStyle name="Normal 3 2 7 2 2 2 3" xfId="24337" xr:uid="{00000000-0005-0000-0000-0000886A0000}"/>
    <cellStyle name="Normal 3 2 7 2 2 2 4" xfId="24338" xr:uid="{00000000-0005-0000-0000-0000896A0000}"/>
    <cellStyle name="Normal 3 2 7 2 2 3" xfId="24339" xr:uid="{00000000-0005-0000-0000-00008A6A0000}"/>
    <cellStyle name="Normal 3 2 7 2 2 3 2" xfId="24340" xr:uid="{00000000-0005-0000-0000-00008B6A0000}"/>
    <cellStyle name="Normal 3 2 7 2 2 4" xfId="24341" xr:uid="{00000000-0005-0000-0000-00008C6A0000}"/>
    <cellStyle name="Normal 3 2 7 2 2 4 2" xfId="24342" xr:uid="{00000000-0005-0000-0000-00008D6A0000}"/>
    <cellStyle name="Normal 3 2 7 2 2 5" xfId="24343" xr:uid="{00000000-0005-0000-0000-00008E6A0000}"/>
    <cellStyle name="Normal 3 2 7 2 2 6" xfId="24344" xr:uid="{00000000-0005-0000-0000-00008F6A0000}"/>
    <cellStyle name="Normal 3 2 7 2 3" xfId="24345" xr:uid="{00000000-0005-0000-0000-0000906A0000}"/>
    <cellStyle name="Normal 3 2 7 2 3 2" xfId="24346" xr:uid="{00000000-0005-0000-0000-0000916A0000}"/>
    <cellStyle name="Normal 3 2 7 2 3 2 2" xfId="24347" xr:uid="{00000000-0005-0000-0000-0000926A0000}"/>
    <cellStyle name="Normal 3 2 7 2 3 2 3" xfId="24348" xr:uid="{00000000-0005-0000-0000-0000936A0000}"/>
    <cellStyle name="Normal 3 2 7 2 3 3" xfId="24349" xr:uid="{00000000-0005-0000-0000-0000946A0000}"/>
    <cellStyle name="Normal 3 2 7 2 3 3 2" xfId="24350" xr:uid="{00000000-0005-0000-0000-0000956A0000}"/>
    <cellStyle name="Normal 3 2 7 2 3 4" xfId="24351" xr:uid="{00000000-0005-0000-0000-0000966A0000}"/>
    <cellStyle name="Normal 3 2 7 2 3 5" xfId="24352" xr:uid="{00000000-0005-0000-0000-0000976A0000}"/>
    <cellStyle name="Normal 3 2 7 2 4" xfId="24353" xr:uid="{00000000-0005-0000-0000-0000986A0000}"/>
    <cellStyle name="Normal 3 2 7 2 4 2" xfId="24354" xr:uid="{00000000-0005-0000-0000-0000996A0000}"/>
    <cellStyle name="Normal 3 2 7 2 4 2 2" xfId="24355" xr:uid="{00000000-0005-0000-0000-00009A6A0000}"/>
    <cellStyle name="Normal 3 2 7 2 4 3" xfId="24356" xr:uid="{00000000-0005-0000-0000-00009B6A0000}"/>
    <cellStyle name="Normal 3 2 7 2 4 4" xfId="24357" xr:uid="{00000000-0005-0000-0000-00009C6A0000}"/>
    <cellStyle name="Normal 3 2 7 2 5" xfId="24358" xr:uid="{00000000-0005-0000-0000-00009D6A0000}"/>
    <cellStyle name="Normal 3 2 7 2 5 2" xfId="24359" xr:uid="{00000000-0005-0000-0000-00009E6A0000}"/>
    <cellStyle name="Normal 3 2 7 2 5 3" xfId="24360" xr:uid="{00000000-0005-0000-0000-00009F6A0000}"/>
    <cellStyle name="Normal 3 2 7 2 6" xfId="24361" xr:uid="{00000000-0005-0000-0000-0000A06A0000}"/>
    <cellStyle name="Normal 3 2 7 2 6 2" xfId="24362" xr:uid="{00000000-0005-0000-0000-0000A16A0000}"/>
    <cellStyle name="Normal 3 2 7 2 6 3" xfId="24363" xr:uid="{00000000-0005-0000-0000-0000A26A0000}"/>
    <cellStyle name="Normal 3 2 7 2 7" xfId="24364" xr:uid="{00000000-0005-0000-0000-0000A36A0000}"/>
    <cellStyle name="Normal 3 2 7 2 8" xfId="24365" xr:uid="{00000000-0005-0000-0000-0000A46A0000}"/>
    <cellStyle name="Normal 3 2 7 3" xfId="24366" xr:uid="{00000000-0005-0000-0000-0000A56A0000}"/>
    <cellStyle name="Normal 3 2 7 3 2" xfId="24367" xr:uid="{00000000-0005-0000-0000-0000A66A0000}"/>
    <cellStyle name="Normal 3 2 7 3 2 2" xfId="24368" xr:uid="{00000000-0005-0000-0000-0000A76A0000}"/>
    <cellStyle name="Normal 3 2 7 3 2 2 2" xfId="24369" xr:uid="{00000000-0005-0000-0000-0000A86A0000}"/>
    <cellStyle name="Normal 3 2 7 3 2 2 3" xfId="24370" xr:uid="{00000000-0005-0000-0000-0000A96A0000}"/>
    <cellStyle name="Normal 3 2 7 3 2 2 4" xfId="24371" xr:uid="{00000000-0005-0000-0000-0000AA6A0000}"/>
    <cellStyle name="Normal 3 2 7 3 2 3" xfId="24372" xr:uid="{00000000-0005-0000-0000-0000AB6A0000}"/>
    <cellStyle name="Normal 3 2 7 3 2 3 2" xfId="24373" xr:uid="{00000000-0005-0000-0000-0000AC6A0000}"/>
    <cellStyle name="Normal 3 2 7 3 2 4" xfId="24374" xr:uid="{00000000-0005-0000-0000-0000AD6A0000}"/>
    <cellStyle name="Normal 3 2 7 3 2 4 2" xfId="24375" xr:uid="{00000000-0005-0000-0000-0000AE6A0000}"/>
    <cellStyle name="Normal 3 2 7 3 2 5" xfId="24376" xr:uid="{00000000-0005-0000-0000-0000AF6A0000}"/>
    <cellStyle name="Normal 3 2 7 3 2 6" xfId="24377" xr:uid="{00000000-0005-0000-0000-0000B06A0000}"/>
    <cellStyle name="Normal 3 2 7 3 3" xfId="24378" xr:uid="{00000000-0005-0000-0000-0000B16A0000}"/>
    <cellStyle name="Normal 3 2 7 3 3 2" xfId="24379" xr:uid="{00000000-0005-0000-0000-0000B26A0000}"/>
    <cellStyle name="Normal 3 2 7 3 3 2 2" xfId="24380" xr:uid="{00000000-0005-0000-0000-0000B36A0000}"/>
    <cellStyle name="Normal 3 2 7 3 3 2 3" xfId="24381" xr:uid="{00000000-0005-0000-0000-0000B46A0000}"/>
    <cellStyle name="Normal 3 2 7 3 3 3" xfId="24382" xr:uid="{00000000-0005-0000-0000-0000B56A0000}"/>
    <cellStyle name="Normal 3 2 7 3 3 3 2" xfId="24383" xr:uid="{00000000-0005-0000-0000-0000B66A0000}"/>
    <cellStyle name="Normal 3 2 7 3 3 4" xfId="24384" xr:uid="{00000000-0005-0000-0000-0000B76A0000}"/>
    <cellStyle name="Normal 3 2 7 3 3 5" xfId="24385" xr:uid="{00000000-0005-0000-0000-0000B86A0000}"/>
    <cellStyle name="Normal 3 2 7 3 4" xfId="24386" xr:uid="{00000000-0005-0000-0000-0000B96A0000}"/>
    <cellStyle name="Normal 3 2 7 3 4 2" xfId="24387" xr:uid="{00000000-0005-0000-0000-0000BA6A0000}"/>
    <cellStyle name="Normal 3 2 7 3 4 2 2" xfId="24388" xr:uid="{00000000-0005-0000-0000-0000BB6A0000}"/>
    <cellStyle name="Normal 3 2 7 3 4 3" xfId="24389" xr:uid="{00000000-0005-0000-0000-0000BC6A0000}"/>
    <cellStyle name="Normal 3 2 7 3 4 4" xfId="24390" xr:uid="{00000000-0005-0000-0000-0000BD6A0000}"/>
    <cellStyle name="Normal 3 2 7 3 5" xfId="24391" xr:uid="{00000000-0005-0000-0000-0000BE6A0000}"/>
    <cellStyle name="Normal 3 2 7 3 5 2" xfId="24392" xr:uid="{00000000-0005-0000-0000-0000BF6A0000}"/>
    <cellStyle name="Normal 3 2 7 3 5 3" xfId="24393" xr:uid="{00000000-0005-0000-0000-0000C06A0000}"/>
    <cellStyle name="Normal 3 2 7 3 6" xfId="24394" xr:uid="{00000000-0005-0000-0000-0000C16A0000}"/>
    <cellStyle name="Normal 3 2 7 3 6 2" xfId="24395" xr:uid="{00000000-0005-0000-0000-0000C26A0000}"/>
    <cellStyle name="Normal 3 2 7 3 6 3" xfId="24396" xr:uid="{00000000-0005-0000-0000-0000C36A0000}"/>
    <cellStyle name="Normal 3 2 7 3 7" xfId="24397" xr:uid="{00000000-0005-0000-0000-0000C46A0000}"/>
    <cellStyle name="Normal 3 2 7 3 8" xfId="24398" xr:uid="{00000000-0005-0000-0000-0000C56A0000}"/>
    <cellStyle name="Normal 3 2 7 4" xfId="24399" xr:uid="{00000000-0005-0000-0000-0000C66A0000}"/>
    <cellStyle name="Normal 3 2 7 4 2" xfId="24400" xr:uid="{00000000-0005-0000-0000-0000C76A0000}"/>
    <cellStyle name="Normal 3 2 7 4 2 2" xfId="24401" xr:uid="{00000000-0005-0000-0000-0000C86A0000}"/>
    <cellStyle name="Normal 3 2 7 4 2 2 2" xfId="24402" xr:uid="{00000000-0005-0000-0000-0000C96A0000}"/>
    <cellStyle name="Normal 3 2 7 4 2 2 3" xfId="24403" xr:uid="{00000000-0005-0000-0000-0000CA6A0000}"/>
    <cellStyle name="Normal 3 2 7 4 2 3" xfId="24404" xr:uid="{00000000-0005-0000-0000-0000CB6A0000}"/>
    <cellStyle name="Normal 3 2 7 4 2 3 2" xfId="24405" xr:uid="{00000000-0005-0000-0000-0000CC6A0000}"/>
    <cellStyle name="Normal 3 2 7 4 2 4" xfId="24406" xr:uid="{00000000-0005-0000-0000-0000CD6A0000}"/>
    <cellStyle name="Normal 3 2 7 4 2 5" xfId="24407" xr:uid="{00000000-0005-0000-0000-0000CE6A0000}"/>
    <cellStyle name="Normal 3 2 7 4 3" xfId="24408" xr:uid="{00000000-0005-0000-0000-0000CF6A0000}"/>
    <cellStyle name="Normal 3 2 7 4 3 2" xfId="24409" xr:uid="{00000000-0005-0000-0000-0000D06A0000}"/>
    <cellStyle name="Normal 3 2 7 4 3 2 2" xfId="24410" xr:uid="{00000000-0005-0000-0000-0000D16A0000}"/>
    <cellStyle name="Normal 3 2 7 4 3 3" xfId="24411" xr:uid="{00000000-0005-0000-0000-0000D26A0000}"/>
    <cellStyle name="Normal 3 2 7 4 3 4" xfId="24412" xr:uid="{00000000-0005-0000-0000-0000D36A0000}"/>
    <cellStyle name="Normal 3 2 7 4 4" xfId="24413" xr:uid="{00000000-0005-0000-0000-0000D46A0000}"/>
    <cellStyle name="Normal 3 2 7 4 4 2" xfId="24414" xr:uid="{00000000-0005-0000-0000-0000D56A0000}"/>
    <cellStyle name="Normal 3 2 7 4 4 2 2" xfId="24415" xr:uid="{00000000-0005-0000-0000-0000D66A0000}"/>
    <cellStyle name="Normal 3 2 7 4 4 3" xfId="24416" xr:uid="{00000000-0005-0000-0000-0000D76A0000}"/>
    <cellStyle name="Normal 3 2 7 4 5" xfId="24417" xr:uid="{00000000-0005-0000-0000-0000D86A0000}"/>
    <cellStyle name="Normal 3 2 7 4 5 2" xfId="24418" xr:uid="{00000000-0005-0000-0000-0000D96A0000}"/>
    <cellStyle name="Normal 3 2 7 4 5 3" xfId="24419" xr:uid="{00000000-0005-0000-0000-0000DA6A0000}"/>
    <cellStyle name="Normal 3 2 7 4 6" xfId="24420" xr:uid="{00000000-0005-0000-0000-0000DB6A0000}"/>
    <cellStyle name="Normal 3 2 7 4 6 2" xfId="24421" xr:uid="{00000000-0005-0000-0000-0000DC6A0000}"/>
    <cellStyle name="Normal 3 2 7 4 7" xfId="24422" xr:uid="{00000000-0005-0000-0000-0000DD6A0000}"/>
    <cellStyle name="Normal 3 2 7 5" xfId="24423" xr:uid="{00000000-0005-0000-0000-0000DE6A0000}"/>
    <cellStyle name="Normal 3 2 7 5 2" xfId="24424" xr:uid="{00000000-0005-0000-0000-0000DF6A0000}"/>
    <cellStyle name="Normal 3 2 7 5 2 2" xfId="24425" xr:uid="{00000000-0005-0000-0000-0000E06A0000}"/>
    <cellStyle name="Normal 3 2 7 5 2 2 2" xfId="24426" xr:uid="{00000000-0005-0000-0000-0000E16A0000}"/>
    <cellStyle name="Normal 3 2 7 5 2 3" xfId="24427" xr:uid="{00000000-0005-0000-0000-0000E26A0000}"/>
    <cellStyle name="Normal 3 2 7 5 3" xfId="24428" xr:uid="{00000000-0005-0000-0000-0000E36A0000}"/>
    <cellStyle name="Normal 3 2 7 5 3 2" xfId="24429" xr:uid="{00000000-0005-0000-0000-0000E46A0000}"/>
    <cellStyle name="Normal 3 2 7 5 3 2 2" xfId="24430" xr:uid="{00000000-0005-0000-0000-0000E56A0000}"/>
    <cellStyle name="Normal 3 2 7 5 3 3" xfId="24431" xr:uid="{00000000-0005-0000-0000-0000E66A0000}"/>
    <cellStyle name="Normal 3 2 7 5 4" xfId="24432" xr:uid="{00000000-0005-0000-0000-0000E76A0000}"/>
    <cellStyle name="Normal 3 2 7 5 4 2" xfId="24433" xr:uid="{00000000-0005-0000-0000-0000E86A0000}"/>
    <cellStyle name="Normal 3 2 7 5 4 3" xfId="24434" xr:uid="{00000000-0005-0000-0000-0000E96A0000}"/>
    <cellStyle name="Normal 3 2 7 5 5" xfId="24435" xr:uid="{00000000-0005-0000-0000-0000EA6A0000}"/>
    <cellStyle name="Normal 3 2 7 5 6" xfId="24436" xr:uid="{00000000-0005-0000-0000-0000EB6A0000}"/>
    <cellStyle name="Normal 3 2 7 5 7" xfId="24437" xr:uid="{00000000-0005-0000-0000-0000EC6A0000}"/>
    <cellStyle name="Normal 3 2 7 6" xfId="24438" xr:uid="{00000000-0005-0000-0000-0000ED6A0000}"/>
    <cellStyle name="Normal 3 2 7 6 2" xfId="24439" xr:uid="{00000000-0005-0000-0000-0000EE6A0000}"/>
    <cellStyle name="Normal 3 2 7 6 2 2" xfId="24440" xr:uid="{00000000-0005-0000-0000-0000EF6A0000}"/>
    <cellStyle name="Normal 3 2 7 6 2 2 2" xfId="24441" xr:uid="{00000000-0005-0000-0000-0000F06A0000}"/>
    <cellStyle name="Normal 3 2 7 6 2 3" xfId="24442" xr:uid="{00000000-0005-0000-0000-0000F16A0000}"/>
    <cellStyle name="Normal 3 2 7 6 3" xfId="24443" xr:uid="{00000000-0005-0000-0000-0000F26A0000}"/>
    <cellStyle name="Normal 3 2 7 6 3 2" xfId="24444" xr:uid="{00000000-0005-0000-0000-0000F36A0000}"/>
    <cellStyle name="Normal 3 2 7 6 3 2 2" xfId="24445" xr:uid="{00000000-0005-0000-0000-0000F46A0000}"/>
    <cellStyle name="Normal 3 2 7 6 3 3" xfId="24446" xr:uid="{00000000-0005-0000-0000-0000F56A0000}"/>
    <cellStyle name="Normal 3 2 7 6 4" xfId="24447" xr:uid="{00000000-0005-0000-0000-0000F66A0000}"/>
    <cellStyle name="Normal 3 2 7 6 4 2" xfId="24448" xr:uid="{00000000-0005-0000-0000-0000F76A0000}"/>
    <cellStyle name="Normal 3 2 7 6 5" xfId="24449" xr:uid="{00000000-0005-0000-0000-0000F86A0000}"/>
    <cellStyle name="Normal 3 2 7 6 6" xfId="24450" xr:uid="{00000000-0005-0000-0000-0000F96A0000}"/>
    <cellStyle name="Normal 3 2 7 7" xfId="24451" xr:uid="{00000000-0005-0000-0000-0000FA6A0000}"/>
    <cellStyle name="Normal 3 2 7 7 2" xfId="24452" xr:uid="{00000000-0005-0000-0000-0000FB6A0000}"/>
    <cellStyle name="Normal 3 2 7 7 2 2" xfId="24453" xr:uid="{00000000-0005-0000-0000-0000FC6A0000}"/>
    <cellStyle name="Normal 3 2 7 7 3" xfId="24454" xr:uid="{00000000-0005-0000-0000-0000FD6A0000}"/>
    <cellStyle name="Normal 3 2 7 7 4" xfId="24455" xr:uid="{00000000-0005-0000-0000-0000FE6A0000}"/>
    <cellStyle name="Normal 3 2 7 8" xfId="24456" xr:uid="{00000000-0005-0000-0000-0000FF6A0000}"/>
    <cellStyle name="Normal 3 2 7 8 2" xfId="24457" xr:uid="{00000000-0005-0000-0000-0000006B0000}"/>
    <cellStyle name="Normal 3 2 7 8 2 2" xfId="24458" xr:uid="{00000000-0005-0000-0000-0000016B0000}"/>
    <cellStyle name="Normal 3 2 7 8 3" xfId="24459" xr:uid="{00000000-0005-0000-0000-0000026B0000}"/>
    <cellStyle name="Normal 3 2 7 9" xfId="24460" xr:uid="{00000000-0005-0000-0000-0000036B0000}"/>
    <cellStyle name="Normal 3 2 7 9 2" xfId="24461" xr:uid="{00000000-0005-0000-0000-0000046B0000}"/>
    <cellStyle name="Normal 3 2 7 9 2 2" xfId="24462" xr:uid="{00000000-0005-0000-0000-0000056B0000}"/>
    <cellStyle name="Normal 3 2 7 9 3" xfId="24463" xr:uid="{00000000-0005-0000-0000-0000066B0000}"/>
    <cellStyle name="Normal 3 2 8" xfId="24464" xr:uid="{00000000-0005-0000-0000-0000076B0000}"/>
    <cellStyle name="Normal 3 2 8 10" xfId="24465" xr:uid="{00000000-0005-0000-0000-0000086B0000}"/>
    <cellStyle name="Normal 3 2 8 11" xfId="24466" xr:uid="{00000000-0005-0000-0000-0000096B0000}"/>
    <cellStyle name="Normal 3 2 8 2" xfId="24467" xr:uid="{00000000-0005-0000-0000-00000A6B0000}"/>
    <cellStyle name="Normal 3 2 8 2 2" xfId="24468" xr:uid="{00000000-0005-0000-0000-00000B6B0000}"/>
    <cellStyle name="Normal 3 2 8 2 2 2" xfId="24469" xr:uid="{00000000-0005-0000-0000-00000C6B0000}"/>
    <cellStyle name="Normal 3 2 8 2 2 2 2" xfId="24470" xr:uid="{00000000-0005-0000-0000-00000D6B0000}"/>
    <cellStyle name="Normal 3 2 8 2 2 2 3" xfId="24471" xr:uid="{00000000-0005-0000-0000-00000E6B0000}"/>
    <cellStyle name="Normal 3 2 8 2 2 2 4" xfId="24472" xr:uid="{00000000-0005-0000-0000-00000F6B0000}"/>
    <cellStyle name="Normal 3 2 8 2 2 3" xfId="24473" xr:uid="{00000000-0005-0000-0000-0000106B0000}"/>
    <cellStyle name="Normal 3 2 8 2 2 3 2" xfId="24474" xr:uid="{00000000-0005-0000-0000-0000116B0000}"/>
    <cellStyle name="Normal 3 2 8 2 2 4" xfId="24475" xr:uid="{00000000-0005-0000-0000-0000126B0000}"/>
    <cellStyle name="Normal 3 2 8 2 2 4 2" xfId="24476" xr:uid="{00000000-0005-0000-0000-0000136B0000}"/>
    <cellStyle name="Normal 3 2 8 2 2 5" xfId="24477" xr:uid="{00000000-0005-0000-0000-0000146B0000}"/>
    <cellStyle name="Normal 3 2 8 2 2 6" xfId="24478" xr:uid="{00000000-0005-0000-0000-0000156B0000}"/>
    <cellStyle name="Normal 3 2 8 2 3" xfId="24479" xr:uid="{00000000-0005-0000-0000-0000166B0000}"/>
    <cellStyle name="Normal 3 2 8 2 3 2" xfId="24480" xr:uid="{00000000-0005-0000-0000-0000176B0000}"/>
    <cellStyle name="Normal 3 2 8 2 3 2 2" xfId="24481" xr:uid="{00000000-0005-0000-0000-0000186B0000}"/>
    <cellStyle name="Normal 3 2 8 2 3 2 3" xfId="24482" xr:uid="{00000000-0005-0000-0000-0000196B0000}"/>
    <cellStyle name="Normal 3 2 8 2 3 3" xfId="24483" xr:uid="{00000000-0005-0000-0000-00001A6B0000}"/>
    <cellStyle name="Normal 3 2 8 2 3 3 2" xfId="24484" xr:uid="{00000000-0005-0000-0000-00001B6B0000}"/>
    <cellStyle name="Normal 3 2 8 2 3 4" xfId="24485" xr:uid="{00000000-0005-0000-0000-00001C6B0000}"/>
    <cellStyle name="Normal 3 2 8 2 3 5" xfId="24486" xr:uid="{00000000-0005-0000-0000-00001D6B0000}"/>
    <cellStyle name="Normal 3 2 8 2 4" xfId="24487" xr:uid="{00000000-0005-0000-0000-00001E6B0000}"/>
    <cellStyle name="Normal 3 2 8 2 4 2" xfId="24488" xr:uid="{00000000-0005-0000-0000-00001F6B0000}"/>
    <cellStyle name="Normal 3 2 8 2 4 2 2" xfId="24489" xr:uid="{00000000-0005-0000-0000-0000206B0000}"/>
    <cellStyle name="Normal 3 2 8 2 4 3" xfId="24490" xr:uid="{00000000-0005-0000-0000-0000216B0000}"/>
    <cellStyle name="Normal 3 2 8 2 4 4" xfId="24491" xr:uid="{00000000-0005-0000-0000-0000226B0000}"/>
    <cellStyle name="Normal 3 2 8 2 5" xfId="24492" xr:uid="{00000000-0005-0000-0000-0000236B0000}"/>
    <cellStyle name="Normal 3 2 8 2 5 2" xfId="24493" xr:uid="{00000000-0005-0000-0000-0000246B0000}"/>
    <cellStyle name="Normal 3 2 8 2 5 3" xfId="24494" xr:uid="{00000000-0005-0000-0000-0000256B0000}"/>
    <cellStyle name="Normal 3 2 8 2 6" xfId="24495" xr:uid="{00000000-0005-0000-0000-0000266B0000}"/>
    <cellStyle name="Normal 3 2 8 2 6 2" xfId="24496" xr:uid="{00000000-0005-0000-0000-0000276B0000}"/>
    <cellStyle name="Normal 3 2 8 2 6 3" xfId="24497" xr:uid="{00000000-0005-0000-0000-0000286B0000}"/>
    <cellStyle name="Normal 3 2 8 2 7" xfId="24498" xr:uid="{00000000-0005-0000-0000-0000296B0000}"/>
    <cellStyle name="Normal 3 2 8 2 8" xfId="24499" xr:uid="{00000000-0005-0000-0000-00002A6B0000}"/>
    <cellStyle name="Normal 3 2 8 3" xfId="24500" xr:uid="{00000000-0005-0000-0000-00002B6B0000}"/>
    <cellStyle name="Normal 3 2 8 3 2" xfId="24501" xr:uid="{00000000-0005-0000-0000-00002C6B0000}"/>
    <cellStyle name="Normal 3 2 8 3 2 2" xfId="24502" xr:uid="{00000000-0005-0000-0000-00002D6B0000}"/>
    <cellStyle name="Normal 3 2 8 3 2 2 2" xfId="24503" xr:uid="{00000000-0005-0000-0000-00002E6B0000}"/>
    <cellStyle name="Normal 3 2 8 3 2 3" xfId="24504" xr:uid="{00000000-0005-0000-0000-00002F6B0000}"/>
    <cellStyle name="Normal 3 2 8 3 2 4" xfId="24505" xr:uid="{00000000-0005-0000-0000-0000306B0000}"/>
    <cellStyle name="Normal 3 2 8 3 3" xfId="24506" xr:uid="{00000000-0005-0000-0000-0000316B0000}"/>
    <cellStyle name="Normal 3 2 8 3 3 2" xfId="24507" xr:uid="{00000000-0005-0000-0000-0000326B0000}"/>
    <cellStyle name="Normal 3 2 8 3 3 2 2" xfId="24508" xr:uid="{00000000-0005-0000-0000-0000336B0000}"/>
    <cellStyle name="Normal 3 2 8 3 3 3" xfId="24509" xr:uid="{00000000-0005-0000-0000-0000346B0000}"/>
    <cellStyle name="Normal 3 2 8 3 4" xfId="24510" xr:uid="{00000000-0005-0000-0000-0000356B0000}"/>
    <cellStyle name="Normal 3 2 8 3 4 2" xfId="24511" xr:uid="{00000000-0005-0000-0000-0000366B0000}"/>
    <cellStyle name="Normal 3 2 8 3 4 2 2" xfId="24512" xr:uid="{00000000-0005-0000-0000-0000376B0000}"/>
    <cellStyle name="Normal 3 2 8 3 4 3" xfId="24513" xr:uid="{00000000-0005-0000-0000-0000386B0000}"/>
    <cellStyle name="Normal 3 2 8 3 5" xfId="24514" xr:uid="{00000000-0005-0000-0000-0000396B0000}"/>
    <cellStyle name="Normal 3 2 8 3 5 2" xfId="24515" xr:uid="{00000000-0005-0000-0000-00003A6B0000}"/>
    <cellStyle name="Normal 3 2 8 3 6" xfId="24516" xr:uid="{00000000-0005-0000-0000-00003B6B0000}"/>
    <cellStyle name="Normal 3 2 8 3 7" xfId="24517" xr:uid="{00000000-0005-0000-0000-00003C6B0000}"/>
    <cellStyle name="Normal 3 2 8 4" xfId="24518" xr:uid="{00000000-0005-0000-0000-00003D6B0000}"/>
    <cellStyle name="Normal 3 2 8 4 2" xfId="24519" xr:uid="{00000000-0005-0000-0000-00003E6B0000}"/>
    <cellStyle name="Normal 3 2 8 4 2 2" xfId="24520" xr:uid="{00000000-0005-0000-0000-00003F6B0000}"/>
    <cellStyle name="Normal 3 2 8 4 2 2 2" xfId="24521" xr:uid="{00000000-0005-0000-0000-0000406B0000}"/>
    <cellStyle name="Normal 3 2 8 4 2 3" xfId="24522" xr:uid="{00000000-0005-0000-0000-0000416B0000}"/>
    <cellStyle name="Normal 3 2 8 4 3" xfId="24523" xr:uid="{00000000-0005-0000-0000-0000426B0000}"/>
    <cellStyle name="Normal 3 2 8 4 3 2" xfId="24524" xr:uid="{00000000-0005-0000-0000-0000436B0000}"/>
    <cellStyle name="Normal 3 2 8 4 3 2 2" xfId="24525" xr:uid="{00000000-0005-0000-0000-0000446B0000}"/>
    <cellStyle name="Normal 3 2 8 4 3 3" xfId="24526" xr:uid="{00000000-0005-0000-0000-0000456B0000}"/>
    <cellStyle name="Normal 3 2 8 4 4" xfId="24527" xr:uid="{00000000-0005-0000-0000-0000466B0000}"/>
    <cellStyle name="Normal 3 2 8 4 4 2" xfId="24528" xr:uid="{00000000-0005-0000-0000-0000476B0000}"/>
    <cellStyle name="Normal 3 2 8 4 4 3" xfId="24529" xr:uid="{00000000-0005-0000-0000-0000486B0000}"/>
    <cellStyle name="Normal 3 2 8 4 5" xfId="24530" xr:uid="{00000000-0005-0000-0000-0000496B0000}"/>
    <cellStyle name="Normal 3 2 8 4 6" xfId="24531" xr:uid="{00000000-0005-0000-0000-00004A6B0000}"/>
    <cellStyle name="Normal 3 2 8 4 7" xfId="24532" xr:uid="{00000000-0005-0000-0000-00004B6B0000}"/>
    <cellStyle name="Normal 3 2 8 5" xfId="24533" xr:uid="{00000000-0005-0000-0000-00004C6B0000}"/>
    <cellStyle name="Normal 3 2 8 5 2" xfId="24534" xr:uid="{00000000-0005-0000-0000-00004D6B0000}"/>
    <cellStyle name="Normal 3 2 8 5 2 2" xfId="24535" xr:uid="{00000000-0005-0000-0000-00004E6B0000}"/>
    <cellStyle name="Normal 3 2 8 5 2 3" xfId="24536" xr:uid="{00000000-0005-0000-0000-00004F6B0000}"/>
    <cellStyle name="Normal 3 2 8 5 3" xfId="24537" xr:uid="{00000000-0005-0000-0000-0000506B0000}"/>
    <cellStyle name="Normal 3 2 8 5 3 2" xfId="24538" xr:uid="{00000000-0005-0000-0000-0000516B0000}"/>
    <cellStyle name="Normal 3 2 8 5 3 3" xfId="24539" xr:uid="{00000000-0005-0000-0000-0000526B0000}"/>
    <cellStyle name="Normal 3 2 8 5 4" xfId="24540" xr:uid="{00000000-0005-0000-0000-0000536B0000}"/>
    <cellStyle name="Normal 3 2 8 5 5" xfId="24541" xr:uid="{00000000-0005-0000-0000-0000546B0000}"/>
    <cellStyle name="Normal 3 2 8 5 6" xfId="24542" xr:uid="{00000000-0005-0000-0000-0000556B0000}"/>
    <cellStyle name="Normal 3 2 8 6" xfId="24543" xr:uid="{00000000-0005-0000-0000-0000566B0000}"/>
    <cellStyle name="Normal 3 2 8 6 2" xfId="24544" xr:uid="{00000000-0005-0000-0000-0000576B0000}"/>
    <cellStyle name="Normal 3 2 8 6 2 2" xfId="24545" xr:uid="{00000000-0005-0000-0000-0000586B0000}"/>
    <cellStyle name="Normal 3 2 8 6 3" xfId="24546" xr:uid="{00000000-0005-0000-0000-0000596B0000}"/>
    <cellStyle name="Normal 3 2 8 7" xfId="24547" xr:uid="{00000000-0005-0000-0000-00005A6B0000}"/>
    <cellStyle name="Normal 3 2 8 7 2" xfId="24548" xr:uid="{00000000-0005-0000-0000-00005B6B0000}"/>
    <cellStyle name="Normal 3 2 8 7 2 2" xfId="24549" xr:uid="{00000000-0005-0000-0000-00005C6B0000}"/>
    <cellStyle name="Normal 3 2 8 7 3" xfId="24550" xr:uid="{00000000-0005-0000-0000-00005D6B0000}"/>
    <cellStyle name="Normal 3 2 8 8" xfId="24551" xr:uid="{00000000-0005-0000-0000-00005E6B0000}"/>
    <cellStyle name="Normal 3 2 8 8 2" xfId="24552" xr:uid="{00000000-0005-0000-0000-00005F6B0000}"/>
    <cellStyle name="Normal 3 2 8 8 3" xfId="24553" xr:uid="{00000000-0005-0000-0000-0000606B0000}"/>
    <cellStyle name="Normal 3 2 8 9" xfId="24554" xr:uid="{00000000-0005-0000-0000-0000616B0000}"/>
    <cellStyle name="Normal 3 2 9" xfId="24555" xr:uid="{00000000-0005-0000-0000-0000626B0000}"/>
    <cellStyle name="Normal 3 2 9 10" xfId="24556" xr:uid="{00000000-0005-0000-0000-0000636B0000}"/>
    <cellStyle name="Normal 3 2 9 11" xfId="24557" xr:uid="{00000000-0005-0000-0000-0000646B0000}"/>
    <cellStyle name="Normal 3 2 9 2" xfId="24558" xr:uid="{00000000-0005-0000-0000-0000656B0000}"/>
    <cellStyle name="Normal 3 2 9 2 2" xfId="24559" xr:uid="{00000000-0005-0000-0000-0000666B0000}"/>
    <cellStyle name="Normal 3 2 9 2 2 2" xfId="24560" xr:uid="{00000000-0005-0000-0000-0000676B0000}"/>
    <cellStyle name="Normal 3 2 9 2 2 2 2" xfId="24561" xr:uid="{00000000-0005-0000-0000-0000686B0000}"/>
    <cellStyle name="Normal 3 2 9 2 2 3" xfId="24562" xr:uid="{00000000-0005-0000-0000-0000696B0000}"/>
    <cellStyle name="Normal 3 2 9 2 2 4" xfId="24563" xr:uid="{00000000-0005-0000-0000-00006A6B0000}"/>
    <cellStyle name="Normal 3 2 9 2 3" xfId="24564" xr:uid="{00000000-0005-0000-0000-00006B6B0000}"/>
    <cellStyle name="Normal 3 2 9 2 3 2" xfId="24565" xr:uid="{00000000-0005-0000-0000-00006C6B0000}"/>
    <cellStyle name="Normal 3 2 9 2 3 2 2" xfId="24566" xr:uid="{00000000-0005-0000-0000-00006D6B0000}"/>
    <cellStyle name="Normal 3 2 9 2 3 3" xfId="24567" xr:uid="{00000000-0005-0000-0000-00006E6B0000}"/>
    <cellStyle name="Normal 3 2 9 2 4" xfId="24568" xr:uid="{00000000-0005-0000-0000-00006F6B0000}"/>
    <cellStyle name="Normal 3 2 9 2 4 2" xfId="24569" xr:uid="{00000000-0005-0000-0000-0000706B0000}"/>
    <cellStyle name="Normal 3 2 9 2 4 2 2" xfId="24570" xr:uid="{00000000-0005-0000-0000-0000716B0000}"/>
    <cellStyle name="Normal 3 2 9 2 4 3" xfId="24571" xr:uid="{00000000-0005-0000-0000-0000726B0000}"/>
    <cellStyle name="Normal 3 2 9 2 5" xfId="24572" xr:uid="{00000000-0005-0000-0000-0000736B0000}"/>
    <cellStyle name="Normal 3 2 9 2 5 2" xfId="24573" xr:uid="{00000000-0005-0000-0000-0000746B0000}"/>
    <cellStyle name="Normal 3 2 9 2 6" xfId="24574" xr:uid="{00000000-0005-0000-0000-0000756B0000}"/>
    <cellStyle name="Normal 3 2 9 2 7" xfId="24575" xr:uid="{00000000-0005-0000-0000-0000766B0000}"/>
    <cellStyle name="Normal 3 2 9 3" xfId="24576" xr:uid="{00000000-0005-0000-0000-0000776B0000}"/>
    <cellStyle name="Normal 3 2 9 3 2" xfId="24577" xr:uid="{00000000-0005-0000-0000-0000786B0000}"/>
    <cellStyle name="Normal 3 2 9 3 2 2" xfId="24578" xr:uid="{00000000-0005-0000-0000-0000796B0000}"/>
    <cellStyle name="Normal 3 2 9 3 2 2 2" xfId="24579" xr:uid="{00000000-0005-0000-0000-00007A6B0000}"/>
    <cellStyle name="Normal 3 2 9 3 2 3" xfId="24580" xr:uid="{00000000-0005-0000-0000-00007B6B0000}"/>
    <cellStyle name="Normal 3 2 9 3 3" xfId="24581" xr:uid="{00000000-0005-0000-0000-00007C6B0000}"/>
    <cellStyle name="Normal 3 2 9 3 3 2" xfId="24582" xr:uid="{00000000-0005-0000-0000-00007D6B0000}"/>
    <cellStyle name="Normal 3 2 9 3 3 2 2" xfId="24583" xr:uid="{00000000-0005-0000-0000-00007E6B0000}"/>
    <cellStyle name="Normal 3 2 9 3 3 3" xfId="24584" xr:uid="{00000000-0005-0000-0000-00007F6B0000}"/>
    <cellStyle name="Normal 3 2 9 3 4" xfId="24585" xr:uid="{00000000-0005-0000-0000-0000806B0000}"/>
    <cellStyle name="Normal 3 2 9 3 4 2" xfId="24586" xr:uid="{00000000-0005-0000-0000-0000816B0000}"/>
    <cellStyle name="Normal 3 2 9 3 4 3" xfId="24587" xr:uid="{00000000-0005-0000-0000-0000826B0000}"/>
    <cellStyle name="Normal 3 2 9 3 5" xfId="24588" xr:uid="{00000000-0005-0000-0000-0000836B0000}"/>
    <cellStyle name="Normal 3 2 9 3 6" xfId="24589" xr:uid="{00000000-0005-0000-0000-0000846B0000}"/>
    <cellStyle name="Normal 3 2 9 3 7" xfId="24590" xr:uid="{00000000-0005-0000-0000-0000856B0000}"/>
    <cellStyle name="Normal 3 2 9 4" xfId="24591" xr:uid="{00000000-0005-0000-0000-0000866B0000}"/>
    <cellStyle name="Normal 3 2 9 4 2" xfId="24592" xr:uid="{00000000-0005-0000-0000-0000876B0000}"/>
    <cellStyle name="Normal 3 2 9 4 2 2" xfId="24593" xr:uid="{00000000-0005-0000-0000-0000886B0000}"/>
    <cellStyle name="Normal 3 2 9 4 2 3" xfId="24594" xr:uid="{00000000-0005-0000-0000-0000896B0000}"/>
    <cellStyle name="Normal 3 2 9 4 3" xfId="24595" xr:uid="{00000000-0005-0000-0000-00008A6B0000}"/>
    <cellStyle name="Normal 3 2 9 4 3 2" xfId="24596" xr:uid="{00000000-0005-0000-0000-00008B6B0000}"/>
    <cellStyle name="Normal 3 2 9 4 3 3" xfId="24597" xr:uid="{00000000-0005-0000-0000-00008C6B0000}"/>
    <cellStyle name="Normal 3 2 9 4 4" xfId="24598" xr:uid="{00000000-0005-0000-0000-00008D6B0000}"/>
    <cellStyle name="Normal 3 2 9 4 4 2" xfId="24599" xr:uid="{00000000-0005-0000-0000-00008E6B0000}"/>
    <cellStyle name="Normal 3 2 9 4 5" xfId="24600" xr:uid="{00000000-0005-0000-0000-00008F6B0000}"/>
    <cellStyle name="Normal 3 2 9 4 6" xfId="24601" xr:uid="{00000000-0005-0000-0000-0000906B0000}"/>
    <cellStyle name="Normal 3 2 9 4 7" xfId="24602" xr:uid="{00000000-0005-0000-0000-0000916B0000}"/>
    <cellStyle name="Normal 3 2 9 5" xfId="24603" xr:uid="{00000000-0005-0000-0000-0000926B0000}"/>
    <cellStyle name="Normal 3 2 9 5 2" xfId="24604" xr:uid="{00000000-0005-0000-0000-0000936B0000}"/>
    <cellStyle name="Normal 3 2 9 5 2 2" xfId="24605" xr:uid="{00000000-0005-0000-0000-0000946B0000}"/>
    <cellStyle name="Normal 3 2 9 5 2 3" xfId="24606" xr:uid="{00000000-0005-0000-0000-0000956B0000}"/>
    <cellStyle name="Normal 3 2 9 5 3" xfId="24607" xr:uid="{00000000-0005-0000-0000-0000966B0000}"/>
    <cellStyle name="Normal 3 2 9 5 3 2" xfId="24608" xr:uid="{00000000-0005-0000-0000-0000976B0000}"/>
    <cellStyle name="Normal 3 2 9 5 4" xfId="24609" xr:uid="{00000000-0005-0000-0000-0000986B0000}"/>
    <cellStyle name="Normal 3 2 9 5 5" xfId="24610" xr:uid="{00000000-0005-0000-0000-0000996B0000}"/>
    <cellStyle name="Normal 3 2 9 5 6" xfId="24611" xr:uid="{00000000-0005-0000-0000-00009A6B0000}"/>
    <cellStyle name="Normal 3 2 9 6" xfId="24612" xr:uid="{00000000-0005-0000-0000-00009B6B0000}"/>
    <cellStyle name="Normal 3 2 9 6 2" xfId="24613" xr:uid="{00000000-0005-0000-0000-00009C6B0000}"/>
    <cellStyle name="Normal 3 2 9 6 2 2" xfId="24614" xr:uid="{00000000-0005-0000-0000-00009D6B0000}"/>
    <cellStyle name="Normal 3 2 9 6 3" xfId="24615" xr:uid="{00000000-0005-0000-0000-00009E6B0000}"/>
    <cellStyle name="Normal 3 2 9 7" xfId="24616" xr:uid="{00000000-0005-0000-0000-00009F6B0000}"/>
    <cellStyle name="Normal 3 2 9 7 2" xfId="24617" xr:uid="{00000000-0005-0000-0000-0000A06B0000}"/>
    <cellStyle name="Normal 3 2 9 7 3" xfId="24618" xr:uid="{00000000-0005-0000-0000-0000A16B0000}"/>
    <cellStyle name="Normal 3 2 9 8" xfId="24619" xr:uid="{00000000-0005-0000-0000-0000A26B0000}"/>
    <cellStyle name="Normal 3 2 9 8 2" xfId="24620" xr:uid="{00000000-0005-0000-0000-0000A36B0000}"/>
    <cellStyle name="Normal 3 2 9 9" xfId="24621" xr:uid="{00000000-0005-0000-0000-0000A46B0000}"/>
    <cellStyle name="Normal 3 2_2D - MAY 24 2010 Ten Year ATRR Forecast for Stakeholders - Updated to SL Rev 12 for PowerPoint" xfId="46829" xr:uid="{00000000-0005-0000-0000-0000A56B0000}"/>
    <cellStyle name="Normal 3 3" xfId="24622" xr:uid="{00000000-0005-0000-0000-0000A66B0000}"/>
    <cellStyle name="Normal 3 3 10" xfId="24623" xr:uid="{00000000-0005-0000-0000-0000A76B0000}"/>
    <cellStyle name="Normal 3 3 10 2" xfId="24624" xr:uid="{00000000-0005-0000-0000-0000A86B0000}"/>
    <cellStyle name="Normal 3 3 10 2 2" xfId="24625" xr:uid="{00000000-0005-0000-0000-0000A96B0000}"/>
    <cellStyle name="Normal 3 3 10 2 2 2" xfId="24626" xr:uid="{00000000-0005-0000-0000-0000AA6B0000}"/>
    <cellStyle name="Normal 3 3 10 2 2 3" xfId="24627" xr:uid="{00000000-0005-0000-0000-0000AB6B0000}"/>
    <cellStyle name="Normal 3 3 10 2 3" xfId="24628" xr:uid="{00000000-0005-0000-0000-0000AC6B0000}"/>
    <cellStyle name="Normal 3 3 10 2 3 2" xfId="24629" xr:uid="{00000000-0005-0000-0000-0000AD6B0000}"/>
    <cellStyle name="Normal 3 3 10 2 4" xfId="24630" xr:uid="{00000000-0005-0000-0000-0000AE6B0000}"/>
    <cellStyle name="Normal 3 3 10 2 5" xfId="24631" xr:uid="{00000000-0005-0000-0000-0000AF6B0000}"/>
    <cellStyle name="Normal 3 3 10 3" xfId="24632" xr:uid="{00000000-0005-0000-0000-0000B06B0000}"/>
    <cellStyle name="Normal 3 3 10 3 2" xfId="24633" xr:uid="{00000000-0005-0000-0000-0000B16B0000}"/>
    <cellStyle name="Normal 3 3 10 3 2 2" xfId="24634" xr:uid="{00000000-0005-0000-0000-0000B26B0000}"/>
    <cellStyle name="Normal 3 3 10 3 3" xfId="24635" xr:uid="{00000000-0005-0000-0000-0000B36B0000}"/>
    <cellStyle name="Normal 3 3 10 3 4" xfId="24636" xr:uid="{00000000-0005-0000-0000-0000B46B0000}"/>
    <cellStyle name="Normal 3 3 10 4" xfId="24637" xr:uid="{00000000-0005-0000-0000-0000B56B0000}"/>
    <cellStyle name="Normal 3 3 10 4 2" xfId="24638" xr:uid="{00000000-0005-0000-0000-0000B66B0000}"/>
    <cellStyle name="Normal 3 3 10 4 2 2" xfId="24639" xr:uid="{00000000-0005-0000-0000-0000B76B0000}"/>
    <cellStyle name="Normal 3 3 10 4 3" xfId="24640" xr:uid="{00000000-0005-0000-0000-0000B86B0000}"/>
    <cellStyle name="Normal 3 3 10 5" xfId="24641" xr:uid="{00000000-0005-0000-0000-0000B96B0000}"/>
    <cellStyle name="Normal 3 3 10 5 2" xfId="24642" xr:uid="{00000000-0005-0000-0000-0000BA6B0000}"/>
    <cellStyle name="Normal 3 3 10 5 3" xfId="24643" xr:uid="{00000000-0005-0000-0000-0000BB6B0000}"/>
    <cellStyle name="Normal 3 3 10 6" xfId="24644" xr:uid="{00000000-0005-0000-0000-0000BC6B0000}"/>
    <cellStyle name="Normal 3 3 10 6 2" xfId="24645" xr:uid="{00000000-0005-0000-0000-0000BD6B0000}"/>
    <cellStyle name="Normal 3 3 10 7" xfId="24646" xr:uid="{00000000-0005-0000-0000-0000BE6B0000}"/>
    <cellStyle name="Normal 3 3 11" xfId="24647" xr:uid="{00000000-0005-0000-0000-0000BF6B0000}"/>
    <cellStyle name="Normal 3 3 11 2" xfId="24648" xr:uid="{00000000-0005-0000-0000-0000C06B0000}"/>
    <cellStyle name="Normal 3 3 11 2 2" xfId="24649" xr:uid="{00000000-0005-0000-0000-0000C16B0000}"/>
    <cellStyle name="Normal 3 3 11 2 2 2" xfId="24650" xr:uid="{00000000-0005-0000-0000-0000C26B0000}"/>
    <cellStyle name="Normal 3 3 11 2 3" xfId="24651" xr:uid="{00000000-0005-0000-0000-0000C36B0000}"/>
    <cellStyle name="Normal 3 3 11 3" xfId="24652" xr:uid="{00000000-0005-0000-0000-0000C46B0000}"/>
    <cellStyle name="Normal 3 3 11 3 2" xfId="24653" xr:uid="{00000000-0005-0000-0000-0000C56B0000}"/>
    <cellStyle name="Normal 3 3 11 3 2 2" xfId="24654" xr:uid="{00000000-0005-0000-0000-0000C66B0000}"/>
    <cellStyle name="Normal 3 3 11 3 3" xfId="24655" xr:uid="{00000000-0005-0000-0000-0000C76B0000}"/>
    <cellStyle name="Normal 3 3 11 4" xfId="24656" xr:uid="{00000000-0005-0000-0000-0000C86B0000}"/>
    <cellStyle name="Normal 3 3 11 4 2" xfId="24657" xr:uid="{00000000-0005-0000-0000-0000C96B0000}"/>
    <cellStyle name="Normal 3 3 11 4 3" xfId="24658" xr:uid="{00000000-0005-0000-0000-0000CA6B0000}"/>
    <cellStyle name="Normal 3 3 11 5" xfId="24659" xr:uid="{00000000-0005-0000-0000-0000CB6B0000}"/>
    <cellStyle name="Normal 3 3 11 6" xfId="24660" xr:uid="{00000000-0005-0000-0000-0000CC6B0000}"/>
    <cellStyle name="Normal 3 3 11 7" xfId="24661" xr:uid="{00000000-0005-0000-0000-0000CD6B0000}"/>
    <cellStyle name="Normal 3 3 12" xfId="24662" xr:uid="{00000000-0005-0000-0000-0000CE6B0000}"/>
    <cellStyle name="Normal 3 3 12 2" xfId="24663" xr:uid="{00000000-0005-0000-0000-0000CF6B0000}"/>
    <cellStyle name="Normal 3 3 12 2 2" xfId="24664" xr:uid="{00000000-0005-0000-0000-0000D06B0000}"/>
    <cellStyle name="Normal 3 3 12 2 2 2" xfId="24665" xr:uid="{00000000-0005-0000-0000-0000D16B0000}"/>
    <cellStyle name="Normal 3 3 12 2 3" xfId="24666" xr:uid="{00000000-0005-0000-0000-0000D26B0000}"/>
    <cellStyle name="Normal 3 3 12 3" xfId="24667" xr:uid="{00000000-0005-0000-0000-0000D36B0000}"/>
    <cellStyle name="Normal 3 3 12 3 2" xfId="24668" xr:uid="{00000000-0005-0000-0000-0000D46B0000}"/>
    <cellStyle name="Normal 3 3 12 3 2 2" xfId="24669" xr:uid="{00000000-0005-0000-0000-0000D56B0000}"/>
    <cellStyle name="Normal 3 3 12 3 3" xfId="24670" xr:uid="{00000000-0005-0000-0000-0000D66B0000}"/>
    <cellStyle name="Normal 3 3 12 4" xfId="24671" xr:uid="{00000000-0005-0000-0000-0000D76B0000}"/>
    <cellStyle name="Normal 3 3 12 4 2" xfId="24672" xr:uid="{00000000-0005-0000-0000-0000D86B0000}"/>
    <cellStyle name="Normal 3 3 12 5" xfId="24673" xr:uid="{00000000-0005-0000-0000-0000D96B0000}"/>
    <cellStyle name="Normal 3 3 12 6" xfId="24674" xr:uid="{00000000-0005-0000-0000-0000DA6B0000}"/>
    <cellStyle name="Normal 3 3 13" xfId="24675" xr:uid="{00000000-0005-0000-0000-0000DB6B0000}"/>
    <cellStyle name="Normal 3 3 13 2" xfId="24676" xr:uid="{00000000-0005-0000-0000-0000DC6B0000}"/>
    <cellStyle name="Normal 3 3 13 2 2" xfId="24677" xr:uid="{00000000-0005-0000-0000-0000DD6B0000}"/>
    <cellStyle name="Normal 3 3 13 3" xfId="24678" xr:uid="{00000000-0005-0000-0000-0000DE6B0000}"/>
    <cellStyle name="Normal 3 3 13 4" xfId="24679" xr:uid="{00000000-0005-0000-0000-0000DF6B0000}"/>
    <cellStyle name="Normal 3 3 14" xfId="24680" xr:uid="{00000000-0005-0000-0000-0000E06B0000}"/>
    <cellStyle name="Normal 3 3 14 2" xfId="24681" xr:uid="{00000000-0005-0000-0000-0000E16B0000}"/>
    <cellStyle name="Normal 3 3 14 2 2" xfId="24682" xr:uid="{00000000-0005-0000-0000-0000E26B0000}"/>
    <cellStyle name="Normal 3 3 14 3" xfId="24683" xr:uid="{00000000-0005-0000-0000-0000E36B0000}"/>
    <cellStyle name="Normal 3 3 15" xfId="24684" xr:uid="{00000000-0005-0000-0000-0000E46B0000}"/>
    <cellStyle name="Normal 3 3 15 2" xfId="24685" xr:uid="{00000000-0005-0000-0000-0000E56B0000}"/>
    <cellStyle name="Normal 3 3 15 2 2" xfId="24686" xr:uid="{00000000-0005-0000-0000-0000E66B0000}"/>
    <cellStyle name="Normal 3 3 15 3" xfId="24687" xr:uid="{00000000-0005-0000-0000-0000E76B0000}"/>
    <cellStyle name="Normal 3 3 16" xfId="24688" xr:uid="{00000000-0005-0000-0000-0000E86B0000}"/>
    <cellStyle name="Normal 3 3 16 2" xfId="24689" xr:uid="{00000000-0005-0000-0000-0000E96B0000}"/>
    <cellStyle name="Normal 3 3 17" xfId="24690" xr:uid="{00000000-0005-0000-0000-0000EA6B0000}"/>
    <cellStyle name="Normal 3 3 18" xfId="24691" xr:uid="{00000000-0005-0000-0000-0000EB6B0000}"/>
    <cellStyle name="Normal 3 3 19" xfId="24692" xr:uid="{00000000-0005-0000-0000-0000EC6B0000}"/>
    <cellStyle name="Normal 3 3 2" xfId="24693" xr:uid="{00000000-0005-0000-0000-0000ED6B0000}"/>
    <cellStyle name="Normal 3 3 2 10" xfId="24694" xr:uid="{00000000-0005-0000-0000-0000EE6B0000}"/>
    <cellStyle name="Normal 3 3 2 10 2" xfId="24695" xr:uid="{00000000-0005-0000-0000-0000EF6B0000}"/>
    <cellStyle name="Normal 3 3 2 10 2 2" xfId="24696" xr:uid="{00000000-0005-0000-0000-0000F06B0000}"/>
    <cellStyle name="Normal 3 3 2 10 2 2 2" xfId="24697" xr:uid="{00000000-0005-0000-0000-0000F16B0000}"/>
    <cellStyle name="Normal 3 3 2 10 2 3" xfId="24698" xr:uid="{00000000-0005-0000-0000-0000F26B0000}"/>
    <cellStyle name="Normal 3 3 2 10 3" xfId="24699" xr:uid="{00000000-0005-0000-0000-0000F36B0000}"/>
    <cellStyle name="Normal 3 3 2 10 3 2" xfId="24700" xr:uid="{00000000-0005-0000-0000-0000F46B0000}"/>
    <cellStyle name="Normal 3 3 2 10 3 2 2" xfId="24701" xr:uid="{00000000-0005-0000-0000-0000F56B0000}"/>
    <cellStyle name="Normal 3 3 2 10 3 3" xfId="24702" xr:uid="{00000000-0005-0000-0000-0000F66B0000}"/>
    <cellStyle name="Normal 3 3 2 10 4" xfId="24703" xr:uid="{00000000-0005-0000-0000-0000F76B0000}"/>
    <cellStyle name="Normal 3 3 2 10 4 2" xfId="24704" xr:uid="{00000000-0005-0000-0000-0000F86B0000}"/>
    <cellStyle name="Normal 3 3 2 10 4 3" xfId="24705" xr:uid="{00000000-0005-0000-0000-0000F96B0000}"/>
    <cellStyle name="Normal 3 3 2 10 5" xfId="24706" xr:uid="{00000000-0005-0000-0000-0000FA6B0000}"/>
    <cellStyle name="Normal 3 3 2 10 6" xfId="24707" xr:uid="{00000000-0005-0000-0000-0000FB6B0000}"/>
    <cellStyle name="Normal 3 3 2 10 7" xfId="24708" xr:uid="{00000000-0005-0000-0000-0000FC6B0000}"/>
    <cellStyle name="Normal 3 3 2 11" xfId="24709" xr:uid="{00000000-0005-0000-0000-0000FD6B0000}"/>
    <cellStyle name="Normal 3 3 2 11 2" xfId="24710" xr:uid="{00000000-0005-0000-0000-0000FE6B0000}"/>
    <cellStyle name="Normal 3 3 2 11 2 2" xfId="24711" xr:uid="{00000000-0005-0000-0000-0000FF6B0000}"/>
    <cellStyle name="Normal 3 3 2 11 2 3" xfId="24712" xr:uid="{00000000-0005-0000-0000-0000006C0000}"/>
    <cellStyle name="Normal 3 3 2 11 3" xfId="24713" xr:uid="{00000000-0005-0000-0000-0000016C0000}"/>
    <cellStyle name="Normal 3 3 2 11 3 2" xfId="24714" xr:uid="{00000000-0005-0000-0000-0000026C0000}"/>
    <cellStyle name="Normal 3 3 2 11 3 3" xfId="24715" xr:uid="{00000000-0005-0000-0000-0000036C0000}"/>
    <cellStyle name="Normal 3 3 2 11 4" xfId="24716" xr:uid="{00000000-0005-0000-0000-0000046C0000}"/>
    <cellStyle name="Normal 3 3 2 11 4 2" xfId="24717" xr:uid="{00000000-0005-0000-0000-0000056C0000}"/>
    <cellStyle name="Normal 3 3 2 11 5" xfId="24718" xr:uid="{00000000-0005-0000-0000-0000066C0000}"/>
    <cellStyle name="Normal 3 3 2 11 6" xfId="24719" xr:uid="{00000000-0005-0000-0000-0000076C0000}"/>
    <cellStyle name="Normal 3 3 2 11 7" xfId="24720" xr:uid="{00000000-0005-0000-0000-0000086C0000}"/>
    <cellStyle name="Normal 3 3 2 12" xfId="24721" xr:uid="{00000000-0005-0000-0000-0000096C0000}"/>
    <cellStyle name="Normal 3 3 2 12 2" xfId="24722" xr:uid="{00000000-0005-0000-0000-00000A6C0000}"/>
    <cellStyle name="Normal 3 3 2 12 2 2" xfId="24723" xr:uid="{00000000-0005-0000-0000-00000B6C0000}"/>
    <cellStyle name="Normal 3 3 2 12 2 3" xfId="24724" xr:uid="{00000000-0005-0000-0000-00000C6C0000}"/>
    <cellStyle name="Normal 3 3 2 12 3" xfId="24725" xr:uid="{00000000-0005-0000-0000-00000D6C0000}"/>
    <cellStyle name="Normal 3 3 2 12 3 2" xfId="24726" xr:uid="{00000000-0005-0000-0000-00000E6C0000}"/>
    <cellStyle name="Normal 3 3 2 12 4" xfId="24727" xr:uid="{00000000-0005-0000-0000-00000F6C0000}"/>
    <cellStyle name="Normal 3 3 2 12 5" xfId="24728" xr:uid="{00000000-0005-0000-0000-0000106C0000}"/>
    <cellStyle name="Normal 3 3 2 12 6" xfId="24729" xr:uid="{00000000-0005-0000-0000-0000116C0000}"/>
    <cellStyle name="Normal 3 3 2 13" xfId="24730" xr:uid="{00000000-0005-0000-0000-0000126C0000}"/>
    <cellStyle name="Normal 3 3 2 13 2" xfId="24731" xr:uid="{00000000-0005-0000-0000-0000136C0000}"/>
    <cellStyle name="Normal 3 3 2 13 2 2" xfId="24732" xr:uid="{00000000-0005-0000-0000-0000146C0000}"/>
    <cellStyle name="Normal 3 3 2 13 3" xfId="24733" xr:uid="{00000000-0005-0000-0000-0000156C0000}"/>
    <cellStyle name="Normal 3 3 2 14" xfId="24734" xr:uid="{00000000-0005-0000-0000-0000166C0000}"/>
    <cellStyle name="Normal 3 3 2 14 2" xfId="24735" xr:uid="{00000000-0005-0000-0000-0000176C0000}"/>
    <cellStyle name="Normal 3 3 2 14 3" xfId="24736" xr:uid="{00000000-0005-0000-0000-0000186C0000}"/>
    <cellStyle name="Normal 3 3 2 15" xfId="24737" xr:uid="{00000000-0005-0000-0000-0000196C0000}"/>
    <cellStyle name="Normal 3 3 2 15 2" xfId="24738" xr:uid="{00000000-0005-0000-0000-00001A6C0000}"/>
    <cellStyle name="Normal 3 3 2 16" xfId="24739" xr:uid="{00000000-0005-0000-0000-00001B6C0000}"/>
    <cellStyle name="Normal 3 3 2 17" xfId="24740" xr:uid="{00000000-0005-0000-0000-00001C6C0000}"/>
    <cellStyle name="Normal 3 3 2 18" xfId="24741" xr:uid="{00000000-0005-0000-0000-00001D6C0000}"/>
    <cellStyle name="Normal 3 3 2 19" xfId="24742" xr:uid="{00000000-0005-0000-0000-00001E6C0000}"/>
    <cellStyle name="Normal 3 3 2 2" xfId="24743" xr:uid="{00000000-0005-0000-0000-00001F6C0000}"/>
    <cellStyle name="Normal 3 3 2 2 10" xfId="24744" xr:uid="{00000000-0005-0000-0000-0000206C0000}"/>
    <cellStyle name="Normal 3 3 2 2 10 2" xfId="24745" xr:uid="{00000000-0005-0000-0000-0000216C0000}"/>
    <cellStyle name="Normal 3 3 2 2 10 2 2" xfId="24746" xr:uid="{00000000-0005-0000-0000-0000226C0000}"/>
    <cellStyle name="Normal 3 3 2 2 10 2 3" xfId="24747" xr:uid="{00000000-0005-0000-0000-0000236C0000}"/>
    <cellStyle name="Normal 3 3 2 2 10 3" xfId="24748" xr:uid="{00000000-0005-0000-0000-0000246C0000}"/>
    <cellStyle name="Normal 3 3 2 2 10 3 2" xfId="24749" xr:uid="{00000000-0005-0000-0000-0000256C0000}"/>
    <cellStyle name="Normal 3 3 2 2 10 4" xfId="24750" xr:uid="{00000000-0005-0000-0000-0000266C0000}"/>
    <cellStyle name="Normal 3 3 2 2 10 4 2" xfId="24751" xr:uid="{00000000-0005-0000-0000-0000276C0000}"/>
    <cellStyle name="Normal 3 3 2 2 10 5" xfId="24752" xr:uid="{00000000-0005-0000-0000-0000286C0000}"/>
    <cellStyle name="Normal 3 3 2 2 10 6" xfId="24753" xr:uid="{00000000-0005-0000-0000-0000296C0000}"/>
    <cellStyle name="Normal 3 3 2 2 10 7" xfId="24754" xr:uid="{00000000-0005-0000-0000-00002A6C0000}"/>
    <cellStyle name="Normal 3 3 2 2 11" xfId="24755" xr:uid="{00000000-0005-0000-0000-00002B6C0000}"/>
    <cellStyle name="Normal 3 3 2 2 11 2" xfId="24756" xr:uid="{00000000-0005-0000-0000-00002C6C0000}"/>
    <cellStyle name="Normal 3 3 2 2 11 2 2" xfId="24757" xr:uid="{00000000-0005-0000-0000-00002D6C0000}"/>
    <cellStyle name="Normal 3 3 2 2 11 2 3" xfId="24758" xr:uid="{00000000-0005-0000-0000-00002E6C0000}"/>
    <cellStyle name="Normal 3 3 2 2 11 3" xfId="24759" xr:uid="{00000000-0005-0000-0000-00002F6C0000}"/>
    <cellStyle name="Normal 3 3 2 2 11 3 2" xfId="24760" xr:uid="{00000000-0005-0000-0000-0000306C0000}"/>
    <cellStyle name="Normal 3 3 2 2 11 4" xfId="24761" xr:uid="{00000000-0005-0000-0000-0000316C0000}"/>
    <cellStyle name="Normal 3 3 2 2 11 5" xfId="24762" xr:uid="{00000000-0005-0000-0000-0000326C0000}"/>
    <cellStyle name="Normal 3 3 2 2 11 6" xfId="24763" xr:uid="{00000000-0005-0000-0000-0000336C0000}"/>
    <cellStyle name="Normal 3 3 2 2 12" xfId="24764" xr:uid="{00000000-0005-0000-0000-0000346C0000}"/>
    <cellStyle name="Normal 3 3 2 2 12 2" xfId="24765" xr:uid="{00000000-0005-0000-0000-0000356C0000}"/>
    <cellStyle name="Normal 3 3 2 2 12 3" xfId="24766" xr:uid="{00000000-0005-0000-0000-0000366C0000}"/>
    <cellStyle name="Normal 3 3 2 2 13" xfId="24767" xr:uid="{00000000-0005-0000-0000-0000376C0000}"/>
    <cellStyle name="Normal 3 3 2 2 13 2" xfId="24768" xr:uid="{00000000-0005-0000-0000-0000386C0000}"/>
    <cellStyle name="Normal 3 3 2 2 14" xfId="24769" xr:uid="{00000000-0005-0000-0000-0000396C0000}"/>
    <cellStyle name="Normal 3 3 2 2 14 2" xfId="24770" xr:uid="{00000000-0005-0000-0000-00003A6C0000}"/>
    <cellStyle name="Normal 3 3 2 2 15" xfId="24771" xr:uid="{00000000-0005-0000-0000-00003B6C0000}"/>
    <cellStyle name="Normal 3 3 2 2 16" xfId="24772" xr:uid="{00000000-0005-0000-0000-00003C6C0000}"/>
    <cellStyle name="Normal 3 3 2 2 17" xfId="24773" xr:uid="{00000000-0005-0000-0000-00003D6C0000}"/>
    <cellStyle name="Normal 3 3 2 2 2" xfId="24774" xr:uid="{00000000-0005-0000-0000-00003E6C0000}"/>
    <cellStyle name="Normal 3 3 2 2 2 10" xfId="24775" xr:uid="{00000000-0005-0000-0000-00003F6C0000}"/>
    <cellStyle name="Normal 3 3 2 2 2 10 2" xfId="24776" xr:uid="{00000000-0005-0000-0000-0000406C0000}"/>
    <cellStyle name="Normal 3 3 2 2 2 10 3" xfId="24777" xr:uid="{00000000-0005-0000-0000-0000416C0000}"/>
    <cellStyle name="Normal 3 3 2 2 2 11" xfId="24778" xr:uid="{00000000-0005-0000-0000-0000426C0000}"/>
    <cellStyle name="Normal 3 3 2 2 2 11 2" xfId="24779" xr:uid="{00000000-0005-0000-0000-0000436C0000}"/>
    <cellStyle name="Normal 3 3 2 2 2 12" xfId="24780" xr:uid="{00000000-0005-0000-0000-0000446C0000}"/>
    <cellStyle name="Normal 3 3 2 2 2 13" xfId="24781" xr:uid="{00000000-0005-0000-0000-0000456C0000}"/>
    <cellStyle name="Normal 3 3 2 2 2 14" xfId="24782" xr:uid="{00000000-0005-0000-0000-0000466C0000}"/>
    <cellStyle name="Normal 3 3 2 2 2 2" xfId="24783" xr:uid="{00000000-0005-0000-0000-0000476C0000}"/>
    <cellStyle name="Normal 3 3 2 2 2 2 10" xfId="24784" xr:uid="{00000000-0005-0000-0000-0000486C0000}"/>
    <cellStyle name="Normal 3 3 2 2 2 2 11" xfId="24785" xr:uid="{00000000-0005-0000-0000-0000496C0000}"/>
    <cellStyle name="Normal 3 3 2 2 2 2 12" xfId="24786" xr:uid="{00000000-0005-0000-0000-00004A6C0000}"/>
    <cellStyle name="Normal 3 3 2 2 2 2 2" xfId="24787" xr:uid="{00000000-0005-0000-0000-00004B6C0000}"/>
    <cellStyle name="Normal 3 3 2 2 2 2 2 2" xfId="24788" xr:uid="{00000000-0005-0000-0000-00004C6C0000}"/>
    <cellStyle name="Normal 3 3 2 2 2 2 2 2 2" xfId="24789" xr:uid="{00000000-0005-0000-0000-00004D6C0000}"/>
    <cellStyle name="Normal 3 3 2 2 2 2 2 2 2 2" xfId="24790" xr:uid="{00000000-0005-0000-0000-00004E6C0000}"/>
    <cellStyle name="Normal 3 3 2 2 2 2 2 2 3" xfId="24791" xr:uid="{00000000-0005-0000-0000-00004F6C0000}"/>
    <cellStyle name="Normal 3 3 2 2 2 2 2 2 4" xfId="24792" xr:uid="{00000000-0005-0000-0000-0000506C0000}"/>
    <cellStyle name="Normal 3 3 2 2 2 2 2 3" xfId="24793" xr:uid="{00000000-0005-0000-0000-0000516C0000}"/>
    <cellStyle name="Normal 3 3 2 2 2 2 2 3 2" xfId="24794" xr:uid="{00000000-0005-0000-0000-0000526C0000}"/>
    <cellStyle name="Normal 3 3 2 2 2 2 2 3 2 2" xfId="24795" xr:uid="{00000000-0005-0000-0000-0000536C0000}"/>
    <cellStyle name="Normal 3 3 2 2 2 2 2 3 3" xfId="24796" xr:uid="{00000000-0005-0000-0000-0000546C0000}"/>
    <cellStyle name="Normal 3 3 2 2 2 2 2 4" xfId="24797" xr:uid="{00000000-0005-0000-0000-0000556C0000}"/>
    <cellStyle name="Normal 3 3 2 2 2 2 2 4 2" xfId="24798" xr:uid="{00000000-0005-0000-0000-0000566C0000}"/>
    <cellStyle name="Normal 3 3 2 2 2 2 2 4 2 2" xfId="24799" xr:uid="{00000000-0005-0000-0000-0000576C0000}"/>
    <cellStyle name="Normal 3 3 2 2 2 2 2 4 3" xfId="24800" xr:uid="{00000000-0005-0000-0000-0000586C0000}"/>
    <cellStyle name="Normal 3 3 2 2 2 2 2 5" xfId="24801" xr:uid="{00000000-0005-0000-0000-0000596C0000}"/>
    <cellStyle name="Normal 3 3 2 2 2 2 2 5 2" xfId="24802" xr:uid="{00000000-0005-0000-0000-00005A6C0000}"/>
    <cellStyle name="Normal 3 3 2 2 2 2 2 6" xfId="24803" xr:uid="{00000000-0005-0000-0000-00005B6C0000}"/>
    <cellStyle name="Normal 3 3 2 2 2 2 2 7" xfId="24804" xr:uid="{00000000-0005-0000-0000-00005C6C0000}"/>
    <cellStyle name="Normal 3 3 2 2 2 2 3" xfId="24805" xr:uid="{00000000-0005-0000-0000-00005D6C0000}"/>
    <cellStyle name="Normal 3 3 2 2 2 2 3 2" xfId="24806" xr:uid="{00000000-0005-0000-0000-00005E6C0000}"/>
    <cellStyle name="Normal 3 3 2 2 2 2 3 2 2" xfId="24807" xr:uid="{00000000-0005-0000-0000-00005F6C0000}"/>
    <cellStyle name="Normal 3 3 2 2 2 2 3 2 2 2" xfId="24808" xr:uid="{00000000-0005-0000-0000-0000606C0000}"/>
    <cellStyle name="Normal 3 3 2 2 2 2 3 2 3" xfId="24809" xr:uid="{00000000-0005-0000-0000-0000616C0000}"/>
    <cellStyle name="Normal 3 3 2 2 2 2 3 3" xfId="24810" xr:uid="{00000000-0005-0000-0000-0000626C0000}"/>
    <cellStyle name="Normal 3 3 2 2 2 2 3 3 2" xfId="24811" xr:uid="{00000000-0005-0000-0000-0000636C0000}"/>
    <cellStyle name="Normal 3 3 2 2 2 2 3 3 2 2" xfId="24812" xr:uid="{00000000-0005-0000-0000-0000646C0000}"/>
    <cellStyle name="Normal 3 3 2 2 2 2 3 3 3" xfId="24813" xr:uid="{00000000-0005-0000-0000-0000656C0000}"/>
    <cellStyle name="Normal 3 3 2 2 2 2 3 4" xfId="24814" xr:uid="{00000000-0005-0000-0000-0000666C0000}"/>
    <cellStyle name="Normal 3 3 2 2 2 2 3 4 2" xfId="24815" xr:uid="{00000000-0005-0000-0000-0000676C0000}"/>
    <cellStyle name="Normal 3 3 2 2 2 2 3 4 3" xfId="24816" xr:uid="{00000000-0005-0000-0000-0000686C0000}"/>
    <cellStyle name="Normal 3 3 2 2 2 2 3 5" xfId="24817" xr:uid="{00000000-0005-0000-0000-0000696C0000}"/>
    <cellStyle name="Normal 3 3 2 2 2 2 3 6" xfId="24818" xr:uid="{00000000-0005-0000-0000-00006A6C0000}"/>
    <cellStyle name="Normal 3 3 2 2 2 2 3 7" xfId="24819" xr:uid="{00000000-0005-0000-0000-00006B6C0000}"/>
    <cellStyle name="Normal 3 3 2 2 2 2 4" xfId="24820" xr:uid="{00000000-0005-0000-0000-00006C6C0000}"/>
    <cellStyle name="Normal 3 3 2 2 2 2 4 2" xfId="24821" xr:uid="{00000000-0005-0000-0000-00006D6C0000}"/>
    <cellStyle name="Normal 3 3 2 2 2 2 4 2 2" xfId="24822" xr:uid="{00000000-0005-0000-0000-00006E6C0000}"/>
    <cellStyle name="Normal 3 3 2 2 2 2 4 2 3" xfId="24823" xr:uid="{00000000-0005-0000-0000-00006F6C0000}"/>
    <cellStyle name="Normal 3 3 2 2 2 2 4 3" xfId="24824" xr:uid="{00000000-0005-0000-0000-0000706C0000}"/>
    <cellStyle name="Normal 3 3 2 2 2 2 4 3 2" xfId="24825" xr:uid="{00000000-0005-0000-0000-0000716C0000}"/>
    <cellStyle name="Normal 3 3 2 2 2 2 4 3 3" xfId="24826" xr:uid="{00000000-0005-0000-0000-0000726C0000}"/>
    <cellStyle name="Normal 3 3 2 2 2 2 4 4" xfId="24827" xr:uid="{00000000-0005-0000-0000-0000736C0000}"/>
    <cellStyle name="Normal 3 3 2 2 2 2 4 4 2" xfId="24828" xr:uid="{00000000-0005-0000-0000-0000746C0000}"/>
    <cellStyle name="Normal 3 3 2 2 2 2 4 5" xfId="24829" xr:uid="{00000000-0005-0000-0000-0000756C0000}"/>
    <cellStyle name="Normal 3 3 2 2 2 2 4 6" xfId="24830" xr:uid="{00000000-0005-0000-0000-0000766C0000}"/>
    <cellStyle name="Normal 3 3 2 2 2 2 4 7" xfId="24831" xr:uid="{00000000-0005-0000-0000-0000776C0000}"/>
    <cellStyle name="Normal 3 3 2 2 2 2 5" xfId="24832" xr:uid="{00000000-0005-0000-0000-0000786C0000}"/>
    <cellStyle name="Normal 3 3 2 2 2 2 5 2" xfId="24833" xr:uid="{00000000-0005-0000-0000-0000796C0000}"/>
    <cellStyle name="Normal 3 3 2 2 2 2 5 2 2" xfId="24834" xr:uid="{00000000-0005-0000-0000-00007A6C0000}"/>
    <cellStyle name="Normal 3 3 2 2 2 2 5 2 3" xfId="24835" xr:uid="{00000000-0005-0000-0000-00007B6C0000}"/>
    <cellStyle name="Normal 3 3 2 2 2 2 5 3" xfId="24836" xr:uid="{00000000-0005-0000-0000-00007C6C0000}"/>
    <cellStyle name="Normal 3 3 2 2 2 2 5 3 2" xfId="24837" xr:uid="{00000000-0005-0000-0000-00007D6C0000}"/>
    <cellStyle name="Normal 3 3 2 2 2 2 5 4" xfId="24838" xr:uid="{00000000-0005-0000-0000-00007E6C0000}"/>
    <cellStyle name="Normal 3 3 2 2 2 2 5 4 2" xfId="24839" xr:uid="{00000000-0005-0000-0000-00007F6C0000}"/>
    <cellStyle name="Normal 3 3 2 2 2 2 5 5" xfId="24840" xr:uid="{00000000-0005-0000-0000-0000806C0000}"/>
    <cellStyle name="Normal 3 3 2 2 2 2 5 6" xfId="24841" xr:uid="{00000000-0005-0000-0000-0000816C0000}"/>
    <cellStyle name="Normal 3 3 2 2 2 2 5 7" xfId="24842" xr:uid="{00000000-0005-0000-0000-0000826C0000}"/>
    <cellStyle name="Normal 3 3 2 2 2 2 6" xfId="24843" xr:uid="{00000000-0005-0000-0000-0000836C0000}"/>
    <cellStyle name="Normal 3 3 2 2 2 2 6 2" xfId="24844" xr:uid="{00000000-0005-0000-0000-0000846C0000}"/>
    <cellStyle name="Normal 3 3 2 2 2 2 6 2 2" xfId="24845" xr:uid="{00000000-0005-0000-0000-0000856C0000}"/>
    <cellStyle name="Normal 3 3 2 2 2 2 6 2 3" xfId="24846" xr:uid="{00000000-0005-0000-0000-0000866C0000}"/>
    <cellStyle name="Normal 3 3 2 2 2 2 6 3" xfId="24847" xr:uid="{00000000-0005-0000-0000-0000876C0000}"/>
    <cellStyle name="Normal 3 3 2 2 2 2 6 3 2" xfId="24848" xr:uid="{00000000-0005-0000-0000-0000886C0000}"/>
    <cellStyle name="Normal 3 3 2 2 2 2 6 4" xfId="24849" xr:uid="{00000000-0005-0000-0000-0000896C0000}"/>
    <cellStyle name="Normal 3 3 2 2 2 2 6 5" xfId="24850" xr:uid="{00000000-0005-0000-0000-00008A6C0000}"/>
    <cellStyle name="Normal 3 3 2 2 2 2 6 6" xfId="24851" xr:uid="{00000000-0005-0000-0000-00008B6C0000}"/>
    <cellStyle name="Normal 3 3 2 2 2 2 7" xfId="24852" xr:uid="{00000000-0005-0000-0000-00008C6C0000}"/>
    <cellStyle name="Normal 3 3 2 2 2 2 7 2" xfId="24853" xr:uid="{00000000-0005-0000-0000-00008D6C0000}"/>
    <cellStyle name="Normal 3 3 2 2 2 2 7 3" xfId="24854" xr:uid="{00000000-0005-0000-0000-00008E6C0000}"/>
    <cellStyle name="Normal 3 3 2 2 2 2 8" xfId="24855" xr:uid="{00000000-0005-0000-0000-00008F6C0000}"/>
    <cellStyle name="Normal 3 3 2 2 2 2 8 2" xfId="24856" xr:uid="{00000000-0005-0000-0000-0000906C0000}"/>
    <cellStyle name="Normal 3 3 2 2 2 2 9" xfId="24857" xr:uid="{00000000-0005-0000-0000-0000916C0000}"/>
    <cellStyle name="Normal 3 3 2 2 2 2 9 2" xfId="24858" xr:uid="{00000000-0005-0000-0000-0000926C0000}"/>
    <cellStyle name="Normal 3 3 2 2 2 3" xfId="24859" xr:uid="{00000000-0005-0000-0000-0000936C0000}"/>
    <cellStyle name="Normal 3 3 2 2 2 3 10" xfId="24860" xr:uid="{00000000-0005-0000-0000-0000946C0000}"/>
    <cellStyle name="Normal 3 3 2 2 2 3 11" xfId="24861" xr:uid="{00000000-0005-0000-0000-0000956C0000}"/>
    <cellStyle name="Normal 3 3 2 2 2 3 2" xfId="24862" xr:uid="{00000000-0005-0000-0000-0000966C0000}"/>
    <cellStyle name="Normal 3 3 2 2 2 3 2 2" xfId="24863" xr:uid="{00000000-0005-0000-0000-0000976C0000}"/>
    <cellStyle name="Normal 3 3 2 2 2 3 2 2 2" xfId="24864" xr:uid="{00000000-0005-0000-0000-0000986C0000}"/>
    <cellStyle name="Normal 3 3 2 2 2 3 2 2 2 2" xfId="24865" xr:uid="{00000000-0005-0000-0000-0000996C0000}"/>
    <cellStyle name="Normal 3 3 2 2 2 3 2 2 3" xfId="24866" xr:uid="{00000000-0005-0000-0000-00009A6C0000}"/>
    <cellStyle name="Normal 3 3 2 2 2 3 2 2 4" xfId="24867" xr:uid="{00000000-0005-0000-0000-00009B6C0000}"/>
    <cellStyle name="Normal 3 3 2 2 2 3 2 3" xfId="24868" xr:uid="{00000000-0005-0000-0000-00009C6C0000}"/>
    <cellStyle name="Normal 3 3 2 2 2 3 2 3 2" xfId="24869" xr:uid="{00000000-0005-0000-0000-00009D6C0000}"/>
    <cellStyle name="Normal 3 3 2 2 2 3 2 3 2 2" xfId="24870" xr:uid="{00000000-0005-0000-0000-00009E6C0000}"/>
    <cellStyle name="Normal 3 3 2 2 2 3 2 3 3" xfId="24871" xr:uid="{00000000-0005-0000-0000-00009F6C0000}"/>
    <cellStyle name="Normal 3 3 2 2 2 3 2 4" xfId="24872" xr:uid="{00000000-0005-0000-0000-0000A06C0000}"/>
    <cellStyle name="Normal 3 3 2 2 2 3 2 4 2" xfId="24873" xr:uid="{00000000-0005-0000-0000-0000A16C0000}"/>
    <cellStyle name="Normal 3 3 2 2 2 3 2 4 2 2" xfId="24874" xr:uid="{00000000-0005-0000-0000-0000A26C0000}"/>
    <cellStyle name="Normal 3 3 2 2 2 3 2 4 3" xfId="24875" xr:uid="{00000000-0005-0000-0000-0000A36C0000}"/>
    <cellStyle name="Normal 3 3 2 2 2 3 2 5" xfId="24876" xr:uid="{00000000-0005-0000-0000-0000A46C0000}"/>
    <cellStyle name="Normal 3 3 2 2 2 3 2 5 2" xfId="24877" xr:uid="{00000000-0005-0000-0000-0000A56C0000}"/>
    <cellStyle name="Normal 3 3 2 2 2 3 2 6" xfId="24878" xr:uid="{00000000-0005-0000-0000-0000A66C0000}"/>
    <cellStyle name="Normal 3 3 2 2 2 3 2 7" xfId="24879" xr:uid="{00000000-0005-0000-0000-0000A76C0000}"/>
    <cellStyle name="Normal 3 3 2 2 2 3 3" xfId="24880" xr:uid="{00000000-0005-0000-0000-0000A86C0000}"/>
    <cellStyle name="Normal 3 3 2 2 2 3 3 2" xfId="24881" xr:uid="{00000000-0005-0000-0000-0000A96C0000}"/>
    <cellStyle name="Normal 3 3 2 2 2 3 3 2 2" xfId="24882" xr:uid="{00000000-0005-0000-0000-0000AA6C0000}"/>
    <cellStyle name="Normal 3 3 2 2 2 3 3 2 2 2" xfId="24883" xr:uid="{00000000-0005-0000-0000-0000AB6C0000}"/>
    <cellStyle name="Normal 3 3 2 2 2 3 3 2 3" xfId="24884" xr:uid="{00000000-0005-0000-0000-0000AC6C0000}"/>
    <cellStyle name="Normal 3 3 2 2 2 3 3 3" xfId="24885" xr:uid="{00000000-0005-0000-0000-0000AD6C0000}"/>
    <cellStyle name="Normal 3 3 2 2 2 3 3 3 2" xfId="24886" xr:uid="{00000000-0005-0000-0000-0000AE6C0000}"/>
    <cellStyle name="Normal 3 3 2 2 2 3 3 3 2 2" xfId="24887" xr:uid="{00000000-0005-0000-0000-0000AF6C0000}"/>
    <cellStyle name="Normal 3 3 2 2 2 3 3 3 3" xfId="24888" xr:uid="{00000000-0005-0000-0000-0000B06C0000}"/>
    <cellStyle name="Normal 3 3 2 2 2 3 3 4" xfId="24889" xr:uid="{00000000-0005-0000-0000-0000B16C0000}"/>
    <cellStyle name="Normal 3 3 2 2 2 3 3 4 2" xfId="24890" xr:uid="{00000000-0005-0000-0000-0000B26C0000}"/>
    <cellStyle name="Normal 3 3 2 2 2 3 3 4 3" xfId="24891" xr:uid="{00000000-0005-0000-0000-0000B36C0000}"/>
    <cellStyle name="Normal 3 3 2 2 2 3 3 5" xfId="24892" xr:uid="{00000000-0005-0000-0000-0000B46C0000}"/>
    <cellStyle name="Normal 3 3 2 2 2 3 3 6" xfId="24893" xr:uid="{00000000-0005-0000-0000-0000B56C0000}"/>
    <cellStyle name="Normal 3 3 2 2 2 3 3 7" xfId="24894" xr:uid="{00000000-0005-0000-0000-0000B66C0000}"/>
    <cellStyle name="Normal 3 3 2 2 2 3 4" xfId="24895" xr:uid="{00000000-0005-0000-0000-0000B76C0000}"/>
    <cellStyle name="Normal 3 3 2 2 2 3 4 2" xfId="24896" xr:uid="{00000000-0005-0000-0000-0000B86C0000}"/>
    <cellStyle name="Normal 3 3 2 2 2 3 4 2 2" xfId="24897" xr:uid="{00000000-0005-0000-0000-0000B96C0000}"/>
    <cellStyle name="Normal 3 3 2 2 2 3 4 2 3" xfId="24898" xr:uid="{00000000-0005-0000-0000-0000BA6C0000}"/>
    <cellStyle name="Normal 3 3 2 2 2 3 4 3" xfId="24899" xr:uid="{00000000-0005-0000-0000-0000BB6C0000}"/>
    <cellStyle name="Normal 3 3 2 2 2 3 4 3 2" xfId="24900" xr:uid="{00000000-0005-0000-0000-0000BC6C0000}"/>
    <cellStyle name="Normal 3 3 2 2 2 3 4 3 3" xfId="24901" xr:uid="{00000000-0005-0000-0000-0000BD6C0000}"/>
    <cellStyle name="Normal 3 3 2 2 2 3 4 4" xfId="24902" xr:uid="{00000000-0005-0000-0000-0000BE6C0000}"/>
    <cellStyle name="Normal 3 3 2 2 2 3 4 4 2" xfId="24903" xr:uid="{00000000-0005-0000-0000-0000BF6C0000}"/>
    <cellStyle name="Normal 3 3 2 2 2 3 4 5" xfId="24904" xr:uid="{00000000-0005-0000-0000-0000C06C0000}"/>
    <cellStyle name="Normal 3 3 2 2 2 3 4 6" xfId="24905" xr:uid="{00000000-0005-0000-0000-0000C16C0000}"/>
    <cellStyle name="Normal 3 3 2 2 2 3 4 7" xfId="24906" xr:uid="{00000000-0005-0000-0000-0000C26C0000}"/>
    <cellStyle name="Normal 3 3 2 2 2 3 5" xfId="24907" xr:uid="{00000000-0005-0000-0000-0000C36C0000}"/>
    <cellStyle name="Normal 3 3 2 2 2 3 5 2" xfId="24908" xr:uid="{00000000-0005-0000-0000-0000C46C0000}"/>
    <cellStyle name="Normal 3 3 2 2 2 3 5 2 2" xfId="24909" xr:uid="{00000000-0005-0000-0000-0000C56C0000}"/>
    <cellStyle name="Normal 3 3 2 2 2 3 5 2 3" xfId="24910" xr:uid="{00000000-0005-0000-0000-0000C66C0000}"/>
    <cellStyle name="Normal 3 3 2 2 2 3 5 3" xfId="24911" xr:uid="{00000000-0005-0000-0000-0000C76C0000}"/>
    <cellStyle name="Normal 3 3 2 2 2 3 5 3 2" xfId="24912" xr:uid="{00000000-0005-0000-0000-0000C86C0000}"/>
    <cellStyle name="Normal 3 3 2 2 2 3 5 4" xfId="24913" xr:uid="{00000000-0005-0000-0000-0000C96C0000}"/>
    <cellStyle name="Normal 3 3 2 2 2 3 5 5" xfId="24914" xr:uid="{00000000-0005-0000-0000-0000CA6C0000}"/>
    <cellStyle name="Normal 3 3 2 2 2 3 5 6" xfId="24915" xr:uid="{00000000-0005-0000-0000-0000CB6C0000}"/>
    <cellStyle name="Normal 3 3 2 2 2 3 6" xfId="24916" xr:uid="{00000000-0005-0000-0000-0000CC6C0000}"/>
    <cellStyle name="Normal 3 3 2 2 2 3 6 2" xfId="24917" xr:uid="{00000000-0005-0000-0000-0000CD6C0000}"/>
    <cellStyle name="Normal 3 3 2 2 2 3 6 2 2" xfId="24918" xr:uid="{00000000-0005-0000-0000-0000CE6C0000}"/>
    <cellStyle name="Normal 3 3 2 2 2 3 6 3" xfId="24919" xr:uid="{00000000-0005-0000-0000-0000CF6C0000}"/>
    <cellStyle name="Normal 3 3 2 2 2 3 7" xfId="24920" xr:uid="{00000000-0005-0000-0000-0000D06C0000}"/>
    <cellStyle name="Normal 3 3 2 2 2 3 7 2" xfId="24921" xr:uid="{00000000-0005-0000-0000-0000D16C0000}"/>
    <cellStyle name="Normal 3 3 2 2 2 3 7 3" xfId="24922" xr:uid="{00000000-0005-0000-0000-0000D26C0000}"/>
    <cellStyle name="Normal 3 3 2 2 2 3 8" xfId="24923" xr:uid="{00000000-0005-0000-0000-0000D36C0000}"/>
    <cellStyle name="Normal 3 3 2 2 2 3 8 2" xfId="24924" xr:uid="{00000000-0005-0000-0000-0000D46C0000}"/>
    <cellStyle name="Normal 3 3 2 2 2 3 9" xfId="24925" xr:uid="{00000000-0005-0000-0000-0000D56C0000}"/>
    <cellStyle name="Normal 3 3 2 2 2 4" xfId="24926" xr:uid="{00000000-0005-0000-0000-0000D66C0000}"/>
    <cellStyle name="Normal 3 3 2 2 2 4 10" xfId="24927" xr:uid="{00000000-0005-0000-0000-0000D76C0000}"/>
    <cellStyle name="Normal 3 3 2 2 2 4 11" xfId="24928" xr:uid="{00000000-0005-0000-0000-0000D86C0000}"/>
    <cellStyle name="Normal 3 3 2 2 2 4 2" xfId="24929" xr:uid="{00000000-0005-0000-0000-0000D96C0000}"/>
    <cellStyle name="Normal 3 3 2 2 2 4 2 2" xfId="24930" xr:uid="{00000000-0005-0000-0000-0000DA6C0000}"/>
    <cellStyle name="Normal 3 3 2 2 2 4 2 2 2" xfId="24931" xr:uid="{00000000-0005-0000-0000-0000DB6C0000}"/>
    <cellStyle name="Normal 3 3 2 2 2 4 2 2 2 2" xfId="24932" xr:uid="{00000000-0005-0000-0000-0000DC6C0000}"/>
    <cellStyle name="Normal 3 3 2 2 2 4 2 2 3" xfId="24933" xr:uid="{00000000-0005-0000-0000-0000DD6C0000}"/>
    <cellStyle name="Normal 3 3 2 2 2 4 2 3" xfId="24934" xr:uid="{00000000-0005-0000-0000-0000DE6C0000}"/>
    <cellStyle name="Normal 3 3 2 2 2 4 2 3 2" xfId="24935" xr:uid="{00000000-0005-0000-0000-0000DF6C0000}"/>
    <cellStyle name="Normal 3 3 2 2 2 4 2 3 2 2" xfId="24936" xr:uid="{00000000-0005-0000-0000-0000E06C0000}"/>
    <cellStyle name="Normal 3 3 2 2 2 4 2 3 3" xfId="24937" xr:uid="{00000000-0005-0000-0000-0000E16C0000}"/>
    <cellStyle name="Normal 3 3 2 2 2 4 2 4" xfId="24938" xr:uid="{00000000-0005-0000-0000-0000E26C0000}"/>
    <cellStyle name="Normal 3 3 2 2 2 4 2 4 2" xfId="24939" xr:uid="{00000000-0005-0000-0000-0000E36C0000}"/>
    <cellStyle name="Normal 3 3 2 2 2 4 2 4 3" xfId="24940" xr:uid="{00000000-0005-0000-0000-0000E46C0000}"/>
    <cellStyle name="Normal 3 3 2 2 2 4 2 5" xfId="24941" xr:uid="{00000000-0005-0000-0000-0000E56C0000}"/>
    <cellStyle name="Normal 3 3 2 2 2 4 2 6" xfId="24942" xr:uid="{00000000-0005-0000-0000-0000E66C0000}"/>
    <cellStyle name="Normal 3 3 2 2 2 4 2 7" xfId="24943" xr:uid="{00000000-0005-0000-0000-0000E76C0000}"/>
    <cellStyle name="Normal 3 3 2 2 2 4 3" xfId="24944" xr:uid="{00000000-0005-0000-0000-0000E86C0000}"/>
    <cellStyle name="Normal 3 3 2 2 2 4 3 2" xfId="24945" xr:uid="{00000000-0005-0000-0000-0000E96C0000}"/>
    <cellStyle name="Normal 3 3 2 2 2 4 3 2 2" xfId="24946" xr:uid="{00000000-0005-0000-0000-0000EA6C0000}"/>
    <cellStyle name="Normal 3 3 2 2 2 4 3 2 3" xfId="24947" xr:uid="{00000000-0005-0000-0000-0000EB6C0000}"/>
    <cellStyle name="Normal 3 3 2 2 2 4 3 3" xfId="24948" xr:uid="{00000000-0005-0000-0000-0000EC6C0000}"/>
    <cellStyle name="Normal 3 3 2 2 2 4 3 3 2" xfId="24949" xr:uid="{00000000-0005-0000-0000-0000ED6C0000}"/>
    <cellStyle name="Normal 3 3 2 2 2 4 3 3 3" xfId="24950" xr:uid="{00000000-0005-0000-0000-0000EE6C0000}"/>
    <cellStyle name="Normal 3 3 2 2 2 4 3 4" xfId="24951" xr:uid="{00000000-0005-0000-0000-0000EF6C0000}"/>
    <cellStyle name="Normal 3 3 2 2 2 4 3 4 2" xfId="24952" xr:uid="{00000000-0005-0000-0000-0000F06C0000}"/>
    <cellStyle name="Normal 3 3 2 2 2 4 3 5" xfId="24953" xr:uid="{00000000-0005-0000-0000-0000F16C0000}"/>
    <cellStyle name="Normal 3 3 2 2 2 4 3 6" xfId="24954" xr:uid="{00000000-0005-0000-0000-0000F26C0000}"/>
    <cellStyle name="Normal 3 3 2 2 2 4 3 7" xfId="24955" xr:uid="{00000000-0005-0000-0000-0000F36C0000}"/>
    <cellStyle name="Normal 3 3 2 2 2 4 4" xfId="24956" xr:uid="{00000000-0005-0000-0000-0000F46C0000}"/>
    <cellStyle name="Normal 3 3 2 2 2 4 4 2" xfId="24957" xr:uid="{00000000-0005-0000-0000-0000F56C0000}"/>
    <cellStyle name="Normal 3 3 2 2 2 4 4 2 2" xfId="24958" xr:uid="{00000000-0005-0000-0000-0000F66C0000}"/>
    <cellStyle name="Normal 3 3 2 2 2 4 4 2 3" xfId="24959" xr:uid="{00000000-0005-0000-0000-0000F76C0000}"/>
    <cellStyle name="Normal 3 3 2 2 2 4 4 3" xfId="24960" xr:uid="{00000000-0005-0000-0000-0000F86C0000}"/>
    <cellStyle name="Normal 3 3 2 2 2 4 4 3 2" xfId="24961" xr:uid="{00000000-0005-0000-0000-0000F96C0000}"/>
    <cellStyle name="Normal 3 3 2 2 2 4 4 4" xfId="24962" xr:uid="{00000000-0005-0000-0000-0000FA6C0000}"/>
    <cellStyle name="Normal 3 3 2 2 2 4 4 4 2" xfId="24963" xr:uid="{00000000-0005-0000-0000-0000FB6C0000}"/>
    <cellStyle name="Normal 3 3 2 2 2 4 4 5" xfId="24964" xr:uid="{00000000-0005-0000-0000-0000FC6C0000}"/>
    <cellStyle name="Normal 3 3 2 2 2 4 4 6" xfId="24965" xr:uid="{00000000-0005-0000-0000-0000FD6C0000}"/>
    <cellStyle name="Normal 3 3 2 2 2 4 4 7" xfId="24966" xr:uid="{00000000-0005-0000-0000-0000FE6C0000}"/>
    <cellStyle name="Normal 3 3 2 2 2 4 5" xfId="24967" xr:uid="{00000000-0005-0000-0000-0000FF6C0000}"/>
    <cellStyle name="Normal 3 3 2 2 2 4 5 2" xfId="24968" xr:uid="{00000000-0005-0000-0000-0000006D0000}"/>
    <cellStyle name="Normal 3 3 2 2 2 4 5 2 2" xfId="24969" xr:uid="{00000000-0005-0000-0000-0000016D0000}"/>
    <cellStyle name="Normal 3 3 2 2 2 4 5 2 3" xfId="24970" xr:uid="{00000000-0005-0000-0000-0000026D0000}"/>
    <cellStyle name="Normal 3 3 2 2 2 4 5 3" xfId="24971" xr:uid="{00000000-0005-0000-0000-0000036D0000}"/>
    <cellStyle name="Normal 3 3 2 2 2 4 5 3 2" xfId="24972" xr:uid="{00000000-0005-0000-0000-0000046D0000}"/>
    <cellStyle name="Normal 3 3 2 2 2 4 5 4" xfId="24973" xr:uid="{00000000-0005-0000-0000-0000056D0000}"/>
    <cellStyle name="Normal 3 3 2 2 2 4 5 5" xfId="24974" xr:uid="{00000000-0005-0000-0000-0000066D0000}"/>
    <cellStyle name="Normal 3 3 2 2 2 4 5 6" xfId="24975" xr:uid="{00000000-0005-0000-0000-0000076D0000}"/>
    <cellStyle name="Normal 3 3 2 2 2 4 6" xfId="24976" xr:uid="{00000000-0005-0000-0000-0000086D0000}"/>
    <cellStyle name="Normal 3 3 2 2 2 4 6 2" xfId="24977" xr:uid="{00000000-0005-0000-0000-0000096D0000}"/>
    <cellStyle name="Normal 3 3 2 2 2 4 6 3" xfId="24978" xr:uid="{00000000-0005-0000-0000-00000A6D0000}"/>
    <cellStyle name="Normal 3 3 2 2 2 4 7" xfId="24979" xr:uid="{00000000-0005-0000-0000-00000B6D0000}"/>
    <cellStyle name="Normal 3 3 2 2 2 4 7 2" xfId="24980" xr:uid="{00000000-0005-0000-0000-00000C6D0000}"/>
    <cellStyle name="Normal 3 3 2 2 2 4 8" xfId="24981" xr:uid="{00000000-0005-0000-0000-00000D6D0000}"/>
    <cellStyle name="Normal 3 3 2 2 2 4 8 2" xfId="24982" xr:uid="{00000000-0005-0000-0000-00000E6D0000}"/>
    <cellStyle name="Normal 3 3 2 2 2 4 9" xfId="24983" xr:uid="{00000000-0005-0000-0000-00000F6D0000}"/>
    <cellStyle name="Normal 3 3 2 2 2 5" xfId="24984" xr:uid="{00000000-0005-0000-0000-0000106D0000}"/>
    <cellStyle name="Normal 3 3 2 2 2 5 2" xfId="24985" xr:uid="{00000000-0005-0000-0000-0000116D0000}"/>
    <cellStyle name="Normal 3 3 2 2 2 5 2 2" xfId="24986" xr:uid="{00000000-0005-0000-0000-0000126D0000}"/>
    <cellStyle name="Normal 3 3 2 2 2 5 2 2 2" xfId="24987" xr:uid="{00000000-0005-0000-0000-0000136D0000}"/>
    <cellStyle name="Normal 3 3 2 2 2 5 2 3" xfId="24988" xr:uid="{00000000-0005-0000-0000-0000146D0000}"/>
    <cellStyle name="Normal 3 3 2 2 2 5 3" xfId="24989" xr:uid="{00000000-0005-0000-0000-0000156D0000}"/>
    <cellStyle name="Normal 3 3 2 2 2 5 3 2" xfId="24990" xr:uid="{00000000-0005-0000-0000-0000166D0000}"/>
    <cellStyle name="Normal 3 3 2 2 2 5 3 2 2" xfId="24991" xr:uid="{00000000-0005-0000-0000-0000176D0000}"/>
    <cellStyle name="Normal 3 3 2 2 2 5 3 3" xfId="24992" xr:uid="{00000000-0005-0000-0000-0000186D0000}"/>
    <cellStyle name="Normal 3 3 2 2 2 5 4" xfId="24993" xr:uid="{00000000-0005-0000-0000-0000196D0000}"/>
    <cellStyle name="Normal 3 3 2 2 2 5 4 2" xfId="24994" xr:uid="{00000000-0005-0000-0000-00001A6D0000}"/>
    <cellStyle name="Normal 3 3 2 2 2 5 4 3" xfId="24995" xr:uid="{00000000-0005-0000-0000-00001B6D0000}"/>
    <cellStyle name="Normal 3 3 2 2 2 5 5" xfId="24996" xr:uid="{00000000-0005-0000-0000-00001C6D0000}"/>
    <cellStyle name="Normal 3 3 2 2 2 5 6" xfId="24997" xr:uid="{00000000-0005-0000-0000-00001D6D0000}"/>
    <cellStyle name="Normal 3 3 2 2 2 5 7" xfId="24998" xr:uid="{00000000-0005-0000-0000-00001E6D0000}"/>
    <cellStyle name="Normal 3 3 2 2 2 6" xfId="24999" xr:uid="{00000000-0005-0000-0000-00001F6D0000}"/>
    <cellStyle name="Normal 3 3 2 2 2 6 2" xfId="25000" xr:uid="{00000000-0005-0000-0000-0000206D0000}"/>
    <cellStyle name="Normal 3 3 2 2 2 6 2 2" xfId="25001" xr:uid="{00000000-0005-0000-0000-0000216D0000}"/>
    <cellStyle name="Normal 3 3 2 2 2 6 2 2 2" xfId="25002" xr:uid="{00000000-0005-0000-0000-0000226D0000}"/>
    <cellStyle name="Normal 3 3 2 2 2 6 2 3" xfId="25003" xr:uid="{00000000-0005-0000-0000-0000236D0000}"/>
    <cellStyle name="Normal 3 3 2 2 2 6 3" xfId="25004" xr:uid="{00000000-0005-0000-0000-0000246D0000}"/>
    <cellStyle name="Normal 3 3 2 2 2 6 3 2" xfId="25005" xr:uid="{00000000-0005-0000-0000-0000256D0000}"/>
    <cellStyle name="Normal 3 3 2 2 2 6 3 2 2" xfId="25006" xr:uid="{00000000-0005-0000-0000-0000266D0000}"/>
    <cellStyle name="Normal 3 3 2 2 2 6 3 3" xfId="25007" xr:uid="{00000000-0005-0000-0000-0000276D0000}"/>
    <cellStyle name="Normal 3 3 2 2 2 6 4" xfId="25008" xr:uid="{00000000-0005-0000-0000-0000286D0000}"/>
    <cellStyle name="Normal 3 3 2 2 2 6 4 2" xfId="25009" xr:uid="{00000000-0005-0000-0000-0000296D0000}"/>
    <cellStyle name="Normal 3 3 2 2 2 6 4 3" xfId="25010" xr:uid="{00000000-0005-0000-0000-00002A6D0000}"/>
    <cellStyle name="Normal 3 3 2 2 2 6 5" xfId="25011" xr:uid="{00000000-0005-0000-0000-00002B6D0000}"/>
    <cellStyle name="Normal 3 3 2 2 2 6 6" xfId="25012" xr:uid="{00000000-0005-0000-0000-00002C6D0000}"/>
    <cellStyle name="Normal 3 3 2 2 2 6 7" xfId="25013" xr:uid="{00000000-0005-0000-0000-00002D6D0000}"/>
    <cellStyle name="Normal 3 3 2 2 2 7" xfId="25014" xr:uid="{00000000-0005-0000-0000-00002E6D0000}"/>
    <cellStyle name="Normal 3 3 2 2 2 7 2" xfId="25015" xr:uid="{00000000-0005-0000-0000-00002F6D0000}"/>
    <cellStyle name="Normal 3 3 2 2 2 7 2 2" xfId="25016" xr:uid="{00000000-0005-0000-0000-0000306D0000}"/>
    <cellStyle name="Normal 3 3 2 2 2 7 2 3" xfId="25017" xr:uid="{00000000-0005-0000-0000-0000316D0000}"/>
    <cellStyle name="Normal 3 3 2 2 2 7 3" xfId="25018" xr:uid="{00000000-0005-0000-0000-0000326D0000}"/>
    <cellStyle name="Normal 3 3 2 2 2 7 3 2" xfId="25019" xr:uid="{00000000-0005-0000-0000-0000336D0000}"/>
    <cellStyle name="Normal 3 3 2 2 2 7 3 3" xfId="25020" xr:uid="{00000000-0005-0000-0000-0000346D0000}"/>
    <cellStyle name="Normal 3 3 2 2 2 7 4" xfId="25021" xr:uid="{00000000-0005-0000-0000-0000356D0000}"/>
    <cellStyle name="Normal 3 3 2 2 2 7 4 2" xfId="25022" xr:uid="{00000000-0005-0000-0000-0000366D0000}"/>
    <cellStyle name="Normal 3 3 2 2 2 7 5" xfId="25023" xr:uid="{00000000-0005-0000-0000-0000376D0000}"/>
    <cellStyle name="Normal 3 3 2 2 2 7 6" xfId="25024" xr:uid="{00000000-0005-0000-0000-0000386D0000}"/>
    <cellStyle name="Normal 3 3 2 2 2 7 7" xfId="25025" xr:uid="{00000000-0005-0000-0000-0000396D0000}"/>
    <cellStyle name="Normal 3 3 2 2 2 8" xfId="25026" xr:uid="{00000000-0005-0000-0000-00003A6D0000}"/>
    <cellStyle name="Normal 3 3 2 2 2 8 2" xfId="25027" xr:uid="{00000000-0005-0000-0000-00003B6D0000}"/>
    <cellStyle name="Normal 3 3 2 2 2 8 2 2" xfId="25028" xr:uid="{00000000-0005-0000-0000-00003C6D0000}"/>
    <cellStyle name="Normal 3 3 2 2 2 8 2 3" xfId="25029" xr:uid="{00000000-0005-0000-0000-00003D6D0000}"/>
    <cellStyle name="Normal 3 3 2 2 2 8 3" xfId="25030" xr:uid="{00000000-0005-0000-0000-00003E6D0000}"/>
    <cellStyle name="Normal 3 3 2 2 2 8 3 2" xfId="25031" xr:uid="{00000000-0005-0000-0000-00003F6D0000}"/>
    <cellStyle name="Normal 3 3 2 2 2 8 4" xfId="25032" xr:uid="{00000000-0005-0000-0000-0000406D0000}"/>
    <cellStyle name="Normal 3 3 2 2 2 8 5" xfId="25033" xr:uid="{00000000-0005-0000-0000-0000416D0000}"/>
    <cellStyle name="Normal 3 3 2 2 2 8 6" xfId="25034" xr:uid="{00000000-0005-0000-0000-0000426D0000}"/>
    <cellStyle name="Normal 3 3 2 2 2 9" xfId="25035" xr:uid="{00000000-0005-0000-0000-0000436D0000}"/>
    <cellStyle name="Normal 3 3 2 2 2 9 2" xfId="25036" xr:uid="{00000000-0005-0000-0000-0000446D0000}"/>
    <cellStyle name="Normal 3 3 2 2 2 9 2 2" xfId="25037" xr:uid="{00000000-0005-0000-0000-0000456D0000}"/>
    <cellStyle name="Normal 3 3 2 2 2 9 3" xfId="25038" xr:uid="{00000000-0005-0000-0000-0000466D0000}"/>
    <cellStyle name="Normal 3 3 2 2 3" xfId="25039" xr:uid="{00000000-0005-0000-0000-0000476D0000}"/>
    <cellStyle name="Normal 3 3 2 2 3 10" xfId="25040" xr:uid="{00000000-0005-0000-0000-0000486D0000}"/>
    <cellStyle name="Normal 3 3 2 2 3 10 2" xfId="25041" xr:uid="{00000000-0005-0000-0000-0000496D0000}"/>
    <cellStyle name="Normal 3 3 2 2 3 11" xfId="25042" xr:uid="{00000000-0005-0000-0000-00004A6D0000}"/>
    <cellStyle name="Normal 3 3 2 2 3 11 2" xfId="25043" xr:uid="{00000000-0005-0000-0000-00004B6D0000}"/>
    <cellStyle name="Normal 3 3 2 2 3 12" xfId="25044" xr:uid="{00000000-0005-0000-0000-00004C6D0000}"/>
    <cellStyle name="Normal 3 3 2 2 3 13" xfId="25045" xr:uid="{00000000-0005-0000-0000-00004D6D0000}"/>
    <cellStyle name="Normal 3 3 2 2 3 14" xfId="25046" xr:uid="{00000000-0005-0000-0000-00004E6D0000}"/>
    <cellStyle name="Normal 3 3 2 2 3 2" xfId="25047" xr:uid="{00000000-0005-0000-0000-00004F6D0000}"/>
    <cellStyle name="Normal 3 3 2 2 3 2 10" xfId="25048" xr:uid="{00000000-0005-0000-0000-0000506D0000}"/>
    <cellStyle name="Normal 3 3 2 2 3 2 11" xfId="25049" xr:uid="{00000000-0005-0000-0000-0000516D0000}"/>
    <cellStyle name="Normal 3 3 2 2 3 2 12" xfId="25050" xr:uid="{00000000-0005-0000-0000-0000526D0000}"/>
    <cellStyle name="Normal 3 3 2 2 3 2 2" xfId="25051" xr:uid="{00000000-0005-0000-0000-0000536D0000}"/>
    <cellStyle name="Normal 3 3 2 2 3 2 2 2" xfId="25052" xr:uid="{00000000-0005-0000-0000-0000546D0000}"/>
    <cellStyle name="Normal 3 3 2 2 3 2 2 2 2" xfId="25053" xr:uid="{00000000-0005-0000-0000-0000556D0000}"/>
    <cellStyle name="Normal 3 3 2 2 3 2 2 2 2 2" xfId="25054" xr:uid="{00000000-0005-0000-0000-0000566D0000}"/>
    <cellStyle name="Normal 3 3 2 2 3 2 2 2 3" xfId="25055" xr:uid="{00000000-0005-0000-0000-0000576D0000}"/>
    <cellStyle name="Normal 3 3 2 2 3 2 2 2 4" xfId="25056" xr:uid="{00000000-0005-0000-0000-0000586D0000}"/>
    <cellStyle name="Normal 3 3 2 2 3 2 2 3" xfId="25057" xr:uid="{00000000-0005-0000-0000-0000596D0000}"/>
    <cellStyle name="Normal 3 3 2 2 3 2 2 3 2" xfId="25058" xr:uid="{00000000-0005-0000-0000-00005A6D0000}"/>
    <cellStyle name="Normal 3 3 2 2 3 2 2 3 2 2" xfId="25059" xr:uid="{00000000-0005-0000-0000-00005B6D0000}"/>
    <cellStyle name="Normal 3 3 2 2 3 2 2 3 3" xfId="25060" xr:uid="{00000000-0005-0000-0000-00005C6D0000}"/>
    <cellStyle name="Normal 3 3 2 2 3 2 2 4" xfId="25061" xr:uid="{00000000-0005-0000-0000-00005D6D0000}"/>
    <cellStyle name="Normal 3 3 2 2 3 2 2 4 2" xfId="25062" xr:uid="{00000000-0005-0000-0000-00005E6D0000}"/>
    <cellStyle name="Normal 3 3 2 2 3 2 2 4 2 2" xfId="25063" xr:uid="{00000000-0005-0000-0000-00005F6D0000}"/>
    <cellStyle name="Normal 3 3 2 2 3 2 2 4 3" xfId="25064" xr:uid="{00000000-0005-0000-0000-0000606D0000}"/>
    <cellStyle name="Normal 3 3 2 2 3 2 2 5" xfId="25065" xr:uid="{00000000-0005-0000-0000-0000616D0000}"/>
    <cellStyle name="Normal 3 3 2 2 3 2 2 5 2" xfId="25066" xr:uid="{00000000-0005-0000-0000-0000626D0000}"/>
    <cellStyle name="Normal 3 3 2 2 3 2 2 6" xfId="25067" xr:uid="{00000000-0005-0000-0000-0000636D0000}"/>
    <cellStyle name="Normal 3 3 2 2 3 2 2 7" xfId="25068" xr:uid="{00000000-0005-0000-0000-0000646D0000}"/>
    <cellStyle name="Normal 3 3 2 2 3 2 3" xfId="25069" xr:uid="{00000000-0005-0000-0000-0000656D0000}"/>
    <cellStyle name="Normal 3 3 2 2 3 2 3 2" xfId="25070" xr:uid="{00000000-0005-0000-0000-0000666D0000}"/>
    <cellStyle name="Normal 3 3 2 2 3 2 3 2 2" xfId="25071" xr:uid="{00000000-0005-0000-0000-0000676D0000}"/>
    <cellStyle name="Normal 3 3 2 2 3 2 3 2 2 2" xfId="25072" xr:uid="{00000000-0005-0000-0000-0000686D0000}"/>
    <cellStyle name="Normal 3 3 2 2 3 2 3 2 3" xfId="25073" xr:uid="{00000000-0005-0000-0000-0000696D0000}"/>
    <cellStyle name="Normal 3 3 2 2 3 2 3 3" xfId="25074" xr:uid="{00000000-0005-0000-0000-00006A6D0000}"/>
    <cellStyle name="Normal 3 3 2 2 3 2 3 3 2" xfId="25075" xr:uid="{00000000-0005-0000-0000-00006B6D0000}"/>
    <cellStyle name="Normal 3 3 2 2 3 2 3 3 2 2" xfId="25076" xr:uid="{00000000-0005-0000-0000-00006C6D0000}"/>
    <cellStyle name="Normal 3 3 2 2 3 2 3 3 3" xfId="25077" xr:uid="{00000000-0005-0000-0000-00006D6D0000}"/>
    <cellStyle name="Normal 3 3 2 2 3 2 3 4" xfId="25078" xr:uid="{00000000-0005-0000-0000-00006E6D0000}"/>
    <cellStyle name="Normal 3 3 2 2 3 2 3 4 2" xfId="25079" xr:uid="{00000000-0005-0000-0000-00006F6D0000}"/>
    <cellStyle name="Normal 3 3 2 2 3 2 3 4 3" xfId="25080" xr:uid="{00000000-0005-0000-0000-0000706D0000}"/>
    <cellStyle name="Normal 3 3 2 2 3 2 3 5" xfId="25081" xr:uid="{00000000-0005-0000-0000-0000716D0000}"/>
    <cellStyle name="Normal 3 3 2 2 3 2 3 6" xfId="25082" xr:uid="{00000000-0005-0000-0000-0000726D0000}"/>
    <cellStyle name="Normal 3 3 2 2 3 2 3 7" xfId="25083" xr:uid="{00000000-0005-0000-0000-0000736D0000}"/>
    <cellStyle name="Normal 3 3 2 2 3 2 4" xfId="25084" xr:uid="{00000000-0005-0000-0000-0000746D0000}"/>
    <cellStyle name="Normal 3 3 2 2 3 2 4 2" xfId="25085" xr:uid="{00000000-0005-0000-0000-0000756D0000}"/>
    <cellStyle name="Normal 3 3 2 2 3 2 4 2 2" xfId="25086" xr:uid="{00000000-0005-0000-0000-0000766D0000}"/>
    <cellStyle name="Normal 3 3 2 2 3 2 4 2 3" xfId="25087" xr:uid="{00000000-0005-0000-0000-0000776D0000}"/>
    <cellStyle name="Normal 3 3 2 2 3 2 4 3" xfId="25088" xr:uid="{00000000-0005-0000-0000-0000786D0000}"/>
    <cellStyle name="Normal 3 3 2 2 3 2 4 3 2" xfId="25089" xr:uid="{00000000-0005-0000-0000-0000796D0000}"/>
    <cellStyle name="Normal 3 3 2 2 3 2 4 3 3" xfId="25090" xr:uid="{00000000-0005-0000-0000-00007A6D0000}"/>
    <cellStyle name="Normal 3 3 2 2 3 2 4 4" xfId="25091" xr:uid="{00000000-0005-0000-0000-00007B6D0000}"/>
    <cellStyle name="Normal 3 3 2 2 3 2 4 4 2" xfId="25092" xr:uid="{00000000-0005-0000-0000-00007C6D0000}"/>
    <cellStyle name="Normal 3 3 2 2 3 2 4 5" xfId="25093" xr:uid="{00000000-0005-0000-0000-00007D6D0000}"/>
    <cellStyle name="Normal 3 3 2 2 3 2 4 6" xfId="25094" xr:uid="{00000000-0005-0000-0000-00007E6D0000}"/>
    <cellStyle name="Normal 3 3 2 2 3 2 4 7" xfId="25095" xr:uid="{00000000-0005-0000-0000-00007F6D0000}"/>
    <cellStyle name="Normal 3 3 2 2 3 2 5" xfId="25096" xr:uid="{00000000-0005-0000-0000-0000806D0000}"/>
    <cellStyle name="Normal 3 3 2 2 3 2 5 2" xfId="25097" xr:uid="{00000000-0005-0000-0000-0000816D0000}"/>
    <cellStyle name="Normal 3 3 2 2 3 2 5 2 2" xfId="25098" xr:uid="{00000000-0005-0000-0000-0000826D0000}"/>
    <cellStyle name="Normal 3 3 2 2 3 2 5 2 3" xfId="25099" xr:uid="{00000000-0005-0000-0000-0000836D0000}"/>
    <cellStyle name="Normal 3 3 2 2 3 2 5 3" xfId="25100" xr:uid="{00000000-0005-0000-0000-0000846D0000}"/>
    <cellStyle name="Normal 3 3 2 2 3 2 5 3 2" xfId="25101" xr:uid="{00000000-0005-0000-0000-0000856D0000}"/>
    <cellStyle name="Normal 3 3 2 2 3 2 5 4" xfId="25102" xr:uid="{00000000-0005-0000-0000-0000866D0000}"/>
    <cellStyle name="Normal 3 3 2 2 3 2 5 4 2" xfId="25103" xr:uid="{00000000-0005-0000-0000-0000876D0000}"/>
    <cellStyle name="Normal 3 3 2 2 3 2 5 5" xfId="25104" xr:uid="{00000000-0005-0000-0000-0000886D0000}"/>
    <cellStyle name="Normal 3 3 2 2 3 2 5 6" xfId="25105" xr:uid="{00000000-0005-0000-0000-0000896D0000}"/>
    <cellStyle name="Normal 3 3 2 2 3 2 5 7" xfId="25106" xr:uid="{00000000-0005-0000-0000-00008A6D0000}"/>
    <cellStyle name="Normal 3 3 2 2 3 2 6" xfId="25107" xr:uid="{00000000-0005-0000-0000-00008B6D0000}"/>
    <cellStyle name="Normal 3 3 2 2 3 2 6 2" xfId="25108" xr:uid="{00000000-0005-0000-0000-00008C6D0000}"/>
    <cellStyle name="Normal 3 3 2 2 3 2 6 2 2" xfId="25109" xr:uid="{00000000-0005-0000-0000-00008D6D0000}"/>
    <cellStyle name="Normal 3 3 2 2 3 2 6 2 3" xfId="25110" xr:uid="{00000000-0005-0000-0000-00008E6D0000}"/>
    <cellStyle name="Normal 3 3 2 2 3 2 6 3" xfId="25111" xr:uid="{00000000-0005-0000-0000-00008F6D0000}"/>
    <cellStyle name="Normal 3 3 2 2 3 2 6 3 2" xfId="25112" xr:uid="{00000000-0005-0000-0000-0000906D0000}"/>
    <cellStyle name="Normal 3 3 2 2 3 2 6 4" xfId="25113" xr:uid="{00000000-0005-0000-0000-0000916D0000}"/>
    <cellStyle name="Normal 3 3 2 2 3 2 6 5" xfId="25114" xr:uid="{00000000-0005-0000-0000-0000926D0000}"/>
    <cellStyle name="Normal 3 3 2 2 3 2 6 6" xfId="25115" xr:uid="{00000000-0005-0000-0000-0000936D0000}"/>
    <cellStyle name="Normal 3 3 2 2 3 2 7" xfId="25116" xr:uid="{00000000-0005-0000-0000-0000946D0000}"/>
    <cellStyle name="Normal 3 3 2 2 3 2 7 2" xfId="25117" xr:uid="{00000000-0005-0000-0000-0000956D0000}"/>
    <cellStyle name="Normal 3 3 2 2 3 2 7 3" xfId="25118" xr:uid="{00000000-0005-0000-0000-0000966D0000}"/>
    <cellStyle name="Normal 3 3 2 2 3 2 8" xfId="25119" xr:uid="{00000000-0005-0000-0000-0000976D0000}"/>
    <cellStyle name="Normal 3 3 2 2 3 2 8 2" xfId="25120" xr:uid="{00000000-0005-0000-0000-0000986D0000}"/>
    <cellStyle name="Normal 3 3 2 2 3 2 9" xfId="25121" xr:uid="{00000000-0005-0000-0000-0000996D0000}"/>
    <cellStyle name="Normal 3 3 2 2 3 2 9 2" xfId="25122" xr:uid="{00000000-0005-0000-0000-00009A6D0000}"/>
    <cellStyle name="Normal 3 3 2 2 3 3" xfId="25123" xr:uid="{00000000-0005-0000-0000-00009B6D0000}"/>
    <cellStyle name="Normal 3 3 2 2 3 3 10" xfId="25124" xr:uid="{00000000-0005-0000-0000-00009C6D0000}"/>
    <cellStyle name="Normal 3 3 2 2 3 3 11" xfId="25125" xr:uid="{00000000-0005-0000-0000-00009D6D0000}"/>
    <cellStyle name="Normal 3 3 2 2 3 3 2" xfId="25126" xr:uid="{00000000-0005-0000-0000-00009E6D0000}"/>
    <cellStyle name="Normal 3 3 2 2 3 3 2 2" xfId="25127" xr:uid="{00000000-0005-0000-0000-00009F6D0000}"/>
    <cellStyle name="Normal 3 3 2 2 3 3 2 2 2" xfId="25128" xr:uid="{00000000-0005-0000-0000-0000A06D0000}"/>
    <cellStyle name="Normal 3 3 2 2 3 3 2 2 3" xfId="25129" xr:uid="{00000000-0005-0000-0000-0000A16D0000}"/>
    <cellStyle name="Normal 3 3 2 2 3 3 2 3" xfId="25130" xr:uid="{00000000-0005-0000-0000-0000A26D0000}"/>
    <cellStyle name="Normal 3 3 2 2 3 3 2 3 2" xfId="25131" xr:uid="{00000000-0005-0000-0000-0000A36D0000}"/>
    <cellStyle name="Normal 3 3 2 2 3 3 2 3 3" xfId="25132" xr:uid="{00000000-0005-0000-0000-0000A46D0000}"/>
    <cellStyle name="Normal 3 3 2 2 3 3 2 4" xfId="25133" xr:uid="{00000000-0005-0000-0000-0000A56D0000}"/>
    <cellStyle name="Normal 3 3 2 2 3 3 2 4 2" xfId="25134" xr:uid="{00000000-0005-0000-0000-0000A66D0000}"/>
    <cellStyle name="Normal 3 3 2 2 3 3 2 5" xfId="25135" xr:uid="{00000000-0005-0000-0000-0000A76D0000}"/>
    <cellStyle name="Normal 3 3 2 2 3 3 2 6" xfId="25136" xr:uid="{00000000-0005-0000-0000-0000A86D0000}"/>
    <cellStyle name="Normal 3 3 2 2 3 3 2 7" xfId="25137" xr:uid="{00000000-0005-0000-0000-0000A96D0000}"/>
    <cellStyle name="Normal 3 3 2 2 3 3 3" xfId="25138" xr:uid="{00000000-0005-0000-0000-0000AA6D0000}"/>
    <cellStyle name="Normal 3 3 2 2 3 3 3 2" xfId="25139" xr:uid="{00000000-0005-0000-0000-0000AB6D0000}"/>
    <cellStyle name="Normal 3 3 2 2 3 3 3 2 2" xfId="25140" xr:uid="{00000000-0005-0000-0000-0000AC6D0000}"/>
    <cellStyle name="Normal 3 3 2 2 3 3 3 2 3" xfId="25141" xr:uid="{00000000-0005-0000-0000-0000AD6D0000}"/>
    <cellStyle name="Normal 3 3 2 2 3 3 3 3" xfId="25142" xr:uid="{00000000-0005-0000-0000-0000AE6D0000}"/>
    <cellStyle name="Normal 3 3 2 2 3 3 3 3 2" xfId="25143" xr:uid="{00000000-0005-0000-0000-0000AF6D0000}"/>
    <cellStyle name="Normal 3 3 2 2 3 3 3 4" xfId="25144" xr:uid="{00000000-0005-0000-0000-0000B06D0000}"/>
    <cellStyle name="Normal 3 3 2 2 3 3 3 4 2" xfId="25145" xr:uid="{00000000-0005-0000-0000-0000B16D0000}"/>
    <cellStyle name="Normal 3 3 2 2 3 3 3 5" xfId="25146" xr:uid="{00000000-0005-0000-0000-0000B26D0000}"/>
    <cellStyle name="Normal 3 3 2 2 3 3 3 6" xfId="25147" xr:uid="{00000000-0005-0000-0000-0000B36D0000}"/>
    <cellStyle name="Normal 3 3 2 2 3 3 3 7" xfId="25148" xr:uid="{00000000-0005-0000-0000-0000B46D0000}"/>
    <cellStyle name="Normal 3 3 2 2 3 3 4" xfId="25149" xr:uid="{00000000-0005-0000-0000-0000B56D0000}"/>
    <cellStyle name="Normal 3 3 2 2 3 3 4 2" xfId="25150" xr:uid="{00000000-0005-0000-0000-0000B66D0000}"/>
    <cellStyle name="Normal 3 3 2 2 3 3 4 2 2" xfId="25151" xr:uid="{00000000-0005-0000-0000-0000B76D0000}"/>
    <cellStyle name="Normal 3 3 2 2 3 3 4 2 3" xfId="25152" xr:uid="{00000000-0005-0000-0000-0000B86D0000}"/>
    <cellStyle name="Normal 3 3 2 2 3 3 4 3" xfId="25153" xr:uid="{00000000-0005-0000-0000-0000B96D0000}"/>
    <cellStyle name="Normal 3 3 2 2 3 3 4 3 2" xfId="25154" xr:uid="{00000000-0005-0000-0000-0000BA6D0000}"/>
    <cellStyle name="Normal 3 3 2 2 3 3 4 4" xfId="25155" xr:uid="{00000000-0005-0000-0000-0000BB6D0000}"/>
    <cellStyle name="Normal 3 3 2 2 3 3 4 4 2" xfId="25156" xr:uid="{00000000-0005-0000-0000-0000BC6D0000}"/>
    <cellStyle name="Normal 3 3 2 2 3 3 4 5" xfId="25157" xr:uid="{00000000-0005-0000-0000-0000BD6D0000}"/>
    <cellStyle name="Normal 3 3 2 2 3 3 4 6" xfId="25158" xr:uid="{00000000-0005-0000-0000-0000BE6D0000}"/>
    <cellStyle name="Normal 3 3 2 2 3 3 4 7" xfId="25159" xr:uid="{00000000-0005-0000-0000-0000BF6D0000}"/>
    <cellStyle name="Normal 3 3 2 2 3 3 5" xfId="25160" xr:uid="{00000000-0005-0000-0000-0000C06D0000}"/>
    <cellStyle name="Normal 3 3 2 2 3 3 5 2" xfId="25161" xr:uid="{00000000-0005-0000-0000-0000C16D0000}"/>
    <cellStyle name="Normal 3 3 2 2 3 3 5 2 2" xfId="25162" xr:uid="{00000000-0005-0000-0000-0000C26D0000}"/>
    <cellStyle name="Normal 3 3 2 2 3 3 5 3" xfId="25163" xr:uid="{00000000-0005-0000-0000-0000C36D0000}"/>
    <cellStyle name="Normal 3 3 2 2 3 3 5 3 2" xfId="25164" xr:uid="{00000000-0005-0000-0000-0000C46D0000}"/>
    <cellStyle name="Normal 3 3 2 2 3 3 5 4" xfId="25165" xr:uid="{00000000-0005-0000-0000-0000C56D0000}"/>
    <cellStyle name="Normal 3 3 2 2 3 3 5 5" xfId="25166" xr:uid="{00000000-0005-0000-0000-0000C66D0000}"/>
    <cellStyle name="Normal 3 3 2 2 3 3 5 6" xfId="25167" xr:uid="{00000000-0005-0000-0000-0000C76D0000}"/>
    <cellStyle name="Normal 3 3 2 2 3 3 6" xfId="25168" xr:uid="{00000000-0005-0000-0000-0000C86D0000}"/>
    <cellStyle name="Normal 3 3 2 2 3 3 6 2" xfId="25169" xr:uid="{00000000-0005-0000-0000-0000C96D0000}"/>
    <cellStyle name="Normal 3 3 2 2 3 3 7" xfId="25170" xr:uid="{00000000-0005-0000-0000-0000CA6D0000}"/>
    <cellStyle name="Normal 3 3 2 2 3 3 7 2" xfId="25171" xr:uid="{00000000-0005-0000-0000-0000CB6D0000}"/>
    <cellStyle name="Normal 3 3 2 2 3 3 8" xfId="25172" xr:uid="{00000000-0005-0000-0000-0000CC6D0000}"/>
    <cellStyle name="Normal 3 3 2 2 3 3 8 2" xfId="25173" xr:uid="{00000000-0005-0000-0000-0000CD6D0000}"/>
    <cellStyle name="Normal 3 3 2 2 3 3 9" xfId="25174" xr:uid="{00000000-0005-0000-0000-0000CE6D0000}"/>
    <cellStyle name="Normal 3 3 2 2 3 4" xfId="25175" xr:uid="{00000000-0005-0000-0000-0000CF6D0000}"/>
    <cellStyle name="Normal 3 3 2 2 3 4 10" xfId="25176" xr:uid="{00000000-0005-0000-0000-0000D06D0000}"/>
    <cellStyle name="Normal 3 3 2 2 3 4 11" xfId="25177" xr:uid="{00000000-0005-0000-0000-0000D16D0000}"/>
    <cellStyle name="Normal 3 3 2 2 3 4 2" xfId="25178" xr:uid="{00000000-0005-0000-0000-0000D26D0000}"/>
    <cellStyle name="Normal 3 3 2 2 3 4 2 2" xfId="25179" xr:uid="{00000000-0005-0000-0000-0000D36D0000}"/>
    <cellStyle name="Normal 3 3 2 2 3 4 2 2 2" xfId="25180" xr:uid="{00000000-0005-0000-0000-0000D46D0000}"/>
    <cellStyle name="Normal 3 3 2 2 3 4 2 2 3" xfId="25181" xr:uid="{00000000-0005-0000-0000-0000D56D0000}"/>
    <cellStyle name="Normal 3 3 2 2 3 4 2 3" xfId="25182" xr:uid="{00000000-0005-0000-0000-0000D66D0000}"/>
    <cellStyle name="Normal 3 3 2 2 3 4 2 3 2" xfId="25183" xr:uid="{00000000-0005-0000-0000-0000D76D0000}"/>
    <cellStyle name="Normal 3 3 2 2 3 4 2 4" xfId="25184" xr:uid="{00000000-0005-0000-0000-0000D86D0000}"/>
    <cellStyle name="Normal 3 3 2 2 3 4 2 4 2" xfId="25185" xr:uid="{00000000-0005-0000-0000-0000D96D0000}"/>
    <cellStyle name="Normal 3 3 2 2 3 4 2 5" xfId="25186" xr:uid="{00000000-0005-0000-0000-0000DA6D0000}"/>
    <cellStyle name="Normal 3 3 2 2 3 4 2 6" xfId="25187" xr:uid="{00000000-0005-0000-0000-0000DB6D0000}"/>
    <cellStyle name="Normal 3 3 2 2 3 4 2 7" xfId="25188" xr:uid="{00000000-0005-0000-0000-0000DC6D0000}"/>
    <cellStyle name="Normal 3 3 2 2 3 4 3" xfId="25189" xr:uid="{00000000-0005-0000-0000-0000DD6D0000}"/>
    <cellStyle name="Normal 3 3 2 2 3 4 3 2" xfId="25190" xr:uid="{00000000-0005-0000-0000-0000DE6D0000}"/>
    <cellStyle name="Normal 3 3 2 2 3 4 3 2 2" xfId="25191" xr:uid="{00000000-0005-0000-0000-0000DF6D0000}"/>
    <cellStyle name="Normal 3 3 2 2 3 4 3 2 3" xfId="25192" xr:uid="{00000000-0005-0000-0000-0000E06D0000}"/>
    <cellStyle name="Normal 3 3 2 2 3 4 3 3" xfId="25193" xr:uid="{00000000-0005-0000-0000-0000E16D0000}"/>
    <cellStyle name="Normal 3 3 2 2 3 4 3 3 2" xfId="25194" xr:uid="{00000000-0005-0000-0000-0000E26D0000}"/>
    <cellStyle name="Normal 3 3 2 2 3 4 3 4" xfId="25195" xr:uid="{00000000-0005-0000-0000-0000E36D0000}"/>
    <cellStyle name="Normal 3 3 2 2 3 4 3 4 2" xfId="25196" xr:uid="{00000000-0005-0000-0000-0000E46D0000}"/>
    <cellStyle name="Normal 3 3 2 2 3 4 3 5" xfId="25197" xr:uid="{00000000-0005-0000-0000-0000E56D0000}"/>
    <cellStyle name="Normal 3 3 2 2 3 4 3 6" xfId="25198" xr:uid="{00000000-0005-0000-0000-0000E66D0000}"/>
    <cellStyle name="Normal 3 3 2 2 3 4 3 7" xfId="25199" xr:uid="{00000000-0005-0000-0000-0000E76D0000}"/>
    <cellStyle name="Normal 3 3 2 2 3 4 4" xfId="25200" xr:uid="{00000000-0005-0000-0000-0000E86D0000}"/>
    <cellStyle name="Normal 3 3 2 2 3 4 4 2" xfId="25201" xr:uid="{00000000-0005-0000-0000-0000E96D0000}"/>
    <cellStyle name="Normal 3 3 2 2 3 4 4 2 2" xfId="25202" xr:uid="{00000000-0005-0000-0000-0000EA6D0000}"/>
    <cellStyle name="Normal 3 3 2 2 3 4 4 3" xfId="25203" xr:uid="{00000000-0005-0000-0000-0000EB6D0000}"/>
    <cellStyle name="Normal 3 3 2 2 3 4 4 3 2" xfId="25204" xr:uid="{00000000-0005-0000-0000-0000EC6D0000}"/>
    <cellStyle name="Normal 3 3 2 2 3 4 4 4" xfId="25205" xr:uid="{00000000-0005-0000-0000-0000ED6D0000}"/>
    <cellStyle name="Normal 3 3 2 2 3 4 4 4 2" xfId="25206" xr:uid="{00000000-0005-0000-0000-0000EE6D0000}"/>
    <cellStyle name="Normal 3 3 2 2 3 4 4 5" xfId="25207" xr:uid="{00000000-0005-0000-0000-0000EF6D0000}"/>
    <cellStyle name="Normal 3 3 2 2 3 4 4 6" xfId="25208" xr:uid="{00000000-0005-0000-0000-0000F06D0000}"/>
    <cellStyle name="Normal 3 3 2 2 3 4 4 7" xfId="25209" xr:uid="{00000000-0005-0000-0000-0000F16D0000}"/>
    <cellStyle name="Normal 3 3 2 2 3 4 5" xfId="25210" xr:uid="{00000000-0005-0000-0000-0000F26D0000}"/>
    <cellStyle name="Normal 3 3 2 2 3 4 5 2" xfId="25211" xr:uid="{00000000-0005-0000-0000-0000F36D0000}"/>
    <cellStyle name="Normal 3 3 2 2 3 4 5 2 2" xfId="25212" xr:uid="{00000000-0005-0000-0000-0000F46D0000}"/>
    <cellStyle name="Normal 3 3 2 2 3 4 5 3" xfId="25213" xr:uid="{00000000-0005-0000-0000-0000F56D0000}"/>
    <cellStyle name="Normal 3 3 2 2 3 4 5 3 2" xfId="25214" xr:uid="{00000000-0005-0000-0000-0000F66D0000}"/>
    <cellStyle name="Normal 3 3 2 2 3 4 5 4" xfId="25215" xr:uid="{00000000-0005-0000-0000-0000F76D0000}"/>
    <cellStyle name="Normal 3 3 2 2 3 4 5 5" xfId="25216" xr:uid="{00000000-0005-0000-0000-0000F86D0000}"/>
    <cellStyle name="Normal 3 3 2 2 3 4 6" xfId="25217" xr:uid="{00000000-0005-0000-0000-0000F96D0000}"/>
    <cellStyle name="Normal 3 3 2 2 3 4 6 2" xfId="25218" xr:uid="{00000000-0005-0000-0000-0000FA6D0000}"/>
    <cellStyle name="Normal 3 3 2 2 3 4 7" xfId="25219" xr:uid="{00000000-0005-0000-0000-0000FB6D0000}"/>
    <cellStyle name="Normal 3 3 2 2 3 4 7 2" xfId="25220" xr:uid="{00000000-0005-0000-0000-0000FC6D0000}"/>
    <cellStyle name="Normal 3 3 2 2 3 4 8" xfId="25221" xr:uid="{00000000-0005-0000-0000-0000FD6D0000}"/>
    <cellStyle name="Normal 3 3 2 2 3 4 8 2" xfId="25222" xr:uid="{00000000-0005-0000-0000-0000FE6D0000}"/>
    <cellStyle name="Normal 3 3 2 2 3 4 9" xfId="25223" xr:uid="{00000000-0005-0000-0000-0000FF6D0000}"/>
    <cellStyle name="Normal 3 3 2 2 3 5" xfId="25224" xr:uid="{00000000-0005-0000-0000-0000006E0000}"/>
    <cellStyle name="Normal 3 3 2 2 3 5 2" xfId="25225" xr:uid="{00000000-0005-0000-0000-0000016E0000}"/>
    <cellStyle name="Normal 3 3 2 2 3 5 2 2" xfId="25226" xr:uid="{00000000-0005-0000-0000-0000026E0000}"/>
    <cellStyle name="Normal 3 3 2 2 3 5 2 3" xfId="25227" xr:uid="{00000000-0005-0000-0000-0000036E0000}"/>
    <cellStyle name="Normal 3 3 2 2 3 5 3" xfId="25228" xr:uid="{00000000-0005-0000-0000-0000046E0000}"/>
    <cellStyle name="Normal 3 3 2 2 3 5 3 2" xfId="25229" xr:uid="{00000000-0005-0000-0000-0000056E0000}"/>
    <cellStyle name="Normal 3 3 2 2 3 5 3 3" xfId="25230" xr:uid="{00000000-0005-0000-0000-0000066E0000}"/>
    <cellStyle name="Normal 3 3 2 2 3 5 4" xfId="25231" xr:uid="{00000000-0005-0000-0000-0000076E0000}"/>
    <cellStyle name="Normal 3 3 2 2 3 5 4 2" xfId="25232" xr:uid="{00000000-0005-0000-0000-0000086E0000}"/>
    <cellStyle name="Normal 3 3 2 2 3 5 5" xfId="25233" xr:uid="{00000000-0005-0000-0000-0000096E0000}"/>
    <cellStyle name="Normal 3 3 2 2 3 5 6" xfId="25234" xr:uid="{00000000-0005-0000-0000-00000A6E0000}"/>
    <cellStyle name="Normal 3 3 2 2 3 5 7" xfId="25235" xr:uid="{00000000-0005-0000-0000-00000B6E0000}"/>
    <cellStyle name="Normal 3 3 2 2 3 6" xfId="25236" xr:uid="{00000000-0005-0000-0000-00000C6E0000}"/>
    <cellStyle name="Normal 3 3 2 2 3 6 2" xfId="25237" xr:uid="{00000000-0005-0000-0000-00000D6E0000}"/>
    <cellStyle name="Normal 3 3 2 2 3 6 2 2" xfId="25238" xr:uid="{00000000-0005-0000-0000-00000E6E0000}"/>
    <cellStyle name="Normal 3 3 2 2 3 6 2 3" xfId="25239" xr:uid="{00000000-0005-0000-0000-00000F6E0000}"/>
    <cellStyle name="Normal 3 3 2 2 3 6 3" xfId="25240" xr:uid="{00000000-0005-0000-0000-0000106E0000}"/>
    <cellStyle name="Normal 3 3 2 2 3 6 3 2" xfId="25241" xr:uid="{00000000-0005-0000-0000-0000116E0000}"/>
    <cellStyle name="Normal 3 3 2 2 3 6 4" xfId="25242" xr:uid="{00000000-0005-0000-0000-0000126E0000}"/>
    <cellStyle name="Normal 3 3 2 2 3 6 4 2" xfId="25243" xr:uid="{00000000-0005-0000-0000-0000136E0000}"/>
    <cellStyle name="Normal 3 3 2 2 3 6 5" xfId="25244" xr:uid="{00000000-0005-0000-0000-0000146E0000}"/>
    <cellStyle name="Normal 3 3 2 2 3 6 6" xfId="25245" xr:uid="{00000000-0005-0000-0000-0000156E0000}"/>
    <cellStyle name="Normal 3 3 2 2 3 6 7" xfId="25246" xr:uid="{00000000-0005-0000-0000-0000166E0000}"/>
    <cellStyle name="Normal 3 3 2 2 3 7" xfId="25247" xr:uid="{00000000-0005-0000-0000-0000176E0000}"/>
    <cellStyle name="Normal 3 3 2 2 3 7 2" xfId="25248" xr:uid="{00000000-0005-0000-0000-0000186E0000}"/>
    <cellStyle name="Normal 3 3 2 2 3 7 2 2" xfId="25249" xr:uid="{00000000-0005-0000-0000-0000196E0000}"/>
    <cellStyle name="Normal 3 3 2 2 3 7 2 3" xfId="25250" xr:uid="{00000000-0005-0000-0000-00001A6E0000}"/>
    <cellStyle name="Normal 3 3 2 2 3 7 3" xfId="25251" xr:uid="{00000000-0005-0000-0000-00001B6E0000}"/>
    <cellStyle name="Normal 3 3 2 2 3 7 3 2" xfId="25252" xr:uid="{00000000-0005-0000-0000-00001C6E0000}"/>
    <cellStyle name="Normal 3 3 2 2 3 7 4" xfId="25253" xr:uid="{00000000-0005-0000-0000-00001D6E0000}"/>
    <cellStyle name="Normal 3 3 2 2 3 7 4 2" xfId="25254" xr:uid="{00000000-0005-0000-0000-00001E6E0000}"/>
    <cellStyle name="Normal 3 3 2 2 3 7 5" xfId="25255" xr:uid="{00000000-0005-0000-0000-00001F6E0000}"/>
    <cellStyle name="Normal 3 3 2 2 3 7 6" xfId="25256" xr:uid="{00000000-0005-0000-0000-0000206E0000}"/>
    <cellStyle name="Normal 3 3 2 2 3 7 7" xfId="25257" xr:uid="{00000000-0005-0000-0000-0000216E0000}"/>
    <cellStyle name="Normal 3 3 2 2 3 8" xfId="25258" xr:uid="{00000000-0005-0000-0000-0000226E0000}"/>
    <cellStyle name="Normal 3 3 2 2 3 8 2" xfId="25259" xr:uid="{00000000-0005-0000-0000-0000236E0000}"/>
    <cellStyle name="Normal 3 3 2 2 3 8 2 2" xfId="25260" xr:uid="{00000000-0005-0000-0000-0000246E0000}"/>
    <cellStyle name="Normal 3 3 2 2 3 8 3" xfId="25261" xr:uid="{00000000-0005-0000-0000-0000256E0000}"/>
    <cellStyle name="Normal 3 3 2 2 3 8 3 2" xfId="25262" xr:uid="{00000000-0005-0000-0000-0000266E0000}"/>
    <cellStyle name="Normal 3 3 2 2 3 8 4" xfId="25263" xr:uid="{00000000-0005-0000-0000-0000276E0000}"/>
    <cellStyle name="Normal 3 3 2 2 3 8 5" xfId="25264" xr:uid="{00000000-0005-0000-0000-0000286E0000}"/>
    <cellStyle name="Normal 3 3 2 2 3 8 6" xfId="25265" xr:uid="{00000000-0005-0000-0000-0000296E0000}"/>
    <cellStyle name="Normal 3 3 2 2 3 9" xfId="25266" xr:uid="{00000000-0005-0000-0000-00002A6E0000}"/>
    <cellStyle name="Normal 3 3 2 2 3 9 2" xfId="25267" xr:uid="{00000000-0005-0000-0000-00002B6E0000}"/>
    <cellStyle name="Normal 3 3 2 2 4" xfId="25268" xr:uid="{00000000-0005-0000-0000-00002C6E0000}"/>
    <cellStyle name="Normal 3 3 2 2 4 10" xfId="25269" xr:uid="{00000000-0005-0000-0000-00002D6E0000}"/>
    <cellStyle name="Normal 3 3 2 2 4 10 2" xfId="25270" xr:uid="{00000000-0005-0000-0000-00002E6E0000}"/>
    <cellStyle name="Normal 3 3 2 2 4 11" xfId="25271" xr:uid="{00000000-0005-0000-0000-00002F6E0000}"/>
    <cellStyle name="Normal 3 3 2 2 4 12" xfId="25272" xr:uid="{00000000-0005-0000-0000-0000306E0000}"/>
    <cellStyle name="Normal 3 3 2 2 4 13" xfId="25273" xr:uid="{00000000-0005-0000-0000-0000316E0000}"/>
    <cellStyle name="Normal 3 3 2 2 4 2" xfId="25274" xr:uid="{00000000-0005-0000-0000-0000326E0000}"/>
    <cellStyle name="Normal 3 3 2 2 4 2 10" xfId="25275" xr:uid="{00000000-0005-0000-0000-0000336E0000}"/>
    <cellStyle name="Normal 3 3 2 2 4 2 11" xfId="25276" xr:uid="{00000000-0005-0000-0000-0000346E0000}"/>
    <cellStyle name="Normal 3 3 2 2 4 2 2" xfId="25277" xr:uid="{00000000-0005-0000-0000-0000356E0000}"/>
    <cellStyle name="Normal 3 3 2 2 4 2 2 2" xfId="25278" xr:uid="{00000000-0005-0000-0000-0000366E0000}"/>
    <cellStyle name="Normal 3 3 2 2 4 2 2 2 2" xfId="25279" xr:uid="{00000000-0005-0000-0000-0000376E0000}"/>
    <cellStyle name="Normal 3 3 2 2 4 2 2 2 3" xfId="25280" xr:uid="{00000000-0005-0000-0000-0000386E0000}"/>
    <cellStyle name="Normal 3 3 2 2 4 2 2 3" xfId="25281" xr:uid="{00000000-0005-0000-0000-0000396E0000}"/>
    <cellStyle name="Normal 3 3 2 2 4 2 2 3 2" xfId="25282" xr:uid="{00000000-0005-0000-0000-00003A6E0000}"/>
    <cellStyle name="Normal 3 3 2 2 4 2 2 3 3" xfId="25283" xr:uid="{00000000-0005-0000-0000-00003B6E0000}"/>
    <cellStyle name="Normal 3 3 2 2 4 2 2 4" xfId="25284" xr:uid="{00000000-0005-0000-0000-00003C6E0000}"/>
    <cellStyle name="Normal 3 3 2 2 4 2 2 4 2" xfId="25285" xr:uid="{00000000-0005-0000-0000-00003D6E0000}"/>
    <cellStyle name="Normal 3 3 2 2 4 2 2 5" xfId="25286" xr:uid="{00000000-0005-0000-0000-00003E6E0000}"/>
    <cellStyle name="Normal 3 3 2 2 4 2 2 6" xfId="25287" xr:uid="{00000000-0005-0000-0000-00003F6E0000}"/>
    <cellStyle name="Normal 3 3 2 2 4 2 2 7" xfId="25288" xr:uid="{00000000-0005-0000-0000-0000406E0000}"/>
    <cellStyle name="Normal 3 3 2 2 4 2 3" xfId="25289" xr:uid="{00000000-0005-0000-0000-0000416E0000}"/>
    <cellStyle name="Normal 3 3 2 2 4 2 3 2" xfId="25290" xr:uid="{00000000-0005-0000-0000-0000426E0000}"/>
    <cellStyle name="Normal 3 3 2 2 4 2 3 2 2" xfId="25291" xr:uid="{00000000-0005-0000-0000-0000436E0000}"/>
    <cellStyle name="Normal 3 3 2 2 4 2 3 2 3" xfId="25292" xr:uid="{00000000-0005-0000-0000-0000446E0000}"/>
    <cellStyle name="Normal 3 3 2 2 4 2 3 3" xfId="25293" xr:uid="{00000000-0005-0000-0000-0000456E0000}"/>
    <cellStyle name="Normal 3 3 2 2 4 2 3 3 2" xfId="25294" xr:uid="{00000000-0005-0000-0000-0000466E0000}"/>
    <cellStyle name="Normal 3 3 2 2 4 2 3 4" xfId="25295" xr:uid="{00000000-0005-0000-0000-0000476E0000}"/>
    <cellStyle name="Normal 3 3 2 2 4 2 3 4 2" xfId="25296" xr:uid="{00000000-0005-0000-0000-0000486E0000}"/>
    <cellStyle name="Normal 3 3 2 2 4 2 3 5" xfId="25297" xr:uid="{00000000-0005-0000-0000-0000496E0000}"/>
    <cellStyle name="Normal 3 3 2 2 4 2 3 6" xfId="25298" xr:uid="{00000000-0005-0000-0000-00004A6E0000}"/>
    <cellStyle name="Normal 3 3 2 2 4 2 3 7" xfId="25299" xr:uid="{00000000-0005-0000-0000-00004B6E0000}"/>
    <cellStyle name="Normal 3 3 2 2 4 2 4" xfId="25300" xr:uid="{00000000-0005-0000-0000-00004C6E0000}"/>
    <cellStyle name="Normal 3 3 2 2 4 2 4 2" xfId="25301" xr:uid="{00000000-0005-0000-0000-00004D6E0000}"/>
    <cellStyle name="Normal 3 3 2 2 4 2 4 2 2" xfId="25302" xr:uid="{00000000-0005-0000-0000-00004E6E0000}"/>
    <cellStyle name="Normal 3 3 2 2 4 2 4 2 3" xfId="25303" xr:uid="{00000000-0005-0000-0000-00004F6E0000}"/>
    <cellStyle name="Normal 3 3 2 2 4 2 4 3" xfId="25304" xr:uid="{00000000-0005-0000-0000-0000506E0000}"/>
    <cellStyle name="Normal 3 3 2 2 4 2 4 3 2" xfId="25305" xr:uid="{00000000-0005-0000-0000-0000516E0000}"/>
    <cellStyle name="Normal 3 3 2 2 4 2 4 4" xfId="25306" xr:uid="{00000000-0005-0000-0000-0000526E0000}"/>
    <cellStyle name="Normal 3 3 2 2 4 2 4 4 2" xfId="25307" xr:uid="{00000000-0005-0000-0000-0000536E0000}"/>
    <cellStyle name="Normal 3 3 2 2 4 2 4 5" xfId="25308" xr:uid="{00000000-0005-0000-0000-0000546E0000}"/>
    <cellStyle name="Normal 3 3 2 2 4 2 4 6" xfId="25309" xr:uid="{00000000-0005-0000-0000-0000556E0000}"/>
    <cellStyle name="Normal 3 3 2 2 4 2 4 7" xfId="25310" xr:uid="{00000000-0005-0000-0000-0000566E0000}"/>
    <cellStyle name="Normal 3 3 2 2 4 2 5" xfId="25311" xr:uid="{00000000-0005-0000-0000-0000576E0000}"/>
    <cellStyle name="Normal 3 3 2 2 4 2 5 2" xfId="25312" xr:uid="{00000000-0005-0000-0000-0000586E0000}"/>
    <cellStyle name="Normal 3 3 2 2 4 2 5 2 2" xfId="25313" xr:uid="{00000000-0005-0000-0000-0000596E0000}"/>
    <cellStyle name="Normal 3 3 2 2 4 2 5 3" xfId="25314" xr:uid="{00000000-0005-0000-0000-00005A6E0000}"/>
    <cellStyle name="Normal 3 3 2 2 4 2 5 3 2" xfId="25315" xr:uid="{00000000-0005-0000-0000-00005B6E0000}"/>
    <cellStyle name="Normal 3 3 2 2 4 2 5 4" xfId="25316" xr:uid="{00000000-0005-0000-0000-00005C6E0000}"/>
    <cellStyle name="Normal 3 3 2 2 4 2 5 5" xfId="25317" xr:uid="{00000000-0005-0000-0000-00005D6E0000}"/>
    <cellStyle name="Normal 3 3 2 2 4 2 5 6" xfId="25318" xr:uid="{00000000-0005-0000-0000-00005E6E0000}"/>
    <cellStyle name="Normal 3 3 2 2 4 2 6" xfId="25319" xr:uid="{00000000-0005-0000-0000-00005F6E0000}"/>
    <cellStyle name="Normal 3 3 2 2 4 2 6 2" xfId="25320" xr:uid="{00000000-0005-0000-0000-0000606E0000}"/>
    <cellStyle name="Normal 3 3 2 2 4 2 7" xfId="25321" xr:uid="{00000000-0005-0000-0000-0000616E0000}"/>
    <cellStyle name="Normal 3 3 2 2 4 2 7 2" xfId="25322" xr:uid="{00000000-0005-0000-0000-0000626E0000}"/>
    <cellStyle name="Normal 3 3 2 2 4 2 8" xfId="25323" xr:uid="{00000000-0005-0000-0000-0000636E0000}"/>
    <cellStyle name="Normal 3 3 2 2 4 2 8 2" xfId="25324" xr:uid="{00000000-0005-0000-0000-0000646E0000}"/>
    <cellStyle name="Normal 3 3 2 2 4 2 9" xfId="25325" xr:uid="{00000000-0005-0000-0000-0000656E0000}"/>
    <cellStyle name="Normal 3 3 2 2 4 3" xfId="25326" xr:uid="{00000000-0005-0000-0000-0000666E0000}"/>
    <cellStyle name="Normal 3 3 2 2 4 3 10" xfId="25327" xr:uid="{00000000-0005-0000-0000-0000676E0000}"/>
    <cellStyle name="Normal 3 3 2 2 4 3 11" xfId="25328" xr:uid="{00000000-0005-0000-0000-0000686E0000}"/>
    <cellStyle name="Normal 3 3 2 2 4 3 2" xfId="25329" xr:uid="{00000000-0005-0000-0000-0000696E0000}"/>
    <cellStyle name="Normal 3 3 2 2 4 3 2 2" xfId="25330" xr:uid="{00000000-0005-0000-0000-00006A6E0000}"/>
    <cellStyle name="Normal 3 3 2 2 4 3 2 2 2" xfId="25331" xr:uid="{00000000-0005-0000-0000-00006B6E0000}"/>
    <cellStyle name="Normal 3 3 2 2 4 3 2 2 3" xfId="25332" xr:uid="{00000000-0005-0000-0000-00006C6E0000}"/>
    <cellStyle name="Normal 3 3 2 2 4 3 2 3" xfId="25333" xr:uid="{00000000-0005-0000-0000-00006D6E0000}"/>
    <cellStyle name="Normal 3 3 2 2 4 3 2 3 2" xfId="25334" xr:uid="{00000000-0005-0000-0000-00006E6E0000}"/>
    <cellStyle name="Normal 3 3 2 2 4 3 2 4" xfId="25335" xr:uid="{00000000-0005-0000-0000-00006F6E0000}"/>
    <cellStyle name="Normal 3 3 2 2 4 3 2 4 2" xfId="25336" xr:uid="{00000000-0005-0000-0000-0000706E0000}"/>
    <cellStyle name="Normal 3 3 2 2 4 3 2 5" xfId="25337" xr:uid="{00000000-0005-0000-0000-0000716E0000}"/>
    <cellStyle name="Normal 3 3 2 2 4 3 2 6" xfId="25338" xr:uid="{00000000-0005-0000-0000-0000726E0000}"/>
    <cellStyle name="Normal 3 3 2 2 4 3 2 7" xfId="25339" xr:uid="{00000000-0005-0000-0000-0000736E0000}"/>
    <cellStyle name="Normal 3 3 2 2 4 3 3" xfId="25340" xr:uid="{00000000-0005-0000-0000-0000746E0000}"/>
    <cellStyle name="Normal 3 3 2 2 4 3 3 2" xfId="25341" xr:uid="{00000000-0005-0000-0000-0000756E0000}"/>
    <cellStyle name="Normal 3 3 2 2 4 3 3 2 2" xfId="25342" xr:uid="{00000000-0005-0000-0000-0000766E0000}"/>
    <cellStyle name="Normal 3 3 2 2 4 3 3 2 3" xfId="25343" xr:uid="{00000000-0005-0000-0000-0000776E0000}"/>
    <cellStyle name="Normal 3 3 2 2 4 3 3 3" xfId="25344" xr:uid="{00000000-0005-0000-0000-0000786E0000}"/>
    <cellStyle name="Normal 3 3 2 2 4 3 3 3 2" xfId="25345" xr:uid="{00000000-0005-0000-0000-0000796E0000}"/>
    <cellStyle name="Normal 3 3 2 2 4 3 3 4" xfId="25346" xr:uid="{00000000-0005-0000-0000-00007A6E0000}"/>
    <cellStyle name="Normal 3 3 2 2 4 3 3 4 2" xfId="25347" xr:uid="{00000000-0005-0000-0000-00007B6E0000}"/>
    <cellStyle name="Normal 3 3 2 2 4 3 3 5" xfId="25348" xr:uid="{00000000-0005-0000-0000-00007C6E0000}"/>
    <cellStyle name="Normal 3 3 2 2 4 3 3 6" xfId="25349" xr:uid="{00000000-0005-0000-0000-00007D6E0000}"/>
    <cellStyle name="Normal 3 3 2 2 4 3 3 7" xfId="25350" xr:uid="{00000000-0005-0000-0000-00007E6E0000}"/>
    <cellStyle name="Normal 3 3 2 2 4 3 4" xfId="25351" xr:uid="{00000000-0005-0000-0000-00007F6E0000}"/>
    <cellStyle name="Normal 3 3 2 2 4 3 4 2" xfId="25352" xr:uid="{00000000-0005-0000-0000-0000806E0000}"/>
    <cellStyle name="Normal 3 3 2 2 4 3 4 2 2" xfId="25353" xr:uid="{00000000-0005-0000-0000-0000816E0000}"/>
    <cellStyle name="Normal 3 3 2 2 4 3 4 3" xfId="25354" xr:uid="{00000000-0005-0000-0000-0000826E0000}"/>
    <cellStyle name="Normal 3 3 2 2 4 3 4 3 2" xfId="25355" xr:uid="{00000000-0005-0000-0000-0000836E0000}"/>
    <cellStyle name="Normal 3 3 2 2 4 3 4 4" xfId="25356" xr:uid="{00000000-0005-0000-0000-0000846E0000}"/>
    <cellStyle name="Normal 3 3 2 2 4 3 4 4 2" xfId="25357" xr:uid="{00000000-0005-0000-0000-0000856E0000}"/>
    <cellStyle name="Normal 3 3 2 2 4 3 4 5" xfId="25358" xr:uid="{00000000-0005-0000-0000-0000866E0000}"/>
    <cellStyle name="Normal 3 3 2 2 4 3 4 6" xfId="25359" xr:uid="{00000000-0005-0000-0000-0000876E0000}"/>
    <cellStyle name="Normal 3 3 2 2 4 3 4 7" xfId="25360" xr:uid="{00000000-0005-0000-0000-0000886E0000}"/>
    <cellStyle name="Normal 3 3 2 2 4 3 5" xfId="25361" xr:uid="{00000000-0005-0000-0000-0000896E0000}"/>
    <cellStyle name="Normal 3 3 2 2 4 3 5 2" xfId="25362" xr:uid="{00000000-0005-0000-0000-00008A6E0000}"/>
    <cellStyle name="Normal 3 3 2 2 4 3 5 2 2" xfId="25363" xr:uid="{00000000-0005-0000-0000-00008B6E0000}"/>
    <cellStyle name="Normal 3 3 2 2 4 3 5 3" xfId="25364" xr:uid="{00000000-0005-0000-0000-00008C6E0000}"/>
    <cellStyle name="Normal 3 3 2 2 4 3 5 3 2" xfId="25365" xr:uid="{00000000-0005-0000-0000-00008D6E0000}"/>
    <cellStyle name="Normal 3 3 2 2 4 3 5 4" xfId="25366" xr:uid="{00000000-0005-0000-0000-00008E6E0000}"/>
    <cellStyle name="Normal 3 3 2 2 4 3 5 5" xfId="25367" xr:uid="{00000000-0005-0000-0000-00008F6E0000}"/>
    <cellStyle name="Normal 3 3 2 2 4 3 6" xfId="25368" xr:uid="{00000000-0005-0000-0000-0000906E0000}"/>
    <cellStyle name="Normal 3 3 2 2 4 3 6 2" xfId="25369" xr:uid="{00000000-0005-0000-0000-0000916E0000}"/>
    <cellStyle name="Normal 3 3 2 2 4 3 7" xfId="25370" xr:uid="{00000000-0005-0000-0000-0000926E0000}"/>
    <cellStyle name="Normal 3 3 2 2 4 3 7 2" xfId="25371" xr:uid="{00000000-0005-0000-0000-0000936E0000}"/>
    <cellStyle name="Normal 3 3 2 2 4 3 8" xfId="25372" xr:uid="{00000000-0005-0000-0000-0000946E0000}"/>
    <cellStyle name="Normal 3 3 2 2 4 3 8 2" xfId="25373" xr:uid="{00000000-0005-0000-0000-0000956E0000}"/>
    <cellStyle name="Normal 3 3 2 2 4 3 9" xfId="25374" xr:uid="{00000000-0005-0000-0000-0000966E0000}"/>
    <cellStyle name="Normal 3 3 2 2 4 4" xfId="25375" xr:uid="{00000000-0005-0000-0000-0000976E0000}"/>
    <cellStyle name="Normal 3 3 2 2 4 4 2" xfId="25376" xr:uid="{00000000-0005-0000-0000-0000986E0000}"/>
    <cellStyle name="Normal 3 3 2 2 4 4 2 2" xfId="25377" xr:uid="{00000000-0005-0000-0000-0000996E0000}"/>
    <cellStyle name="Normal 3 3 2 2 4 4 2 3" xfId="25378" xr:uid="{00000000-0005-0000-0000-00009A6E0000}"/>
    <cellStyle name="Normal 3 3 2 2 4 4 3" xfId="25379" xr:uid="{00000000-0005-0000-0000-00009B6E0000}"/>
    <cellStyle name="Normal 3 3 2 2 4 4 3 2" xfId="25380" xr:uid="{00000000-0005-0000-0000-00009C6E0000}"/>
    <cellStyle name="Normal 3 3 2 2 4 4 3 3" xfId="25381" xr:uid="{00000000-0005-0000-0000-00009D6E0000}"/>
    <cellStyle name="Normal 3 3 2 2 4 4 4" xfId="25382" xr:uid="{00000000-0005-0000-0000-00009E6E0000}"/>
    <cellStyle name="Normal 3 3 2 2 4 4 4 2" xfId="25383" xr:uid="{00000000-0005-0000-0000-00009F6E0000}"/>
    <cellStyle name="Normal 3 3 2 2 4 4 5" xfId="25384" xr:uid="{00000000-0005-0000-0000-0000A06E0000}"/>
    <cellStyle name="Normal 3 3 2 2 4 4 6" xfId="25385" xr:uid="{00000000-0005-0000-0000-0000A16E0000}"/>
    <cellStyle name="Normal 3 3 2 2 4 4 7" xfId="25386" xr:uid="{00000000-0005-0000-0000-0000A26E0000}"/>
    <cellStyle name="Normal 3 3 2 2 4 5" xfId="25387" xr:uid="{00000000-0005-0000-0000-0000A36E0000}"/>
    <cellStyle name="Normal 3 3 2 2 4 5 2" xfId="25388" xr:uid="{00000000-0005-0000-0000-0000A46E0000}"/>
    <cellStyle name="Normal 3 3 2 2 4 5 2 2" xfId="25389" xr:uid="{00000000-0005-0000-0000-0000A56E0000}"/>
    <cellStyle name="Normal 3 3 2 2 4 5 2 3" xfId="25390" xr:uid="{00000000-0005-0000-0000-0000A66E0000}"/>
    <cellStyle name="Normal 3 3 2 2 4 5 3" xfId="25391" xr:uid="{00000000-0005-0000-0000-0000A76E0000}"/>
    <cellStyle name="Normal 3 3 2 2 4 5 3 2" xfId="25392" xr:uid="{00000000-0005-0000-0000-0000A86E0000}"/>
    <cellStyle name="Normal 3 3 2 2 4 5 4" xfId="25393" xr:uid="{00000000-0005-0000-0000-0000A96E0000}"/>
    <cellStyle name="Normal 3 3 2 2 4 5 4 2" xfId="25394" xr:uid="{00000000-0005-0000-0000-0000AA6E0000}"/>
    <cellStyle name="Normal 3 3 2 2 4 5 5" xfId="25395" xr:uid="{00000000-0005-0000-0000-0000AB6E0000}"/>
    <cellStyle name="Normal 3 3 2 2 4 5 6" xfId="25396" xr:uid="{00000000-0005-0000-0000-0000AC6E0000}"/>
    <cellStyle name="Normal 3 3 2 2 4 5 7" xfId="25397" xr:uid="{00000000-0005-0000-0000-0000AD6E0000}"/>
    <cellStyle name="Normal 3 3 2 2 4 6" xfId="25398" xr:uid="{00000000-0005-0000-0000-0000AE6E0000}"/>
    <cellStyle name="Normal 3 3 2 2 4 6 2" xfId="25399" xr:uid="{00000000-0005-0000-0000-0000AF6E0000}"/>
    <cellStyle name="Normal 3 3 2 2 4 6 2 2" xfId="25400" xr:uid="{00000000-0005-0000-0000-0000B06E0000}"/>
    <cellStyle name="Normal 3 3 2 2 4 6 2 3" xfId="25401" xr:uid="{00000000-0005-0000-0000-0000B16E0000}"/>
    <cellStyle name="Normal 3 3 2 2 4 6 3" xfId="25402" xr:uid="{00000000-0005-0000-0000-0000B26E0000}"/>
    <cellStyle name="Normal 3 3 2 2 4 6 3 2" xfId="25403" xr:uid="{00000000-0005-0000-0000-0000B36E0000}"/>
    <cellStyle name="Normal 3 3 2 2 4 6 4" xfId="25404" xr:uid="{00000000-0005-0000-0000-0000B46E0000}"/>
    <cellStyle name="Normal 3 3 2 2 4 6 4 2" xfId="25405" xr:uid="{00000000-0005-0000-0000-0000B56E0000}"/>
    <cellStyle name="Normal 3 3 2 2 4 6 5" xfId="25406" xr:uid="{00000000-0005-0000-0000-0000B66E0000}"/>
    <cellStyle name="Normal 3 3 2 2 4 6 6" xfId="25407" xr:uid="{00000000-0005-0000-0000-0000B76E0000}"/>
    <cellStyle name="Normal 3 3 2 2 4 6 7" xfId="25408" xr:uid="{00000000-0005-0000-0000-0000B86E0000}"/>
    <cellStyle name="Normal 3 3 2 2 4 7" xfId="25409" xr:uid="{00000000-0005-0000-0000-0000B96E0000}"/>
    <cellStyle name="Normal 3 3 2 2 4 7 2" xfId="25410" xr:uid="{00000000-0005-0000-0000-0000BA6E0000}"/>
    <cellStyle name="Normal 3 3 2 2 4 7 2 2" xfId="25411" xr:uid="{00000000-0005-0000-0000-0000BB6E0000}"/>
    <cellStyle name="Normal 3 3 2 2 4 7 3" xfId="25412" xr:uid="{00000000-0005-0000-0000-0000BC6E0000}"/>
    <cellStyle name="Normal 3 3 2 2 4 7 3 2" xfId="25413" xr:uid="{00000000-0005-0000-0000-0000BD6E0000}"/>
    <cellStyle name="Normal 3 3 2 2 4 7 4" xfId="25414" xr:uid="{00000000-0005-0000-0000-0000BE6E0000}"/>
    <cellStyle name="Normal 3 3 2 2 4 7 5" xfId="25415" xr:uid="{00000000-0005-0000-0000-0000BF6E0000}"/>
    <cellStyle name="Normal 3 3 2 2 4 7 6" xfId="25416" xr:uid="{00000000-0005-0000-0000-0000C06E0000}"/>
    <cellStyle name="Normal 3 3 2 2 4 8" xfId="25417" xr:uid="{00000000-0005-0000-0000-0000C16E0000}"/>
    <cellStyle name="Normal 3 3 2 2 4 8 2" xfId="25418" xr:uid="{00000000-0005-0000-0000-0000C26E0000}"/>
    <cellStyle name="Normal 3 3 2 2 4 9" xfId="25419" xr:uid="{00000000-0005-0000-0000-0000C36E0000}"/>
    <cellStyle name="Normal 3 3 2 2 4 9 2" xfId="25420" xr:uid="{00000000-0005-0000-0000-0000C46E0000}"/>
    <cellStyle name="Normal 3 3 2 2 5" xfId="25421" xr:uid="{00000000-0005-0000-0000-0000C56E0000}"/>
    <cellStyle name="Normal 3 3 2 2 5 10" xfId="25422" xr:uid="{00000000-0005-0000-0000-0000C66E0000}"/>
    <cellStyle name="Normal 3 3 2 2 5 11" xfId="25423" xr:uid="{00000000-0005-0000-0000-0000C76E0000}"/>
    <cellStyle name="Normal 3 3 2 2 5 12" xfId="25424" xr:uid="{00000000-0005-0000-0000-0000C86E0000}"/>
    <cellStyle name="Normal 3 3 2 2 5 2" xfId="25425" xr:uid="{00000000-0005-0000-0000-0000C96E0000}"/>
    <cellStyle name="Normal 3 3 2 2 5 2 2" xfId="25426" xr:uid="{00000000-0005-0000-0000-0000CA6E0000}"/>
    <cellStyle name="Normal 3 3 2 2 5 2 2 2" xfId="25427" xr:uid="{00000000-0005-0000-0000-0000CB6E0000}"/>
    <cellStyle name="Normal 3 3 2 2 5 2 2 2 2" xfId="25428" xr:uid="{00000000-0005-0000-0000-0000CC6E0000}"/>
    <cellStyle name="Normal 3 3 2 2 5 2 2 3" xfId="25429" xr:uid="{00000000-0005-0000-0000-0000CD6E0000}"/>
    <cellStyle name="Normal 3 3 2 2 5 2 2 4" xfId="25430" xr:uid="{00000000-0005-0000-0000-0000CE6E0000}"/>
    <cellStyle name="Normal 3 3 2 2 5 2 3" xfId="25431" xr:uid="{00000000-0005-0000-0000-0000CF6E0000}"/>
    <cellStyle name="Normal 3 3 2 2 5 2 3 2" xfId="25432" xr:uid="{00000000-0005-0000-0000-0000D06E0000}"/>
    <cellStyle name="Normal 3 3 2 2 5 2 3 2 2" xfId="25433" xr:uid="{00000000-0005-0000-0000-0000D16E0000}"/>
    <cellStyle name="Normal 3 3 2 2 5 2 3 3" xfId="25434" xr:uid="{00000000-0005-0000-0000-0000D26E0000}"/>
    <cellStyle name="Normal 3 3 2 2 5 2 4" xfId="25435" xr:uid="{00000000-0005-0000-0000-0000D36E0000}"/>
    <cellStyle name="Normal 3 3 2 2 5 2 4 2" xfId="25436" xr:uid="{00000000-0005-0000-0000-0000D46E0000}"/>
    <cellStyle name="Normal 3 3 2 2 5 2 4 2 2" xfId="25437" xr:uid="{00000000-0005-0000-0000-0000D56E0000}"/>
    <cellStyle name="Normal 3 3 2 2 5 2 4 3" xfId="25438" xr:uid="{00000000-0005-0000-0000-0000D66E0000}"/>
    <cellStyle name="Normal 3 3 2 2 5 2 5" xfId="25439" xr:uid="{00000000-0005-0000-0000-0000D76E0000}"/>
    <cellStyle name="Normal 3 3 2 2 5 2 5 2" xfId="25440" xr:uid="{00000000-0005-0000-0000-0000D86E0000}"/>
    <cellStyle name="Normal 3 3 2 2 5 2 6" xfId="25441" xr:uid="{00000000-0005-0000-0000-0000D96E0000}"/>
    <cellStyle name="Normal 3 3 2 2 5 2 7" xfId="25442" xr:uid="{00000000-0005-0000-0000-0000DA6E0000}"/>
    <cellStyle name="Normal 3 3 2 2 5 3" xfId="25443" xr:uid="{00000000-0005-0000-0000-0000DB6E0000}"/>
    <cellStyle name="Normal 3 3 2 2 5 3 2" xfId="25444" xr:uid="{00000000-0005-0000-0000-0000DC6E0000}"/>
    <cellStyle name="Normal 3 3 2 2 5 3 2 2" xfId="25445" xr:uid="{00000000-0005-0000-0000-0000DD6E0000}"/>
    <cellStyle name="Normal 3 3 2 2 5 3 2 2 2" xfId="25446" xr:uid="{00000000-0005-0000-0000-0000DE6E0000}"/>
    <cellStyle name="Normal 3 3 2 2 5 3 2 3" xfId="25447" xr:uid="{00000000-0005-0000-0000-0000DF6E0000}"/>
    <cellStyle name="Normal 3 3 2 2 5 3 3" xfId="25448" xr:uid="{00000000-0005-0000-0000-0000E06E0000}"/>
    <cellStyle name="Normal 3 3 2 2 5 3 3 2" xfId="25449" xr:uid="{00000000-0005-0000-0000-0000E16E0000}"/>
    <cellStyle name="Normal 3 3 2 2 5 3 3 2 2" xfId="25450" xr:uid="{00000000-0005-0000-0000-0000E26E0000}"/>
    <cellStyle name="Normal 3 3 2 2 5 3 3 3" xfId="25451" xr:uid="{00000000-0005-0000-0000-0000E36E0000}"/>
    <cellStyle name="Normal 3 3 2 2 5 3 4" xfId="25452" xr:uid="{00000000-0005-0000-0000-0000E46E0000}"/>
    <cellStyle name="Normal 3 3 2 2 5 3 4 2" xfId="25453" xr:uid="{00000000-0005-0000-0000-0000E56E0000}"/>
    <cellStyle name="Normal 3 3 2 2 5 3 4 3" xfId="25454" xr:uid="{00000000-0005-0000-0000-0000E66E0000}"/>
    <cellStyle name="Normal 3 3 2 2 5 3 5" xfId="25455" xr:uid="{00000000-0005-0000-0000-0000E76E0000}"/>
    <cellStyle name="Normal 3 3 2 2 5 3 6" xfId="25456" xr:uid="{00000000-0005-0000-0000-0000E86E0000}"/>
    <cellStyle name="Normal 3 3 2 2 5 3 7" xfId="25457" xr:uid="{00000000-0005-0000-0000-0000E96E0000}"/>
    <cellStyle name="Normal 3 3 2 2 5 4" xfId="25458" xr:uid="{00000000-0005-0000-0000-0000EA6E0000}"/>
    <cellStyle name="Normal 3 3 2 2 5 4 2" xfId="25459" xr:uid="{00000000-0005-0000-0000-0000EB6E0000}"/>
    <cellStyle name="Normal 3 3 2 2 5 4 2 2" xfId="25460" xr:uid="{00000000-0005-0000-0000-0000EC6E0000}"/>
    <cellStyle name="Normal 3 3 2 2 5 4 2 3" xfId="25461" xr:uid="{00000000-0005-0000-0000-0000ED6E0000}"/>
    <cellStyle name="Normal 3 3 2 2 5 4 3" xfId="25462" xr:uid="{00000000-0005-0000-0000-0000EE6E0000}"/>
    <cellStyle name="Normal 3 3 2 2 5 4 3 2" xfId="25463" xr:uid="{00000000-0005-0000-0000-0000EF6E0000}"/>
    <cellStyle name="Normal 3 3 2 2 5 4 3 3" xfId="25464" xr:uid="{00000000-0005-0000-0000-0000F06E0000}"/>
    <cellStyle name="Normal 3 3 2 2 5 4 4" xfId="25465" xr:uid="{00000000-0005-0000-0000-0000F16E0000}"/>
    <cellStyle name="Normal 3 3 2 2 5 4 4 2" xfId="25466" xr:uid="{00000000-0005-0000-0000-0000F26E0000}"/>
    <cellStyle name="Normal 3 3 2 2 5 4 5" xfId="25467" xr:uid="{00000000-0005-0000-0000-0000F36E0000}"/>
    <cellStyle name="Normal 3 3 2 2 5 4 6" xfId="25468" xr:uid="{00000000-0005-0000-0000-0000F46E0000}"/>
    <cellStyle name="Normal 3 3 2 2 5 4 7" xfId="25469" xr:uid="{00000000-0005-0000-0000-0000F56E0000}"/>
    <cellStyle name="Normal 3 3 2 2 5 5" xfId="25470" xr:uid="{00000000-0005-0000-0000-0000F66E0000}"/>
    <cellStyle name="Normal 3 3 2 2 5 5 2" xfId="25471" xr:uid="{00000000-0005-0000-0000-0000F76E0000}"/>
    <cellStyle name="Normal 3 3 2 2 5 5 2 2" xfId="25472" xr:uid="{00000000-0005-0000-0000-0000F86E0000}"/>
    <cellStyle name="Normal 3 3 2 2 5 5 2 3" xfId="25473" xr:uid="{00000000-0005-0000-0000-0000F96E0000}"/>
    <cellStyle name="Normal 3 3 2 2 5 5 3" xfId="25474" xr:uid="{00000000-0005-0000-0000-0000FA6E0000}"/>
    <cellStyle name="Normal 3 3 2 2 5 5 3 2" xfId="25475" xr:uid="{00000000-0005-0000-0000-0000FB6E0000}"/>
    <cellStyle name="Normal 3 3 2 2 5 5 4" xfId="25476" xr:uid="{00000000-0005-0000-0000-0000FC6E0000}"/>
    <cellStyle name="Normal 3 3 2 2 5 5 4 2" xfId="25477" xr:uid="{00000000-0005-0000-0000-0000FD6E0000}"/>
    <cellStyle name="Normal 3 3 2 2 5 5 5" xfId="25478" xr:uid="{00000000-0005-0000-0000-0000FE6E0000}"/>
    <cellStyle name="Normal 3 3 2 2 5 5 6" xfId="25479" xr:uid="{00000000-0005-0000-0000-0000FF6E0000}"/>
    <cellStyle name="Normal 3 3 2 2 5 5 7" xfId="25480" xr:uid="{00000000-0005-0000-0000-0000006F0000}"/>
    <cellStyle name="Normal 3 3 2 2 5 6" xfId="25481" xr:uid="{00000000-0005-0000-0000-0000016F0000}"/>
    <cellStyle name="Normal 3 3 2 2 5 6 2" xfId="25482" xr:uid="{00000000-0005-0000-0000-0000026F0000}"/>
    <cellStyle name="Normal 3 3 2 2 5 6 2 2" xfId="25483" xr:uid="{00000000-0005-0000-0000-0000036F0000}"/>
    <cellStyle name="Normal 3 3 2 2 5 6 2 3" xfId="25484" xr:uid="{00000000-0005-0000-0000-0000046F0000}"/>
    <cellStyle name="Normal 3 3 2 2 5 6 3" xfId="25485" xr:uid="{00000000-0005-0000-0000-0000056F0000}"/>
    <cellStyle name="Normal 3 3 2 2 5 6 3 2" xfId="25486" xr:uid="{00000000-0005-0000-0000-0000066F0000}"/>
    <cellStyle name="Normal 3 3 2 2 5 6 4" xfId="25487" xr:uid="{00000000-0005-0000-0000-0000076F0000}"/>
    <cellStyle name="Normal 3 3 2 2 5 6 5" xfId="25488" xr:uid="{00000000-0005-0000-0000-0000086F0000}"/>
    <cellStyle name="Normal 3 3 2 2 5 6 6" xfId="25489" xr:uid="{00000000-0005-0000-0000-0000096F0000}"/>
    <cellStyle name="Normal 3 3 2 2 5 7" xfId="25490" xr:uid="{00000000-0005-0000-0000-00000A6F0000}"/>
    <cellStyle name="Normal 3 3 2 2 5 7 2" xfId="25491" xr:uid="{00000000-0005-0000-0000-00000B6F0000}"/>
    <cellStyle name="Normal 3 3 2 2 5 7 3" xfId="25492" xr:uid="{00000000-0005-0000-0000-00000C6F0000}"/>
    <cellStyle name="Normal 3 3 2 2 5 8" xfId="25493" xr:uid="{00000000-0005-0000-0000-00000D6F0000}"/>
    <cellStyle name="Normal 3 3 2 2 5 8 2" xfId="25494" xr:uid="{00000000-0005-0000-0000-00000E6F0000}"/>
    <cellStyle name="Normal 3 3 2 2 5 9" xfId="25495" xr:uid="{00000000-0005-0000-0000-00000F6F0000}"/>
    <cellStyle name="Normal 3 3 2 2 5 9 2" xfId="25496" xr:uid="{00000000-0005-0000-0000-0000106F0000}"/>
    <cellStyle name="Normal 3 3 2 2 6" xfId="25497" xr:uid="{00000000-0005-0000-0000-0000116F0000}"/>
    <cellStyle name="Normal 3 3 2 2 6 10" xfId="25498" xr:uid="{00000000-0005-0000-0000-0000126F0000}"/>
    <cellStyle name="Normal 3 3 2 2 6 11" xfId="25499" xr:uid="{00000000-0005-0000-0000-0000136F0000}"/>
    <cellStyle name="Normal 3 3 2 2 6 2" xfId="25500" xr:uid="{00000000-0005-0000-0000-0000146F0000}"/>
    <cellStyle name="Normal 3 3 2 2 6 2 2" xfId="25501" xr:uid="{00000000-0005-0000-0000-0000156F0000}"/>
    <cellStyle name="Normal 3 3 2 2 6 2 2 2" xfId="25502" xr:uid="{00000000-0005-0000-0000-0000166F0000}"/>
    <cellStyle name="Normal 3 3 2 2 6 2 2 2 2" xfId="25503" xr:uid="{00000000-0005-0000-0000-0000176F0000}"/>
    <cellStyle name="Normal 3 3 2 2 6 2 2 3" xfId="25504" xr:uid="{00000000-0005-0000-0000-0000186F0000}"/>
    <cellStyle name="Normal 3 3 2 2 6 2 3" xfId="25505" xr:uid="{00000000-0005-0000-0000-0000196F0000}"/>
    <cellStyle name="Normal 3 3 2 2 6 2 3 2" xfId="25506" xr:uid="{00000000-0005-0000-0000-00001A6F0000}"/>
    <cellStyle name="Normal 3 3 2 2 6 2 3 2 2" xfId="25507" xr:uid="{00000000-0005-0000-0000-00001B6F0000}"/>
    <cellStyle name="Normal 3 3 2 2 6 2 3 3" xfId="25508" xr:uid="{00000000-0005-0000-0000-00001C6F0000}"/>
    <cellStyle name="Normal 3 3 2 2 6 2 4" xfId="25509" xr:uid="{00000000-0005-0000-0000-00001D6F0000}"/>
    <cellStyle name="Normal 3 3 2 2 6 2 4 2" xfId="25510" xr:uid="{00000000-0005-0000-0000-00001E6F0000}"/>
    <cellStyle name="Normal 3 3 2 2 6 2 4 3" xfId="25511" xr:uid="{00000000-0005-0000-0000-00001F6F0000}"/>
    <cellStyle name="Normal 3 3 2 2 6 2 5" xfId="25512" xr:uid="{00000000-0005-0000-0000-0000206F0000}"/>
    <cellStyle name="Normal 3 3 2 2 6 2 6" xfId="25513" xr:uid="{00000000-0005-0000-0000-0000216F0000}"/>
    <cellStyle name="Normal 3 3 2 2 6 2 7" xfId="25514" xr:uid="{00000000-0005-0000-0000-0000226F0000}"/>
    <cellStyle name="Normal 3 3 2 2 6 3" xfId="25515" xr:uid="{00000000-0005-0000-0000-0000236F0000}"/>
    <cellStyle name="Normal 3 3 2 2 6 3 2" xfId="25516" xr:uid="{00000000-0005-0000-0000-0000246F0000}"/>
    <cellStyle name="Normal 3 3 2 2 6 3 2 2" xfId="25517" xr:uid="{00000000-0005-0000-0000-0000256F0000}"/>
    <cellStyle name="Normal 3 3 2 2 6 3 2 3" xfId="25518" xr:uid="{00000000-0005-0000-0000-0000266F0000}"/>
    <cellStyle name="Normal 3 3 2 2 6 3 3" xfId="25519" xr:uid="{00000000-0005-0000-0000-0000276F0000}"/>
    <cellStyle name="Normal 3 3 2 2 6 3 3 2" xfId="25520" xr:uid="{00000000-0005-0000-0000-0000286F0000}"/>
    <cellStyle name="Normal 3 3 2 2 6 3 3 3" xfId="25521" xr:uid="{00000000-0005-0000-0000-0000296F0000}"/>
    <cellStyle name="Normal 3 3 2 2 6 3 4" xfId="25522" xr:uid="{00000000-0005-0000-0000-00002A6F0000}"/>
    <cellStyle name="Normal 3 3 2 2 6 3 4 2" xfId="25523" xr:uid="{00000000-0005-0000-0000-00002B6F0000}"/>
    <cellStyle name="Normal 3 3 2 2 6 3 5" xfId="25524" xr:uid="{00000000-0005-0000-0000-00002C6F0000}"/>
    <cellStyle name="Normal 3 3 2 2 6 3 6" xfId="25525" xr:uid="{00000000-0005-0000-0000-00002D6F0000}"/>
    <cellStyle name="Normal 3 3 2 2 6 3 7" xfId="25526" xr:uid="{00000000-0005-0000-0000-00002E6F0000}"/>
    <cellStyle name="Normal 3 3 2 2 6 4" xfId="25527" xr:uid="{00000000-0005-0000-0000-00002F6F0000}"/>
    <cellStyle name="Normal 3 3 2 2 6 4 2" xfId="25528" xr:uid="{00000000-0005-0000-0000-0000306F0000}"/>
    <cellStyle name="Normal 3 3 2 2 6 4 2 2" xfId="25529" xr:uid="{00000000-0005-0000-0000-0000316F0000}"/>
    <cellStyle name="Normal 3 3 2 2 6 4 2 3" xfId="25530" xr:uid="{00000000-0005-0000-0000-0000326F0000}"/>
    <cellStyle name="Normal 3 3 2 2 6 4 3" xfId="25531" xr:uid="{00000000-0005-0000-0000-0000336F0000}"/>
    <cellStyle name="Normal 3 3 2 2 6 4 3 2" xfId="25532" xr:uid="{00000000-0005-0000-0000-0000346F0000}"/>
    <cellStyle name="Normal 3 3 2 2 6 4 4" xfId="25533" xr:uid="{00000000-0005-0000-0000-0000356F0000}"/>
    <cellStyle name="Normal 3 3 2 2 6 4 4 2" xfId="25534" xr:uid="{00000000-0005-0000-0000-0000366F0000}"/>
    <cellStyle name="Normal 3 3 2 2 6 4 5" xfId="25535" xr:uid="{00000000-0005-0000-0000-0000376F0000}"/>
    <cellStyle name="Normal 3 3 2 2 6 4 6" xfId="25536" xr:uid="{00000000-0005-0000-0000-0000386F0000}"/>
    <cellStyle name="Normal 3 3 2 2 6 4 7" xfId="25537" xr:uid="{00000000-0005-0000-0000-0000396F0000}"/>
    <cellStyle name="Normal 3 3 2 2 6 5" xfId="25538" xr:uid="{00000000-0005-0000-0000-00003A6F0000}"/>
    <cellStyle name="Normal 3 3 2 2 6 5 2" xfId="25539" xr:uid="{00000000-0005-0000-0000-00003B6F0000}"/>
    <cellStyle name="Normal 3 3 2 2 6 5 2 2" xfId="25540" xr:uid="{00000000-0005-0000-0000-00003C6F0000}"/>
    <cellStyle name="Normal 3 3 2 2 6 5 2 3" xfId="25541" xr:uid="{00000000-0005-0000-0000-00003D6F0000}"/>
    <cellStyle name="Normal 3 3 2 2 6 5 3" xfId="25542" xr:uid="{00000000-0005-0000-0000-00003E6F0000}"/>
    <cellStyle name="Normal 3 3 2 2 6 5 3 2" xfId="25543" xr:uid="{00000000-0005-0000-0000-00003F6F0000}"/>
    <cellStyle name="Normal 3 3 2 2 6 5 4" xfId="25544" xr:uid="{00000000-0005-0000-0000-0000406F0000}"/>
    <cellStyle name="Normal 3 3 2 2 6 5 5" xfId="25545" xr:uid="{00000000-0005-0000-0000-0000416F0000}"/>
    <cellStyle name="Normal 3 3 2 2 6 5 6" xfId="25546" xr:uid="{00000000-0005-0000-0000-0000426F0000}"/>
    <cellStyle name="Normal 3 3 2 2 6 6" xfId="25547" xr:uid="{00000000-0005-0000-0000-0000436F0000}"/>
    <cellStyle name="Normal 3 3 2 2 6 6 2" xfId="25548" xr:uid="{00000000-0005-0000-0000-0000446F0000}"/>
    <cellStyle name="Normal 3 3 2 2 6 6 3" xfId="25549" xr:uid="{00000000-0005-0000-0000-0000456F0000}"/>
    <cellStyle name="Normal 3 3 2 2 6 7" xfId="25550" xr:uid="{00000000-0005-0000-0000-0000466F0000}"/>
    <cellStyle name="Normal 3 3 2 2 6 7 2" xfId="25551" xr:uid="{00000000-0005-0000-0000-0000476F0000}"/>
    <cellStyle name="Normal 3 3 2 2 6 8" xfId="25552" xr:uid="{00000000-0005-0000-0000-0000486F0000}"/>
    <cellStyle name="Normal 3 3 2 2 6 8 2" xfId="25553" xr:uid="{00000000-0005-0000-0000-0000496F0000}"/>
    <cellStyle name="Normal 3 3 2 2 6 9" xfId="25554" xr:uid="{00000000-0005-0000-0000-00004A6F0000}"/>
    <cellStyle name="Normal 3 3 2 2 7" xfId="25555" xr:uid="{00000000-0005-0000-0000-00004B6F0000}"/>
    <cellStyle name="Normal 3 3 2 2 7 10" xfId="25556" xr:uid="{00000000-0005-0000-0000-00004C6F0000}"/>
    <cellStyle name="Normal 3 3 2 2 7 11" xfId="25557" xr:uid="{00000000-0005-0000-0000-00004D6F0000}"/>
    <cellStyle name="Normal 3 3 2 2 7 2" xfId="25558" xr:uid="{00000000-0005-0000-0000-00004E6F0000}"/>
    <cellStyle name="Normal 3 3 2 2 7 2 2" xfId="25559" xr:uid="{00000000-0005-0000-0000-00004F6F0000}"/>
    <cellStyle name="Normal 3 3 2 2 7 2 2 2" xfId="25560" xr:uid="{00000000-0005-0000-0000-0000506F0000}"/>
    <cellStyle name="Normal 3 3 2 2 7 2 2 3" xfId="25561" xr:uid="{00000000-0005-0000-0000-0000516F0000}"/>
    <cellStyle name="Normal 3 3 2 2 7 2 3" xfId="25562" xr:uid="{00000000-0005-0000-0000-0000526F0000}"/>
    <cellStyle name="Normal 3 3 2 2 7 2 3 2" xfId="25563" xr:uid="{00000000-0005-0000-0000-0000536F0000}"/>
    <cellStyle name="Normal 3 3 2 2 7 2 4" xfId="25564" xr:uid="{00000000-0005-0000-0000-0000546F0000}"/>
    <cellStyle name="Normal 3 3 2 2 7 2 4 2" xfId="25565" xr:uid="{00000000-0005-0000-0000-0000556F0000}"/>
    <cellStyle name="Normal 3 3 2 2 7 2 5" xfId="25566" xr:uid="{00000000-0005-0000-0000-0000566F0000}"/>
    <cellStyle name="Normal 3 3 2 2 7 2 6" xfId="25567" xr:uid="{00000000-0005-0000-0000-0000576F0000}"/>
    <cellStyle name="Normal 3 3 2 2 7 2 7" xfId="25568" xr:uid="{00000000-0005-0000-0000-0000586F0000}"/>
    <cellStyle name="Normal 3 3 2 2 7 3" xfId="25569" xr:uid="{00000000-0005-0000-0000-0000596F0000}"/>
    <cellStyle name="Normal 3 3 2 2 7 3 2" xfId="25570" xr:uid="{00000000-0005-0000-0000-00005A6F0000}"/>
    <cellStyle name="Normal 3 3 2 2 7 3 2 2" xfId="25571" xr:uid="{00000000-0005-0000-0000-00005B6F0000}"/>
    <cellStyle name="Normal 3 3 2 2 7 3 2 3" xfId="25572" xr:uid="{00000000-0005-0000-0000-00005C6F0000}"/>
    <cellStyle name="Normal 3 3 2 2 7 3 3" xfId="25573" xr:uid="{00000000-0005-0000-0000-00005D6F0000}"/>
    <cellStyle name="Normal 3 3 2 2 7 3 3 2" xfId="25574" xr:uid="{00000000-0005-0000-0000-00005E6F0000}"/>
    <cellStyle name="Normal 3 3 2 2 7 3 4" xfId="25575" xr:uid="{00000000-0005-0000-0000-00005F6F0000}"/>
    <cellStyle name="Normal 3 3 2 2 7 3 4 2" xfId="25576" xr:uid="{00000000-0005-0000-0000-0000606F0000}"/>
    <cellStyle name="Normal 3 3 2 2 7 3 5" xfId="25577" xr:uid="{00000000-0005-0000-0000-0000616F0000}"/>
    <cellStyle name="Normal 3 3 2 2 7 3 6" xfId="25578" xr:uid="{00000000-0005-0000-0000-0000626F0000}"/>
    <cellStyle name="Normal 3 3 2 2 7 3 7" xfId="25579" xr:uid="{00000000-0005-0000-0000-0000636F0000}"/>
    <cellStyle name="Normal 3 3 2 2 7 4" xfId="25580" xr:uid="{00000000-0005-0000-0000-0000646F0000}"/>
    <cellStyle name="Normal 3 3 2 2 7 4 2" xfId="25581" xr:uid="{00000000-0005-0000-0000-0000656F0000}"/>
    <cellStyle name="Normal 3 3 2 2 7 4 2 2" xfId="25582" xr:uid="{00000000-0005-0000-0000-0000666F0000}"/>
    <cellStyle name="Normal 3 3 2 2 7 4 3" xfId="25583" xr:uid="{00000000-0005-0000-0000-0000676F0000}"/>
    <cellStyle name="Normal 3 3 2 2 7 4 3 2" xfId="25584" xr:uid="{00000000-0005-0000-0000-0000686F0000}"/>
    <cellStyle name="Normal 3 3 2 2 7 4 4" xfId="25585" xr:uid="{00000000-0005-0000-0000-0000696F0000}"/>
    <cellStyle name="Normal 3 3 2 2 7 4 4 2" xfId="25586" xr:uid="{00000000-0005-0000-0000-00006A6F0000}"/>
    <cellStyle name="Normal 3 3 2 2 7 4 5" xfId="25587" xr:uid="{00000000-0005-0000-0000-00006B6F0000}"/>
    <cellStyle name="Normal 3 3 2 2 7 4 6" xfId="25588" xr:uid="{00000000-0005-0000-0000-00006C6F0000}"/>
    <cellStyle name="Normal 3 3 2 2 7 4 7" xfId="25589" xr:uid="{00000000-0005-0000-0000-00006D6F0000}"/>
    <cellStyle name="Normal 3 3 2 2 7 5" xfId="25590" xr:uid="{00000000-0005-0000-0000-00006E6F0000}"/>
    <cellStyle name="Normal 3 3 2 2 7 5 2" xfId="25591" xr:uid="{00000000-0005-0000-0000-00006F6F0000}"/>
    <cellStyle name="Normal 3 3 2 2 7 5 2 2" xfId="25592" xr:uid="{00000000-0005-0000-0000-0000706F0000}"/>
    <cellStyle name="Normal 3 3 2 2 7 5 3" xfId="25593" xr:uid="{00000000-0005-0000-0000-0000716F0000}"/>
    <cellStyle name="Normal 3 3 2 2 7 5 3 2" xfId="25594" xr:uid="{00000000-0005-0000-0000-0000726F0000}"/>
    <cellStyle name="Normal 3 3 2 2 7 5 4" xfId="25595" xr:uid="{00000000-0005-0000-0000-0000736F0000}"/>
    <cellStyle name="Normal 3 3 2 2 7 5 5" xfId="25596" xr:uid="{00000000-0005-0000-0000-0000746F0000}"/>
    <cellStyle name="Normal 3 3 2 2 7 6" xfId="25597" xr:uid="{00000000-0005-0000-0000-0000756F0000}"/>
    <cellStyle name="Normal 3 3 2 2 7 6 2" xfId="25598" xr:uid="{00000000-0005-0000-0000-0000766F0000}"/>
    <cellStyle name="Normal 3 3 2 2 7 7" xfId="25599" xr:uid="{00000000-0005-0000-0000-0000776F0000}"/>
    <cellStyle name="Normal 3 3 2 2 7 7 2" xfId="25600" xr:uid="{00000000-0005-0000-0000-0000786F0000}"/>
    <cellStyle name="Normal 3 3 2 2 7 8" xfId="25601" xr:uid="{00000000-0005-0000-0000-0000796F0000}"/>
    <cellStyle name="Normal 3 3 2 2 7 8 2" xfId="25602" xr:uid="{00000000-0005-0000-0000-00007A6F0000}"/>
    <cellStyle name="Normal 3 3 2 2 7 9" xfId="25603" xr:uid="{00000000-0005-0000-0000-00007B6F0000}"/>
    <cellStyle name="Normal 3 3 2 2 8" xfId="25604" xr:uid="{00000000-0005-0000-0000-00007C6F0000}"/>
    <cellStyle name="Normal 3 3 2 2 8 2" xfId="25605" xr:uid="{00000000-0005-0000-0000-00007D6F0000}"/>
    <cellStyle name="Normal 3 3 2 2 8 2 2" xfId="25606" xr:uid="{00000000-0005-0000-0000-00007E6F0000}"/>
    <cellStyle name="Normal 3 3 2 2 8 2 2 2" xfId="25607" xr:uid="{00000000-0005-0000-0000-00007F6F0000}"/>
    <cellStyle name="Normal 3 3 2 2 8 2 3" xfId="25608" xr:uid="{00000000-0005-0000-0000-0000806F0000}"/>
    <cellStyle name="Normal 3 3 2 2 8 3" xfId="25609" xr:uid="{00000000-0005-0000-0000-0000816F0000}"/>
    <cellStyle name="Normal 3 3 2 2 8 3 2" xfId="25610" xr:uid="{00000000-0005-0000-0000-0000826F0000}"/>
    <cellStyle name="Normal 3 3 2 2 8 3 2 2" xfId="25611" xr:uid="{00000000-0005-0000-0000-0000836F0000}"/>
    <cellStyle name="Normal 3 3 2 2 8 3 3" xfId="25612" xr:uid="{00000000-0005-0000-0000-0000846F0000}"/>
    <cellStyle name="Normal 3 3 2 2 8 4" xfId="25613" xr:uid="{00000000-0005-0000-0000-0000856F0000}"/>
    <cellStyle name="Normal 3 3 2 2 8 4 2" xfId="25614" xr:uid="{00000000-0005-0000-0000-0000866F0000}"/>
    <cellStyle name="Normal 3 3 2 2 8 4 3" xfId="25615" xr:uid="{00000000-0005-0000-0000-0000876F0000}"/>
    <cellStyle name="Normal 3 3 2 2 8 5" xfId="25616" xr:uid="{00000000-0005-0000-0000-0000886F0000}"/>
    <cellStyle name="Normal 3 3 2 2 8 6" xfId="25617" xr:uid="{00000000-0005-0000-0000-0000896F0000}"/>
    <cellStyle name="Normal 3 3 2 2 8 7" xfId="25618" xr:uid="{00000000-0005-0000-0000-00008A6F0000}"/>
    <cellStyle name="Normal 3 3 2 2 9" xfId="25619" xr:uid="{00000000-0005-0000-0000-00008B6F0000}"/>
    <cellStyle name="Normal 3 3 2 2 9 2" xfId="25620" xr:uid="{00000000-0005-0000-0000-00008C6F0000}"/>
    <cellStyle name="Normal 3 3 2 2 9 2 2" xfId="25621" xr:uid="{00000000-0005-0000-0000-00008D6F0000}"/>
    <cellStyle name="Normal 3 3 2 2 9 2 3" xfId="25622" xr:uid="{00000000-0005-0000-0000-00008E6F0000}"/>
    <cellStyle name="Normal 3 3 2 2 9 3" xfId="25623" xr:uid="{00000000-0005-0000-0000-00008F6F0000}"/>
    <cellStyle name="Normal 3 3 2 2 9 3 2" xfId="25624" xr:uid="{00000000-0005-0000-0000-0000906F0000}"/>
    <cellStyle name="Normal 3 3 2 2 9 3 3" xfId="25625" xr:uid="{00000000-0005-0000-0000-0000916F0000}"/>
    <cellStyle name="Normal 3 3 2 2 9 4" xfId="25626" xr:uid="{00000000-0005-0000-0000-0000926F0000}"/>
    <cellStyle name="Normal 3 3 2 2 9 4 2" xfId="25627" xr:uid="{00000000-0005-0000-0000-0000936F0000}"/>
    <cellStyle name="Normal 3 3 2 2 9 5" xfId="25628" xr:uid="{00000000-0005-0000-0000-0000946F0000}"/>
    <cellStyle name="Normal 3 3 2 2 9 6" xfId="25629" xr:uid="{00000000-0005-0000-0000-0000956F0000}"/>
    <cellStyle name="Normal 3 3 2 2 9 7" xfId="25630" xr:uid="{00000000-0005-0000-0000-0000966F0000}"/>
    <cellStyle name="Normal 3 3 2 3" xfId="25631" xr:uid="{00000000-0005-0000-0000-0000976F0000}"/>
    <cellStyle name="Normal 3 3 2 3 10" xfId="25632" xr:uid="{00000000-0005-0000-0000-0000986F0000}"/>
    <cellStyle name="Normal 3 3 2 3 10 2" xfId="25633" xr:uid="{00000000-0005-0000-0000-0000996F0000}"/>
    <cellStyle name="Normal 3 3 2 3 10 2 2" xfId="25634" xr:uid="{00000000-0005-0000-0000-00009A6F0000}"/>
    <cellStyle name="Normal 3 3 2 3 10 3" xfId="25635" xr:uid="{00000000-0005-0000-0000-00009B6F0000}"/>
    <cellStyle name="Normal 3 3 2 3 11" xfId="25636" xr:uid="{00000000-0005-0000-0000-00009C6F0000}"/>
    <cellStyle name="Normal 3 3 2 3 11 2" xfId="25637" xr:uid="{00000000-0005-0000-0000-00009D6F0000}"/>
    <cellStyle name="Normal 3 3 2 3 11 3" xfId="25638" xr:uid="{00000000-0005-0000-0000-00009E6F0000}"/>
    <cellStyle name="Normal 3 3 2 3 12" xfId="25639" xr:uid="{00000000-0005-0000-0000-00009F6F0000}"/>
    <cellStyle name="Normal 3 3 2 3 13" xfId="25640" xr:uid="{00000000-0005-0000-0000-0000A06F0000}"/>
    <cellStyle name="Normal 3 3 2 3 14" xfId="25641" xr:uid="{00000000-0005-0000-0000-0000A16F0000}"/>
    <cellStyle name="Normal 3 3 2 3 2" xfId="25642" xr:uid="{00000000-0005-0000-0000-0000A26F0000}"/>
    <cellStyle name="Normal 3 3 2 3 2 10" xfId="25643" xr:uid="{00000000-0005-0000-0000-0000A36F0000}"/>
    <cellStyle name="Normal 3 3 2 3 2 11" xfId="25644" xr:uid="{00000000-0005-0000-0000-0000A46F0000}"/>
    <cellStyle name="Normal 3 3 2 3 2 12" xfId="25645" xr:uid="{00000000-0005-0000-0000-0000A56F0000}"/>
    <cellStyle name="Normal 3 3 2 3 2 2" xfId="25646" xr:uid="{00000000-0005-0000-0000-0000A66F0000}"/>
    <cellStyle name="Normal 3 3 2 3 2 2 2" xfId="25647" xr:uid="{00000000-0005-0000-0000-0000A76F0000}"/>
    <cellStyle name="Normal 3 3 2 3 2 2 2 2" xfId="25648" xr:uid="{00000000-0005-0000-0000-0000A86F0000}"/>
    <cellStyle name="Normal 3 3 2 3 2 2 2 2 2" xfId="25649" xr:uid="{00000000-0005-0000-0000-0000A96F0000}"/>
    <cellStyle name="Normal 3 3 2 3 2 2 2 2 3" xfId="25650" xr:uid="{00000000-0005-0000-0000-0000AA6F0000}"/>
    <cellStyle name="Normal 3 3 2 3 2 2 2 2 4" xfId="25651" xr:uid="{00000000-0005-0000-0000-0000AB6F0000}"/>
    <cellStyle name="Normal 3 3 2 3 2 2 2 3" xfId="25652" xr:uid="{00000000-0005-0000-0000-0000AC6F0000}"/>
    <cellStyle name="Normal 3 3 2 3 2 2 2 3 2" xfId="25653" xr:uid="{00000000-0005-0000-0000-0000AD6F0000}"/>
    <cellStyle name="Normal 3 3 2 3 2 2 2 4" xfId="25654" xr:uid="{00000000-0005-0000-0000-0000AE6F0000}"/>
    <cellStyle name="Normal 3 3 2 3 2 2 2 4 2" xfId="25655" xr:uid="{00000000-0005-0000-0000-0000AF6F0000}"/>
    <cellStyle name="Normal 3 3 2 3 2 2 2 5" xfId="25656" xr:uid="{00000000-0005-0000-0000-0000B06F0000}"/>
    <cellStyle name="Normal 3 3 2 3 2 2 2 6" xfId="25657" xr:uid="{00000000-0005-0000-0000-0000B16F0000}"/>
    <cellStyle name="Normal 3 3 2 3 2 2 3" xfId="25658" xr:uid="{00000000-0005-0000-0000-0000B26F0000}"/>
    <cellStyle name="Normal 3 3 2 3 2 2 3 2" xfId="25659" xr:uid="{00000000-0005-0000-0000-0000B36F0000}"/>
    <cellStyle name="Normal 3 3 2 3 2 2 3 2 2" xfId="25660" xr:uid="{00000000-0005-0000-0000-0000B46F0000}"/>
    <cellStyle name="Normal 3 3 2 3 2 2 3 2 3" xfId="25661" xr:uid="{00000000-0005-0000-0000-0000B56F0000}"/>
    <cellStyle name="Normal 3 3 2 3 2 2 3 3" xfId="25662" xr:uid="{00000000-0005-0000-0000-0000B66F0000}"/>
    <cellStyle name="Normal 3 3 2 3 2 2 3 3 2" xfId="25663" xr:uid="{00000000-0005-0000-0000-0000B76F0000}"/>
    <cellStyle name="Normal 3 3 2 3 2 2 3 4" xfId="25664" xr:uid="{00000000-0005-0000-0000-0000B86F0000}"/>
    <cellStyle name="Normal 3 3 2 3 2 2 3 5" xfId="25665" xr:uid="{00000000-0005-0000-0000-0000B96F0000}"/>
    <cellStyle name="Normal 3 3 2 3 2 2 4" xfId="25666" xr:uid="{00000000-0005-0000-0000-0000BA6F0000}"/>
    <cellStyle name="Normal 3 3 2 3 2 2 4 2" xfId="25667" xr:uid="{00000000-0005-0000-0000-0000BB6F0000}"/>
    <cellStyle name="Normal 3 3 2 3 2 2 4 2 2" xfId="25668" xr:uid="{00000000-0005-0000-0000-0000BC6F0000}"/>
    <cellStyle name="Normal 3 3 2 3 2 2 4 3" xfId="25669" xr:uid="{00000000-0005-0000-0000-0000BD6F0000}"/>
    <cellStyle name="Normal 3 3 2 3 2 2 4 4" xfId="25670" xr:uid="{00000000-0005-0000-0000-0000BE6F0000}"/>
    <cellStyle name="Normal 3 3 2 3 2 2 5" xfId="25671" xr:uid="{00000000-0005-0000-0000-0000BF6F0000}"/>
    <cellStyle name="Normal 3 3 2 3 2 2 5 2" xfId="25672" xr:uid="{00000000-0005-0000-0000-0000C06F0000}"/>
    <cellStyle name="Normal 3 3 2 3 2 2 5 3" xfId="25673" xr:uid="{00000000-0005-0000-0000-0000C16F0000}"/>
    <cellStyle name="Normal 3 3 2 3 2 2 6" xfId="25674" xr:uid="{00000000-0005-0000-0000-0000C26F0000}"/>
    <cellStyle name="Normal 3 3 2 3 2 2 6 2" xfId="25675" xr:uid="{00000000-0005-0000-0000-0000C36F0000}"/>
    <cellStyle name="Normal 3 3 2 3 2 2 6 3" xfId="25676" xr:uid="{00000000-0005-0000-0000-0000C46F0000}"/>
    <cellStyle name="Normal 3 3 2 3 2 2 7" xfId="25677" xr:uid="{00000000-0005-0000-0000-0000C56F0000}"/>
    <cellStyle name="Normal 3 3 2 3 2 2 8" xfId="25678" xr:uid="{00000000-0005-0000-0000-0000C66F0000}"/>
    <cellStyle name="Normal 3 3 2 3 2 3" xfId="25679" xr:uid="{00000000-0005-0000-0000-0000C76F0000}"/>
    <cellStyle name="Normal 3 3 2 3 2 3 2" xfId="25680" xr:uid="{00000000-0005-0000-0000-0000C86F0000}"/>
    <cellStyle name="Normal 3 3 2 3 2 3 2 2" xfId="25681" xr:uid="{00000000-0005-0000-0000-0000C96F0000}"/>
    <cellStyle name="Normal 3 3 2 3 2 3 2 2 2" xfId="25682" xr:uid="{00000000-0005-0000-0000-0000CA6F0000}"/>
    <cellStyle name="Normal 3 3 2 3 2 3 2 3" xfId="25683" xr:uid="{00000000-0005-0000-0000-0000CB6F0000}"/>
    <cellStyle name="Normal 3 3 2 3 2 3 2 4" xfId="25684" xr:uid="{00000000-0005-0000-0000-0000CC6F0000}"/>
    <cellStyle name="Normal 3 3 2 3 2 3 3" xfId="25685" xr:uid="{00000000-0005-0000-0000-0000CD6F0000}"/>
    <cellStyle name="Normal 3 3 2 3 2 3 3 2" xfId="25686" xr:uid="{00000000-0005-0000-0000-0000CE6F0000}"/>
    <cellStyle name="Normal 3 3 2 3 2 3 3 2 2" xfId="25687" xr:uid="{00000000-0005-0000-0000-0000CF6F0000}"/>
    <cellStyle name="Normal 3 3 2 3 2 3 3 3" xfId="25688" xr:uid="{00000000-0005-0000-0000-0000D06F0000}"/>
    <cellStyle name="Normal 3 3 2 3 2 3 4" xfId="25689" xr:uid="{00000000-0005-0000-0000-0000D16F0000}"/>
    <cellStyle name="Normal 3 3 2 3 2 3 4 2" xfId="25690" xr:uid="{00000000-0005-0000-0000-0000D26F0000}"/>
    <cellStyle name="Normal 3 3 2 3 2 3 4 2 2" xfId="25691" xr:uid="{00000000-0005-0000-0000-0000D36F0000}"/>
    <cellStyle name="Normal 3 3 2 3 2 3 4 3" xfId="25692" xr:uid="{00000000-0005-0000-0000-0000D46F0000}"/>
    <cellStyle name="Normal 3 3 2 3 2 3 5" xfId="25693" xr:uid="{00000000-0005-0000-0000-0000D56F0000}"/>
    <cellStyle name="Normal 3 3 2 3 2 3 5 2" xfId="25694" xr:uid="{00000000-0005-0000-0000-0000D66F0000}"/>
    <cellStyle name="Normal 3 3 2 3 2 3 6" xfId="25695" xr:uid="{00000000-0005-0000-0000-0000D76F0000}"/>
    <cellStyle name="Normal 3 3 2 3 2 3 7" xfId="25696" xr:uid="{00000000-0005-0000-0000-0000D86F0000}"/>
    <cellStyle name="Normal 3 3 2 3 2 4" xfId="25697" xr:uid="{00000000-0005-0000-0000-0000D96F0000}"/>
    <cellStyle name="Normal 3 3 2 3 2 4 2" xfId="25698" xr:uid="{00000000-0005-0000-0000-0000DA6F0000}"/>
    <cellStyle name="Normal 3 3 2 3 2 4 2 2" xfId="25699" xr:uid="{00000000-0005-0000-0000-0000DB6F0000}"/>
    <cellStyle name="Normal 3 3 2 3 2 4 2 2 2" xfId="25700" xr:uid="{00000000-0005-0000-0000-0000DC6F0000}"/>
    <cellStyle name="Normal 3 3 2 3 2 4 2 3" xfId="25701" xr:uid="{00000000-0005-0000-0000-0000DD6F0000}"/>
    <cellStyle name="Normal 3 3 2 3 2 4 3" xfId="25702" xr:uid="{00000000-0005-0000-0000-0000DE6F0000}"/>
    <cellStyle name="Normal 3 3 2 3 2 4 3 2" xfId="25703" xr:uid="{00000000-0005-0000-0000-0000DF6F0000}"/>
    <cellStyle name="Normal 3 3 2 3 2 4 3 2 2" xfId="25704" xr:uid="{00000000-0005-0000-0000-0000E06F0000}"/>
    <cellStyle name="Normal 3 3 2 3 2 4 3 3" xfId="25705" xr:uid="{00000000-0005-0000-0000-0000E16F0000}"/>
    <cellStyle name="Normal 3 3 2 3 2 4 4" xfId="25706" xr:uid="{00000000-0005-0000-0000-0000E26F0000}"/>
    <cellStyle name="Normal 3 3 2 3 2 4 4 2" xfId="25707" xr:uid="{00000000-0005-0000-0000-0000E36F0000}"/>
    <cellStyle name="Normal 3 3 2 3 2 4 4 3" xfId="25708" xr:uid="{00000000-0005-0000-0000-0000E46F0000}"/>
    <cellStyle name="Normal 3 3 2 3 2 4 5" xfId="25709" xr:uid="{00000000-0005-0000-0000-0000E56F0000}"/>
    <cellStyle name="Normal 3 3 2 3 2 4 6" xfId="25710" xr:uid="{00000000-0005-0000-0000-0000E66F0000}"/>
    <cellStyle name="Normal 3 3 2 3 2 4 7" xfId="25711" xr:uid="{00000000-0005-0000-0000-0000E76F0000}"/>
    <cellStyle name="Normal 3 3 2 3 2 5" xfId="25712" xr:uid="{00000000-0005-0000-0000-0000E86F0000}"/>
    <cellStyle name="Normal 3 3 2 3 2 5 2" xfId="25713" xr:uid="{00000000-0005-0000-0000-0000E96F0000}"/>
    <cellStyle name="Normal 3 3 2 3 2 5 2 2" xfId="25714" xr:uid="{00000000-0005-0000-0000-0000EA6F0000}"/>
    <cellStyle name="Normal 3 3 2 3 2 5 2 3" xfId="25715" xr:uid="{00000000-0005-0000-0000-0000EB6F0000}"/>
    <cellStyle name="Normal 3 3 2 3 2 5 3" xfId="25716" xr:uid="{00000000-0005-0000-0000-0000EC6F0000}"/>
    <cellStyle name="Normal 3 3 2 3 2 5 3 2" xfId="25717" xr:uid="{00000000-0005-0000-0000-0000ED6F0000}"/>
    <cellStyle name="Normal 3 3 2 3 2 5 3 3" xfId="25718" xr:uid="{00000000-0005-0000-0000-0000EE6F0000}"/>
    <cellStyle name="Normal 3 3 2 3 2 5 4" xfId="25719" xr:uid="{00000000-0005-0000-0000-0000EF6F0000}"/>
    <cellStyle name="Normal 3 3 2 3 2 5 4 2" xfId="25720" xr:uid="{00000000-0005-0000-0000-0000F06F0000}"/>
    <cellStyle name="Normal 3 3 2 3 2 5 5" xfId="25721" xr:uid="{00000000-0005-0000-0000-0000F16F0000}"/>
    <cellStyle name="Normal 3 3 2 3 2 5 6" xfId="25722" xr:uid="{00000000-0005-0000-0000-0000F26F0000}"/>
    <cellStyle name="Normal 3 3 2 3 2 5 7" xfId="25723" xr:uid="{00000000-0005-0000-0000-0000F36F0000}"/>
    <cellStyle name="Normal 3 3 2 3 2 6" xfId="25724" xr:uid="{00000000-0005-0000-0000-0000F46F0000}"/>
    <cellStyle name="Normal 3 3 2 3 2 6 2" xfId="25725" xr:uid="{00000000-0005-0000-0000-0000F56F0000}"/>
    <cellStyle name="Normal 3 3 2 3 2 6 2 2" xfId="25726" xr:uid="{00000000-0005-0000-0000-0000F66F0000}"/>
    <cellStyle name="Normal 3 3 2 3 2 6 2 3" xfId="25727" xr:uid="{00000000-0005-0000-0000-0000F76F0000}"/>
    <cellStyle name="Normal 3 3 2 3 2 6 3" xfId="25728" xr:uid="{00000000-0005-0000-0000-0000F86F0000}"/>
    <cellStyle name="Normal 3 3 2 3 2 6 3 2" xfId="25729" xr:uid="{00000000-0005-0000-0000-0000F96F0000}"/>
    <cellStyle name="Normal 3 3 2 3 2 6 4" xfId="25730" xr:uid="{00000000-0005-0000-0000-0000FA6F0000}"/>
    <cellStyle name="Normal 3 3 2 3 2 6 5" xfId="25731" xr:uid="{00000000-0005-0000-0000-0000FB6F0000}"/>
    <cellStyle name="Normal 3 3 2 3 2 6 6" xfId="25732" xr:uid="{00000000-0005-0000-0000-0000FC6F0000}"/>
    <cellStyle name="Normal 3 3 2 3 2 7" xfId="25733" xr:uid="{00000000-0005-0000-0000-0000FD6F0000}"/>
    <cellStyle name="Normal 3 3 2 3 2 7 2" xfId="25734" xr:uid="{00000000-0005-0000-0000-0000FE6F0000}"/>
    <cellStyle name="Normal 3 3 2 3 2 7 2 2" xfId="25735" xr:uid="{00000000-0005-0000-0000-0000FF6F0000}"/>
    <cellStyle name="Normal 3 3 2 3 2 7 3" xfId="25736" xr:uid="{00000000-0005-0000-0000-000000700000}"/>
    <cellStyle name="Normal 3 3 2 3 2 8" xfId="25737" xr:uid="{00000000-0005-0000-0000-000001700000}"/>
    <cellStyle name="Normal 3 3 2 3 2 8 2" xfId="25738" xr:uid="{00000000-0005-0000-0000-000002700000}"/>
    <cellStyle name="Normal 3 3 2 3 2 8 3" xfId="25739" xr:uid="{00000000-0005-0000-0000-000003700000}"/>
    <cellStyle name="Normal 3 3 2 3 2 9" xfId="25740" xr:uid="{00000000-0005-0000-0000-000004700000}"/>
    <cellStyle name="Normal 3 3 2 3 2 9 2" xfId="25741" xr:uid="{00000000-0005-0000-0000-000005700000}"/>
    <cellStyle name="Normal 3 3 2 3 3" xfId="25742" xr:uid="{00000000-0005-0000-0000-000006700000}"/>
    <cellStyle name="Normal 3 3 2 3 3 10" xfId="25743" xr:uid="{00000000-0005-0000-0000-000007700000}"/>
    <cellStyle name="Normal 3 3 2 3 3 11" xfId="25744" xr:uid="{00000000-0005-0000-0000-000008700000}"/>
    <cellStyle name="Normal 3 3 2 3 3 2" xfId="25745" xr:uid="{00000000-0005-0000-0000-000009700000}"/>
    <cellStyle name="Normal 3 3 2 3 3 2 2" xfId="25746" xr:uid="{00000000-0005-0000-0000-00000A700000}"/>
    <cellStyle name="Normal 3 3 2 3 3 2 2 2" xfId="25747" xr:uid="{00000000-0005-0000-0000-00000B700000}"/>
    <cellStyle name="Normal 3 3 2 3 3 2 2 2 2" xfId="25748" xr:uid="{00000000-0005-0000-0000-00000C700000}"/>
    <cellStyle name="Normal 3 3 2 3 3 2 2 3" xfId="25749" xr:uid="{00000000-0005-0000-0000-00000D700000}"/>
    <cellStyle name="Normal 3 3 2 3 3 2 2 4" xfId="25750" xr:uid="{00000000-0005-0000-0000-00000E700000}"/>
    <cellStyle name="Normal 3 3 2 3 3 2 3" xfId="25751" xr:uid="{00000000-0005-0000-0000-00000F700000}"/>
    <cellStyle name="Normal 3 3 2 3 3 2 3 2" xfId="25752" xr:uid="{00000000-0005-0000-0000-000010700000}"/>
    <cellStyle name="Normal 3 3 2 3 3 2 3 2 2" xfId="25753" xr:uid="{00000000-0005-0000-0000-000011700000}"/>
    <cellStyle name="Normal 3 3 2 3 3 2 3 3" xfId="25754" xr:uid="{00000000-0005-0000-0000-000012700000}"/>
    <cellStyle name="Normal 3 3 2 3 3 2 4" xfId="25755" xr:uid="{00000000-0005-0000-0000-000013700000}"/>
    <cellStyle name="Normal 3 3 2 3 3 2 4 2" xfId="25756" xr:uid="{00000000-0005-0000-0000-000014700000}"/>
    <cellStyle name="Normal 3 3 2 3 3 2 4 2 2" xfId="25757" xr:uid="{00000000-0005-0000-0000-000015700000}"/>
    <cellStyle name="Normal 3 3 2 3 3 2 4 3" xfId="25758" xr:uid="{00000000-0005-0000-0000-000016700000}"/>
    <cellStyle name="Normal 3 3 2 3 3 2 5" xfId="25759" xr:uid="{00000000-0005-0000-0000-000017700000}"/>
    <cellStyle name="Normal 3 3 2 3 3 2 5 2" xfId="25760" xr:uid="{00000000-0005-0000-0000-000018700000}"/>
    <cellStyle name="Normal 3 3 2 3 3 2 6" xfId="25761" xr:uid="{00000000-0005-0000-0000-000019700000}"/>
    <cellStyle name="Normal 3 3 2 3 3 2 7" xfId="25762" xr:uid="{00000000-0005-0000-0000-00001A700000}"/>
    <cellStyle name="Normal 3 3 2 3 3 3" xfId="25763" xr:uid="{00000000-0005-0000-0000-00001B700000}"/>
    <cellStyle name="Normal 3 3 2 3 3 3 2" xfId="25764" xr:uid="{00000000-0005-0000-0000-00001C700000}"/>
    <cellStyle name="Normal 3 3 2 3 3 3 2 2" xfId="25765" xr:uid="{00000000-0005-0000-0000-00001D700000}"/>
    <cellStyle name="Normal 3 3 2 3 3 3 2 2 2" xfId="25766" xr:uid="{00000000-0005-0000-0000-00001E700000}"/>
    <cellStyle name="Normal 3 3 2 3 3 3 2 3" xfId="25767" xr:uid="{00000000-0005-0000-0000-00001F700000}"/>
    <cellStyle name="Normal 3 3 2 3 3 3 3" xfId="25768" xr:uid="{00000000-0005-0000-0000-000020700000}"/>
    <cellStyle name="Normal 3 3 2 3 3 3 3 2" xfId="25769" xr:uid="{00000000-0005-0000-0000-000021700000}"/>
    <cellStyle name="Normal 3 3 2 3 3 3 3 2 2" xfId="25770" xr:uid="{00000000-0005-0000-0000-000022700000}"/>
    <cellStyle name="Normal 3 3 2 3 3 3 3 3" xfId="25771" xr:uid="{00000000-0005-0000-0000-000023700000}"/>
    <cellStyle name="Normal 3 3 2 3 3 3 4" xfId="25772" xr:uid="{00000000-0005-0000-0000-000024700000}"/>
    <cellStyle name="Normal 3 3 2 3 3 3 4 2" xfId="25773" xr:uid="{00000000-0005-0000-0000-000025700000}"/>
    <cellStyle name="Normal 3 3 2 3 3 3 4 3" xfId="25774" xr:uid="{00000000-0005-0000-0000-000026700000}"/>
    <cellStyle name="Normal 3 3 2 3 3 3 5" xfId="25775" xr:uid="{00000000-0005-0000-0000-000027700000}"/>
    <cellStyle name="Normal 3 3 2 3 3 3 6" xfId="25776" xr:uid="{00000000-0005-0000-0000-000028700000}"/>
    <cellStyle name="Normal 3 3 2 3 3 3 7" xfId="25777" xr:uid="{00000000-0005-0000-0000-000029700000}"/>
    <cellStyle name="Normal 3 3 2 3 3 4" xfId="25778" xr:uid="{00000000-0005-0000-0000-00002A700000}"/>
    <cellStyle name="Normal 3 3 2 3 3 4 2" xfId="25779" xr:uid="{00000000-0005-0000-0000-00002B700000}"/>
    <cellStyle name="Normal 3 3 2 3 3 4 2 2" xfId="25780" xr:uid="{00000000-0005-0000-0000-00002C700000}"/>
    <cellStyle name="Normal 3 3 2 3 3 4 2 3" xfId="25781" xr:uid="{00000000-0005-0000-0000-00002D700000}"/>
    <cellStyle name="Normal 3 3 2 3 3 4 3" xfId="25782" xr:uid="{00000000-0005-0000-0000-00002E700000}"/>
    <cellStyle name="Normal 3 3 2 3 3 4 3 2" xfId="25783" xr:uid="{00000000-0005-0000-0000-00002F700000}"/>
    <cellStyle name="Normal 3 3 2 3 3 4 3 3" xfId="25784" xr:uid="{00000000-0005-0000-0000-000030700000}"/>
    <cellStyle name="Normal 3 3 2 3 3 4 4" xfId="25785" xr:uid="{00000000-0005-0000-0000-000031700000}"/>
    <cellStyle name="Normal 3 3 2 3 3 4 4 2" xfId="25786" xr:uid="{00000000-0005-0000-0000-000032700000}"/>
    <cellStyle name="Normal 3 3 2 3 3 4 5" xfId="25787" xr:uid="{00000000-0005-0000-0000-000033700000}"/>
    <cellStyle name="Normal 3 3 2 3 3 4 6" xfId="25788" xr:uid="{00000000-0005-0000-0000-000034700000}"/>
    <cellStyle name="Normal 3 3 2 3 3 4 7" xfId="25789" xr:uid="{00000000-0005-0000-0000-000035700000}"/>
    <cellStyle name="Normal 3 3 2 3 3 5" xfId="25790" xr:uid="{00000000-0005-0000-0000-000036700000}"/>
    <cellStyle name="Normal 3 3 2 3 3 5 2" xfId="25791" xr:uid="{00000000-0005-0000-0000-000037700000}"/>
    <cellStyle name="Normal 3 3 2 3 3 5 2 2" xfId="25792" xr:uid="{00000000-0005-0000-0000-000038700000}"/>
    <cellStyle name="Normal 3 3 2 3 3 5 2 3" xfId="25793" xr:uid="{00000000-0005-0000-0000-000039700000}"/>
    <cellStyle name="Normal 3 3 2 3 3 5 3" xfId="25794" xr:uid="{00000000-0005-0000-0000-00003A700000}"/>
    <cellStyle name="Normal 3 3 2 3 3 5 3 2" xfId="25795" xr:uid="{00000000-0005-0000-0000-00003B700000}"/>
    <cellStyle name="Normal 3 3 2 3 3 5 4" xfId="25796" xr:uid="{00000000-0005-0000-0000-00003C700000}"/>
    <cellStyle name="Normal 3 3 2 3 3 5 5" xfId="25797" xr:uid="{00000000-0005-0000-0000-00003D700000}"/>
    <cellStyle name="Normal 3 3 2 3 3 5 6" xfId="25798" xr:uid="{00000000-0005-0000-0000-00003E700000}"/>
    <cellStyle name="Normal 3 3 2 3 3 6" xfId="25799" xr:uid="{00000000-0005-0000-0000-00003F700000}"/>
    <cellStyle name="Normal 3 3 2 3 3 6 2" xfId="25800" xr:uid="{00000000-0005-0000-0000-000040700000}"/>
    <cellStyle name="Normal 3 3 2 3 3 6 2 2" xfId="25801" xr:uid="{00000000-0005-0000-0000-000041700000}"/>
    <cellStyle name="Normal 3 3 2 3 3 6 3" xfId="25802" xr:uid="{00000000-0005-0000-0000-000042700000}"/>
    <cellStyle name="Normal 3 3 2 3 3 7" xfId="25803" xr:uid="{00000000-0005-0000-0000-000043700000}"/>
    <cellStyle name="Normal 3 3 2 3 3 7 2" xfId="25804" xr:uid="{00000000-0005-0000-0000-000044700000}"/>
    <cellStyle name="Normal 3 3 2 3 3 7 3" xfId="25805" xr:uid="{00000000-0005-0000-0000-000045700000}"/>
    <cellStyle name="Normal 3 3 2 3 3 8" xfId="25806" xr:uid="{00000000-0005-0000-0000-000046700000}"/>
    <cellStyle name="Normal 3 3 2 3 3 8 2" xfId="25807" xr:uid="{00000000-0005-0000-0000-000047700000}"/>
    <cellStyle name="Normal 3 3 2 3 3 9" xfId="25808" xr:uid="{00000000-0005-0000-0000-000048700000}"/>
    <cellStyle name="Normal 3 3 2 3 4" xfId="25809" xr:uid="{00000000-0005-0000-0000-000049700000}"/>
    <cellStyle name="Normal 3 3 2 3 4 10" xfId="25810" xr:uid="{00000000-0005-0000-0000-00004A700000}"/>
    <cellStyle name="Normal 3 3 2 3 4 11" xfId="25811" xr:uid="{00000000-0005-0000-0000-00004B700000}"/>
    <cellStyle name="Normal 3 3 2 3 4 2" xfId="25812" xr:uid="{00000000-0005-0000-0000-00004C700000}"/>
    <cellStyle name="Normal 3 3 2 3 4 2 2" xfId="25813" xr:uid="{00000000-0005-0000-0000-00004D700000}"/>
    <cellStyle name="Normal 3 3 2 3 4 2 2 2" xfId="25814" xr:uid="{00000000-0005-0000-0000-00004E700000}"/>
    <cellStyle name="Normal 3 3 2 3 4 2 2 2 2" xfId="25815" xr:uid="{00000000-0005-0000-0000-00004F700000}"/>
    <cellStyle name="Normal 3 3 2 3 4 2 2 3" xfId="25816" xr:uid="{00000000-0005-0000-0000-000050700000}"/>
    <cellStyle name="Normal 3 3 2 3 4 2 2 4" xfId="25817" xr:uid="{00000000-0005-0000-0000-000051700000}"/>
    <cellStyle name="Normal 3 3 2 3 4 2 3" xfId="25818" xr:uid="{00000000-0005-0000-0000-000052700000}"/>
    <cellStyle name="Normal 3 3 2 3 4 2 3 2" xfId="25819" xr:uid="{00000000-0005-0000-0000-000053700000}"/>
    <cellStyle name="Normal 3 3 2 3 4 2 3 2 2" xfId="25820" xr:uid="{00000000-0005-0000-0000-000054700000}"/>
    <cellStyle name="Normal 3 3 2 3 4 2 3 3" xfId="25821" xr:uid="{00000000-0005-0000-0000-000055700000}"/>
    <cellStyle name="Normal 3 3 2 3 4 2 4" xfId="25822" xr:uid="{00000000-0005-0000-0000-000056700000}"/>
    <cellStyle name="Normal 3 3 2 3 4 2 4 2" xfId="25823" xr:uid="{00000000-0005-0000-0000-000057700000}"/>
    <cellStyle name="Normal 3 3 2 3 4 2 4 2 2" xfId="25824" xr:uid="{00000000-0005-0000-0000-000058700000}"/>
    <cellStyle name="Normal 3 3 2 3 4 2 4 3" xfId="25825" xr:uid="{00000000-0005-0000-0000-000059700000}"/>
    <cellStyle name="Normal 3 3 2 3 4 2 5" xfId="25826" xr:uid="{00000000-0005-0000-0000-00005A700000}"/>
    <cellStyle name="Normal 3 3 2 3 4 2 5 2" xfId="25827" xr:uid="{00000000-0005-0000-0000-00005B700000}"/>
    <cellStyle name="Normal 3 3 2 3 4 2 6" xfId="25828" xr:uid="{00000000-0005-0000-0000-00005C700000}"/>
    <cellStyle name="Normal 3 3 2 3 4 2 7" xfId="25829" xr:uid="{00000000-0005-0000-0000-00005D700000}"/>
    <cellStyle name="Normal 3 3 2 3 4 3" xfId="25830" xr:uid="{00000000-0005-0000-0000-00005E700000}"/>
    <cellStyle name="Normal 3 3 2 3 4 3 2" xfId="25831" xr:uid="{00000000-0005-0000-0000-00005F700000}"/>
    <cellStyle name="Normal 3 3 2 3 4 3 2 2" xfId="25832" xr:uid="{00000000-0005-0000-0000-000060700000}"/>
    <cellStyle name="Normal 3 3 2 3 4 3 2 2 2" xfId="25833" xr:uid="{00000000-0005-0000-0000-000061700000}"/>
    <cellStyle name="Normal 3 3 2 3 4 3 2 3" xfId="25834" xr:uid="{00000000-0005-0000-0000-000062700000}"/>
    <cellStyle name="Normal 3 3 2 3 4 3 3" xfId="25835" xr:uid="{00000000-0005-0000-0000-000063700000}"/>
    <cellStyle name="Normal 3 3 2 3 4 3 3 2" xfId="25836" xr:uid="{00000000-0005-0000-0000-000064700000}"/>
    <cellStyle name="Normal 3 3 2 3 4 3 3 2 2" xfId="25837" xr:uid="{00000000-0005-0000-0000-000065700000}"/>
    <cellStyle name="Normal 3 3 2 3 4 3 3 3" xfId="25838" xr:uid="{00000000-0005-0000-0000-000066700000}"/>
    <cellStyle name="Normal 3 3 2 3 4 3 4" xfId="25839" xr:uid="{00000000-0005-0000-0000-000067700000}"/>
    <cellStyle name="Normal 3 3 2 3 4 3 4 2" xfId="25840" xr:uid="{00000000-0005-0000-0000-000068700000}"/>
    <cellStyle name="Normal 3 3 2 3 4 3 4 3" xfId="25841" xr:uid="{00000000-0005-0000-0000-000069700000}"/>
    <cellStyle name="Normal 3 3 2 3 4 3 5" xfId="25842" xr:uid="{00000000-0005-0000-0000-00006A700000}"/>
    <cellStyle name="Normal 3 3 2 3 4 3 6" xfId="25843" xr:uid="{00000000-0005-0000-0000-00006B700000}"/>
    <cellStyle name="Normal 3 3 2 3 4 3 7" xfId="25844" xr:uid="{00000000-0005-0000-0000-00006C700000}"/>
    <cellStyle name="Normal 3 3 2 3 4 4" xfId="25845" xr:uid="{00000000-0005-0000-0000-00006D700000}"/>
    <cellStyle name="Normal 3 3 2 3 4 4 2" xfId="25846" xr:uid="{00000000-0005-0000-0000-00006E700000}"/>
    <cellStyle name="Normal 3 3 2 3 4 4 2 2" xfId="25847" xr:uid="{00000000-0005-0000-0000-00006F700000}"/>
    <cellStyle name="Normal 3 3 2 3 4 4 2 3" xfId="25848" xr:uid="{00000000-0005-0000-0000-000070700000}"/>
    <cellStyle name="Normal 3 3 2 3 4 4 3" xfId="25849" xr:uid="{00000000-0005-0000-0000-000071700000}"/>
    <cellStyle name="Normal 3 3 2 3 4 4 3 2" xfId="25850" xr:uid="{00000000-0005-0000-0000-000072700000}"/>
    <cellStyle name="Normal 3 3 2 3 4 4 3 3" xfId="25851" xr:uid="{00000000-0005-0000-0000-000073700000}"/>
    <cellStyle name="Normal 3 3 2 3 4 4 4" xfId="25852" xr:uid="{00000000-0005-0000-0000-000074700000}"/>
    <cellStyle name="Normal 3 3 2 3 4 4 4 2" xfId="25853" xr:uid="{00000000-0005-0000-0000-000075700000}"/>
    <cellStyle name="Normal 3 3 2 3 4 4 5" xfId="25854" xr:uid="{00000000-0005-0000-0000-000076700000}"/>
    <cellStyle name="Normal 3 3 2 3 4 4 6" xfId="25855" xr:uid="{00000000-0005-0000-0000-000077700000}"/>
    <cellStyle name="Normal 3 3 2 3 4 4 7" xfId="25856" xr:uid="{00000000-0005-0000-0000-000078700000}"/>
    <cellStyle name="Normal 3 3 2 3 4 5" xfId="25857" xr:uid="{00000000-0005-0000-0000-000079700000}"/>
    <cellStyle name="Normal 3 3 2 3 4 5 2" xfId="25858" xr:uid="{00000000-0005-0000-0000-00007A700000}"/>
    <cellStyle name="Normal 3 3 2 3 4 5 2 2" xfId="25859" xr:uid="{00000000-0005-0000-0000-00007B700000}"/>
    <cellStyle name="Normal 3 3 2 3 4 5 2 3" xfId="25860" xr:uid="{00000000-0005-0000-0000-00007C700000}"/>
    <cellStyle name="Normal 3 3 2 3 4 5 3" xfId="25861" xr:uid="{00000000-0005-0000-0000-00007D700000}"/>
    <cellStyle name="Normal 3 3 2 3 4 5 3 2" xfId="25862" xr:uid="{00000000-0005-0000-0000-00007E700000}"/>
    <cellStyle name="Normal 3 3 2 3 4 5 4" xfId="25863" xr:uid="{00000000-0005-0000-0000-00007F700000}"/>
    <cellStyle name="Normal 3 3 2 3 4 5 5" xfId="25864" xr:uid="{00000000-0005-0000-0000-000080700000}"/>
    <cellStyle name="Normal 3 3 2 3 4 5 6" xfId="25865" xr:uid="{00000000-0005-0000-0000-000081700000}"/>
    <cellStyle name="Normal 3 3 2 3 4 6" xfId="25866" xr:uid="{00000000-0005-0000-0000-000082700000}"/>
    <cellStyle name="Normal 3 3 2 3 4 6 2" xfId="25867" xr:uid="{00000000-0005-0000-0000-000083700000}"/>
    <cellStyle name="Normal 3 3 2 3 4 6 2 2" xfId="25868" xr:uid="{00000000-0005-0000-0000-000084700000}"/>
    <cellStyle name="Normal 3 3 2 3 4 6 3" xfId="25869" xr:uid="{00000000-0005-0000-0000-000085700000}"/>
    <cellStyle name="Normal 3 3 2 3 4 7" xfId="25870" xr:uid="{00000000-0005-0000-0000-000086700000}"/>
    <cellStyle name="Normal 3 3 2 3 4 7 2" xfId="25871" xr:uid="{00000000-0005-0000-0000-000087700000}"/>
    <cellStyle name="Normal 3 3 2 3 4 7 3" xfId="25872" xr:uid="{00000000-0005-0000-0000-000088700000}"/>
    <cellStyle name="Normal 3 3 2 3 4 8" xfId="25873" xr:uid="{00000000-0005-0000-0000-000089700000}"/>
    <cellStyle name="Normal 3 3 2 3 4 8 2" xfId="25874" xr:uid="{00000000-0005-0000-0000-00008A700000}"/>
    <cellStyle name="Normal 3 3 2 3 4 9" xfId="25875" xr:uid="{00000000-0005-0000-0000-00008B700000}"/>
    <cellStyle name="Normal 3 3 2 3 5" xfId="25876" xr:uid="{00000000-0005-0000-0000-00008C700000}"/>
    <cellStyle name="Normal 3 3 2 3 5 2" xfId="25877" xr:uid="{00000000-0005-0000-0000-00008D700000}"/>
    <cellStyle name="Normal 3 3 2 3 5 2 2" xfId="25878" xr:uid="{00000000-0005-0000-0000-00008E700000}"/>
    <cellStyle name="Normal 3 3 2 3 5 2 2 2" xfId="25879" xr:uid="{00000000-0005-0000-0000-00008F700000}"/>
    <cellStyle name="Normal 3 3 2 3 5 2 2 3" xfId="25880" xr:uid="{00000000-0005-0000-0000-000090700000}"/>
    <cellStyle name="Normal 3 3 2 3 5 2 3" xfId="25881" xr:uid="{00000000-0005-0000-0000-000091700000}"/>
    <cellStyle name="Normal 3 3 2 3 5 2 3 2" xfId="25882" xr:uid="{00000000-0005-0000-0000-000092700000}"/>
    <cellStyle name="Normal 3 3 2 3 5 2 4" xfId="25883" xr:uid="{00000000-0005-0000-0000-000093700000}"/>
    <cellStyle name="Normal 3 3 2 3 5 2 5" xfId="25884" xr:uid="{00000000-0005-0000-0000-000094700000}"/>
    <cellStyle name="Normal 3 3 2 3 5 3" xfId="25885" xr:uid="{00000000-0005-0000-0000-000095700000}"/>
    <cellStyle name="Normal 3 3 2 3 5 3 2" xfId="25886" xr:uid="{00000000-0005-0000-0000-000096700000}"/>
    <cellStyle name="Normal 3 3 2 3 5 3 2 2" xfId="25887" xr:uid="{00000000-0005-0000-0000-000097700000}"/>
    <cellStyle name="Normal 3 3 2 3 5 3 3" xfId="25888" xr:uid="{00000000-0005-0000-0000-000098700000}"/>
    <cellStyle name="Normal 3 3 2 3 5 3 4" xfId="25889" xr:uid="{00000000-0005-0000-0000-000099700000}"/>
    <cellStyle name="Normal 3 3 2 3 5 4" xfId="25890" xr:uid="{00000000-0005-0000-0000-00009A700000}"/>
    <cellStyle name="Normal 3 3 2 3 5 4 2" xfId="25891" xr:uid="{00000000-0005-0000-0000-00009B700000}"/>
    <cellStyle name="Normal 3 3 2 3 5 4 2 2" xfId="25892" xr:uid="{00000000-0005-0000-0000-00009C700000}"/>
    <cellStyle name="Normal 3 3 2 3 5 4 3" xfId="25893" xr:uid="{00000000-0005-0000-0000-00009D700000}"/>
    <cellStyle name="Normal 3 3 2 3 5 5" xfId="25894" xr:uid="{00000000-0005-0000-0000-00009E700000}"/>
    <cellStyle name="Normal 3 3 2 3 5 5 2" xfId="25895" xr:uid="{00000000-0005-0000-0000-00009F700000}"/>
    <cellStyle name="Normal 3 3 2 3 5 5 3" xfId="25896" xr:uid="{00000000-0005-0000-0000-0000A0700000}"/>
    <cellStyle name="Normal 3 3 2 3 5 6" xfId="25897" xr:uid="{00000000-0005-0000-0000-0000A1700000}"/>
    <cellStyle name="Normal 3 3 2 3 5 6 2" xfId="25898" xr:uid="{00000000-0005-0000-0000-0000A2700000}"/>
    <cellStyle name="Normal 3 3 2 3 5 7" xfId="25899" xr:uid="{00000000-0005-0000-0000-0000A3700000}"/>
    <cellStyle name="Normal 3 3 2 3 6" xfId="25900" xr:uid="{00000000-0005-0000-0000-0000A4700000}"/>
    <cellStyle name="Normal 3 3 2 3 6 2" xfId="25901" xr:uid="{00000000-0005-0000-0000-0000A5700000}"/>
    <cellStyle name="Normal 3 3 2 3 6 2 2" xfId="25902" xr:uid="{00000000-0005-0000-0000-0000A6700000}"/>
    <cellStyle name="Normal 3 3 2 3 6 2 2 2" xfId="25903" xr:uid="{00000000-0005-0000-0000-0000A7700000}"/>
    <cellStyle name="Normal 3 3 2 3 6 2 3" xfId="25904" xr:uid="{00000000-0005-0000-0000-0000A8700000}"/>
    <cellStyle name="Normal 3 3 2 3 6 3" xfId="25905" xr:uid="{00000000-0005-0000-0000-0000A9700000}"/>
    <cellStyle name="Normal 3 3 2 3 6 3 2" xfId="25906" xr:uid="{00000000-0005-0000-0000-0000AA700000}"/>
    <cellStyle name="Normal 3 3 2 3 6 3 2 2" xfId="25907" xr:uid="{00000000-0005-0000-0000-0000AB700000}"/>
    <cellStyle name="Normal 3 3 2 3 6 3 3" xfId="25908" xr:uid="{00000000-0005-0000-0000-0000AC700000}"/>
    <cellStyle name="Normal 3 3 2 3 6 4" xfId="25909" xr:uid="{00000000-0005-0000-0000-0000AD700000}"/>
    <cellStyle name="Normal 3 3 2 3 6 4 2" xfId="25910" xr:uid="{00000000-0005-0000-0000-0000AE700000}"/>
    <cellStyle name="Normal 3 3 2 3 6 4 3" xfId="25911" xr:uid="{00000000-0005-0000-0000-0000AF700000}"/>
    <cellStyle name="Normal 3 3 2 3 6 5" xfId="25912" xr:uid="{00000000-0005-0000-0000-0000B0700000}"/>
    <cellStyle name="Normal 3 3 2 3 6 6" xfId="25913" xr:uid="{00000000-0005-0000-0000-0000B1700000}"/>
    <cellStyle name="Normal 3 3 2 3 6 7" xfId="25914" xr:uid="{00000000-0005-0000-0000-0000B2700000}"/>
    <cellStyle name="Normal 3 3 2 3 7" xfId="25915" xr:uid="{00000000-0005-0000-0000-0000B3700000}"/>
    <cellStyle name="Normal 3 3 2 3 7 2" xfId="25916" xr:uid="{00000000-0005-0000-0000-0000B4700000}"/>
    <cellStyle name="Normal 3 3 2 3 7 2 2" xfId="25917" xr:uid="{00000000-0005-0000-0000-0000B5700000}"/>
    <cellStyle name="Normal 3 3 2 3 7 2 2 2" xfId="25918" xr:uid="{00000000-0005-0000-0000-0000B6700000}"/>
    <cellStyle name="Normal 3 3 2 3 7 2 3" xfId="25919" xr:uid="{00000000-0005-0000-0000-0000B7700000}"/>
    <cellStyle name="Normal 3 3 2 3 7 3" xfId="25920" xr:uid="{00000000-0005-0000-0000-0000B8700000}"/>
    <cellStyle name="Normal 3 3 2 3 7 3 2" xfId="25921" xr:uid="{00000000-0005-0000-0000-0000B9700000}"/>
    <cellStyle name="Normal 3 3 2 3 7 3 2 2" xfId="25922" xr:uid="{00000000-0005-0000-0000-0000BA700000}"/>
    <cellStyle name="Normal 3 3 2 3 7 3 3" xfId="25923" xr:uid="{00000000-0005-0000-0000-0000BB700000}"/>
    <cellStyle name="Normal 3 3 2 3 7 4" xfId="25924" xr:uid="{00000000-0005-0000-0000-0000BC700000}"/>
    <cellStyle name="Normal 3 3 2 3 7 4 2" xfId="25925" xr:uid="{00000000-0005-0000-0000-0000BD700000}"/>
    <cellStyle name="Normal 3 3 2 3 7 4 3" xfId="25926" xr:uid="{00000000-0005-0000-0000-0000BE700000}"/>
    <cellStyle name="Normal 3 3 2 3 7 5" xfId="25927" xr:uid="{00000000-0005-0000-0000-0000BF700000}"/>
    <cellStyle name="Normal 3 3 2 3 7 6" xfId="25928" xr:uid="{00000000-0005-0000-0000-0000C0700000}"/>
    <cellStyle name="Normal 3 3 2 3 7 7" xfId="25929" xr:uid="{00000000-0005-0000-0000-0000C1700000}"/>
    <cellStyle name="Normal 3 3 2 3 8" xfId="25930" xr:uid="{00000000-0005-0000-0000-0000C2700000}"/>
    <cellStyle name="Normal 3 3 2 3 8 2" xfId="25931" xr:uid="{00000000-0005-0000-0000-0000C3700000}"/>
    <cellStyle name="Normal 3 3 2 3 8 2 2" xfId="25932" xr:uid="{00000000-0005-0000-0000-0000C4700000}"/>
    <cellStyle name="Normal 3 3 2 3 8 2 3" xfId="25933" xr:uid="{00000000-0005-0000-0000-0000C5700000}"/>
    <cellStyle name="Normal 3 3 2 3 8 3" xfId="25934" xr:uid="{00000000-0005-0000-0000-0000C6700000}"/>
    <cellStyle name="Normal 3 3 2 3 8 3 2" xfId="25935" xr:uid="{00000000-0005-0000-0000-0000C7700000}"/>
    <cellStyle name="Normal 3 3 2 3 8 3 3" xfId="25936" xr:uid="{00000000-0005-0000-0000-0000C8700000}"/>
    <cellStyle name="Normal 3 3 2 3 8 4" xfId="25937" xr:uid="{00000000-0005-0000-0000-0000C9700000}"/>
    <cellStyle name="Normal 3 3 2 3 8 5" xfId="25938" xr:uid="{00000000-0005-0000-0000-0000CA700000}"/>
    <cellStyle name="Normal 3 3 2 3 8 6" xfId="25939" xr:uid="{00000000-0005-0000-0000-0000CB700000}"/>
    <cellStyle name="Normal 3 3 2 3 9" xfId="25940" xr:uid="{00000000-0005-0000-0000-0000CC700000}"/>
    <cellStyle name="Normal 3 3 2 3 9 2" xfId="25941" xr:uid="{00000000-0005-0000-0000-0000CD700000}"/>
    <cellStyle name="Normal 3 3 2 3 9 2 2" xfId="25942" xr:uid="{00000000-0005-0000-0000-0000CE700000}"/>
    <cellStyle name="Normal 3 3 2 3 9 3" xfId="25943" xr:uid="{00000000-0005-0000-0000-0000CF700000}"/>
    <cellStyle name="Normal 3 3 2 4" xfId="25944" xr:uid="{00000000-0005-0000-0000-0000D0700000}"/>
    <cellStyle name="Normal 3 3 2 4 10" xfId="25945" xr:uid="{00000000-0005-0000-0000-0000D1700000}"/>
    <cellStyle name="Normal 3 3 2 4 10 2" xfId="25946" xr:uid="{00000000-0005-0000-0000-0000D2700000}"/>
    <cellStyle name="Normal 3 3 2 4 10 3" xfId="25947" xr:uid="{00000000-0005-0000-0000-0000D3700000}"/>
    <cellStyle name="Normal 3 3 2 4 11" xfId="25948" xr:uid="{00000000-0005-0000-0000-0000D4700000}"/>
    <cellStyle name="Normal 3 3 2 4 11 2" xfId="25949" xr:uid="{00000000-0005-0000-0000-0000D5700000}"/>
    <cellStyle name="Normal 3 3 2 4 12" xfId="25950" xr:uid="{00000000-0005-0000-0000-0000D6700000}"/>
    <cellStyle name="Normal 3 3 2 4 13" xfId="25951" xr:uid="{00000000-0005-0000-0000-0000D7700000}"/>
    <cellStyle name="Normal 3 3 2 4 14" xfId="25952" xr:uid="{00000000-0005-0000-0000-0000D8700000}"/>
    <cellStyle name="Normal 3 3 2 4 2" xfId="25953" xr:uid="{00000000-0005-0000-0000-0000D9700000}"/>
    <cellStyle name="Normal 3 3 2 4 2 10" xfId="25954" xr:uid="{00000000-0005-0000-0000-0000DA700000}"/>
    <cellStyle name="Normal 3 3 2 4 2 11" xfId="25955" xr:uid="{00000000-0005-0000-0000-0000DB700000}"/>
    <cellStyle name="Normal 3 3 2 4 2 12" xfId="25956" xr:uid="{00000000-0005-0000-0000-0000DC700000}"/>
    <cellStyle name="Normal 3 3 2 4 2 2" xfId="25957" xr:uid="{00000000-0005-0000-0000-0000DD700000}"/>
    <cellStyle name="Normal 3 3 2 4 2 2 2" xfId="25958" xr:uid="{00000000-0005-0000-0000-0000DE700000}"/>
    <cellStyle name="Normal 3 3 2 4 2 2 2 2" xfId="25959" xr:uid="{00000000-0005-0000-0000-0000DF700000}"/>
    <cellStyle name="Normal 3 3 2 4 2 2 2 2 2" xfId="25960" xr:uid="{00000000-0005-0000-0000-0000E0700000}"/>
    <cellStyle name="Normal 3 3 2 4 2 2 2 3" xfId="25961" xr:uid="{00000000-0005-0000-0000-0000E1700000}"/>
    <cellStyle name="Normal 3 3 2 4 2 2 2 4" xfId="25962" xr:uid="{00000000-0005-0000-0000-0000E2700000}"/>
    <cellStyle name="Normal 3 3 2 4 2 2 3" xfId="25963" xr:uid="{00000000-0005-0000-0000-0000E3700000}"/>
    <cellStyle name="Normal 3 3 2 4 2 2 3 2" xfId="25964" xr:uid="{00000000-0005-0000-0000-0000E4700000}"/>
    <cellStyle name="Normal 3 3 2 4 2 2 3 2 2" xfId="25965" xr:uid="{00000000-0005-0000-0000-0000E5700000}"/>
    <cellStyle name="Normal 3 3 2 4 2 2 3 3" xfId="25966" xr:uid="{00000000-0005-0000-0000-0000E6700000}"/>
    <cellStyle name="Normal 3 3 2 4 2 2 4" xfId="25967" xr:uid="{00000000-0005-0000-0000-0000E7700000}"/>
    <cellStyle name="Normal 3 3 2 4 2 2 4 2" xfId="25968" xr:uid="{00000000-0005-0000-0000-0000E8700000}"/>
    <cellStyle name="Normal 3 3 2 4 2 2 4 2 2" xfId="25969" xr:uid="{00000000-0005-0000-0000-0000E9700000}"/>
    <cellStyle name="Normal 3 3 2 4 2 2 4 3" xfId="25970" xr:uid="{00000000-0005-0000-0000-0000EA700000}"/>
    <cellStyle name="Normal 3 3 2 4 2 2 5" xfId="25971" xr:uid="{00000000-0005-0000-0000-0000EB700000}"/>
    <cellStyle name="Normal 3 3 2 4 2 2 5 2" xfId="25972" xr:uid="{00000000-0005-0000-0000-0000EC700000}"/>
    <cellStyle name="Normal 3 3 2 4 2 2 6" xfId="25973" xr:uid="{00000000-0005-0000-0000-0000ED700000}"/>
    <cellStyle name="Normal 3 3 2 4 2 2 7" xfId="25974" xr:uid="{00000000-0005-0000-0000-0000EE700000}"/>
    <cellStyle name="Normal 3 3 2 4 2 3" xfId="25975" xr:uid="{00000000-0005-0000-0000-0000EF700000}"/>
    <cellStyle name="Normal 3 3 2 4 2 3 2" xfId="25976" xr:uid="{00000000-0005-0000-0000-0000F0700000}"/>
    <cellStyle name="Normal 3 3 2 4 2 3 2 2" xfId="25977" xr:uid="{00000000-0005-0000-0000-0000F1700000}"/>
    <cellStyle name="Normal 3 3 2 4 2 3 2 2 2" xfId="25978" xr:uid="{00000000-0005-0000-0000-0000F2700000}"/>
    <cellStyle name="Normal 3 3 2 4 2 3 2 3" xfId="25979" xr:uid="{00000000-0005-0000-0000-0000F3700000}"/>
    <cellStyle name="Normal 3 3 2 4 2 3 3" xfId="25980" xr:uid="{00000000-0005-0000-0000-0000F4700000}"/>
    <cellStyle name="Normal 3 3 2 4 2 3 3 2" xfId="25981" xr:uid="{00000000-0005-0000-0000-0000F5700000}"/>
    <cellStyle name="Normal 3 3 2 4 2 3 3 2 2" xfId="25982" xr:uid="{00000000-0005-0000-0000-0000F6700000}"/>
    <cellStyle name="Normal 3 3 2 4 2 3 3 3" xfId="25983" xr:uid="{00000000-0005-0000-0000-0000F7700000}"/>
    <cellStyle name="Normal 3 3 2 4 2 3 4" xfId="25984" xr:uid="{00000000-0005-0000-0000-0000F8700000}"/>
    <cellStyle name="Normal 3 3 2 4 2 3 4 2" xfId="25985" xr:uid="{00000000-0005-0000-0000-0000F9700000}"/>
    <cellStyle name="Normal 3 3 2 4 2 3 4 3" xfId="25986" xr:uid="{00000000-0005-0000-0000-0000FA700000}"/>
    <cellStyle name="Normal 3 3 2 4 2 3 5" xfId="25987" xr:uid="{00000000-0005-0000-0000-0000FB700000}"/>
    <cellStyle name="Normal 3 3 2 4 2 3 6" xfId="25988" xr:uid="{00000000-0005-0000-0000-0000FC700000}"/>
    <cellStyle name="Normal 3 3 2 4 2 3 7" xfId="25989" xr:uid="{00000000-0005-0000-0000-0000FD700000}"/>
    <cellStyle name="Normal 3 3 2 4 2 4" xfId="25990" xr:uid="{00000000-0005-0000-0000-0000FE700000}"/>
    <cellStyle name="Normal 3 3 2 4 2 4 2" xfId="25991" xr:uid="{00000000-0005-0000-0000-0000FF700000}"/>
    <cellStyle name="Normal 3 3 2 4 2 4 2 2" xfId="25992" xr:uid="{00000000-0005-0000-0000-000000710000}"/>
    <cellStyle name="Normal 3 3 2 4 2 4 2 3" xfId="25993" xr:uid="{00000000-0005-0000-0000-000001710000}"/>
    <cellStyle name="Normal 3 3 2 4 2 4 3" xfId="25994" xr:uid="{00000000-0005-0000-0000-000002710000}"/>
    <cellStyle name="Normal 3 3 2 4 2 4 3 2" xfId="25995" xr:uid="{00000000-0005-0000-0000-000003710000}"/>
    <cellStyle name="Normal 3 3 2 4 2 4 3 3" xfId="25996" xr:uid="{00000000-0005-0000-0000-000004710000}"/>
    <cellStyle name="Normal 3 3 2 4 2 4 4" xfId="25997" xr:uid="{00000000-0005-0000-0000-000005710000}"/>
    <cellStyle name="Normal 3 3 2 4 2 4 4 2" xfId="25998" xr:uid="{00000000-0005-0000-0000-000006710000}"/>
    <cellStyle name="Normal 3 3 2 4 2 4 5" xfId="25999" xr:uid="{00000000-0005-0000-0000-000007710000}"/>
    <cellStyle name="Normal 3 3 2 4 2 4 6" xfId="26000" xr:uid="{00000000-0005-0000-0000-000008710000}"/>
    <cellStyle name="Normal 3 3 2 4 2 4 7" xfId="26001" xr:uid="{00000000-0005-0000-0000-000009710000}"/>
    <cellStyle name="Normal 3 3 2 4 2 5" xfId="26002" xr:uid="{00000000-0005-0000-0000-00000A710000}"/>
    <cellStyle name="Normal 3 3 2 4 2 5 2" xfId="26003" xr:uid="{00000000-0005-0000-0000-00000B710000}"/>
    <cellStyle name="Normal 3 3 2 4 2 5 2 2" xfId="26004" xr:uid="{00000000-0005-0000-0000-00000C710000}"/>
    <cellStyle name="Normal 3 3 2 4 2 5 2 3" xfId="26005" xr:uid="{00000000-0005-0000-0000-00000D710000}"/>
    <cellStyle name="Normal 3 3 2 4 2 5 3" xfId="26006" xr:uid="{00000000-0005-0000-0000-00000E710000}"/>
    <cellStyle name="Normal 3 3 2 4 2 5 3 2" xfId="26007" xr:uid="{00000000-0005-0000-0000-00000F710000}"/>
    <cellStyle name="Normal 3 3 2 4 2 5 4" xfId="26008" xr:uid="{00000000-0005-0000-0000-000010710000}"/>
    <cellStyle name="Normal 3 3 2 4 2 5 4 2" xfId="26009" xr:uid="{00000000-0005-0000-0000-000011710000}"/>
    <cellStyle name="Normal 3 3 2 4 2 5 5" xfId="26010" xr:uid="{00000000-0005-0000-0000-000012710000}"/>
    <cellStyle name="Normal 3 3 2 4 2 5 6" xfId="26011" xr:uid="{00000000-0005-0000-0000-000013710000}"/>
    <cellStyle name="Normal 3 3 2 4 2 5 7" xfId="26012" xr:uid="{00000000-0005-0000-0000-000014710000}"/>
    <cellStyle name="Normal 3 3 2 4 2 6" xfId="26013" xr:uid="{00000000-0005-0000-0000-000015710000}"/>
    <cellStyle name="Normal 3 3 2 4 2 6 2" xfId="26014" xr:uid="{00000000-0005-0000-0000-000016710000}"/>
    <cellStyle name="Normal 3 3 2 4 2 6 2 2" xfId="26015" xr:uid="{00000000-0005-0000-0000-000017710000}"/>
    <cellStyle name="Normal 3 3 2 4 2 6 2 3" xfId="26016" xr:uid="{00000000-0005-0000-0000-000018710000}"/>
    <cellStyle name="Normal 3 3 2 4 2 6 3" xfId="26017" xr:uid="{00000000-0005-0000-0000-000019710000}"/>
    <cellStyle name="Normal 3 3 2 4 2 6 3 2" xfId="26018" xr:uid="{00000000-0005-0000-0000-00001A710000}"/>
    <cellStyle name="Normal 3 3 2 4 2 6 4" xfId="26019" xr:uid="{00000000-0005-0000-0000-00001B710000}"/>
    <cellStyle name="Normal 3 3 2 4 2 6 5" xfId="26020" xr:uid="{00000000-0005-0000-0000-00001C710000}"/>
    <cellStyle name="Normal 3 3 2 4 2 6 6" xfId="26021" xr:uid="{00000000-0005-0000-0000-00001D710000}"/>
    <cellStyle name="Normal 3 3 2 4 2 7" xfId="26022" xr:uid="{00000000-0005-0000-0000-00001E710000}"/>
    <cellStyle name="Normal 3 3 2 4 2 7 2" xfId="26023" xr:uid="{00000000-0005-0000-0000-00001F710000}"/>
    <cellStyle name="Normal 3 3 2 4 2 7 3" xfId="26024" xr:uid="{00000000-0005-0000-0000-000020710000}"/>
    <cellStyle name="Normal 3 3 2 4 2 8" xfId="26025" xr:uid="{00000000-0005-0000-0000-000021710000}"/>
    <cellStyle name="Normal 3 3 2 4 2 8 2" xfId="26026" xr:uid="{00000000-0005-0000-0000-000022710000}"/>
    <cellStyle name="Normal 3 3 2 4 2 9" xfId="26027" xr:uid="{00000000-0005-0000-0000-000023710000}"/>
    <cellStyle name="Normal 3 3 2 4 2 9 2" xfId="26028" xr:uid="{00000000-0005-0000-0000-000024710000}"/>
    <cellStyle name="Normal 3 3 2 4 3" xfId="26029" xr:uid="{00000000-0005-0000-0000-000025710000}"/>
    <cellStyle name="Normal 3 3 2 4 3 10" xfId="26030" xr:uid="{00000000-0005-0000-0000-000026710000}"/>
    <cellStyle name="Normal 3 3 2 4 3 11" xfId="26031" xr:uid="{00000000-0005-0000-0000-000027710000}"/>
    <cellStyle name="Normal 3 3 2 4 3 2" xfId="26032" xr:uid="{00000000-0005-0000-0000-000028710000}"/>
    <cellStyle name="Normal 3 3 2 4 3 2 2" xfId="26033" xr:uid="{00000000-0005-0000-0000-000029710000}"/>
    <cellStyle name="Normal 3 3 2 4 3 2 2 2" xfId="26034" xr:uid="{00000000-0005-0000-0000-00002A710000}"/>
    <cellStyle name="Normal 3 3 2 4 3 2 2 2 2" xfId="26035" xr:uid="{00000000-0005-0000-0000-00002B710000}"/>
    <cellStyle name="Normal 3 3 2 4 3 2 2 3" xfId="26036" xr:uid="{00000000-0005-0000-0000-00002C710000}"/>
    <cellStyle name="Normal 3 3 2 4 3 2 2 4" xfId="26037" xr:uid="{00000000-0005-0000-0000-00002D710000}"/>
    <cellStyle name="Normal 3 3 2 4 3 2 3" xfId="26038" xr:uid="{00000000-0005-0000-0000-00002E710000}"/>
    <cellStyle name="Normal 3 3 2 4 3 2 3 2" xfId="26039" xr:uid="{00000000-0005-0000-0000-00002F710000}"/>
    <cellStyle name="Normal 3 3 2 4 3 2 3 2 2" xfId="26040" xr:uid="{00000000-0005-0000-0000-000030710000}"/>
    <cellStyle name="Normal 3 3 2 4 3 2 3 3" xfId="26041" xr:uid="{00000000-0005-0000-0000-000031710000}"/>
    <cellStyle name="Normal 3 3 2 4 3 2 4" xfId="26042" xr:uid="{00000000-0005-0000-0000-000032710000}"/>
    <cellStyle name="Normal 3 3 2 4 3 2 4 2" xfId="26043" xr:uid="{00000000-0005-0000-0000-000033710000}"/>
    <cellStyle name="Normal 3 3 2 4 3 2 4 2 2" xfId="26044" xr:uid="{00000000-0005-0000-0000-000034710000}"/>
    <cellStyle name="Normal 3 3 2 4 3 2 4 3" xfId="26045" xr:uid="{00000000-0005-0000-0000-000035710000}"/>
    <cellStyle name="Normal 3 3 2 4 3 2 5" xfId="26046" xr:uid="{00000000-0005-0000-0000-000036710000}"/>
    <cellStyle name="Normal 3 3 2 4 3 2 5 2" xfId="26047" xr:uid="{00000000-0005-0000-0000-000037710000}"/>
    <cellStyle name="Normal 3 3 2 4 3 2 6" xfId="26048" xr:uid="{00000000-0005-0000-0000-000038710000}"/>
    <cellStyle name="Normal 3 3 2 4 3 2 7" xfId="26049" xr:uid="{00000000-0005-0000-0000-000039710000}"/>
    <cellStyle name="Normal 3 3 2 4 3 3" xfId="26050" xr:uid="{00000000-0005-0000-0000-00003A710000}"/>
    <cellStyle name="Normal 3 3 2 4 3 3 2" xfId="26051" xr:uid="{00000000-0005-0000-0000-00003B710000}"/>
    <cellStyle name="Normal 3 3 2 4 3 3 2 2" xfId="26052" xr:uid="{00000000-0005-0000-0000-00003C710000}"/>
    <cellStyle name="Normal 3 3 2 4 3 3 2 2 2" xfId="26053" xr:uid="{00000000-0005-0000-0000-00003D710000}"/>
    <cellStyle name="Normal 3 3 2 4 3 3 2 3" xfId="26054" xr:uid="{00000000-0005-0000-0000-00003E710000}"/>
    <cellStyle name="Normal 3 3 2 4 3 3 3" xfId="26055" xr:uid="{00000000-0005-0000-0000-00003F710000}"/>
    <cellStyle name="Normal 3 3 2 4 3 3 3 2" xfId="26056" xr:uid="{00000000-0005-0000-0000-000040710000}"/>
    <cellStyle name="Normal 3 3 2 4 3 3 3 2 2" xfId="26057" xr:uid="{00000000-0005-0000-0000-000041710000}"/>
    <cellStyle name="Normal 3 3 2 4 3 3 3 3" xfId="26058" xr:uid="{00000000-0005-0000-0000-000042710000}"/>
    <cellStyle name="Normal 3 3 2 4 3 3 4" xfId="26059" xr:uid="{00000000-0005-0000-0000-000043710000}"/>
    <cellStyle name="Normal 3 3 2 4 3 3 4 2" xfId="26060" xr:uid="{00000000-0005-0000-0000-000044710000}"/>
    <cellStyle name="Normal 3 3 2 4 3 3 4 3" xfId="26061" xr:uid="{00000000-0005-0000-0000-000045710000}"/>
    <cellStyle name="Normal 3 3 2 4 3 3 5" xfId="26062" xr:uid="{00000000-0005-0000-0000-000046710000}"/>
    <cellStyle name="Normal 3 3 2 4 3 3 6" xfId="26063" xr:uid="{00000000-0005-0000-0000-000047710000}"/>
    <cellStyle name="Normal 3 3 2 4 3 3 7" xfId="26064" xr:uid="{00000000-0005-0000-0000-000048710000}"/>
    <cellStyle name="Normal 3 3 2 4 3 4" xfId="26065" xr:uid="{00000000-0005-0000-0000-000049710000}"/>
    <cellStyle name="Normal 3 3 2 4 3 4 2" xfId="26066" xr:uid="{00000000-0005-0000-0000-00004A710000}"/>
    <cellStyle name="Normal 3 3 2 4 3 4 2 2" xfId="26067" xr:uid="{00000000-0005-0000-0000-00004B710000}"/>
    <cellStyle name="Normal 3 3 2 4 3 4 2 3" xfId="26068" xr:uid="{00000000-0005-0000-0000-00004C710000}"/>
    <cellStyle name="Normal 3 3 2 4 3 4 3" xfId="26069" xr:uid="{00000000-0005-0000-0000-00004D710000}"/>
    <cellStyle name="Normal 3 3 2 4 3 4 3 2" xfId="26070" xr:uid="{00000000-0005-0000-0000-00004E710000}"/>
    <cellStyle name="Normal 3 3 2 4 3 4 3 3" xfId="26071" xr:uid="{00000000-0005-0000-0000-00004F710000}"/>
    <cellStyle name="Normal 3 3 2 4 3 4 4" xfId="26072" xr:uid="{00000000-0005-0000-0000-000050710000}"/>
    <cellStyle name="Normal 3 3 2 4 3 4 4 2" xfId="26073" xr:uid="{00000000-0005-0000-0000-000051710000}"/>
    <cellStyle name="Normal 3 3 2 4 3 4 5" xfId="26074" xr:uid="{00000000-0005-0000-0000-000052710000}"/>
    <cellStyle name="Normal 3 3 2 4 3 4 6" xfId="26075" xr:uid="{00000000-0005-0000-0000-000053710000}"/>
    <cellStyle name="Normal 3 3 2 4 3 4 7" xfId="26076" xr:uid="{00000000-0005-0000-0000-000054710000}"/>
    <cellStyle name="Normal 3 3 2 4 3 5" xfId="26077" xr:uid="{00000000-0005-0000-0000-000055710000}"/>
    <cellStyle name="Normal 3 3 2 4 3 5 2" xfId="26078" xr:uid="{00000000-0005-0000-0000-000056710000}"/>
    <cellStyle name="Normal 3 3 2 4 3 5 2 2" xfId="26079" xr:uid="{00000000-0005-0000-0000-000057710000}"/>
    <cellStyle name="Normal 3 3 2 4 3 5 2 3" xfId="26080" xr:uid="{00000000-0005-0000-0000-000058710000}"/>
    <cellStyle name="Normal 3 3 2 4 3 5 3" xfId="26081" xr:uid="{00000000-0005-0000-0000-000059710000}"/>
    <cellStyle name="Normal 3 3 2 4 3 5 3 2" xfId="26082" xr:uid="{00000000-0005-0000-0000-00005A710000}"/>
    <cellStyle name="Normal 3 3 2 4 3 5 4" xfId="26083" xr:uid="{00000000-0005-0000-0000-00005B710000}"/>
    <cellStyle name="Normal 3 3 2 4 3 5 5" xfId="26084" xr:uid="{00000000-0005-0000-0000-00005C710000}"/>
    <cellStyle name="Normal 3 3 2 4 3 5 6" xfId="26085" xr:uid="{00000000-0005-0000-0000-00005D710000}"/>
    <cellStyle name="Normal 3 3 2 4 3 6" xfId="26086" xr:uid="{00000000-0005-0000-0000-00005E710000}"/>
    <cellStyle name="Normal 3 3 2 4 3 6 2" xfId="26087" xr:uid="{00000000-0005-0000-0000-00005F710000}"/>
    <cellStyle name="Normal 3 3 2 4 3 6 2 2" xfId="26088" xr:uid="{00000000-0005-0000-0000-000060710000}"/>
    <cellStyle name="Normal 3 3 2 4 3 6 3" xfId="26089" xr:uid="{00000000-0005-0000-0000-000061710000}"/>
    <cellStyle name="Normal 3 3 2 4 3 7" xfId="26090" xr:uid="{00000000-0005-0000-0000-000062710000}"/>
    <cellStyle name="Normal 3 3 2 4 3 7 2" xfId="26091" xr:uid="{00000000-0005-0000-0000-000063710000}"/>
    <cellStyle name="Normal 3 3 2 4 3 7 3" xfId="26092" xr:uid="{00000000-0005-0000-0000-000064710000}"/>
    <cellStyle name="Normal 3 3 2 4 3 8" xfId="26093" xr:uid="{00000000-0005-0000-0000-000065710000}"/>
    <cellStyle name="Normal 3 3 2 4 3 8 2" xfId="26094" xr:uid="{00000000-0005-0000-0000-000066710000}"/>
    <cellStyle name="Normal 3 3 2 4 3 9" xfId="26095" xr:uid="{00000000-0005-0000-0000-000067710000}"/>
    <cellStyle name="Normal 3 3 2 4 4" xfId="26096" xr:uid="{00000000-0005-0000-0000-000068710000}"/>
    <cellStyle name="Normal 3 3 2 4 4 10" xfId="26097" xr:uid="{00000000-0005-0000-0000-000069710000}"/>
    <cellStyle name="Normal 3 3 2 4 4 11" xfId="26098" xr:uid="{00000000-0005-0000-0000-00006A710000}"/>
    <cellStyle name="Normal 3 3 2 4 4 2" xfId="26099" xr:uid="{00000000-0005-0000-0000-00006B710000}"/>
    <cellStyle name="Normal 3 3 2 4 4 2 2" xfId="26100" xr:uid="{00000000-0005-0000-0000-00006C710000}"/>
    <cellStyle name="Normal 3 3 2 4 4 2 2 2" xfId="26101" xr:uid="{00000000-0005-0000-0000-00006D710000}"/>
    <cellStyle name="Normal 3 3 2 4 4 2 2 2 2" xfId="26102" xr:uid="{00000000-0005-0000-0000-00006E710000}"/>
    <cellStyle name="Normal 3 3 2 4 4 2 2 3" xfId="26103" xr:uid="{00000000-0005-0000-0000-00006F710000}"/>
    <cellStyle name="Normal 3 3 2 4 4 2 3" xfId="26104" xr:uid="{00000000-0005-0000-0000-000070710000}"/>
    <cellStyle name="Normal 3 3 2 4 4 2 3 2" xfId="26105" xr:uid="{00000000-0005-0000-0000-000071710000}"/>
    <cellStyle name="Normal 3 3 2 4 4 2 3 2 2" xfId="26106" xr:uid="{00000000-0005-0000-0000-000072710000}"/>
    <cellStyle name="Normal 3 3 2 4 4 2 3 3" xfId="26107" xr:uid="{00000000-0005-0000-0000-000073710000}"/>
    <cellStyle name="Normal 3 3 2 4 4 2 4" xfId="26108" xr:uid="{00000000-0005-0000-0000-000074710000}"/>
    <cellStyle name="Normal 3 3 2 4 4 2 4 2" xfId="26109" xr:uid="{00000000-0005-0000-0000-000075710000}"/>
    <cellStyle name="Normal 3 3 2 4 4 2 4 3" xfId="26110" xr:uid="{00000000-0005-0000-0000-000076710000}"/>
    <cellStyle name="Normal 3 3 2 4 4 2 5" xfId="26111" xr:uid="{00000000-0005-0000-0000-000077710000}"/>
    <cellStyle name="Normal 3 3 2 4 4 2 6" xfId="26112" xr:uid="{00000000-0005-0000-0000-000078710000}"/>
    <cellStyle name="Normal 3 3 2 4 4 2 7" xfId="26113" xr:uid="{00000000-0005-0000-0000-000079710000}"/>
    <cellStyle name="Normal 3 3 2 4 4 3" xfId="26114" xr:uid="{00000000-0005-0000-0000-00007A710000}"/>
    <cellStyle name="Normal 3 3 2 4 4 3 2" xfId="26115" xr:uid="{00000000-0005-0000-0000-00007B710000}"/>
    <cellStyle name="Normal 3 3 2 4 4 3 2 2" xfId="26116" xr:uid="{00000000-0005-0000-0000-00007C710000}"/>
    <cellStyle name="Normal 3 3 2 4 4 3 2 3" xfId="26117" xr:uid="{00000000-0005-0000-0000-00007D710000}"/>
    <cellStyle name="Normal 3 3 2 4 4 3 3" xfId="26118" xr:uid="{00000000-0005-0000-0000-00007E710000}"/>
    <cellStyle name="Normal 3 3 2 4 4 3 3 2" xfId="26119" xr:uid="{00000000-0005-0000-0000-00007F710000}"/>
    <cellStyle name="Normal 3 3 2 4 4 3 3 3" xfId="26120" xr:uid="{00000000-0005-0000-0000-000080710000}"/>
    <cellStyle name="Normal 3 3 2 4 4 3 4" xfId="26121" xr:uid="{00000000-0005-0000-0000-000081710000}"/>
    <cellStyle name="Normal 3 3 2 4 4 3 4 2" xfId="26122" xr:uid="{00000000-0005-0000-0000-000082710000}"/>
    <cellStyle name="Normal 3 3 2 4 4 3 5" xfId="26123" xr:uid="{00000000-0005-0000-0000-000083710000}"/>
    <cellStyle name="Normal 3 3 2 4 4 3 6" xfId="26124" xr:uid="{00000000-0005-0000-0000-000084710000}"/>
    <cellStyle name="Normal 3 3 2 4 4 3 7" xfId="26125" xr:uid="{00000000-0005-0000-0000-000085710000}"/>
    <cellStyle name="Normal 3 3 2 4 4 4" xfId="26126" xr:uid="{00000000-0005-0000-0000-000086710000}"/>
    <cellStyle name="Normal 3 3 2 4 4 4 2" xfId="26127" xr:uid="{00000000-0005-0000-0000-000087710000}"/>
    <cellStyle name="Normal 3 3 2 4 4 4 2 2" xfId="26128" xr:uid="{00000000-0005-0000-0000-000088710000}"/>
    <cellStyle name="Normal 3 3 2 4 4 4 2 3" xfId="26129" xr:uid="{00000000-0005-0000-0000-000089710000}"/>
    <cellStyle name="Normal 3 3 2 4 4 4 3" xfId="26130" xr:uid="{00000000-0005-0000-0000-00008A710000}"/>
    <cellStyle name="Normal 3 3 2 4 4 4 3 2" xfId="26131" xr:uid="{00000000-0005-0000-0000-00008B710000}"/>
    <cellStyle name="Normal 3 3 2 4 4 4 4" xfId="26132" xr:uid="{00000000-0005-0000-0000-00008C710000}"/>
    <cellStyle name="Normal 3 3 2 4 4 4 4 2" xfId="26133" xr:uid="{00000000-0005-0000-0000-00008D710000}"/>
    <cellStyle name="Normal 3 3 2 4 4 4 5" xfId="26134" xr:uid="{00000000-0005-0000-0000-00008E710000}"/>
    <cellStyle name="Normal 3 3 2 4 4 4 6" xfId="26135" xr:uid="{00000000-0005-0000-0000-00008F710000}"/>
    <cellStyle name="Normal 3 3 2 4 4 4 7" xfId="26136" xr:uid="{00000000-0005-0000-0000-000090710000}"/>
    <cellStyle name="Normal 3 3 2 4 4 5" xfId="26137" xr:uid="{00000000-0005-0000-0000-000091710000}"/>
    <cellStyle name="Normal 3 3 2 4 4 5 2" xfId="26138" xr:uid="{00000000-0005-0000-0000-000092710000}"/>
    <cellStyle name="Normal 3 3 2 4 4 5 2 2" xfId="26139" xr:uid="{00000000-0005-0000-0000-000093710000}"/>
    <cellStyle name="Normal 3 3 2 4 4 5 2 3" xfId="26140" xr:uid="{00000000-0005-0000-0000-000094710000}"/>
    <cellStyle name="Normal 3 3 2 4 4 5 3" xfId="26141" xr:uid="{00000000-0005-0000-0000-000095710000}"/>
    <cellStyle name="Normal 3 3 2 4 4 5 3 2" xfId="26142" xr:uid="{00000000-0005-0000-0000-000096710000}"/>
    <cellStyle name="Normal 3 3 2 4 4 5 4" xfId="26143" xr:uid="{00000000-0005-0000-0000-000097710000}"/>
    <cellStyle name="Normal 3 3 2 4 4 5 5" xfId="26144" xr:uid="{00000000-0005-0000-0000-000098710000}"/>
    <cellStyle name="Normal 3 3 2 4 4 5 6" xfId="26145" xr:uid="{00000000-0005-0000-0000-000099710000}"/>
    <cellStyle name="Normal 3 3 2 4 4 6" xfId="26146" xr:uid="{00000000-0005-0000-0000-00009A710000}"/>
    <cellStyle name="Normal 3 3 2 4 4 6 2" xfId="26147" xr:uid="{00000000-0005-0000-0000-00009B710000}"/>
    <cellStyle name="Normal 3 3 2 4 4 6 3" xfId="26148" xr:uid="{00000000-0005-0000-0000-00009C710000}"/>
    <cellStyle name="Normal 3 3 2 4 4 7" xfId="26149" xr:uid="{00000000-0005-0000-0000-00009D710000}"/>
    <cellStyle name="Normal 3 3 2 4 4 7 2" xfId="26150" xr:uid="{00000000-0005-0000-0000-00009E710000}"/>
    <cellStyle name="Normal 3 3 2 4 4 8" xfId="26151" xr:uid="{00000000-0005-0000-0000-00009F710000}"/>
    <cellStyle name="Normal 3 3 2 4 4 8 2" xfId="26152" xr:uid="{00000000-0005-0000-0000-0000A0710000}"/>
    <cellStyle name="Normal 3 3 2 4 4 9" xfId="26153" xr:uid="{00000000-0005-0000-0000-0000A1710000}"/>
    <cellStyle name="Normal 3 3 2 4 5" xfId="26154" xr:uid="{00000000-0005-0000-0000-0000A2710000}"/>
    <cellStyle name="Normal 3 3 2 4 5 2" xfId="26155" xr:uid="{00000000-0005-0000-0000-0000A3710000}"/>
    <cellStyle name="Normal 3 3 2 4 5 2 2" xfId="26156" xr:uid="{00000000-0005-0000-0000-0000A4710000}"/>
    <cellStyle name="Normal 3 3 2 4 5 2 2 2" xfId="26157" xr:uid="{00000000-0005-0000-0000-0000A5710000}"/>
    <cellStyle name="Normal 3 3 2 4 5 2 3" xfId="26158" xr:uid="{00000000-0005-0000-0000-0000A6710000}"/>
    <cellStyle name="Normal 3 3 2 4 5 3" xfId="26159" xr:uid="{00000000-0005-0000-0000-0000A7710000}"/>
    <cellStyle name="Normal 3 3 2 4 5 3 2" xfId="26160" xr:uid="{00000000-0005-0000-0000-0000A8710000}"/>
    <cellStyle name="Normal 3 3 2 4 5 3 2 2" xfId="26161" xr:uid="{00000000-0005-0000-0000-0000A9710000}"/>
    <cellStyle name="Normal 3 3 2 4 5 3 3" xfId="26162" xr:uid="{00000000-0005-0000-0000-0000AA710000}"/>
    <cellStyle name="Normal 3 3 2 4 5 4" xfId="26163" xr:uid="{00000000-0005-0000-0000-0000AB710000}"/>
    <cellStyle name="Normal 3 3 2 4 5 4 2" xfId="26164" xr:uid="{00000000-0005-0000-0000-0000AC710000}"/>
    <cellStyle name="Normal 3 3 2 4 5 4 3" xfId="26165" xr:uid="{00000000-0005-0000-0000-0000AD710000}"/>
    <cellStyle name="Normal 3 3 2 4 5 5" xfId="26166" xr:uid="{00000000-0005-0000-0000-0000AE710000}"/>
    <cellStyle name="Normal 3 3 2 4 5 6" xfId="26167" xr:uid="{00000000-0005-0000-0000-0000AF710000}"/>
    <cellStyle name="Normal 3 3 2 4 5 7" xfId="26168" xr:uid="{00000000-0005-0000-0000-0000B0710000}"/>
    <cellStyle name="Normal 3 3 2 4 6" xfId="26169" xr:uid="{00000000-0005-0000-0000-0000B1710000}"/>
    <cellStyle name="Normal 3 3 2 4 6 2" xfId="26170" xr:uid="{00000000-0005-0000-0000-0000B2710000}"/>
    <cellStyle name="Normal 3 3 2 4 6 2 2" xfId="26171" xr:uid="{00000000-0005-0000-0000-0000B3710000}"/>
    <cellStyle name="Normal 3 3 2 4 6 2 2 2" xfId="26172" xr:uid="{00000000-0005-0000-0000-0000B4710000}"/>
    <cellStyle name="Normal 3 3 2 4 6 2 3" xfId="26173" xr:uid="{00000000-0005-0000-0000-0000B5710000}"/>
    <cellStyle name="Normal 3 3 2 4 6 3" xfId="26174" xr:uid="{00000000-0005-0000-0000-0000B6710000}"/>
    <cellStyle name="Normal 3 3 2 4 6 3 2" xfId="26175" xr:uid="{00000000-0005-0000-0000-0000B7710000}"/>
    <cellStyle name="Normal 3 3 2 4 6 3 2 2" xfId="26176" xr:uid="{00000000-0005-0000-0000-0000B8710000}"/>
    <cellStyle name="Normal 3 3 2 4 6 3 3" xfId="26177" xr:uid="{00000000-0005-0000-0000-0000B9710000}"/>
    <cellStyle name="Normal 3 3 2 4 6 4" xfId="26178" xr:uid="{00000000-0005-0000-0000-0000BA710000}"/>
    <cellStyle name="Normal 3 3 2 4 6 4 2" xfId="26179" xr:uid="{00000000-0005-0000-0000-0000BB710000}"/>
    <cellStyle name="Normal 3 3 2 4 6 4 3" xfId="26180" xr:uid="{00000000-0005-0000-0000-0000BC710000}"/>
    <cellStyle name="Normal 3 3 2 4 6 5" xfId="26181" xr:uid="{00000000-0005-0000-0000-0000BD710000}"/>
    <cellStyle name="Normal 3 3 2 4 6 6" xfId="26182" xr:uid="{00000000-0005-0000-0000-0000BE710000}"/>
    <cellStyle name="Normal 3 3 2 4 6 7" xfId="26183" xr:uid="{00000000-0005-0000-0000-0000BF710000}"/>
    <cellStyle name="Normal 3 3 2 4 7" xfId="26184" xr:uid="{00000000-0005-0000-0000-0000C0710000}"/>
    <cellStyle name="Normal 3 3 2 4 7 2" xfId="26185" xr:uid="{00000000-0005-0000-0000-0000C1710000}"/>
    <cellStyle name="Normal 3 3 2 4 7 2 2" xfId="26186" xr:uid="{00000000-0005-0000-0000-0000C2710000}"/>
    <cellStyle name="Normal 3 3 2 4 7 2 3" xfId="26187" xr:uid="{00000000-0005-0000-0000-0000C3710000}"/>
    <cellStyle name="Normal 3 3 2 4 7 3" xfId="26188" xr:uid="{00000000-0005-0000-0000-0000C4710000}"/>
    <cellStyle name="Normal 3 3 2 4 7 3 2" xfId="26189" xr:uid="{00000000-0005-0000-0000-0000C5710000}"/>
    <cellStyle name="Normal 3 3 2 4 7 3 3" xfId="26190" xr:uid="{00000000-0005-0000-0000-0000C6710000}"/>
    <cellStyle name="Normal 3 3 2 4 7 4" xfId="26191" xr:uid="{00000000-0005-0000-0000-0000C7710000}"/>
    <cellStyle name="Normal 3 3 2 4 7 4 2" xfId="26192" xr:uid="{00000000-0005-0000-0000-0000C8710000}"/>
    <cellStyle name="Normal 3 3 2 4 7 5" xfId="26193" xr:uid="{00000000-0005-0000-0000-0000C9710000}"/>
    <cellStyle name="Normal 3 3 2 4 7 6" xfId="26194" xr:uid="{00000000-0005-0000-0000-0000CA710000}"/>
    <cellStyle name="Normal 3 3 2 4 7 7" xfId="26195" xr:uid="{00000000-0005-0000-0000-0000CB710000}"/>
    <cellStyle name="Normal 3 3 2 4 8" xfId="26196" xr:uid="{00000000-0005-0000-0000-0000CC710000}"/>
    <cellStyle name="Normal 3 3 2 4 8 2" xfId="26197" xr:uid="{00000000-0005-0000-0000-0000CD710000}"/>
    <cellStyle name="Normal 3 3 2 4 8 2 2" xfId="26198" xr:uid="{00000000-0005-0000-0000-0000CE710000}"/>
    <cellStyle name="Normal 3 3 2 4 8 2 3" xfId="26199" xr:uid="{00000000-0005-0000-0000-0000CF710000}"/>
    <cellStyle name="Normal 3 3 2 4 8 3" xfId="26200" xr:uid="{00000000-0005-0000-0000-0000D0710000}"/>
    <cellStyle name="Normal 3 3 2 4 8 3 2" xfId="26201" xr:uid="{00000000-0005-0000-0000-0000D1710000}"/>
    <cellStyle name="Normal 3 3 2 4 8 4" xfId="26202" xr:uid="{00000000-0005-0000-0000-0000D2710000}"/>
    <cellStyle name="Normal 3 3 2 4 8 5" xfId="26203" xr:uid="{00000000-0005-0000-0000-0000D3710000}"/>
    <cellStyle name="Normal 3 3 2 4 8 6" xfId="26204" xr:uid="{00000000-0005-0000-0000-0000D4710000}"/>
    <cellStyle name="Normal 3 3 2 4 9" xfId="26205" xr:uid="{00000000-0005-0000-0000-0000D5710000}"/>
    <cellStyle name="Normal 3 3 2 4 9 2" xfId="26206" xr:uid="{00000000-0005-0000-0000-0000D6710000}"/>
    <cellStyle name="Normal 3 3 2 4 9 2 2" xfId="26207" xr:uid="{00000000-0005-0000-0000-0000D7710000}"/>
    <cellStyle name="Normal 3 3 2 4 9 3" xfId="26208" xr:uid="{00000000-0005-0000-0000-0000D8710000}"/>
    <cellStyle name="Normal 3 3 2 5" xfId="26209" xr:uid="{00000000-0005-0000-0000-0000D9710000}"/>
    <cellStyle name="Normal 3 3 2 5 10" xfId="26210" xr:uid="{00000000-0005-0000-0000-0000DA710000}"/>
    <cellStyle name="Normal 3 3 2 5 10 2" xfId="26211" xr:uid="{00000000-0005-0000-0000-0000DB710000}"/>
    <cellStyle name="Normal 3 3 2 5 11" xfId="26212" xr:uid="{00000000-0005-0000-0000-0000DC710000}"/>
    <cellStyle name="Normal 3 3 2 5 12" xfId="26213" xr:uid="{00000000-0005-0000-0000-0000DD710000}"/>
    <cellStyle name="Normal 3 3 2 5 13" xfId="26214" xr:uid="{00000000-0005-0000-0000-0000DE710000}"/>
    <cellStyle name="Normal 3 3 2 5 2" xfId="26215" xr:uid="{00000000-0005-0000-0000-0000DF710000}"/>
    <cellStyle name="Normal 3 3 2 5 2 10" xfId="26216" xr:uid="{00000000-0005-0000-0000-0000E0710000}"/>
    <cellStyle name="Normal 3 3 2 5 2 11" xfId="26217" xr:uid="{00000000-0005-0000-0000-0000E1710000}"/>
    <cellStyle name="Normal 3 3 2 5 2 2" xfId="26218" xr:uid="{00000000-0005-0000-0000-0000E2710000}"/>
    <cellStyle name="Normal 3 3 2 5 2 2 2" xfId="26219" xr:uid="{00000000-0005-0000-0000-0000E3710000}"/>
    <cellStyle name="Normal 3 3 2 5 2 2 2 2" xfId="26220" xr:uid="{00000000-0005-0000-0000-0000E4710000}"/>
    <cellStyle name="Normal 3 3 2 5 2 2 2 2 2" xfId="26221" xr:uid="{00000000-0005-0000-0000-0000E5710000}"/>
    <cellStyle name="Normal 3 3 2 5 2 2 2 3" xfId="26222" xr:uid="{00000000-0005-0000-0000-0000E6710000}"/>
    <cellStyle name="Normal 3 3 2 5 2 2 2 4" xfId="26223" xr:uid="{00000000-0005-0000-0000-0000E7710000}"/>
    <cellStyle name="Normal 3 3 2 5 2 2 3" xfId="26224" xr:uid="{00000000-0005-0000-0000-0000E8710000}"/>
    <cellStyle name="Normal 3 3 2 5 2 2 3 2" xfId="26225" xr:uid="{00000000-0005-0000-0000-0000E9710000}"/>
    <cellStyle name="Normal 3 3 2 5 2 2 3 2 2" xfId="26226" xr:uid="{00000000-0005-0000-0000-0000EA710000}"/>
    <cellStyle name="Normal 3 3 2 5 2 2 3 3" xfId="26227" xr:uid="{00000000-0005-0000-0000-0000EB710000}"/>
    <cellStyle name="Normal 3 3 2 5 2 2 4" xfId="26228" xr:uid="{00000000-0005-0000-0000-0000EC710000}"/>
    <cellStyle name="Normal 3 3 2 5 2 2 4 2" xfId="26229" xr:uid="{00000000-0005-0000-0000-0000ED710000}"/>
    <cellStyle name="Normal 3 3 2 5 2 2 4 2 2" xfId="26230" xr:uid="{00000000-0005-0000-0000-0000EE710000}"/>
    <cellStyle name="Normal 3 3 2 5 2 2 4 3" xfId="26231" xr:uid="{00000000-0005-0000-0000-0000EF710000}"/>
    <cellStyle name="Normal 3 3 2 5 2 2 5" xfId="26232" xr:uid="{00000000-0005-0000-0000-0000F0710000}"/>
    <cellStyle name="Normal 3 3 2 5 2 2 5 2" xfId="26233" xr:uid="{00000000-0005-0000-0000-0000F1710000}"/>
    <cellStyle name="Normal 3 3 2 5 2 2 6" xfId="26234" xr:uid="{00000000-0005-0000-0000-0000F2710000}"/>
    <cellStyle name="Normal 3 3 2 5 2 2 7" xfId="26235" xr:uid="{00000000-0005-0000-0000-0000F3710000}"/>
    <cellStyle name="Normal 3 3 2 5 2 3" xfId="26236" xr:uid="{00000000-0005-0000-0000-0000F4710000}"/>
    <cellStyle name="Normal 3 3 2 5 2 3 2" xfId="26237" xr:uid="{00000000-0005-0000-0000-0000F5710000}"/>
    <cellStyle name="Normal 3 3 2 5 2 3 2 2" xfId="26238" xr:uid="{00000000-0005-0000-0000-0000F6710000}"/>
    <cellStyle name="Normal 3 3 2 5 2 3 2 2 2" xfId="26239" xr:uid="{00000000-0005-0000-0000-0000F7710000}"/>
    <cellStyle name="Normal 3 3 2 5 2 3 2 3" xfId="26240" xr:uid="{00000000-0005-0000-0000-0000F8710000}"/>
    <cellStyle name="Normal 3 3 2 5 2 3 3" xfId="26241" xr:uid="{00000000-0005-0000-0000-0000F9710000}"/>
    <cellStyle name="Normal 3 3 2 5 2 3 3 2" xfId="26242" xr:uid="{00000000-0005-0000-0000-0000FA710000}"/>
    <cellStyle name="Normal 3 3 2 5 2 3 3 2 2" xfId="26243" xr:uid="{00000000-0005-0000-0000-0000FB710000}"/>
    <cellStyle name="Normal 3 3 2 5 2 3 3 3" xfId="26244" xr:uid="{00000000-0005-0000-0000-0000FC710000}"/>
    <cellStyle name="Normal 3 3 2 5 2 3 4" xfId="26245" xr:uid="{00000000-0005-0000-0000-0000FD710000}"/>
    <cellStyle name="Normal 3 3 2 5 2 3 4 2" xfId="26246" xr:uid="{00000000-0005-0000-0000-0000FE710000}"/>
    <cellStyle name="Normal 3 3 2 5 2 3 4 3" xfId="26247" xr:uid="{00000000-0005-0000-0000-0000FF710000}"/>
    <cellStyle name="Normal 3 3 2 5 2 3 5" xfId="26248" xr:uid="{00000000-0005-0000-0000-000000720000}"/>
    <cellStyle name="Normal 3 3 2 5 2 3 6" xfId="26249" xr:uid="{00000000-0005-0000-0000-000001720000}"/>
    <cellStyle name="Normal 3 3 2 5 2 3 7" xfId="26250" xr:uid="{00000000-0005-0000-0000-000002720000}"/>
    <cellStyle name="Normal 3 3 2 5 2 4" xfId="26251" xr:uid="{00000000-0005-0000-0000-000003720000}"/>
    <cellStyle name="Normal 3 3 2 5 2 4 2" xfId="26252" xr:uid="{00000000-0005-0000-0000-000004720000}"/>
    <cellStyle name="Normal 3 3 2 5 2 4 2 2" xfId="26253" xr:uid="{00000000-0005-0000-0000-000005720000}"/>
    <cellStyle name="Normal 3 3 2 5 2 4 2 3" xfId="26254" xr:uid="{00000000-0005-0000-0000-000006720000}"/>
    <cellStyle name="Normal 3 3 2 5 2 4 3" xfId="26255" xr:uid="{00000000-0005-0000-0000-000007720000}"/>
    <cellStyle name="Normal 3 3 2 5 2 4 3 2" xfId="26256" xr:uid="{00000000-0005-0000-0000-000008720000}"/>
    <cellStyle name="Normal 3 3 2 5 2 4 3 3" xfId="26257" xr:uid="{00000000-0005-0000-0000-000009720000}"/>
    <cellStyle name="Normal 3 3 2 5 2 4 4" xfId="26258" xr:uid="{00000000-0005-0000-0000-00000A720000}"/>
    <cellStyle name="Normal 3 3 2 5 2 4 4 2" xfId="26259" xr:uid="{00000000-0005-0000-0000-00000B720000}"/>
    <cellStyle name="Normal 3 3 2 5 2 4 5" xfId="26260" xr:uid="{00000000-0005-0000-0000-00000C720000}"/>
    <cellStyle name="Normal 3 3 2 5 2 4 6" xfId="26261" xr:uid="{00000000-0005-0000-0000-00000D720000}"/>
    <cellStyle name="Normal 3 3 2 5 2 4 7" xfId="26262" xr:uid="{00000000-0005-0000-0000-00000E720000}"/>
    <cellStyle name="Normal 3 3 2 5 2 5" xfId="26263" xr:uid="{00000000-0005-0000-0000-00000F720000}"/>
    <cellStyle name="Normal 3 3 2 5 2 5 2" xfId="26264" xr:uid="{00000000-0005-0000-0000-000010720000}"/>
    <cellStyle name="Normal 3 3 2 5 2 5 2 2" xfId="26265" xr:uid="{00000000-0005-0000-0000-000011720000}"/>
    <cellStyle name="Normal 3 3 2 5 2 5 2 3" xfId="26266" xr:uid="{00000000-0005-0000-0000-000012720000}"/>
    <cellStyle name="Normal 3 3 2 5 2 5 3" xfId="26267" xr:uid="{00000000-0005-0000-0000-000013720000}"/>
    <cellStyle name="Normal 3 3 2 5 2 5 3 2" xfId="26268" xr:uid="{00000000-0005-0000-0000-000014720000}"/>
    <cellStyle name="Normal 3 3 2 5 2 5 4" xfId="26269" xr:uid="{00000000-0005-0000-0000-000015720000}"/>
    <cellStyle name="Normal 3 3 2 5 2 5 5" xfId="26270" xr:uid="{00000000-0005-0000-0000-000016720000}"/>
    <cellStyle name="Normal 3 3 2 5 2 5 6" xfId="26271" xr:uid="{00000000-0005-0000-0000-000017720000}"/>
    <cellStyle name="Normal 3 3 2 5 2 6" xfId="26272" xr:uid="{00000000-0005-0000-0000-000018720000}"/>
    <cellStyle name="Normal 3 3 2 5 2 6 2" xfId="26273" xr:uid="{00000000-0005-0000-0000-000019720000}"/>
    <cellStyle name="Normal 3 3 2 5 2 6 2 2" xfId="26274" xr:uid="{00000000-0005-0000-0000-00001A720000}"/>
    <cellStyle name="Normal 3 3 2 5 2 6 3" xfId="26275" xr:uid="{00000000-0005-0000-0000-00001B720000}"/>
    <cellStyle name="Normal 3 3 2 5 2 7" xfId="26276" xr:uid="{00000000-0005-0000-0000-00001C720000}"/>
    <cellStyle name="Normal 3 3 2 5 2 7 2" xfId="26277" xr:uid="{00000000-0005-0000-0000-00001D720000}"/>
    <cellStyle name="Normal 3 3 2 5 2 7 3" xfId="26278" xr:uid="{00000000-0005-0000-0000-00001E720000}"/>
    <cellStyle name="Normal 3 3 2 5 2 8" xfId="26279" xr:uid="{00000000-0005-0000-0000-00001F720000}"/>
    <cellStyle name="Normal 3 3 2 5 2 8 2" xfId="26280" xr:uid="{00000000-0005-0000-0000-000020720000}"/>
    <cellStyle name="Normal 3 3 2 5 2 9" xfId="26281" xr:uid="{00000000-0005-0000-0000-000021720000}"/>
    <cellStyle name="Normal 3 3 2 5 3" xfId="26282" xr:uid="{00000000-0005-0000-0000-000022720000}"/>
    <cellStyle name="Normal 3 3 2 5 3 10" xfId="26283" xr:uid="{00000000-0005-0000-0000-000023720000}"/>
    <cellStyle name="Normal 3 3 2 5 3 11" xfId="26284" xr:uid="{00000000-0005-0000-0000-000024720000}"/>
    <cellStyle name="Normal 3 3 2 5 3 2" xfId="26285" xr:uid="{00000000-0005-0000-0000-000025720000}"/>
    <cellStyle name="Normal 3 3 2 5 3 2 2" xfId="26286" xr:uid="{00000000-0005-0000-0000-000026720000}"/>
    <cellStyle name="Normal 3 3 2 5 3 2 2 2" xfId="26287" xr:uid="{00000000-0005-0000-0000-000027720000}"/>
    <cellStyle name="Normal 3 3 2 5 3 2 2 3" xfId="26288" xr:uid="{00000000-0005-0000-0000-000028720000}"/>
    <cellStyle name="Normal 3 3 2 5 3 2 3" xfId="26289" xr:uid="{00000000-0005-0000-0000-000029720000}"/>
    <cellStyle name="Normal 3 3 2 5 3 2 3 2" xfId="26290" xr:uid="{00000000-0005-0000-0000-00002A720000}"/>
    <cellStyle name="Normal 3 3 2 5 3 2 3 3" xfId="26291" xr:uid="{00000000-0005-0000-0000-00002B720000}"/>
    <cellStyle name="Normal 3 3 2 5 3 2 4" xfId="26292" xr:uid="{00000000-0005-0000-0000-00002C720000}"/>
    <cellStyle name="Normal 3 3 2 5 3 2 4 2" xfId="26293" xr:uid="{00000000-0005-0000-0000-00002D720000}"/>
    <cellStyle name="Normal 3 3 2 5 3 2 5" xfId="26294" xr:uid="{00000000-0005-0000-0000-00002E720000}"/>
    <cellStyle name="Normal 3 3 2 5 3 2 6" xfId="26295" xr:uid="{00000000-0005-0000-0000-00002F720000}"/>
    <cellStyle name="Normal 3 3 2 5 3 2 7" xfId="26296" xr:uid="{00000000-0005-0000-0000-000030720000}"/>
    <cellStyle name="Normal 3 3 2 5 3 3" xfId="26297" xr:uid="{00000000-0005-0000-0000-000031720000}"/>
    <cellStyle name="Normal 3 3 2 5 3 3 2" xfId="26298" xr:uid="{00000000-0005-0000-0000-000032720000}"/>
    <cellStyle name="Normal 3 3 2 5 3 3 2 2" xfId="26299" xr:uid="{00000000-0005-0000-0000-000033720000}"/>
    <cellStyle name="Normal 3 3 2 5 3 3 2 3" xfId="26300" xr:uid="{00000000-0005-0000-0000-000034720000}"/>
    <cellStyle name="Normal 3 3 2 5 3 3 3" xfId="26301" xr:uid="{00000000-0005-0000-0000-000035720000}"/>
    <cellStyle name="Normal 3 3 2 5 3 3 3 2" xfId="26302" xr:uid="{00000000-0005-0000-0000-000036720000}"/>
    <cellStyle name="Normal 3 3 2 5 3 3 4" xfId="26303" xr:uid="{00000000-0005-0000-0000-000037720000}"/>
    <cellStyle name="Normal 3 3 2 5 3 3 4 2" xfId="26304" xr:uid="{00000000-0005-0000-0000-000038720000}"/>
    <cellStyle name="Normal 3 3 2 5 3 3 5" xfId="26305" xr:uid="{00000000-0005-0000-0000-000039720000}"/>
    <cellStyle name="Normal 3 3 2 5 3 3 6" xfId="26306" xr:uid="{00000000-0005-0000-0000-00003A720000}"/>
    <cellStyle name="Normal 3 3 2 5 3 3 7" xfId="26307" xr:uid="{00000000-0005-0000-0000-00003B720000}"/>
    <cellStyle name="Normal 3 3 2 5 3 4" xfId="26308" xr:uid="{00000000-0005-0000-0000-00003C720000}"/>
    <cellStyle name="Normal 3 3 2 5 3 4 2" xfId="26309" xr:uid="{00000000-0005-0000-0000-00003D720000}"/>
    <cellStyle name="Normal 3 3 2 5 3 4 2 2" xfId="26310" xr:uid="{00000000-0005-0000-0000-00003E720000}"/>
    <cellStyle name="Normal 3 3 2 5 3 4 2 3" xfId="26311" xr:uid="{00000000-0005-0000-0000-00003F720000}"/>
    <cellStyle name="Normal 3 3 2 5 3 4 3" xfId="26312" xr:uid="{00000000-0005-0000-0000-000040720000}"/>
    <cellStyle name="Normal 3 3 2 5 3 4 3 2" xfId="26313" xr:uid="{00000000-0005-0000-0000-000041720000}"/>
    <cellStyle name="Normal 3 3 2 5 3 4 4" xfId="26314" xr:uid="{00000000-0005-0000-0000-000042720000}"/>
    <cellStyle name="Normal 3 3 2 5 3 4 4 2" xfId="26315" xr:uid="{00000000-0005-0000-0000-000043720000}"/>
    <cellStyle name="Normal 3 3 2 5 3 4 5" xfId="26316" xr:uid="{00000000-0005-0000-0000-000044720000}"/>
    <cellStyle name="Normal 3 3 2 5 3 4 6" xfId="26317" xr:uid="{00000000-0005-0000-0000-000045720000}"/>
    <cellStyle name="Normal 3 3 2 5 3 4 7" xfId="26318" xr:uid="{00000000-0005-0000-0000-000046720000}"/>
    <cellStyle name="Normal 3 3 2 5 3 5" xfId="26319" xr:uid="{00000000-0005-0000-0000-000047720000}"/>
    <cellStyle name="Normal 3 3 2 5 3 5 2" xfId="26320" xr:uid="{00000000-0005-0000-0000-000048720000}"/>
    <cellStyle name="Normal 3 3 2 5 3 5 2 2" xfId="26321" xr:uid="{00000000-0005-0000-0000-000049720000}"/>
    <cellStyle name="Normal 3 3 2 5 3 5 3" xfId="26322" xr:uid="{00000000-0005-0000-0000-00004A720000}"/>
    <cellStyle name="Normal 3 3 2 5 3 5 3 2" xfId="26323" xr:uid="{00000000-0005-0000-0000-00004B720000}"/>
    <cellStyle name="Normal 3 3 2 5 3 5 4" xfId="26324" xr:uid="{00000000-0005-0000-0000-00004C720000}"/>
    <cellStyle name="Normal 3 3 2 5 3 5 5" xfId="26325" xr:uid="{00000000-0005-0000-0000-00004D720000}"/>
    <cellStyle name="Normal 3 3 2 5 3 5 6" xfId="26326" xr:uid="{00000000-0005-0000-0000-00004E720000}"/>
    <cellStyle name="Normal 3 3 2 5 3 6" xfId="26327" xr:uid="{00000000-0005-0000-0000-00004F720000}"/>
    <cellStyle name="Normal 3 3 2 5 3 6 2" xfId="26328" xr:uid="{00000000-0005-0000-0000-000050720000}"/>
    <cellStyle name="Normal 3 3 2 5 3 7" xfId="26329" xr:uid="{00000000-0005-0000-0000-000051720000}"/>
    <cellStyle name="Normal 3 3 2 5 3 7 2" xfId="26330" xr:uid="{00000000-0005-0000-0000-000052720000}"/>
    <cellStyle name="Normal 3 3 2 5 3 8" xfId="26331" xr:uid="{00000000-0005-0000-0000-000053720000}"/>
    <cellStyle name="Normal 3 3 2 5 3 8 2" xfId="26332" xr:uid="{00000000-0005-0000-0000-000054720000}"/>
    <cellStyle name="Normal 3 3 2 5 3 9" xfId="26333" xr:uid="{00000000-0005-0000-0000-000055720000}"/>
    <cellStyle name="Normal 3 3 2 5 4" xfId="26334" xr:uid="{00000000-0005-0000-0000-000056720000}"/>
    <cellStyle name="Normal 3 3 2 5 4 2" xfId="26335" xr:uid="{00000000-0005-0000-0000-000057720000}"/>
    <cellStyle name="Normal 3 3 2 5 4 2 2" xfId="26336" xr:uid="{00000000-0005-0000-0000-000058720000}"/>
    <cellStyle name="Normal 3 3 2 5 4 2 2 2" xfId="26337" xr:uid="{00000000-0005-0000-0000-000059720000}"/>
    <cellStyle name="Normal 3 3 2 5 4 2 3" xfId="26338" xr:uid="{00000000-0005-0000-0000-00005A720000}"/>
    <cellStyle name="Normal 3 3 2 5 4 3" xfId="26339" xr:uid="{00000000-0005-0000-0000-00005B720000}"/>
    <cellStyle name="Normal 3 3 2 5 4 3 2" xfId="26340" xr:uid="{00000000-0005-0000-0000-00005C720000}"/>
    <cellStyle name="Normal 3 3 2 5 4 3 2 2" xfId="26341" xr:uid="{00000000-0005-0000-0000-00005D720000}"/>
    <cellStyle name="Normal 3 3 2 5 4 3 3" xfId="26342" xr:uid="{00000000-0005-0000-0000-00005E720000}"/>
    <cellStyle name="Normal 3 3 2 5 4 4" xfId="26343" xr:uid="{00000000-0005-0000-0000-00005F720000}"/>
    <cellStyle name="Normal 3 3 2 5 4 4 2" xfId="26344" xr:uid="{00000000-0005-0000-0000-000060720000}"/>
    <cellStyle name="Normal 3 3 2 5 4 4 3" xfId="26345" xr:uid="{00000000-0005-0000-0000-000061720000}"/>
    <cellStyle name="Normal 3 3 2 5 4 5" xfId="26346" xr:uid="{00000000-0005-0000-0000-000062720000}"/>
    <cellStyle name="Normal 3 3 2 5 4 6" xfId="26347" xr:uid="{00000000-0005-0000-0000-000063720000}"/>
    <cellStyle name="Normal 3 3 2 5 4 7" xfId="26348" xr:uid="{00000000-0005-0000-0000-000064720000}"/>
    <cellStyle name="Normal 3 3 2 5 5" xfId="26349" xr:uid="{00000000-0005-0000-0000-000065720000}"/>
    <cellStyle name="Normal 3 3 2 5 5 2" xfId="26350" xr:uid="{00000000-0005-0000-0000-000066720000}"/>
    <cellStyle name="Normal 3 3 2 5 5 2 2" xfId="26351" xr:uid="{00000000-0005-0000-0000-000067720000}"/>
    <cellStyle name="Normal 3 3 2 5 5 2 3" xfId="26352" xr:uid="{00000000-0005-0000-0000-000068720000}"/>
    <cellStyle name="Normal 3 3 2 5 5 3" xfId="26353" xr:uid="{00000000-0005-0000-0000-000069720000}"/>
    <cellStyle name="Normal 3 3 2 5 5 3 2" xfId="26354" xr:uid="{00000000-0005-0000-0000-00006A720000}"/>
    <cellStyle name="Normal 3 3 2 5 5 3 3" xfId="26355" xr:uid="{00000000-0005-0000-0000-00006B720000}"/>
    <cellStyle name="Normal 3 3 2 5 5 4" xfId="26356" xr:uid="{00000000-0005-0000-0000-00006C720000}"/>
    <cellStyle name="Normal 3 3 2 5 5 4 2" xfId="26357" xr:uid="{00000000-0005-0000-0000-00006D720000}"/>
    <cellStyle name="Normal 3 3 2 5 5 5" xfId="26358" xr:uid="{00000000-0005-0000-0000-00006E720000}"/>
    <cellStyle name="Normal 3 3 2 5 5 6" xfId="26359" xr:uid="{00000000-0005-0000-0000-00006F720000}"/>
    <cellStyle name="Normal 3 3 2 5 5 7" xfId="26360" xr:uid="{00000000-0005-0000-0000-000070720000}"/>
    <cellStyle name="Normal 3 3 2 5 6" xfId="26361" xr:uid="{00000000-0005-0000-0000-000071720000}"/>
    <cellStyle name="Normal 3 3 2 5 6 2" xfId="26362" xr:uid="{00000000-0005-0000-0000-000072720000}"/>
    <cellStyle name="Normal 3 3 2 5 6 2 2" xfId="26363" xr:uid="{00000000-0005-0000-0000-000073720000}"/>
    <cellStyle name="Normal 3 3 2 5 6 2 3" xfId="26364" xr:uid="{00000000-0005-0000-0000-000074720000}"/>
    <cellStyle name="Normal 3 3 2 5 6 3" xfId="26365" xr:uid="{00000000-0005-0000-0000-000075720000}"/>
    <cellStyle name="Normal 3 3 2 5 6 3 2" xfId="26366" xr:uid="{00000000-0005-0000-0000-000076720000}"/>
    <cellStyle name="Normal 3 3 2 5 6 4" xfId="26367" xr:uid="{00000000-0005-0000-0000-000077720000}"/>
    <cellStyle name="Normal 3 3 2 5 6 4 2" xfId="26368" xr:uid="{00000000-0005-0000-0000-000078720000}"/>
    <cellStyle name="Normal 3 3 2 5 6 5" xfId="26369" xr:uid="{00000000-0005-0000-0000-000079720000}"/>
    <cellStyle name="Normal 3 3 2 5 6 6" xfId="26370" xr:uid="{00000000-0005-0000-0000-00007A720000}"/>
    <cellStyle name="Normal 3 3 2 5 6 7" xfId="26371" xr:uid="{00000000-0005-0000-0000-00007B720000}"/>
    <cellStyle name="Normal 3 3 2 5 7" xfId="26372" xr:uid="{00000000-0005-0000-0000-00007C720000}"/>
    <cellStyle name="Normal 3 3 2 5 7 2" xfId="26373" xr:uid="{00000000-0005-0000-0000-00007D720000}"/>
    <cellStyle name="Normal 3 3 2 5 7 2 2" xfId="26374" xr:uid="{00000000-0005-0000-0000-00007E720000}"/>
    <cellStyle name="Normal 3 3 2 5 7 2 3" xfId="26375" xr:uid="{00000000-0005-0000-0000-00007F720000}"/>
    <cellStyle name="Normal 3 3 2 5 7 3" xfId="26376" xr:uid="{00000000-0005-0000-0000-000080720000}"/>
    <cellStyle name="Normal 3 3 2 5 7 3 2" xfId="26377" xr:uid="{00000000-0005-0000-0000-000081720000}"/>
    <cellStyle name="Normal 3 3 2 5 7 4" xfId="26378" xr:uid="{00000000-0005-0000-0000-000082720000}"/>
    <cellStyle name="Normal 3 3 2 5 7 5" xfId="26379" xr:uid="{00000000-0005-0000-0000-000083720000}"/>
    <cellStyle name="Normal 3 3 2 5 7 6" xfId="26380" xr:uid="{00000000-0005-0000-0000-000084720000}"/>
    <cellStyle name="Normal 3 3 2 5 8" xfId="26381" xr:uid="{00000000-0005-0000-0000-000085720000}"/>
    <cellStyle name="Normal 3 3 2 5 8 2" xfId="26382" xr:uid="{00000000-0005-0000-0000-000086720000}"/>
    <cellStyle name="Normal 3 3 2 5 8 3" xfId="26383" xr:uid="{00000000-0005-0000-0000-000087720000}"/>
    <cellStyle name="Normal 3 3 2 5 9" xfId="26384" xr:uid="{00000000-0005-0000-0000-000088720000}"/>
    <cellStyle name="Normal 3 3 2 5 9 2" xfId="26385" xr:uid="{00000000-0005-0000-0000-000089720000}"/>
    <cellStyle name="Normal 3 3 2 6" xfId="26386" xr:uid="{00000000-0005-0000-0000-00008A720000}"/>
    <cellStyle name="Normal 3 3 2 6 10" xfId="26387" xr:uid="{00000000-0005-0000-0000-00008B720000}"/>
    <cellStyle name="Normal 3 3 2 6 11" xfId="26388" xr:uid="{00000000-0005-0000-0000-00008C720000}"/>
    <cellStyle name="Normal 3 3 2 6 12" xfId="26389" xr:uid="{00000000-0005-0000-0000-00008D720000}"/>
    <cellStyle name="Normal 3 3 2 6 2" xfId="26390" xr:uid="{00000000-0005-0000-0000-00008E720000}"/>
    <cellStyle name="Normal 3 3 2 6 2 2" xfId="26391" xr:uid="{00000000-0005-0000-0000-00008F720000}"/>
    <cellStyle name="Normal 3 3 2 6 2 2 2" xfId="26392" xr:uid="{00000000-0005-0000-0000-000090720000}"/>
    <cellStyle name="Normal 3 3 2 6 2 2 2 2" xfId="26393" xr:uid="{00000000-0005-0000-0000-000091720000}"/>
    <cellStyle name="Normal 3 3 2 6 2 2 3" xfId="26394" xr:uid="{00000000-0005-0000-0000-000092720000}"/>
    <cellStyle name="Normal 3 3 2 6 2 2 4" xfId="26395" xr:uid="{00000000-0005-0000-0000-000093720000}"/>
    <cellStyle name="Normal 3 3 2 6 2 3" xfId="26396" xr:uid="{00000000-0005-0000-0000-000094720000}"/>
    <cellStyle name="Normal 3 3 2 6 2 3 2" xfId="26397" xr:uid="{00000000-0005-0000-0000-000095720000}"/>
    <cellStyle name="Normal 3 3 2 6 2 3 2 2" xfId="26398" xr:uid="{00000000-0005-0000-0000-000096720000}"/>
    <cellStyle name="Normal 3 3 2 6 2 3 3" xfId="26399" xr:uid="{00000000-0005-0000-0000-000097720000}"/>
    <cellStyle name="Normal 3 3 2 6 2 4" xfId="26400" xr:uid="{00000000-0005-0000-0000-000098720000}"/>
    <cellStyle name="Normal 3 3 2 6 2 4 2" xfId="26401" xr:uid="{00000000-0005-0000-0000-000099720000}"/>
    <cellStyle name="Normal 3 3 2 6 2 4 2 2" xfId="26402" xr:uid="{00000000-0005-0000-0000-00009A720000}"/>
    <cellStyle name="Normal 3 3 2 6 2 4 3" xfId="26403" xr:uid="{00000000-0005-0000-0000-00009B720000}"/>
    <cellStyle name="Normal 3 3 2 6 2 5" xfId="26404" xr:uid="{00000000-0005-0000-0000-00009C720000}"/>
    <cellStyle name="Normal 3 3 2 6 2 5 2" xfId="26405" xr:uid="{00000000-0005-0000-0000-00009D720000}"/>
    <cellStyle name="Normal 3 3 2 6 2 6" xfId="26406" xr:uid="{00000000-0005-0000-0000-00009E720000}"/>
    <cellStyle name="Normal 3 3 2 6 2 7" xfId="26407" xr:uid="{00000000-0005-0000-0000-00009F720000}"/>
    <cellStyle name="Normal 3 3 2 6 3" xfId="26408" xr:uid="{00000000-0005-0000-0000-0000A0720000}"/>
    <cellStyle name="Normal 3 3 2 6 3 2" xfId="26409" xr:uid="{00000000-0005-0000-0000-0000A1720000}"/>
    <cellStyle name="Normal 3 3 2 6 3 2 2" xfId="26410" xr:uid="{00000000-0005-0000-0000-0000A2720000}"/>
    <cellStyle name="Normal 3 3 2 6 3 2 2 2" xfId="26411" xr:uid="{00000000-0005-0000-0000-0000A3720000}"/>
    <cellStyle name="Normal 3 3 2 6 3 2 3" xfId="26412" xr:uid="{00000000-0005-0000-0000-0000A4720000}"/>
    <cellStyle name="Normal 3 3 2 6 3 3" xfId="26413" xr:uid="{00000000-0005-0000-0000-0000A5720000}"/>
    <cellStyle name="Normal 3 3 2 6 3 3 2" xfId="26414" xr:uid="{00000000-0005-0000-0000-0000A6720000}"/>
    <cellStyle name="Normal 3 3 2 6 3 3 2 2" xfId="26415" xr:uid="{00000000-0005-0000-0000-0000A7720000}"/>
    <cellStyle name="Normal 3 3 2 6 3 3 3" xfId="26416" xr:uid="{00000000-0005-0000-0000-0000A8720000}"/>
    <cellStyle name="Normal 3 3 2 6 3 4" xfId="26417" xr:uid="{00000000-0005-0000-0000-0000A9720000}"/>
    <cellStyle name="Normal 3 3 2 6 3 4 2" xfId="26418" xr:uid="{00000000-0005-0000-0000-0000AA720000}"/>
    <cellStyle name="Normal 3 3 2 6 3 4 3" xfId="26419" xr:uid="{00000000-0005-0000-0000-0000AB720000}"/>
    <cellStyle name="Normal 3 3 2 6 3 5" xfId="26420" xr:uid="{00000000-0005-0000-0000-0000AC720000}"/>
    <cellStyle name="Normal 3 3 2 6 3 6" xfId="26421" xr:uid="{00000000-0005-0000-0000-0000AD720000}"/>
    <cellStyle name="Normal 3 3 2 6 3 7" xfId="26422" xr:uid="{00000000-0005-0000-0000-0000AE720000}"/>
    <cellStyle name="Normal 3 3 2 6 4" xfId="26423" xr:uid="{00000000-0005-0000-0000-0000AF720000}"/>
    <cellStyle name="Normal 3 3 2 6 4 2" xfId="26424" xr:uid="{00000000-0005-0000-0000-0000B0720000}"/>
    <cellStyle name="Normal 3 3 2 6 4 2 2" xfId="26425" xr:uid="{00000000-0005-0000-0000-0000B1720000}"/>
    <cellStyle name="Normal 3 3 2 6 4 2 3" xfId="26426" xr:uid="{00000000-0005-0000-0000-0000B2720000}"/>
    <cellStyle name="Normal 3 3 2 6 4 3" xfId="26427" xr:uid="{00000000-0005-0000-0000-0000B3720000}"/>
    <cellStyle name="Normal 3 3 2 6 4 3 2" xfId="26428" xr:uid="{00000000-0005-0000-0000-0000B4720000}"/>
    <cellStyle name="Normal 3 3 2 6 4 3 3" xfId="26429" xr:uid="{00000000-0005-0000-0000-0000B5720000}"/>
    <cellStyle name="Normal 3 3 2 6 4 4" xfId="26430" xr:uid="{00000000-0005-0000-0000-0000B6720000}"/>
    <cellStyle name="Normal 3 3 2 6 4 4 2" xfId="26431" xr:uid="{00000000-0005-0000-0000-0000B7720000}"/>
    <cellStyle name="Normal 3 3 2 6 4 5" xfId="26432" xr:uid="{00000000-0005-0000-0000-0000B8720000}"/>
    <cellStyle name="Normal 3 3 2 6 4 6" xfId="26433" xr:uid="{00000000-0005-0000-0000-0000B9720000}"/>
    <cellStyle name="Normal 3 3 2 6 4 7" xfId="26434" xr:uid="{00000000-0005-0000-0000-0000BA720000}"/>
    <cellStyle name="Normal 3 3 2 6 5" xfId="26435" xr:uid="{00000000-0005-0000-0000-0000BB720000}"/>
    <cellStyle name="Normal 3 3 2 6 5 2" xfId="26436" xr:uid="{00000000-0005-0000-0000-0000BC720000}"/>
    <cellStyle name="Normal 3 3 2 6 5 2 2" xfId="26437" xr:uid="{00000000-0005-0000-0000-0000BD720000}"/>
    <cellStyle name="Normal 3 3 2 6 5 2 3" xfId="26438" xr:uid="{00000000-0005-0000-0000-0000BE720000}"/>
    <cellStyle name="Normal 3 3 2 6 5 3" xfId="26439" xr:uid="{00000000-0005-0000-0000-0000BF720000}"/>
    <cellStyle name="Normal 3 3 2 6 5 3 2" xfId="26440" xr:uid="{00000000-0005-0000-0000-0000C0720000}"/>
    <cellStyle name="Normal 3 3 2 6 5 4" xfId="26441" xr:uid="{00000000-0005-0000-0000-0000C1720000}"/>
    <cellStyle name="Normal 3 3 2 6 5 4 2" xfId="26442" xr:uid="{00000000-0005-0000-0000-0000C2720000}"/>
    <cellStyle name="Normal 3 3 2 6 5 5" xfId="26443" xr:uid="{00000000-0005-0000-0000-0000C3720000}"/>
    <cellStyle name="Normal 3 3 2 6 5 6" xfId="26444" xr:uid="{00000000-0005-0000-0000-0000C4720000}"/>
    <cellStyle name="Normal 3 3 2 6 5 7" xfId="26445" xr:uid="{00000000-0005-0000-0000-0000C5720000}"/>
    <cellStyle name="Normal 3 3 2 6 6" xfId="26446" xr:uid="{00000000-0005-0000-0000-0000C6720000}"/>
    <cellStyle name="Normal 3 3 2 6 6 2" xfId="26447" xr:uid="{00000000-0005-0000-0000-0000C7720000}"/>
    <cellStyle name="Normal 3 3 2 6 6 2 2" xfId="26448" xr:uid="{00000000-0005-0000-0000-0000C8720000}"/>
    <cellStyle name="Normal 3 3 2 6 6 2 3" xfId="26449" xr:uid="{00000000-0005-0000-0000-0000C9720000}"/>
    <cellStyle name="Normal 3 3 2 6 6 3" xfId="26450" xr:uid="{00000000-0005-0000-0000-0000CA720000}"/>
    <cellStyle name="Normal 3 3 2 6 6 3 2" xfId="26451" xr:uid="{00000000-0005-0000-0000-0000CB720000}"/>
    <cellStyle name="Normal 3 3 2 6 6 4" xfId="26452" xr:uid="{00000000-0005-0000-0000-0000CC720000}"/>
    <cellStyle name="Normal 3 3 2 6 6 5" xfId="26453" xr:uid="{00000000-0005-0000-0000-0000CD720000}"/>
    <cellStyle name="Normal 3 3 2 6 6 6" xfId="26454" xr:uid="{00000000-0005-0000-0000-0000CE720000}"/>
    <cellStyle name="Normal 3 3 2 6 7" xfId="26455" xr:uid="{00000000-0005-0000-0000-0000CF720000}"/>
    <cellStyle name="Normal 3 3 2 6 7 2" xfId="26456" xr:uid="{00000000-0005-0000-0000-0000D0720000}"/>
    <cellStyle name="Normal 3 3 2 6 7 3" xfId="26457" xr:uid="{00000000-0005-0000-0000-0000D1720000}"/>
    <cellStyle name="Normal 3 3 2 6 8" xfId="26458" xr:uid="{00000000-0005-0000-0000-0000D2720000}"/>
    <cellStyle name="Normal 3 3 2 6 8 2" xfId="26459" xr:uid="{00000000-0005-0000-0000-0000D3720000}"/>
    <cellStyle name="Normal 3 3 2 6 9" xfId="26460" xr:uid="{00000000-0005-0000-0000-0000D4720000}"/>
    <cellStyle name="Normal 3 3 2 6 9 2" xfId="26461" xr:uid="{00000000-0005-0000-0000-0000D5720000}"/>
    <cellStyle name="Normal 3 3 2 7" xfId="26462" xr:uid="{00000000-0005-0000-0000-0000D6720000}"/>
    <cellStyle name="Normal 3 3 2 7 10" xfId="26463" xr:uid="{00000000-0005-0000-0000-0000D7720000}"/>
    <cellStyle name="Normal 3 3 2 7 11" xfId="26464" xr:uid="{00000000-0005-0000-0000-0000D8720000}"/>
    <cellStyle name="Normal 3 3 2 7 2" xfId="26465" xr:uid="{00000000-0005-0000-0000-0000D9720000}"/>
    <cellStyle name="Normal 3 3 2 7 2 2" xfId="26466" xr:uid="{00000000-0005-0000-0000-0000DA720000}"/>
    <cellStyle name="Normal 3 3 2 7 2 2 2" xfId="26467" xr:uid="{00000000-0005-0000-0000-0000DB720000}"/>
    <cellStyle name="Normal 3 3 2 7 2 2 2 2" xfId="26468" xr:uid="{00000000-0005-0000-0000-0000DC720000}"/>
    <cellStyle name="Normal 3 3 2 7 2 2 3" xfId="26469" xr:uid="{00000000-0005-0000-0000-0000DD720000}"/>
    <cellStyle name="Normal 3 3 2 7 2 2 4" xfId="26470" xr:uid="{00000000-0005-0000-0000-0000DE720000}"/>
    <cellStyle name="Normal 3 3 2 7 2 3" xfId="26471" xr:uid="{00000000-0005-0000-0000-0000DF720000}"/>
    <cellStyle name="Normal 3 3 2 7 2 3 2" xfId="26472" xr:uid="{00000000-0005-0000-0000-0000E0720000}"/>
    <cellStyle name="Normal 3 3 2 7 2 3 2 2" xfId="26473" xr:uid="{00000000-0005-0000-0000-0000E1720000}"/>
    <cellStyle name="Normal 3 3 2 7 2 3 3" xfId="26474" xr:uid="{00000000-0005-0000-0000-0000E2720000}"/>
    <cellStyle name="Normal 3 3 2 7 2 4" xfId="26475" xr:uid="{00000000-0005-0000-0000-0000E3720000}"/>
    <cellStyle name="Normal 3 3 2 7 2 4 2" xfId="26476" xr:uid="{00000000-0005-0000-0000-0000E4720000}"/>
    <cellStyle name="Normal 3 3 2 7 2 4 2 2" xfId="26477" xr:uid="{00000000-0005-0000-0000-0000E5720000}"/>
    <cellStyle name="Normal 3 3 2 7 2 4 3" xfId="26478" xr:uid="{00000000-0005-0000-0000-0000E6720000}"/>
    <cellStyle name="Normal 3 3 2 7 2 5" xfId="26479" xr:uid="{00000000-0005-0000-0000-0000E7720000}"/>
    <cellStyle name="Normal 3 3 2 7 2 5 2" xfId="26480" xr:uid="{00000000-0005-0000-0000-0000E8720000}"/>
    <cellStyle name="Normal 3 3 2 7 2 6" xfId="26481" xr:uid="{00000000-0005-0000-0000-0000E9720000}"/>
    <cellStyle name="Normal 3 3 2 7 2 7" xfId="26482" xr:uid="{00000000-0005-0000-0000-0000EA720000}"/>
    <cellStyle name="Normal 3 3 2 7 3" xfId="26483" xr:uid="{00000000-0005-0000-0000-0000EB720000}"/>
    <cellStyle name="Normal 3 3 2 7 3 2" xfId="26484" xr:uid="{00000000-0005-0000-0000-0000EC720000}"/>
    <cellStyle name="Normal 3 3 2 7 3 2 2" xfId="26485" xr:uid="{00000000-0005-0000-0000-0000ED720000}"/>
    <cellStyle name="Normal 3 3 2 7 3 2 2 2" xfId="26486" xr:uid="{00000000-0005-0000-0000-0000EE720000}"/>
    <cellStyle name="Normal 3 3 2 7 3 2 3" xfId="26487" xr:uid="{00000000-0005-0000-0000-0000EF720000}"/>
    <cellStyle name="Normal 3 3 2 7 3 3" xfId="26488" xr:uid="{00000000-0005-0000-0000-0000F0720000}"/>
    <cellStyle name="Normal 3 3 2 7 3 3 2" xfId="26489" xr:uid="{00000000-0005-0000-0000-0000F1720000}"/>
    <cellStyle name="Normal 3 3 2 7 3 3 2 2" xfId="26490" xr:uid="{00000000-0005-0000-0000-0000F2720000}"/>
    <cellStyle name="Normal 3 3 2 7 3 3 3" xfId="26491" xr:uid="{00000000-0005-0000-0000-0000F3720000}"/>
    <cellStyle name="Normal 3 3 2 7 3 4" xfId="26492" xr:uid="{00000000-0005-0000-0000-0000F4720000}"/>
    <cellStyle name="Normal 3 3 2 7 3 4 2" xfId="26493" xr:uid="{00000000-0005-0000-0000-0000F5720000}"/>
    <cellStyle name="Normal 3 3 2 7 3 4 3" xfId="26494" xr:uid="{00000000-0005-0000-0000-0000F6720000}"/>
    <cellStyle name="Normal 3 3 2 7 3 5" xfId="26495" xr:uid="{00000000-0005-0000-0000-0000F7720000}"/>
    <cellStyle name="Normal 3 3 2 7 3 6" xfId="26496" xr:uid="{00000000-0005-0000-0000-0000F8720000}"/>
    <cellStyle name="Normal 3 3 2 7 3 7" xfId="26497" xr:uid="{00000000-0005-0000-0000-0000F9720000}"/>
    <cellStyle name="Normal 3 3 2 7 4" xfId="26498" xr:uid="{00000000-0005-0000-0000-0000FA720000}"/>
    <cellStyle name="Normal 3 3 2 7 4 2" xfId="26499" xr:uid="{00000000-0005-0000-0000-0000FB720000}"/>
    <cellStyle name="Normal 3 3 2 7 4 2 2" xfId="26500" xr:uid="{00000000-0005-0000-0000-0000FC720000}"/>
    <cellStyle name="Normal 3 3 2 7 4 2 3" xfId="26501" xr:uid="{00000000-0005-0000-0000-0000FD720000}"/>
    <cellStyle name="Normal 3 3 2 7 4 3" xfId="26502" xr:uid="{00000000-0005-0000-0000-0000FE720000}"/>
    <cellStyle name="Normal 3 3 2 7 4 3 2" xfId="26503" xr:uid="{00000000-0005-0000-0000-0000FF720000}"/>
    <cellStyle name="Normal 3 3 2 7 4 3 3" xfId="26504" xr:uid="{00000000-0005-0000-0000-000000730000}"/>
    <cellStyle name="Normal 3 3 2 7 4 4" xfId="26505" xr:uid="{00000000-0005-0000-0000-000001730000}"/>
    <cellStyle name="Normal 3 3 2 7 4 4 2" xfId="26506" xr:uid="{00000000-0005-0000-0000-000002730000}"/>
    <cellStyle name="Normal 3 3 2 7 4 5" xfId="26507" xr:uid="{00000000-0005-0000-0000-000003730000}"/>
    <cellStyle name="Normal 3 3 2 7 4 6" xfId="26508" xr:uid="{00000000-0005-0000-0000-000004730000}"/>
    <cellStyle name="Normal 3 3 2 7 4 7" xfId="26509" xr:uid="{00000000-0005-0000-0000-000005730000}"/>
    <cellStyle name="Normal 3 3 2 7 5" xfId="26510" xr:uid="{00000000-0005-0000-0000-000006730000}"/>
    <cellStyle name="Normal 3 3 2 7 5 2" xfId="26511" xr:uid="{00000000-0005-0000-0000-000007730000}"/>
    <cellStyle name="Normal 3 3 2 7 5 2 2" xfId="26512" xr:uid="{00000000-0005-0000-0000-000008730000}"/>
    <cellStyle name="Normal 3 3 2 7 5 2 3" xfId="26513" xr:uid="{00000000-0005-0000-0000-000009730000}"/>
    <cellStyle name="Normal 3 3 2 7 5 3" xfId="26514" xr:uid="{00000000-0005-0000-0000-00000A730000}"/>
    <cellStyle name="Normal 3 3 2 7 5 3 2" xfId="26515" xr:uid="{00000000-0005-0000-0000-00000B730000}"/>
    <cellStyle name="Normal 3 3 2 7 5 4" xfId="26516" xr:uid="{00000000-0005-0000-0000-00000C730000}"/>
    <cellStyle name="Normal 3 3 2 7 5 5" xfId="26517" xr:uid="{00000000-0005-0000-0000-00000D730000}"/>
    <cellStyle name="Normal 3 3 2 7 5 6" xfId="26518" xr:uid="{00000000-0005-0000-0000-00000E730000}"/>
    <cellStyle name="Normal 3 3 2 7 6" xfId="26519" xr:uid="{00000000-0005-0000-0000-00000F730000}"/>
    <cellStyle name="Normal 3 3 2 7 6 2" xfId="26520" xr:uid="{00000000-0005-0000-0000-000010730000}"/>
    <cellStyle name="Normal 3 3 2 7 6 2 2" xfId="26521" xr:uid="{00000000-0005-0000-0000-000011730000}"/>
    <cellStyle name="Normal 3 3 2 7 6 3" xfId="26522" xr:uid="{00000000-0005-0000-0000-000012730000}"/>
    <cellStyle name="Normal 3 3 2 7 7" xfId="26523" xr:uid="{00000000-0005-0000-0000-000013730000}"/>
    <cellStyle name="Normal 3 3 2 7 7 2" xfId="26524" xr:uid="{00000000-0005-0000-0000-000014730000}"/>
    <cellStyle name="Normal 3 3 2 7 7 3" xfId="26525" xr:uid="{00000000-0005-0000-0000-000015730000}"/>
    <cellStyle name="Normal 3 3 2 7 8" xfId="26526" xr:uid="{00000000-0005-0000-0000-000016730000}"/>
    <cellStyle name="Normal 3 3 2 7 8 2" xfId="26527" xr:uid="{00000000-0005-0000-0000-000017730000}"/>
    <cellStyle name="Normal 3 3 2 7 9" xfId="26528" xr:uid="{00000000-0005-0000-0000-000018730000}"/>
    <cellStyle name="Normal 3 3 2 8" xfId="26529" xr:uid="{00000000-0005-0000-0000-000019730000}"/>
    <cellStyle name="Normal 3 3 2 8 10" xfId="26530" xr:uid="{00000000-0005-0000-0000-00001A730000}"/>
    <cellStyle name="Normal 3 3 2 8 11" xfId="26531" xr:uid="{00000000-0005-0000-0000-00001B730000}"/>
    <cellStyle name="Normal 3 3 2 8 2" xfId="26532" xr:uid="{00000000-0005-0000-0000-00001C730000}"/>
    <cellStyle name="Normal 3 3 2 8 2 2" xfId="26533" xr:uid="{00000000-0005-0000-0000-00001D730000}"/>
    <cellStyle name="Normal 3 3 2 8 2 2 2" xfId="26534" xr:uid="{00000000-0005-0000-0000-00001E730000}"/>
    <cellStyle name="Normal 3 3 2 8 2 2 2 2" xfId="26535" xr:uid="{00000000-0005-0000-0000-00001F730000}"/>
    <cellStyle name="Normal 3 3 2 8 2 2 3" xfId="26536" xr:uid="{00000000-0005-0000-0000-000020730000}"/>
    <cellStyle name="Normal 3 3 2 8 2 3" xfId="26537" xr:uid="{00000000-0005-0000-0000-000021730000}"/>
    <cellStyle name="Normal 3 3 2 8 2 3 2" xfId="26538" xr:uid="{00000000-0005-0000-0000-000022730000}"/>
    <cellStyle name="Normal 3 3 2 8 2 3 2 2" xfId="26539" xr:uid="{00000000-0005-0000-0000-000023730000}"/>
    <cellStyle name="Normal 3 3 2 8 2 3 3" xfId="26540" xr:uid="{00000000-0005-0000-0000-000024730000}"/>
    <cellStyle name="Normal 3 3 2 8 2 4" xfId="26541" xr:uid="{00000000-0005-0000-0000-000025730000}"/>
    <cellStyle name="Normal 3 3 2 8 2 4 2" xfId="26542" xr:uid="{00000000-0005-0000-0000-000026730000}"/>
    <cellStyle name="Normal 3 3 2 8 2 4 3" xfId="26543" xr:uid="{00000000-0005-0000-0000-000027730000}"/>
    <cellStyle name="Normal 3 3 2 8 2 5" xfId="26544" xr:uid="{00000000-0005-0000-0000-000028730000}"/>
    <cellStyle name="Normal 3 3 2 8 2 6" xfId="26545" xr:uid="{00000000-0005-0000-0000-000029730000}"/>
    <cellStyle name="Normal 3 3 2 8 2 7" xfId="26546" xr:uid="{00000000-0005-0000-0000-00002A730000}"/>
    <cellStyle name="Normal 3 3 2 8 3" xfId="26547" xr:uid="{00000000-0005-0000-0000-00002B730000}"/>
    <cellStyle name="Normal 3 3 2 8 3 2" xfId="26548" xr:uid="{00000000-0005-0000-0000-00002C730000}"/>
    <cellStyle name="Normal 3 3 2 8 3 2 2" xfId="26549" xr:uid="{00000000-0005-0000-0000-00002D730000}"/>
    <cellStyle name="Normal 3 3 2 8 3 2 3" xfId="26550" xr:uid="{00000000-0005-0000-0000-00002E730000}"/>
    <cellStyle name="Normal 3 3 2 8 3 3" xfId="26551" xr:uid="{00000000-0005-0000-0000-00002F730000}"/>
    <cellStyle name="Normal 3 3 2 8 3 3 2" xfId="26552" xr:uid="{00000000-0005-0000-0000-000030730000}"/>
    <cellStyle name="Normal 3 3 2 8 3 3 3" xfId="26553" xr:uid="{00000000-0005-0000-0000-000031730000}"/>
    <cellStyle name="Normal 3 3 2 8 3 4" xfId="26554" xr:uid="{00000000-0005-0000-0000-000032730000}"/>
    <cellStyle name="Normal 3 3 2 8 3 4 2" xfId="26555" xr:uid="{00000000-0005-0000-0000-000033730000}"/>
    <cellStyle name="Normal 3 3 2 8 3 5" xfId="26556" xr:uid="{00000000-0005-0000-0000-000034730000}"/>
    <cellStyle name="Normal 3 3 2 8 3 6" xfId="26557" xr:uid="{00000000-0005-0000-0000-000035730000}"/>
    <cellStyle name="Normal 3 3 2 8 3 7" xfId="26558" xr:uid="{00000000-0005-0000-0000-000036730000}"/>
    <cellStyle name="Normal 3 3 2 8 4" xfId="26559" xr:uid="{00000000-0005-0000-0000-000037730000}"/>
    <cellStyle name="Normal 3 3 2 8 4 2" xfId="26560" xr:uid="{00000000-0005-0000-0000-000038730000}"/>
    <cellStyle name="Normal 3 3 2 8 4 2 2" xfId="26561" xr:uid="{00000000-0005-0000-0000-000039730000}"/>
    <cellStyle name="Normal 3 3 2 8 4 2 3" xfId="26562" xr:uid="{00000000-0005-0000-0000-00003A730000}"/>
    <cellStyle name="Normal 3 3 2 8 4 3" xfId="26563" xr:uid="{00000000-0005-0000-0000-00003B730000}"/>
    <cellStyle name="Normal 3 3 2 8 4 3 2" xfId="26564" xr:uid="{00000000-0005-0000-0000-00003C730000}"/>
    <cellStyle name="Normal 3 3 2 8 4 4" xfId="26565" xr:uid="{00000000-0005-0000-0000-00003D730000}"/>
    <cellStyle name="Normal 3 3 2 8 4 4 2" xfId="26566" xr:uid="{00000000-0005-0000-0000-00003E730000}"/>
    <cellStyle name="Normal 3 3 2 8 4 5" xfId="26567" xr:uid="{00000000-0005-0000-0000-00003F730000}"/>
    <cellStyle name="Normal 3 3 2 8 4 6" xfId="26568" xr:uid="{00000000-0005-0000-0000-000040730000}"/>
    <cellStyle name="Normal 3 3 2 8 4 7" xfId="26569" xr:uid="{00000000-0005-0000-0000-000041730000}"/>
    <cellStyle name="Normal 3 3 2 8 5" xfId="26570" xr:uid="{00000000-0005-0000-0000-000042730000}"/>
    <cellStyle name="Normal 3 3 2 8 5 2" xfId="26571" xr:uid="{00000000-0005-0000-0000-000043730000}"/>
    <cellStyle name="Normal 3 3 2 8 5 2 2" xfId="26572" xr:uid="{00000000-0005-0000-0000-000044730000}"/>
    <cellStyle name="Normal 3 3 2 8 5 2 3" xfId="26573" xr:uid="{00000000-0005-0000-0000-000045730000}"/>
    <cellStyle name="Normal 3 3 2 8 5 3" xfId="26574" xr:uid="{00000000-0005-0000-0000-000046730000}"/>
    <cellStyle name="Normal 3 3 2 8 5 3 2" xfId="26575" xr:uid="{00000000-0005-0000-0000-000047730000}"/>
    <cellStyle name="Normal 3 3 2 8 5 4" xfId="26576" xr:uid="{00000000-0005-0000-0000-000048730000}"/>
    <cellStyle name="Normal 3 3 2 8 5 5" xfId="26577" xr:uid="{00000000-0005-0000-0000-000049730000}"/>
    <cellStyle name="Normal 3 3 2 8 5 6" xfId="26578" xr:uid="{00000000-0005-0000-0000-00004A730000}"/>
    <cellStyle name="Normal 3 3 2 8 6" xfId="26579" xr:uid="{00000000-0005-0000-0000-00004B730000}"/>
    <cellStyle name="Normal 3 3 2 8 6 2" xfId="26580" xr:uid="{00000000-0005-0000-0000-00004C730000}"/>
    <cellStyle name="Normal 3 3 2 8 6 3" xfId="26581" xr:uid="{00000000-0005-0000-0000-00004D730000}"/>
    <cellStyle name="Normal 3 3 2 8 7" xfId="26582" xr:uid="{00000000-0005-0000-0000-00004E730000}"/>
    <cellStyle name="Normal 3 3 2 8 7 2" xfId="26583" xr:uid="{00000000-0005-0000-0000-00004F730000}"/>
    <cellStyle name="Normal 3 3 2 8 8" xfId="26584" xr:uid="{00000000-0005-0000-0000-000050730000}"/>
    <cellStyle name="Normal 3 3 2 8 8 2" xfId="26585" xr:uid="{00000000-0005-0000-0000-000051730000}"/>
    <cellStyle name="Normal 3 3 2 8 9" xfId="26586" xr:uid="{00000000-0005-0000-0000-000052730000}"/>
    <cellStyle name="Normal 3 3 2 9" xfId="26587" xr:uid="{00000000-0005-0000-0000-000053730000}"/>
    <cellStyle name="Normal 3 3 2 9 2" xfId="26588" xr:uid="{00000000-0005-0000-0000-000054730000}"/>
    <cellStyle name="Normal 3 3 2 9 2 2" xfId="26589" xr:uid="{00000000-0005-0000-0000-000055730000}"/>
    <cellStyle name="Normal 3 3 2 9 2 2 2" xfId="26590" xr:uid="{00000000-0005-0000-0000-000056730000}"/>
    <cellStyle name="Normal 3 3 2 9 2 3" xfId="26591" xr:uid="{00000000-0005-0000-0000-000057730000}"/>
    <cellStyle name="Normal 3 3 2 9 3" xfId="26592" xr:uid="{00000000-0005-0000-0000-000058730000}"/>
    <cellStyle name="Normal 3 3 2 9 3 2" xfId="26593" xr:uid="{00000000-0005-0000-0000-000059730000}"/>
    <cellStyle name="Normal 3 3 2 9 3 2 2" xfId="26594" xr:uid="{00000000-0005-0000-0000-00005A730000}"/>
    <cellStyle name="Normal 3 3 2 9 3 3" xfId="26595" xr:uid="{00000000-0005-0000-0000-00005B730000}"/>
    <cellStyle name="Normal 3 3 2 9 4" xfId="26596" xr:uid="{00000000-0005-0000-0000-00005C730000}"/>
    <cellStyle name="Normal 3 3 2 9 4 2" xfId="26597" xr:uid="{00000000-0005-0000-0000-00005D730000}"/>
    <cellStyle name="Normal 3 3 2 9 4 3" xfId="26598" xr:uid="{00000000-0005-0000-0000-00005E730000}"/>
    <cellStyle name="Normal 3 3 2 9 5" xfId="26599" xr:uid="{00000000-0005-0000-0000-00005F730000}"/>
    <cellStyle name="Normal 3 3 2 9 6" xfId="26600" xr:uid="{00000000-0005-0000-0000-000060730000}"/>
    <cellStyle name="Normal 3 3 2 9 7" xfId="26601" xr:uid="{00000000-0005-0000-0000-000061730000}"/>
    <cellStyle name="Normal 3 3 3" xfId="26602" xr:uid="{00000000-0005-0000-0000-000062730000}"/>
    <cellStyle name="Normal 3 3 3 10" xfId="26603" xr:uid="{00000000-0005-0000-0000-000063730000}"/>
    <cellStyle name="Normal 3 3 3 10 2" xfId="26604" xr:uid="{00000000-0005-0000-0000-000064730000}"/>
    <cellStyle name="Normal 3 3 3 10 2 2" xfId="26605" xr:uid="{00000000-0005-0000-0000-000065730000}"/>
    <cellStyle name="Normal 3 3 3 10 3" xfId="26606" xr:uid="{00000000-0005-0000-0000-000066730000}"/>
    <cellStyle name="Normal 3 3 3 10 4" xfId="26607" xr:uid="{00000000-0005-0000-0000-000067730000}"/>
    <cellStyle name="Normal 3 3 3 11" xfId="26608" xr:uid="{00000000-0005-0000-0000-000068730000}"/>
    <cellStyle name="Normal 3 3 3 11 2" xfId="26609" xr:uid="{00000000-0005-0000-0000-000069730000}"/>
    <cellStyle name="Normal 3 3 3 11 2 2" xfId="26610" xr:uid="{00000000-0005-0000-0000-00006A730000}"/>
    <cellStyle name="Normal 3 3 3 11 3" xfId="26611" xr:uid="{00000000-0005-0000-0000-00006B730000}"/>
    <cellStyle name="Normal 3 3 3 12" xfId="26612" xr:uid="{00000000-0005-0000-0000-00006C730000}"/>
    <cellStyle name="Normal 3 3 3 12 2" xfId="26613" xr:uid="{00000000-0005-0000-0000-00006D730000}"/>
    <cellStyle name="Normal 3 3 3 12 3" xfId="26614" xr:uid="{00000000-0005-0000-0000-00006E730000}"/>
    <cellStyle name="Normal 3 3 3 13" xfId="26615" xr:uid="{00000000-0005-0000-0000-00006F730000}"/>
    <cellStyle name="Normal 3 3 3 13 2" xfId="26616" xr:uid="{00000000-0005-0000-0000-000070730000}"/>
    <cellStyle name="Normal 3 3 3 14" xfId="26617" xr:uid="{00000000-0005-0000-0000-000071730000}"/>
    <cellStyle name="Normal 3 3 3 2" xfId="26618" xr:uid="{00000000-0005-0000-0000-000072730000}"/>
    <cellStyle name="Normal 3 3 3 2 10" xfId="26619" xr:uid="{00000000-0005-0000-0000-000073730000}"/>
    <cellStyle name="Normal 3 3 3 2 10 2" xfId="26620" xr:uid="{00000000-0005-0000-0000-000074730000}"/>
    <cellStyle name="Normal 3 3 3 2 10 3" xfId="26621" xr:uid="{00000000-0005-0000-0000-000075730000}"/>
    <cellStyle name="Normal 3 3 3 2 11" xfId="26622" xr:uid="{00000000-0005-0000-0000-000076730000}"/>
    <cellStyle name="Normal 3 3 3 2 11 2" xfId="26623" xr:uid="{00000000-0005-0000-0000-000077730000}"/>
    <cellStyle name="Normal 3 3 3 2 12" xfId="26624" xr:uid="{00000000-0005-0000-0000-000078730000}"/>
    <cellStyle name="Normal 3 3 3 2 2" xfId="26625" xr:uid="{00000000-0005-0000-0000-000079730000}"/>
    <cellStyle name="Normal 3 3 3 2 2 2" xfId="26626" xr:uid="{00000000-0005-0000-0000-00007A730000}"/>
    <cellStyle name="Normal 3 3 3 2 2 2 2" xfId="26627" xr:uid="{00000000-0005-0000-0000-00007B730000}"/>
    <cellStyle name="Normal 3 3 3 2 2 2 2 2" xfId="26628" xr:uid="{00000000-0005-0000-0000-00007C730000}"/>
    <cellStyle name="Normal 3 3 3 2 2 2 2 2 2" xfId="26629" xr:uid="{00000000-0005-0000-0000-00007D730000}"/>
    <cellStyle name="Normal 3 3 3 2 2 2 2 2 3" xfId="26630" xr:uid="{00000000-0005-0000-0000-00007E730000}"/>
    <cellStyle name="Normal 3 3 3 2 2 2 2 3" xfId="26631" xr:uid="{00000000-0005-0000-0000-00007F730000}"/>
    <cellStyle name="Normal 3 3 3 2 2 2 2 3 2" xfId="26632" xr:uid="{00000000-0005-0000-0000-000080730000}"/>
    <cellStyle name="Normal 3 3 3 2 2 2 2 4" xfId="26633" xr:uid="{00000000-0005-0000-0000-000081730000}"/>
    <cellStyle name="Normal 3 3 3 2 2 2 2 4 2" xfId="26634" xr:uid="{00000000-0005-0000-0000-000082730000}"/>
    <cellStyle name="Normal 3 3 3 2 2 2 2 5" xfId="26635" xr:uid="{00000000-0005-0000-0000-000083730000}"/>
    <cellStyle name="Normal 3 3 3 2 2 2 2 6" xfId="26636" xr:uid="{00000000-0005-0000-0000-000084730000}"/>
    <cellStyle name="Normal 3 3 3 2 2 2 3" xfId="26637" xr:uid="{00000000-0005-0000-0000-000085730000}"/>
    <cellStyle name="Normal 3 3 3 2 2 2 3 2" xfId="26638" xr:uid="{00000000-0005-0000-0000-000086730000}"/>
    <cellStyle name="Normal 3 3 3 2 2 2 3 2 2" xfId="26639" xr:uid="{00000000-0005-0000-0000-000087730000}"/>
    <cellStyle name="Normal 3 3 3 2 2 2 3 3" xfId="26640" xr:uid="{00000000-0005-0000-0000-000088730000}"/>
    <cellStyle name="Normal 3 3 3 2 2 2 3 3 2" xfId="26641" xr:uid="{00000000-0005-0000-0000-000089730000}"/>
    <cellStyle name="Normal 3 3 3 2 2 2 3 4" xfId="26642" xr:uid="{00000000-0005-0000-0000-00008A730000}"/>
    <cellStyle name="Normal 3 3 3 2 2 2 4" xfId="26643" xr:uid="{00000000-0005-0000-0000-00008B730000}"/>
    <cellStyle name="Normal 3 3 3 2 2 2 4 2" xfId="26644" xr:uid="{00000000-0005-0000-0000-00008C730000}"/>
    <cellStyle name="Normal 3 3 3 2 2 2 4 3" xfId="26645" xr:uid="{00000000-0005-0000-0000-00008D730000}"/>
    <cellStyle name="Normal 3 3 3 2 2 2 5" xfId="26646" xr:uid="{00000000-0005-0000-0000-00008E730000}"/>
    <cellStyle name="Normal 3 3 3 2 2 2 5 2" xfId="26647" xr:uid="{00000000-0005-0000-0000-00008F730000}"/>
    <cellStyle name="Normal 3 3 3 2 2 2 6" xfId="26648" xr:uid="{00000000-0005-0000-0000-000090730000}"/>
    <cellStyle name="Normal 3 3 3 2 2 2 6 2" xfId="26649" xr:uid="{00000000-0005-0000-0000-000091730000}"/>
    <cellStyle name="Normal 3 3 3 2 2 2 7" xfId="26650" xr:uid="{00000000-0005-0000-0000-000092730000}"/>
    <cellStyle name="Normal 3 3 3 2 2 2 8" xfId="26651" xr:uid="{00000000-0005-0000-0000-000093730000}"/>
    <cellStyle name="Normal 3 3 3 2 2 3" xfId="26652" xr:uid="{00000000-0005-0000-0000-000094730000}"/>
    <cellStyle name="Normal 3 3 3 2 2 3 2" xfId="26653" xr:uid="{00000000-0005-0000-0000-000095730000}"/>
    <cellStyle name="Normal 3 3 3 2 2 3 2 2" xfId="26654" xr:uid="{00000000-0005-0000-0000-000096730000}"/>
    <cellStyle name="Normal 3 3 3 2 2 3 2 3" xfId="26655" xr:uid="{00000000-0005-0000-0000-000097730000}"/>
    <cellStyle name="Normal 3 3 3 2 2 3 2 4" xfId="26656" xr:uid="{00000000-0005-0000-0000-000098730000}"/>
    <cellStyle name="Normal 3 3 3 2 2 3 3" xfId="26657" xr:uid="{00000000-0005-0000-0000-000099730000}"/>
    <cellStyle name="Normal 3 3 3 2 2 3 3 2" xfId="26658" xr:uid="{00000000-0005-0000-0000-00009A730000}"/>
    <cellStyle name="Normal 3 3 3 2 2 3 4" xfId="26659" xr:uid="{00000000-0005-0000-0000-00009B730000}"/>
    <cellStyle name="Normal 3 3 3 2 2 3 4 2" xfId="26660" xr:uid="{00000000-0005-0000-0000-00009C730000}"/>
    <cellStyle name="Normal 3 3 3 2 2 3 5" xfId="26661" xr:uid="{00000000-0005-0000-0000-00009D730000}"/>
    <cellStyle name="Normal 3 3 3 2 2 3 6" xfId="26662" xr:uid="{00000000-0005-0000-0000-00009E730000}"/>
    <cellStyle name="Normal 3 3 3 2 2 4" xfId="26663" xr:uid="{00000000-0005-0000-0000-00009F730000}"/>
    <cellStyle name="Normal 3 3 3 2 2 4 2" xfId="26664" xr:uid="{00000000-0005-0000-0000-0000A0730000}"/>
    <cellStyle name="Normal 3 3 3 2 2 4 2 2" xfId="26665" xr:uid="{00000000-0005-0000-0000-0000A1730000}"/>
    <cellStyle name="Normal 3 3 3 2 2 4 2 3" xfId="26666" xr:uid="{00000000-0005-0000-0000-0000A2730000}"/>
    <cellStyle name="Normal 3 3 3 2 2 4 3" xfId="26667" xr:uid="{00000000-0005-0000-0000-0000A3730000}"/>
    <cellStyle name="Normal 3 3 3 2 2 4 3 2" xfId="26668" xr:uid="{00000000-0005-0000-0000-0000A4730000}"/>
    <cellStyle name="Normal 3 3 3 2 2 4 4" xfId="26669" xr:uid="{00000000-0005-0000-0000-0000A5730000}"/>
    <cellStyle name="Normal 3 3 3 2 2 4 5" xfId="26670" xr:uid="{00000000-0005-0000-0000-0000A6730000}"/>
    <cellStyle name="Normal 3 3 3 2 2 5" xfId="26671" xr:uid="{00000000-0005-0000-0000-0000A7730000}"/>
    <cellStyle name="Normal 3 3 3 2 2 5 2" xfId="26672" xr:uid="{00000000-0005-0000-0000-0000A8730000}"/>
    <cellStyle name="Normal 3 3 3 2 2 5 3" xfId="26673" xr:uid="{00000000-0005-0000-0000-0000A9730000}"/>
    <cellStyle name="Normal 3 3 3 2 2 5 4" xfId="26674" xr:uid="{00000000-0005-0000-0000-0000AA730000}"/>
    <cellStyle name="Normal 3 3 3 2 2 6" xfId="26675" xr:uid="{00000000-0005-0000-0000-0000AB730000}"/>
    <cellStyle name="Normal 3 3 3 2 2 6 2" xfId="26676" xr:uid="{00000000-0005-0000-0000-0000AC730000}"/>
    <cellStyle name="Normal 3 3 3 2 2 6 3" xfId="26677" xr:uid="{00000000-0005-0000-0000-0000AD730000}"/>
    <cellStyle name="Normal 3 3 3 2 2 7" xfId="26678" xr:uid="{00000000-0005-0000-0000-0000AE730000}"/>
    <cellStyle name="Normal 3 3 3 2 2 7 2" xfId="26679" xr:uid="{00000000-0005-0000-0000-0000AF730000}"/>
    <cellStyle name="Normal 3 3 3 2 2 8" xfId="26680" xr:uid="{00000000-0005-0000-0000-0000B0730000}"/>
    <cellStyle name="Normal 3 3 3 2 2 9" xfId="26681" xr:uid="{00000000-0005-0000-0000-0000B1730000}"/>
    <cellStyle name="Normal 3 3 3 2 3" xfId="26682" xr:uid="{00000000-0005-0000-0000-0000B2730000}"/>
    <cellStyle name="Normal 3 3 3 2 3 2" xfId="26683" xr:uid="{00000000-0005-0000-0000-0000B3730000}"/>
    <cellStyle name="Normal 3 3 3 2 3 2 2" xfId="26684" xr:uid="{00000000-0005-0000-0000-0000B4730000}"/>
    <cellStyle name="Normal 3 3 3 2 3 2 2 2" xfId="26685" xr:uid="{00000000-0005-0000-0000-0000B5730000}"/>
    <cellStyle name="Normal 3 3 3 2 3 2 2 3" xfId="26686" xr:uid="{00000000-0005-0000-0000-0000B6730000}"/>
    <cellStyle name="Normal 3 3 3 2 3 2 2 4" xfId="26687" xr:uid="{00000000-0005-0000-0000-0000B7730000}"/>
    <cellStyle name="Normal 3 3 3 2 3 2 3" xfId="26688" xr:uid="{00000000-0005-0000-0000-0000B8730000}"/>
    <cellStyle name="Normal 3 3 3 2 3 2 3 2" xfId="26689" xr:uid="{00000000-0005-0000-0000-0000B9730000}"/>
    <cellStyle name="Normal 3 3 3 2 3 2 4" xfId="26690" xr:uid="{00000000-0005-0000-0000-0000BA730000}"/>
    <cellStyle name="Normal 3 3 3 2 3 2 4 2" xfId="26691" xr:uid="{00000000-0005-0000-0000-0000BB730000}"/>
    <cellStyle name="Normal 3 3 3 2 3 2 5" xfId="26692" xr:uid="{00000000-0005-0000-0000-0000BC730000}"/>
    <cellStyle name="Normal 3 3 3 2 3 2 6" xfId="26693" xr:uid="{00000000-0005-0000-0000-0000BD730000}"/>
    <cellStyle name="Normal 3 3 3 2 3 3" xfId="26694" xr:uid="{00000000-0005-0000-0000-0000BE730000}"/>
    <cellStyle name="Normal 3 3 3 2 3 3 2" xfId="26695" xr:uid="{00000000-0005-0000-0000-0000BF730000}"/>
    <cellStyle name="Normal 3 3 3 2 3 3 2 2" xfId="26696" xr:uid="{00000000-0005-0000-0000-0000C0730000}"/>
    <cellStyle name="Normal 3 3 3 2 3 3 2 3" xfId="26697" xr:uid="{00000000-0005-0000-0000-0000C1730000}"/>
    <cellStyle name="Normal 3 3 3 2 3 3 3" xfId="26698" xr:uid="{00000000-0005-0000-0000-0000C2730000}"/>
    <cellStyle name="Normal 3 3 3 2 3 3 3 2" xfId="26699" xr:uid="{00000000-0005-0000-0000-0000C3730000}"/>
    <cellStyle name="Normal 3 3 3 2 3 3 4" xfId="26700" xr:uid="{00000000-0005-0000-0000-0000C4730000}"/>
    <cellStyle name="Normal 3 3 3 2 3 3 5" xfId="26701" xr:uid="{00000000-0005-0000-0000-0000C5730000}"/>
    <cellStyle name="Normal 3 3 3 2 3 4" xfId="26702" xr:uid="{00000000-0005-0000-0000-0000C6730000}"/>
    <cellStyle name="Normal 3 3 3 2 3 4 2" xfId="26703" xr:uid="{00000000-0005-0000-0000-0000C7730000}"/>
    <cellStyle name="Normal 3 3 3 2 3 4 2 2" xfId="26704" xr:uid="{00000000-0005-0000-0000-0000C8730000}"/>
    <cellStyle name="Normal 3 3 3 2 3 4 3" xfId="26705" xr:uid="{00000000-0005-0000-0000-0000C9730000}"/>
    <cellStyle name="Normal 3 3 3 2 3 4 4" xfId="26706" xr:uid="{00000000-0005-0000-0000-0000CA730000}"/>
    <cellStyle name="Normal 3 3 3 2 3 5" xfId="26707" xr:uid="{00000000-0005-0000-0000-0000CB730000}"/>
    <cellStyle name="Normal 3 3 3 2 3 5 2" xfId="26708" xr:uid="{00000000-0005-0000-0000-0000CC730000}"/>
    <cellStyle name="Normal 3 3 3 2 3 5 3" xfId="26709" xr:uid="{00000000-0005-0000-0000-0000CD730000}"/>
    <cellStyle name="Normal 3 3 3 2 3 6" xfId="26710" xr:uid="{00000000-0005-0000-0000-0000CE730000}"/>
    <cellStyle name="Normal 3 3 3 2 3 6 2" xfId="26711" xr:uid="{00000000-0005-0000-0000-0000CF730000}"/>
    <cellStyle name="Normal 3 3 3 2 3 6 3" xfId="26712" xr:uid="{00000000-0005-0000-0000-0000D0730000}"/>
    <cellStyle name="Normal 3 3 3 2 3 7" xfId="26713" xr:uid="{00000000-0005-0000-0000-0000D1730000}"/>
    <cellStyle name="Normal 3 3 3 2 3 8" xfId="26714" xr:uid="{00000000-0005-0000-0000-0000D2730000}"/>
    <cellStyle name="Normal 3 3 3 2 4" xfId="26715" xr:uid="{00000000-0005-0000-0000-0000D3730000}"/>
    <cellStyle name="Normal 3 3 3 2 4 2" xfId="26716" xr:uid="{00000000-0005-0000-0000-0000D4730000}"/>
    <cellStyle name="Normal 3 3 3 2 4 2 2" xfId="26717" xr:uid="{00000000-0005-0000-0000-0000D5730000}"/>
    <cellStyle name="Normal 3 3 3 2 4 2 2 2" xfId="26718" xr:uid="{00000000-0005-0000-0000-0000D6730000}"/>
    <cellStyle name="Normal 3 3 3 2 4 2 2 3" xfId="26719" xr:uid="{00000000-0005-0000-0000-0000D7730000}"/>
    <cellStyle name="Normal 3 3 3 2 4 2 2 4" xfId="26720" xr:uid="{00000000-0005-0000-0000-0000D8730000}"/>
    <cellStyle name="Normal 3 3 3 2 4 2 3" xfId="26721" xr:uid="{00000000-0005-0000-0000-0000D9730000}"/>
    <cellStyle name="Normal 3 3 3 2 4 2 3 2" xfId="26722" xr:uid="{00000000-0005-0000-0000-0000DA730000}"/>
    <cellStyle name="Normal 3 3 3 2 4 2 4" xfId="26723" xr:uid="{00000000-0005-0000-0000-0000DB730000}"/>
    <cellStyle name="Normal 3 3 3 2 4 2 4 2" xfId="26724" xr:uid="{00000000-0005-0000-0000-0000DC730000}"/>
    <cellStyle name="Normal 3 3 3 2 4 2 5" xfId="26725" xr:uid="{00000000-0005-0000-0000-0000DD730000}"/>
    <cellStyle name="Normal 3 3 3 2 4 2 6" xfId="26726" xr:uid="{00000000-0005-0000-0000-0000DE730000}"/>
    <cellStyle name="Normal 3 3 3 2 4 3" xfId="26727" xr:uid="{00000000-0005-0000-0000-0000DF730000}"/>
    <cellStyle name="Normal 3 3 3 2 4 3 2" xfId="26728" xr:uid="{00000000-0005-0000-0000-0000E0730000}"/>
    <cellStyle name="Normal 3 3 3 2 4 3 2 2" xfId="26729" xr:uid="{00000000-0005-0000-0000-0000E1730000}"/>
    <cellStyle name="Normal 3 3 3 2 4 3 2 3" xfId="26730" xr:uid="{00000000-0005-0000-0000-0000E2730000}"/>
    <cellStyle name="Normal 3 3 3 2 4 3 3" xfId="26731" xr:uid="{00000000-0005-0000-0000-0000E3730000}"/>
    <cellStyle name="Normal 3 3 3 2 4 3 3 2" xfId="26732" xr:uid="{00000000-0005-0000-0000-0000E4730000}"/>
    <cellStyle name="Normal 3 3 3 2 4 3 4" xfId="26733" xr:uid="{00000000-0005-0000-0000-0000E5730000}"/>
    <cellStyle name="Normal 3 3 3 2 4 3 5" xfId="26734" xr:uid="{00000000-0005-0000-0000-0000E6730000}"/>
    <cellStyle name="Normal 3 3 3 2 4 4" xfId="26735" xr:uid="{00000000-0005-0000-0000-0000E7730000}"/>
    <cellStyle name="Normal 3 3 3 2 4 4 2" xfId="26736" xr:uid="{00000000-0005-0000-0000-0000E8730000}"/>
    <cellStyle name="Normal 3 3 3 2 4 4 2 2" xfId="26737" xr:uid="{00000000-0005-0000-0000-0000E9730000}"/>
    <cellStyle name="Normal 3 3 3 2 4 4 3" xfId="26738" xr:uid="{00000000-0005-0000-0000-0000EA730000}"/>
    <cellStyle name="Normal 3 3 3 2 4 4 4" xfId="26739" xr:uid="{00000000-0005-0000-0000-0000EB730000}"/>
    <cellStyle name="Normal 3 3 3 2 4 5" xfId="26740" xr:uid="{00000000-0005-0000-0000-0000EC730000}"/>
    <cellStyle name="Normal 3 3 3 2 4 5 2" xfId="26741" xr:uid="{00000000-0005-0000-0000-0000ED730000}"/>
    <cellStyle name="Normal 3 3 3 2 4 5 3" xfId="26742" xr:uid="{00000000-0005-0000-0000-0000EE730000}"/>
    <cellStyle name="Normal 3 3 3 2 4 6" xfId="26743" xr:uid="{00000000-0005-0000-0000-0000EF730000}"/>
    <cellStyle name="Normal 3 3 3 2 4 6 2" xfId="26744" xr:uid="{00000000-0005-0000-0000-0000F0730000}"/>
    <cellStyle name="Normal 3 3 3 2 4 6 3" xfId="26745" xr:uid="{00000000-0005-0000-0000-0000F1730000}"/>
    <cellStyle name="Normal 3 3 3 2 4 7" xfId="26746" xr:uid="{00000000-0005-0000-0000-0000F2730000}"/>
    <cellStyle name="Normal 3 3 3 2 4 8" xfId="26747" xr:uid="{00000000-0005-0000-0000-0000F3730000}"/>
    <cellStyle name="Normal 3 3 3 2 5" xfId="26748" xr:uid="{00000000-0005-0000-0000-0000F4730000}"/>
    <cellStyle name="Normal 3 3 3 2 5 2" xfId="26749" xr:uid="{00000000-0005-0000-0000-0000F5730000}"/>
    <cellStyle name="Normal 3 3 3 2 5 2 2" xfId="26750" xr:uid="{00000000-0005-0000-0000-0000F6730000}"/>
    <cellStyle name="Normal 3 3 3 2 5 2 2 2" xfId="26751" xr:uid="{00000000-0005-0000-0000-0000F7730000}"/>
    <cellStyle name="Normal 3 3 3 2 5 2 2 3" xfId="26752" xr:uid="{00000000-0005-0000-0000-0000F8730000}"/>
    <cellStyle name="Normal 3 3 3 2 5 2 3" xfId="26753" xr:uid="{00000000-0005-0000-0000-0000F9730000}"/>
    <cellStyle name="Normal 3 3 3 2 5 2 3 2" xfId="26754" xr:uid="{00000000-0005-0000-0000-0000FA730000}"/>
    <cellStyle name="Normal 3 3 3 2 5 2 4" xfId="26755" xr:uid="{00000000-0005-0000-0000-0000FB730000}"/>
    <cellStyle name="Normal 3 3 3 2 5 2 5" xfId="26756" xr:uid="{00000000-0005-0000-0000-0000FC730000}"/>
    <cellStyle name="Normal 3 3 3 2 5 3" xfId="26757" xr:uid="{00000000-0005-0000-0000-0000FD730000}"/>
    <cellStyle name="Normal 3 3 3 2 5 3 2" xfId="26758" xr:uid="{00000000-0005-0000-0000-0000FE730000}"/>
    <cellStyle name="Normal 3 3 3 2 5 3 2 2" xfId="26759" xr:uid="{00000000-0005-0000-0000-0000FF730000}"/>
    <cellStyle name="Normal 3 3 3 2 5 3 3" xfId="26760" xr:uid="{00000000-0005-0000-0000-000000740000}"/>
    <cellStyle name="Normal 3 3 3 2 5 3 4" xfId="26761" xr:uid="{00000000-0005-0000-0000-000001740000}"/>
    <cellStyle name="Normal 3 3 3 2 5 4" xfId="26762" xr:uid="{00000000-0005-0000-0000-000002740000}"/>
    <cellStyle name="Normal 3 3 3 2 5 4 2" xfId="26763" xr:uid="{00000000-0005-0000-0000-000003740000}"/>
    <cellStyle name="Normal 3 3 3 2 5 4 2 2" xfId="26764" xr:uid="{00000000-0005-0000-0000-000004740000}"/>
    <cellStyle name="Normal 3 3 3 2 5 4 3" xfId="26765" xr:uid="{00000000-0005-0000-0000-000005740000}"/>
    <cellStyle name="Normal 3 3 3 2 5 5" xfId="26766" xr:uid="{00000000-0005-0000-0000-000006740000}"/>
    <cellStyle name="Normal 3 3 3 2 5 5 2" xfId="26767" xr:uid="{00000000-0005-0000-0000-000007740000}"/>
    <cellStyle name="Normal 3 3 3 2 5 5 3" xfId="26768" xr:uid="{00000000-0005-0000-0000-000008740000}"/>
    <cellStyle name="Normal 3 3 3 2 5 6" xfId="26769" xr:uid="{00000000-0005-0000-0000-000009740000}"/>
    <cellStyle name="Normal 3 3 3 2 5 6 2" xfId="26770" xr:uid="{00000000-0005-0000-0000-00000A740000}"/>
    <cellStyle name="Normal 3 3 3 2 5 7" xfId="26771" xr:uid="{00000000-0005-0000-0000-00000B740000}"/>
    <cellStyle name="Normal 3 3 3 2 6" xfId="26772" xr:uid="{00000000-0005-0000-0000-00000C740000}"/>
    <cellStyle name="Normal 3 3 3 2 6 2" xfId="26773" xr:uid="{00000000-0005-0000-0000-00000D740000}"/>
    <cellStyle name="Normal 3 3 3 2 6 2 2" xfId="26774" xr:uid="{00000000-0005-0000-0000-00000E740000}"/>
    <cellStyle name="Normal 3 3 3 2 6 2 2 2" xfId="26775" xr:uid="{00000000-0005-0000-0000-00000F740000}"/>
    <cellStyle name="Normal 3 3 3 2 6 2 3" xfId="26776" xr:uid="{00000000-0005-0000-0000-000010740000}"/>
    <cellStyle name="Normal 3 3 3 2 6 3" xfId="26777" xr:uid="{00000000-0005-0000-0000-000011740000}"/>
    <cellStyle name="Normal 3 3 3 2 6 3 2" xfId="26778" xr:uid="{00000000-0005-0000-0000-000012740000}"/>
    <cellStyle name="Normal 3 3 3 2 6 3 2 2" xfId="26779" xr:uid="{00000000-0005-0000-0000-000013740000}"/>
    <cellStyle name="Normal 3 3 3 2 6 3 3" xfId="26780" xr:uid="{00000000-0005-0000-0000-000014740000}"/>
    <cellStyle name="Normal 3 3 3 2 6 4" xfId="26781" xr:uid="{00000000-0005-0000-0000-000015740000}"/>
    <cellStyle name="Normal 3 3 3 2 6 4 2" xfId="26782" xr:uid="{00000000-0005-0000-0000-000016740000}"/>
    <cellStyle name="Normal 3 3 3 2 6 5" xfId="26783" xr:uid="{00000000-0005-0000-0000-000017740000}"/>
    <cellStyle name="Normal 3 3 3 2 6 6" xfId="26784" xr:uid="{00000000-0005-0000-0000-000018740000}"/>
    <cellStyle name="Normal 3 3 3 2 7" xfId="26785" xr:uid="{00000000-0005-0000-0000-000019740000}"/>
    <cellStyle name="Normal 3 3 3 2 7 2" xfId="26786" xr:uid="{00000000-0005-0000-0000-00001A740000}"/>
    <cellStyle name="Normal 3 3 3 2 7 2 2" xfId="26787" xr:uid="{00000000-0005-0000-0000-00001B740000}"/>
    <cellStyle name="Normal 3 3 3 2 7 2 3" xfId="26788" xr:uid="{00000000-0005-0000-0000-00001C740000}"/>
    <cellStyle name="Normal 3 3 3 2 7 3" xfId="26789" xr:uid="{00000000-0005-0000-0000-00001D740000}"/>
    <cellStyle name="Normal 3 3 3 2 7 3 2" xfId="26790" xr:uid="{00000000-0005-0000-0000-00001E740000}"/>
    <cellStyle name="Normal 3 3 3 2 7 4" xfId="26791" xr:uid="{00000000-0005-0000-0000-00001F740000}"/>
    <cellStyle name="Normal 3 3 3 2 7 5" xfId="26792" xr:uid="{00000000-0005-0000-0000-000020740000}"/>
    <cellStyle name="Normal 3 3 3 2 8" xfId="26793" xr:uid="{00000000-0005-0000-0000-000021740000}"/>
    <cellStyle name="Normal 3 3 3 2 8 2" xfId="26794" xr:uid="{00000000-0005-0000-0000-000022740000}"/>
    <cellStyle name="Normal 3 3 3 2 8 2 2" xfId="26795" xr:uid="{00000000-0005-0000-0000-000023740000}"/>
    <cellStyle name="Normal 3 3 3 2 8 3" xfId="26796" xr:uid="{00000000-0005-0000-0000-000024740000}"/>
    <cellStyle name="Normal 3 3 3 2 8 4" xfId="26797" xr:uid="{00000000-0005-0000-0000-000025740000}"/>
    <cellStyle name="Normal 3 3 3 2 9" xfId="26798" xr:uid="{00000000-0005-0000-0000-000026740000}"/>
    <cellStyle name="Normal 3 3 3 2 9 2" xfId="26799" xr:uid="{00000000-0005-0000-0000-000027740000}"/>
    <cellStyle name="Normal 3 3 3 2 9 2 2" xfId="26800" xr:uid="{00000000-0005-0000-0000-000028740000}"/>
    <cellStyle name="Normal 3 3 3 2 9 3" xfId="26801" xr:uid="{00000000-0005-0000-0000-000029740000}"/>
    <cellStyle name="Normal 3 3 3 3" xfId="26802" xr:uid="{00000000-0005-0000-0000-00002A740000}"/>
    <cellStyle name="Normal 3 3 3 3 10" xfId="26803" xr:uid="{00000000-0005-0000-0000-00002B740000}"/>
    <cellStyle name="Normal 3 3 3 3 10 2" xfId="26804" xr:uid="{00000000-0005-0000-0000-00002C740000}"/>
    <cellStyle name="Normal 3 3 3 3 11" xfId="26805" xr:uid="{00000000-0005-0000-0000-00002D740000}"/>
    <cellStyle name="Normal 3 3 3 3 2" xfId="26806" xr:uid="{00000000-0005-0000-0000-00002E740000}"/>
    <cellStyle name="Normal 3 3 3 3 2 2" xfId="26807" xr:uid="{00000000-0005-0000-0000-00002F740000}"/>
    <cellStyle name="Normal 3 3 3 3 2 2 2" xfId="26808" xr:uid="{00000000-0005-0000-0000-000030740000}"/>
    <cellStyle name="Normal 3 3 3 3 2 2 2 2" xfId="26809" xr:uid="{00000000-0005-0000-0000-000031740000}"/>
    <cellStyle name="Normal 3 3 3 3 2 2 2 3" xfId="26810" xr:uid="{00000000-0005-0000-0000-000032740000}"/>
    <cellStyle name="Normal 3 3 3 3 2 2 2 4" xfId="26811" xr:uid="{00000000-0005-0000-0000-000033740000}"/>
    <cellStyle name="Normal 3 3 3 3 2 2 3" xfId="26812" xr:uid="{00000000-0005-0000-0000-000034740000}"/>
    <cellStyle name="Normal 3 3 3 3 2 2 3 2" xfId="26813" xr:uid="{00000000-0005-0000-0000-000035740000}"/>
    <cellStyle name="Normal 3 3 3 3 2 2 4" xfId="26814" xr:uid="{00000000-0005-0000-0000-000036740000}"/>
    <cellStyle name="Normal 3 3 3 3 2 2 4 2" xfId="26815" xr:uid="{00000000-0005-0000-0000-000037740000}"/>
    <cellStyle name="Normal 3 3 3 3 2 2 5" xfId="26816" xr:uid="{00000000-0005-0000-0000-000038740000}"/>
    <cellStyle name="Normal 3 3 3 3 2 2 6" xfId="26817" xr:uid="{00000000-0005-0000-0000-000039740000}"/>
    <cellStyle name="Normal 3 3 3 3 2 3" xfId="26818" xr:uid="{00000000-0005-0000-0000-00003A740000}"/>
    <cellStyle name="Normal 3 3 3 3 2 3 2" xfId="26819" xr:uid="{00000000-0005-0000-0000-00003B740000}"/>
    <cellStyle name="Normal 3 3 3 3 2 3 2 2" xfId="26820" xr:uid="{00000000-0005-0000-0000-00003C740000}"/>
    <cellStyle name="Normal 3 3 3 3 2 3 2 3" xfId="26821" xr:uid="{00000000-0005-0000-0000-00003D740000}"/>
    <cellStyle name="Normal 3 3 3 3 2 3 3" xfId="26822" xr:uid="{00000000-0005-0000-0000-00003E740000}"/>
    <cellStyle name="Normal 3 3 3 3 2 3 3 2" xfId="26823" xr:uid="{00000000-0005-0000-0000-00003F740000}"/>
    <cellStyle name="Normal 3 3 3 3 2 3 4" xfId="26824" xr:uid="{00000000-0005-0000-0000-000040740000}"/>
    <cellStyle name="Normal 3 3 3 3 2 3 5" xfId="26825" xr:uid="{00000000-0005-0000-0000-000041740000}"/>
    <cellStyle name="Normal 3 3 3 3 2 4" xfId="26826" xr:uid="{00000000-0005-0000-0000-000042740000}"/>
    <cellStyle name="Normal 3 3 3 3 2 4 2" xfId="26827" xr:uid="{00000000-0005-0000-0000-000043740000}"/>
    <cellStyle name="Normal 3 3 3 3 2 4 2 2" xfId="26828" xr:uid="{00000000-0005-0000-0000-000044740000}"/>
    <cellStyle name="Normal 3 3 3 3 2 4 3" xfId="26829" xr:uid="{00000000-0005-0000-0000-000045740000}"/>
    <cellStyle name="Normal 3 3 3 3 2 4 4" xfId="26830" xr:uid="{00000000-0005-0000-0000-000046740000}"/>
    <cellStyle name="Normal 3 3 3 3 2 5" xfId="26831" xr:uid="{00000000-0005-0000-0000-000047740000}"/>
    <cellStyle name="Normal 3 3 3 3 2 5 2" xfId="26832" xr:uid="{00000000-0005-0000-0000-000048740000}"/>
    <cellStyle name="Normal 3 3 3 3 2 5 3" xfId="26833" xr:uid="{00000000-0005-0000-0000-000049740000}"/>
    <cellStyle name="Normal 3 3 3 3 2 6" xfId="26834" xr:uid="{00000000-0005-0000-0000-00004A740000}"/>
    <cellStyle name="Normal 3 3 3 3 2 6 2" xfId="26835" xr:uid="{00000000-0005-0000-0000-00004B740000}"/>
    <cellStyle name="Normal 3 3 3 3 2 6 3" xfId="26836" xr:uid="{00000000-0005-0000-0000-00004C740000}"/>
    <cellStyle name="Normal 3 3 3 3 2 7" xfId="26837" xr:uid="{00000000-0005-0000-0000-00004D740000}"/>
    <cellStyle name="Normal 3 3 3 3 2 8" xfId="26838" xr:uid="{00000000-0005-0000-0000-00004E740000}"/>
    <cellStyle name="Normal 3 3 3 3 3" xfId="26839" xr:uid="{00000000-0005-0000-0000-00004F740000}"/>
    <cellStyle name="Normal 3 3 3 3 3 2" xfId="26840" xr:uid="{00000000-0005-0000-0000-000050740000}"/>
    <cellStyle name="Normal 3 3 3 3 3 2 2" xfId="26841" xr:uid="{00000000-0005-0000-0000-000051740000}"/>
    <cellStyle name="Normal 3 3 3 3 3 2 2 2" xfId="26842" xr:uid="{00000000-0005-0000-0000-000052740000}"/>
    <cellStyle name="Normal 3 3 3 3 3 2 2 3" xfId="26843" xr:uid="{00000000-0005-0000-0000-000053740000}"/>
    <cellStyle name="Normal 3 3 3 3 3 2 2 4" xfId="26844" xr:uid="{00000000-0005-0000-0000-000054740000}"/>
    <cellStyle name="Normal 3 3 3 3 3 2 3" xfId="26845" xr:uid="{00000000-0005-0000-0000-000055740000}"/>
    <cellStyle name="Normal 3 3 3 3 3 2 3 2" xfId="26846" xr:uid="{00000000-0005-0000-0000-000056740000}"/>
    <cellStyle name="Normal 3 3 3 3 3 2 4" xfId="26847" xr:uid="{00000000-0005-0000-0000-000057740000}"/>
    <cellStyle name="Normal 3 3 3 3 3 2 4 2" xfId="26848" xr:uid="{00000000-0005-0000-0000-000058740000}"/>
    <cellStyle name="Normal 3 3 3 3 3 2 5" xfId="26849" xr:uid="{00000000-0005-0000-0000-000059740000}"/>
    <cellStyle name="Normal 3 3 3 3 3 2 6" xfId="26850" xr:uid="{00000000-0005-0000-0000-00005A740000}"/>
    <cellStyle name="Normal 3 3 3 3 3 3" xfId="26851" xr:uid="{00000000-0005-0000-0000-00005B740000}"/>
    <cellStyle name="Normal 3 3 3 3 3 3 2" xfId="26852" xr:uid="{00000000-0005-0000-0000-00005C740000}"/>
    <cellStyle name="Normal 3 3 3 3 3 3 2 2" xfId="26853" xr:uid="{00000000-0005-0000-0000-00005D740000}"/>
    <cellStyle name="Normal 3 3 3 3 3 3 2 3" xfId="26854" xr:uid="{00000000-0005-0000-0000-00005E740000}"/>
    <cellStyle name="Normal 3 3 3 3 3 3 3" xfId="26855" xr:uid="{00000000-0005-0000-0000-00005F740000}"/>
    <cellStyle name="Normal 3 3 3 3 3 3 3 2" xfId="26856" xr:uid="{00000000-0005-0000-0000-000060740000}"/>
    <cellStyle name="Normal 3 3 3 3 3 3 4" xfId="26857" xr:uid="{00000000-0005-0000-0000-000061740000}"/>
    <cellStyle name="Normal 3 3 3 3 3 3 5" xfId="26858" xr:uid="{00000000-0005-0000-0000-000062740000}"/>
    <cellStyle name="Normal 3 3 3 3 3 4" xfId="26859" xr:uid="{00000000-0005-0000-0000-000063740000}"/>
    <cellStyle name="Normal 3 3 3 3 3 4 2" xfId="26860" xr:uid="{00000000-0005-0000-0000-000064740000}"/>
    <cellStyle name="Normal 3 3 3 3 3 4 2 2" xfId="26861" xr:uid="{00000000-0005-0000-0000-000065740000}"/>
    <cellStyle name="Normal 3 3 3 3 3 4 3" xfId="26862" xr:uid="{00000000-0005-0000-0000-000066740000}"/>
    <cellStyle name="Normal 3 3 3 3 3 4 4" xfId="26863" xr:uid="{00000000-0005-0000-0000-000067740000}"/>
    <cellStyle name="Normal 3 3 3 3 3 5" xfId="26864" xr:uid="{00000000-0005-0000-0000-000068740000}"/>
    <cellStyle name="Normal 3 3 3 3 3 5 2" xfId="26865" xr:uid="{00000000-0005-0000-0000-000069740000}"/>
    <cellStyle name="Normal 3 3 3 3 3 5 3" xfId="26866" xr:uid="{00000000-0005-0000-0000-00006A740000}"/>
    <cellStyle name="Normal 3 3 3 3 3 6" xfId="26867" xr:uid="{00000000-0005-0000-0000-00006B740000}"/>
    <cellStyle name="Normal 3 3 3 3 3 6 2" xfId="26868" xr:uid="{00000000-0005-0000-0000-00006C740000}"/>
    <cellStyle name="Normal 3 3 3 3 3 6 3" xfId="26869" xr:uid="{00000000-0005-0000-0000-00006D740000}"/>
    <cellStyle name="Normal 3 3 3 3 3 7" xfId="26870" xr:uid="{00000000-0005-0000-0000-00006E740000}"/>
    <cellStyle name="Normal 3 3 3 3 3 8" xfId="26871" xr:uid="{00000000-0005-0000-0000-00006F740000}"/>
    <cellStyle name="Normal 3 3 3 3 4" xfId="26872" xr:uid="{00000000-0005-0000-0000-000070740000}"/>
    <cellStyle name="Normal 3 3 3 3 4 2" xfId="26873" xr:uid="{00000000-0005-0000-0000-000071740000}"/>
    <cellStyle name="Normal 3 3 3 3 4 2 2" xfId="26874" xr:uid="{00000000-0005-0000-0000-000072740000}"/>
    <cellStyle name="Normal 3 3 3 3 4 2 2 2" xfId="26875" xr:uid="{00000000-0005-0000-0000-000073740000}"/>
    <cellStyle name="Normal 3 3 3 3 4 2 2 3" xfId="26876" xr:uid="{00000000-0005-0000-0000-000074740000}"/>
    <cellStyle name="Normal 3 3 3 3 4 2 3" xfId="26877" xr:uid="{00000000-0005-0000-0000-000075740000}"/>
    <cellStyle name="Normal 3 3 3 3 4 2 3 2" xfId="26878" xr:uid="{00000000-0005-0000-0000-000076740000}"/>
    <cellStyle name="Normal 3 3 3 3 4 2 4" xfId="26879" xr:uid="{00000000-0005-0000-0000-000077740000}"/>
    <cellStyle name="Normal 3 3 3 3 4 2 5" xfId="26880" xr:uid="{00000000-0005-0000-0000-000078740000}"/>
    <cellStyle name="Normal 3 3 3 3 4 3" xfId="26881" xr:uid="{00000000-0005-0000-0000-000079740000}"/>
    <cellStyle name="Normal 3 3 3 3 4 3 2" xfId="26882" xr:uid="{00000000-0005-0000-0000-00007A740000}"/>
    <cellStyle name="Normal 3 3 3 3 4 3 2 2" xfId="26883" xr:uid="{00000000-0005-0000-0000-00007B740000}"/>
    <cellStyle name="Normal 3 3 3 3 4 3 3" xfId="26884" xr:uid="{00000000-0005-0000-0000-00007C740000}"/>
    <cellStyle name="Normal 3 3 3 3 4 3 4" xfId="26885" xr:uid="{00000000-0005-0000-0000-00007D740000}"/>
    <cellStyle name="Normal 3 3 3 3 4 4" xfId="26886" xr:uid="{00000000-0005-0000-0000-00007E740000}"/>
    <cellStyle name="Normal 3 3 3 3 4 4 2" xfId="26887" xr:uid="{00000000-0005-0000-0000-00007F740000}"/>
    <cellStyle name="Normal 3 3 3 3 4 4 2 2" xfId="26888" xr:uid="{00000000-0005-0000-0000-000080740000}"/>
    <cellStyle name="Normal 3 3 3 3 4 4 3" xfId="26889" xr:uid="{00000000-0005-0000-0000-000081740000}"/>
    <cellStyle name="Normal 3 3 3 3 4 5" xfId="26890" xr:uid="{00000000-0005-0000-0000-000082740000}"/>
    <cellStyle name="Normal 3 3 3 3 4 5 2" xfId="26891" xr:uid="{00000000-0005-0000-0000-000083740000}"/>
    <cellStyle name="Normal 3 3 3 3 4 5 3" xfId="26892" xr:uid="{00000000-0005-0000-0000-000084740000}"/>
    <cellStyle name="Normal 3 3 3 3 4 6" xfId="26893" xr:uid="{00000000-0005-0000-0000-000085740000}"/>
    <cellStyle name="Normal 3 3 3 3 4 6 2" xfId="26894" xr:uid="{00000000-0005-0000-0000-000086740000}"/>
    <cellStyle name="Normal 3 3 3 3 4 7" xfId="26895" xr:uid="{00000000-0005-0000-0000-000087740000}"/>
    <cellStyle name="Normal 3 3 3 3 5" xfId="26896" xr:uid="{00000000-0005-0000-0000-000088740000}"/>
    <cellStyle name="Normal 3 3 3 3 5 2" xfId="26897" xr:uid="{00000000-0005-0000-0000-000089740000}"/>
    <cellStyle name="Normal 3 3 3 3 5 2 2" xfId="26898" xr:uid="{00000000-0005-0000-0000-00008A740000}"/>
    <cellStyle name="Normal 3 3 3 3 5 2 2 2" xfId="26899" xr:uid="{00000000-0005-0000-0000-00008B740000}"/>
    <cellStyle name="Normal 3 3 3 3 5 2 3" xfId="26900" xr:uid="{00000000-0005-0000-0000-00008C740000}"/>
    <cellStyle name="Normal 3 3 3 3 5 3" xfId="26901" xr:uid="{00000000-0005-0000-0000-00008D740000}"/>
    <cellStyle name="Normal 3 3 3 3 5 3 2" xfId="26902" xr:uid="{00000000-0005-0000-0000-00008E740000}"/>
    <cellStyle name="Normal 3 3 3 3 5 3 2 2" xfId="26903" xr:uid="{00000000-0005-0000-0000-00008F740000}"/>
    <cellStyle name="Normal 3 3 3 3 5 3 3" xfId="26904" xr:uid="{00000000-0005-0000-0000-000090740000}"/>
    <cellStyle name="Normal 3 3 3 3 5 4" xfId="26905" xr:uid="{00000000-0005-0000-0000-000091740000}"/>
    <cellStyle name="Normal 3 3 3 3 5 4 2" xfId="26906" xr:uid="{00000000-0005-0000-0000-000092740000}"/>
    <cellStyle name="Normal 3 3 3 3 5 5" xfId="26907" xr:uid="{00000000-0005-0000-0000-000093740000}"/>
    <cellStyle name="Normal 3 3 3 3 5 6" xfId="26908" xr:uid="{00000000-0005-0000-0000-000094740000}"/>
    <cellStyle name="Normal 3 3 3 3 6" xfId="26909" xr:uid="{00000000-0005-0000-0000-000095740000}"/>
    <cellStyle name="Normal 3 3 3 3 6 2" xfId="26910" xr:uid="{00000000-0005-0000-0000-000096740000}"/>
    <cellStyle name="Normal 3 3 3 3 6 2 2" xfId="26911" xr:uid="{00000000-0005-0000-0000-000097740000}"/>
    <cellStyle name="Normal 3 3 3 3 6 2 3" xfId="26912" xr:uid="{00000000-0005-0000-0000-000098740000}"/>
    <cellStyle name="Normal 3 3 3 3 6 3" xfId="26913" xr:uid="{00000000-0005-0000-0000-000099740000}"/>
    <cellStyle name="Normal 3 3 3 3 6 3 2" xfId="26914" xr:uid="{00000000-0005-0000-0000-00009A740000}"/>
    <cellStyle name="Normal 3 3 3 3 6 4" xfId="26915" xr:uid="{00000000-0005-0000-0000-00009B740000}"/>
    <cellStyle name="Normal 3 3 3 3 6 5" xfId="26916" xr:uid="{00000000-0005-0000-0000-00009C740000}"/>
    <cellStyle name="Normal 3 3 3 3 7" xfId="26917" xr:uid="{00000000-0005-0000-0000-00009D740000}"/>
    <cellStyle name="Normal 3 3 3 3 7 2" xfId="26918" xr:uid="{00000000-0005-0000-0000-00009E740000}"/>
    <cellStyle name="Normal 3 3 3 3 7 2 2" xfId="26919" xr:uid="{00000000-0005-0000-0000-00009F740000}"/>
    <cellStyle name="Normal 3 3 3 3 7 3" xfId="26920" xr:uid="{00000000-0005-0000-0000-0000A0740000}"/>
    <cellStyle name="Normal 3 3 3 3 7 4" xfId="26921" xr:uid="{00000000-0005-0000-0000-0000A1740000}"/>
    <cellStyle name="Normal 3 3 3 3 8" xfId="26922" xr:uid="{00000000-0005-0000-0000-0000A2740000}"/>
    <cellStyle name="Normal 3 3 3 3 8 2" xfId="26923" xr:uid="{00000000-0005-0000-0000-0000A3740000}"/>
    <cellStyle name="Normal 3 3 3 3 8 2 2" xfId="26924" xr:uid="{00000000-0005-0000-0000-0000A4740000}"/>
    <cellStyle name="Normal 3 3 3 3 8 3" xfId="26925" xr:uid="{00000000-0005-0000-0000-0000A5740000}"/>
    <cellStyle name="Normal 3 3 3 3 9" xfId="26926" xr:uid="{00000000-0005-0000-0000-0000A6740000}"/>
    <cellStyle name="Normal 3 3 3 3 9 2" xfId="26927" xr:uid="{00000000-0005-0000-0000-0000A7740000}"/>
    <cellStyle name="Normal 3 3 3 3 9 3" xfId="26928" xr:uid="{00000000-0005-0000-0000-0000A8740000}"/>
    <cellStyle name="Normal 3 3 3 4" xfId="26929" xr:uid="{00000000-0005-0000-0000-0000A9740000}"/>
    <cellStyle name="Normal 3 3 3 4 10" xfId="26930" xr:uid="{00000000-0005-0000-0000-0000AA740000}"/>
    <cellStyle name="Normal 3 3 3 4 11" xfId="26931" xr:uid="{00000000-0005-0000-0000-0000AB740000}"/>
    <cellStyle name="Normal 3 3 3 4 2" xfId="26932" xr:uid="{00000000-0005-0000-0000-0000AC740000}"/>
    <cellStyle name="Normal 3 3 3 4 2 2" xfId="26933" xr:uid="{00000000-0005-0000-0000-0000AD740000}"/>
    <cellStyle name="Normal 3 3 3 4 2 2 2" xfId="26934" xr:uid="{00000000-0005-0000-0000-0000AE740000}"/>
    <cellStyle name="Normal 3 3 3 4 2 2 2 2" xfId="26935" xr:uid="{00000000-0005-0000-0000-0000AF740000}"/>
    <cellStyle name="Normal 3 3 3 4 2 2 2 3" xfId="26936" xr:uid="{00000000-0005-0000-0000-0000B0740000}"/>
    <cellStyle name="Normal 3 3 3 4 2 2 2 4" xfId="26937" xr:uid="{00000000-0005-0000-0000-0000B1740000}"/>
    <cellStyle name="Normal 3 3 3 4 2 2 3" xfId="26938" xr:uid="{00000000-0005-0000-0000-0000B2740000}"/>
    <cellStyle name="Normal 3 3 3 4 2 2 3 2" xfId="26939" xr:uid="{00000000-0005-0000-0000-0000B3740000}"/>
    <cellStyle name="Normal 3 3 3 4 2 2 4" xfId="26940" xr:uid="{00000000-0005-0000-0000-0000B4740000}"/>
    <cellStyle name="Normal 3 3 3 4 2 2 4 2" xfId="26941" xr:uid="{00000000-0005-0000-0000-0000B5740000}"/>
    <cellStyle name="Normal 3 3 3 4 2 2 5" xfId="26942" xr:uid="{00000000-0005-0000-0000-0000B6740000}"/>
    <cellStyle name="Normal 3 3 3 4 2 2 6" xfId="26943" xr:uid="{00000000-0005-0000-0000-0000B7740000}"/>
    <cellStyle name="Normal 3 3 3 4 2 3" xfId="26944" xr:uid="{00000000-0005-0000-0000-0000B8740000}"/>
    <cellStyle name="Normal 3 3 3 4 2 3 2" xfId="26945" xr:uid="{00000000-0005-0000-0000-0000B9740000}"/>
    <cellStyle name="Normal 3 3 3 4 2 3 2 2" xfId="26946" xr:uid="{00000000-0005-0000-0000-0000BA740000}"/>
    <cellStyle name="Normal 3 3 3 4 2 3 2 3" xfId="26947" xr:uid="{00000000-0005-0000-0000-0000BB740000}"/>
    <cellStyle name="Normal 3 3 3 4 2 3 3" xfId="26948" xr:uid="{00000000-0005-0000-0000-0000BC740000}"/>
    <cellStyle name="Normal 3 3 3 4 2 3 3 2" xfId="26949" xr:uid="{00000000-0005-0000-0000-0000BD740000}"/>
    <cellStyle name="Normal 3 3 3 4 2 3 4" xfId="26950" xr:uid="{00000000-0005-0000-0000-0000BE740000}"/>
    <cellStyle name="Normal 3 3 3 4 2 3 5" xfId="26951" xr:uid="{00000000-0005-0000-0000-0000BF740000}"/>
    <cellStyle name="Normal 3 3 3 4 2 4" xfId="26952" xr:uid="{00000000-0005-0000-0000-0000C0740000}"/>
    <cellStyle name="Normal 3 3 3 4 2 4 2" xfId="26953" xr:uid="{00000000-0005-0000-0000-0000C1740000}"/>
    <cellStyle name="Normal 3 3 3 4 2 4 2 2" xfId="26954" xr:uid="{00000000-0005-0000-0000-0000C2740000}"/>
    <cellStyle name="Normal 3 3 3 4 2 4 3" xfId="26955" xr:uid="{00000000-0005-0000-0000-0000C3740000}"/>
    <cellStyle name="Normal 3 3 3 4 2 4 4" xfId="26956" xr:uid="{00000000-0005-0000-0000-0000C4740000}"/>
    <cellStyle name="Normal 3 3 3 4 2 5" xfId="26957" xr:uid="{00000000-0005-0000-0000-0000C5740000}"/>
    <cellStyle name="Normal 3 3 3 4 2 5 2" xfId="26958" xr:uid="{00000000-0005-0000-0000-0000C6740000}"/>
    <cellStyle name="Normal 3 3 3 4 2 5 3" xfId="26959" xr:uid="{00000000-0005-0000-0000-0000C7740000}"/>
    <cellStyle name="Normal 3 3 3 4 2 6" xfId="26960" xr:uid="{00000000-0005-0000-0000-0000C8740000}"/>
    <cellStyle name="Normal 3 3 3 4 2 6 2" xfId="26961" xr:uid="{00000000-0005-0000-0000-0000C9740000}"/>
    <cellStyle name="Normal 3 3 3 4 2 6 3" xfId="26962" xr:uid="{00000000-0005-0000-0000-0000CA740000}"/>
    <cellStyle name="Normal 3 3 3 4 2 7" xfId="26963" xr:uid="{00000000-0005-0000-0000-0000CB740000}"/>
    <cellStyle name="Normal 3 3 3 4 2 8" xfId="26964" xr:uid="{00000000-0005-0000-0000-0000CC740000}"/>
    <cellStyle name="Normal 3 3 3 4 3" xfId="26965" xr:uid="{00000000-0005-0000-0000-0000CD740000}"/>
    <cellStyle name="Normal 3 3 3 4 3 2" xfId="26966" xr:uid="{00000000-0005-0000-0000-0000CE740000}"/>
    <cellStyle name="Normal 3 3 3 4 3 2 2" xfId="26967" xr:uid="{00000000-0005-0000-0000-0000CF740000}"/>
    <cellStyle name="Normal 3 3 3 4 3 2 2 2" xfId="26968" xr:uid="{00000000-0005-0000-0000-0000D0740000}"/>
    <cellStyle name="Normal 3 3 3 4 3 2 3" xfId="26969" xr:uid="{00000000-0005-0000-0000-0000D1740000}"/>
    <cellStyle name="Normal 3 3 3 4 3 2 4" xfId="26970" xr:uid="{00000000-0005-0000-0000-0000D2740000}"/>
    <cellStyle name="Normal 3 3 3 4 3 3" xfId="26971" xr:uid="{00000000-0005-0000-0000-0000D3740000}"/>
    <cellStyle name="Normal 3 3 3 4 3 3 2" xfId="26972" xr:uid="{00000000-0005-0000-0000-0000D4740000}"/>
    <cellStyle name="Normal 3 3 3 4 3 3 2 2" xfId="26973" xr:uid="{00000000-0005-0000-0000-0000D5740000}"/>
    <cellStyle name="Normal 3 3 3 4 3 3 3" xfId="26974" xr:uid="{00000000-0005-0000-0000-0000D6740000}"/>
    <cellStyle name="Normal 3 3 3 4 3 4" xfId="26975" xr:uid="{00000000-0005-0000-0000-0000D7740000}"/>
    <cellStyle name="Normal 3 3 3 4 3 4 2" xfId="26976" xr:uid="{00000000-0005-0000-0000-0000D8740000}"/>
    <cellStyle name="Normal 3 3 3 4 3 4 2 2" xfId="26977" xr:uid="{00000000-0005-0000-0000-0000D9740000}"/>
    <cellStyle name="Normal 3 3 3 4 3 4 3" xfId="26978" xr:uid="{00000000-0005-0000-0000-0000DA740000}"/>
    <cellStyle name="Normal 3 3 3 4 3 5" xfId="26979" xr:uid="{00000000-0005-0000-0000-0000DB740000}"/>
    <cellStyle name="Normal 3 3 3 4 3 5 2" xfId="26980" xr:uid="{00000000-0005-0000-0000-0000DC740000}"/>
    <cellStyle name="Normal 3 3 3 4 3 6" xfId="26981" xr:uid="{00000000-0005-0000-0000-0000DD740000}"/>
    <cellStyle name="Normal 3 3 3 4 3 7" xfId="26982" xr:uid="{00000000-0005-0000-0000-0000DE740000}"/>
    <cellStyle name="Normal 3 3 3 4 4" xfId="26983" xr:uid="{00000000-0005-0000-0000-0000DF740000}"/>
    <cellStyle name="Normal 3 3 3 4 4 2" xfId="26984" xr:uid="{00000000-0005-0000-0000-0000E0740000}"/>
    <cellStyle name="Normal 3 3 3 4 4 2 2" xfId="26985" xr:uid="{00000000-0005-0000-0000-0000E1740000}"/>
    <cellStyle name="Normal 3 3 3 4 4 2 2 2" xfId="26986" xr:uid="{00000000-0005-0000-0000-0000E2740000}"/>
    <cellStyle name="Normal 3 3 3 4 4 2 3" xfId="26987" xr:uid="{00000000-0005-0000-0000-0000E3740000}"/>
    <cellStyle name="Normal 3 3 3 4 4 3" xfId="26988" xr:uid="{00000000-0005-0000-0000-0000E4740000}"/>
    <cellStyle name="Normal 3 3 3 4 4 3 2" xfId="26989" xr:uid="{00000000-0005-0000-0000-0000E5740000}"/>
    <cellStyle name="Normal 3 3 3 4 4 3 2 2" xfId="26990" xr:uid="{00000000-0005-0000-0000-0000E6740000}"/>
    <cellStyle name="Normal 3 3 3 4 4 3 3" xfId="26991" xr:uid="{00000000-0005-0000-0000-0000E7740000}"/>
    <cellStyle name="Normal 3 3 3 4 4 4" xfId="26992" xr:uid="{00000000-0005-0000-0000-0000E8740000}"/>
    <cellStyle name="Normal 3 3 3 4 4 4 2" xfId="26993" xr:uid="{00000000-0005-0000-0000-0000E9740000}"/>
    <cellStyle name="Normal 3 3 3 4 4 4 3" xfId="26994" xr:uid="{00000000-0005-0000-0000-0000EA740000}"/>
    <cellStyle name="Normal 3 3 3 4 4 5" xfId="26995" xr:uid="{00000000-0005-0000-0000-0000EB740000}"/>
    <cellStyle name="Normal 3 3 3 4 4 6" xfId="26996" xr:uid="{00000000-0005-0000-0000-0000EC740000}"/>
    <cellStyle name="Normal 3 3 3 4 4 7" xfId="26997" xr:uid="{00000000-0005-0000-0000-0000ED740000}"/>
    <cellStyle name="Normal 3 3 3 4 5" xfId="26998" xr:uid="{00000000-0005-0000-0000-0000EE740000}"/>
    <cellStyle name="Normal 3 3 3 4 5 2" xfId="26999" xr:uid="{00000000-0005-0000-0000-0000EF740000}"/>
    <cellStyle name="Normal 3 3 3 4 5 2 2" xfId="27000" xr:uid="{00000000-0005-0000-0000-0000F0740000}"/>
    <cellStyle name="Normal 3 3 3 4 5 2 3" xfId="27001" xr:uid="{00000000-0005-0000-0000-0000F1740000}"/>
    <cellStyle name="Normal 3 3 3 4 5 3" xfId="27002" xr:uid="{00000000-0005-0000-0000-0000F2740000}"/>
    <cellStyle name="Normal 3 3 3 4 5 3 2" xfId="27003" xr:uid="{00000000-0005-0000-0000-0000F3740000}"/>
    <cellStyle name="Normal 3 3 3 4 5 3 3" xfId="27004" xr:uid="{00000000-0005-0000-0000-0000F4740000}"/>
    <cellStyle name="Normal 3 3 3 4 5 4" xfId="27005" xr:uid="{00000000-0005-0000-0000-0000F5740000}"/>
    <cellStyle name="Normal 3 3 3 4 5 5" xfId="27006" xr:uid="{00000000-0005-0000-0000-0000F6740000}"/>
    <cellStyle name="Normal 3 3 3 4 5 6" xfId="27007" xr:uid="{00000000-0005-0000-0000-0000F7740000}"/>
    <cellStyle name="Normal 3 3 3 4 6" xfId="27008" xr:uid="{00000000-0005-0000-0000-0000F8740000}"/>
    <cellStyle name="Normal 3 3 3 4 6 2" xfId="27009" xr:uid="{00000000-0005-0000-0000-0000F9740000}"/>
    <cellStyle name="Normal 3 3 3 4 6 2 2" xfId="27010" xr:uid="{00000000-0005-0000-0000-0000FA740000}"/>
    <cellStyle name="Normal 3 3 3 4 6 3" xfId="27011" xr:uid="{00000000-0005-0000-0000-0000FB740000}"/>
    <cellStyle name="Normal 3 3 3 4 7" xfId="27012" xr:uid="{00000000-0005-0000-0000-0000FC740000}"/>
    <cellStyle name="Normal 3 3 3 4 7 2" xfId="27013" xr:uid="{00000000-0005-0000-0000-0000FD740000}"/>
    <cellStyle name="Normal 3 3 3 4 7 2 2" xfId="27014" xr:uid="{00000000-0005-0000-0000-0000FE740000}"/>
    <cellStyle name="Normal 3 3 3 4 7 3" xfId="27015" xr:uid="{00000000-0005-0000-0000-0000FF740000}"/>
    <cellStyle name="Normal 3 3 3 4 8" xfId="27016" xr:uid="{00000000-0005-0000-0000-000000750000}"/>
    <cellStyle name="Normal 3 3 3 4 8 2" xfId="27017" xr:uid="{00000000-0005-0000-0000-000001750000}"/>
    <cellStyle name="Normal 3 3 3 4 8 3" xfId="27018" xr:uid="{00000000-0005-0000-0000-000002750000}"/>
    <cellStyle name="Normal 3 3 3 4 9" xfId="27019" xr:uid="{00000000-0005-0000-0000-000003750000}"/>
    <cellStyle name="Normal 3 3 3 5" xfId="27020" xr:uid="{00000000-0005-0000-0000-000004750000}"/>
    <cellStyle name="Normal 3 3 3 5 2" xfId="27021" xr:uid="{00000000-0005-0000-0000-000005750000}"/>
    <cellStyle name="Normal 3 3 3 5 2 2" xfId="27022" xr:uid="{00000000-0005-0000-0000-000006750000}"/>
    <cellStyle name="Normal 3 3 3 5 2 2 2" xfId="27023" xr:uid="{00000000-0005-0000-0000-000007750000}"/>
    <cellStyle name="Normal 3 3 3 5 2 2 3" xfId="27024" xr:uid="{00000000-0005-0000-0000-000008750000}"/>
    <cellStyle name="Normal 3 3 3 5 2 2 4" xfId="27025" xr:uid="{00000000-0005-0000-0000-000009750000}"/>
    <cellStyle name="Normal 3 3 3 5 2 3" xfId="27026" xr:uid="{00000000-0005-0000-0000-00000A750000}"/>
    <cellStyle name="Normal 3 3 3 5 2 3 2" xfId="27027" xr:uid="{00000000-0005-0000-0000-00000B750000}"/>
    <cellStyle name="Normal 3 3 3 5 2 4" xfId="27028" xr:uid="{00000000-0005-0000-0000-00000C750000}"/>
    <cellStyle name="Normal 3 3 3 5 2 4 2" xfId="27029" xr:uid="{00000000-0005-0000-0000-00000D750000}"/>
    <cellStyle name="Normal 3 3 3 5 2 5" xfId="27030" xr:uid="{00000000-0005-0000-0000-00000E750000}"/>
    <cellStyle name="Normal 3 3 3 5 2 6" xfId="27031" xr:uid="{00000000-0005-0000-0000-00000F750000}"/>
    <cellStyle name="Normal 3 3 3 5 3" xfId="27032" xr:uid="{00000000-0005-0000-0000-000010750000}"/>
    <cellStyle name="Normal 3 3 3 5 3 2" xfId="27033" xr:uid="{00000000-0005-0000-0000-000011750000}"/>
    <cellStyle name="Normal 3 3 3 5 3 2 2" xfId="27034" xr:uid="{00000000-0005-0000-0000-000012750000}"/>
    <cellStyle name="Normal 3 3 3 5 3 2 3" xfId="27035" xr:uid="{00000000-0005-0000-0000-000013750000}"/>
    <cellStyle name="Normal 3 3 3 5 3 3" xfId="27036" xr:uid="{00000000-0005-0000-0000-000014750000}"/>
    <cellStyle name="Normal 3 3 3 5 3 3 2" xfId="27037" xr:uid="{00000000-0005-0000-0000-000015750000}"/>
    <cellStyle name="Normal 3 3 3 5 3 4" xfId="27038" xr:uid="{00000000-0005-0000-0000-000016750000}"/>
    <cellStyle name="Normal 3 3 3 5 3 5" xfId="27039" xr:uid="{00000000-0005-0000-0000-000017750000}"/>
    <cellStyle name="Normal 3 3 3 5 4" xfId="27040" xr:uid="{00000000-0005-0000-0000-000018750000}"/>
    <cellStyle name="Normal 3 3 3 5 4 2" xfId="27041" xr:uid="{00000000-0005-0000-0000-000019750000}"/>
    <cellStyle name="Normal 3 3 3 5 4 2 2" xfId="27042" xr:uid="{00000000-0005-0000-0000-00001A750000}"/>
    <cellStyle name="Normal 3 3 3 5 4 3" xfId="27043" xr:uid="{00000000-0005-0000-0000-00001B750000}"/>
    <cellStyle name="Normal 3 3 3 5 4 4" xfId="27044" xr:uid="{00000000-0005-0000-0000-00001C750000}"/>
    <cellStyle name="Normal 3 3 3 5 5" xfId="27045" xr:uid="{00000000-0005-0000-0000-00001D750000}"/>
    <cellStyle name="Normal 3 3 3 5 5 2" xfId="27046" xr:uid="{00000000-0005-0000-0000-00001E750000}"/>
    <cellStyle name="Normal 3 3 3 5 5 3" xfId="27047" xr:uid="{00000000-0005-0000-0000-00001F750000}"/>
    <cellStyle name="Normal 3 3 3 5 6" xfId="27048" xr:uid="{00000000-0005-0000-0000-000020750000}"/>
    <cellStyle name="Normal 3 3 3 5 6 2" xfId="27049" xr:uid="{00000000-0005-0000-0000-000021750000}"/>
    <cellStyle name="Normal 3 3 3 5 6 3" xfId="27050" xr:uid="{00000000-0005-0000-0000-000022750000}"/>
    <cellStyle name="Normal 3 3 3 5 7" xfId="27051" xr:uid="{00000000-0005-0000-0000-000023750000}"/>
    <cellStyle name="Normal 3 3 3 5 8" xfId="27052" xr:uid="{00000000-0005-0000-0000-000024750000}"/>
    <cellStyle name="Normal 3 3 3 6" xfId="27053" xr:uid="{00000000-0005-0000-0000-000025750000}"/>
    <cellStyle name="Normal 3 3 3 6 2" xfId="27054" xr:uid="{00000000-0005-0000-0000-000026750000}"/>
    <cellStyle name="Normal 3 3 3 6 2 2" xfId="27055" xr:uid="{00000000-0005-0000-0000-000027750000}"/>
    <cellStyle name="Normal 3 3 3 6 2 2 2" xfId="27056" xr:uid="{00000000-0005-0000-0000-000028750000}"/>
    <cellStyle name="Normal 3 3 3 6 2 2 3" xfId="27057" xr:uid="{00000000-0005-0000-0000-000029750000}"/>
    <cellStyle name="Normal 3 3 3 6 2 2 4" xfId="27058" xr:uid="{00000000-0005-0000-0000-00002A750000}"/>
    <cellStyle name="Normal 3 3 3 6 2 3" xfId="27059" xr:uid="{00000000-0005-0000-0000-00002B750000}"/>
    <cellStyle name="Normal 3 3 3 6 2 3 2" xfId="27060" xr:uid="{00000000-0005-0000-0000-00002C750000}"/>
    <cellStyle name="Normal 3 3 3 6 2 4" xfId="27061" xr:uid="{00000000-0005-0000-0000-00002D750000}"/>
    <cellStyle name="Normal 3 3 3 6 2 4 2" xfId="27062" xr:uid="{00000000-0005-0000-0000-00002E750000}"/>
    <cellStyle name="Normal 3 3 3 6 2 5" xfId="27063" xr:uid="{00000000-0005-0000-0000-00002F750000}"/>
    <cellStyle name="Normal 3 3 3 6 2 6" xfId="27064" xr:uid="{00000000-0005-0000-0000-000030750000}"/>
    <cellStyle name="Normal 3 3 3 6 3" xfId="27065" xr:uid="{00000000-0005-0000-0000-000031750000}"/>
    <cellStyle name="Normal 3 3 3 6 3 2" xfId="27066" xr:uid="{00000000-0005-0000-0000-000032750000}"/>
    <cellStyle name="Normal 3 3 3 6 3 2 2" xfId="27067" xr:uid="{00000000-0005-0000-0000-000033750000}"/>
    <cellStyle name="Normal 3 3 3 6 3 2 3" xfId="27068" xr:uid="{00000000-0005-0000-0000-000034750000}"/>
    <cellStyle name="Normal 3 3 3 6 3 3" xfId="27069" xr:uid="{00000000-0005-0000-0000-000035750000}"/>
    <cellStyle name="Normal 3 3 3 6 3 3 2" xfId="27070" xr:uid="{00000000-0005-0000-0000-000036750000}"/>
    <cellStyle name="Normal 3 3 3 6 3 4" xfId="27071" xr:uid="{00000000-0005-0000-0000-000037750000}"/>
    <cellStyle name="Normal 3 3 3 6 3 5" xfId="27072" xr:uid="{00000000-0005-0000-0000-000038750000}"/>
    <cellStyle name="Normal 3 3 3 6 4" xfId="27073" xr:uid="{00000000-0005-0000-0000-000039750000}"/>
    <cellStyle name="Normal 3 3 3 6 4 2" xfId="27074" xr:uid="{00000000-0005-0000-0000-00003A750000}"/>
    <cellStyle name="Normal 3 3 3 6 4 2 2" xfId="27075" xr:uid="{00000000-0005-0000-0000-00003B750000}"/>
    <cellStyle name="Normal 3 3 3 6 4 3" xfId="27076" xr:uid="{00000000-0005-0000-0000-00003C750000}"/>
    <cellStyle name="Normal 3 3 3 6 4 4" xfId="27077" xr:uid="{00000000-0005-0000-0000-00003D750000}"/>
    <cellStyle name="Normal 3 3 3 6 5" xfId="27078" xr:uid="{00000000-0005-0000-0000-00003E750000}"/>
    <cellStyle name="Normal 3 3 3 6 5 2" xfId="27079" xr:uid="{00000000-0005-0000-0000-00003F750000}"/>
    <cellStyle name="Normal 3 3 3 6 5 3" xfId="27080" xr:uid="{00000000-0005-0000-0000-000040750000}"/>
    <cellStyle name="Normal 3 3 3 6 6" xfId="27081" xr:uid="{00000000-0005-0000-0000-000041750000}"/>
    <cellStyle name="Normal 3 3 3 6 6 2" xfId="27082" xr:uid="{00000000-0005-0000-0000-000042750000}"/>
    <cellStyle name="Normal 3 3 3 6 6 3" xfId="27083" xr:uid="{00000000-0005-0000-0000-000043750000}"/>
    <cellStyle name="Normal 3 3 3 6 7" xfId="27084" xr:uid="{00000000-0005-0000-0000-000044750000}"/>
    <cellStyle name="Normal 3 3 3 6 8" xfId="27085" xr:uid="{00000000-0005-0000-0000-000045750000}"/>
    <cellStyle name="Normal 3 3 3 7" xfId="27086" xr:uid="{00000000-0005-0000-0000-000046750000}"/>
    <cellStyle name="Normal 3 3 3 7 2" xfId="27087" xr:uid="{00000000-0005-0000-0000-000047750000}"/>
    <cellStyle name="Normal 3 3 3 7 2 2" xfId="27088" xr:uid="{00000000-0005-0000-0000-000048750000}"/>
    <cellStyle name="Normal 3 3 3 7 2 2 2" xfId="27089" xr:uid="{00000000-0005-0000-0000-000049750000}"/>
    <cellStyle name="Normal 3 3 3 7 2 2 3" xfId="27090" xr:uid="{00000000-0005-0000-0000-00004A750000}"/>
    <cellStyle name="Normal 3 3 3 7 2 3" xfId="27091" xr:uid="{00000000-0005-0000-0000-00004B750000}"/>
    <cellStyle name="Normal 3 3 3 7 2 3 2" xfId="27092" xr:uid="{00000000-0005-0000-0000-00004C750000}"/>
    <cellStyle name="Normal 3 3 3 7 2 4" xfId="27093" xr:uid="{00000000-0005-0000-0000-00004D750000}"/>
    <cellStyle name="Normal 3 3 3 7 2 5" xfId="27094" xr:uid="{00000000-0005-0000-0000-00004E750000}"/>
    <cellStyle name="Normal 3 3 3 7 3" xfId="27095" xr:uid="{00000000-0005-0000-0000-00004F750000}"/>
    <cellStyle name="Normal 3 3 3 7 3 2" xfId="27096" xr:uid="{00000000-0005-0000-0000-000050750000}"/>
    <cellStyle name="Normal 3 3 3 7 3 2 2" xfId="27097" xr:uid="{00000000-0005-0000-0000-000051750000}"/>
    <cellStyle name="Normal 3 3 3 7 3 3" xfId="27098" xr:uid="{00000000-0005-0000-0000-000052750000}"/>
    <cellStyle name="Normal 3 3 3 7 3 4" xfId="27099" xr:uid="{00000000-0005-0000-0000-000053750000}"/>
    <cellStyle name="Normal 3 3 3 7 4" xfId="27100" xr:uid="{00000000-0005-0000-0000-000054750000}"/>
    <cellStyle name="Normal 3 3 3 7 4 2" xfId="27101" xr:uid="{00000000-0005-0000-0000-000055750000}"/>
    <cellStyle name="Normal 3 3 3 7 4 2 2" xfId="27102" xr:uid="{00000000-0005-0000-0000-000056750000}"/>
    <cellStyle name="Normal 3 3 3 7 4 3" xfId="27103" xr:uid="{00000000-0005-0000-0000-000057750000}"/>
    <cellStyle name="Normal 3 3 3 7 5" xfId="27104" xr:uid="{00000000-0005-0000-0000-000058750000}"/>
    <cellStyle name="Normal 3 3 3 7 5 2" xfId="27105" xr:uid="{00000000-0005-0000-0000-000059750000}"/>
    <cellStyle name="Normal 3 3 3 7 5 3" xfId="27106" xr:uid="{00000000-0005-0000-0000-00005A750000}"/>
    <cellStyle name="Normal 3 3 3 7 6" xfId="27107" xr:uid="{00000000-0005-0000-0000-00005B750000}"/>
    <cellStyle name="Normal 3 3 3 7 6 2" xfId="27108" xr:uid="{00000000-0005-0000-0000-00005C750000}"/>
    <cellStyle name="Normal 3 3 3 7 7" xfId="27109" xr:uid="{00000000-0005-0000-0000-00005D750000}"/>
    <cellStyle name="Normal 3 3 3 8" xfId="27110" xr:uid="{00000000-0005-0000-0000-00005E750000}"/>
    <cellStyle name="Normal 3 3 3 8 2" xfId="27111" xr:uid="{00000000-0005-0000-0000-00005F750000}"/>
    <cellStyle name="Normal 3 3 3 8 2 2" xfId="27112" xr:uid="{00000000-0005-0000-0000-000060750000}"/>
    <cellStyle name="Normal 3 3 3 8 2 2 2" xfId="27113" xr:uid="{00000000-0005-0000-0000-000061750000}"/>
    <cellStyle name="Normal 3 3 3 8 2 3" xfId="27114" xr:uid="{00000000-0005-0000-0000-000062750000}"/>
    <cellStyle name="Normal 3 3 3 8 3" xfId="27115" xr:uid="{00000000-0005-0000-0000-000063750000}"/>
    <cellStyle name="Normal 3 3 3 8 3 2" xfId="27116" xr:uid="{00000000-0005-0000-0000-000064750000}"/>
    <cellStyle name="Normal 3 3 3 8 3 2 2" xfId="27117" xr:uid="{00000000-0005-0000-0000-000065750000}"/>
    <cellStyle name="Normal 3 3 3 8 3 3" xfId="27118" xr:uid="{00000000-0005-0000-0000-000066750000}"/>
    <cellStyle name="Normal 3 3 3 8 4" xfId="27119" xr:uid="{00000000-0005-0000-0000-000067750000}"/>
    <cellStyle name="Normal 3 3 3 8 4 2" xfId="27120" xr:uid="{00000000-0005-0000-0000-000068750000}"/>
    <cellStyle name="Normal 3 3 3 8 5" xfId="27121" xr:uid="{00000000-0005-0000-0000-000069750000}"/>
    <cellStyle name="Normal 3 3 3 8 6" xfId="27122" xr:uid="{00000000-0005-0000-0000-00006A750000}"/>
    <cellStyle name="Normal 3 3 3 9" xfId="27123" xr:uid="{00000000-0005-0000-0000-00006B750000}"/>
    <cellStyle name="Normal 3 3 3 9 2" xfId="27124" xr:uid="{00000000-0005-0000-0000-00006C750000}"/>
    <cellStyle name="Normal 3 3 3 9 2 2" xfId="27125" xr:uid="{00000000-0005-0000-0000-00006D750000}"/>
    <cellStyle name="Normal 3 3 3 9 2 3" xfId="27126" xr:uid="{00000000-0005-0000-0000-00006E750000}"/>
    <cellStyle name="Normal 3 3 3 9 3" xfId="27127" xr:uid="{00000000-0005-0000-0000-00006F750000}"/>
    <cellStyle name="Normal 3 3 3 9 3 2" xfId="27128" xr:uid="{00000000-0005-0000-0000-000070750000}"/>
    <cellStyle name="Normal 3 3 3 9 4" xfId="27129" xr:uid="{00000000-0005-0000-0000-000071750000}"/>
    <cellStyle name="Normal 3 3 3 9 5" xfId="27130" xr:uid="{00000000-0005-0000-0000-000072750000}"/>
    <cellStyle name="Normal 3 3 4" xfId="27131" xr:uid="{00000000-0005-0000-0000-000073750000}"/>
    <cellStyle name="Normal 3 3 4 10" xfId="27132" xr:uid="{00000000-0005-0000-0000-000074750000}"/>
    <cellStyle name="Normal 3 3 4 10 2" xfId="27133" xr:uid="{00000000-0005-0000-0000-000075750000}"/>
    <cellStyle name="Normal 3 3 4 10 2 2" xfId="27134" xr:uid="{00000000-0005-0000-0000-000076750000}"/>
    <cellStyle name="Normal 3 3 4 10 3" xfId="27135" xr:uid="{00000000-0005-0000-0000-000077750000}"/>
    <cellStyle name="Normal 3 3 4 11" xfId="27136" xr:uid="{00000000-0005-0000-0000-000078750000}"/>
    <cellStyle name="Normal 3 3 4 11 2" xfId="27137" xr:uid="{00000000-0005-0000-0000-000079750000}"/>
    <cellStyle name="Normal 3 3 4 11 3" xfId="27138" xr:uid="{00000000-0005-0000-0000-00007A750000}"/>
    <cellStyle name="Normal 3 3 4 12" xfId="27139" xr:uid="{00000000-0005-0000-0000-00007B750000}"/>
    <cellStyle name="Normal 3 3 4 13" xfId="27140" xr:uid="{00000000-0005-0000-0000-00007C750000}"/>
    <cellStyle name="Normal 3 3 4 14" xfId="27141" xr:uid="{00000000-0005-0000-0000-00007D750000}"/>
    <cellStyle name="Normal 3 3 4 2" xfId="27142" xr:uid="{00000000-0005-0000-0000-00007E750000}"/>
    <cellStyle name="Normal 3 3 4 2 10" xfId="27143" xr:uid="{00000000-0005-0000-0000-00007F750000}"/>
    <cellStyle name="Normal 3 3 4 2 11" xfId="27144" xr:uid="{00000000-0005-0000-0000-000080750000}"/>
    <cellStyle name="Normal 3 3 4 2 12" xfId="27145" xr:uid="{00000000-0005-0000-0000-000081750000}"/>
    <cellStyle name="Normal 3 3 4 2 2" xfId="27146" xr:uid="{00000000-0005-0000-0000-000082750000}"/>
    <cellStyle name="Normal 3 3 4 2 2 2" xfId="27147" xr:uid="{00000000-0005-0000-0000-000083750000}"/>
    <cellStyle name="Normal 3 3 4 2 2 2 2" xfId="27148" xr:uid="{00000000-0005-0000-0000-000084750000}"/>
    <cellStyle name="Normal 3 3 4 2 2 2 2 2" xfId="27149" xr:uid="{00000000-0005-0000-0000-000085750000}"/>
    <cellStyle name="Normal 3 3 4 2 2 2 2 3" xfId="27150" xr:uid="{00000000-0005-0000-0000-000086750000}"/>
    <cellStyle name="Normal 3 3 4 2 2 2 2 4" xfId="27151" xr:uid="{00000000-0005-0000-0000-000087750000}"/>
    <cellStyle name="Normal 3 3 4 2 2 2 3" xfId="27152" xr:uid="{00000000-0005-0000-0000-000088750000}"/>
    <cellStyle name="Normal 3 3 4 2 2 2 3 2" xfId="27153" xr:uid="{00000000-0005-0000-0000-000089750000}"/>
    <cellStyle name="Normal 3 3 4 2 2 2 4" xfId="27154" xr:uid="{00000000-0005-0000-0000-00008A750000}"/>
    <cellStyle name="Normal 3 3 4 2 2 2 4 2" xfId="27155" xr:uid="{00000000-0005-0000-0000-00008B750000}"/>
    <cellStyle name="Normal 3 3 4 2 2 2 5" xfId="27156" xr:uid="{00000000-0005-0000-0000-00008C750000}"/>
    <cellStyle name="Normal 3 3 4 2 2 2 6" xfId="27157" xr:uid="{00000000-0005-0000-0000-00008D750000}"/>
    <cellStyle name="Normal 3 3 4 2 2 3" xfId="27158" xr:uid="{00000000-0005-0000-0000-00008E750000}"/>
    <cellStyle name="Normal 3 3 4 2 2 3 2" xfId="27159" xr:uid="{00000000-0005-0000-0000-00008F750000}"/>
    <cellStyle name="Normal 3 3 4 2 2 3 2 2" xfId="27160" xr:uid="{00000000-0005-0000-0000-000090750000}"/>
    <cellStyle name="Normal 3 3 4 2 2 3 2 3" xfId="27161" xr:uid="{00000000-0005-0000-0000-000091750000}"/>
    <cellStyle name="Normal 3 3 4 2 2 3 3" xfId="27162" xr:uid="{00000000-0005-0000-0000-000092750000}"/>
    <cellStyle name="Normal 3 3 4 2 2 3 3 2" xfId="27163" xr:uid="{00000000-0005-0000-0000-000093750000}"/>
    <cellStyle name="Normal 3 3 4 2 2 3 4" xfId="27164" xr:uid="{00000000-0005-0000-0000-000094750000}"/>
    <cellStyle name="Normal 3 3 4 2 2 3 5" xfId="27165" xr:uid="{00000000-0005-0000-0000-000095750000}"/>
    <cellStyle name="Normal 3 3 4 2 2 4" xfId="27166" xr:uid="{00000000-0005-0000-0000-000096750000}"/>
    <cellStyle name="Normal 3 3 4 2 2 4 2" xfId="27167" xr:uid="{00000000-0005-0000-0000-000097750000}"/>
    <cellStyle name="Normal 3 3 4 2 2 4 2 2" xfId="27168" xr:uid="{00000000-0005-0000-0000-000098750000}"/>
    <cellStyle name="Normal 3 3 4 2 2 4 3" xfId="27169" xr:uid="{00000000-0005-0000-0000-000099750000}"/>
    <cellStyle name="Normal 3 3 4 2 2 4 4" xfId="27170" xr:uid="{00000000-0005-0000-0000-00009A750000}"/>
    <cellStyle name="Normal 3 3 4 2 2 5" xfId="27171" xr:uid="{00000000-0005-0000-0000-00009B750000}"/>
    <cellStyle name="Normal 3 3 4 2 2 5 2" xfId="27172" xr:uid="{00000000-0005-0000-0000-00009C750000}"/>
    <cellStyle name="Normal 3 3 4 2 2 5 3" xfId="27173" xr:uid="{00000000-0005-0000-0000-00009D750000}"/>
    <cellStyle name="Normal 3 3 4 2 2 6" xfId="27174" xr:uid="{00000000-0005-0000-0000-00009E750000}"/>
    <cellStyle name="Normal 3 3 4 2 2 6 2" xfId="27175" xr:uid="{00000000-0005-0000-0000-00009F750000}"/>
    <cellStyle name="Normal 3 3 4 2 2 6 3" xfId="27176" xr:uid="{00000000-0005-0000-0000-0000A0750000}"/>
    <cellStyle name="Normal 3 3 4 2 2 7" xfId="27177" xr:uid="{00000000-0005-0000-0000-0000A1750000}"/>
    <cellStyle name="Normal 3 3 4 2 2 8" xfId="27178" xr:uid="{00000000-0005-0000-0000-0000A2750000}"/>
    <cellStyle name="Normal 3 3 4 2 3" xfId="27179" xr:uid="{00000000-0005-0000-0000-0000A3750000}"/>
    <cellStyle name="Normal 3 3 4 2 3 2" xfId="27180" xr:uid="{00000000-0005-0000-0000-0000A4750000}"/>
    <cellStyle name="Normal 3 3 4 2 3 2 2" xfId="27181" xr:uid="{00000000-0005-0000-0000-0000A5750000}"/>
    <cellStyle name="Normal 3 3 4 2 3 2 2 2" xfId="27182" xr:uid="{00000000-0005-0000-0000-0000A6750000}"/>
    <cellStyle name="Normal 3 3 4 2 3 2 3" xfId="27183" xr:uid="{00000000-0005-0000-0000-0000A7750000}"/>
    <cellStyle name="Normal 3 3 4 2 3 2 4" xfId="27184" xr:uid="{00000000-0005-0000-0000-0000A8750000}"/>
    <cellStyle name="Normal 3 3 4 2 3 3" xfId="27185" xr:uid="{00000000-0005-0000-0000-0000A9750000}"/>
    <cellStyle name="Normal 3 3 4 2 3 3 2" xfId="27186" xr:uid="{00000000-0005-0000-0000-0000AA750000}"/>
    <cellStyle name="Normal 3 3 4 2 3 3 2 2" xfId="27187" xr:uid="{00000000-0005-0000-0000-0000AB750000}"/>
    <cellStyle name="Normal 3 3 4 2 3 3 3" xfId="27188" xr:uid="{00000000-0005-0000-0000-0000AC750000}"/>
    <cellStyle name="Normal 3 3 4 2 3 4" xfId="27189" xr:uid="{00000000-0005-0000-0000-0000AD750000}"/>
    <cellStyle name="Normal 3 3 4 2 3 4 2" xfId="27190" xr:uid="{00000000-0005-0000-0000-0000AE750000}"/>
    <cellStyle name="Normal 3 3 4 2 3 4 2 2" xfId="27191" xr:uid="{00000000-0005-0000-0000-0000AF750000}"/>
    <cellStyle name="Normal 3 3 4 2 3 4 3" xfId="27192" xr:uid="{00000000-0005-0000-0000-0000B0750000}"/>
    <cellStyle name="Normal 3 3 4 2 3 5" xfId="27193" xr:uid="{00000000-0005-0000-0000-0000B1750000}"/>
    <cellStyle name="Normal 3 3 4 2 3 5 2" xfId="27194" xr:uid="{00000000-0005-0000-0000-0000B2750000}"/>
    <cellStyle name="Normal 3 3 4 2 3 6" xfId="27195" xr:uid="{00000000-0005-0000-0000-0000B3750000}"/>
    <cellStyle name="Normal 3 3 4 2 3 7" xfId="27196" xr:uid="{00000000-0005-0000-0000-0000B4750000}"/>
    <cellStyle name="Normal 3 3 4 2 4" xfId="27197" xr:uid="{00000000-0005-0000-0000-0000B5750000}"/>
    <cellStyle name="Normal 3 3 4 2 4 2" xfId="27198" xr:uid="{00000000-0005-0000-0000-0000B6750000}"/>
    <cellStyle name="Normal 3 3 4 2 4 2 2" xfId="27199" xr:uid="{00000000-0005-0000-0000-0000B7750000}"/>
    <cellStyle name="Normal 3 3 4 2 4 2 2 2" xfId="27200" xr:uid="{00000000-0005-0000-0000-0000B8750000}"/>
    <cellStyle name="Normal 3 3 4 2 4 2 3" xfId="27201" xr:uid="{00000000-0005-0000-0000-0000B9750000}"/>
    <cellStyle name="Normal 3 3 4 2 4 3" xfId="27202" xr:uid="{00000000-0005-0000-0000-0000BA750000}"/>
    <cellStyle name="Normal 3 3 4 2 4 3 2" xfId="27203" xr:uid="{00000000-0005-0000-0000-0000BB750000}"/>
    <cellStyle name="Normal 3 3 4 2 4 3 2 2" xfId="27204" xr:uid="{00000000-0005-0000-0000-0000BC750000}"/>
    <cellStyle name="Normal 3 3 4 2 4 3 3" xfId="27205" xr:uid="{00000000-0005-0000-0000-0000BD750000}"/>
    <cellStyle name="Normal 3 3 4 2 4 4" xfId="27206" xr:uid="{00000000-0005-0000-0000-0000BE750000}"/>
    <cellStyle name="Normal 3 3 4 2 4 4 2" xfId="27207" xr:uid="{00000000-0005-0000-0000-0000BF750000}"/>
    <cellStyle name="Normal 3 3 4 2 4 4 3" xfId="27208" xr:uid="{00000000-0005-0000-0000-0000C0750000}"/>
    <cellStyle name="Normal 3 3 4 2 4 5" xfId="27209" xr:uid="{00000000-0005-0000-0000-0000C1750000}"/>
    <cellStyle name="Normal 3 3 4 2 4 6" xfId="27210" xr:uid="{00000000-0005-0000-0000-0000C2750000}"/>
    <cellStyle name="Normal 3 3 4 2 4 7" xfId="27211" xr:uid="{00000000-0005-0000-0000-0000C3750000}"/>
    <cellStyle name="Normal 3 3 4 2 5" xfId="27212" xr:uid="{00000000-0005-0000-0000-0000C4750000}"/>
    <cellStyle name="Normal 3 3 4 2 5 2" xfId="27213" xr:uid="{00000000-0005-0000-0000-0000C5750000}"/>
    <cellStyle name="Normal 3 3 4 2 5 2 2" xfId="27214" xr:uid="{00000000-0005-0000-0000-0000C6750000}"/>
    <cellStyle name="Normal 3 3 4 2 5 2 3" xfId="27215" xr:uid="{00000000-0005-0000-0000-0000C7750000}"/>
    <cellStyle name="Normal 3 3 4 2 5 3" xfId="27216" xr:uid="{00000000-0005-0000-0000-0000C8750000}"/>
    <cellStyle name="Normal 3 3 4 2 5 3 2" xfId="27217" xr:uid="{00000000-0005-0000-0000-0000C9750000}"/>
    <cellStyle name="Normal 3 3 4 2 5 3 3" xfId="27218" xr:uid="{00000000-0005-0000-0000-0000CA750000}"/>
    <cellStyle name="Normal 3 3 4 2 5 4" xfId="27219" xr:uid="{00000000-0005-0000-0000-0000CB750000}"/>
    <cellStyle name="Normal 3 3 4 2 5 4 2" xfId="27220" xr:uid="{00000000-0005-0000-0000-0000CC750000}"/>
    <cellStyle name="Normal 3 3 4 2 5 5" xfId="27221" xr:uid="{00000000-0005-0000-0000-0000CD750000}"/>
    <cellStyle name="Normal 3 3 4 2 5 6" xfId="27222" xr:uid="{00000000-0005-0000-0000-0000CE750000}"/>
    <cellStyle name="Normal 3 3 4 2 5 7" xfId="27223" xr:uid="{00000000-0005-0000-0000-0000CF750000}"/>
    <cellStyle name="Normal 3 3 4 2 6" xfId="27224" xr:uid="{00000000-0005-0000-0000-0000D0750000}"/>
    <cellStyle name="Normal 3 3 4 2 6 2" xfId="27225" xr:uid="{00000000-0005-0000-0000-0000D1750000}"/>
    <cellStyle name="Normal 3 3 4 2 6 2 2" xfId="27226" xr:uid="{00000000-0005-0000-0000-0000D2750000}"/>
    <cellStyle name="Normal 3 3 4 2 6 2 3" xfId="27227" xr:uid="{00000000-0005-0000-0000-0000D3750000}"/>
    <cellStyle name="Normal 3 3 4 2 6 3" xfId="27228" xr:uid="{00000000-0005-0000-0000-0000D4750000}"/>
    <cellStyle name="Normal 3 3 4 2 6 3 2" xfId="27229" xr:uid="{00000000-0005-0000-0000-0000D5750000}"/>
    <cellStyle name="Normal 3 3 4 2 6 4" xfId="27230" xr:uid="{00000000-0005-0000-0000-0000D6750000}"/>
    <cellStyle name="Normal 3 3 4 2 6 5" xfId="27231" xr:uid="{00000000-0005-0000-0000-0000D7750000}"/>
    <cellStyle name="Normal 3 3 4 2 6 6" xfId="27232" xr:uid="{00000000-0005-0000-0000-0000D8750000}"/>
    <cellStyle name="Normal 3 3 4 2 7" xfId="27233" xr:uid="{00000000-0005-0000-0000-0000D9750000}"/>
    <cellStyle name="Normal 3 3 4 2 7 2" xfId="27234" xr:uid="{00000000-0005-0000-0000-0000DA750000}"/>
    <cellStyle name="Normal 3 3 4 2 7 2 2" xfId="27235" xr:uid="{00000000-0005-0000-0000-0000DB750000}"/>
    <cellStyle name="Normal 3 3 4 2 7 3" xfId="27236" xr:uid="{00000000-0005-0000-0000-0000DC750000}"/>
    <cellStyle name="Normal 3 3 4 2 8" xfId="27237" xr:uid="{00000000-0005-0000-0000-0000DD750000}"/>
    <cellStyle name="Normal 3 3 4 2 8 2" xfId="27238" xr:uid="{00000000-0005-0000-0000-0000DE750000}"/>
    <cellStyle name="Normal 3 3 4 2 8 3" xfId="27239" xr:uid="{00000000-0005-0000-0000-0000DF750000}"/>
    <cellStyle name="Normal 3 3 4 2 9" xfId="27240" xr:uid="{00000000-0005-0000-0000-0000E0750000}"/>
    <cellStyle name="Normal 3 3 4 2 9 2" xfId="27241" xr:uid="{00000000-0005-0000-0000-0000E1750000}"/>
    <cellStyle name="Normal 3 3 4 3" xfId="27242" xr:uid="{00000000-0005-0000-0000-0000E2750000}"/>
    <cellStyle name="Normal 3 3 4 3 10" xfId="27243" xr:uid="{00000000-0005-0000-0000-0000E3750000}"/>
    <cellStyle name="Normal 3 3 4 3 11" xfId="27244" xr:uid="{00000000-0005-0000-0000-0000E4750000}"/>
    <cellStyle name="Normal 3 3 4 3 2" xfId="27245" xr:uid="{00000000-0005-0000-0000-0000E5750000}"/>
    <cellStyle name="Normal 3 3 4 3 2 2" xfId="27246" xr:uid="{00000000-0005-0000-0000-0000E6750000}"/>
    <cellStyle name="Normal 3 3 4 3 2 2 2" xfId="27247" xr:uid="{00000000-0005-0000-0000-0000E7750000}"/>
    <cellStyle name="Normal 3 3 4 3 2 2 2 2" xfId="27248" xr:uid="{00000000-0005-0000-0000-0000E8750000}"/>
    <cellStyle name="Normal 3 3 4 3 2 2 3" xfId="27249" xr:uid="{00000000-0005-0000-0000-0000E9750000}"/>
    <cellStyle name="Normal 3 3 4 3 2 2 4" xfId="27250" xr:uid="{00000000-0005-0000-0000-0000EA750000}"/>
    <cellStyle name="Normal 3 3 4 3 2 3" xfId="27251" xr:uid="{00000000-0005-0000-0000-0000EB750000}"/>
    <cellStyle name="Normal 3 3 4 3 2 3 2" xfId="27252" xr:uid="{00000000-0005-0000-0000-0000EC750000}"/>
    <cellStyle name="Normal 3 3 4 3 2 3 2 2" xfId="27253" xr:uid="{00000000-0005-0000-0000-0000ED750000}"/>
    <cellStyle name="Normal 3 3 4 3 2 3 3" xfId="27254" xr:uid="{00000000-0005-0000-0000-0000EE750000}"/>
    <cellStyle name="Normal 3 3 4 3 2 4" xfId="27255" xr:uid="{00000000-0005-0000-0000-0000EF750000}"/>
    <cellStyle name="Normal 3 3 4 3 2 4 2" xfId="27256" xr:uid="{00000000-0005-0000-0000-0000F0750000}"/>
    <cellStyle name="Normal 3 3 4 3 2 4 2 2" xfId="27257" xr:uid="{00000000-0005-0000-0000-0000F1750000}"/>
    <cellStyle name="Normal 3 3 4 3 2 4 3" xfId="27258" xr:uid="{00000000-0005-0000-0000-0000F2750000}"/>
    <cellStyle name="Normal 3 3 4 3 2 5" xfId="27259" xr:uid="{00000000-0005-0000-0000-0000F3750000}"/>
    <cellStyle name="Normal 3 3 4 3 2 5 2" xfId="27260" xr:uid="{00000000-0005-0000-0000-0000F4750000}"/>
    <cellStyle name="Normal 3 3 4 3 2 6" xfId="27261" xr:uid="{00000000-0005-0000-0000-0000F5750000}"/>
    <cellStyle name="Normal 3 3 4 3 2 7" xfId="27262" xr:uid="{00000000-0005-0000-0000-0000F6750000}"/>
    <cellStyle name="Normal 3 3 4 3 3" xfId="27263" xr:uid="{00000000-0005-0000-0000-0000F7750000}"/>
    <cellStyle name="Normal 3 3 4 3 3 2" xfId="27264" xr:uid="{00000000-0005-0000-0000-0000F8750000}"/>
    <cellStyle name="Normal 3 3 4 3 3 2 2" xfId="27265" xr:uid="{00000000-0005-0000-0000-0000F9750000}"/>
    <cellStyle name="Normal 3 3 4 3 3 2 2 2" xfId="27266" xr:uid="{00000000-0005-0000-0000-0000FA750000}"/>
    <cellStyle name="Normal 3 3 4 3 3 2 3" xfId="27267" xr:uid="{00000000-0005-0000-0000-0000FB750000}"/>
    <cellStyle name="Normal 3 3 4 3 3 3" xfId="27268" xr:uid="{00000000-0005-0000-0000-0000FC750000}"/>
    <cellStyle name="Normal 3 3 4 3 3 3 2" xfId="27269" xr:uid="{00000000-0005-0000-0000-0000FD750000}"/>
    <cellStyle name="Normal 3 3 4 3 3 3 2 2" xfId="27270" xr:uid="{00000000-0005-0000-0000-0000FE750000}"/>
    <cellStyle name="Normal 3 3 4 3 3 3 3" xfId="27271" xr:uid="{00000000-0005-0000-0000-0000FF750000}"/>
    <cellStyle name="Normal 3 3 4 3 3 4" xfId="27272" xr:uid="{00000000-0005-0000-0000-000000760000}"/>
    <cellStyle name="Normal 3 3 4 3 3 4 2" xfId="27273" xr:uid="{00000000-0005-0000-0000-000001760000}"/>
    <cellStyle name="Normal 3 3 4 3 3 4 3" xfId="27274" xr:uid="{00000000-0005-0000-0000-000002760000}"/>
    <cellStyle name="Normal 3 3 4 3 3 5" xfId="27275" xr:uid="{00000000-0005-0000-0000-000003760000}"/>
    <cellStyle name="Normal 3 3 4 3 3 6" xfId="27276" xr:uid="{00000000-0005-0000-0000-000004760000}"/>
    <cellStyle name="Normal 3 3 4 3 3 7" xfId="27277" xr:uid="{00000000-0005-0000-0000-000005760000}"/>
    <cellStyle name="Normal 3 3 4 3 4" xfId="27278" xr:uid="{00000000-0005-0000-0000-000006760000}"/>
    <cellStyle name="Normal 3 3 4 3 4 2" xfId="27279" xr:uid="{00000000-0005-0000-0000-000007760000}"/>
    <cellStyle name="Normal 3 3 4 3 4 2 2" xfId="27280" xr:uid="{00000000-0005-0000-0000-000008760000}"/>
    <cellStyle name="Normal 3 3 4 3 4 2 3" xfId="27281" xr:uid="{00000000-0005-0000-0000-000009760000}"/>
    <cellStyle name="Normal 3 3 4 3 4 3" xfId="27282" xr:uid="{00000000-0005-0000-0000-00000A760000}"/>
    <cellStyle name="Normal 3 3 4 3 4 3 2" xfId="27283" xr:uid="{00000000-0005-0000-0000-00000B760000}"/>
    <cellStyle name="Normal 3 3 4 3 4 3 3" xfId="27284" xr:uid="{00000000-0005-0000-0000-00000C760000}"/>
    <cellStyle name="Normal 3 3 4 3 4 4" xfId="27285" xr:uid="{00000000-0005-0000-0000-00000D760000}"/>
    <cellStyle name="Normal 3 3 4 3 4 4 2" xfId="27286" xr:uid="{00000000-0005-0000-0000-00000E760000}"/>
    <cellStyle name="Normal 3 3 4 3 4 5" xfId="27287" xr:uid="{00000000-0005-0000-0000-00000F760000}"/>
    <cellStyle name="Normal 3 3 4 3 4 6" xfId="27288" xr:uid="{00000000-0005-0000-0000-000010760000}"/>
    <cellStyle name="Normal 3 3 4 3 4 7" xfId="27289" xr:uid="{00000000-0005-0000-0000-000011760000}"/>
    <cellStyle name="Normal 3 3 4 3 5" xfId="27290" xr:uid="{00000000-0005-0000-0000-000012760000}"/>
    <cellStyle name="Normal 3 3 4 3 5 2" xfId="27291" xr:uid="{00000000-0005-0000-0000-000013760000}"/>
    <cellStyle name="Normal 3 3 4 3 5 2 2" xfId="27292" xr:uid="{00000000-0005-0000-0000-000014760000}"/>
    <cellStyle name="Normal 3 3 4 3 5 2 3" xfId="27293" xr:uid="{00000000-0005-0000-0000-000015760000}"/>
    <cellStyle name="Normal 3 3 4 3 5 3" xfId="27294" xr:uid="{00000000-0005-0000-0000-000016760000}"/>
    <cellStyle name="Normal 3 3 4 3 5 3 2" xfId="27295" xr:uid="{00000000-0005-0000-0000-000017760000}"/>
    <cellStyle name="Normal 3 3 4 3 5 4" xfId="27296" xr:uid="{00000000-0005-0000-0000-000018760000}"/>
    <cellStyle name="Normal 3 3 4 3 5 5" xfId="27297" xr:uid="{00000000-0005-0000-0000-000019760000}"/>
    <cellStyle name="Normal 3 3 4 3 5 6" xfId="27298" xr:uid="{00000000-0005-0000-0000-00001A760000}"/>
    <cellStyle name="Normal 3 3 4 3 6" xfId="27299" xr:uid="{00000000-0005-0000-0000-00001B760000}"/>
    <cellStyle name="Normal 3 3 4 3 6 2" xfId="27300" xr:uid="{00000000-0005-0000-0000-00001C760000}"/>
    <cellStyle name="Normal 3 3 4 3 6 2 2" xfId="27301" xr:uid="{00000000-0005-0000-0000-00001D760000}"/>
    <cellStyle name="Normal 3 3 4 3 6 3" xfId="27302" xr:uid="{00000000-0005-0000-0000-00001E760000}"/>
    <cellStyle name="Normal 3 3 4 3 7" xfId="27303" xr:uid="{00000000-0005-0000-0000-00001F760000}"/>
    <cellStyle name="Normal 3 3 4 3 7 2" xfId="27304" xr:uid="{00000000-0005-0000-0000-000020760000}"/>
    <cellStyle name="Normal 3 3 4 3 7 3" xfId="27305" xr:uid="{00000000-0005-0000-0000-000021760000}"/>
    <cellStyle name="Normal 3 3 4 3 8" xfId="27306" xr:uid="{00000000-0005-0000-0000-000022760000}"/>
    <cellStyle name="Normal 3 3 4 3 8 2" xfId="27307" xr:uid="{00000000-0005-0000-0000-000023760000}"/>
    <cellStyle name="Normal 3 3 4 3 9" xfId="27308" xr:uid="{00000000-0005-0000-0000-000024760000}"/>
    <cellStyle name="Normal 3 3 4 4" xfId="27309" xr:uid="{00000000-0005-0000-0000-000025760000}"/>
    <cellStyle name="Normal 3 3 4 4 10" xfId="27310" xr:uid="{00000000-0005-0000-0000-000026760000}"/>
    <cellStyle name="Normal 3 3 4 4 11" xfId="27311" xr:uid="{00000000-0005-0000-0000-000027760000}"/>
    <cellStyle name="Normal 3 3 4 4 2" xfId="27312" xr:uid="{00000000-0005-0000-0000-000028760000}"/>
    <cellStyle name="Normal 3 3 4 4 2 2" xfId="27313" xr:uid="{00000000-0005-0000-0000-000029760000}"/>
    <cellStyle name="Normal 3 3 4 4 2 2 2" xfId="27314" xr:uid="{00000000-0005-0000-0000-00002A760000}"/>
    <cellStyle name="Normal 3 3 4 4 2 2 2 2" xfId="27315" xr:uid="{00000000-0005-0000-0000-00002B760000}"/>
    <cellStyle name="Normal 3 3 4 4 2 2 3" xfId="27316" xr:uid="{00000000-0005-0000-0000-00002C760000}"/>
    <cellStyle name="Normal 3 3 4 4 2 2 4" xfId="27317" xr:uid="{00000000-0005-0000-0000-00002D760000}"/>
    <cellStyle name="Normal 3 3 4 4 2 3" xfId="27318" xr:uid="{00000000-0005-0000-0000-00002E760000}"/>
    <cellStyle name="Normal 3 3 4 4 2 3 2" xfId="27319" xr:uid="{00000000-0005-0000-0000-00002F760000}"/>
    <cellStyle name="Normal 3 3 4 4 2 3 2 2" xfId="27320" xr:uid="{00000000-0005-0000-0000-000030760000}"/>
    <cellStyle name="Normal 3 3 4 4 2 3 3" xfId="27321" xr:uid="{00000000-0005-0000-0000-000031760000}"/>
    <cellStyle name="Normal 3 3 4 4 2 4" xfId="27322" xr:uid="{00000000-0005-0000-0000-000032760000}"/>
    <cellStyle name="Normal 3 3 4 4 2 4 2" xfId="27323" xr:uid="{00000000-0005-0000-0000-000033760000}"/>
    <cellStyle name="Normal 3 3 4 4 2 4 2 2" xfId="27324" xr:uid="{00000000-0005-0000-0000-000034760000}"/>
    <cellStyle name="Normal 3 3 4 4 2 4 3" xfId="27325" xr:uid="{00000000-0005-0000-0000-000035760000}"/>
    <cellStyle name="Normal 3 3 4 4 2 5" xfId="27326" xr:uid="{00000000-0005-0000-0000-000036760000}"/>
    <cellStyle name="Normal 3 3 4 4 2 5 2" xfId="27327" xr:uid="{00000000-0005-0000-0000-000037760000}"/>
    <cellStyle name="Normal 3 3 4 4 2 6" xfId="27328" xr:uid="{00000000-0005-0000-0000-000038760000}"/>
    <cellStyle name="Normal 3 3 4 4 2 7" xfId="27329" xr:uid="{00000000-0005-0000-0000-000039760000}"/>
    <cellStyle name="Normal 3 3 4 4 3" xfId="27330" xr:uid="{00000000-0005-0000-0000-00003A760000}"/>
    <cellStyle name="Normal 3 3 4 4 3 2" xfId="27331" xr:uid="{00000000-0005-0000-0000-00003B760000}"/>
    <cellStyle name="Normal 3 3 4 4 3 2 2" xfId="27332" xr:uid="{00000000-0005-0000-0000-00003C760000}"/>
    <cellStyle name="Normal 3 3 4 4 3 2 2 2" xfId="27333" xr:uid="{00000000-0005-0000-0000-00003D760000}"/>
    <cellStyle name="Normal 3 3 4 4 3 2 3" xfId="27334" xr:uid="{00000000-0005-0000-0000-00003E760000}"/>
    <cellStyle name="Normal 3 3 4 4 3 3" xfId="27335" xr:uid="{00000000-0005-0000-0000-00003F760000}"/>
    <cellStyle name="Normal 3 3 4 4 3 3 2" xfId="27336" xr:uid="{00000000-0005-0000-0000-000040760000}"/>
    <cellStyle name="Normal 3 3 4 4 3 3 2 2" xfId="27337" xr:uid="{00000000-0005-0000-0000-000041760000}"/>
    <cellStyle name="Normal 3 3 4 4 3 3 3" xfId="27338" xr:uid="{00000000-0005-0000-0000-000042760000}"/>
    <cellStyle name="Normal 3 3 4 4 3 4" xfId="27339" xr:uid="{00000000-0005-0000-0000-000043760000}"/>
    <cellStyle name="Normal 3 3 4 4 3 4 2" xfId="27340" xr:uid="{00000000-0005-0000-0000-000044760000}"/>
    <cellStyle name="Normal 3 3 4 4 3 4 3" xfId="27341" xr:uid="{00000000-0005-0000-0000-000045760000}"/>
    <cellStyle name="Normal 3 3 4 4 3 5" xfId="27342" xr:uid="{00000000-0005-0000-0000-000046760000}"/>
    <cellStyle name="Normal 3 3 4 4 3 6" xfId="27343" xr:uid="{00000000-0005-0000-0000-000047760000}"/>
    <cellStyle name="Normal 3 3 4 4 3 7" xfId="27344" xr:uid="{00000000-0005-0000-0000-000048760000}"/>
    <cellStyle name="Normal 3 3 4 4 4" xfId="27345" xr:uid="{00000000-0005-0000-0000-000049760000}"/>
    <cellStyle name="Normal 3 3 4 4 4 2" xfId="27346" xr:uid="{00000000-0005-0000-0000-00004A760000}"/>
    <cellStyle name="Normal 3 3 4 4 4 2 2" xfId="27347" xr:uid="{00000000-0005-0000-0000-00004B760000}"/>
    <cellStyle name="Normal 3 3 4 4 4 2 3" xfId="27348" xr:uid="{00000000-0005-0000-0000-00004C760000}"/>
    <cellStyle name="Normal 3 3 4 4 4 3" xfId="27349" xr:uid="{00000000-0005-0000-0000-00004D760000}"/>
    <cellStyle name="Normal 3 3 4 4 4 3 2" xfId="27350" xr:uid="{00000000-0005-0000-0000-00004E760000}"/>
    <cellStyle name="Normal 3 3 4 4 4 3 3" xfId="27351" xr:uid="{00000000-0005-0000-0000-00004F760000}"/>
    <cellStyle name="Normal 3 3 4 4 4 4" xfId="27352" xr:uid="{00000000-0005-0000-0000-000050760000}"/>
    <cellStyle name="Normal 3 3 4 4 4 4 2" xfId="27353" xr:uid="{00000000-0005-0000-0000-000051760000}"/>
    <cellStyle name="Normal 3 3 4 4 4 5" xfId="27354" xr:uid="{00000000-0005-0000-0000-000052760000}"/>
    <cellStyle name="Normal 3 3 4 4 4 6" xfId="27355" xr:uid="{00000000-0005-0000-0000-000053760000}"/>
    <cellStyle name="Normal 3 3 4 4 4 7" xfId="27356" xr:uid="{00000000-0005-0000-0000-000054760000}"/>
    <cellStyle name="Normal 3 3 4 4 5" xfId="27357" xr:uid="{00000000-0005-0000-0000-000055760000}"/>
    <cellStyle name="Normal 3 3 4 4 5 2" xfId="27358" xr:uid="{00000000-0005-0000-0000-000056760000}"/>
    <cellStyle name="Normal 3 3 4 4 5 2 2" xfId="27359" xr:uid="{00000000-0005-0000-0000-000057760000}"/>
    <cellStyle name="Normal 3 3 4 4 5 2 3" xfId="27360" xr:uid="{00000000-0005-0000-0000-000058760000}"/>
    <cellStyle name="Normal 3 3 4 4 5 3" xfId="27361" xr:uid="{00000000-0005-0000-0000-000059760000}"/>
    <cellStyle name="Normal 3 3 4 4 5 3 2" xfId="27362" xr:uid="{00000000-0005-0000-0000-00005A760000}"/>
    <cellStyle name="Normal 3 3 4 4 5 4" xfId="27363" xr:uid="{00000000-0005-0000-0000-00005B760000}"/>
    <cellStyle name="Normal 3 3 4 4 5 5" xfId="27364" xr:uid="{00000000-0005-0000-0000-00005C760000}"/>
    <cellStyle name="Normal 3 3 4 4 5 6" xfId="27365" xr:uid="{00000000-0005-0000-0000-00005D760000}"/>
    <cellStyle name="Normal 3 3 4 4 6" xfId="27366" xr:uid="{00000000-0005-0000-0000-00005E760000}"/>
    <cellStyle name="Normal 3 3 4 4 6 2" xfId="27367" xr:uid="{00000000-0005-0000-0000-00005F760000}"/>
    <cellStyle name="Normal 3 3 4 4 6 2 2" xfId="27368" xr:uid="{00000000-0005-0000-0000-000060760000}"/>
    <cellStyle name="Normal 3 3 4 4 6 3" xfId="27369" xr:uid="{00000000-0005-0000-0000-000061760000}"/>
    <cellStyle name="Normal 3 3 4 4 7" xfId="27370" xr:uid="{00000000-0005-0000-0000-000062760000}"/>
    <cellStyle name="Normal 3 3 4 4 7 2" xfId="27371" xr:uid="{00000000-0005-0000-0000-000063760000}"/>
    <cellStyle name="Normal 3 3 4 4 7 3" xfId="27372" xr:uid="{00000000-0005-0000-0000-000064760000}"/>
    <cellStyle name="Normal 3 3 4 4 8" xfId="27373" xr:uid="{00000000-0005-0000-0000-000065760000}"/>
    <cellStyle name="Normal 3 3 4 4 8 2" xfId="27374" xr:uid="{00000000-0005-0000-0000-000066760000}"/>
    <cellStyle name="Normal 3 3 4 4 9" xfId="27375" xr:uid="{00000000-0005-0000-0000-000067760000}"/>
    <cellStyle name="Normal 3 3 4 5" xfId="27376" xr:uid="{00000000-0005-0000-0000-000068760000}"/>
    <cellStyle name="Normal 3 3 4 5 2" xfId="27377" xr:uid="{00000000-0005-0000-0000-000069760000}"/>
    <cellStyle name="Normal 3 3 4 5 2 2" xfId="27378" xr:uid="{00000000-0005-0000-0000-00006A760000}"/>
    <cellStyle name="Normal 3 3 4 5 2 2 2" xfId="27379" xr:uid="{00000000-0005-0000-0000-00006B760000}"/>
    <cellStyle name="Normal 3 3 4 5 2 2 3" xfId="27380" xr:uid="{00000000-0005-0000-0000-00006C760000}"/>
    <cellStyle name="Normal 3 3 4 5 2 3" xfId="27381" xr:uid="{00000000-0005-0000-0000-00006D760000}"/>
    <cellStyle name="Normal 3 3 4 5 2 3 2" xfId="27382" xr:uid="{00000000-0005-0000-0000-00006E760000}"/>
    <cellStyle name="Normal 3 3 4 5 2 4" xfId="27383" xr:uid="{00000000-0005-0000-0000-00006F760000}"/>
    <cellStyle name="Normal 3 3 4 5 2 5" xfId="27384" xr:uid="{00000000-0005-0000-0000-000070760000}"/>
    <cellStyle name="Normal 3 3 4 5 3" xfId="27385" xr:uid="{00000000-0005-0000-0000-000071760000}"/>
    <cellStyle name="Normal 3 3 4 5 3 2" xfId="27386" xr:uid="{00000000-0005-0000-0000-000072760000}"/>
    <cellStyle name="Normal 3 3 4 5 3 2 2" xfId="27387" xr:uid="{00000000-0005-0000-0000-000073760000}"/>
    <cellStyle name="Normal 3 3 4 5 3 3" xfId="27388" xr:uid="{00000000-0005-0000-0000-000074760000}"/>
    <cellStyle name="Normal 3 3 4 5 3 4" xfId="27389" xr:uid="{00000000-0005-0000-0000-000075760000}"/>
    <cellStyle name="Normal 3 3 4 5 4" xfId="27390" xr:uid="{00000000-0005-0000-0000-000076760000}"/>
    <cellStyle name="Normal 3 3 4 5 4 2" xfId="27391" xr:uid="{00000000-0005-0000-0000-000077760000}"/>
    <cellStyle name="Normal 3 3 4 5 4 2 2" xfId="27392" xr:uid="{00000000-0005-0000-0000-000078760000}"/>
    <cellStyle name="Normal 3 3 4 5 4 3" xfId="27393" xr:uid="{00000000-0005-0000-0000-000079760000}"/>
    <cellStyle name="Normal 3 3 4 5 5" xfId="27394" xr:uid="{00000000-0005-0000-0000-00007A760000}"/>
    <cellStyle name="Normal 3 3 4 5 5 2" xfId="27395" xr:uid="{00000000-0005-0000-0000-00007B760000}"/>
    <cellStyle name="Normal 3 3 4 5 5 3" xfId="27396" xr:uid="{00000000-0005-0000-0000-00007C760000}"/>
    <cellStyle name="Normal 3 3 4 5 6" xfId="27397" xr:uid="{00000000-0005-0000-0000-00007D760000}"/>
    <cellStyle name="Normal 3 3 4 5 6 2" xfId="27398" xr:uid="{00000000-0005-0000-0000-00007E760000}"/>
    <cellStyle name="Normal 3 3 4 5 7" xfId="27399" xr:uid="{00000000-0005-0000-0000-00007F760000}"/>
    <cellStyle name="Normal 3 3 4 6" xfId="27400" xr:uid="{00000000-0005-0000-0000-000080760000}"/>
    <cellStyle name="Normal 3 3 4 6 2" xfId="27401" xr:uid="{00000000-0005-0000-0000-000081760000}"/>
    <cellStyle name="Normal 3 3 4 6 2 2" xfId="27402" xr:uid="{00000000-0005-0000-0000-000082760000}"/>
    <cellStyle name="Normal 3 3 4 6 2 2 2" xfId="27403" xr:uid="{00000000-0005-0000-0000-000083760000}"/>
    <cellStyle name="Normal 3 3 4 6 2 3" xfId="27404" xr:uid="{00000000-0005-0000-0000-000084760000}"/>
    <cellStyle name="Normal 3 3 4 6 3" xfId="27405" xr:uid="{00000000-0005-0000-0000-000085760000}"/>
    <cellStyle name="Normal 3 3 4 6 3 2" xfId="27406" xr:uid="{00000000-0005-0000-0000-000086760000}"/>
    <cellStyle name="Normal 3 3 4 6 3 2 2" xfId="27407" xr:uid="{00000000-0005-0000-0000-000087760000}"/>
    <cellStyle name="Normal 3 3 4 6 3 3" xfId="27408" xr:uid="{00000000-0005-0000-0000-000088760000}"/>
    <cellStyle name="Normal 3 3 4 6 4" xfId="27409" xr:uid="{00000000-0005-0000-0000-000089760000}"/>
    <cellStyle name="Normal 3 3 4 6 4 2" xfId="27410" xr:uid="{00000000-0005-0000-0000-00008A760000}"/>
    <cellStyle name="Normal 3 3 4 6 4 3" xfId="27411" xr:uid="{00000000-0005-0000-0000-00008B760000}"/>
    <cellStyle name="Normal 3 3 4 6 5" xfId="27412" xr:uid="{00000000-0005-0000-0000-00008C760000}"/>
    <cellStyle name="Normal 3 3 4 6 6" xfId="27413" xr:uid="{00000000-0005-0000-0000-00008D760000}"/>
    <cellStyle name="Normal 3 3 4 6 7" xfId="27414" xr:uid="{00000000-0005-0000-0000-00008E760000}"/>
    <cellStyle name="Normal 3 3 4 7" xfId="27415" xr:uid="{00000000-0005-0000-0000-00008F760000}"/>
    <cellStyle name="Normal 3 3 4 7 2" xfId="27416" xr:uid="{00000000-0005-0000-0000-000090760000}"/>
    <cellStyle name="Normal 3 3 4 7 2 2" xfId="27417" xr:uid="{00000000-0005-0000-0000-000091760000}"/>
    <cellStyle name="Normal 3 3 4 7 2 2 2" xfId="27418" xr:uid="{00000000-0005-0000-0000-000092760000}"/>
    <cellStyle name="Normal 3 3 4 7 2 3" xfId="27419" xr:uid="{00000000-0005-0000-0000-000093760000}"/>
    <cellStyle name="Normal 3 3 4 7 3" xfId="27420" xr:uid="{00000000-0005-0000-0000-000094760000}"/>
    <cellStyle name="Normal 3 3 4 7 3 2" xfId="27421" xr:uid="{00000000-0005-0000-0000-000095760000}"/>
    <cellStyle name="Normal 3 3 4 7 3 2 2" xfId="27422" xr:uid="{00000000-0005-0000-0000-000096760000}"/>
    <cellStyle name="Normal 3 3 4 7 3 3" xfId="27423" xr:uid="{00000000-0005-0000-0000-000097760000}"/>
    <cellStyle name="Normal 3 3 4 7 4" xfId="27424" xr:uid="{00000000-0005-0000-0000-000098760000}"/>
    <cellStyle name="Normal 3 3 4 7 4 2" xfId="27425" xr:uid="{00000000-0005-0000-0000-000099760000}"/>
    <cellStyle name="Normal 3 3 4 7 4 3" xfId="27426" xr:uid="{00000000-0005-0000-0000-00009A760000}"/>
    <cellStyle name="Normal 3 3 4 7 5" xfId="27427" xr:uid="{00000000-0005-0000-0000-00009B760000}"/>
    <cellStyle name="Normal 3 3 4 7 6" xfId="27428" xr:uid="{00000000-0005-0000-0000-00009C760000}"/>
    <cellStyle name="Normal 3 3 4 7 7" xfId="27429" xr:uid="{00000000-0005-0000-0000-00009D760000}"/>
    <cellStyle name="Normal 3 3 4 8" xfId="27430" xr:uid="{00000000-0005-0000-0000-00009E760000}"/>
    <cellStyle name="Normal 3 3 4 8 2" xfId="27431" xr:uid="{00000000-0005-0000-0000-00009F760000}"/>
    <cellStyle name="Normal 3 3 4 8 2 2" xfId="27432" xr:uid="{00000000-0005-0000-0000-0000A0760000}"/>
    <cellStyle name="Normal 3 3 4 8 2 3" xfId="27433" xr:uid="{00000000-0005-0000-0000-0000A1760000}"/>
    <cellStyle name="Normal 3 3 4 8 3" xfId="27434" xr:uid="{00000000-0005-0000-0000-0000A2760000}"/>
    <cellStyle name="Normal 3 3 4 8 3 2" xfId="27435" xr:uid="{00000000-0005-0000-0000-0000A3760000}"/>
    <cellStyle name="Normal 3 3 4 8 3 3" xfId="27436" xr:uid="{00000000-0005-0000-0000-0000A4760000}"/>
    <cellStyle name="Normal 3 3 4 8 4" xfId="27437" xr:uid="{00000000-0005-0000-0000-0000A5760000}"/>
    <cellStyle name="Normal 3 3 4 8 5" xfId="27438" xr:uid="{00000000-0005-0000-0000-0000A6760000}"/>
    <cellStyle name="Normal 3 3 4 8 6" xfId="27439" xr:uid="{00000000-0005-0000-0000-0000A7760000}"/>
    <cellStyle name="Normal 3 3 4 9" xfId="27440" xr:uid="{00000000-0005-0000-0000-0000A8760000}"/>
    <cellStyle name="Normal 3 3 4 9 2" xfId="27441" xr:uid="{00000000-0005-0000-0000-0000A9760000}"/>
    <cellStyle name="Normal 3 3 4 9 2 2" xfId="27442" xr:uid="{00000000-0005-0000-0000-0000AA760000}"/>
    <cellStyle name="Normal 3 3 4 9 3" xfId="27443" xr:uid="{00000000-0005-0000-0000-0000AB760000}"/>
    <cellStyle name="Normal 3 3 5" xfId="27444" xr:uid="{00000000-0005-0000-0000-0000AC760000}"/>
    <cellStyle name="Normal 3 3 5 10" xfId="27445" xr:uid="{00000000-0005-0000-0000-0000AD760000}"/>
    <cellStyle name="Normal 3 3 5 10 2" xfId="27446" xr:uid="{00000000-0005-0000-0000-0000AE760000}"/>
    <cellStyle name="Normal 3 3 5 10 2 2" xfId="27447" xr:uid="{00000000-0005-0000-0000-0000AF760000}"/>
    <cellStyle name="Normal 3 3 5 10 3" xfId="27448" xr:uid="{00000000-0005-0000-0000-0000B0760000}"/>
    <cellStyle name="Normal 3 3 5 11" xfId="27449" xr:uid="{00000000-0005-0000-0000-0000B1760000}"/>
    <cellStyle name="Normal 3 3 5 11 2" xfId="27450" xr:uid="{00000000-0005-0000-0000-0000B2760000}"/>
    <cellStyle name="Normal 3 3 5 12" xfId="27451" xr:uid="{00000000-0005-0000-0000-0000B3760000}"/>
    <cellStyle name="Normal 3 3 5 13" xfId="27452" xr:uid="{00000000-0005-0000-0000-0000B4760000}"/>
    <cellStyle name="Normal 3 3 5 2" xfId="27453" xr:uid="{00000000-0005-0000-0000-0000B5760000}"/>
    <cellStyle name="Normal 3 3 5 2 10" xfId="27454" xr:uid="{00000000-0005-0000-0000-0000B6760000}"/>
    <cellStyle name="Normal 3 3 5 2 11" xfId="27455" xr:uid="{00000000-0005-0000-0000-0000B7760000}"/>
    <cellStyle name="Normal 3 3 5 2 2" xfId="27456" xr:uid="{00000000-0005-0000-0000-0000B8760000}"/>
    <cellStyle name="Normal 3 3 5 2 2 2" xfId="27457" xr:uid="{00000000-0005-0000-0000-0000B9760000}"/>
    <cellStyle name="Normal 3 3 5 2 2 2 2" xfId="27458" xr:uid="{00000000-0005-0000-0000-0000BA760000}"/>
    <cellStyle name="Normal 3 3 5 2 2 2 2 2" xfId="27459" xr:uid="{00000000-0005-0000-0000-0000BB760000}"/>
    <cellStyle name="Normal 3 3 5 2 2 2 2 3" xfId="27460" xr:uid="{00000000-0005-0000-0000-0000BC760000}"/>
    <cellStyle name="Normal 3 3 5 2 2 2 2 4" xfId="27461" xr:uid="{00000000-0005-0000-0000-0000BD760000}"/>
    <cellStyle name="Normal 3 3 5 2 2 2 3" xfId="27462" xr:uid="{00000000-0005-0000-0000-0000BE760000}"/>
    <cellStyle name="Normal 3 3 5 2 2 2 3 2" xfId="27463" xr:uid="{00000000-0005-0000-0000-0000BF760000}"/>
    <cellStyle name="Normal 3 3 5 2 2 2 4" xfId="27464" xr:uid="{00000000-0005-0000-0000-0000C0760000}"/>
    <cellStyle name="Normal 3 3 5 2 2 2 4 2" xfId="27465" xr:uid="{00000000-0005-0000-0000-0000C1760000}"/>
    <cellStyle name="Normal 3 3 5 2 2 2 5" xfId="27466" xr:uid="{00000000-0005-0000-0000-0000C2760000}"/>
    <cellStyle name="Normal 3 3 5 2 2 2 6" xfId="27467" xr:uid="{00000000-0005-0000-0000-0000C3760000}"/>
    <cellStyle name="Normal 3 3 5 2 2 3" xfId="27468" xr:uid="{00000000-0005-0000-0000-0000C4760000}"/>
    <cellStyle name="Normal 3 3 5 2 2 3 2" xfId="27469" xr:uid="{00000000-0005-0000-0000-0000C5760000}"/>
    <cellStyle name="Normal 3 3 5 2 2 3 2 2" xfId="27470" xr:uid="{00000000-0005-0000-0000-0000C6760000}"/>
    <cellStyle name="Normal 3 3 5 2 2 3 2 3" xfId="27471" xr:uid="{00000000-0005-0000-0000-0000C7760000}"/>
    <cellStyle name="Normal 3 3 5 2 2 3 3" xfId="27472" xr:uid="{00000000-0005-0000-0000-0000C8760000}"/>
    <cellStyle name="Normal 3 3 5 2 2 3 3 2" xfId="27473" xr:uid="{00000000-0005-0000-0000-0000C9760000}"/>
    <cellStyle name="Normal 3 3 5 2 2 3 4" xfId="27474" xr:uid="{00000000-0005-0000-0000-0000CA760000}"/>
    <cellStyle name="Normal 3 3 5 2 2 3 5" xfId="27475" xr:uid="{00000000-0005-0000-0000-0000CB760000}"/>
    <cellStyle name="Normal 3 3 5 2 2 4" xfId="27476" xr:uid="{00000000-0005-0000-0000-0000CC760000}"/>
    <cellStyle name="Normal 3 3 5 2 2 4 2" xfId="27477" xr:uid="{00000000-0005-0000-0000-0000CD760000}"/>
    <cellStyle name="Normal 3 3 5 2 2 4 2 2" xfId="27478" xr:uid="{00000000-0005-0000-0000-0000CE760000}"/>
    <cellStyle name="Normal 3 3 5 2 2 4 3" xfId="27479" xr:uid="{00000000-0005-0000-0000-0000CF760000}"/>
    <cellStyle name="Normal 3 3 5 2 2 4 4" xfId="27480" xr:uid="{00000000-0005-0000-0000-0000D0760000}"/>
    <cellStyle name="Normal 3 3 5 2 2 5" xfId="27481" xr:uid="{00000000-0005-0000-0000-0000D1760000}"/>
    <cellStyle name="Normal 3 3 5 2 2 5 2" xfId="27482" xr:uid="{00000000-0005-0000-0000-0000D2760000}"/>
    <cellStyle name="Normal 3 3 5 2 2 5 3" xfId="27483" xr:uid="{00000000-0005-0000-0000-0000D3760000}"/>
    <cellStyle name="Normal 3 3 5 2 2 6" xfId="27484" xr:uid="{00000000-0005-0000-0000-0000D4760000}"/>
    <cellStyle name="Normal 3 3 5 2 2 6 2" xfId="27485" xr:uid="{00000000-0005-0000-0000-0000D5760000}"/>
    <cellStyle name="Normal 3 3 5 2 2 6 3" xfId="27486" xr:uid="{00000000-0005-0000-0000-0000D6760000}"/>
    <cellStyle name="Normal 3 3 5 2 2 7" xfId="27487" xr:uid="{00000000-0005-0000-0000-0000D7760000}"/>
    <cellStyle name="Normal 3 3 5 2 2 8" xfId="27488" xr:uid="{00000000-0005-0000-0000-0000D8760000}"/>
    <cellStyle name="Normal 3 3 5 2 3" xfId="27489" xr:uid="{00000000-0005-0000-0000-0000D9760000}"/>
    <cellStyle name="Normal 3 3 5 2 3 2" xfId="27490" xr:uid="{00000000-0005-0000-0000-0000DA760000}"/>
    <cellStyle name="Normal 3 3 5 2 3 2 2" xfId="27491" xr:uid="{00000000-0005-0000-0000-0000DB760000}"/>
    <cellStyle name="Normal 3 3 5 2 3 2 2 2" xfId="27492" xr:uid="{00000000-0005-0000-0000-0000DC760000}"/>
    <cellStyle name="Normal 3 3 5 2 3 2 3" xfId="27493" xr:uid="{00000000-0005-0000-0000-0000DD760000}"/>
    <cellStyle name="Normal 3 3 5 2 3 2 4" xfId="27494" xr:uid="{00000000-0005-0000-0000-0000DE760000}"/>
    <cellStyle name="Normal 3 3 5 2 3 3" xfId="27495" xr:uid="{00000000-0005-0000-0000-0000DF760000}"/>
    <cellStyle name="Normal 3 3 5 2 3 3 2" xfId="27496" xr:uid="{00000000-0005-0000-0000-0000E0760000}"/>
    <cellStyle name="Normal 3 3 5 2 3 3 2 2" xfId="27497" xr:uid="{00000000-0005-0000-0000-0000E1760000}"/>
    <cellStyle name="Normal 3 3 5 2 3 3 3" xfId="27498" xr:uid="{00000000-0005-0000-0000-0000E2760000}"/>
    <cellStyle name="Normal 3 3 5 2 3 4" xfId="27499" xr:uid="{00000000-0005-0000-0000-0000E3760000}"/>
    <cellStyle name="Normal 3 3 5 2 3 4 2" xfId="27500" xr:uid="{00000000-0005-0000-0000-0000E4760000}"/>
    <cellStyle name="Normal 3 3 5 2 3 4 2 2" xfId="27501" xr:uid="{00000000-0005-0000-0000-0000E5760000}"/>
    <cellStyle name="Normal 3 3 5 2 3 4 3" xfId="27502" xr:uid="{00000000-0005-0000-0000-0000E6760000}"/>
    <cellStyle name="Normal 3 3 5 2 3 5" xfId="27503" xr:uid="{00000000-0005-0000-0000-0000E7760000}"/>
    <cellStyle name="Normal 3 3 5 2 3 5 2" xfId="27504" xr:uid="{00000000-0005-0000-0000-0000E8760000}"/>
    <cellStyle name="Normal 3 3 5 2 3 6" xfId="27505" xr:uid="{00000000-0005-0000-0000-0000E9760000}"/>
    <cellStyle name="Normal 3 3 5 2 3 7" xfId="27506" xr:uid="{00000000-0005-0000-0000-0000EA760000}"/>
    <cellStyle name="Normal 3 3 5 2 4" xfId="27507" xr:uid="{00000000-0005-0000-0000-0000EB760000}"/>
    <cellStyle name="Normal 3 3 5 2 4 2" xfId="27508" xr:uid="{00000000-0005-0000-0000-0000EC760000}"/>
    <cellStyle name="Normal 3 3 5 2 4 2 2" xfId="27509" xr:uid="{00000000-0005-0000-0000-0000ED760000}"/>
    <cellStyle name="Normal 3 3 5 2 4 2 2 2" xfId="27510" xr:uid="{00000000-0005-0000-0000-0000EE760000}"/>
    <cellStyle name="Normal 3 3 5 2 4 2 3" xfId="27511" xr:uid="{00000000-0005-0000-0000-0000EF760000}"/>
    <cellStyle name="Normal 3 3 5 2 4 3" xfId="27512" xr:uid="{00000000-0005-0000-0000-0000F0760000}"/>
    <cellStyle name="Normal 3 3 5 2 4 3 2" xfId="27513" xr:uid="{00000000-0005-0000-0000-0000F1760000}"/>
    <cellStyle name="Normal 3 3 5 2 4 3 2 2" xfId="27514" xr:uid="{00000000-0005-0000-0000-0000F2760000}"/>
    <cellStyle name="Normal 3 3 5 2 4 3 3" xfId="27515" xr:uid="{00000000-0005-0000-0000-0000F3760000}"/>
    <cellStyle name="Normal 3 3 5 2 4 4" xfId="27516" xr:uid="{00000000-0005-0000-0000-0000F4760000}"/>
    <cellStyle name="Normal 3 3 5 2 4 4 2" xfId="27517" xr:uid="{00000000-0005-0000-0000-0000F5760000}"/>
    <cellStyle name="Normal 3 3 5 2 4 4 3" xfId="27518" xr:uid="{00000000-0005-0000-0000-0000F6760000}"/>
    <cellStyle name="Normal 3 3 5 2 4 5" xfId="27519" xr:uid="{00000000-0005-0000-0000-0000F7760000}"/>
    <cellStyle name="Normal 3 3 5 2 4 6" xfId="27520" xr:uid="{00000000-0005-0000-0000-0000F8760000}"/>
    <cellStyle name="Normal 3 3 5 2 4 7" xfId="27521" xr:uid="{00000000-0005-0000-0000-0000F9760000}"/>
    <cellStyle name="Normal 3 3 5 2 5" xfId="27522" xr:uid="{00000000-0005-0000-0000-0000FA760000}"/>
    <cellStyle name="Normal 3 3 5 2 5 2" xfId="27523" xr:uid="{00000000-0005-0000-0000-0000FB760000}"/>
    <cellStyle name="Normal 3 3 5 2 5 2 2" xfId="27524" xr:uid="{00000000-0005-0000-0000-0000FC760000}"/>
    <cellStyle name="Normal 3 3 5 2 5 2 3" xfId="27525" xr:uid="{00000000-0005-0000-0000-0000FD760000}"/>
    <cellStyle name="Normal 3 3 5 2 5 3" xfId="27526" xr:uid="{00000000-0005-0000-0000-0000FE760000}"/>
    <cellStyle name="Normal 3 3 5 2 5 3 2" xfId="27527" xr:uid="{00000000-0005-0000-0000-0000FF760000}"/>
    <cellStyle name="Normal 3 3 5 2 5 3 3" xfId="27528" xr:uid="{00000000-0005-0000-0000-000000770000}"/>
    <cellStyle name="Normal 3 3 5 2 5 4" xfId="27529" xr:uid="{00000000-0005-0000-0000-000001770000}"/>
    <cellStyle name="Normal 3 3 5 2 5 5" xfId="27530" xr:uid="{00000000-0005-0000-0000-000002770000}"/>
    <cellStyle name="Normal 3 3 5 2 5 6" xfId="27531" xr:uid="{00000000-0005-0000-0000-000003770000}"/>
    <cellStyle name="Normal 3 3 5 2 6" xfId="27532" xr:uid="{00000000-0005-0000-0000-000004770000}"/>
    <cellStyle name="Normal 3 3 5 2 6 2" xfId="27533" xr:uid="{00000000-0005-0000-0000-000005770000}"/>
    <cellStyle name="Normal 3 3 5 2 6 2 2" xfId="27534" xr:uid="{00000000-0005-0000-0000-000006770000}"/>
    <cellStyle name="Normal 3 3 5 2 6 3" xfId="27535" xr:uid="{00000000-0005-0000-0000-000007770000}"/>
    <cellStyle name="Normal 3 3 5 2 7" xfId="27536" xr:uid="{00000000-0005-0000-0000-000008770000}"/>
    <cellStyle name="Normal 3 3 5 2 7 2" xfId="27537" xr:uid="{00000000-0005-0000-0000-000009770000}"/>
    <cellStyle name="Normal 3 3 5 2 7 2 2" xfId="27538" xr:uid="{00000000-0005-0000-0000-00000A770000}"/>
    <cellStyle name="Normal 3 3 5 2 7 3" xfId="27539" xr:uid="{00000000-0005-0000-0000-00000B770000}"/>
    <cellStyle name="Normal 3 3 5 2 8" xfId="27540" xr:uid="{00000000-0005-0000-0000-00000C770000}"/>
    <cellStyle name="Normal 3 3 5 2 8 2" xfId="27541" xr:uid="{00000000-0005-0000-0000-00000D770000}"/>
    <cellStyle name="Normal 3 3 5 2 8 3" xfId="27542" xr:uid="{00000000-0005-0000-0000-00000E770000}"/>
    <cellStyle name="Normal 3 3 5 2 9" xfId="27543" xr:uid="{00000000-0005-0000-0000-00000F770000}"/>
    <cellStyle name="Normal 3 3 5 3" xfId="27544" xr:uid="{00000000-0005-0000-0000-000010770000}"/>
    <cellStyle name="Normal 3 3 5 3 10" xfId="27545" xr:uid="{00000000-0005-0000-0000-000011770000}"/>
    <cellStyle name="Normal 3 3 5 3 11" xfId="27546" xr:uid="{00000000-0005-0000-0000-000012770000}"/>
    <cellStyle name="Normal 3 3 5 3 2" xfId="27547" xr:uid="{00000000-0005-0000-0000-000013770000}"/>
    <cellStyle name="Normal 3 3 5 3 2 2" xfId="27548" xr:uid="{00000000-0005-0000-0000-000014770000}"/>
    <cellStyle name="Normal 3 3 5 3 2 2 2" xfId="27549" xr:uid="{00000000-0005-0000-0000-000015770000}"/>
    <cellStyle name="Normal 3 3 5 3 2 2 2 2" xfId="27550" xr:uid="{00000000-0005-0000-0000-000016770000}"/>
    <cellStyle name="Normal 3 3 5 3 2 2 3" xfId="27551" xr:uid="{00000000-0005-0000-0000-000017770000}"/>
    <cellStyle name="Normal 3 3 5 3 2 2 4" xfId="27552" xr:uid="{00000000-0005-0000-0000-000018770000}"/>
    <cellStyle name="Normal 3 3 5 3 2 3" xfId="27553" xr:uid="{00000000-0005-0000-0000-000019770000}"/>
    <cellStyle name="Normal 3 3 5 3 2 3 2" xfId="27554" xr:uid="{00000000-0005-0000-0000-00001A770000}"/>
    <cellStyle name="Normal 3 3 5 3 2 3 2 2" xfId="27555" xr:uid="{00000000-0005-0000-0000-00001B770000}"/>
    <cellStyle name="Normal 3 3 5 3 2 3 3" xfId="27556" xr:uid="{00000000-0005-0000-0000-00001C770000}"/>
    <cellStyle name="Normal 3 3 5 3 2 4" xfId="27557" xr:uid="{00000000-0005-0000-0000-00001D770000}"/>
    <cellStyle name="Normal 3 3 5 3 2 4 2" xfId="27558" xr:uid="{00000000-0005-0000-0000-00001E770000}"/>
    <cellStyle name="Normal 3 3 5 3 2 4 2 2" xfId="27559" xr:uid="{00000000-0005-0000-0000-00001F770000}"/>
    <cellStyle name="Normal 3 3 5 3 2 4 3" xfId="27560" xr:uid="{00000000-0005-0000-0000-000020770000}"/>
    <cellStyle name="Normal 3 3 5 3 2 5" xfId="27561" xr:uid="{00000000-0005-0000-0000-000021770000}"/>
    <cellStyle name="Normal 3 3 5 3 2 5 2" xfId="27562" xr:uid="{00000000-0005-0000-0000-000022770000}"/>
    <cellStyle name="Normal 3 3 5 3 2 6" xfId="27563" xr:uid="{00000000-0005-0000-0000-000023770000}"/>
    <cellStyle name="Normal 3 3 5 3 2 7" xfId="27564" xr:uid="{00000000-0005-0000-0000-000024770000}"/>
    <cellStyle name="Normal 3 3 5 3 3" xfId="27565" xr:uid="{00000000-0005-0000-0000-000025770000}"/>
    <cellStyle name="Normal 3 3 5 3 3 2" xfId="27566" xr:uid="{00000000-0005-0000-0000-000026770000}"/>
    <cellStyle name="Normal 3 3 5 3 3 2 2" xfId="27567" xr:uid="{00000000-0005-0000-0000-000027770000}"/>
    <cellStyle name="Normal 3 3 5 3 3 2 2 2" xfId="27568" xr:uid="{00000000-0005-0000-0000-000028770000}"/>
    <cellStyle name="Normal 3 3 5 3 3 2 3" xfId="27569" xr:uid="{00000000-0005-0000-0000-000029770000}"/>
    <cellStyle name="Normal 3 3 5 3 3 3" xfId="27570" xr:uid="{00000000-0005-0000-0000-00002A770000}"/>
    <cellStyle name="Normal 3 3 5 3 3 3 2" xfId="27571" xr:uid="{00000000-0005-0000-0000-00002B770000}"/>
    <cellStyle name="Normal 3 3 5 3 3 3 2 2" xfId="27572" xr:uid="{00000000-0005-0000-0000-00002C770000}"/>
    <cellStyle name="Normal 3 3 5 3 3 3 3" xfId="27573" xr:uid="{00000000-0005-0000-0000-00002D770000}"/>
    <cellStyle name="Normal 3 3 5 3 3 4" xfId="27574" xr:uid="{00000000-0005-0000-0000-00002E770000}"/>
    <cellStyle name="Normal 3 3 5 3 3 4 2" xfId="27575" xr:uid="{00000000-0005-0000-0000-00002F770000}"/>
    <cellStyle name="Normal 3 3 5 3 3 4 3" xfId="27576" xr:uid="{00000000-0005-0000-0000-000030770000}"/>
    <cellStyle name="Normal 3 3 5 3 3 5" xfId="27577" xr:uid="{00000000-0005-0000-0000-000031770000}"/>
    <cellStyle name="Normal 3 3 5 3 3 6" xfId="27578" xr:uid="{00000000-0005-0000-0000-000032770000}"/>
    <cellStyle name="Normal 3 3 5 3 3 7" xfId="27579" xr:uid="{00000000-0005-0000-0000-000033770000}"/>
    <cellStyle name="Normal 3 3 5 3 4" xfId="27580" xr:uid="{00000000-0005-0000-0000-000034770000}"/>
    <cellStyle name="Normal 3 3 5 3 4 2" xfId="27581" xr:uid="{00000000-0005-0000-0000-000035770000}"/>
    <cellStyle name="Normal 3 3 5 3 4 2 2" xfId="27582" xr:uid="{00000000-0005-0000-0000-000036770000}"/>
    <cellStyle name="Normal 3 3 5 3 4 2 3" xfId="27583" xr:uid="{00000000-0005-0000-0000-000037770000}"/>
    <cellStyle name="Normal 3 3 5 3 4 3" xfId="27584" xr:uid="{00000000-0005-0000-0000-000038770000}"/>
    <cellStyle name="Normal 3 3 5 3 4 3 2" xfId="27585" xr:uid="{00000000-0005-0000-0000-000039770000}"/>
    <cellStyle name="Normal 3 3 5 3 4 3 3" xfId="27586" xr:uid="{00000000-0005-0000-0000-00003A770000}"/>
    <cellStyle name="Normal 3 3 5 3 4 4" xfId="27587" xr:uid="{00000000-0005-0000-0000-00003B770000}"/>
    <cellStyle name="Normal 3 3 5 3 4 4 2" xfId="27588" xr:uid="{00000000-0005-0000-0000-00003C770000}"/>
    <cellStyle name="Normal 3 3 5 3 4 5" xfId="27589" xr:uid="{00000000-0005-0000-0000-00003D770000}"/>
    <cellStyle name="Normal 3 3 5 3 4 6" xfId="27590" xr:uid="{00000000-0005-0000-0000-00003E770000}"/>
    <cellStyle name="Normal 3 3 5 3 4 7" xfId="27591" xr:uid="{00000000-0005-0000-0000-00003F770000}"/>
    <cellStyle name="Normal 3 3 5 3 5" xfId="27592" xr:uid="{00000000-0005-0000-0000-000040770000}"/>
    <cellStyle name="Normal 3 3 5 3 5 2" xfId="27593" xr:uid="{00000000-0005-0000-0000-000041770000}"/>
    <cellStyle name="Normal 3 3 5 3 5 2 2" xfId="27594" xr:uid="{00000000-0005-0000-0000-000042770000}"/>
    <cellStyle name="Normal 3 3 5 3 5 2 3" xfId="27595" xr:uid="{00000000-0005-0000-0000-000043770000}"/>
    <cellStyle name="Normal 3 3 5 3 5 3" xfId="27596" xr:uid="{00000000-0005-0000-0000-000044770000}"/>
    <cellStyle name="Normal 3 3 5 3 5 3 2" xfId="27597" xr:uid="{00000000-0005-0000-0000-000045770000}"/>
    <cellStyle name="Normal 3 3 5 3 5 4" xfId="27598" xr:uid="{00000000-0005-0000-0000-000046770000}"/>
    <cellStyle name="Normal 3 3 5 3 5 5" xfId="27599" xr:uid="{00000000-0005-0000-0000-000047770000}"/>
    <cellStyle name="Normal 3 3 5 3 5 6" xfId="27600" xr:uid="{00000000-0005-0000-0000-000048770000}"/>
    <cellStyle name="Normal 3 3 5 3 6" xfId="27601" xr:uid="{00000000-0005-0000-0000-000049770000}"/>
    <cellStyle name="Normal 3 3 5 3 6 2" xfId="27602" xr:uid="{00000000-0005-0000-0000-00004A770000}"/>
    <cellStyle name="Normal 3 3 5 3 6 2 2" xfId="27603" xr:uid="{00000000-0005-0000-0000-00004B770000}"/>
    <cellStyle name="Normal 3 3 5 3 6 3" xfId="27604" xr:uid="{00000000-0005-0000-0000-00004C770000}"/>
    <cellStyle name="Normal 3 3 5 3 7" xfId="27605" xr:uid="{00000000-0005-0000-0000-00004D770000}"/>
    <cellStyle name="Normal 3 3 5 3 7 2" xfId="27606" xr:uid="{00000000-0005-0000-0000-00004E770000}"/>
    <cellStyle name="Normal 3 3 5 3 7 3" xfId="27607" xr:uid="{00000000-0005-0000-0000-00004F770000}"/>
    <cellStyle name="Normal 3 3 5 3 8" xfId="27608" xr:uid="{00000000-0005-0000-0000-000050770000}"/>
    <cellStyle name="Normal 3 3 5 3 8 2" xfId="27609" xr:uid="{00000000-0005-0000-0000-000051770000}"/>
    <cellStyle name="Normal 3 3 5 3 9" xfId="27610" xr:uid="{00000000-0005-0000-0000-000052770000}"/>
    <cellStyle name="Normal 3 3 5 4" xfId="27611" xr:uid="{00000000-0005-0000-0000-000053770000}"/>
    <cellStyle name="Normal 3 3 5 4 2" xfId="27612" xr:uid="{00000000-0005-0000-0000-000054770000}"/>
    <cellStyle name="Normal 3 3 5 4 2 2" xfId="27613" xr:uid="{00000000-0005-0000-0000-000055770000}"/>
    <cellStyle name="Normal 3 3 5 4 2 2 2" xfId="27614" xr:uid="{00000000-0005-0000-0000-000056770000}"/>
    <cellStyle name="Normal 3 3 5 4 2 2 3" xfId="27615" xr:uid="{00000000-0005-0000-0000-000057770000}"/>
    <cellStyle name="Normal 3 3 5 4 2 2 4" xfId="27616" xr:uid="{00000000-0005-0000-0000-000058770000}"/>
    <cellStyle name="Normal 3 3 5 4 2 3" xfId="27617" xr:uid="{00000000-0005-0000-0000-000059770000}"/>
    <cellStyle name="Normal 3 3 5 4 2 3 2" xfId="27618" xr:uid="{00000000-0005-0000-0000-00005A770000}"/>
    <cellStyle name="Normal 3 3 5 4 2 4" xfId="27619" xr:uid="{00000000-0005-0000-0000-00005B770000}"/>
    <cellStyle name="Normal 3 3 5 4 2 4 2" xfId="27620" xr:uid="{00000000-0005-0000-0000-00005C770000}"/>
    <cellStyle name="Normal 3 3 5 4 2 5" xfId="27621" xr:uid="{00000000-0005-0000-0000-00005D770000}"/>
    <cellStyle name="Normal 3 3 5 4 2 6" xfId="27622" xr:uid="{00000000-0005-0000-0000-00005E770000}"/>
    <cellStyle name="Normal 3 3 5 4 3" xfId="27623" xr:uid="{00000000-0005-0000-0000-00005F770000}"/>
    <cellStyle name="Normal 3 3 5 4 3 2" xfId="27624" xr:uid="{00000000-0005-0000-0000-000060770000}"/>
    <cellStyle name="Normal 3 3 5 4 3 2 2" xfId="27625" xr:uid="{00000000-0005-0000-0000-000061770000}"/>
    <cellStyle name="Normal 3 3 5 4 3 2 3" xfId="27626" xr:uid="{00000000-0005-0000-0000-000062770000}"/>
    <cellStyle name="Normal 3 3 5 4 3 3" xfId="27627" xr:uid="{00000000-0005-0000-0000-000063770000}"/>
    <cellStyle name="Normal 3 3 5 4 3 3 2" xfId="27628" xr:uid="{00000000-0005-0000-0000-000064770000}"/>
    <cellStyle name="Normal 3 3 5 4 3 4" xfId="27629" xr:uid="{00000000-0005-0000-0000-000065770000}"/>
    <cellStyle name="Normal 3 3 5 4 3 5" xfId="27630" xr:uid="{00000000-0005-0000-0000-000066770000}"/>
    <cellStyle name="Normal 3 3 5 4 4" xfId="27631" xr:uid="{00000000-0005-0000-0000-000067770000}"/>
    <cellStyle name="Normal 3 3 5 4 4 2" xfId="27632" xr:uid="{00000000-0005-0000-0000-000068770000}"/>
    <cellStyle name="Normal 3 3 5 4 4 2 2" xfId="27633" xr:uid="{00000000-0005-0000-0000-000069770000}"/>
    <cellStyle name="Normal 3 3 5 4 4 3" xfId="27634" xr:uid="{00000000-0005-0000-0000-00006A770000}"/>
    <cellStyle name="Normal 3 3 5 4 4 4" xfId="27635" xr:uid="{00000000-0005-0000-0000-00006B770000}"/>
    <cellStyle name="Normal 3 3 5 4 5" xfId="27636" xr:uid="{00000000-0005-0000-0000-00006C770000}"/>
    <cellStyle name="Normal 3 3 5 4 5 2" xfId="27637" xr:uid="{00000000-0005-0000-0000-00006D770000}"/>
    <cellStyle name="Normal 3 3 5 4 5 3" xfId="27638" xr:uid="{00000000-0005-0000-0000-00006E770000}"/>
    <cellStyle name="Normal 3 3 5 4 6" xfId="27639" xr:uid="{00000000-0005-0000-0000-00006F770000}"/>
    <cellStyle name="Normal 3 3 5 4 6 2" xfId="27640" xr:uid="{00000000-0005-0000-0000-000070770000}"/>
    <cellStyle name="Normal 3 3 5 4 6 3" xfId="27641" xr:uid="{00000000-0005-0000-0000-000071770000}"/>
    <cellStyle name="Normal 3 3 5 4 7" xfId="27642" xr:uid="{00000000-0005-0000-0000-000072770000}"/>
    <cellStyle name="Normal 3 3 5 4 8" xfId="27643" xr:uid="{00000000-0005-0000-0000-000073770000}"/>
    <cellStyle name="Normal 3 3 5 5" xfId="27644" xr:uid="{00000000-0005-0000-0000-000074770000}"/>
    <cellStyle name="Normal 3 3 5 5 2" xfId="27645" xr:uid="{00000000-0005-0000-0000-000075770000}"/>
    <cellStyle name="Normal 3 3 5 5 2 2" xfId="27646" xr:uid="{00000000-0005-0000-0000-000076770000}"/>
    <cellStyle name="Normal 3 3 5 5 2 2 2" xfId="27647" xr:uid="{00000000-0005-0000-0000-000077770000}"/>
    <cellStyle name="Normal 3 3 5 5 2 2 3" xfId="27648" xr:uid="{00000000-0005-0000-0000-000078770000}"/>
    <cellStyle name="Normal 3 3 5 5 2 3" xfId="27649" xr:uid="{00000000-0005-0000-0000-000079770000}"/>
    <cellStyle name="Normal 3 3 5 5 2 3 2" xfId="27650" xr:uid="{00000000-0005-0000-0000-00007A770000}"/>
    <cellStyle name="Normal 3 3 5 5 2 4" xfId="27651" xr:uid="{00000000-0005-0000-0000-00007B770000}"/>
    <cellStyle name="Normal 3 3 5 5 2 5" xfId="27652" xr:uid="{00000000-0005-0000-0000-00007C770000}"/>
    <cellStyle name="Normal 3 3 5 5 3" xfId="27653" xr:uid="{00000000-0005-0000-0000-00007D770000}"/>
    <cellStyle name="Normal 3 3 5 5 3 2" xfId="27654" xr:uid="{00000000-0005-0000-0000-00007E770000}"/>
    <cellStyle name="Normal 3 3 5 5 3 2 2" xfId="27655" xr:uid="{00000000-0005-0000-0000-00007F770000}"/>
    <cellStyle name="Normal 3 3 5 5 3 3" xfId="27656" xr:uid="{00000000-0005-0000-0000-000080770000}"/>
    <cellStyle name="Normal 3 3 5 5 3 4" xfId="27657" xr:uid="{00000000-0005-0000-0000-000081770000}"/>
    <cellStyle name="Normal 3 3 5 5 4" xfId="27658" xr:uid="{00000000-0005-0000-0000-000082770000}"/>
    <cellStyle name="Normal 3 3 5 5 4 2" xfId="27659" xr:uid="{00000000-0005-0000-0000-000083770000}"/>
    <cellStyle name="Normal 3 3 5 5 4 2 2" xfId="27660" xr:uid="{00000000-0005-0000-0000-000084770000}"/>
    <cellStyle name="Normal 3 3 5 5 4 3" xfId="27661" xr:uid="{00000000-0005-0000-0000-000085770000}"/>
    <cellStyle name="Normal 3 3 5 5 5" xfId="27662" xr:uid="{00000000-0005-0000-0000-000086770000}"/>
    <cellStyle name="Normal 3 3 5 5 5 2" xfId="27663" xr:uid="{00000000-0005-0000-0000-000087770000}"/>
    <cellStyle name="Normal 3 3 5 5 5 3" xfId="27664" xr:uid="{00000000-0005-0000-0000-000088770000}"/>
    <cellStyle name="Normal 3 3 5 5 6" xfId="27665" xr:uid="{00000000-0005-0000-0000-000089770000}"/>
    <cellStyle name="Normal 3 3 5 5 6 2" xfId="27666" xr:uid="{00000000-0005-0000-0000-00008A770000}"/>
    <cellStyle name="Normal 3 3 5 5 7" xfId="27667" xr:uid="{00000000-0005-0000-0000-00008B770000}"/>
    <cellStyle name="Normal 3 3 5 6" xfId="27668" xr:uid="{00000000-0005-0000-0000-00008C770000}"/>
    <cellStyle name="Normal 3 3 5 6 2" xfId="27669" xr:uid="{00000000-0005-0000-0000-00008D770000}"/>
    <cellStyle name="Normal 3 3 5 6 2 2" xfId="27670" xr:uid="{00000000-0005-0000-0000-00008E770000}"/>
    <cellStyle name="Normal 3 3 5 6 2 2 2" xfId="27671" xr:uid="{00000000-0005-0000-0000-00008F770000}"/>
    <cellStyle name="Normal 3 3 5 6 2 3" xfId="27672" xr:uid="{00000000-0005-0000-0000-000090770000}"/>
    <cellStyle name="Normal 3 3 5 6 3" xfId="27673" xr:uid="{00000000-0005-0000-0000-000091770000}"/>
    <cellStyle name="Normal 3 3 5 6 3 2" xfId="27674" xr:uid="{00000000-0005-0000-0000-000092770000}"/>
    <cellStyle name="Normal 3 3 5 6 3 2 2" xfId="27675" xr:uid="{00000000-0005-0000-0000-000093770000}"/>
    <cellStyle name="Normal 3 3 5 6 3 3" xfId="27676" xr:uid="{00000000-0005-0000-0000-000094770000}"/>
    <cellStyle name="Normal 3 3 5 6 4" xfId="27677" xr:uid="{00000000-0005-0000-0000-000095770000}"/>
    <cellStyle name="Normal 3 3 5 6 4 2" xfId="27678" xr:uid="{00000000-0005-0000-0000-000096770000}"/>
    <cellStyle name="Normal 3 3 5 6 4 3" xfId="27679" xr:uid="{00000000-0005-0000-0000-000097770000}"/>
    <cellStyle name="Normal 3 3 5 6 5" xfId="27680" xr:uid="{00000000-0005-0000-0000-000098770000}"/>
    <cellStyle name="Normal 3 3 5 6 6" xfId="27681" xr:uid="{00000000-0005-0000-0000-000099770000}"/>
    <cellStyle name="Normal 3 3 5 6 7" xfId="27682" xr:uid="{00000000-0005-0000-0000-00009A770000}"/>
    <cellStyle name="Normal 3 3 5 7" xfId="27683" xr:uid="{00000000-0005-0000-0000-00009B770000}"/>
    <cellStyle name="Normal 3 3 5 7 2" xfId="27684" xr:uid="{00000000-0005-0000-0000-00009C770000}"/>
    <cellStyle name="Normal 3 3 5 7 2 2" xfId="27685" xr:uid="{00000000-0005-0000-0000-00009D770000}"/>
    <cellStyle name="Normal 3 3 5 7 2 2 2" xfId="27686" xr:uid="{00000000-0005-0000-0000-00009E770000}"/>
    <cellStyle name="Normal 3 3 5 7 2 3" xfId="27687" xr:uid="{00000000-0005-0000-0000-00009F770000}"/>
    <cellStyle name="Normal 3 3 5 7 3" xfId="27688" xr:uid="{00000000-0005-0000-0000-0000A0770000}"/>
    <cellStyle name="Normal 3 3 5 7 3 2" xfId="27689" xr:uid="{00000000-0005-0000-0000-0000A1770000}"/>
    <cellStyle name="Normal 3 3 5 7 3 2 2" xfId="27690" xr:uid="{00000000-0005-0000-0000-0000A2770000}"/>
    <cellStyle name="Normal 3 3 5 7 3 3" xfId="27691" xr:uid="{00000000-0005-0000-0000-0000A3770000}"/>
    <cellStyle name="Normal 3 3 5 7 4" xfId="27692" xr:uid="{00000000-0005-0000-0000-0000A4770000}"/>
    <cellStyle name="Normal 3 3 5 7 4 2" xfId="27693" xr:uid="{00000000-0005-0000-0000-0000A5770000}"/>
    <cellStyle name="Normal 3 3 5 7 5" xfId="27694" xr:uid="{00000000-0005-0000-0000-0000A6770000}"/>
    <cellStyle name="Normal 3 3 5 7 6" xfId="27695" xr:uid="{00000000-0005-0000-0000-0000A7770000}"/>
    <cellStyle name="Normal 3 3 5 8" xfId="27696" xr:uid="{00000000-0005-0000-0000-0000A8770000}"/>
    <cellStyle name="Normal 3 3 5 8 2" xfId="27697" xr:uid="{00000000-0005-0000-0000-0000A9770000}"/>
    <cellStyle name="Normal 3 3 5 8 2 2" xfId="27698" xr:uid="{00000000-0005-0000-0000-0000AA770000}"/>
    <cellStyle name="Normal 3 3 5 8 3" xfId="27699" xr:uid="{00000000-0005-0000-0000-0000AB770000}"/>
    <cellStyle name="Normal 3 3 5 8 4" xfId="27700" xr:uid="{00000000-0005-0000-0000-0000AC770000}"/>
    <cellStyle name="Normal 3 3 5 9" xfId="27701" xr:uid="{00000000-0005-0000-0000-0000AD770000}"/>
    <cellStyle name="Normal 3 3 5 9 2" xfId="27702" xr:uid="{00000000-0005-0000-0000-0000AE770000}"/>
    <cellStyle name="Normal 3 3 5 9 2 2" xfId="27703" xr:uid="{00000000-0005-0000-0000-0000AF770000}"/>
    <cellStyle name="Normal 3 3 5 9 3" xfId="27704" xr:uid="{00000000-0005-0000-0000-0000B0770000}"/>
    <cellStyle name="Normal 3 3 6" xfId="27705" xr:uid="{00000000-0005-0000-0000-0000B1770000}"/>
    <cellStyle name="Normal 3 3 6 10" xfId="27706" xr:uid="{00000000-0005-0000-0000-0000B2770000}"/>
    <cellStyle name="Normal 3 3 6 10 2" xfId="27707" xr:uid="{00000000-0005-0000-0000-0000B3770000}"/>
    <cellStyle name="Normal 3 3 6 11" xfId="27708" xr:uid="{00000000-0005-0000-0000-0000B4770000}"/>
    <cellStyle name="Normal 3 3 6 12" xfId="27709" xr:uid="{00000000-0005-0000-0000-0000B5770000}"/>
    <cellStyle name="Normal 3 3 6 2" xfId="27710" xr:uid="{00000000-0005-0000-0000-0000B6770000}"/>
    <cellStyle name="Normal 3 3 6 2 2" xfId="27711" xr:uid="{00000000-0005-0000-0000-0000B7770000}"/>
    <cellStyle name="Normal 3 3 6 2 2 2" xfId="27712" xr:uid="{00000000-0005-0000-0000-0000B8770000}"/>
    <cellStyle name="Normal 3 3 6 2 2 2 2" xfId="27713" xr:uid="{00000000-0005-0000-0000-0000B9770000}"/>
    <cellStyle name="Normal 3 3 6 2 2 2 3" xfId="27714" xr:uid="{00000000-0005-0000-0000-0000BA770000}"/>
    <cellStyle name="Normal 3 3 6 2 2 2 4" xfId="27715" xr:uid="{00000000-0005-0000-0000-0000BB770000}"/>
    <cellStyle name="Normal 3 3 6 2 2 3" xfId="27716" xr:uid="{00000000-0005-0000-0000-0000BC770000}"/>
    <cellStyle name="Normal 3 3 6 2 2 3 2" xfId="27717" xr:uid="{00000000-0005-0000-0000-0000BD770000}"/>
    <cellStyle name="Normal 3 3 6 2 2 4" xfId="27718" xr:uid="{00000000-0005-0000-0000-0000BE770000}"/>
    <cellStyle name="Normal 3 3 6 2 2 4 2" xfId="27719" xr:uid="{00000000-0005-0000-0000-0000BF770000}"/>
    <cellStyle name="Normal 3 3 6 2 2 5" xfId="27720" xr:uid="{00000000-0005-0000-0000-0000C0770000}"/>
    <cellStyle name="Normal 3 3 6 2 2 6" xfId="27721" xr:uid="{00000000-0005-0000-0000-0000C1770000}"/>
    <cellStyle name="Normal 3 3 6 2 3" xfId="27722" xr:uid="{00000000-0005-0000-0000-0000C2770000}"/>
    <cellStyle name="Normal 3 3 6 2 3 2" xfId="27723" xr:uid="{00000000-0005-0000-0000-0000C3770000}"/>
    <cellStyle name="Normal 3 3 6 2 3 2 2" xfId="27724" xr:uid="{00000000-0005-0000-0000-0000C4770000}"/>
    <cellStyle name="Normal 3 3 6 2 3 2 3" xfId="27725" xr:uid="{00000000-0005-0000-0000-0000C5770000}"/>
    <cellStyle name="Normal 3 3 6 2 3 3" xfId="27726" xr:uid="{00000000-0005-0000-0000-0000C6770000}"/>
    <cellStyle name="Normal 3 3 6 2 3 3 2" xfId="27727" xr:uid="{00000000-0005-0000-0000-0000C7770000}"/>
    <cellStyle name="Normal 3 3 6 2 3 4" xfId="27728" xr:uid="{00000000-0005-0000-0000-0000C8770000}"/>
    <cellStyle name="Normal 3 3 6 2 3 5" xfId="27729" xr:uid="{00000000-0005-0000-0000-0000C9770000}"/>
    <cellStyle name="Normal 3 3 6 2 4" xfId="27730" xr:uid="{00000000-0005-0000-0000-0000CA770000}"/>
    <cellStyle name="Normal 3 3 6 2 4 2" xfId="27731" xr:uid="{00000000-0005-0000-0000-0000CB770000}"/>
    <cellStyle name="Normal 3 3 6 2 4 2 2" xfId="27732" xr:uid="{00000000-0005-0000-0000-0000CC770000}"/>
    <cellStyle name="Normal 3 3 6 2 4 3" xfId="27733" xr:uid="{00000000-0005-0000-0000-0000CD770000}"/>
    <cellStyle name="Normal 3 3 6 2 4 4" xfId="27734" xr:uid="{00000000-0005-0000-0000-0000CE770000}"/>
    <cellStyle name="Normal 3 3 6 2 5" xfId="27735" xr:uid="{00000000-0005-0000-0000-0000CF770000}"/>
    <cellStyle name="Normal 3 3 6 2 5 2" xfId="27736" xr:uid="{00000000-0005-0000-0000-0000D0770000}"/>
    <cellStyle name="Normal 3 3 6 2 5 3" xfId="27737" xr:uid="{00000000-0005-0000-0000-0000D1770000}"/>
    <cellStyle name="Normal 3 3 6 2 6" xfId="27738" xr:uid="{00000000-0005-0000-0000-0000D2770000}"/>
    <cellStyle name="Normal 3 3 6 2 6 2" xfId="27739" xr:uid="{00000000-0005-0000-0000-0000D3770000}"/>
    <cellStyle name="Normal 3 3 6 2 6 3" xfId="27740" xr:uid="{00000000-0005-0000-0000-0000D4770000}"/>
    <cellStyle name="Normal 3 3 6 2 7" xfId="27741" xr:uid="{00000000-0005-0000-0000-0000D5770000}"/>
    <cellStyle name="Normal 3 3 6 2 8" xfId="27742" xr:uid="{00000000-0005-0000-0000-0000D6770000}"/>
    <cellStyle name="Normal 3 3 6 3" xfId="27743" xr:uid="{00000000-0005-0000-0000-0000D7770000}"/>
    <cellStyle name="Normal 3 3 6 3 2" xfId="27744" xr:uid="{00000000-0005-0000-0000-0000D8770000}"/>
    <cellStyle name="Normal 3 3 6 3 2 2" xfId="27745" xr:uid="{00000000-0005-0000-0000-0000D9770000}"/>
    <cellStyle name="Normal 3 3 6 3 2 2 2" xfId="27746" xr:uid="{00000000-0005-0000-0000-0000DA770000}"/>
    <cellStyle name="Normal 3 3 6 3 2 2 3" xfId="27747" xr:uid="{00000000-0005-0000-0000-0000DB770000}"/>
    <cellStyle name="Normal 3 3 6 3 2 2 4" xfId="27748" xr:uid="{00000000-0005-0000-0000-0000DC770000}"/>
    <cellStyle name="Normal 3 3 6 3 2 3" xfId="27749" xr:uid="{00000000-0005-0000-0000-0000DD770000}"/>
    <cellStyle name="Normal 3 3 6 3 2 3 2" xfId="27750" xr:uid="{00000000-0005-0000-0000-0000DE770000}"/>
    <cellStyle name="Normal 3 3 6 3 2 4" xfId="27751" xr:uid="{00000000-0005-0000-0000-0000DF770000}"/>
    <cellStyle name="Normal 3 3 6 3 2 4 2" xfId="27752" xr:uid="{00000000-0005-0000-0000-0000E0770000}"/>
    <cellStyle name="Normal 3 3 6 3 2 5" xfId="27753" xr:uid="{00000000-0005-0000-0000-0000E1770000}"/>
    <cellStyle name="Normal 3 3 6 3 2 6" xfId="27754" xr:uid="{00000000-0005-0000-0000-0000E2770000}"/>
    <cellStyle name="Normal 3 3 6 3 3" xfId="27755" xr:uid="{00000000-0005-0000-0000-0000E3770000}"/>
    <cellStyle name="Normal 3 3 6 3 3 2" xfId="27756" xr:uid="{00000000-0005-0000-0000-0000E4770000}"/>
    <cellStyle name="Normal 3 3 6 3 3 2 2" xfId="27757" xr:uid="{00000000-0005-0000-0000-0000E5770000}"/>
    <cellStyle name="Normal 3 3 6 3 3 2 3" xfId="27758" xr:uid="{00000000-0005-0000-0000-0000E6770000}"/>
    <cellStyle name="Normal 3 3 6 3 3 3" xfId="27759" xr:uid="{00000000-0005-0000-0000-0000E7770000}"/>
    <cellStyle name="Normal 3 3 6 3 3 3 2" xfId="27760" xr:uid="{00000000-0005-0000-0000-0000E8770000}"/>
    <cellStyle name="Normal 3 3 6 3 3 4" xfId="27761" xr:uid="{00000000-0005-0000-0000-0000E9770000}"/>
    <cellStyle name="Normal 3 3 6 3 3 5" xfId="27762" xr:uid="{00000000-0005-0000-0000-0000EA770000}"/>
    <cellStyle name="Normal 3 3 6 3 4" xfId="27763" xr:uid="{00000000-0005-0000-0000-0000EB770000}"/>
    <cellStyle name="Normal 3 3 6 3 4 2" xfId="27764" xr:uid="{00000000-0005-0000-0000-0000EC770000}"/>
    <cellStyle name="Normal 3 3 6 3 4 2 2" xfId="27765" xr:uid="{00000000-0005-0000-0000-0000ED770000}"/>
    <cellStyle name="Normal 3 3 6 3 4 3" xfId="27766" xr:uid="{00000000-0005-0000-0000-0000EE770000}"/>
    <cellStyle name="Normal 3 3 6 3 4 4" xfId="27767" xr:uid="{00000000-0005-0000-0000-0000EF770000}"/>
    <cellStyle name="Normal 3 3 6 3 5" xfId="27768" xr:uid="{00000000-0005-0000-0000-0000F0770000}"/>
    <cellStyle name="Normal 3 3 6 3 5 2" xfId="27769" xr:uid="{00000000-0005-0000-0000-0000F1770000}"/>
    <cellStyle name="Normal 3 3 6 3 5 3" xfId="27770" xr:uid="{00000000-0005-0000-0000-0000F2770000}"/>
    <cellStyle name="Normal 3 3 6 3 6" xfId="27771" xr:uid="{00000000-0005-0000-0000-0000F3770000}"/>
    <cellStyle name="Normal 3 3 6 3 6 2" xfId="27772" xr:uid="{00000000-0005-0000-0000-0000F4770000}"/>
    <cellStyle name="Normal 3 3 6 3 6 3" xfId="27773" xr:uid="{00000000-0005-0000-0000-0000F5770000}"/>
    <cellStyle name="Normal 3 3 6 3 7" xfId="27774" xr:uid="{00000000-0005-0000-0000-0000F6770000}"/>
    <cellStyle name="Normal 3 3 6 3 8" xfId="27775" xr:uid="{00000000-0005-0000-0000-0000F7770000}"/>
    <cellStyle name="Normal 3 3 6 4" xfId="27776" xr:uid="{00000000-0005-0000-0000-0000F8770000}"/>
    <cellStyle name="Normal 3 3 6 4 2" xfId="27777" xr:uid="{00000000-0005-0000-0000-0000F9770000}"/>
    <cellStyle name="Normal 3 3 6 4 2 2" xfId="27778" xr:uid="{00000000-0005-0000-0000-0000FA770000}"/>
    <cellStyle name="Normal 3 3 6 4 2 2 2" xfId="27779" xr:uid="{00000000-0005-0000-0000-0000FB770000}"/>
    <cellStyle name="Normal 3 3 6 4 2 2 3" xfId="27780" xr:uid="{00000000-0005-0000-0000-0000FC770000}"/>
    <cellStyle name="Normal 3 3 6 4 2 3" xfId="27781" xr:uid="{00000000-0005-0000-0000-0000FD770000}"/>
    <cellStyle name="Normal 3 3 6 4 2 3 2" xfId="27782" xr:uid="{00000000-0005-0000-0000-0000FE770000}"/>
    <cellStyle name="Normal 3 3 6 4 2 4" xfId="27783" xr:uid="{00000000-0005-0000-0000-0000FF770000}"/>
    <cellStyle name="Normal 3 3 6 4 2 5" xfId="27784" xr:uid="{00000000-0005-0000-0000-000000780000}"/>
    <cellStyle name="Normal 3 3 6 4 3" xfId="27785" xr:uid="{00000000-0005-0000-0000-000001780000}"/>
    <cellStyle name="Normal 3 3 6 4 3 2" xfId="27786" xr:uid="{00000000-0005-0000-0000-000002780000}"/>
    <cellStyle name="Normal 3 3 6 4 3 2 2" xfId="27787" xr:uid="{00000000-0005-0000-0000-000003780000}"/>
    <cellStyle name="Normal 3 3 6 4 3 3" xfId="27788" xr:uid="{00000000-0005-0000-0000-000004780000}"/>
    <cellStyle name="Normal 3 3 6 4 3 4" xfId="27789" xr:uid="{00000000-0005-0000-0000-000005780000}"/>
    <cellStyle name="Normal 3 3 6 4 4" xfId="27790" xr:uid="{00000000-0005-0000-0000-000006780000}"/>
    <cellStyle name="Normal 3 3 6 4 4 2" xfId="27791" xr:uid="{00000000-0005-0000-0000-000007780000}"/>
    <cellStyle name="Normal 3 3 6 4 4 2 2" xfId="27792" xr:uid="{00000000-0005-0000-0000-000008780000}"/>
    <cellStyle name="Normal 3 3 6 4 4 3" xfId="27793" xr:uid="{00000000-0005-0000-0000-000009780000}"/>
    <cellStyle name="Normal 3 3 6 4 5" xfId="27794" xr:uid="{00000000-0005-0000-0000-00000A780000}"/>
    <cellStyle name="Normal 3 3 6 4 5 2" xfId="27795" xr:uid="{00000000-0005-0000-0000-00000B780000}"/>
    <cellStyle name="Normal 3 3 6 4 5 3" xfId="27796" xr:uid="{00000000-0005-0000-0000-00000C780000}"/>
    <cellStyle name="Normal 3 3 6 4 6" xfId="27797" xr:uid="{00000000-0005-0000-0000-00000D780000}"/>
    <cellStyle name="Normal 3 3 6 4 6 2" xfId="27798" xr:uid="{00000000-0005-0000-0000-00000E780000}"/>
    <cellStyle name="Normal 3 3 6 4 7" xfId="27799" xr:uid="{00000000-0005-0000-0000-00000F780000}"/>
    <cellStyle name="Normal 3 3 6 5" xfId="27800" xr:uid="{00000000-0005-0000-0000-000010780000}"/>
    <cellStyle name="Normal 3 3 6 5 2" xfId="27801" xr:uid="{00000000-0005-0000-0000-000011780000}"/>
    <cellStyle name="Normal 3 3 6 5 2 2" xfId="27802" xr:uid="{00000000-0005-0000-0000-000012780000}"/>
    <cellStyle name="Normal 3 3 6 5 2 2 2" xfId="27803" xr:uid="{00000000-0005-0000-0000-000013780000}"/>
    <cellStyle name="Normal 3 3 6 5 2 3" xfId="27804" xr:uid="{00000000-0005-0000-0000-000014780000}"/>
    <cellStyle name="Normal 3 3 6 5 3" xfId="27805" xr:uid="{00000000-0005-0000-0000-000015780000}"/>
    <cellStyle name="Normal 3 3 6 5 3 2" xfId="27806" xr:uid="{00000000-0005-0000-0000-000016780000}"/>
    <cellStyle name="Normal 3 3 6 5 3 2 2" xfId="27807" xr:uid="{00000000-0005-0000-0000-000017780000}"/>
    <cellStyle name="Normal 3 3 6 5 3 3" xfId="27808" xr:uid="{00000000-0005-0000-0000-000018780000}"/>
    <cellStyle name="Normal 3 3 6 5 4" xfId="27809" xr:uid="{00000000-0005-0000-0000-000019780000}"/>
    <cellStyle name="Normal 3 3 6 5 4 2" xfId="27810" xr:uid="{00000000-0005-0000-0000-00001A780000}"/>
    <cellStyle name="Normal 3 3 6 5 4 3" xfId="27811" xr:uid="{00000000-0005-0000-0000-00001B780000}"/>
    <cellStyle name="Normal 3 3 6 5 5" xfId="27812" xr:uid="{00000000-0005-0000-0000-00001C780000}"/>
    <cellStyle name="Normal 3 3 6 5 6" xfId="27813" xr:uid="{00000000-0005-0000-0000-00001D780000}"/>
    <cellStyle name="Normal 3 3 6 5 7" xfId="27814" xr:uid="{00000000-0005-0000-0000-00001E780000}"/>
    <cellStyle name="Normal 3 3 6 6" xfId="27815" xr:uid="{00000000-0005-0000-0000-00001F780000}"/>
    <cellStyle name="Normal 3 3 6 6 2" xfId="27816" xr:uid="{00000000-0005-0000-0000-000020780000}"/>
    <cellStyle name="Normal 3 3 6 6 2 2" xfId="27817" xr:uid="{00000000-0005-0000-0000-000021780000}"/>
    <cellStyle name="Normal 3 3 6 6 2 2 2" xfId="27818" xr:uid="{00000000-0005-0000-0000-000022780000}"/>
    <cellStyle name="Normal 3 3 6 6 2 3" xfId="27819" xr:uid="{00000000-0005-0000-0000-000023780000}"/>
    <cellStyle name="Normal 3 3 6 6 3" xfId="27820" xr:uid="{00000000-0005-0000-0000-000024780000}"/>
    <cellStyle name="Normal 3 3 6 6 3 2" xfId="27821" xr:uid="{00000000-0005-0000-0000-000025780000}"/>
    <cellStyle name="Normal 3 3 6 6 3 2 2" xfId="27822" xr:uid="{00000000-0005-0000-0000-000026780000}"/>
    <cellStyle name="Normal 3 3 6 6 3 3" xfId="27823" xr:uid="{00000000-0005-0000-0000-000027780000}"/>
    <cellStyle name="Normal 3 3 6 6 4" xfId="27824" xr:uid="{00000000-0005-0000-0000-000028780000}"/>
    <cellStyle name="Normal 3 3 6 6 4 2" xfId="27825" xr:uid="{00000000-0005-0000-0000-000029780000}"/>
    <cellStyle name="Normal 3 3 6 6 5" xfId="27826" xr:uid="{00000000-0005-0000-0000-00002A780000}"/>
    <cellStyle name="Normal 3 3 6 6 6" xfId="27827" xr:uid="{00000000-0005-0000-0000-00002B780000}"/>
    <cellStyle name="Normal 3 3 6 7" xfId="27828" xr:uid="{00000000-0005-0000-0000-00002C780000}"/>
    <cellStyle name="Normal 3 3 6 7 2" xfId="27829" xr:uid="{00000000-0005-0000-0000-00002D780000}"/>
    <cellStyle name="Normal 3 3 6 7 2 2" xfId="27830" xr:uid="{00000000-0005-0000-0000-00002E780000}"/>
    <cellStyle name="Normal 3 3 6 7 3" xfId="27831" xr:uid="{00000000-0005-0000-0000-00002F780000}"/>
    <cellStyle name="Normal 3 3 6 7 4" xfId="27832" xr:uid="{00000000-0005-0000-0000-000030780000}"/>
    <cellStyle name="Normal 3 3 6 8" xfId="27833" xr:uid="{00000000-0005-0000-0000-000031780000}"/>
    <cellStyle name="Normal 3 3 6 8 2" xfId="27834" xr:uid="{00000000-0005-0000-0000-000032780000}"/>
    <cellStyle name="Normal 3 3 6 8 2 2" xfId="27835" xr:uid="{00000000-0005-0000-0000-000033780000}"/>
    <cellStyle name="Normal 3 3 6 8 3" xfId="27836" xr:uid="{00000000-0005-0000-0000-000034780000}"/>
    <cellStyle name="Normal 3 3 6 9" xfId="27837" xr:uid="{00000000-0005-0000-0000-000035780000}"/>
    <cellStyle name="Normal 3 3 6 9 2" xfId="27838" xr:uid="{00000000-0005-0000-0000-000036780000}"/>
    <cellStyle name="Normal 3 3 6 9 2 2" xfId="27839" xr:uid="{00000000-0005-0000-0000-000037780000}"/>
    <cellStyle name="Normal 3 3 6 9 3" xfId="27840" xr:uid="{00000000-0005-0000-0000-000038780000}"/>
    <cellStyle name="Normal 3 3 7" xfId="27841" xr:uid="{00000000-0005-0000-0000-000039780000}"/>
    <cellStyle name="Normal 3 3 7 10" xfId="27842" xr:uid="{00000000-0005-0000-0000-00003A780000}"/>
    <cellStyle name="Normal 3 3 7 11" xfId="27843" xr:uid="{00000000-0005-0000-0000-00003B780000}"/>
    <cellStyle name="Normal 3 3 7 2" xfId="27844" xr:uid="{00000000-0005-0000-0000-00003C780000}"/>
    <cellStyle name="Normal 3 3 7 2 2" xfId="27845" xr:uid="{00000000-0005-0000-0000-00003D780000}"/>
    <cellStyle name="Normal 3 3 7 2 2 2" xfId="27846" xr:uid="{00000000-0005-0000-0000-00003E780000}"/>
    <cellStyle name="Normal 3 3 7 2 2 2 2" xfId="27847" xr:uid="{00000000-0005-0000-0000-00003F780000}"/>
    <cellStyle name="Normal 3 3 7 2 2 2 3" xfId="27848" xr:uid="{00000000-0005-0000-0000-000040780000}"/>
    <cellStyle name="Normal 3 3 7 2 2 2 4" xfId="27849" xr:uid="{00000000-0005-0000-0000-000041780000}"/>
    <cellStyle name="Normal 3 3 7 2 2 3" xfId="27850" xr:uid="{00000000-0005-0000-0000-000042780000}"/>
    <cellStyle name="Normal 3 3 7 2 2 3 2" xfId="27851" xr:uid="{00000000-0005-0000-0000-000043780000}"/>
    <cellStyle name="Normal 3 3 7 2 2 4" xfId="27852" xr:uid="{00000000-0005-0000-0000-000044780000}"/>
    <cellStyle name="Normal 3 3 7 2 2 4 2" xfId="27853" xr:uid="{00000000-0005-0000-0000-000045780000}"/>
    <cellStyle name="Normal 3 3 7 2 2 5" xfId="27854" xr:uid="{00000000-0005-0000-0000-000046780000}"/>
    <cellStyle name="Normal 3 3 7 2 2 6" xfId="27855" xr:uid="{00000000-0005-0000-0000-000047780000}"/>
    <cellStyle name="Normal 3 3 7 2 3" xfId="27856" xr:uid="{00000000-0005-0000-0000-000048780000}"/>
    <cellStyle name="Normal 3 3 7 2 3 2" xfId="27857" xr:uid="{00000000-0005-0000-0000-000049780000}"/>
    <cellStyle name="Normal 3 3 7 2 3 2 2" xfId="27858" xr:uid="{00000000-0005-0000-0000-00004A780000}"/>
    <cellStyle name="Normal 3 3 7 2 3 2 3" xfId="27859" xr:uid="{00000000-0005-0000-0000-00004B780000}"/>
    <cellStyle name="Normal 3 3 7 2 3 3" xfId="27860" xr:uid="{00000000-0005-0000-0000-00004C780000}"/>
    <cellStyle name="Normal 3 3 7 2 3 3 2" xfId="27861" xr:uid="{00000000-0005-0000-0000-00004D780000}"/>
    <cellStyle name="Normal 3 3 7 2 3 4" xfId="27862" xr:uid="{00000000-0005-0000-0000-00004E780000}"/>
    <cellStyle name="Normal 3 3 7 2 3 5" xfId="27863" xr:uid="{00000000-0005-0000-0000-00004F780000}"/>
    <cellStyle name="Normal 3 3 7 2 4" xfId="27864" xr:uid="{00000000-0005-0000-0000-000050780000}"/>
    <cellStyle name="Normal 3 3 7 2 4 2" xfId="27865" xr:uid="{00000000-0005-0000-0000-000051780000}"/>
    <cellStyle name="Normal 3 3 7 2 4 2 2" xfId="27866" xr:uid="{00000000-0005-0000-0000-000052780000}"/>
    <cellStyle name="Normal 3 3 7 2 4 3" xfId="27867" xr:uid="{00000000-0005-0000-0000-000053780000}"/>
    <cellStyle name="Normal 3 3 7 2 4 4" xfId="27868" xr:uid="{00000000-0005-0000-0000-000054780000}"/>
    <cellStyle name="Normal 3 3 7 2 5" xfId="27869" xr:uid="{00000000-0005-0000-0000-000055780000}"/>
    <cellStyle name="Normal 3 3 7 2 5 2" xfId="27870" xr:uid="{00000000-0005-0000-0000-000056780000}"/>
    <cellStyle name="Normal 3 3 7 2 5 3" xfId="27871" xr:uid="{00000000-0005-0000-0000-000057780000}"/>
    <cellStyle name="Normal 3 3 7 2 6" xfId="27872" xr:uid="{00000000-0005-0000-0000-000058780000}"/>
    <cellStyle name="Normal 3 3 7 2 6 2" xfId="27873" xr:uid="{00000000-0005-0000-0000-000059780000}"/>
    <cellStyle name="Normal 3 3 7 2 6 3" xfId="27874" xr:uid="{00000000-0005-0000-0000-00005A780000}"/>
    <cellStyle name="Normal 3 3 7 2 7" xfId="27875" xr:uid="{00000000-0005-0000-0000-00005B780000}"/>
    <cellStyle name="Normal 3 3 7 2 8" xfId="27876" xr:uid="{00000000-0005-0000-0000-00005C780000}"/>
    <cellStyle name="Normal 3 3 7 3" xfId="27877" xr:uid="{00000000-0005-0000-0000-00005D780000}"/>
    <cellStyle name="Normal 3 3 7 3 2" xfId="27878" xr:uid="{00000000-0005-0000-0000-00005E780000}"/>
    <cellStyle name="Normal 3 3 7 3 2 2" xfId="27879" xr:uid="{00000000-0005-0000-0000-00005F780000}"/>
    <cellStyle name="Normal 3 3 7 3 2 2 2" xfId="27880" xr:uid="{00000000-0005-0000-0000-000060780000}"/>
    <cellStyle name="Normal 3 3 7 3 2 3" xfId="27881" xr:uid="{00000000-0005-0000-0000-000061780000}"/>
    <cellStyle name="Normal 3 3 7 3 2 4" xfId="27882" xr:uid="{00000000-0005-0000-0000-000062780000}"/>
    <cellStyle name="Normal 3 3 7 3 3" xfId="27883" xr:uid="{00000000-0005-0000-0000-000063780000}"/>
    <cellStyle name="Normal 3 3 7 3 3 2" xfId="27884" xr:uid="{00000000-0005-0000-0000-000064780000}"/>
    <cellStyle name="Normal 3 3 7 3 3 2 2" xfId="27885" xr:uid="{00000000-0005-0000-0000-000065780000}"/>
    <cellStyle name="Normal 3 3 7 3 3 3" xfId="27886" xr:uid="{00000000-0005-0000-0000-000066780000}"/>
    <cellStyle name="Normal 3 3 7 3 4" xfId="27887" xr:uid="{00000000-0005-0000-0000-000067780000}"/>
    <cellStyle name="Normal 3 3 7 3 4 2" xfId="27888" xr:uid="{00000000-0005-0000-0000-000068780000}"/>
    <cellStyle name="Normal 3 3 7 3 4 2 2" xfId="27889" xr:uid="{00000000-0005-0000-0000-000069780000}"/>
    <cellStyle name="Normal 3 3 7 3 4 3" xfId="27890" xr:uid="{00000000-0005-0000-0000-00006A780000}"/>
    <cellStyle name="Normal 3 3 7 3 5" xfId="27891" xr:uid="{00000000-0005-0000-0000-00006B780000}"/>
    <cellStyle name="Normal 3 3 7 3 5 2" xfId="27892" xr:uid="{00000000-0005-0000-0000-00006C780000}"/>
    <cellStyle name="Normal 3 3 7 3 6" xfId="27893" xr:uid="{00000000-0005-0000-0000-00006D780000}"/>
    <cellStyle name="Normal 3 3 7 3 7" xfId="27894" xr:uid="{00000000-0005-0000-0000-00006E780000}"/>
    <cellStyle name="Normal 3 3 7 4" xfId="27895" xr:uid="{00000000-0005-0000-0000-00006F780000}"/>
    <cellStyle name="Normal 3 3 7 4 2" xfId="27896" xr:uid="{00000000-0005-0000-0000-000070780000}"/>
    <cellStyle name="Normal 3 3 7 4 2 2" xfId="27897" xr:uid="{00000000-0005-0000-0000-000071780000}"/>
    <cellStyle name="Normal 3 3 7 4 2 2 2" xfId="27898" xr:uid="{00000000-0005-0000-0000-000072780000}"/>
    <cellStyle name="Normal 3 3 7 4 2 3" xfId="27899" xr:uid="{00000000-0005-0000-0000-000073780000}"/>
    <cellStyle name="Normal 3 3 7 4 3" xfId="27900" xr:uid="{00000000-0005-0000-0000-000074780000}"/>
    <cellStyle name="Normal 3 3 7 4 3 2" xfId="27901" xr:uid="{00000000-0005-0000-0000-000075780000}"/>
    <cellStyle name="Normal 3 3 7 4 3 2 2" xfId="27902" xr:uid="{00000000-0005-0000-0000-000076780000}"/>
    <cellStyle name="Normal 3 3 7 4 3 3" xfId="27903" xr:uid="{00000000-0005-0000-0000-000077780000}"/>
    <cellStyle name="Normal 3 3 7 4 4" xfId="27904" xr:uid="{00000000-0005-0000-0000-000078780000}"/>
    <cellStyle name="Normal 3 3 7 4 4 2" xfId="27905" xr:uid="{00000000-0005-0000-0000-000079780000}"/>
    <cellStyle name="Normal 3 3 7 4 4 3" xfId="27906" xr:uid="{00000000-0005-0000-0000-00007A780000}"/>
    <cellStyle name="Normal 3 3 7 4 5" xfId="27907" xr:uid="{00000000-0005-0000-0000-00007B780000}"/>
    <cellStyle name="Normal 3 3 7 4 6" xfId="27908" xr:uid="{00000000-0005-0000-0000-00007C780000}"/>
    <cellStyle name="Normal 3 3 7 4 7" xfId="27909" xr:uid="{00000000-0005-0000-0000-00007D780000}"/>
    <cellStyle name="Normal 3 3 7 5" xfId="27910" xr:uid="{00000000-0005-0000-0000-00007E780000}"/>
    <cellStyle name="Normal 3 3 7 5 2" xfId="27911" xr:uid="{00000000-0005-0000-0000-00007F780000}"/>
    <cellStyle name="Normal 3 3 7 5 2 2" xfId="27912" xr:uid="{00000000-0005-0000-0000-000080780000}"/>
    <cellStyle name="Normal 3 3 7 5 2 3" xfId="27913" xr:uid="{00000000-0005-0000-0000-000081780000}"/>
    <cellStyle name="Normal 3 3 7 5 3" xfId="27914" xr:uid="{00000000-0005-0000-0000-000082780000}"/>
    <cellStyle name="Normal 3 3 7 5 3 2" xfId="27915" xr:uid="{00000000-0005-0000-0000-000083780000}"/>
    <cellStyle name="Normal 3 3 7 5 3 3" xfId="27916" xr:uid="{00000000-0005-0000-0000-000084780000}"/>
    <cellStyle name="Normal 3 3 7 5 4" xfId="27917" xr:uid="{00000000-0005-0000-0000-000085780000}"/>
    <cellStyle name="Normal 3 3 7 5 5" xfId="27918" xr:uid="{00000000-0005-0000-0000-000086780000}"/>
    <cellStyle name="Normal 3 3 7 5 6" xfId="27919" xr:uid="{00000000-0005-0000-0000-000087780000}"/>
    <cellStyle name="Normal 3 3 7 6" xfId="27920" xr:uid="{00000000-0005-0000-0000-000088780000}"/>
    <cellStyle name="Normal 3 3 7 6 2" xfId="27921" xr:uid="{00000000-0005-0000-0000-000089780000}"/>
    <cellStyle name="Normal 3 3 7 6 2 2" xfId="27922" xr:uid="{00000000-0005-0000-0000-00008A780000}"/>
    <cellStyle name="Normal 3 3 7 6 3" xfId="27923" xr:uid="{00000000-0005-0000-0000-00008B780000}"/>
    <cellStyle name="Normal 3 3 7 7" xfId="27924" xr:uid="{00000000-0005-0000-0000-00008C780000}"/>
    <cellStyle name="Normal 3 3 7 7 2" xfId="27925" xr:uid="{00000000-0005-0000-0000-00008D780000}"/>
    <cellStyle name="Normal 3 3 7 7 2 2" xfId="27926" xr:uid="{00000000-0005-0000-0000-00008E780000}"/>
    <cellStyle name="Normal 3 3 7 7 3" xfId="27927" xr:uid="{00000000-0005-0000-0000-00008F780000}"/>
    <cellStyle name="Normal 3 3 7 8" xfId="27928" xr:uid="{00000000-0005-0000-0000-000090780000}"/>
    <cellStyle name="Normal 3 3 7 8 2" xfId="27929" xr:uid="{00000000-0005-0000-0000-000091780000}"/>
    <cellStyle name="Normal 3 3 7 8 3" xfId="27930" xr:uid="{00000000-0005-0000-0000-000092780000}"/>
    <cellStyle name="Normal 3 3 7 9" xfId="27931" xr:uid="{00000000-0005-0000-0000-000093780000}"/>
    <cellStyle name="Normal 3 3 8" xfId="27932" xr:uid="{00000000-0005-0000-0000-000094780000}"/>
    <cellStyle name="Normal 3 3 8 10" xfId="27933" xr:uid="{00000000-0005-0000-0000-000095780000}"/>
    <cellStyle name="Normal 3 3 8 11" xfId="27934" xr:uid="{00000000-0005-0000-0000-000096780000}"/>
    <cellStyle name="Normal 3 3 8 2" xfId="27935" xr:uid="{00000000-0005-0000-0000-000097780000}"/>
    <cellStyle name="Normal 3 3 8 2 2" xfId="27936" xr:uid="{00000000-0005-0000-0000-000098780000}"/>
    <cellStyle name="Normal 3 3 8 2 2 2" xfId="27937" xr:uid="{00000000-0005-0000-0000-000099780000}"/>
    <cellStyle name="Normal 3 3 8 2 2 2 2" xfId="27938" xr:uid="{00000000-0005-0000-0000-00009A780000}"/>
    <cellStyle name="Normal 3 3 8 2 2 3" xfId="27939" xr:uid="{00000000-0005-0000-0000-00009B780000}"/>
    <cellStyle name="Normal 3 3 8 2 2 4" xfId="27940" xr:uid="{00000000-0005-0000-0000-00009C780000}"/>
    <cellStyle name="Normal 3 3 8 2 3" xfId="27941" xr:uid="{00000000-0005-0000-0000-00009D780000}"/>
    <cellStyle name="Normal 3 3 8 2 3 2" xfId="27942" xr:uid="{00000000-0005-0000-0000-00009E780000}"/>
    <cellStyle name="Normal 3 3 8 2 3 2 2" xfId="27943" xr:uid="{00000000-0005-0000-0000-00009F780000}"/>
    <cellStyle name="Normal 3 3 8 2 3 3" xfId="27944" xr:uid="{00000000-0005-0000-0000-0000A0780000}"/>
    <cellStyle name="Normal 3 3 8 2 4" xfId="27945" xr:uid="{00000000-0005-0000-0000-0000A1780000}"/>
    <cellStyle name="Normal 3 3 8 2 4 2" xfId="27946" xr:uid="{00000000-0005-0000-0000-0000A2780000}"/>
    <cellStyle name="Normal 3 3 8 2 4 2 2" xfId="27947" xr:uid="{00000000-0005-0000-0000-0000A3780000}"/>
    <cellStyle name="Normal 3 3 8 2 4 3" xfId="27948" xr:uid="{00000000-0005-0000-0000-0000A4780000}"/>
    <cellStyle name="Normal 3 3 8 2 5" xfId="27949" xr:uid="{00000000-0005-0000-0000-0000A5780000}"/>
    <cellStyle name="Normal 3 3 8 2 5 2" xfId="27950" xr:uid="{00000000-0005-0000-0000-0000A6780000}"/>
    <cellStyle name="Normal 3 3 8 2 6" xfId="27951" xr:uid="{00000000-0005-0000-0000-0000A7780000}"/>
    <cellStyle name="Normal 3 3 8 2 7" xfId="27952" xr:uid="{00000000-0005-0000-0000-0000A8780000}"/>
    <cellStyle name="Normal 3 3 8 3" xfId="27953" xr:uid="{00000000-0005-0000-0000-0000A9780000}"/>
    <cellStyle name="Normal 3 3 8 3 2" xfId="27954" xr:uid="{00000000-0005-0000-0000-0000AA780000}"/>
    <cellStyle name="Normal 3 3 8 3 2 2" xfId="27955" xr:uid="{00000000-0005-0000-0000-0000AB780000}"/>
    <cellStyle name="Normal 3 3 8 3 2 2 2" xfId="27956" xr:uid="{00000000-0005-0000-0000-0000AC780000}"/>
    <cellStyle name="Normal 3 3 8 3 2 3" xfId="27957" xr:uid="{00000000-0005-0000-0000-0000AD780000}"/>
    <cellStyle name="Normal 3 3 8 3 3" xfId="27958" xr:uid="{00000000-0005-0000-0000-0000AE780000}"/>
    <cellStyle name="Normal 3 3 8 3 3 2" xfId="27959" xr:uid="{00000000-0005-0000-0000-0000AF780000}"/>
    <cellStyle name="Normal 3 3 8 3 3 2 2" xfId="27960" xr:uid="{00000000-0005-0000-0000-0000B0780000}"/>
    <cellStyle name="Normal 3 3 8 3 3 3" xfId="27961" xr:uid="{00000000-0005-0000-0000-0000B1780000}"/>
    <cellStyle name="Normal 3 3 8 3 4" xfId="27962" xr:uid="{00000000-0005-0000-0000-0000B2780000}"/>
    <cellStyle name="Normal 3 3 8 3 4 2" xfId="27963" xr:uid="{00000000-0005-0000-0000-0000B3780000}"/>
    <cellStyle name="Normal 3 3 8 3 4 3" xfId="27964" xr:uid="{00000000-0005-0000-0000-0000B4780000}"/>
    <cellStyle name="Normal 3 3 8 3 5" xfId="27965" xr:uid="{00000000-0005-0000-0000-0000B5780000}"/>
    <cellStyle name="Normal 3 3 8 3 6" xfId="27966" xr:uid="{00000000-0005-0000-0000-0000B6780000}"/>
    <cellStyle name="Normal 3 3 8 3 7" xfId="27967" xr:uid="{00000000-0005-0000-0000-0000B7780000}"/>
    <cellStyle name="Normal 3 3 8 4" xfId="27968" xr:uid="{00000000-0005-0000-0000-0000B8780000}"/>
    <cellStyle name="Normal 3 3 8 4 2" xfId="27969" xr:uid="{00000000-0005-0000-0000-0000B9780000}"/>
    <cellStyle name="Normal 3 3 8 4 2 2" xfId="27970" xr:uid="{00000000-0005-0000-0000-0000BA780000}"/>
    <cellStyle name="Normal 3 3 8 4 2 3" xfId="27971" xr:uid="{00000000-0005-0000-0000-0000BB780000}"/>
    <cellStyle name="Normal 3 3 8 4 3" xfId="27972" xr:uid="{00000000-0005-0000-0000-0000BC780000}"/>
    <cellStyle name="Normal 3 3 8 4 3 2" xfId="27973" xr:uid="{00000000-0005-0000-0000-0000BD780000}"/>
    <cellStyle name="Normal 3 3 8 4 3 3" xfId="27974" xr:uid="{00000000-0005-0000-0000-0000BE780000}"/>
    <cellStyle name="Normal 3 3 8 4 4" xfId="27975" xr:uid="{00000000-0005-0000-0000-0000BF780000}"/>
    <cellStyle name="Normal 3 3 8 4 4 2" xfId="27976" xr:uid="{00000000-0005-0000-0000-0000C0780000}"/>
    <cellStyle name="Normal 3 3 8 4 5" xfId="27977" xr:uid="{00000000-0005-0000-0000-0000C1780000}"/>
    <cellStyle name="Normal 3 3 8 4 6" xfId="27978" xr:uid="{00000000-0005-0000-0000-0000C2780000}"/>
    <cellStyle name="Normal 3 3 8 4 7" xfId="27979" xr:uid="{00000000-0005-0000-0000-0000C3780000}"/>
    <cellStyle name="Normal 3 3 8 5" xfId="27980" xr:uid="{00000000-0005-0000-0000-0000C4780000}"/>
    <cellStyle name="Normal 3 3 8 5 2" xfId="27981" xr:uid="{00000000-0005-0000-0000-0000C5780000}"/>
    <cellStyle name="Normal 3 3 8 5 2 2" xfId="27982" xr:uid="{00000000-0005-0000-0000-0000C6780000}"/>
    <cellStyle name="Normal 3 3 8 5 2 3" xfId="27983" xr:uid="{00000000-0005-0000-0000-0000C7780000}"/>
    <cellStyle name="Normal 3 3 8 5 3" xfId="27984" xr:uid="{00000000-0005-0000-0000-0000C8780000}"/>
    <cellStyle name="Normal 3 3 8 5 3 2" xfId="27985" xr:uid="{00000000-0005-0000-0000-0000C9780000}"/>
    <cellStyle name="Normal 3 3 8 5 4" xfId="27986" xr:uid="{00000000-0005-0000-0000-0000CA780000}"/>
    <cellStyle name="Normal 3 3 8 5 5" xfId="27987" xr:uid="{00000000-0005-0000-0000-0000CB780000}"/>
    <cellStyle name="Normal 3 3 8 5 6" xfId="27988" xr:uid="{00000000-0005-0000-0000-0000CC780000}"/>
    <cellStyle name="Normal 3 3 8 6" xfId="27989" xr:uid="{00000000-0005-0000-0000-0000CD780000}"/>
    <cellStyle name="Normal 3 3 8 6 2" xfId="27990" xr:uid="{00000000-0005-0000-0000-0000CE780000}"/>
    <cellStyle name="Normal 3 3 8 6 2 2" xfId="27991" xr:uid="{00000000-0005-0000-0000-0000CF780000}"/>
    <cellStyle name="Normal 3 3 8 6 3" xfId="27992" xr:uid="{00000000-0005-0000-0000-0000D0780000}"/>
    <cellStyle name="Normal 3 3 8 7" xfId="27993" xr:uid="{00000000-0005-0000-0000-0000D1780000}"/>
    <cellStyle name="Normal 3 3 8 7 2" xfId="27994" xr:uid="{00000000-0005-0000-0000-0000D2780000}"/>
    <cellStyle name="Normal 3 3 8 7 3" xfId="27995" xr:uid="{00000000-0005-0000-0000-0000D3780000}"/>
    <cellStyle name="Normal 3 3 8 8" xfId="27996" xr:uid="{00000000-0005-0000-0000-0000D4780000}"/>
    <cellStyle name="Normal 3 3 8 8 2" xfId="27997" xr:uid="{00000000-0005-0000-0000-0000D5780000}"/>
    <cellStyle name="Normal 3 3 8 9" xfId="27998" xr:uid="{00000000-0005-0000-0000-0000D6780000}"/>
    <cellStyle name="Normal 3 3 9" xfId="27999" xr:uid="{00000000-0005-0000-0000-0000D7780000}"/>
    <cellStyle name="Normal 3 3 9 2" xfId="28000" xr:uid="{00000000-0005-0000-0000-0000D8780000}"/>
    <cellStyle name="Normal 3 3 9 2 2" xfId="28001" xr:uid="{00000000-0005-0000-0000-0000D9780000}"/>
    <cellStyle name="Normal 3 3 9 2 2 2" xfId="28002" xr:uid="{00000000-0005-0000-0000-0000DA780000}"/>
    <cellStyle name="Normal 3 3 9 2 2 3" xfId="28003" xr:uid="{00000000-0005-0000-0000-0000DB780000}"/>
    <cellStyle name="Normal 3 3 9 2 2 4" xfId="28004" xr:uid="{00000000-0005-0000-0000-0000DC780000}"/>
    <cellStyle name="Normal 3 3 9 2 3" xfId="28005" xr:uid="{00000000-0005-0000-0000-0000DD780000}"/>
    <cellStyle name="Normal 3 3 9 2 3 2" xfId="28006" xr:uid="{00000000-0005-0000-0000-0000DE780000}"/>
    <cellStyle name="Normal 3 3 9 2 4" xfId="28007" xr:uid="{00000000-0005-0000-0000-0000DF780000}"/>
    <cellStyle name="Normal 3 3 9 2 4 2" xfId="28008" xr:uid="{00000000-0005-0000-0000-0000E0780000}"/>
    <cellStyle name="Normal 3 3 9 2 5" xfId="28009" xr:uid="{00000000-0005-0000-0000-0000E1780000}"/>
    <cellStyle name="Normal 3 3 9 2 6" xfId="28010" xr:uid="{00000000-0005-0000-0000-0000E2780000}"/>
    <cellStyle name="Normal 3 3 9 3" xfId="28011" xr:uid="{00000000-0005-0000-0000-0000E3780000}"/>
    <cellStyle name="Normal 3 3 9 3 2" xfId="28012" xr:uid="{00000000-0005-0000-0000-0000E4780000}"/>
    <cellStyle name="Normal 3 3 9 3 2 2" xfId="28013" xr:uid="{00000000-0005-0000-0000-0000E5780000}"/>
    <cellStyle name="Normal 3 3 9 3 2 3" xfId="28014" xr:uid="{00000000-0005-0000-0000-0000E6780000}"/>
    <cellStyle name="Normal 3 3 9 3 3" xfId="28015" xr:uid="{00000000-0005-0000-0000-0000E7780000}"/>
    <cellStyle name="Normal 3 3 9 3 3 2" xfId="28016" xr:uid="{00000000-0005-0000-0000-0000E8780000}"/>
    <cellStyle name="Normal 3 3 9 3 4" xfId="28017" xr:uid="{00000000-0005-0000-0000-0000E9780000}"/>
    <cellStyle name="Normal 3 3 9 3 5" xfId="28018" xr:uid="{00000000-0005-0000-0000-0000EA780000}"/>
    <cellStyle name="Normal 3 3 9 4" xfId="28019" xr:uid="{00000000-0005-0000-0000-0000EB780000}"/>
    <cellStyle name="Normal 3 3 9 4 2" xfId="28020" xr:uid="{00000000-0005-0000-0000-0000EC780000}"/>
    <cellStyle name="Normal 3 3 9 4 2 2" xfId="28021" xr:uid="{00000000-0005-0000-0000-0000ED780000}"/>
    <cellStyle name="Normal 3 3 9 4 3" xfId="28022" xr:uid="{00000000-0005-0000-0000-0000EE780000}"/>
    <cellStyle name="Normal 3 3 9 4 4" xfId="28023" xr:uid="{00000000-0005-0000-0000-0000EF780000}"/>
    <cellStyle name="Normal 3 3 9 5" xfId="28024" xr:uid="{00000000-0005-0000-0000-0000F0780000}"/>
    <cellStyle name="Normal 3 3 9 5 2" xfId="28025" xr:uid="{00000000-0005-0000-0000-0000F1780000}"/>
    <cellStyle name="Normal 3 3 9 5 3" xfId="28026" xr:uid="{00000000-0005-0000-0000-0000F2780000}"/>
    <cellStyle name="Normal 3 3 9 6" xfId="28027" xr:uid="{00000000-0005-0000-0000-0000F3780000}"/>
    <cellStyle name="Normal 3 3 9 6 2" xfId="28028" xr:uid="{00000000-0005-0000-0000-0000F4780000}"/>
    <cellStyle name="Normal 3 3 9 6 3" xfId="28029" xr:uid="{00000000-0005-0000-0000-0000F5780000}"/>
    <cellStyle name="Normal 3 3 9 7" xfId="28030" xr:uid="{00000000-0005-0000-0000-0000F6780000}"/>
    <cellStyle name="Normal 3 3 9 8" xfId="28031" xr:uid="{00000000-0005-0000-0000-0000F7780000}"/>
    <cellStyle name="Normal 3 4" xfId="28032" xr:uid="{00000000-0005-0000-0000-0000F8780000}"/>
    <cellStyle name="Normal 3 4 10" xfId="28033" xr:uid="{00000000-0005-0000-0000-0000F9780000}"/>
    <cellStyle name="Normal 3 4 10 2" xfId="28034" xr:uid="{00000000-0005-0000-0000-0000FA780000}"/>
    <cellStyle name="Normal 3 4 10 2 2" xfId="28035" xr:uid="{00000000-0005-0000-0000-0000FB780000}"/>
    <cellStyle name="Normal 3 4 10 3" xfId="28036" xr:uid="{00000000-0005-0000-0000-0000FC780000}"/>
    <cellStyle name="Normal 3 4 10 3 2" xfId="28037" xr:uid="{00000000-0005-0000-0000-0000FD780000}"/>
    <cellStyle name="Normal 3 4 10 4" xfId="28038" xr:uid="{00000000-0005-0000-0000-0000FE780000}"/>
    <cellStyle name="Normal 3 4 11" xfId="28039" xr:uid="{00000000-0005-0000-0000-0000FF780000}"/>
    <cellStyle name="Normal 3 4 11 2" xfId="28040" xr:uid="{00000000-0005-0000-0000-000000790000}"/>
    <cellStyle name="Normal 3 4 11 3" xfId="28041" xr:uid="{00000000-0005-0000-0000-000001790000}"/>
    <cellStyle name="Normal 3 4 12" xfId="28042" xr:uid="{00000000-0005-0000-0000-000002790000}"/>
    <cellStyle name="Normal 3 4 12 2" xfId="28043" xr:uid="{00000000-0005-0000-0000-000003790000}"/>
    <cellStyle name="Normal 3 4 13" xfId="28044" xr:uid="{00000000-0005-0000-0000-000004790000}"/>
    <cellStyle name="Normal 3 4 13 2" xfId="28045" xr:uid="{00000000-0005-0000-0000-000005790000}"/>
    <cellStyle name="Normal 3 4 14" xfId="28046" xr:uid="{00000000-0005-0000-0000-000006790000}"/>
    <cellStyle name="Normal 3 4 15" xfId="28047" xr:uid="{00000000-0005-0000-0000-000007790000}"/>
    <cellStyle name="Normal 3 4 2" xfId="28048" xr:uid="{00000000-0005-0000-0000-000008790000}"/>
    <cellStyle name="Normal 3 4 2 10" xfId="28049" xr:uid="{00000000-0005-0000-0000-000009790000}"/>
    <cellStyle name="Normal 3 4 2 10 2" xfId="28050" xr:uid="{00000000-0005-0000-0000-00000A790000}"/>
    <cellStyle name="Normal 3 4 2 11" xfId="28051" xr:uid="{00000000-0005-0000-0000-00000B790000}"/>
    <cellStyle name="Normal 3 4 2 11 2" xfId="28052" xr:uid="{00000000-0005-0000-0000-00000C790000}"/>
    <cellStyle name="Normal 3 4 2 12" xfId="28053" xr:uid="{00000000-0005-0000-0000-00000D790000}"/>
    <cellStyle name="Normal 3 4 2 13" xfId="28054" xr:uid="{00000000-0005-0000-0000-00000E790000}"/>
    <cellStyle name="Normal 3 4 2 2" xfId="28055" xr:uid="{00000000-0005-0000-0000-00000F790000}"/>
    <cellStyle name="Normal 3 4 2 2 10" xfId="28056" xr:uid="{00000000-0005-0000-0000-000010790000}"/>
    <cellStyle name="Normal 3 4 2 2 2" xfId="28057" xr:uid="{00000000-0005-0000-0000-000011790000}"/>
    <cellStyle name="Normal 3 4 2 2 2 2" xfId="28058" xr:uid="{00000000-0005-0000-0000-000012790000}"/>
    <cellStyle name="Normal 3 4 2 2 2 2 2" xfId="28059" xr:uid="{00000000-0005-0000-0000-000013790000}"/>
    <cellStyle name="Normal 3 4 2 2 2 2 2 2" xfId="28060" xr:uid="{00000000-0005-0000-0000-000014790000}"/>
    <cellStyle name="Normal 3 4 2 2 2 2 2 3" xfId="28061" xr:uid="{00000000-0005-0000-0000-000015790000}"/>
    <cellStyle name="Normal 3 4 2 2 2 2 3" xfId="28062" xr:uid="{00000000-0005-0000-0000-000016790000}"/>
    <cellStyle name="Normal 3 4 2 2 2 2 3 2" xfId="28063" xr:uid="{00000000-0005-0000-0000-000017790000}"/>
    <cellStyle name="Normal 3 4 2 2 2 2 4" xfId="28064" xr:uid="{00000000-0005-0000-0000-000018790000}"/>
    <cellStyle name="Normal 3 4 2 2 2 2 4 2" xfId="28065" xr:uid="{00000000-0005-0000-0000-000019790000}"/>
    <cellStyle name="Normal 3 4 2 2 2 2 5" xfId="28066" xr:uid="{00000000-0005-0000-0000-00001A790000}"/>
    <cellStyle name="Normal 3 4 2 2 2 3" xfId="28067" xr:uid="{00000000-0005-0000-0000-00001B790000}"/>
    <cellStyle name="Normal 3 4 2 2 2 3 2" xfId="28068" xr:uid="{00000000-0005-0000-0000-00001C790000}"/>
    <cellStyle name="Normal 3 4 2 2 2 3 2 2" xfId="28069" xr:uid="{00000000-0005-0000-0000-00001D790000}"/>
    <cellStyle name="Normal 3 4 2 2 2 3 3" xfId="28070" xr:uid="{00000000-0005-0000-0000-00001E790000}"/>
    <cellStyle name="Normal 3 4 2 2 2 3 3 2" xfId="28071" xr:uid="{00000000-0005-0000-0000-00001F790000}"/>
    <cellStyle name="Normal 3 4 2 2 2 3 4" xfId="28072" xr:uid="{00000000-0005-0000-0000-000020790000}"/>
    <cellStyle name="Normal 3 4 2 2 2 4" xfId="28073" xr:uid="{00000000-0005-0000-0000-000021790000}"/>
    <cellStyle name="Normal 3 4 2 2 2 4 2" xfId="28074" xr:uid="{00000000-0005-0000-0000-000022790000}"/>
    <cellStyle name="Normal 3 4 2 2 2 4 3" xfId="28075" xr:uid="{00000000-0005-0000-0000-000023790000}"/>
    <cellStyle name="Normal 3 4 2 2 2 5" xfId="28076" xr:uid="{00000000-0005-0000-0000-000024790000}"/>
    <cellStyle name="Normal 3 4 2 2 2 5 2" xfId="28077" xr:uid="{00000000-0005-0000-0000-000025790000}"/>
    <cellStyle name="Normal 3 4 2 2 2 6" xfId="28078" xr:uid="{00000000-0005-0000-0000-000026790000}"/>
    <cellStyle name="Normal 3 4 2 2 2 6 2" xfId="28079" xr:uid="{00000000-0005-0000-0000-000027790000}"/>
    <cellStyle name="Normal 3 4 2 2 2 7" xfId="28080" xr:uid="{00000000-0005-0000-0000-000028790000}"/>
    <cellStyle name="Normal 3 4 2 2 3" xfId="28081" xr:uid="{00000000-0005-0000-0000-000029790000}"/>
    <cellStyle name="Normal 3 4 2 2 3 2" xfId="28082" xr:uid="{00000000-0005-0000-0000-00002A790000}"/>
    <cellStyle name="Normal 3 4 2 2 3 2 2" xfId="28083" xr:uid="{00000000-0005-0000-0000-00002B790000}"/>
    <cellStyle name="Normal 3 4 2 2 3 2 2 2" xfId="28084" xr:uid="{00000000-0005-0000-0000-00002C790000}"/>
    <cellStyle name="Normal 3 4 2 2 3 2 2 3" xfId="28085" xr:uid="{00000000-0005-0000-0000-00002D790000}"/>
    <cellStyle name="Normal 3 4 2 2 3 2 3" xfId="28086" xr:uid="{00000000-0005-0000-0000-00002E790000}"/>
    <cellStyle name="Normal 3 4 2 2 3 2 3 2" xfId="28087" xr:uid="{00000000-0005-0000-0000-00002F790000}"/>
    <cellStyle name="Normal 3 4 2 2 3 2 4" xfId="28088" xr:uid="{00000000-0005-0000-0000-000030790000}"/>
    <cellStyle name="Normal 3 4 2 2 3 2 4 2" xfId="28089" xr:uid="{00000000-0005-0000-0000-000031790000}"/>
    <cellStyle name="Normal 3 4 2 2 3 2 5" xfId="28090" xr:uid="{00000000-0005-0000-0000-000032790000}"/>
    <cellStyle name="Normal 3 4 2 2 3 3" xfId="28091" xr:uid="{00000000-0005-0000-0000-000033790000}"/>
    <cellStyle name="Normal 3 4 2 2 3 3 2" xfId="28092" xr:uid="{00000000-0005-0000-0000-000034790000}"/>
    <cellStyle name="Normal 3 4 2 2 3 3 2 2" xfId="28093" xr:uid="{00000000-0005-0000-0000-000035790000}"/>
    <cellStyle name="Normal 3 4 2 2 3 3 3" xfId="28094" xr:uid="{00000000-0005-0000-0000-000036790000}"/>
    <cellStyle name="Normal 3 4 2 2 3 3 3 2" xfId="28095" xr:uid="{00000000-0005-0000-0000-000037790000}"/>
    <cellStyle name="Normal 3 4 2 2 3 3 4" xfId="28096" xr:uid="{00000000-0005-0000-0000-000038790000}"/>
    <cellStyle name="Normal 3 4 2 2 3 4" xfId="28097" xr:uid="{00000000-0005-0000-0000-000039790000}"/>
    <cellStyle name="Normal 3 4 2 2 3 4 2" xfId="28098" xr:uid="{00000000-0005-0000-0000-00003A790000}"/>
    <cellStyle name="Normal 3 4 2 2 3 4 3" xfId="28099" xr:uid="{00000000-0005-0000-0000-00003B790000}"/>
    <cellStyle name="Normal 3 4 2 2 3 5" xfId="28100" xr:uid="{00000000-0005-0000-0000-00003C790000}"/>
    <cellStyle name="Normal 3 4 2 2 3 5 2" xfId="28101" xr:uid="{00000000-0005-0000-0000-00003D790000}"/>
    <cellStyle name="Normal 3 4 2 2 3 6" xfId="28102" xr:uid="{00000000-0005-0000-0000-00003E790000}"/>
    <cellStyle name="Normal 3 4 2 2 3 6 2" xfId="28103" xr:uid="{00000000-0005-0000-0000-00003F790000}"/>
    <cellStyle name="Normal 3 4 2 2 3 7" xfId="28104" xr:uid="{00000000-0005-0000-0000-000040790000}"/>
    <cellStyle name="Normal 3 4 2 2 4" xfId="28105" xr:uid="{00000000-0005-0000-0000-000041790000}"/>
    <cellStyle name="Normal 3 4 2 2 4 2" xfId="28106" xr:uid="{00000000-0005-0000-0000-000042790000}"/>
    <cellStyle name="Normal 3 4 2 2 4 2 2" xfId="28107" xr:uid="{00000000-0005-0000-0000-000043790000}"/>
    <cellStyle name="Normal 3 4 2 2 4 2 2 2" xfId="28108" xr:uid="{00000000-0005-0000-0000-000044790000}"/>
    <cellStyle name="Normal 3 4 2 2 4 2 3" xfId="28109" xr:uid="{00000000-0005-0000-0000-000045790000}"/>
    <cellStyle name="Normal 3 4 2 2 4 2 3 2" xfId="28110" xr:uid="{00000000-0005-0000-0000-000046790000}"/>
    <cellStyle name="Normal 3 4 2 2 4 2 4" xfId="28111" xr:uid="{00000000-0005-0000-0000-000047790000}"/>
    <cellStyle name="Normal 3 4 2 2 4 3" xfId="28112" xr:uid="{00000000-0005-0000-0000-000048790000}"/>
    <cellStyle name="Normal 3 4 2 2 4 3 2" xfId="28113" xr:uid="{00000000-0005-0000-0000-000049790000}"/>
    <cellStyle name="Normal 3 4 2 2 4 3 3" xfId="28114" xr:uid="{00000000-0005-0000-0000-00004A790000}"/>
    <cellStyle name="Normal 3 4 2 2 4 4" xfId="28115" xr:uid="{00000000-0005-0000-0000-00004B790000}"/>
    <cellStyle name="Normal 3 4 2 2 4 4 2" xfId="28116" xr:uid="{00000000-0005-0000-0000-00004C790000}"/>
    <cellStyle name="Normal 3 4 2 2 4 5" xfId="28117" xr:uid="{00000000-0005-0000-0000-00004D790000}"/>
    <cellStyle name="Normal 3 4 2 2 4 5 2" xfId="28118" xr:uid="{00000000-0005-0000-0000-00004E790000}"/>
    <cellStyle name="Normal 3 4 2 2 4 6" xfId="28119" xr:uid="{00000000-0005-0000-0000-00004F790000}"/>
    <cellStyle name="Normal 3 4 2 2 5" xfId="28120" xr:uid="{00000000-0005-0000-0000-000050790000}"/>
    <cellStyle name="Normal 3 4 2 2 5 2" xfId="28121" xr:uid="{00000000-0005-0000-0000-000051790000}"/>
    <cellStyle name="Normal 3 4 2 2 5 2 2" xfId="28122" xr:uid="{00000000-0005-0000-0000-000052790000}"/>
    <cellStyle name="Normal 3 4 2 2 5 3" xfId="28123" xr:uid="{00000000-0005-0000-0000-000053790000}"/>
    <cellStyle name="Normal 3 4 2 2 5 3 2" xfId="28124" xr:uid="{00000000-0005-0000-0000-000054790000}"/>
    <cellStyle name="Normal 3 4 2 2 5 4" xfId="28125" xr:uid="{00000000-0005-0000-0000-000055790000}"/>
    <cellStyle name="Normal 3 4 2 2 6" xfId="28126" xr:uid="{00000000-0005-0000-0000-000056790000}"/>
    <cellStyle name="Normal 3 4 2 2 6 2" xfId="28127" xr:uid="{00000000-0005-0000-0000-000057790000}"/>
    <cellStyle name="Normal 3 4 2 2 6 2 2" xfId="28128" xr:uid="{00000000-0005-0000-0000-000058790000}"/>
    <cellStyle name="Normal 3 4 2 2 6 3" xfId="28129" xr:uid="{00000000-0005-0000-0000-000059790000}"/>
    <cellStyle name="Normal 3 4 2 2 6 3 2" xfId="28130" xr:uid="{00000000-0005-0000-0000-00005A790000}"/>
    <cellStyle name="Normal 3 4 2 2 6 4" xfId="28131" xr:uid="{00000000-0005-0000-0000-00005B790000}"/>
    <cellStyle name="Normal 3 4 2 2 7" xfId="28132" xr:uid="{00000000-0005-0000-0000-00005C790000}"/>
    <cellStyle name="Normal 3 4 2 2 7 2" xfId="28133" xr:uid="{00000000-0005-0000-0000-00005D790000}"/>
    <cellStyle name="Normal 3 4 2 2 7 3" xfId="28134" xr:uid="{00000000-0005-0000-0000-00005E790000}"/>
    <cellStyle name="Normal 3 4 2 2 8" xfId="28135" xr:uid="{00000000-0005-0000-0000-00005F790000}"/>
    <cellStyle name="Normal 3 4 2 2 8 2" xfId="28136" xr:uid="{00000000-0005-0000-0000-000060790000}"/>
    <cellStyle name="Normal 3 4 2 2 9" xfId="28137" xr:uid="{00000000-0005-0000-0000-000061790000}"/>
    <cellStyle name="Normal 3 4 2 2 9 2" xfId="28138" xr:uid="{00000000-0005-0000-0000-000062790000}"/>
    <cellStyle name="Normal 3 4 2 3" xfId="28139" xr:uid="{00000000-0005-0000-0000-000063790000}"/>
    <cellStyle name="Normal 3 4 2 3 2" xfId="28140" xr:uid="{00000000-0005-0000-0000-000064790000}"/>
    <cellStyle name="Normal 3 4 2 3 2 2" xfId="28141" xr:uid="{00000000-0005-0000-0000-000065790000}"/>
    <cellStyle name="Normal 3 4 2 3 2 2 2" xfId="28142" xr:uid="{00000000-0005-0000-0000-000066790000}"/>
    <cellStyle name="Normal 3 4 2 3 2 2 2 2" xfId="28143" xr:uid="{00000000-0005-0000-0000-000067790000}"/>
    <cellStyle name="Normal 3 4 2 3 2 2 2 3" xfId="28144" xr:uid="{00000000-0005-0000-0000-000068790000}"/>
    <cellStyle name="Normal 3 4 2 3 2 2 3" xfId="28145" xr:uid="{00000000-0005-0000-0000-000069790000}"/>
    <cellStyle name="Normal 3 4 2 3 2 2 3 2" xfId="28146" xr:uid="{00000000-0005-0000-0000-00006A790000}"/>
    <cellStyle name="Normal 3 4 2 3 2 2 4" xfId="28147" xr:uid="{00000000-0005-0000-0000-00006B790000}"/>
    <cellStyle name="Normal 3 4 2 3 2 2 4 2" xfId="28148" xr:uid="{00000000-0005-0000-0000-00006C790000}"/>
    <cellStyle name="Normal 3 4 2 3 2 2 5" xfId="28149" xr:uid="{00000000-0005-0000-0000-00006D790000}"/>
    <cellStyle name="Normal 3 4 2 3 2 3" xfId="28150" xr:uid="{00000000-0005-0000-0000-00006E790000}"/>
    <cellStyle name="Normal 3 4 2 3 2 3 2" xfId="28151" xr:uid="{00000000-0005-0000-0000-00006F790000}"/>
    <cellStyle name="Normal 3 4 2 3 2 3 2 2" xfId="28152" xr:uid="{00000000-0005-0000-0000-000070790000}"/>
    <cellStyle name="Normal 3 4 2 3 2 3 3" xfId="28153" xr:uid="{00000000-0005-0000-0000-000071790000}"/>
    <cellStyle name="Normal 3 4 2 3 2 3 3 2" xfId="28154" xr:uid="{00000000-0005-0000-0000-000072790000}"/>
    <cellStyle name="Normal 3 4 2 3 2 3 4" xfId="28155" xr:uid="{00000000-0005-0000-0000-000073790000}"/>
    <cellStyle name="Normal 3 4 2 3 2 4" xfId="28156" xr:uid="{00000000-0005-0000-0000-000074790000}"/>
    <cellStyle name="Normal 3 4 2 3 2 4 2" xfId="28157" xr:uid="{00000000-0005-0000-0000-000075790000}"/>
    <cellStyle name="Normal 3 4 2 3 2 4 3" xfId="28158" xr:uid="{00000000-0005-0000-0000-000076790000}"/>
    <cellStyle name="Normal 3 4 2 3 2 5" xfId="28159" xr:uid="{00000000-0005-0000-0000-000077790000}"/>
    <cellStyle name="Normal 3 4 2 3 2 5 2" xfId="28160" xr:uid="{00000000-0005-0000-0000-000078790000}"/>
    <cellStyle name="Normal 3 4 2 3 2 6" xfId="28161" xr:uid="{00000000-0005-0000-0000-000079790000}"/>
    <cellStyle name="Normal 3 4 2 3 2 6 2" xfId="28162" xr:uid="{00000000-0005-0000-0000-00007A790000}"/>
    <cellStyle name="Normal 3 4 2 3 2 7" xfId="28163" xr:uid="{00000000-0005-0000-0000-00007B790000}"/>
    <cellStyle name="Normal 3 4 2 3 3" xfId="28164" xr:uid="{00000000-0005-0000-0000-00007C790000}"/>
    <cellStyle name="Normal 3 4 2 3 3 2" xfId="28165" xr:uid="{00000000-0005-0000-0000-00007D790000}"/>
    <cellStyle name="Normal 3 4 2 3 3 2 2" xfId="28166" xr:uid="{00000000-0005-0000-0000-00007E790000}"/>
    <cellStyle name="Normal 3 4 2 3 3 2 3" xfId="28167" xr:uid="{00000000-0005-0000-0000-00007F790000}"/>
    <cellStyle name="Normal 3 4 2 3 3 3" xfId="28168" xr:uid="{00000000-0005-0000-0000-000080790000}"/>
    <cellStyle name="Normal 3 4 2 3 3 3 2" xfId="28169" xr:uid="{00000000-0005-0000-0000-000081790000}"/>
    <cellStyle name="Normal 3 4 2 3 3 4" xfId="28170" xr:uid="{00000000-0005-0000-0000-000082790000}"/>
    <cellStyle name="Normal 3 4 2 3 3 4 2" xfId="28171" xr:uid="{00000000-0005-0000-0000-000083790000}"/>
    <cellStyle name="Normal 3 4 2 3 3 5" xfId="28172" xr:uid="{00000000-0005-0000-0000-000084790000}"/>
    <cellStyle name="Normal 3 4 2 3 4" xfId="28173" xr:uid="{00000000-0005-0000-0000-000085790000}"/>
    <cellStyle name="Normal 3 4 2 3 4 2" xfId="28174" xr:uid="{00000000-0005-0000-0000-000086790000}"/>
    <cellStyle name="Normal 3 4 2 3 4 2 2" xfId="28175" xr:uid="{00000000-0005-0000-0000-000087790000}"/>
    <cellStyle name="Normal 3 4 2 3 4 3" xfId="28176" xr:uid="{00000000-0005-0000-0000-000088790000}"/>
    <cellStyle name="Normal 3 4 2 3 4 3 2" xfId="28177" xr:uid="{00000000-0005-0000-0000-000089790000}"/>
    <cellStyle name="Normal 3 4 2 3 4 4" xfId="28178" xr:uid="{00000000-0005-0000-0000-00008A790000}"/>
    <cellStyle name="Normal 3 4 2 3 5" xfId="28179" xr:uid="{00000000-0005-0000-0000-00008B790000}"/>
    <cellStyle name="Normal 3 4 2 3 5 2" xfId="28180" xr:uid="{00000000-0005-0000-0000-00008C790000}"/>
    <cellStyle name="Normal 3 4 2 3 5 3" xfId="28181" xr:uid="{00000000-0005-0000-0000-00008D790000}"/>
    <cellStyle name="Normal 3 4 2 3 6" xfId="28182" xr:uid="{00000000-0005-0000-0000-00008E790000}"/>
    <cellStyle name="Normal 3 4 2 3 6 2" xfId="28183" xr:uid="{00000000-0005-0000-0000-00008F790000}"/>
    <cellStyle name="Normal 3 4 2 3 7" xfId="28184" xr:uid="{00000000-0005-0000-0000-000090790000}"/>
    <cellStyle name="Normal 3 4 2 3 7 2" xfId="28185" xr:uid="{00000000-0005-0000-0000-000091790000}"/>
    <cellStyle name="Normal 3 4 2 3 8" xfId="28186" xr:uid="{00000000-0005-0000-0000-000092790000}"/>
    <cellStyle name="Normal 3 4 2 4" xfId="28187" xr:uid="{00000000-0005-0000-0000-000093790000}"/>
    <cellStyle name="Normal 3 4 2 4 2" xfId="28188" xr:uid="{00000000-0005-0000-0000-000094790000}"/>
    <cellStyle name="Normal 3 4 2 4 2 2" xfId="28189" xr:uid="{00000000-0005-0000-0000-000095790000}"/>
    <cellStyle name="Normal 3 4 2 4 2 2 2" xfId="28190" xr:uid="{00000000-0005-0000-0000-000096790000}"/>
    <cellStyle name="Normal 3 4 2 4 2 2 3" xfId="28191" xr:uid="{00000000-0005-0000-0000-000097790000}"/>
    <cellStyle name="Normal 3 4 2 4 2 3" xfId="28192" xr:uid="{00000000-0005-0000-0000-000098790000}"/>
    <cellStyle name="Normal 3 4 2 4 2 3 2" xfId="28193" xr:uid="{00000000-0005-0000-0000-000099790000}"/>
    <cellStyle name="Normal 3 4 2 4 2 4" xfId="28194" xr:uid="{00000000-0005-0000-0000-00009A790000}"/>
    <cellStyle name="Normal 3 4 2 4 2 4 2" xfId="28195" xr:uid="{00000000-0005-0000-0000-00009B790000}"/>
    <cellStyle name="Normal 3 4 2 4 2 5" xfId="28196" xr:uid="{00000000-0005-0000-0000-00009C790000}"/>
    <cellStyle name="Normal 3 4 2 4 3" xfId="28197" xr:uid="{00000000-0005-0000-0000-00009D790000}"/>
    <cellStyle name="Normal 3 4 2 4 3 2" xfId="28198" xr:uid="{00000000-0005-0000-0000-00009E790000}"/>
    <cellStyle name="Normal 3 4 2 4 3 2 2" xfId="28199" xr:uid="{00000000-0005-0000-0000-00009F790000}"/>
    <cellStyle name="Normal 3 4 2 4 3 3" xfId="28200" xr:uid="{00000000-0005-0000-0000-0000A0790000}"/>
    <cellStyle name="Normal 3 4 2 4 3 3 2" xfId="28201" xr:uid="{00000000-0005-0000-0000-0000A1790000}"/>
    <cellStyle name="Normal 3 4 2 4 3 4" xfId="28202" xr:uid="{00000000-0005-0000-0000-0000A2790000}"/>
    <cellStyle name="Normal 3 4 2 4 4" xfId="28203" xr:uid="{00000000-0005-0000-0000-0000A3790000}"/>
    <cellStyle name="Normal 3 4 2 4 4 2" xfId="28204" xr:uid="{00000000-0005-0000-0000-0000A4790000}"/>
    <cellStyle name="Normal 3 4 2 4 4 3" xfId="28205" xr:uid="{00000000-0005-0000-0000-0000A5790000}"/>
    <cellStyle name="Normal 3 4 2 4 5" xfId="28206" xr:uid="{00000000-0005-0000-0000-0000A6790000}"/>
    <cellStyle name="Normal 3 4 2 4 5 2" xfId="28207" xr:uid="{00000000-0005-0000-0000-0000A7790000}"/>
    <cellStyle name="Normal 3 4 2 4 6" xfId="28208" xr:uid="{00000000-0005-0000-0000-0000A8790000}"/>
    <cellStyle name="Normal 3 4 2 4 6 2" xfId="28209" xr:uid="{00000000-0005-0000-0000-0000A9790000}"/>
    <cellStyle name="Normal 3 4 2 4 7" xfId="28210" xr:uid="{00000000-0005-0000-0000-0000AA790000}"/>
    <cellStyle name="Normal 3 4 2 5" xfId="28211" xr:uid="{00000000-0005-0000-0000-0000AB790000}"/>
    <cellStyle name="Normal 3 4 2 5 2" xfId="28212" xr:uid="{00000000-0005-0000-0000-0000AC790000}"/>
    <cellStyle name="Normal 3 4 2 5 2 2" xfId="28213" xr:uid="{00000000-0005-0000-0000-0000AD790000}"/>
    <cellStyle name="Normal 3 4 2 5 2 2 2" xfId="28214" xr:uid="{00000000-0005-0000-0000-0000AE790000}"/>
    <cellStyle name="Normal 3 4 2 5 2 2 3" xfId="28215" xr:uid="{00000000-0005-0000-0000-0000AF790000}"/>
    <cellStyle name="Normal 3 4 2 5 2 3" xfId="28216" xr:uid="{00000000-0005-0000-0000-0000B0790000}"/>
    <cellStyle name="Normal 3 4 2 5 2 3 2" xfId="28217" xr:uid="{00000000-0005-0000-0000-0000B1790000}"/>
    <cellStyle name="Normal 3 4 2 5 2 4" xfId="28218" xr:uid="{00000000-0005-0000-0000-0000B2790000}"/>
    <cellStyle name="Normal 3 4 2 5 2 4 2" xfId="28219" xr:uid="{00000000-0005-0000-0000-0000B3790000}"/>
    <cellStyle name="Normal 3 4 2 5 2 5" xfId="28220" xr:uid="{00000000-0005-0000-0000-0000B4790000}"/>
    <cellStyle name="Normal 3 4 2 5 3" xfId="28221" xr:uid="{00000000-0005-0000-0000-0000B5790000}"/>
    <cellStyle name="Normal 3 4 2 5 3 2" xfId="28222" xr:uid="{00000000-0005-0000-0000-0000B6790000}"/>
    <cellStyle name="Normal 3 4 2 5 3 2 2" xfId="28223" xr:uid="{00000000-0005-0000-0000-0000B7790000}"/>
    <cellStyle name="Normal 3 4 2 5 3 3" xfId="28224" xr:uid="{00000000-0005-0000-0000-0000B8790000}"/>
    <cellStyle name="Normal 3 4 2 5 3 3 2" xfId="28225" xr:uid="{00000000-0005-0000-0000-0000B9790000}"/>
    <cellStyle name="Normal 3 4 2 5 3 4" xfId="28226" xr:uid="{00000000-0005-0000-0000-0000BA790000}"/>
    <cellStyle name="Normal 3 4 2 5 4" xfId="28227" xr:uid="{00000000-0005-0000-0000-0000BB790000}"/>
    <cellStyle name="Normal 3 4 2 5 4 2" xfId="28228" xr:uid="{00000000-0005-0000-0000-0000BC790000}"/>
    <cellStyle name="Normal 3 4 2 5 4 3" xfId="28229" xr:uid="{00000000-0005-0000-0000-0000BD790000}"/>
    <cellStyle name="Normal 3 4 2 5 5" xfId="28230" xr:uid="{00000000-0005-0000-0000-0000BE790000}"/>
    <cellStyle name="Normal 3 4 2 5 5 2" xfId="28231" xr:uid="{00000000-0005-0000-0000-0000BF790000}"/>
    <cellStyle name="Normal 3 4 2 5 6" xfId="28232" xr:uid="{00000000-0005-0000-0000-0000C0790000}"/>
    <cellStyle name="Normal 3 4 2 5 6 2" xfId="28233" xr:uid="{00000000-0005-0000-0000-0000C1790000}"/>
    <cellStyle name="Normal 3 4 2 5 7" xfId="28234" xr:uid="{00000000-0005-0000-0000-0000C2790000}"/>
    <cellStyle name="Normal 3 4 2 6" xfId="28235" xr:uid="{00000000-0005-0000-0000-0000C3790000}"/>
    <cellStyle name="Normal 3 4 2 6 2" xfId="28236" xr:uid="{00000000-0005-0000-0000-0000C4790000}"/>
    <cellStyle name="Normal 3 4 2 6 2 2" xfId="28237" xr:uid="{00000000-0005-0000-0000-0000C5790000}"/>
    <cellStyle name="Normal 3 4 2 6 2 2 2" xfId="28238" xr:uid="{00000000-0005-0000-0000-0000C6790000}"/>
    <cellStyle name="Normal 3 4 2 6 2 3" xfId="28239" xr:uid="{00000000-0005-0000-0000-0000C7790000}"/>
    <cellStyle name="Normal 3 4 2 6 2 3 2" xfId="28240" xr:uid="{00000000-0005-0000-0000-0000C8790000}"/>
    <cellStyle name="Normal 3 4 2 6 2 4" xfId="28241" xr:uid="{00000000-0005-0000-0000-0000C9790000}"/>
    <cellStyle name="Normal 3 4 2 6 3" xfId="28242" xr:uid="{00000000-0005-0000-0000-0000CA790000}"/>
    <cellStyle name="Normal 3 4 2 6 3 2" xfId="28243" xr:uid="{00000000-0005-0000-0000-0000CB790000}"/>
    <cellStyle name="Normal 3 4 2 6 3 3" xfId="28244" xr:uid="{00000000-0005-0000-0000-0000CC790000}"/>
    <cellStyle name="Normal 3 4 2 6 4" xfId="28245" xr:uid="{00000000-0005-0000-0000-0000CD790000}"/>
    <cellStyle name="Normal 3 4 2 6 4 2" xfId="28246" xr:uid="{00000000-0005-0000-0000-0000CE790000}"/>
    <cellStyle name="Normal 3 4 2 6 5" xfId="28247" xr:uid="{00000000-0005-0000-0000-0000CF790000}"/>
    <cellStyle name="Normal 3 4 2 6 5 2" xfId="28248" xr:uid="{00000000-0005-0000-0000-0000D0790000}"/>
    <cellStyle name="Normal 3 4 2 6 6" xfId="28249" xr:uid="{00000000-0005-0000-0000-0000D1790000}"/>
    <cellStyle name="Normal 3 4 2 7" xfId="28250" xr:uid="{00000000-0005-0000-0000-0000D2790000}"/>
    <cellStyle name="Normal 3 4 2 7 2" xfId="28251" xr:uid="{00000000-0005-0000-0000-0000D3790000}"/>
    <cellStyle name="Normal 3 4 2 7 2 2" xfId="28252" xr:uid="{00000000-0005-0000-0000-0000D4790000}"/>
    <cellStyle name="Normal 3 4 2 7 3" xfId="28253" xr:uid="{00000000-0005-0000-0000-0000D5790000}"/>
    <cellStyle name="Normal 3 4 2 7 3 2" xfId="28254" xr:uid="{00000000-0005-0000-0000-0000D6790000}"/>
    <cellStyle name="Normal 3 4 2 7 4" xfId="28255" xr:uid="{00000000-0005-0000-0000-0000D7790000}"/>
    <cellStyle name="Normal 3 4 2 8" xfId="28256" xr:uid="{00000000-0005-0000-0000-0000D8790000}"/>
    <cellStyle name="Normal 3 4 2 8 2" xfId="28257" xr:uid="{00000000-0005-0000-0000-0000D9790000}"/>
    <cellStyle name="Normal 3 4 2 8 2 2" xfId="28258" xr:uid="{00000000-0005-0000-0000-0000DA790000}"/>
    <cellStyle name="Normal 3 4 2 8 3" xfId="28259" xr:uid="{00000000-0005-0000-0000-0000DB790000}"/>
    <cellStyle name="Normal 3 4 2 8 3 2" xfId="28260" xr:uid="{00000000-0005-0000-0000-0000DC790000}"/>
    <cellStyle name="Normal 3 4 2 8 4" xfId="28261" xr:uid="{00000000-0005-0000-0000-0000DD790000}"/>
    <cellStyle name="Normal 3 4 2 9" xfId="28262" xr:uid="{00000000-0005-0000-0000-0000DE790000}"/>
    <cellStyle name="Normal 3 4 2 9 2" xfId="28263" xr:uid="{00000000-0005-0000-0000-0000DF790000}"/>
    <cellStyle name="Normal 3 4 2 9 3" xfId="28264" xr:uid="{00000000-0005-0000-0000-0000E0790000}"/>
    <cellStyle name="Normal 3 4 3" xfId="28265" xr:uid="{00000000-0005-0000-0000-0000E1790000}"/>
    <cellStyle name="Normal 3 4 3 10" xfId="28266" xr:uid="{00000000-0005-0000-0000-0000E2790000}"/>
    <cellStyle name="Normal 3 4 3 10 2" xfId="28267" xr:uid="{00000000-0005-0000-0000-0000E3790000}"/>
    <cellStyle name="Normal 3 4 3 11" xfId="28268" xr:uid="{00000000-0005-0000-0000-0000E4790000}"/>
    <cellStyle name="Normal 3 4 3 2" xfId="28269" xr:uid="{00000000-0005-0000-0000-0000E5790000}"/>
    <cellStyle name="Normal 3 4 3 2 2" xfId="28270" xr:uid="{00000000-0005-0000-0000-0000E6790000}"/>
    <cellStyle name="Normal 3 4 3 2 2 2" xfId="28271" xr:uid="{00000000-0005-0000-0000-0000E7790000}"/>
    <cellStyle name="Normal 3 4 3 2 2 2 2" xfId="28272" xr:uid="{00000000-0005-0000-0000-0000E8790000}"/>
    <cellStyle name="Normal 3 4 3 2 2 2 2 2" xfId="28273" xr:uid="{00000000-0005-0000-0000-0000E9790000}"/>
    <cellStyle name="Normal 3 4 3 2 2 2 2 3" xfId="28274" xr:uid="{00000000-0005-0000-0000-0000EA790000}"/>
    <cellStyle name="Normal 3 4 3 2 2 2 3" xfId="28275" xr:uid="{00000000-0005-0000-0000-0000EB790000}"/>
    <cellStyle name="Normal 3 4 3 2 2 2 3 2" xfId="28276" xr:uid="{00000000-0005-0000-0000-0000EC790000}"/>
    <cellStyle name="Normal 3 4 3 2 2 2 4" xfId="28277" xr:uid="{00000000-0005-0000-0000-0000ED790000}"/>
    <cellStyle name="Normal 3 4 3 2 2 2 4 2" xfId="28278" xr:uid="{00000000-0005-0000-0000-0000EE790000}"/>
    <cellStyle name="Normal 3 4 3 2 2 2 5" xfId="28279" xr:uid="{00000000-0005-0000-0000-0000EF790000}"/>
    <cellStyle name="Normal 3 4 3 2 2 3" xfId="28280" xr:uid="{00000000-0005-0000-0000-0000F0790000}"/>
    <cellStyle name="Normal 3 4 3 2 2 3 2" xfId="28281" xr:uid="{00000000-0005-0000-0000-0000F1790000}"/>
    <cellStyle name="Normal 3 4 3 2 2 3 2 2" xfId="28282" xr:uid="{00000000-0005-0000-0000-0000F2790000}"/>
    <cellStyle name="Normal 3 4 3 2 2 3 3" xfId="28283" xr:uid="{00000000-0005-0000-0000-0000F3790000}"/>
    <cellStyle name="Normal 3 4 3 2 2 3 3 2" xfId="28284" xr:uid="{00000000-0005-0000-0000-0000F4790000}"/>
    <cellStyle name="Normal 3 4 3 2 2 3 4" xfId="28285" xr:uid="{00000000-0005-0000-0000-0000F5790000}"/>
    <cellStyle name="Normal 3 4 3 2 2 4" xfId="28286" xr:uid="{00000000-0005-0000-0000-0000F6790000}"/>
    <cellStyle name="Normal 3 4 3 2 2 4 2" xfId="28287" xr:uid="{00000000-0005-0000-0000-0000F7790000}"/>
    <cellStyle name="Normal 3 4 3 2 2 4 3" xfId="28288" xr:uid="{00000000-0005-0000-0000-0000F8790000}"/>
    <cellStyle name="Normal 3 4 3 2 2 5" xfId="28289" xr:uid="{00000000-0005-0000-0000-0000F9790000}"/>
    <cellStyle name="Normal 3 4 3 2 2 5 2" xfId="28290" xr:uid="{00000000-0005-0000-0000-0000FA790000}"/>
    <cellStyle name="Normal 3 4 3 2 2 6" xfId="28291" xr:uid="{00000000-0005-0000-0000-0000FB790000}"/>
    <cellStyle name="Normal 3 4 3 2 2 6 2" xfId="28292" xr:uid="{00000000-0005-0000-0000-0000FC790000}"/>
    <cellStyle name="Normal 3 4 3 2 2 7" xfId="28293" xr:uid="{00000000-0005-0000-0000-0000FD790000}"/>
    <cellStyle name="Normal 3 4 3 2 3" xfId="28294" xr:uid="{00000000-0005-0000-0000-0000FE790000}"/>
    <cellStyle name="Normal 3 4 3 2 3 2" xfId="28295" xr:uid="{00000000-0005-0000-0000-0000FF790000}"/>
    <cellStyle name="Normal 3 4 3 2 3 2 2" xfId="28296" xr:uid="{00000000-0005-0000-0000-0000007A0000}"/>
    <cellStyle name="Normal 3 4 3 2 3 2 3" xfId="28297" xr:uid="{00000000-0005-0000-0000-0000017A0000}"/>
    <cellStyle name="Normal 3 4 3 2 3 3" xfId="28298" xr:uid="{00000000-0005-0000-0000-0000027A0000}"/>
    <cellStyle name="Normal 3 4 3 2 3 3 2" xfId="28299" xr:uid="{00000000-0005-0000-0000-0000037A0000}"/>
    <cellStyle name="Normal 3 4 3 2 3 4" xfId="28300" xr:uid="{00000000-0005-0000-0000-0000047A0000}"/>
    <cellStyle name="Normal 3 4 3 2 3 4 2" xfId="28301" xr:uid="{00000000-0005-0000-0000-0000057A0000}"/>
    <cellStyle name="Normal 3 4 3 2 3 5" xfId="28302" xr:uid="{00000000-0005-0000-0000-0000067A0000}"/>
    <cellStyle name="Normal 3 4 3 2 4" xfId="28303" xr:uid="{00000000-0005-0000-0000-0000077A0000}"/>
    <cellStyle name="Normal 3 4 3 2 4 2" xfId="28304" xr:uid="{00000000-0005-0000-0000-0000087A0000}"/>
    <cellStyle name="Normal 3 4 3 2 4 2 2" xfId="28305" xr:uid="{00000000-0005-0000-0000-0000097A0000}"/>
    <cellStyle name="Normal 3 4 3 2 4 3" xfId="28306" xr:uid="{00000000-0005-0000-0000-00000A7A0000}"/>
    <cellStyle name="Normal 3 4 3 2 4 3 2" xfId="28307" xr:uid="{00000000-0005-0000-0000-00000B7A0000}"/>
    <cellStyle name="Normal 3 4 3 2 4 4" xfId="28308" xr:uid="{00000000-0005-0000-0000-00000C7A0000}"/>
    <cellStyle name="Normal 3 4 3 2 5" xfId="28309" xr:uid="{00000000-0005-0000-0000-00000D7A0000}"/>
    <cellStyle name="Normal 3 4 3 2 5 2" xfId="28310" xr:uid="{00000000-0005-0000-0000-00000E7A0000}"/>
    <cellStyle name="Normal 3 4 3 2 5 3" xfId="28311" xr:uid="{00000000-0005-0000-0000-00000F7A0000}"/>
    <cellStyle name="Normal 3 4 3 2 6" xfId="28312" xr:uid="{00000000-0005-0000-0000-0000107A0000}"/>
    <cellStyle name="Normal 3 4 3 2 6 2" xfId="28313" xr:uid="{00000000-0005-0000-0000-0000117A0000}"/>
    <cellStyle name="Normal 3 4 3 2 7" xfId="28314" xr:uid="{00000000-0005-0000-0000-0000127A0000}"/>
    <cellStyle name="Normal 3 4 3 2 7 2" xfId="28315" xr:uid="{00000000-0005-0000-0000-0000137A0000}"/>
    <cellStyle name="Normal 3 4 3 2 8" xfId="28316" xr:uid="{00000000-0005-0000-0000-0000147A0000}"/>
    <cellStyle name="Normal 3 4 3 3" xfId="28317" xr:uid="{00000000-0005-0000-0000-0000157A0000}"/>
    <cellStyle name="Normal 3 4 3 3 2" xfId="28318" xr:uid="{00000000-0005-0000-0000-0000167A0000}"/>
    <cellStyle name="Normal 3 4 3 3 2 2" xfId="28319" xr:uid="{00000000-0005-0000-0000-0000177A0000}"/>
    <cellStyle name="Normal 3 4 3 3 2 2 2" xfId="28320" xr:uid="{00000000-0005-0000-0000-0000187A0000}"/>
    <cellStyle name="Normal 3 4 3 3 2 2 3" xfId="28321" xr:uid="{00000000-0005-0000-0000-0000197A0000}"/>
    <cellStyle name="Normal 3 4 3 3 2 3" xfId="28322" xr:uid="{00000000-0005-0000-0000-00001A7A0000}"/>
    <cellStyle name="Normal 3 4 3 3 2 3 2" xfId="28323" xr:uid="{00000000-0005-0000-0000-00001B7A0000}"/>
    <cellStyle name="Normal 3 4 3 3 2 4" xfId="28324" xr:uid="{00000000-0005-0000-0000-00001C7A0000}"/>
    <cellStyle name="Normal 3 4 3 3 2 4 2" xfId="28325" xr:uid="{00000000-0005-0000-0000-00001D7A0000}"/>
    <cellStyle name="Normal 3 4 3 3 2 5" xfId="28326" xr:uid="{00000000-0005-0000-0000-00001E7A0000}"/>
    <cellStyle name="Normal 3 4 3 3 3" xfId="28327" xr:uid="{00000000-0005-0000-0000-00001F7A0000}"/>
    <cellStyle name="Normal 3 4 3 3 3 2" xfId="28328" xr:uid="{00000000-0005-0000-0000-0000207A0000}"/>
    <cellStyle name="Normal 3 4 3 3 3 2 2" xfId="28329" xr:uid="{00000000-0005-0000-0000-0000217A0000}"/>
    <cellStyle name="Normal 3 4 3 3 3 3" xfId="28330" xr:uid="{00000000-0005-0000-0000-0000227A0000}"/>
    <cellStyle name="Normal 3 4 3 3 3 3 2" xfId="28331" xr:uid="{00000000-0005-0000-0000-0000237A0000}"/>
    <cellStyle name="Normal 3 4 3 3 3 4" xfId="28332" xr:uid="{00000000-0005-0000-0000-0000247A0000}"/>
    <cellStyle name="Normal 3 4 3 3 4" xfId="28333" xr:uid="{00000000-0005-0000-0000-0000257A0000}"/>
    <cellStyle name="Normal 3 4 3 3 4 2" xfId="28334" xr:uid="{00000000-0005-0000-0000-0000267A0000}"/>
    <cellStyle name="Normal 3 4 3 3 4 3" xfId="28335" xr:uid="{00000000-0005-0000-0000-0000277A0000}"/>
    <cellStyle name="Normal 3 4 3 3 5" xfId="28336" xr:uid="{00000000-0005-0000-0000-0000287A0000}"/>
    <cellStyle name="Normal 3 4 3 3 5 2" xfId="28337" xr:uid="{00000000-0005-0000-0000-0000297A0000}"/>
    <cellStyle name="Normal 3 4 3 3 6" xfId="28338" xr:uid="{00000000-0005-0000-0000-00002A7A0000}"/>
    <cellStyle name="Normal 3 4 3 3 6 2" xfId="28339" xr:uid="{00000000-0005-0000-0000-00002B7A0000}"/>
    <cellStyle name="Normal 3 4 3 3 7" xfId="28340" xr:uid="{00000000-0005-0000-0000-00002C7A0000}"/>
    <cellStyle name="Normal 3 4 3 4" xfId="28341" xr:uid="{00000000-0005-0000-0000-00002D7A0000}"/>
    <cellStyle name="Normal 3 4 3 4 2" xfId="28342" xr:uid="{00000000-0005-0000-0000-00002E7A0000}"/>
    <cellStyle name="Normal 3 4 3 4 2 2" xfId="28343" xr:uid="{00000000-0005-0000-0000-00002F7A0000}"/>
    <cellStyle name="Normal 3 4 3 4 2 2 2" xfId="28344" xr:uid="{00000000-0005-0000-0000-0000307A0000}"/>
    <cellStyle name="Normal 3 4 3 4 2 2 3" xfId="28345" xr:uid="{00000000-0005-0000-0000-0000317A0000}"/>
    <cellStyle name="Normal 3 4 3 4 2 3" xfId="28346" xr:uid="{00000000-0005-0000-0000-0000327A0000}"/>
    <cellStyle name="Normal 3 4 3 4 2 3 2" xfId="28347" xr:uid="{00000000-0005-0000-0000-0000337A0000}"/>
    <cellStyle name="Normal 3 4 3 4 2 4" xfId="28348" xr:uid="{00000000-0005-0000-0000-0000347A0000}"/>
    <cellStyle name="Normal 3 4 3 4 2 4 2" xfId="28349" xr:uid="{00000000-0005-0000-0000-0000357A0000}"/>
    <cellStyle name="Normal 3 4 3 4 2 5" xfId="28350" xr:uid="{00000000-0005-0000-0000-0000367A0000}"/>
    <cellStyle name="Normal 3 4 3 4 3" xfId="28351" xr:uid="{00000000-0005-0000-0000-0000377A0000}"/>
    <cellStyle name="Normal 3 4 3 4 3 2" xfId="28352" xr:uid="{00000000-0005-0000-0000-0000387A0000}"/>
    <cellStyle name="Normal 3 4 3 4 3 2 2" xfId="28353" xr:uid="{00000000-0005-0000-0000-0000397A0000}"/>
    <cellStyle name="Normal 3 4 3 4 3 3" xfId="28354" xr:uid="{00000000-0005-0000-0000-00003A7A0000}"/>
    <cellStyle name="Normal 3 4 3 4 3 3 2" xfId="28355" xr:uid="{00000000-0005-0000-0000-00003B7A0000}"/>
    <cellStyle name="Normal 3 4 3 4 3 4" xfId="28356" xr:uid="{00000000-0005-0000-0000-00003C7A0000}"/>
    <cellStyle name="Normal 3 4 3 4 4" xfId="28357" xr:uid="{00000000-0005-0000-0000-00003D7A0000}"/>
    <cellStyle name="Normal 3 4 3 4 4 2" xfId="28358" xr:uid="{00000000-0005-0000-0000-00003E7A0000}"/>
    <cellStyle name="Normal 3 4 3 4 4 3" xfId="28359" xr:uid="{00000000-0005-0000-0000-00003F7A0000}"/>
    <cellStyle name="Normal 3 4 3 4 5" xfId="28360" xr:uid="{00000000-0005-0000-0000-0000407A0000}"/>
    <cellStyle name="Normal 3 4 3 4 5 2" xfId="28361" xr:uid="{00000000-0005-0000-0000-0000417A0000}"/>
    <cellStyle name="Normal 3 4 3 4 6" xfId="28362" xr:uid="{00000000-0005-0000-0000-0000427A0000}"/>
    <cellStyle name="Normal 3 4 3 4 6 2" xfId="28363" xr:uid="{00000000-0005-0000-0000-0000437A0000}"/>
    <cellStyle name="Normal 3 4 3 4 7" xfId="28364" xr:uid="{00000000-0005-0000-0000-0000447A0000}"/>
    <cellStyle name="Normal 3 4 3 5" xfId="28365" xr:uid="{00000000-0005-0000-0000-0000457A0000}"/>
    <cellStyle name="Normal 3 4 3 5 2" xfId="28366" xr:uid="{00000000-0005-0000-0000-0000467A0000}"/>
    <cellStyle name="Normal 3 4 3 5 2 2" xfId="28367" xr:uid="{00000000-0005-0000-0000-0000477A0000}"/>
    <cellStyle name="Normal 3 4 3 5 2 2 2" xfId="28368" xr:uid="{00000000-0005-0000-0000-0000487A0000}"/>
    <cellStyle name="Normal 3 4 3 5 2 3" xfId="28369" xr:uid="{00000000-0005-0000-0000-0000497A0000}"/>
    <cellStyle name="Normal 3 4 3 5 2 3 2" xfId="28370" xr:uid="{00000000-0005-0000-0000-00004A7A0000}"/>
    <cellStyle name="Normal 3 4 3 5 2 4" xfId="28371" xr:uid="{00000000-0005-0000-0000-00004B7A0000}"/>
    <cellStyle name="Normal 3 4 3 5 3" xfId="28372" xr:uid="{00000000-0005-0000-0000-00004C7A0000}"/>
    <cellStyle name="Normal 3 4 3 5 3 2" xfId="28373" xr:uid="{00000000-0005-0000-0000-00004D7A0000}"/>
    <cellStyle name="Normal 3 4 3 5 3 3" xfId="28374" xr:uid="{00000000-0005-0000-0000-00004E7A0000}"/>
    <cellStyle name="Normal 3 4 3 5 4" xfId="28375" xr:uid="{00000000-0005-0000-0000-00004F7A0000}"/>
    <cellStyle name="Normal 3 4 3 5 4 2" xfId="28376" xr:uid="{00000000-0005-0000-0000-0000507A0000}"/>
    <cellStyle name="Normal 3 4 3 5 5" xfId="28377" xr:uid="{00000000-0005-0000-0000-0000517A0000}"/>
    <cellStyle name="Normal 3 4 3 5 5 2" xfId="28378" xr:uid="{00000000-0005-0000-0000-0000527A0000}"/>
    <cellStyle name="Normal 3 4 3 5 6" xfId="28379" xr:uid="{00000000-0005-0000-0000-0000537A0000}"/>
    <cellStyle name="Normal 3 4 3 6" xfId="28380" xr:uid="{00000000-0005-0000-0000-0000547A0000}"/>
    <cellStyle name="Normal 3 4 3 6 2" xfId="28381" xr:uid="{00000000-0005-0000-0000-0000557A0000}"/>
    <cellStyle name="Normal 3 4 3 6 2 2" xfId="28382" xr:uid="{00000000-0005-0000-0000-0000567A0000}"/>
    <cellStyle name="Normal 3 4 3 6 3" xfId="28383" xr:uid="{00000000-0005-0000-0000-0000577A0000}"/>
    <cellStyle name="Normal 3 4 3 6 3 2" xfId="28384" xr:uid="{00000000-0005-0000-0000-0000587A0000}"/>
    <cellStyle name="Normal 3 4 3 6 4" xfId="28385" xr:uid="{00000000-0005-0000-0000-0000597A0000}"/>
    <cellStyle name="Normal 3 4 3 7" xfId="28386" xr:uid="{00000000-0005-0000-0000-00005A7A0000}"/>
    <cellStyle name="Normal 3 4 3 7 2" xfId="28387" xr:uid="{00000000-0005-0000-0000-00005B7A0000}"/>
    <cellStyle name="Normal 3 4 3 7 2 2" xfId="28388" xr:uid="{00000000-0005-0000-0000-00005C7A0000}"/>
    <cellStyle name="Normal 3 4 3 7 3" xfId="28389" xr:uid="{00000000-0005-0000-0000-00005D7A0000}"/>
    <cellStyle name="Normal 3 4 3 7 3 2" xfId="28390" xr:uid="{00000000-0005-0000-0000-00005E7A0000}"/>
    <cellStyle name="Normal 3 4 3 7 4" xfId="28391" xr:uid="{00000000-0005-0000-0000-00005F7A0000}"/>
    <cellStyle name="Normal 3 4 3 8" xfId="28392" xr:uid="{00000000-0005-0000-0000-0000607A0000}"/>
    <cellStyle name="Normal 3 4 3 8 2" xfId="28393" xr:uid="{00000000-0005-0000-0000-0000617A0000}"/>
    <cellStyle name="Normal 3 4 3 8 3" xfId="28394" xr:uid="{00000000-0005-0000-0000-0000627A0000}"/>
    <cellStyle name="Normal 3 4 3 9" xfId="28395" xr:uid="{00000000-0005-0000-0000-0000637A0000}"/>
    <cellStyle name="Normal 3 4 3 9 2" xfId="28396" xr:uid="{00000000-0005-0000-0000-0000647A0000}"/>
    <cellStyle name="Normal 3 4 4" xfId="28397" xr:uid="{00000000-0005-0000-0000-0000657A0000}"/>
    <cellStyle name="Normal 3 4 4 10" xfId="28398" xr:uid="{00000000-0005-0000-0000-0000667A0000}"/>
    <cellStyle name="Normal 3 4 4 2" xfId="28399" xr:uid="{00000000-0005-0000-0000-0000677A0000}"/>
    <cellStyle name="Normal 3 4 4 2 2" xfId="28400" xr:uid="{00000000-0005-0000-0000-0000687A0000}"/>
    <cellStyle name="Normal 3 4 4 2 2 2" xfId="28401" xr:uid="{00000000-0005-0000-0000-0000697A0000}"/>
    <cellStyle name="Normal 3 4 4 2 2 2 2" xfId="28402" xr:uid="{00000000-0005-0000-0000-00006A7A0000}"/>
    <cellStyle name="Normal 3 4 4 2 2 2 3" xfId="28403" xr:uid="{00000000-0005-0000-0000-00006B7A0000}"/>
    <cellStyle name="Normal 3 4 4 2 2 3" xfId="28404" xr:uid="{00000000-0005-0000-0000-00006C7A0000}"/>
    <cellStyle name="Normal 3 4 4 2 2 3 2" xfId="28405" xr:uid="{00000000-0005-0000-0000-00006D7A0000}"/>
    <cellStyle name="Normal 3 4 4 2 2 4" xfId="28406" xr:uid="{00000000-0005-0000-0000-00006E7A0000}"/>
    <cellStyle name="Normal 3 4 4 2 2 4 2" xfId="28407" xr:uid="{00000000-0005-0000-0000-00006F7A0000}"/>
    <cellStyle name="Normal 3 4 4 2 2 5" xfId="28408" xr:uid="{00000000-0005-0000-0000-0000707A0000}"/>
    <cellStyle name="Normal 3 4 4 2 3" xfId="28409" xr:uid="{00000000-0005-0000-0000-0000717A0000}"/>
    <cellStyle name="Normal 3 4 4 2 3 2" xfId="28410" xr:uid="{00000000-0005-0000-0000-0000727A0000}"/>
    <cellStyle name="Normal 3 4 4 2 3 2 2" xfId="28411" xr:uid="{00000000-0005-0000-0000-0000737A0000}"/>
    <cellStyle name="Normal 3 4 4 2 3 3" xfId="28412" xr:uid="{00000000-0005-0000-0000-0000747A0000}"/>
    <cellStyle name="Normal 3 4 4 2 3 3 2" xfId="28413" xr:uid="{00000000-0005-0000-0000-0000757A0000}"/>
    <cellStyle name="Normal 3 4 4 2 3 4" xfId="28414" xr:uid="{00000000-0005-0000-0000-0000767A0000}"/>
    <cellStyle name="Normal 3 4 4 2 4" xfId="28415" xr:uid="{00000000-0005-0000-0000-0000777A0000}"/>
    <cellStyle name="Normal 3 4 4 2 4 2" xfId="28416" xr:uid="{00000000-0005-0000-0000-0000787A0000}"/>
    <cellStyle name="Normal 3 4 4 2 4 3" xfId="28417" xr:uid="{00000000-0005-0000-0000-0000797A0000}"/>
    <cellStyle name="Normal 3 4 4 2 5" xfId="28418" xr:uid="{00000000-0005-0000-0000-00007A7A0000}"/>
    <cellStyle name="Normal 3 4 4 2 5 2" xfId="28419" xr:uid="{00000000-0005-0000-0000-00007B7A0000}"/>
    <cellStyle name="Normal 3 4 4 2 6" xfId="28420" xr:uid="{00000000-0005-0000-0000-00007C7A0000}"/>
    <cellStyle name="Normal 3 4 4 2 6 2" xfId="28421" xr:uid="{00000000-0005-0000-0000-00007D7A0000}"/>
    <cellStyle name="Normal 3 4 4 2 7" xfId="28422" xr:uid="{00000000-0005-0000-0000-00007E7A0000}"/>
    <cellStyle name="Normal 3 4 4 3" xfId="28423" xr:uid="{00000000-0005-0000-0000-00007F7A0000}"/>
    <cellStyle name="Normal 3 4 4 3 2" xfId="28424" xr:uid="{00000000-0005-0000-0000-0000807A0000}"/>
    <cellStyle name="Normal 3 4 4 3 2 2" xfId="28425" xr:uid="{00000000-0005-0000-0000-0000817A0000}"/>
    <cellStyle name="Normal 3 4 4 3 2 2 2" xfId="28426" xr:uid="{00000000-0005-0000-0000-0000827A0000}"/>
    <cellStyle name="Normal 3 4 4 3 2 2 3" xfId="28427" xr:uid="{00000000-0005-0000-0000-0000837A0000}"/>
    <cellStyle name="Normal 3 4 4 3 2 3" xfId="28428" xr:uid="{00000000-0005-0000-0000-0000847A0000}"/>
    <cellStyle name="Normal 3 4 4 3 2 3 2" xfId="28429" xr:uid="{00000000-0005-0000-0000-0000857A0000}"/>
    <cellStyle name="Normal 3 4 4 3 2 4" xfId="28430" xr:uid="{00000000-0005-0000-0000-0000867A0000}"/>
    <cellStyle name="Normal 3 4 4 3 2 4 2" xfId="28431" xr:uid="{00000000-0005-0000-0000-0000877A0000}"/>
    <cellStyle name="Normal 3 4 4 3 2 5" xfId="28432" xr:uid="{00000000-0005-0000-0000-0000887A0000}"/>
    <cellStyle name="Normal 3 4 4 3 3" xfId="28433" xr:uid="{00000000-0005-0000-0000-0000897A0000}"/>
    <cellStyle name="Normal 3 4 4 3 3 2" xfId="28434" xr:uid="{00000000-0005-0000-0000-00008A7A0000}"/>
    <cellStyle name="Normal 3 4 4 3 3 2 2" xfId="28435" xr:uid="{00000000-0005-0000-0000-00008B7A0000}"/>
    <cellStyle name="Normal 3 4 4 3 3 3" xfId="28436" xr:uid="{00000000-0005-0000-0000-00008C7A0000}"/>
    <cellStyle name="Normal 3 4 4 3 3 3 2" xfId="28437" xr:uid="{00000000-0005-0000-0000-00008D7A0000}"/>
    <cellStyle name="Normal 3 4 4 3 3 4" xfId="28438" xr:uid="{00000000-0005-0000-0000-00008E7A0000}"/>
    <cellStyle name="Normal 3 4 4 3 4" xfId="28439" xr:uid="{00000000-0005-0000-0000-00008F7A0000}"/>
    <cellStyle name="Normal 3 4 4 3 4 2" xfId="28440" xr:uid="{00000000-0005-0000-0000-0000907A0000}"/>
    <cellStyle name="Normal 3 4 4 3 4 3" xfId="28441" xr:uid="{00000000-0005-0000-0000-0000917A0000}"/>
    <cellStyle name="Normal 3 4 4 3 5" xfId="28442" xr:uid="{00000000-0005-0000-0000-0000927A0000}"/>
    <cellStyle name="Normal 3 4 4 3 5 2" xfId="28443" xr:uid="{00000000-0005-0000-0000-0000937A0000}"/>
    <cellStyle name="Normal 3 4 4 3 6" xfId="28444" xr:uid="{00000000-0005-0000-0000-0000947A0000}"/>
    <cellStyle name="Normal 3 4 4 3 6 2" xfId="28445" xr:uid="{00000000-0005-0000-0000-0000957A0000}"/>
    <cellStyle name="Normal 3 4 4 3 7" xfId="28446" xr:uid="{00000000-0005-0000-0000-0000967A0000}"/>
    <cellStyle name="Normal 3 4 4 4" xfId="28447" xr:uid="{00000000-0005-0000-0000-0000977A0000}"/>
    <cellStyle name="Normal 3 4 4 4 2" xfId="28448" xr:uid="{00000000-0005-0000-0000-0000987A0000}"/>
    <cellStyle name="Normal 3 4 4 4 2 2" xfId="28449" xr:uid="{00000000-0005-0000-0000-0000997A0000}"/>
    <cellStyle name="Normal 3 4 4 4 2 2 2" xfId="28450" xr:uid="{00000000-0005-0000-0000-00009A7A0000}"/>
    <cellStyle name="Normal 3 4 4 4 2 3" xfId="28451" xr:uid="{00000000-0005-0000-0000-00009B7A0000}"/>
    <cellStyle name="Normal 3 4 4 4 2 3 2" xfId="28452" xr:uid="{00000000-0005-0000-0000-00009C7A0000}"/>
    <cellStyle name="Normal 3 4 4 4 2 4" xfId="28453" xr:uid="{00000000-0005-0000-0000-00009D7A0000}"/>
    <cellStyle name="Normal 3 4 4 4 3" xfId="28454" xr:uid="{00000000-0005-0000-0000-00009E7A0000}"/>
    <cellStyle name="Normal 3 4 4 4 3 2" xfId="28455" xr:uid="{00000000-0005-0000-0000-00009F7A0000}"/>
    <cellStyle name="Normal 3 4 4 4 3 3" xfId="28456" xr:uid="{00000000-0005-0000-0000-0000A07A0000}"/>
    <cellStyle name="Normal 3 4 4 4 4" xfId="28457" xr:uid="{00000000-0005-0000-0000-0000A17A0000}"/>
    <cellStyle name="Normal 3 4 4 4 4 2" xfId="28458" xr:uid="{00000000-0005-0000-0000-0000A27A0000}"/>
    <cellStyle name="Normal 3 4 4 4 5" xfId="28459" xr:uid="{00000000-0005-0000-0000-0000A37A0000}"/>
    <cellStyle name="Normal 3 4 4 4 5 2" xfId="28460" xr:uid="{00000000-0005-0000-0000-0000A47A0000}"/>
    <cellStyle name="Normal 3 4 4 4 6" xfId="28461" xr:uid="{00000000-0005-0000-0000-0000A57A0000}"/>
    <cellStyle name="Normal 3 4 4 5" xfId="28462" xr:uid="{00000000-0005-0000-0000-0000A67A0000}"/>
    <cellStyle name="Normal 3 4 4 5 2" xfId="28463" xr:uid="{00000000-0005-0000-0000-0000A77A0000}"/>
    <cellStyle name="Normal 3 4 4 5 2 2" xfId="28464" xr:uid="{00000000-0005-0000-0000-0000A87A0000}"/>
    <cellStyle name="Normal 3 4 4 5 3" xfId="28465" xr:uid="{00000000-0005-0000-0000-0000A97A0000}"/>
    <cellStyle name="Normal 3 4 4 5 3 2" xfId="28466" xr:uid="{00000000-0005-0000-0000-0000AA7A0000}"/>
    <cellStyle name="Normal 3 4 4 5 4" xfId="28467" xr:uid="{00000000-0005-0000-0000-0000AB7A0000}"/>
    <cellStyle name="Normal 3 4 4 6" xfId="28468" xr:uid="{00000000-0005-0000-0000-0000AC7A0000}"/>
    <cellStyle name="Normal 3 4 4 6 2" xfId="28469" xr:uid="{00000000-0005-0000-0000-0000AD7A0000}"/>
    <cellStyle name="Normal 3 4 4 6 2 2" xfId="28470" xr:uid="{00000000-0005-0000-0000-0000AE7A0000}"/>
    <cellStyle name="Normal 3 4 4 6 3" xfId="28471" xr:uid="{00000000-0005-0000-0000-0000AF7A0000}"/>
    <cellStyle name="Normal 3 4 4 6 3 2" xfId="28472" xr:uid="{00000000-0005-0000-0000-0000B07A0000}"/>
    <cellStyle name="Normal 3 4 4 6 4" xfId="28473" xr:uid="{00000000-0005-0000-0000-0000B17A0000}"/>
    <cellStyle name="Normal 3 4 4 7" xfId="28474" xr:uid="{00000000-0005-0000-0000-0000B27A0000}"/>
    <cellStyle name="Normal 3 4 4 7 2" xfId="28475" xr:uid="{00000000-0005-0000-0000-0000B37A0000}"/>
    <cellStyle name="Normal 3 4 4 7 3" xfId="28476" xr:uid="{00000000-0005-0000-0000-0000B47A0000}"/>
    <cellStyle name="Normal 3 4 4 8" xfId="28477" xr:uid="{00000000-0005-0000-0000-0000B57A0000}"/>
    <cellStyle name="Normal 3 4 4 8 2" xfId="28478" xr:uid="{00000000-0005-0000-0000-0000B67A0000}"/>
    <cellStyle name="Normal 3 4 4 9" xfId="28479" xr:uid="{00000000-0005-0000-0000-0000B77A0000}"/>
    <cellStyle name="Normal 3 4 4 9 2" xfId="28480" xr:uid="{00000000-0005-0000-0000-0000B87A0000}"/>
    <cellStyle name="Normal 3 4 5" xfId="28481" xr:uid="{00000000-0005-0000-0000-0000B97A0000}"/>
    <cellStyle name="Normal 3 4 5 2" xfId="28482" xr:uid="{00000000-0005-0000-0000-0000BA7A0000}"/>
    <cellStyle name="Normal 3 4 5 2 2" xfId="28483" xr:uid="{00000000-0005-0000-0000-0000BB7A0000}"/>
    <cellStyle name="Normal 3 4 5 2 2 2" xfId="28484" xr:uid="{00000000-0005-0000-0000-0000BC7A0000}"/>
    <cellStyle name="Normal 3 4 5 2 2 2 2" xfId="28485" xr:uid="{00000000-0005-0000-0000-0000BD7A0000}"/>
    <cellStyle name="Normal 3 4 5 2 2 2 3" xfId="28486" xr:uid="{00000000-0005-0000-0000-0000BE7A0000}"/>
    <cellStyle name="Normal 3 4 5 2 2 3" xfId="28487" xr:uid="{00000000-0005-0000-0000-0000BF7A0000}"/>
    <cellStyle name="Normal 3 4 5 2 2 3 2" xfId="28488" xr:uid="{00000000-0005-0000-0000-0000C07A0000}"/>
    <cellStyle name="Normal 3 4 5 2 2 4" xfId="28489" xr:uid="{00000000-0005-0000-0000-0000C17A0000}"/>
    <cellStyle name="Normal 3 4 5 2 2 4 2" xfId="28490" xr:uid="{00000000-0005-0000-0000-0000C27A0000}"/>
    <cellStyle name="Normal 3 4 5 2 2 5" xfId="28491" xr:uid="{00000000-0005-0000-0000-0000C37A0000}"/>
    <cellStyle name="Normal 3 4 5 2 3" xfId="28492" xr:uid="{00000000-0005-0000-0000-0000C47A0000}"/>
    <cellStyle name="Normal 3 4 5 2 3 2" xfId="28493" xr:uid="{00000000-0005-0000-0000-0000C57A0000}"/>
    <cellStyle name="Normal 3 4 5 2 3 2 2" xfId="28494" xr:uid="{00000000-0005-0000-0000-0000C67A0000}"/>
    <cellStyle name="Normal 3 4 5 2 3 3" xfId="28495" xr:uid="{00000000-0005-0000-0000-0000C77A0000}"/>
    <cellStyle name="Normal 3 4 5 2 3 3 2" xfId="28496" xr:uid="{00000000-0005-0000-0000-0000C87A0000}"/>
    <cellStyle name="Normal 3 4 5 2 3 4" xfId="28497" xr:uid="{00000000-0005-0000-0000-0000C97A0000}"/>
    <cellStyle name="Normal 3 4 5 2 4" xfId="28498" xr:uid="{00000000-0005-0000-0000-0000CA7A0000}"/>
    <cellStyle name="Normal 3 4 5 2 4 2" xfId="28499" xr:uid="{00000000-0005-0000-0000-0000CB7A0000}"/>
    <cellStyle name="Normal 3 4 5 2 4 3" xfId="28500" xr:uid="{00000000-0005-0000-0000-0000CC7A0000}"/>
    <cellStyle name="Normal 3 4 5 2 5" xfId="28501" xr:uid="{00000000-0005-0000-0000-0000CD7A0000}"/>
    <cellStyle name="Normal 3 4 5 2 5 2" xfId="28502" xr:uid="{00000000-0005-0000-0000-0000CE7A0000}"/>
    <cellStyle name="Normal 3 4 5 2 6" xfId="28503" xr:uid="{00000000-0005-0000-0000-0000CF7A0000}"/>
    <cellStyle name="Normal 3 4 5 2 6 2" xfId="28504" xr:uid="{00000000-0005-0000-0000-0000D07A0000}"/>
    <cellStyle name="Normal 3 4 5 2 7" xfId="28505" xr:uid="{00000000-0005-0000-0000-0000D17A0000}"/>
    <cellStyle name="Normal 3 4 5 3" xfId="28506" xr:uid="{00000000-0005-0000-0000-0000D27A0000}"/>
    <cellStyle name="Normal 3 4 5 3 2" xfId="28507" xr:uid="{00000000-0005-0000-0000-0000D37A0000}"/>
    <cellStyle name="Normal 3 4 5 3 2 2" xfId="28508" xr:uid="{00000000-0005-0000-0000-0000D47A0000}"/>
    <cellStyle name="Normal 3 4 5 3 2 3" xfId="28509" xr:uid="{00000000-0005-0000-0000-0000D57A0000}"/>
    <cellStyle name="Normal 3 4 5 3 3" xfId="28510" xr:uid="{00000000-0005-0000-0000-0000D67A0000}"/>
    <cellStyle name="Normal 3 4 5 3 3 2" xfId="28511" xr:uid="{00000000-0005-0000-0000-0000D77A0000}"/>
    <cellStyle name="Normal 3 4 5 3 4" xfId="28512" xr:uid="{00000000-0005-0000-0000-0000D87A0000}"/>
    <cellStyle name="Normal 3 4 5 3 4 2" xfId="28513" xr:uid="{00000000-0005-0000-0000-0000D97A0000}"/>
    <cellStyle name="Normal 3 4 5 3 5" xfId="28514" xr:uid="{00000000-0005-0000-0000-0000DA7A0000}"/>
    <cellStyle name="Normal 3 4 5 4" xfId="28515" xr:uid="{00000000-0005-0000-0000-0000DB7A0000}"/>
    <cellStyle name="Normal 3 4 5 4 2" xfId="28516" xr:uid="{00000000-0005-0000-0000-0000DC7A0000}"/>
    <cellStyle name="Normal 3 4 5 4 2 2" xfId="28517" xr:uid="{00000000-0005-0000-0000-0000DD7A0000}"/>
    <cellStyle name="Normal 3 4 5 4 3" xfId="28518" xr:uid="{00000000-0005-0000-0000-0000DE7A0000}"/>
    <cellStyle name="Normal 3 4 5 4 3 2" xfId="28519" xr:uid="{00000000-0005-0000-0000-0000DF7A0000}"/>
    <cellStyle name="Normal 3 4 5 4 4" xfId="28520" xr:uid="{00000000-0005-0000-0000-0000E07A0000}"/>
    <cellStyle name="Normal 3 4 5 5" xfId="28521" xr:uid="{00000000-0005-0000-0000-0000E17A0000}"/>
    <cellStyle name="Normal 3 4 5 5 2" xfId="28522" xr:uid="{00000000-0005-0000-0000-0000E27A0000}"/>
    <cellStyle name="Normal 3 4 5 5 3" xfId="28523" xr:uid="{00000000-0005-0000-0000-0000E37A0000}"/>
    <cellStyle name="Normal 3 4 5 6" xfId="28524" xr:uid="{00000000-0005-0000-0000-0000E47A0000}"/>
    <cellStyle name="Normal 3 4 5 6 2" xfId="28525" xr:uid="{00000000-0005-0000-0000-0000E57A0000}"/>
    <cellStyle name="Normal 3 4 5 7" xfId="28526" xr:uid="{00000000-0005-0000-0000-0000E67A0000}"/>
    <cellStyle name="Normal 3 4 5 7 2" xfId="28527" xr:uid="{00000000-0005-0000-0000-0000E77A0000}"/>
    <cellStyle name="Normal 3 4 5 8" xfId="28528" xr:uid="{00000000-0005-0000-0000-0000E87A0000}"/>
    <cellStyle name="Normal 3 4 6" xfId="28529" xr:uid="{00000000-0005-0000-0000-0000E97A0000}"/>
    <cellStyle name="Normal 3 4 6 2" xfId="28530" xr:uid="{00000000-0005-0000-0000-0000EA7A0000}"/>
    <cellStyle name="Normal 3 4 6 2 2" xfId="28531" xr:uid="{00000000-0005-0000-0000-0000EB7A0000}"/>
    <cellStyle name="Normal 3 4 6 2 2 2" xfId="28532" xr:uid="{00000000-0005-0000-0000-0000EC7A0000}"/>
    <cellStyle name="Normal 3 4 6 2 2 3" xfId="28533" xr:uid="{00000000-0005-0000-0000-0000ED7A0000}"/>
    <cellStyle name="Normal 3 4 6 2 3" xfId="28534" xr:uid="{00000000-0005-0000-0000-0000EE7A0000}"/>
    <cellStyle name="Normal 3 4 6 2 3 2" xfId="28535" xr:uid="{00000000-0005-0000-0000-0000EF7A0000}"/>
    <cellStyle name="Normal 3 4 6 2 4" xfId="28536" xr:uid="{00000000-0005-0000-0000-0000F07A0000}"/>
    <cellStyle name="Normal 3 4 6 2 4 2" xfId="28537" xr:uid="{00000000-0005-0000-0000-0000F17A0000}"/>
    <cellStyle name="Normal 3 4 6 2 5" xfId="28538" xr:uid="{00000000-0005-0000-0000-0000F27A0000}"/>
    <cellStyle name="Normal 3 4 6 3" xfId="28539" xr:uid="{00000000-0005-0000-0000-0000F37A0000}"/>
    <cellStyle name="Normal 3 4 6 3 2" xfId="28540" xr:uid="{00000000-0005-0000-0000-0000F47A0000}"/>
    <cellStyle name="Normal 3 4 6 3 2 2" xfId="28541" xr:uid="{00000000-0005-0000-0000-0000F57A0000}"/>
    <cellStyle name="Normal 3 4 6 3 3" xfId="28542" xr:uid="{00000000-0005-0000-0000-0000F67A0000}"/>
    <cellStyle name="Normal 3 4 6 3 3 2" xfId="28543" xr:uid="{00000000-0005-0000-0000-0000F77A0000}"/>
    <cellStyle name="Normal 3 4 6 3 4" xfId="28544" xr:uid="{00000000-0005-0000-0000-0000F87A0000}"/>
    <cellStyle name="Normal 3 4 6 4" xfId="28545" xr:uid="{00000000-0005-0000-0000-0000F97A0000}"/>
    <cellStyle name="Normal 3 4 6 4 2" xfId="28546" xr:uid="{00000000-0005-0000-0000-0000FA7A0000}"/>
    <cellStyle name="Normal 3 4 6 4 3" xfId="28547" xr:uid="{00000000-0005-0000-0000-0000FB7A0000}"/>
    <cellStyle name="Normal 3 4 6 5" xfId="28548" xr:uid="{00000000-0005-0000-0000-0000FC7A0000}"/>
    <cellStyle name="Normal 3 4 6 5 2" xfId="28549" xr:uid="{00000000-0005-0000-0000-0000FD7A0000}"/>
    <cellStyle name="Normal 3 4 6 6" xfId="28550" xr:uid="{00000000-0005-0000-0000-0000FE7A0000}"/>
    <cellStyle name="Normal 3 4 6 6 2" xfId="28551" xr:uid="{00000000-0005-0000-0000-0000FF7A0000}"/>
    <cellStyle name="Normal 3 4 6 7" xfId="28552" xr:uid="{00000000-0005-0000-0000-0000007B0000}"/>
    <cellStyle name="Normal 3 4 7" xfId="28553" xr:uid="{00000000-0005-0000-0000-0000017B0000}"/>
    <cellStyle name="Normal 3 4 7 2" xfId="28554" xr:uid="{00000000-0005-0000-0000-0000027B0000}"/>
    <cellStyle name="Normal 3 4 7 2 2" xfId="28555" xr:uid="{00000000-0005-0000-0000-0000037B0000}"/>
    <cellStyle name="Normal 3 4 7 2 2 2" xfId="28556" xr:uid="{00000000-0005-0000-0000-0000047B0000}"/>
    <cellStyle name="Normal 3 4 7 2 2 3" xfId="28557" xr:uid="{00000000-0005-0000-0000-0000057B0000}"/>
    <cellStyle name="Normal 3 4 7 2 3" xfId="28558" xr:uid="{00000000-0005-0000-0000-0000067B0000}"/>
    <cellStyle name="Normal 3 4 7 2 3 2" xfId="28559" xr:uid="{00000000-0005-0000-0000-0000077B0000}"/>
    <cellStyle name="Normal 3 4 7 2 4" xfId="28560" xr:uid="{00000000-0005-0000-0000-0000087B0000}"/>
    <cellStyle name="Normal 3 4 7 2 4 2" xfId="28561" xr:uid="{00000000-0005-0000-0000-0000097B0000}"/>
    <cellStyle name="Normal 3 4 7 2 5" xfId="28562" xr:uid="{00000000-0005-0000-0000-00000A7B0000}"/>
    <cellStyle name="Normal 3 4 7 3" xfId="28563" xr:uid="{00000000-0005-0000-0000-00000B7B0000}"/>
    <cellStyle name="Normal 3 4 7 3 2" xfId="28564" xr:uid="{00000000-0005-0000-0000-00000C7B0000}"/>
    <cellStyle name="Normal 3 4 7 3 2 2" xfId="28565" xr:uid="{00000000-0005-0000-0000-00000D7B0000}"/>
    <cellStyle name="Normal 3 4 7 3 3" xfId="28566" xr:uid="{00000000-0005-0000-0000-00000E7B0000}"/>
    <cellStyle name="Normal 3 4 7 3 3 2" xfId="28567" xr:uid="{00000000-0005-0000-0000-00000F7B0000}"/>
    <cellStyle name="Normal 3 4 7 3 4" xfId="28568" xr:uid="{00000000-0005-0000-0000-0000107B0000}"/>
    <cellStyle name="Normal 3 4 7 4" xfId="28569" xr:uid="{00000000-0005-0000-0000-0000117B0000}"/>
    <cellStyle name="Normal 3 4 7 4 2" xfId="28570" xr:uid="{00000000-0005-0000-0000-0000127B0000}"/>
    <cellStyle name="Normal 3 4 7 4 3" xfId="28571" xr:uid="{00000000-0005-0000-0000-0000137B0000}"/>
    <cellStyle name="Normal 3 4 7 5" xfId="28572" xr:uid="{00000000-0005-0000-0000-0000147B0000}"/>
    <cellStyle name="Normal 3 4 7 5 2" xfId="28573" xr:uid="{00000000-0005-0000-0000-0000157B0000}"/>
    <cellStyle name="Normal 3 4 7 6" xfId="28574" xr:uid="{00000000-0005-0000-0000-0000167B0000}"/>
    <cellStyle name="Normal 3 4 7 6 2" xfId="28575" xr:uid="{00000000-0005-0000-0000-0000177B0000}"/>
    <cellStyle name="Normal 3 4 7 7" xfId="28576" xr:uid="{00000000-0005-0000-0000-0000187B0000}"/>
    <cellStyle name="Normal 3 4 8" xfId="28577" xr:uid="{00000000-0005-0000-0000-0000197B0000}"/>
    <cellStyle name="Normal 3 4 8 2" xfId="28578" xr:uid="{00000000-0005-0000-0000-00001A7B0000}"/>
    <cellStyle name="Normal 3 4 8 2 2" xfId="28579" xr:uid="{00000000-0005-0000-0000-00001B7B0000}"/>
    <cellStyle name="Normal 3 4 8 2 2 2" xfId="28580" xr:uid="{00000000-0005-0000-0000-00001C7B0000}"/>
    <cellStyle name="Normal 3 4 8 2 3" xfId="28581" xr:uid="{00000000-0005-0000-0000-00001D7B0000}"/>
    <cellStyle name="Normal 3 4 8 2 3 2" xfId="28582" xr:uid="{00000000-0005-0000-0000-00001E7B0000}"/>
    <cellStyle name="Normal 3 4 8 2 4" xfId="28583" xr:uid="{00000000-0005-0000-0000-00001F7B0000}"/>
    <cellStyle name="Normal 3 4 8 3" xfId="28584" xr:uid="{00000000-0005-0000-0000-0000207B0000}"/>
    <cellStyle name="Normal 3 4 8 3 2" xfId="28585" xr:uid="{00000000-0005-0000-0000-0000217B0000}"/>
    <cellStyle name="Normal 3 4 8 3 3" xfId="28586" xr:uid="{00000000-0005-0000-0000-0000227B0000}"/>
    <cellStyle name="Normal 3 4 8 4" xfId="28587" xr:uid="{00000000-0005-0000-0000-0000237B0000}"/>
    <cellStyle name="Normal 3 4 8 4 2" xfId="28588" xr:uid="{00000000-0005-0000-0000-0000247B0000}"/>
    <cellStyle name="Normal 3 4 8 5" xfId="28589" xr:uid="{00000000-0005-0000-0000-0000257B0000}"/>
    <cellStyle name="Normal 3 4 8 5 2" xfId="28590" xr:uid="{00000000-0005-0000-0000-0000267B0000}"/>
    <cellStyle name="Normal 3 4 8 6" xfId="28591" xr:uid="{00000000-0005-0000-0000-0000277B0000}"/>
    <cellStyle name="Normal 3 4 9" xfId="28592" xr:uid="{00000000-0005-0000-0000-0000287B0000}"/>
    <cellStyle name="Normal 3 4 9 2" xfId="28593" xr:uid="{00000000-0005-0000-0000-0000297B0000}"/>
    <cellStyle name="Normal 3 4 9 2 2" xfId="28594" xr:uid="{00000000-0005-0000-0000-00002A7B0000}"/>
    <cellStyle name="Normal 3 4 9 3" xfId="28595" xr:uid="{00000000-0005-0000-0000-00002B7B0000}"/>
    <cellStyle name="Normal 3 4 9 3 2" xfId="28596" xr:uid="{00000000-0005-0000-0000-00002C7B0000}"/>
    <cellStyle name="Normal 3 4 9 4" xfId="28597" xr:uid="{00000000-0005-0000-0000-00002D7B0000}"/>
    <cellStyle name="Normal 3 5" xfId="28598" xr:uid="{00000000-0005-0000-0000-00002E7B0000}"/>
    <cellStyle name="Normal 3 5 10" xfId="28599" xr:uid="{00000000-0005-0000-0000-00002F7B0000}"/>
    <cellStyle name="Normal 3 5 10 2" xfId="28600" xr:uid="{00000000-0005-0000-0000-0000307B0000}"/>
    <cellStyle name="Normal 3 5 10 3" xfId="28601" xr:uid="{00000000-0005-0000-0000-0000317B0000}"/>
    <cellStyle name="Normal 3 5 11" xfId="28602" xr:uid="{00000000-0005-0000-0000-0000327B0000}"/>
    <cellStyle name="Normal 3 5 11 2" xfId="28603" xr:uid="{00000000-0005-0000-0000-0000337B0000}"/>
    <cellStyle name="Normal 3 5 12" xfId="28604" xr:uid="{00000000-0005-0000-0000-0000347B0000}"/>
    <cellStyle name="Normal 3 5 12 2" xfId="28605" xr:uid="{00000000-0005-0000-0000-0000357B0000}"/>
    <cellStyle name="Normal 3 5 13" xfId="28606" xr:uid="{00000000-0005-0000-0000-0000367B0000}"/>
    <cellStyle name="Normal 3 5 14" xfId="28607" xr:uid="{00000000-0005-0000-0000-0000377B0000}"/>
    <cellStyle name="Normal 3 5 2" xfId="28608" xr:uid="{00000000-0005-0000-0000-0000387B0000}"/>
    <cellStyle name="Normal 3 5 2 10" xfId="28609" xr:uid="{00000000-0005-0000-0000-0000397B0000}"/>
    <cellStyle name="Normal 3 5 2 10 2" xfId="28610" xr:uid="{00000000-0005-0000-0000-00003A7B0000}"/>
    <cellStyle name="Normal 3 5 2 11" xfId="28611" xr:uid="{00000000-0005-0000-0000-00003B7B0000}"/>
    <cellStyle name="Normal 3 5 2 2" xfId="28612" xr:uid="{00000000-0005-0000-0000-00003C7B0000}"/>
    <cellStyle name="Normal 3 5 2 2 2" xfId="28613" xr:uid="{00000000-0005-0000-0000-00003D7B0000}"/>
    <cellStyle name="Normal 3 5 2 2 2 2" xfId="28614" xr:uid="{00000000-0005-0000-0000-00003E7B0000}"/>
    <cellStyle name="Normal 3 5 2 2 2 2 2" xfId="28615" xr:uid="{00000000-0005-0000-0000-00003F7B0000}"/>
    <cellStyle name="Normal 3 5 2 2 2 2 2 2" xfId="28616" xr:uid="{00000000-0005-0000-0000-0000407B0000}"/>
    <cellStyle name="Normal 3 5 2 2 2 2 2 3" xfId="28617" xr:uid="{00000000-0005-0000-0000-0000417B0000}"/>
    <cellStyle name="Normal 3 5 2 2 2 2 3" xfId="28618" xr:uid="{00000000-0005-0000-0000-0000427B0000}"/>
    <cellStyle name="Normal 3 5 2 2 2 2 3 2" xfId="28619" xr:uid="{00000000-0005-0000-0000-0000437B0000}"/>
    <cellStyle name="Normal 3 5 2 2 2 2 4" xfId="28620" xr:uid="{00000000-0005-0000-0000-0000447B0000}"/>
    <cellStyle name="Normal 3 5 2 2 2 2 4 2" xfId="28621" xr:uid="{00000000-0005-0000-0000-0000457B0000}"/>
    <cellStyle name="Normal 3 5 2 2 2 2 5" xfId="28622" xr:uid="{00000000-0005-0000-0000-0000467B0000}"/>
    <cellStyle name="Normal 3 5 2 2 2 3" xfId="28623" xr:uid="{00000000-0005-0000-0000-0000477B0000}"/>
    <cellStyle name="Normal 3 5 2 2 2 3 2" xfId="28624" xr:uid="{00000000-0005-0000-0000-0000487B0000}"/>
    <cellStyle name="Normal 3 5 2 2 2 3 2 2" xfId="28625" xr:uid="{00000000-0005-0000-0000-0000497B0000}"/>
    <cellStyle name="Normal 3 5 2 2 2 3 3" xfId="28626" xr:uid="{00000000-0005-0000-0000-00004A7B0000}"/>
    <cellStyle name="Normal 3 5 2 2 2 3 3 2" xfId="28627" xr:uid="{00000000-0005-0000-0000-00004B7B0000}"/>
    <cellStyle name="Normal 3 5 2 2 2 3 4" xfId="28628" xr:uid="{00000000-0005-0000-0000-00004C7B0000}"/>
    <cellStyle name="Normal 3 5 2 2 2 4" xfId="28629" xr:uid="{00000000-0005-0000-0000-00004D7B0000}"/>
    <cellStyle name="Normal 3 5 2 2 2 4 2" xfId="28630" xr:uid="{00000000-0005-0000-0000-00004E7B0000}"/>
    <cellStyle name="Normal 3 5 2 2 2 4 3" xfId="28631" xr:uid="{00000000-0005-0000-0000-00004F7B0000}"/>
    <cellStyle name="Normal 3 5 2 2 2 5" xfId="28632" xr:uid="{00000000-0005-0000-0000-0000507B0000}"/>
    <cellStyle name="Normal 3 5 2 2 2 5 2" xfId="28633" xr:uid="{00000000-0005-0000-0000-0000517B0000}"/>
    <cellStyle name="Normal 3 5 2 2 2 6" xfId="28634" xr:uid="{00000000-0005-0000-0000-0000527B0000}"/>
    <cellStyle name="Normal 3 5 2 2 2 6 2" xfId="28635" xr:uid="{00000000-0005-0000-0000-0000537B0000}"/>
    <cellStyle name="Normal 3 5 2 2 2 7" xfId="28636" xr:uid="{00000000-0005-0000-0000-0000547B0000}"/>
    <cellStyle name="Normal 3 5 2 2 3" xfId="28637" xr:uid="{00000000-0005-0000-0000-0000557B0000}"/>
    <cellStyle name="Normal 3 5 2 2 3 2" xfId="28638" xr:uid="{00000000-0005-0000-0000-0000567B0000}"/>
    <cellStyle name="Normal 3 5 2 2 3 2 2" xfId="28639" xr:uid="{00000000-0005-0000-0000-0000577B0000}"/>
    <cellStyle name="Normal 3 5 2 2 3 2 3" xfId="28640" xr:uid="{00000000-0005-0000-0000-0000587B0000}"/>
    <cellStyle name="Normal 3 5 2 2 3 3" xfId="28641" xr:uid="{00000000-0005-0000-0000-0000597B0000}"/>
    <cellStyle name="Normal 3 5 2 2 3 3 2" xfId="28642" xr:uid="{00000000-0005-0000-0000-00005A7B0000}"/>
    <cellStyle name="Normal 3 5 2 2 3 4" xfId="28643" xr:uid="{00000000-0005-0000-0000-00005B7B0000}"/>
    <cellStyle name="Normal 3 5 2 2 3 4 2" xfId="28644" xr:uid="{00000000-0005-0000-0000-00005C7B0000}"/>
    <cellStyle name="Normal 3 5 2 2 3 5" xfId="28645" xr:uid="{00000000-0005-0000-0000-00005D7B0000}"/>
    <cellStyle name="Normal 3 5 2 2 4" xfId="28646" xr:uid="{00000000-0005-0000-0000-00005E7B0000}"/>
    <cellStyle name="Normal 3 5 2 2 4 2" xfId="28647" xr:uid="{00000000-0005-0000-0000-00005F7B0000}"/>
    <cellStyle name="Normal 3 5 2 2 4 2 2" xfId="28648" xr:uid="{00000000-0005-0000-0000-0000607B0000}"/>
    <cellStyle name="Normal 3 5 2 2 4 3" xfId="28649" xr:uid="{00000000-0005-0000-0000-0000617B0000}"/>
    <cellStyle name="Normal 3 5 2 2 4 3 2" xfId="28650" xr:uid="{00000000-0005-0000-0000-0000627B0000}"/>
    <cellStyle name="Normal 3 5 2 2 4 4" xfId="28651" xr:uid="{00000000-0005-0000-0000-0000637B0000}"/>
    <cellStyle name="Normal 3 5 2 2 5" xfId="28652" xr:uid="{00000000-0005-0000-0000-0000647B0000}"/>
    <cellStyle name="Normal 3 5 2 2 5 2" xfId="28653" xr:uid="{00000000-0005-0000-0000-0000657B0000}"/>
    <cellStyle name="Normal 3 5 2 2 5 3" xfId="28654" xr:uid="{00000000-0005-0000-0000-0000667B0000}"/>
    <cellStyle name="Normal 3 5 2 2 6" xfId="28655" xr:uid="{00000000-0005-0000-0000-0000677B0000}"/>
    <cellStyle name="Normal 3 5 2 2 6 2" xfId="28656" xr:uid="{00000000-0005-0000-0000-0000687B0000}"/>
    <cellStyle name="Normal 3 5 2 2 7" xfId="28657" xr:uid="{00000000-0005-0000-0000-0000697B0000}"/>
    <cellStyle name="Normal 3 5 2 2 7 2" xfId="28658" xr:uid="{00000000-0005-0000-0000-00006A7B0000}"/>
    <cellStyle name="Normal 3 5 2 2 8" xfId="28659" xr:uid="{00000000-0005-0000-0000-00006B7B0000}"/>
    <cellStyle name="Normal 3 5 2 3" xfId="28660" xr:uid="{00000000-0005-0000-0000-00006C7B0000}"/>
    <cellStyle name="Normal 3 5 2 3 2" xfId="28661" xr:uid="{00000000-0005-0000-0000-00006D7B0000}"/>
    <cellStyle name="Normal 3 5 2 3 2 2" xfId="28662" xr:uid="{00000000-0005-0000-0000-00006E7B0000}"/>
    <cellStyle name="Normal 3 5 2 3 2 2 2" xfId="28663" xr:uid="{00000000-0005-0000-0000-00006F7B0000}"/>
    <cellStyle name="Normal 3 5 2 3 2 2 3" xfId="28664" xr:uid="{00000000-0005-0000-0000-0000707B0000}"/>
    <cellStyle name="Normal 3 5 2 3 2 3" xfId="28665" xr:uid="{00000000-0005-0000-0000-0000717B0000}"/>
    <cellStyle name="Normal 3 5 2 3 2 3 2" xfId="28666" xr:uid="{00000000-0005-0000-0000-0000727B0000}"/>
    <cellStyle name="Normal 3 5 2 3 2 4" xfId="28667" xr:uid="{00000000-0005-0000-0000-0000737B0000}"/>
    <cellStyle name="Normal 3 5 2 3 2 4 2" xfId="28668" xr:uid="{00000000-0005-0000-0000-0000747B0000}"/>
    <cellStyle name="Normal 3 5 2 3 2 5" xfId="28669" xr:uid="{00000000-0005-0000-0000-0000757B0000}"/>
    <cellStyle name="Normal 3 5 2 3 3" xfId="28670" xr:uid="{00000000-0005-0000-0000-0000767B0000}"/>
    <cellStyle name="Normal 3 5 2 3 3 2" xfId="28671" xr:uid="{00000000-0005-0000-0000-0000777B0000}"/>
    <cellStyle name="Normal 3 5 2 3 3 2 2" xfId="28672" xr:uid="{00000000-0005-0000-0000-0000787B0000}"/>
    <cellStyle name="Normal 3 5 2 3 3 3" xfId="28673" xr:uid="{00000000-0005-0000-0000-0000797B0000}"/>
    <cellStyle name="Normal 3 5 2 3 3 3 2" xfId="28674" xr:uid="{00000000-0005-0000-0000-00007A7B0000}"/>
    <cellStyle name="Normal 3 5 2 3 3 4" xfId="28675" xr:uid="{00000000-0005-0000-0000-00007B7B0000}"/>
    <cellStyle name="Normal 3 5 2 3 4" xfId="28676" xr:uid="{00000000-0005-0000-0000-00007C7B0000}"/>
    <cellStyle name="Normal 3 5 2 3 4 2" xfId="28677" xr:uid="{00000000-0005-0000-0000-00007D7B0000}"/>
    <cellStyle name="Normal 3 5 2 3 4 3" xfId="28678" xr:uid="{00000000-0005-0000-0000-00007E7B0000}"/>
    <cellStyle name="Normal 3 5 2 3 5" xfId="28679" xr:uid="{00000000-0005-0000-0000-00007F7B0000}"/>
    <cellStyle name="Normal 3 5 2 3 5 2" xfId="28680" xr:uid="{00000000-0005-0000-0000-0000807B0000}"/>
    <cellStyle name="Normal 3 5 2 3 6" xfId="28681" xr:uid="{00000000-0005-0000-0000-0000817B0000}"/>
    <cellStyle name="Normal 3 5 2 3 6 2" xfId="28682" xr:uid="{00000000-0005-0000-0000-0000827B0000}"/>
    <cellStyle name="Normal 3 5 2 3 7" xfId="28683" xr:uid="{00000000-0005-0000-0000-0000837B0000}"/>
    <cellStyle name="Normal 3 5 2 4" xfId="28684" xr:uid="{00000000-0005-0000-0000-0000847B0000}"/>
    <cellStyle name="Normal 3 5 2 4 2" xfId="28685" xr:uid="{00000000-0005-0000-0000-0000857B0000}"/>
    <cellStyle name="Normal 3 5 2 4 2 2" xfId="28686" xr:uid="{00000000-0005-0000-0000-0000867B0000}"/>
    <cellStyle name="Normal 3 5 2 4 2 2 2" xfId="28687" xr:uid="{00000000-0005-0000-0000-0000877B0000}"/>
    <cellStyle name="Normal 3 5 2 4 2 2 3" xfId="28688" xr:uid="{00000000-0005-0000-0000-0000887B0000}"/>
    <cellStyle name="Normal 3 5 2 4 2 3" xfId="28689" xr:uid="{00000000-0005-0000-0000-0000897B0000}"/>
    <cellStyle name="Normal 3 5 2 4 2 3 2" xfId="28690" xr:uid="{00000000-0005-0000-0000-00008A7B0000}"/>
    <cellStyle name="Normal 3 5 2 4 2 4" xfId="28691" xr:uid="{00000000-0005-0000-0000-00008B7B0000}"/>
    <cellStyle name="Normal 3 5 2 4 2 4 2" xfId="28692" xr:uid="{00000000-0005-0000-0000-00008C7B0000}"/>
    <cellStyle name="Normal 3 5 2 4 2 5" xfId="28693" xr:uid="{00000000-0005-0000-0000-00008D7B0000}"/>
    <cellStyle name="Normal 3 5 2 4 3" xfId="28694" xr:uid="{00000000-0005-0000-0000-00008E7B0000}"/>
    <cellStyle name="Normal 3 5 2 4 3 2" xfId="28695" xr:uid="{00000000-0005-0000-0000-00008F7B0000}"/>
    <cellStyle name="Normal 3 5 2 4 3 2 2" xfId="28696" xr:uid="{00000000-0005-0000-0000-0000907B0000}"/>
    <cellStyle name="Normal 3 5 2 4 3 3" xfId="28697" xr:uid="{00000000-0005-0000-0000-0000917B0000}"/>
    <cellStyle name="Normal 3 5 2 4 3 3 2" xfId="28698" xr:uid="{00000000-0005-0000-0000-0000927B0000}"/>
    <cellStyle name="Normal 3 5 2 4 3 4" xfId="28699" xr:uid="{00000000-0005-0000-0000-0000937B0000}"/>
    <cellStyle name="Normal 3 5 2 4 4" xfId="28700" xr:uid="{00000000-0005-0000-0000-0000947B0000}"/>
    <cellStyle name="Normal 3 5 2 4 4 2" xfId="28701" xr:uid="{00000000-0005-0000-0000-0000957B0000}"/>
    <cellStyle name="Normal 3 5 2 4 4 3" xfId="28702" xr:uid="{00000000-0005-0000-0000-0000967B0000}"/>
    <cellStyle name="Normal 3 5 2 4 5" xfId="28703" xr:uid="{00000000-0005-0000-0000-0000977B0000}"/>
    <cellStyle name="Normal 3 5 2 4 5 2" xfId="28704" xr:uid="{00000000-0005-0000-0000-0000987B0000}"/>
    <cellStyle name="Normal 3 5 2 4 6" xfId="28705" xr:uid="{00000000-0005-0000-0000-0000997B0000}"/>
    <cellStyle name="Normal 3 5 2 4 6 2" xfId="28706" xr:uid="{00000000-0005-0000-0000-00009A7B0000}"/>
    <cellStyle name="Normal 3 5 2 4 7" xfId="28707" xr:uid="{00000000-0005-0000-0000-00009B7B0000}"/>
    <cellStyle name="Normal 3 5 2 5" xfId="28708" xr:uid="{00000000-0005-0000-0000-00009C7B0000}"/>
    <cellStyle name="Normal 3 5 2 5 2" xfId="28709" xr:uid="{00000000-0005-0000-0000-00009D7B0000}"/>
    <cellStyle name="Normal 3 5 2 5 2 2" xfId="28710" xr:uid="{00000000-0005-0000-0000-00009E7B0000}"/>
    <cellStyle name="Normal 3 5 2 5 2 2 2" xfId="28711" xr:uid="{00000000-0005-0000-0000-00009F7B0000}"/>
    <cellStyle name="Normal 3 5 2 5 2 3" xfId="28712" xr:uid="{00000000-0005-0000-0000-0000A07B0000}"/>
    <cellStyle name="Normal 3 5 2 5 2 3 2" xfId="28713" xr:uid="{00000000-0005-0000-0000-0000A17B0000}"/>
    <cellStyle name="Normal 3 5 2 5 2 4" xfId="28714" xr:uid="{00000000-0005-0000-0000-0000A27B0000}"/>
    <cellStyle name="Normal 3 5 2 5 3" xfId="28715" xr:uid="{00000000-0005-0000-0000-0000A37B0000}"/>
    <cellStyle name="Normal 3 5 2 5 3 2" xfId="28716" xr:uid="{00000000-0005-0000-0000-0000A47B0000}"/>
    <cellStyle name="Normal 3 5 2 5 3 3" xfId="28717" xr:uid="{00000000-0005-0000-0000-0000A57B0000}"/>
    <cellStyle name="Normal 3 5 2 5 4" xfId="28718" xr:uid="{00000000-0005-0000-0000-0000A67B0000}"/>
    <cellStyle name="Normal 3 5 2 5 4 2" xfId="28719" xr:uid="{00000000-0005-0000-0000-0000A77B0000}"/>
    <cellStyle name="Normal 3 5 2 5 5" xfId="28720" xr:uid="{00000000-0005-0000-0000-0000A87B0000}"/>
    <cellStyle name="Normal 3 5 2 5 5 2" xfId="28721" xr:uid="{00000000-0005-0000-0000-0000A97B0000}"/>
    <cellStyle name="Normal 3 5 2 5 6" xfId="28722" xr:uid="{00000000-0005-0000-0000-0000AA7B0000}"/>
    <cellStyle name="Normal 3 5 2 6" xfId="28723" xr:uid="{00000000-0005-0000-0000-0000AB7B0000}"/>
    <cellStyle name="Normal 3 5 2 6 2" xfId="28724" xr:uid="{00000000-0005-0000-0000-0000AC7B0000}"/>
    <cellStyle name="Normal 3 5 2 6 2 2" xfId="28725" xr:uid="{00000000-0005-0000-0000-0000AD7B0000}"/>
    <cellStyle name="Normal 3 5 2 6 3" xfId="28726" xr:uid="{00000000-0005-0000-0000-0000AE7B0000}"/>
    <cellStyle name="Normal 3 5 2 6 3 2" xfId="28727" xr:uid="{00000000-0005-0000-0000-0000AF7B0000}"/>
    <cellStyle name="Normal 3 5 2 6 4" xfId="28728" xr:uid="{00000000-0005-0000-0000-0000B07B0000}"/>
    <cellStyle name="Normal 3 5 2 7" xfId="28729" xr:uid="{00000000-0005-0000-0000-0000B17B0000}"/>
    <cellStyle name="Normal 3 5 2 7 2" xfId="28730" xr:uid="{00000000-0005-0000-0000-0000B27B0000}"/>
    <cellStyle name="Normal 3 5 2 7 2 2" xfId="28731" xr:uid="{00000000-0005-0000-0000-0000B37B0000}"/>
    <cellStyle name="Normal 3 5 2 7 3" xfId="28732" xr:uid="{00000000-0005-0000-0000-0000B47B0000}"/>
    <cellStyle name="Normal 3 5 2 7 3 2" xfId="28733" xr:uid="{00000000-0005-0000-0000-0000B57B0000}"/>
    <cellStyle name="Normal 3 5 2 7 4" xfId="28734" xr:uid="{00000000-0005-0000-0000-0000B67B0000}"/>
    <cellStyle name="Normal 3 5 2 8" xfId="28735" xr:uid="{00000000-0005-0000-0000-0000B77B0000}"/>
    <cellStyle name="Normal 3 5 2 8 2" xfId="28736" xr:uid="{00000000-0005-0000-0000-0000B87B0000}"/>
    <cellStyle name="Normal 3 5 2 8 3" xfId="28737" xr:uid="{00000000-0005-0000-0000-0000B97B0000}"/>
    <cellStyle name="Normal 3 5 2 9" xfId="28738" xr:uid="{00000000-0005-0000-0000-0000BA7B0000}"/>
    <cellStyle name="Normal 3 5 2 9 2" xfId="28739" xr:uid="{00000000-0005-0000-0000-0000BB7B0000}"/>
    <cellStyle name="Normal 3 5 3" xfId="28740" xr:uid="{00000000-0005-0000-0000-0000BC7B0000}"/>
    <cellStyle name="Normal 3 5 3 10" xfId="28741" xr:uid="{00000000-0005-0000-0000-0000BD7B0000}"/>
    <cellStyle name="Normal 3 5 3 2" xfId="28742" xr:uid="{00000000-0005-0000-0000-0000BE7B0000}"/>
    <cellStyle name="Normal 3 5 3 2 2" xfId="28743" xr:uid="{00000000-0005-0000-0000-0000BF7B0000}"/>
    <cellStyle name="Normal 3 5 3 2 2 2" xfId="28744" xr:uid="{00000000-0005-0000-0000-0000C07B0000}"/>
    <cellStyle name="Normal 3 5 3 2 2 2 2" xfId="28745" xr:uid="{00000000-0005-0000-0000-0000C17B0000}"/>
    <cellStyle name="Normal 3 5 3 2 2 2 3" xfId="28746" xr:uid="{00000000-0005-0000-0000-0000C27B0000}"/>
    <cellStyle name="Normal 3 5 3 2 2 3" xfId="28747" xr:uid="{00000000-0005-0000-0000-0000C37B0000}"/>
    <cellStyle name="Normal 3 5 3 2 2 3 2" xfId="28748" xr:uid="{00000000-0005-0000-0000-0000C47B0000}"/>
    <cellStyle name="Normal 3 5 3 2 2 4" xfId="28749" xr:uid="{00000000-0005-0000-0000-0000C57B0000}"/>
    <cellStyle name="Normal 3 5 3 2 2 4 2" xfId="28750" xr:uid="{00000000-0005-0000-0000-0000C67B0000}"/>
    <cellStyle name="Normal 3 5 3 2 2 5" xfId="28751" xr:uid="{00000000-0005-0000-0000-0000C77B0000}"/>
    <cellStyle name="Normal 3 5 3 2 3" xfId="28752" xr:uid="{00000000-0005-0000-0000-0000C87B0000}"/>
    <cellStyle name="Normal 3 5 3 2 3 2" xfId="28753" xr:uid="{00000000-0005-0000-0000-0000C97B0000}"/>
    <cellStyle name="Normal 3 5 3 2 3 2 2" xfId="28754" xr:uid="{00000000-0005-0000-0000-0000CA7B0000}"/>
    <cellStyle name="Normal 3 5 3 2 3 3" xfId="28755" xr:uid="{00000000-0005-0000-0000-0000CB7B0000}"/>
    <cellStyle name="Normal 3 5 3 2 3 3 2" xfId="28756" xr:uid="{00000000-0005-0000-0000-0000CC7B0000}"/>
    <cellStyle name="Normal 3 5 3 2 3 4" xfId="28757" xr:uid="{00000000-0005-0000-0000-0000CD7B0000}"/>
    <cellStyle name="Normal 3 5 3 2 4" xfId="28758" xr:uid="{00000000-0005-0000-0000-0000CE7B0000}"/>
    <cellStyle name="Normal 3 5 3 2 4 2" xfId="28759" xr:uid="{00000000-0005-0000-0000-0000CF7B0000}"/>
    <cellStyle name="Normal 3 5 3 2 4 3" xfId="28760" xr:uid="{00000000-0005-0000-0000-0000D07B0000}"/>
    <cellStyle name="Normal 3 5 3 2 5" xfId="28761" xr:uid="{00000000-0005-0000-0000-0000D17B0000}"/>
    <cellStyle name="Normal 3 5 3 2 5 2" xfId="28762" xr:uid="{00000000-0005-0000-0000-0000D27B0000}"/>
    <cellStyle name="Normal 3 5 3 2 6" xfId="28763" xr:uid="{00000000-0005-0000-0000-0000D37B0000}"/>
    <cellStyle name="Normal 3 5 3 2 6 2" xfId="28764" xr:uid="{00000000-0005-0000-0000-0000D47B0000}"/>
    <cellStyle name="Normal 3 5 3 2 7" xfId="28765" xr:uid="{00000000-0005-0000-0000-0000D57B0000}"/>
    <cellStyle name="Normal 3 5 3 3" xfId="28766" xr:uid="{00000000-0005-0000-0000-0000D67B0000}"/>
    <cellStyle name="Normal 3 5 3 3 2" xfId="28767" xr:uid="{00000000-0005-0000-0000-0000D77B0000}"/>
    <cellStyle name="Normal 3 5 3 3 2 2" xfId="28768" xr:uid="{00000000-0005-0000-0000-0000D87B0000}"/>
    <cellStyle name="Normal 3 5 3 3 2 2 2" xfId="28769" xr:uid="{00000000-0005-0000-0000-0000D97B0000}"/>
    <cellStyle name="Normal 3 5 3 3 2 2 3" xfId="28770" xr:uid="{00000000-0005-0000-0000-0000DA7B0000}"/>
    <cellStyle name="Normal 3 5 3 3 2 3" xfId="28771" xr:uid="{00000000-0005-0000-0000-0000DB7B0000}"/>
    <cellStyle name="Normal 3 5 3 3 2 3 2" xfId="28772" xr:uid="{00000000-0005-0000-0000-0000DC7B0000}"/>
    <cellStyle name="Normal 3 5 3 3 2 4" xfId="28773" xr:uid="{00000000-0005-0000-0000-0000DD7B0000}"/>
    <cellStyle name="Normal 3 5 3 3 2 4 2" xfId="28774" xr:uid="{00000000-0005-0000-0000-0000DE7B0000}"/>
    <cellStyle name="Normal 3 5 3 3 2 5" xfId="28775" xr:uid="{00000000-0005-0000-0000-0000DF7B0000}"/>
    <cellStyle name="Normal 3 5 3 3 3" xfId="28776" xr:uid="{00000000-0005-0000-0000-0000E07B0000}"/>
    <cellStyle name="Normal 3 5 3 3 3 2" xfId="28777" xr:uid="{00000000-0005-0000-0000-0000E17B0000}"/>
    <cellStyle name="Normal 3 5 3 3 3 2 2" xfId="28778" xr:uid="{00000000-0005-0000-0000-0000E27B0000}"/>
    <cellStyle name="Normal 3 5 3 3 3 3" xfId="28779" xr:uid="{00000000-0005-0000-0000-0000E37B0000}"/>
    <cellStyle name="Normal 3 5 3 3 3 3 2" xfId="28780" xr:uid="{00000000-0005-0000-0000-0000E47B0000}"/>
    <cellStyle name="Normal 3 5 3 3 3 4" xfId="28781" xr:uid="{00000000-0005-0000-0000-0000E57B0000}"/>
    <cellStyle name="Normal 3 5 3 3 4" xfId="28782" xr:uid="{00000000-0005-0000-0000-0000E67B0000}"/>
    <cellStyle name="Normal 3 5 3 3 4 2" xfId="28783" xr:uid="{00000000-0005-0000-0000-0000E77B0000}"/>
    <cellStyle name="Normal 3 5 3 3 4 3" xfId="28784" xr:uid="{00000000-0005-0000-0000-0000E87B0000}"/>
    <cellStyle name="Normal 3 5 3 3 5" xfId="28785" xr:uid="{00000000-0005-0000-0000-0000E97B0000}"/>
    <cellStyle name="Normal 3 5 3 3 5 2" xfId="28786" xr:uid="{00000000-0005-0000-0000-0000EA7B0000}"/>
    <cellStyle name="Normal 3 5 3 3 6" xfId="28787" xr:uid="{00000000-0005-0000-0000-0000EB7B0000}"/>
    <cellStyle name="Normal 3 5 3 3 6 2" xfId="28788" xr:uid="{00000000-0005-0000-0000-0000EC7B0000}"/>
    <cellStyle name="Normal 3 5 3 3 7" xfId="28789" xr:uid="{00000000-0005-0000-0000-0000ED7B0000}"/>
    <cellStyle name="Normal 3 5 3 4" xfId="28790" xr:uid="{00000000-0005-0000-0000-0000EE7B0000}"/>
    <cellStyle name="Normal 3 5 3 4 2" xfId="28791" xr:uid="{00000000-0005-0000-0000-0000EF7B0000}"/>
    <cellStyle name="Normal 3 5 3 4 2 2" xfId="28792" xr:uid="{00000000-0005-0000-0000-0000F07B0000}"/>
    <cellStyle name="Normal 3 5 3 4 2 2 2" xfId="28793" xr:uid="{00000000-0005-0000-0000-0000F17B0000}"/>
    <cellStyle name="Normal 3 5 3 4 2 3" xfId="28794" xr:uid="{00000000-0005-0000-0000-0000F27B0000}"/>
    <cellStyle name="Normal 3 5 3 4 2 3 2" xfId="28795" xr:uid="{00000000-0005-0000-0000-0000F37B0000}"/>
    <cellStyle name="Normal 3 5 3 4 2 4" xfId="28796" xr:uid="{00000000-0005-0000-0000-0000F47B0000}"/>
    <cellStyle name="Normal 3 5 3 4 3" xfId="28797" xr:uid="{00000000-0005-0000-0000-0000F57B0000}"/>
    <cellStyle name="Normal 3 5 3 4 3 2" xfId="28798" xr:uid="{00000000-0005-0000-0000-0000F67B0000}"/>
    <cellStyle name="Normal 3 5 3 4 3 3" xfId="28799" xr:uid="{00000000-0005-0000-0000-0000F77B0000}"/>
    <cellStyle name="Normal 3 5 3 4 4" xfId="28800" xr:uid="{00000000-0005-0000-0000-0000F87B0000}"/>
    <cellStyle name="Normal 3 5 3 4 4 2" xfId="28801" xr:uid="{00000000-0005-0000-0000-0000F97B0000}"/>
    <cellStyle name="Normal 3 5 3 4 5" xfId="28802" xr:uid="{00000000-0005-0000-0000-0000FA7B0000}"/>
    <cellStyle name="Normal 3 5 3 4 5 2" xfId="28803" xr:uid="{00000000-0005-0000-0000-0000FB7B0000}"/>
    <cellStyle name="Normal 3 5 3 4 6" xfId="28804" xr:uid="{00000000-0005-0000-0000-0000FC7B0000}"/>
    <cellStyle name="Normal 3 5 3 5" xfId="28805" xr:uid="{00000000-0005-0000-0000-0000FD7B0000}"/>
    <cellStyle name="Normal 3 5 3 5 2" xfId="28806" xr:uid="{00000000-0005-0000-0000-0000FE7B0000}"/>
    <cellStyle name="Normal 3 5 3 5 2 2" xfId="28807" xr:uid="{00000000-0005-0000-0000-0000FF7B0000}"/>
    <cellStyle name="Normal 3 5 3 5 3" xfId="28808" xr:uid="{00000000-0005-0000-0000-0000007C0000}"/>
    <cellStyle name="Normal 3 5 3 5 3 2" xfId="28809" xr:uid="{00000000-0005-0000-0000-0000017C0000}"/>
    <cellStyle name="Normal 3 5 3 5 4" xfId="28810" xr:uid="{00000000-0005-0000-0000-0000027C0000}"/>
    <cellStyle name="Normal 3 5 3 6" xfId="28811" xr:uid="{00000000-0005-0000-0000-0000037C0000}"/>
    <cellStyle name="Normal 3 5 3 6 2" xfId="28812" xr:uid="{00000000-0005-0000-0000-0000047C0000}"/>
    <cellStyle name="Normal 3 5 3 6 2 2" xfId="28813" xr:uid="{00000000-0005-0000-0000-0000057C0000}"/>
    <cellStyle name="Normal 3 5 3 6 3" xfId="28814" xr:uid="{00000000-0005-0000-0000-0000067C0000}"/>
    <cellStyle name="Normal 3 5 3 6 3 2" xfId="28815" xr:uid="{00000000-0005-0000-0000-0000077C0000}"/>
    <cellStyle name="Normal 3 5 3 6 4" xfId="28816" xr:uid="{00000000-0005-0000-0000-0000087C0000}"/>
    <cellStyle name="Normal 3 5 3 7" xfId="28817" xr:uid="{00000000-0005-0000-0000-0000097C0000}"/>
    <cellStyle name="Normal 3 5 3 7 2" xfId="28818" xr:uid="{00000000-0005-0000-0000-00000A7C0000}"/>
    <cellStyle name="Normal 3 5 3 7 3" xfId="28819" xr:uid="{00000000-0005-0000-0000-00000B7C0000}"/>
    <cellStyle name="Normal 3 5 3 8" xfId="28820" xr:uid="{00000000-0005-0000-0000-00000C7C0000}"/>
    <cellStyle name="Normal 3 5 3 8 2" xfId="28821" xr:uid="{00000000-0005-0000-0000-00000D7C0000}"/>
    <cellStyle name="Normal 3 5 3 9" xfId="28822" xr:uid="{00000000-0005-0000-0000-00000E7C0000}"/>
    <cellStyle name="Normal 3 5 3 9 2" xfId="28823" xr:uid="{00000000-0005-0000-0000-00000F7C0000}"/>
    <cellStyle name="Normal 3 5 4" xfId="28824" xr:uid="{00000000-0005-0000-0000-0000107C0000}"/>
    <cellStyle name="Normal 3 5 4 2" xfId="28825" xr:uid="{00000000-0005-0000-0000-0000117C0000}"/>
    <cellStyle name="Normal 3 5 4 2 2" xfId="28826" xr:uid="{00000000-0005-0000-0000-0000127C0000}"/>
    <cellStyle name="Normal 3 5 4 2 2 2" xfId="28827" xr:uid="{00000000-0005-0000-0000-0000137C0000}"/>
    <cellStyle name="Normal 3 5 4 2 2 2 2" xfId="28828" xr:uid="{00000000-0005-0000-0000-0000147C0000}"/>
    <cellStyle name="Normal 3 5 4 2 2 2 3" xfId="28829" xr:uid="{00000000-0005-0000-0000-0000157C0000}"/>
    <cellStyle name="Normal 3 5 4 2 2 3" xfId="28830" xr:uid="{00000000-0005-0000-0000-0000167C0000}"/>
    <cellStyle name="Normal 3 5 4 2 2 3 2" xfId="28831" xr:uid="{00000000-0005-0000-0000-0000177C0000}"/>
    <cellStyle name="Normal 3 5 4 2 2 4" xfId="28832" xr:uid="{00000000-0005-0000-0000-0000187C0000}"/>
    <cellStyle name="Normal 3 5 4 2 2 4 2" xfId="28833" xr:uid="{00000000-0005-0000-0000-0000197C0000}"/>
    <cellStyle name="Normal 3 5 4 2 2 5" xfId="28834" xr:uid="{00000000-0005-0000-0000-00001A7C0000}"/>
    <cellStyle name="Normal 3 5 4 2 3" xfId="28835" xr:uid="{00000000-0005-0000-0000-00001B7C0000}"/>
    <cellStyle name="Normal 3 5 4 2 3 2" xfId="28836" xr:uid="{00000000-0005-0000-0000-00001C7C0000}"/>
    <cellStyle name="Normal 3 5 4 2 3 2 2" xfId="28837" xr:uid="{00000000-0005-0000-0000-00001D7C0000}"/>
    <cellStyle name="Normal 3 5 4 2 3 3" xfId="28838" xr:uid="{00000000-0005-0000-0000-00001E7C0000}"/>
    <cellStyle name="Normal 3 5 4 2 3 3 2" xfId="28839" xr:uid="{00000000-0005-0000-0000-00001F7C0000}"/>
    <cellStyle name="Normal 3 5 4 2 3 4" xfId="28840" xr:uid="{00000000-0005-0000-0000-0000207C0000}"/>
    <cellStyle name="Normal 3 5 4 2 4" xfId="28841" xr:uid="{00000000-0005-0000-0000-0000217C0000}"/>
    <cellStyle name="Normal 3 5 4 2 4 2" xfId="28842" xr:uid="{00000000-0005-0000-0000-0000227C0000}"/>
    <cellStyle name="Normal 3 5 4 2 4 3" xfId="28843" xr:uid="{00000000-0005-0000-0000-0000237C0000}"/>
    <cellStyle name="Normal 3 5 4 2 5" xfId="28844" xr:uid="{00000000-0005-0000-0000-0000247C0000}"/>
    <cellStyle name="Normal 3 5 4 2 5 2" xfId="28845" xr:uid="{00000000-0005-0000-0000-0000257C0000}"/>
    <cellStyle name="Normal 3 5 4 2 6" xfId="28846" xr:uid="{00000000-0005-0000-0000-0000267C0000}"/>
    <cellStyle name="Normal 3 5 4 2 6 2" xfId="28847" xr:uid="{00000000-0005-0000-0000-0000277C0000}"/>
    <cellStyle name="Normal 3 5 4 2 7" xfId="28848" xr:uid="{00000000-0005-0000-0000-0000287C0000}"/>
    <cellStyle name="Normal 3 5 4 3" xfId="28849" xr:uid="{00000000-0005-0000-0000-0000297C0000}"/>
    <cellStyle name="Normal 3 5 4 3 2" xfId="28850" xr:uid="{00000000-0005-0000-0000-00002A7C0000}"/>
    <cellStyle name="Normal 3 5 4 3 2 2" xfId="28851" xr:uid="{00000000-0005-0000-0000-00002B7C0000}"/>
    <cellStyle name="Normal 3 5 4 3 2 3" xfId="28852" xr:uid="{00000000-0005-0000-0000-00002C7C0000}"/>
    <cellStyle name="Normal 3 5 4 3 3" xfId="28853" xr:uid="{00000000-0005-0000-0000-00002D7C0000}"/>
    <cellStyle name="Normal 3 5 4 3 3 2" xfId="28854" xr:uid="{00000000-0005-0000-0000-00002E7C0000}"/>
    <cellStyle name="Normal 3 5 4 3 4" xfId="28855" xr:uid="{00000000-0005-0000-0000-00002F7C0000}"/>
    <cellStyle name="Normal 3 5 4 3 4 2" xfId="28856" xr:uid="{00000000-0005-0000-0000-0000307C0000}"/>
    <cellStyle name="Normal 3 5 4 3 5" xfId="28857" xr:uid="{00000000-0005-0000-0000-0000317C0000}"/>
    <cellStyle name="Normal 3 5 4 4" xfId="28858" xr:uid="{00000000-0005-0000-0000-0000327C0000}"/>
    <cellStyle name="Normal 3 5 4 4 2" xfId="28859" xr:uid="{00000000-0005-0000-0000-0000337C0000}"/>
    <cellStyle name="Normal 3 5 4 4 2 2" xfId="28860" xr:uid="{00000000-0005-0000-0000-0000347C0000}"/>
    <cellStyle name="Normal 3 5 4 4 3" xfId="28861" xr:uid="{00000000-0005-0000-0000-0000357C0000}"/>
    <cellStyle name="Normal 3 5 4 4 3 2" xfId="28862" xr:uid="{00000000-0005-0000-0000-0000367C0000}"/>
    <cellStyle name="Normal 3 5 4 4 4" xfId="28863" xr:uid="{00000000-0005-0000-0000-0000377C0000}"/>
    <cellStyle name="Normal 3 5 4 5" xfId="28864" xr:uid="{00000000-0005-0000-0000-0000387C0000}"/>
    <cellStyle name="Normal 3 5 4 5 2" xfId="28865" xr:uid="{00000000-0005-0000-0000-0000397C0000}"/>
    <cellStyle name="Normal 3 5 4 5 3" xfId="28866" xr:uid="{00000000-0005-0000-0000-00003A7C0000}"/>
    <cellStyle name="Normal 3 5 4 6" xfId="28867" xr:uid="{00000000-0005-0000-0000-00003B7C0000}"/>
    <cellStyle name="Normal 3 5 4 6 2" xfId="28868" xr:uid="{00000000-0005-0000-0000-00003C7C0000}"/>
    <cellStyle name="Normal 3 5 4 7" xfId="28869" xr:uid="{00000000-0005-0000-0000-00003D7C0000}"/>
    <cellStyle name="Normal 3 5 4 7 2" xfId="28870" xr:uid="{00000000-0005-0000-0000-00003E7C0000}"/>
    <cellStyle name="Normal 3 5 4 8" xfId="28871" xr:uid="{00000000-0005-0000-0000-00003F7C0000}"/>
    <cellStyle name="Normal 3 5 5" xfId="28872" xr:uid="{00000000-0005-0000-0000-0000407C0000}"/>
    <cellStyle name="Normal 3 5 5 2" xfId="28873" xr:uid="{00000000-0005-0000-0000-0000417C0000}"/>
    <cellStyle name="Normal 3 5 5 2 2" xfId="28874" xr:uid="{00000000-0005-0000-0000-0000427C0000}"/>
    <cellStyle name="Normal 3 5 5 2 2 2" xfId="28875" xr:uid="{00000000-0005-0000-0000-0000437C0000}"/>
    <cellStyle name="Normal 3 5 5 2 2 3" xfId="28876" xr:uid="{00000000-0005-0000-0000-0000447C0000}"/>
    <cellStyle name="Normal 3 5 5 2 3" xfId="28877" xr:uid="{00000000-0005-0000-0000-0000457C0000}"/>
    <cellStyle name="Normal 3 5 5 2 3 2" xfId="28878" xr:uid="{00000000-0005-0000-0000-0000467C0000}"/>
    <cellStyle name="Normal 3 5 5 2 4" xfId="28879" xr:uid="{00000000-0005-0000-0000-0000477C0000}"/>
    <cellStyle name="Normal 3 5 5 2 4 2" xfId="28880" xr:uid="{00000000-0005-0000-0000-0000487C0000}"/>
    <cellStyle name="Normal 3 5 5 2 5" xfId="28881" xr:uid="{00000000-0005-0000-0000-0000497C0000}"/>
    <cellStyle name="Normal 3 5 5 3" xfId="28882" xr:uid="{00000000-0005-0000-0000-00004A7C0000}"/>
    <cellStyle name="Normal 3 5 5 3 2" xfId="28883" xr:uid="{00000000-0005-0000-0000-00004B7C0000}"/>
    <cellStyle name="Normal 3 5 5 3 2 2" xfId="28884" xr:uid="{00000000-0005-0000-0000-00004C7C0000}"/>
    <cellStyle name="Normal 3 5 5 3 3" xfId="28885" xr:uid="{00000000-0005-0000-0000-00004D7C0000}"/>
    <cellStyle name="Normal 3 5 5 3 3 2" xfId="28886" xr:uid="{00000000-0005-0000-0000-00004E7C0000}"/>
    <cellStyle name="Normal 3 5 5 3 4" xfId="28887" xr:uid="{00000000-0005-0000-0000-00004F7C0000}"/>
    <cellStyle name="Normal 3 5 5 4" xfId="28888" xr:uid="{00000000-0005-0000-0000-0000507C0000}"/>
    <cellStyle name="Normal 3 5 5 4 2" xfId="28889" xr:uid="{00000000-0005-0000-0000-0000517C0000}"/>
    <cellStyle name="Normal 3 5 5 4 3" xfId="28890" xr:uid="{00000000-0005-0000-0000-0000527C0000}"/>
    <cellStyle name="Normal 3 5 5 5" xfId="28891" xr:uid="{00000000-0005-0000-0000-0000537C0000}"/>
    <cellStyle name="Normal 3 5 5 5 2" xfId="28892" xr:uid="{00000000-0005-0000-0000-0000547C0000}"/>
    <cellStyle name="Normal 3 5 5 6" xfId="28893" xr:uid="{00000000-0005-0000-0000-0000557C0000}"/>
    <cellStyle name="Normal 3 5 5 6 2" xfId="28894" xr:uid="{00000000-0005-0000-0000-0000567C0000}"/>
    <cellStyle name="Normal 3 5 5 7" xfId="28895" xr:uid="{00000000-0005-0000-0000-0000577C0000}"/>
    <cellStyle name="Normal 3 5 6" xfId="28896" xr:uid="{00000000-0005-0000-0000-0000587C0000}"/>
    <cellStyle name="Normal 3 5 6 2" xfId="28897" xr:uid="{00000000-0005-0000-0000-0000597C0000}"/>
    <cellStyle name="Normal 3 5 6 2 2" xfId="28898" xr:uid="{00000000-0005-0000-0000-00005A7C0000}"/>
    <cellStyle name="Normal 3 5 6 2 2 2" xfId="28899" xr:uid="{00000000-0005-0000-0000-00005B7C0000}"/>
    <cellStyle name="Normal 3 5 6 2 2 3" xfId="28900" xr:uid="{00000000-0005-0000-0000-00005C7C0000}"/>
    <cellStyle name="Normal 3 5 6 2 3" xfId="28901" xr:uid="{00000000-0005-0000-0000-00005D7C0000}"/>
    <cellStyle name="Normal 3 5 6 2 3 2" xfId="28902" xr:uid="{00000000-0005-0000-0000-00005E7C0000}"/>
    <cellStyle name="Normal 3 5 6 2 4" xfId="28903" xr:uid="{00000000-0005-0000-0000-00005F7C0000}"/>
    <cellStyle name="Normal 3 5 6 2 4 2" xfId="28904" xr:uid="{00000000-0005-0000-0000-0000607C0000}"/>
    <cellStyle name="Normal 3 5 6 2 5" xfId="28905" xr:uid="{00000000-0005-0000-0000-0000617C0000}"/>
    <cellStyle name="Normal 3 5 6 3" xfId="28906" xr:uid="{00000000-0005-0000-0000-0000627C0000}"/>
    <cellStyle name="Normal 3 5 6 3 2" xfId="28907" xr:uid="{00000000-0005-0000-0000-0000637C0000}"/>
    <cellStyle name="Normal 3 5 6 3 2 2" xfId="28908" xr:uid="{00000000-0005-0000-0000-0000647C0000}"/>
    <cellStyle name="Normal 3 5 6 3 3" xfId="28909" xr:uid="{00000000-0005-0000-0000-0000657C0000}"/>
    <cellStyle name="Normal 3 5 6 3 3 2" xfId="28910" xr:uid="{00000000-0005-0000-0000-0000667C0000}"/>
    <cellStyle name="Normal 3 5 6 3 4" xfId="28911" xr:uid="{00000000-0005-0000-0000-0000677C0000}"/>
    <cellStyle name="Normal 3 5 6 4" xfId="28912" xr:uid="{00000000-0005-0000-0000-0000687C0000}"/>
    <cellStyle name="Normal 3 5 6 4 2" xfId="28913" xr:uid="{00000000-0005-0000-0000-0000697C0000}"/>
    <cellStyle name="Normal 3 5 6 4 3" xfId="28914" xr:uid="{00000000-0005-0000-0000-00006A7C0000}"/>
    <cellStyle name="Normal 3 5 6 5" xfId="28915" xr:uid="{00000000-0005-0000-0000-00006B7C0000}"/>
    <cellStyle name="Normal 3 5 6 5 2" xfId="28916" xr:uid="{00000000-0005-0000-0000-00006C7C0000}"/>
    <cellStyle name="Normal 3 5 6 6" xfId="28917" xr:uid="{00000000-0005-0000-0000-00006D7C0000}"/>
    <cellStyle name="Normal 3 5 6 6 2" xfId="28918" xr:uid="{00000000-0005-0000-0000-00006E7C0000}"/>
    <cellStyle name="Normal 3 5 6 7" xfId="28919" xr:uid="{00000000-0005-0000-0000-00006F7C0000}"/>
    <cellStyle name="Normal 3 5 7" xfId="28920" xr:uid="{00000000-0005-0000-0000-0000707C0000}"/>
    <cellStyle name="Normal 3 5 7 2" xfId="28921" xr:uid="{00000000-0005-0000-0000-0000717C0000}"/>
    <cellStyle name="Normal 3 5 7 2 2" xfId="28922" xr:uid="{00000000-0005-0000-0000-0000727C0000}"/>
    <cellStyle name="Normal 3 5 7 2 2 2" xfId="28923" xr:uid="{00000000-0005-0000-0000-0000737C0000}"/>
    <cellStyle name="Normal 3 5 7 2 3" xfId="28924" xr:uid="{00000000-0005-0000-0000-0000747C0000}"/>
    <cellStyle name="Normal 3 5 7 2 3 2" xfId="28925" xr:uid="{00000000-0005-0000-0000-0000757C0000}"/>
    <cellStyle name="Normal 3 5 7 2 4" xfId="28926" xr:uid="{00000000-0005-0000-0000-0000767C0000}"/>
    <cellStyle name="Normal 3 5 7 3" xfId="28927" xr:uid="{00000000-0005-0000-0000-0000777C0000}"/>
    <cellStyle name="Normal 3 5 7 3 2" xfId="28928" xr:uid="{00000000-0005-0000-0000-0000787C0000}"/>
    <cellStyle name="Normal 3 5 7 3 3" xfId="28929" xr:uid="{00000000-0005-0000-0000-0000797C0000}"/>
    <cellStyle name="Normal 3 5 7 4" xfId="28930" xr:uid="{00000000-0005-0000-0000-00007A7C0000}"/>
    <cellStyle name="Normal 3 5 7 4 2" xfId="28931" xr:uid="{00000000-0005-0000-0000-00007B7C0000}"/>
    <cellStyle name="Normal 3 5 7 5" xfId="28932" xr:uid="{00000000-0005-0000-0000-00007C7C0000}"/>
    <cellStyle name="Normal 3 5 7 5 2" xfId="28933" xr:uid="{00000000-0005-0000-0000-00007D7C0000}"/>
    <cellStyle name="Normal 3 5 7 6" xfId="28934" xr:uid="{00000000-0005-0000-0000-00007E7C0000}"/>
    <cellStyle name="Normal 3 5 8" xfId="28935" xr:uid="{00000000-0005-0000-0000-00007F7C0000}"/>
    <cellStyle name="Normal 3 5 8 2" xfId="28936" xr:uid="{00000000-0005-0000-0000-0000807C0000}"/>
    <cellStyle name="Normal 3 5 8 2 2" xfId="28937" xr:uid="{00000000-0005-0000-0000-0000817C0000}"/>
    <cellStyle name="Normal 3 5 8 3" xfId="28938" xr:uid="{00000000-0005-0000-0000-0000827C0000}"/>
    <cellStyle name="Normal 3 5 8 3 2" xfId="28939" xr:uid="{00000000-0005-0000-0000-0000837C0000}"/>
    <cellStyle name="Normal 3 5 8 4" xfId="28940" xr:uid="{00000000-0005-0000-0000-0000847C0000}"/>
    <cellStyle name="Normal 3 5 9" xfId="28941" xr:uid="{00000000-0005-0000-0000-0000857C0000}"/>
    <cellStyle name="Normal 3 5 9 2" xfId="28942" xr:uid="{00000000-0005-0000-0000-0000867C0000}"/>
    <cellStyle name="Normal 3 5 9 2 2" xfId="28943" xr:uid="{00000000-0005-0000-0000-0000877C0000}"/>
    <cellStyle name="Normal 3 5 9 3" xfId="28944" xr:uid="{00000000-0005-0000-0000-0000887C0000}"/>
    <cellStyle name="Normal 3 5 9 3 2" xfId="28945" xr:uid="{00000000-0005-0000-0000-0000897C0000}"/>
    <cellStyle name="Normal 3 5 9 4" xfId="28946" xr:uid="{00000000-0005-0000-0000-00008A7C0000}"/>
    <cellStyle name="Normal 3 6" xfId="28947" xr:uid="{00000000-0005-0000-0000-00008B7C0000}"/>
    <cellStyle name="Normal 3 6 10" xfId="28948" xr:uid="{00000000-0005-0000-0000-00008C7C0000}"/>
    <cellStyle name="Normal 3 6 10 2" xfId="28949" xr:uid="{00000000-0005-0000-0000-00008D7C0000}"/>
    <cellStyle name="Normal 3 6 11" xfId="28950" xr:uid="{00000000-0005-0000-0000-00008E7C0000}"/>
    <cellStyle name="Normal 3 6 2" xfId="28951" xr:uid="{00000000-0005-0000-0000-00008F7C0000}"/>
    <cellStyle name="Normal 3 6 2 2" xfId="28952" xr:uid="{00000000-0005-0000-0000-0000907C0000}"/>
    <cellStyle name="Normal 3 6 2 2 2" xfId="28953" xr:uid="{00000000-0005-0000-0000-0000917C0000}"/>
    <cellStyle name="Normal 3 6 2 2 2 2" xfId="28954" xr:uid="{00000000-0005-0000-0000-0000927C0000}"/>
    <cellStyle name="Normal 3 6 2 2 2 2 2" xfId="28955" xr:uid="{00000000-0005-0000-0000-0000937C0000}"/>
    <cellStyle name="Normal 3 6 2 2 2 2 3" xfId="28956" xr:uid="{00000000-0005-0000-0000-0000947C0000}"/>
    <cellStyle name="Normal 3 6 2 2 2 3" xfId="28957" xr:uid="{00000000-0005-0000-0000-0000957C0000}"/>
    <cellStyle name="Normal 3 6 2 2 2 3 2" xfId="28958" xr:uid="{00000000-0005-0000-0000-0000967C0000}"/>
    <cellStyle name="Normal 3 6 2 2 2 4" xfId="28959" xr:uid="{00000000-0005-0000-0000-0000977C0000}"/>
    <cellStyle name="Normal 3 6 2 2 2 4 2" xfId="28960" xr:uid="{00000000-0005-0000-0000-0000987C0000}"/>
    <cellStyle name="Normal 3 6 2 2 2 5" xfId="28961" xr:uid="{00000000-0005-0000-0000-0000997C0000}"/>
    <cellStyle name="Normal 3 6 2 2 3" xfId="28962" xr:uid="{00000000-0005-0000-0000-00009A7C0000}"/>
    <cellStyle name="Normal 3 6 2 2 3 2" xfId="28963" xr:uid="{00000000-0005-0000-0000-00009B7C0000}"/>
    <cellStyle name="Normal 3 6 2 2 3 2 2" xfId="28964" xr:uid="{00000000-0005-0000-0000-00009C7C0000}"/>
    <cellStyle name="Normal 3 6 2 2 3 3" xfId="28965" xr:uid="{00000000-0005-0000-0000-00009D7C0000}"/>
    <cellStyle name="Normal 3 6 2 2 3 3 2" xfId="28966" xr:uid="{00000000-0005-0000-0000-00009E7C0000}"/>
    <cellStyle name="Normal 3 6 2 2 3 4" xfId="28967" xr:uid="{00000000-0005-0000-0000-00009F7C0000}"/>
    <cellStyle name="Normal 3 6 2 2 4" xfId="28968" xr:uid="{00000000-0005-0000-0000-0000A07C0000}"/>
    <cellStyle name="Normal 3 6 2 2 4 2" xfId="28969" xr:uid="{00000000-0005-0000-0000-0000A17C0000}"/>
    <cellStyle name="Normal 3 6 2 2 4 3" xfId="28970" xr:uid="{00000000-0005-0000-0000-0000A27C0000}"/>
    <cellStyle name="Normal 3 6 2 2 5" xfId="28971" xr:uid="{00000000-0005-0000-0000-0000A37C0000}"/>
    <cellStyle name="Normal 3 6 2 2 5 2" xfId="28972" xr:uid="{00000000-0005-0000-0000-0000A47C0000}"/>
    <cellStyle name="Normal 3 6 2 2 6" xfId="28973" xr:uid="{00000000-0005-0000-0000-0000A57C0000}"/>
    <cellStyle name="Normal 3 6 2 2 6 2" xfId="28974" xr:uid="{00000000-0005-0000-0000-0000A67C0000}"/>
    <cellStyle name="Normal 3 6 2 2 7" xfId="28975" xr:uid="{00000000-0005-0000-0000-0000A77C0000}"/>
    <cellStyle name="Normal 3 6 2 3" xfId="28976" xr:uid="{00000000-0005-0000-0000-0000A87C0000}"/>
    <cellStyle name="Normal 3 6 2 3 2" xfId="28977" xr:uid="{00000000-0005-0000-0000-0000A97C0000}"/>
    <cellStyle name="Normal 3 6 2 3 2 2" xfId="28978" xr:uid="{00000000-0005-0000-0000-0000AA7C0000}"/>
    <cellStyle name="Normal 3 6 2 3 2 3" xfId="28979" xr:uid="{00000000-0005-0000-0000-0000AB7C0000}"/>
    <cellStyle name="Normal 3 6 2 3 3" xfId="28980" xr:uid="{00000000-0005-0000-0000-0000AC7C0000}"/>
    <cellStyle name="Normal 3 6 2 3 3 2" xfId="28981" xr:uid="{00000000-0005-0000-0000-0000AD7C0000}"/>
    <cellStyle name="Normal 3 6 2 3 4" xfId="28982" xr:uid="{00000000-0005-0000-0000-0000AE7C0000}"/>
    <cellStyle name="Normal 3 6 2 3 4 2" xfId="28983" xr:uid="{00000000-0005-0000-0000-0000AF7C0000}"/>
    <cellStyle name="Normal 3 6 2 3 5" xfId="28984" xr:uid="{00000000-0005-0000-0000-0000B07C0000}"/>
    <cellStyle name="Normal 3 6 2 4" xfId="28985" xr:uid="{00000000-0005-0000-0000-0000B17C0000}"/>
    <cellStyle name="Normal 3 6 2 4 2" xfId="28986" xr:uid="{00000000-0005-0000-0000-0000B27C0000}"/>
    <cellStyle name="Normal 3 6 2 4 2 2" xfId="28987" xr:uid="{00000000-0005-0000-0000-0000B37C0000}"/>
    <cellStyle name="Normal 3 6 2 4 3" xfId="28988" xr:uid="{00000000-0005-0000-0000-0000B47C0000}"/>
    <cellStyle name="Normal 3 6 2 4 3 2" xfId="28989" xr:uid="{00000000-0005-0000-0000-0000B57C0000}"/>
    <cellStyle name="Normal 3 6 2 4 4" xfId="28990" xr:uid="{00000000-0005-0000-0000-0000B67C0000}"/>
    <cellStyle name="Normal 3 6 2 5" xfId="28991" xr:uid="{00000000-0005-0000-0000-0000B77C0000}"/>
    <cellStyle name="Normal 3 6 2 5 2" xfId="28992" xr:uid="{00000000-0005-0000-0000-0000B87C0000}"/>
    <cellStyle name="Normal 3 6 2 5 3" xfId="28993" xr:uid="{00000000-0005-0000-0000-0000B97C0000}"/>
    <cellStyle name="Normal 3 6 2 6" xfId="28994" xr:uid="{00000000-0005-0000-0000-0000BA7C0000}"/>
    <cellStyle name="Normal 3 6 2 6 2" xfId="28995" xr:uid="{00000000-0005-0000-0000-0000BB7C0000}"/>
    <cellStyle name="Normal 3 6 2 7" xfId="28996" xr:uid="{00000000-0005-0000-0000-0000BC7C0000}"/>
    <cellStyle name="Normal 3 6 2 7 2" xfId="28997" xr:uid="{00000000-0005-0000-0000-0000BD7C0000}"/>
    <cellStyle name="Normal 3 6 2 8" xfId="28998" xr:uid="{00000000-0005-0000-0000-0000BE7C0000}"/>
    <cellStyle name="Normal 3 6 3" xfId="28999" xr:uid="{00000000-0005-0000-0000-0000BF7C0000}"/>
    <cellStyle name="Normal 3 6 3 2" xfId="29000" xr:uid="{00000000-0005-0000-0000-0000C07C0000}"/>
    <cellStyle name="Normal 3 6 3 2 2" xfId="29001" xr:uid="{00000000-0005-0000-0000-0000C17C0000}"/>
    <cellStyle name="Normal 3 6 3 2 2 2" xfId="29002" xr:uid="{00000000-0005-0000-0000-0000C27C0000}"/>
    <cellStyle name="Normal 3 6 3 2 2 3" xfId="29003" xr:uid="{00000000-0005-0000-0000-0000C37C0000}"/>
    <cellStyle name="Normal 3 6 3 2 3" xfId="29004" xr:uid="{00000000-0005-0000-0000-0000C47C0000}"/>
    <cellStyle name="Normal 3 6 3 2 3 2" xfId="29005" xr:uid="{00000000-0005-0000-0000-0000C57C0000}"/>
    <cellStyle name="Normal 3 6 3 2 4" xfId="29006" xr:uid="{00000000-0005-0000-0000-0000C67C0000}"/>
    <cellStyle name="Normal 3 6 3 2 4 2" xfId="29007" xr:uid="{00000000-0005-0000-0000-0000C77C0000}"/>
    <cellStyle name="Normal 3 6 3 2 5" xfId="29008" xr:uid="{00000000-0005-0000-0000-0000C87C0000}"/>
    <cellStyle name="Normal 3 6 3 3" xfId="29009" xr:uid="{00000000-0005-0000-0000-0000C97C0000}"/>
    <cellStyle name="Normal 3 6 3 3 2" xfId="29010" xr:uid="{00000000-0005-0000-0000-0000CA7C0000}"/>
    <cellStyle name="Normal 3 6 3 3 2 2" xfId="29011" xr:uid="{00000000-0005-0000-0000-0000CB7C0000}"/>
    <cellStyle name="Normal 3 6 3 3 3" xfId="29012" xr:uid="{00000000-0005-0000-0000-0000CC7C0000}"/>
    <cellStyle name="Normal 3 6 3 3 3 2" xfId="29013" xr:uid="{00000000-0005-0000-0000-0000CD7C0000}"/>
    <cellStyle name="Normal 3 6 3 3 4" xfId="29014" xr:uid="{00000000-0005-0000-0000-0000CE7C0000}"/>
    <cellStyle name="Normal 3 6 3 4" xfId="29015" xr:uid="{00000000-0005-0000-0000-0000CF7C0000}"/>
    <cellStyle name="Normal 3 6 3 4 2" xfId="29016" xr:uid="{00000000-0005-0000-0000-0000D07C0000}"/>
    <cellStyle name="Normal 3 6 3 4 3" xfId="29017" xr:uid="{00000000-0005-0000-0000-0000D17C0000}"/>
    <cellStyle name="Normal 3 6 3 5" xfId="29018" xr:uid="{00000000-0005-0000-0000-0000D27C0000}"/>
    <cellStyle name="Normal 3 6 3 5 2" xfId="29019" xr:uid="{00000000-0005-0000-0000-0000D37C0000}"/>
    <cellStyle name="Normal 3 6 3 6" xfId="29020" xr:uid="{00000000-0005-0000-0000-0000D47C0000}"/>
    <cellStyle name="Normal 3 6 3 6 2" xfId="29021" xr:uid="{00000000-0005-0000-0000-0000D57C0000}"/>
    <cellStyle name="Normal 3 6 3 7" xfId="29022" xr:uid="{00000000-0005-0000-0000-0000D67C0000}"/>
    <cellStyle name="Normal 3 6 4" xfId="29023" xr:uid="{00000000-0005-0000-0000-0000D77C0000}"/>
    <cellStyle name="Normal 3 6 4 2" xfId="29024" xr:uid="{00000000-0005-0000-0000-0000D87C0000}"/>
    <cellStyle name="Normal 3 6 4 2 2" xfId="29025" xr:uid="{00000000-0005-0000-0000-0000D97C0000}"/>
    <cellStyle name="Normal 3 6 4 2 2 2" xfId="29026" xr:uid="{00000000-0005-0000-0000-0000DA7C0000}"/>
    <cellStyle name="Normal 3 6 4 2 2 3" xfId="29027" xr:uid="{00000000-0005-0000-0000-0000DB7C0000}"/>
    <cellStyle name="Normal 3 6 4 2 3" xfId="29028" xr:uid="{00000000-0005-0000-0000-0000DC7C0000}"/>
    <cellStyle name="Normal 3 6 4 2 3 2" xfId="29029" xr:uid="{00000000-0005-0000-0000-0000DD7C0000}"/>
    <cellStyle name="Normal 3 6 4 2 4" xfId="29030" xr:uid="{00000000-0005-0000-0000-0000DE7C0000}"/>
    <cellStyle name="Normal 3 6 4 2 4 2" xfId="29031" xr:uid="{00000000-0005-0000-0000-0000DF7C0000}"/>
    <cellStyle name="Normal 3 6 4 2 5" xfId="29032" xr:uid="{00000000-0005-0000-0000-0000E07C0000}"/>
    <cellStyle name="Normal 3 6 4 3" xfId="29033" xr:uid="{00000000-0005-0000-0000-0000E17C0000}"/>
    <cellStyle name="Normal 3 6 4 3 2" xfId="29034" xr:uid="{00000000-0005-0000-0000-0000E27C0000}"/>
    <cellStyle name="Normal 3 6 4 3 2 2" xfId="29035" xr:uid="{00000000-0005-0000-0000-0000E37C0000}"/>
    <cellStyle name="Normal 3 6 4 3 3" xfId="29036" xr:uid="{00000000-0005-0000-0000-0000E47C0000}"/>
    <cellStyle name="Normal 3 6 4 3 3 2" xfId="29037" xr:uid="{00000000-0005-0000-0000-0000E57C0000}"/>
    <cellStyle name="Normal 3 6 4 3 4" xfId="29038" xr:uid="{00000000-0005-0000-0000-0000E67C0000}"/>
    <cellStyle name="Normal 3 6 4 4" xfId="29039" xr:uid="{00000000-0005-0000-0000-0000E77C0000}"/>
    <cellStyle name="Normal 3 6 4 4 2" xfId="29040" xr:uid="{00000000-0005-0000-0000-0000E87C0000}"/>
    <cellStyle name="Normal 3 6 4 4 3" xfId="29041" xr:uid="{00000000-0005-0000-0000-0000E97C0000}"/>
    <cellStyle name="Normal 3 6 4 5" xfId="29042" xr:uid="{00000000-0005-0000-0000-0000EA7C0000}"/>
    <cellStyle name="Normal 3 6 4 5 2" xfId="29043" xr:uid="{00000000-0005-0000-0000-0000EB7C0000}"/>
    <cellStyle name="Normal 3 6 4 6" xfId="29044" xr:uid="{00000000-0005-0000-0000-0000EC7C0000}"/>
    <cellStyle name="Normal 3 6 4 6 2" xfId="29045" xr:uid="{00000000-0005-0000-0000-0000ED7C0000}"/>
    <cellStyle name="Normal 3 6 4 7" xfId="29046" xr:uid="{00000000-0005-0000-0000-0000EE7C0000}"/>
    <cellStyle name="Normal 3 6 5" xfId="29047" xr:uid="{00000000-0005-0000-0000-0000EF7C0000}"/>
    <cellStyle name="Normal 3 6 5 2" xfId="29048" xr:uid="{00000000-0005-0000-0000-0000F07C0000}"/>
    <cellStyle name="Normal 3 6 5 2 2" xfId="29049" xr:uid="{00000000-0005-0000-0000-0000F17C0000}"/>
    <cellStyle name="Normal 3 6 5 2 2 2" xfId="29050" xr:uid="{00000000-0005-0000-0000-0000F27C0000}"/>
    <cellStyle name="Normal 3 6 5 2 3" xfId="29051" xr:uid="{00000000-0005-0000-0000-0000F37C0000}"/>
    <cellStyle name="Normal 3 6 5 2 3 2" xfId="29052" xr:uid="{00000000-0005-0000-0000-0000F47C0000}"/>
    <cellStyle name="Normal 3 6 5 2 4" xfId="29053" xr:uid="{00000000-0005-0000-0000-0000F57C0000}"/>
    <cellStyle name="Normal 3 6 5 3" xfId="29054" xr:uid="{00000000-0005-0000-0000-0000F67C0000}"/>
    <cellStyle name="Normal 3 6 5 3 2" xfId="29055" xr:uid="{00000000-0005-0000-0000-0000F77C0000}"/>
    <cellStyle name="Normal 3 6 5 3 3" xfId="29056" xr:uid="{00000000-0005-0000-0000-0000F87C0000}"/>
    <cellStyle name="Normal 3 6 5 4" xfId="29057" xr:uid="{00000000-0005-0000-0000-0000F97C0000}"/>
    <cellStyle name="Normal 3 6 5 4 2" xfId="29058" xr:uid="{00000000-0005-0000-0000-0000FA7C0000}"/>
    <cellStyle name="Normal 3 6 5 5" xfId="29059" xr:uid="{00000000-0005-0000-0000-0000FB7C0000}"/>
    <cellStyle name="Normal 3 6 5 5 2" xfId="29060" xr:uid="{00000000-0005-0000-0000-0000FC7C0000}"/>
    <cellStyle name="Normal 3 6 5 6" xfId="29061" xr:uid="{00000000-0005-0000-0000-0000FD7C0000}"/>
    <cellStyle name="Normal 3 6 6" xfId="29062" xr:uid="{00000000-0005-0000-0000-0000FE7C0000}"/>
    <cellStyle name="Normal 3 6 6 2" xfId="29063" xr:uid="{00000000-0005-0000-0000-0000FF7C0000}"/>
    <cellStyle name="Normal 3 6 6 2 2" xfId="29064" xr:uid="{00000000-0005-0000-0000-0000007D0000}"/>
    <cellStyle name="Normal 3 6 6 3" xfId="29065" xr:uid="{00000000-0005-0000-0000-0000017D0000}"/>
    <cellStyle name="Normal 3 6 6 3 2" xfId="29066" xr:uid="{00000000-0005-0000-0000-0000027D0000}"/>
    <cellStyle name="Normal 3 6 6 4" xfId="29067" xr:uid="{00000000-0005-0000-0000-0000037D0000}"/>
    <cellStyle name="Normal 3 6 7" xfId="29068" xr:uid="{00000000-0005-0000-0000-0000047D0000}"/>
    <cellStyle name="Normal 3 6 7 2" xfId="29069" xr:uid="{00000000-0005-0000-0000-0000057D0000}"/>
    <cellStyle name="Normal 3 6 7 2 2" xfId="29070" xr:uid="{00000000-0005-0000-0000-0000067D0000}"/>
    <cellStyle name="Normal 3 6 7 3" xfId="29071" xr:uid="{00000000-0005-0000-0000-0000077D0000}"/>
    <cellStyle name="Normal 3 6 7 3 2" xfId="29072" xr:uid="{00000000-0005-0000-0000-0000087D0000}"/>
    <cellStyle name="Normal 3 6 7 4" xfId="29073" xr:uid="{00000000-0005-0000-0000-0000097D0000}"/>
    <cellStyle name="Normal 3 6 8" xfId="29074" xr:uid="{00000000-0005-0000-0000-00000A7D0000}"/>
    <cellStyle name="Normal 3 6 8 2" xfId="29075" xr:uid="{00000000-0005-0000-0000-00000B7D0000}"/>
    <cellStyle name="Normal 3 6 8 3" xfId="29076" xr:uid="{00000000-0005-0000-0000-00000C7D0000}"/>
    <cellStyle name="Normal 3 6 9" xfId="29077" xr:uid="{00000000-0005-0000-0000-00000D7D0000}"/>
    <cellStyle name="Normal 3 6 9 2" xfId="29078" xr:uid="{00000000-0005-0000-0000-00000E7D0000}"/>
    <cellStyle name="Normal 3 7" xfId="29079" xr:uid="{00000000-0005-0000-0000-00000F7D0000}"/>
    <cellStyle name="Normal 3 7 10" xfId="29080" xr:uid="{00000000-0005-0000-0000-0000107D0000}"/>
    <cellStyle name="Normal 3 7 10 2" xfId="29081" xr:uid="{00000000-0005-0000-0000-0000117D0000}"/>
    <cellStyle name="Normal 3 7 11" xfId="29082" xr:uid="{00000000-0005-0000-0000-0000127D0000}"/>
    <cellStyle name="Normal 3 7 2" xfId="29083" xr:uid="{00000000-0005-0000-0000-0000137D0000}"/>
    <cellStyle name="Normal 3 7 2 2" xfId="29084" xr:uid="{00000000-0005-0000-0000-0000147D0000}"/>
    <cellStyle name="Normal 3 7 2 2 2" xfId="29085" xr:uid="{00000000-0005-0000-0000-0000157D0000}"/>
    <cellStyle name="Normal 3 7 2 2 2 2" xfId="29086" xr:uid="{00000000-0005-0000-0000-0000167D0000}"/>
    <cellStyle name="Normal 3 7 2 2 2 2 2" xfId="29087" xr:uid="{00000000-0005-0000-0000-0000177D0000}"/>
    <cellStyle name="Normal 3 7 2 2 2 2 3" xfId="29088" xr:uid="{00000000-0005-0000-0000-0000187D0000}"/>
    <cellStyle name="Normal 3 7 2 2 2 3" xfId="29089" xr:uid="{00000000-0005-0000-0000-0000197D0000}"/>
    <cellStyle name="Normal 3 7 2 2 2 3 2" xfId="29090" xr:uid="{00000000-0005-0000-0000-00001A7D0000}"/>
    <cellStyle name="Normal 3 7 2 2 2 4" xfId="29091" xr:uid="{00000000-0005-0000-0000-00001B7D0000}"/>
    <cellStyle name="Normal 3 7 2 2 2 4 2" xfId="29092" xr:uid="{00000000-0005-0000-0000-00001C7D0000}"/>
    <cellStyle name="Normal 3 7 2 2 2 5" xfId="29093" xr:uid="{00000000-0005-0000-0000-00001D7D0000}"/>
    <cellStyle name="Normal 3 7 2 2 3" xfId="29094" xr:uid="{00000000-0005-0000-0000-00001E7D0000}"/>
    <cellStyle name="Normal 3 7 2 2 3 2" xfId="29095" xr:uid="{00000000-0005-0000-0000-00001F7D0000}"/>
    <cellStyle name="Normal 3 7 2 2 3 2 2" xfId="29096" xr:uid="{00000000-0005-0000-0000-0000207D0000}"/>
    <cellStyle name="Normal 3 7 2 2 3 3" xfId="29097" xr:uid="{00000000-0005-0000-0000-0000217D0000}"/>
    <cellStyle name="Normal 3 7 2 2 3 3 2" xfId="29098" xr:uid="{00000000-0005-0000-0000-0000227D0000}"/>
    <cellStyle name="Normal 3 7 2 2 3 4" xfId="29099" xr:uid="{00000000-0005-0000-0000-0000237D0000}"/>
    <cellStyle name="Normal 3 7 2 2 4" xfId="29100" xr:uid="{00000000-0005-0000-0000-0000247D0000}"/>
    <cellStyle name="Normal 3 7 2 2 4 2" xfId="29101" xr:uid="{00000000-0005-0000-0000-0000257D0000}"/>
    <cellStyle name="Normal 3 7 2 2 4 3" xfId="29102" xr:uid="{00000000-0005-0000-0000-0000267D0000}"/>
    <cellStyle name="Normal 3 7 2 2 5" xfId="29103" xr:uid="{00000000-0005-0000-0000-0000277D0000}"/>
    <cellStyle name="Normal 3 7 2 2 5 2" xfId="29104" xr:uid="{00000000-0005-0000-0000-0000287D0000}"/>
    <cellStyle name="Normal 3 7 2 2 6" xfId="29105" xr:uid="{00000000-0005-0000-0000-0000297D0000}"/>
    <cellStyle name="Normal 3 7 2 2 6 2" xfId="29106" xr:uid="{00000000-0005-0000-0000-00002A7D0000}"/>
    <cellStyle name="Normal 3 7 2 2 7" xfId="29107" xr:uid="{00000000-0005-0000-0000-00002B7D0000}"/>
    <cellStyle name="Normal 3 7 2 3" xfId="29108" xr:uid="{00000000-0005-0000-0000-00002C7D0000}"/>
    <cellStyle name="Normal 3 7 2 3 2" xfId="29109" xr:uid="{00000000-0005-0000-0000-00002D7D0000}"/>
    <cellStyle name="Normal 3 7 2 3 2 2" xfId="29110" xr:uid="{00000000-0005-0000-0000-00002E7D0000}"/>
    <cellStyle name="Normal 3 7 2 3 2 3" xfId="29111" xr:uid="{00000000-0005-0000-0000-00002F7D0000}"/>
    <cellStyle name="Normal 3 7 2 3 3" xfId="29112" xr:uid="{00000000-0005-0000-0000-0000307D0000}"/>
    <cellStyle name="Normal 3 7 2 3 3 2" xfId="29113" xr:uid="{00000000-0005-0000-0000-0000317D0000}"/>
    <cellStyle name="Normal 3 7 2 3 4" xfId="29114" xr:uid="{00000000-0005-0000-0000-0000327D0000}"/>
    <cellStyle name="Normal 3 7 2 3 4 2" xfId="29115" xr:uid="{00000000-0005-0000-0000-0000337D0000}"/>
    <cellStyle name="Normal 3 7 2 3 5" xfId="29116" xr:uid="{00000000-0005-0000-0000-0000347D0000}"/>
    <cellStyle name="Normal 3 7 2 4" xfId="29117" xr:uid="{00000000-0005-0000-0000-0000357D0000}"/>
    <cellStyle name="Normal 3 7 2 4 2" xfId="29118" xr:uid="{00000000-0005-0000-0000-0000367D0000}"/>
    <cellStyle name="Normal 3 7 2 4 2 2" xfId="29119" xr:uid="{00000000-0005-0000-0000-0000377D0000}"/>
    <cellStyle name="Normal 3 7 2 4 3" xfId="29120" xr:uid="{00000000-0005-0000-0000-0000387D0000}"/>
    <cellStyle name="Normal 3 7 2 4 3 2" xfId="29121" xr:uid="{00000000-0005-0000-0000-0000397D0000}"/>
    <cellStyle name="Normal 3 7 2 4 4" xfId="29122" xr:uid="{00000000-0005-0000-0000-00003A7D0000}"/>
    <cellStyle name="Normal 3 7 2 5" xfId="29123" xr:uid="{00000000-0005-0000-0000-00003B7D0000}"/>
    <cellStyle name="Normal 3 7 2 5 2" xfId="29124" xr:uid="{00000000-0005-0000-0000-00003C7D0000}"/>
    <cellStyle name="Normal 3 7 2 5 3" xfId="29125" xr:uid="{00000000-0005-0000-0000-00003D7D0000}"/>
    <cellStyle name="Normal 3 7 2 6" xfId="29126" xr:uid="{00000000-0005-0000-0000-00003E7D0000}"/>
    <cellStyle name="Normal 3 7 2 6 2" xfId="29127" xr:uid="{00000000-0005-0000-0000-00003F7D0000}"/>
    <cellStyle name="Normal 3 7 2 7" xfId="29128" xr:uid="{00000000-0005-0000-0000-0000407D0000}"/>
    <cellStyle name="Normal 3 7 2 7 2" xfId="29129" xr:uid="{00000000-0005-0000-0000-0000417D0000}"/>
    <cellStyle name="Normal 3 7 2 8" xfId="29130" xr:uid="{00000000-0005-0000-0000-0000427D0000}"/>
    <cellStyle name="Normal 3 7 3" xfId="29131" xr:uid="{00000000-0005-0000-0000-0000437D0000}"/>
    <cellStyle name="Normal 3 7 3 2" xfId="29132" xr:uid="{00000000-0005-0000-0000-0000447D0000}"/>
    <cellStyle name="Normal 3 7 3 2 2" xfId="29133" xr:uid="{00000000-0005-0000-0000-0000457D0000}"/>
    <cellStyle name="Normal 3 7 3 2 2 2" xfId="29134" xr:uid="{00000000-0005-0000-0000-0000467D0000}"/>
    <cellStyle name="Normal 3 7 3 2 2 3" xfId="29135" xr:uid="{00000000-0005-0000-0000-0000477D0000}"/>
    <cellStyle name="Normal 3 7 3 2 3" xfId="29136" xr:uid="{00000000-0005-0000-0000-0000487D0000}"/>
    <cellStyle name="Normal 3 7 3 2 3 2" xfId="29137" xr:uid="{00000000-0005-0000-0000-0000497D0000}"/>
    <cellStyle name="Normal 3 7 3 2 4" xfId="29138" xr:uid="{00000000-0005-0000-0000-00004A7D0000}"/>
    <cellStyle name="Normal 3 7 3 2 4 2" xfId="29139" xr:uid="{00000000-0005-0000-0000-00004B7D0000}"/>
    <cellStyle name="Normal 3 7 3 2 5" xfId="29140" xr:uid="{00000000-0005-0000-0000-00004C7D0000}"/>
    <cellStyle name="Normal 3 7 3 3" xfId="29141" xr:uid="{00000000-0005-0000-0000-00004D7D0000}"/>
    <cellStyle name="Normal 3 7 3 3 2" xfId="29142" xr:uid="{00000000-0005-0000-0000-00004E7D0000}"/>
    <cellStyle name="Normal 3 7 3 3 2 2" xfId="29143" xr:uid="{00000000-0005-0000-0000-00004F7D0000}"/>
    <cellStyle name="Normal 3 7 3 3 3" xfId="29144" xr:uid="{00000000-0005-0000-0000-0000507D0000}"/>
    <cellStyle name="Normal 3 7 3 3 3 2" xfId="29145" xr:uid="{00000000-0005-0000-0000-0000517D0000}"/>
    <cellStyle name="Normal 3 7 3 3 4" xfId="29146" xr:uid="{00000000-0005-0000-0000-0000527D0000}"/>
    <cellStyle name="Normal 3 7 3 4" xfId="29147" xr:uid="{00000000-0005-0000-0000-0000537D0000}"/>
    <cellStyle name="Normal 3 7 3 4 2" xfId="29148" xr:uid="{00000000-0005-0000-0000-0000547D0000}"/>
    <cellStyle name="Normal 3 7 3 4 3" xfId="29149" xr:uid="{00000000-0005-0000-0000-0000557D0000}"/>
    <cellStyle name="Normal 3 7 3 5" xfId="29150" xr:uid="{00000000-0005-0000-0000-0000567D0000}"/>
    <cellStyle name="Normal 3 7 3 5 2" xfId="29151" xr:uid="{00000000-0005-0000-0000-0000577D0000}"/>
    <cellStyle name="Normal 3 7 3 6" xfId="29152" xr:uid="{00000000-0005-0000-0000-0000587D0000}"/>
    <cellStyle name="Normal 3 7 3 6 2" xfId="29153" xr:uid="{00000000-0005-0000-0000-0000597D0000}"/>
    <cellStyle name="Normal 3 7 3 7" xfId="29154" xr:uid="{00000000-0005-0000-0000-00005A7D0000}"/>
    <cellStyle name="Normal 3 7 4" xfId="29155" xr:uid="{00000000-0005-0000-0000-00005B7D0000}"/>
    <cellStyle name="Normal 3 7 4 2" xfId="29156" xr:uid="{00000000-0005-0000-0000-00005C7D0000}"/>
    <cellStyle name="Normal 3 7 4 2 2" xfId="29157" xr:uid="{00000000-0005-0000-0000-00005D7D0000}"/>
    <cellStyle name="Normal 3 7 4 2 2 2" xfId="29158" xr:uid="{00000000-0005-0000-0000-00005E7D0000}"/>
    <cellStyle name="Normal 3 7 4 2 2 3" xfId="29159" xr:uid="{00000000-0005-0000-0000-00005F7D0000}"/>
    <cellStyle name="Normal 3 7 4 2 3" xfId="29160" xr:uid="{00000000-0005-0000-0000-0000607D0000}"/>
    <cellStyle name="Normal 3 7 4 2 3 2" xfId="29161" xr:uid="{00000000-0005-0000-0000-0000617D0000}"/>
    <cellStyle name="Normal 3 7 4 2 4" xfId="29162" xr:uid="{00000000-0005-0000-0000-0000627D0000}"/>
    <cellStyle name="Normal 3 7 4 2 4 2" xfId="29163" xr:uid="{00000000-0005-0000-0000-0000637D0000}"/>
    <cellStyle name="Normal 3 7 4 2 5" xfId="29164" xr:uid="{00000000-0005-0000-0000-0000647D0000}"/>
    <cellStyle name="Normal 3 7 4 3" xfId="29165" xr:uid="{00000000-0005-0000-0000-0000657D0000}"/>
    <cellStyle name="Normal 3 7 4 3 2" xfId="29166" xr:uid="{00000000-0005-0000-0000-0000667D0000}"/>
    <cellStyle name="Normal 3 7 4 3 2 2" xfId="29167" xr:uid="{00000000-0005-0000-0000-0000677D0000}"/>
    <cellStyle name="Normal 3 7 4 3 3" xfId="29168" xr:uid="{00000000-0005-0000-0000-0000687D0000}"/>
    <cellStyle name="Normal 3 7 4 3 3 2" xfId="29169" xr:uid="{00000000-0005-0000-0000-0000697D0000}"/>
    <cellStyle name="Normal 3 7 4 3 4" xfId="29170" xr:uid="{00000000-0005-0000-0000-00006A7D0000}"/>
    <cellStyle name="Normal 3 7 4 4" xfId="29171" xr:uid="{00000000-0005-0000-0000-00006B7D0000}"/>
    <cellStyle name="Normal 3 7 4 4 2" xfId="29172" xr:uid="{00000000-0005-0000-0000-00006C7D0000}"/>
    <cellStyle name="Normal 3 7 4 4 3" xfId="29173" xr:uid="{00000000-0005-0000-0000-00006D7D0000}"/>
    <cellStyle name="Normal 3 7 4 5" xfId="29174" xr:uid="{00000000-0005-0000-0000-00006E7D0000}"/>
    <cellStyle name="Normal 3 7 4 5 2" xfId="29175" xr:uid="{00000000-0005-0000-0000-00006F7D0000}"/>
    <cellStyle name="Normal 3 7 4 6" xfId="29176" xr:uid="{00000000-0005-0000-0000-0000707D0000}"/>
    <cellStyle name="Normal 3 7 4 6 2" xfId="29177" xr:uid="{00000000-0005-0000-0000-0000717D0000}"/>
    <cellStyle name="Normal 3 7 4 7" xfId="29178" xr:uid="{00000000-0005-0000-0000-0000727D0000}"/>
    <cellStyle name="Normal 3 7 5" xfId="29179" xr:uid="{00000000-0005-0000-0000-0000737D0000}"/>
    <cellStyle name="Normal 3 7 5 2" xfId="29180" xr:uid="{00000000-0005-0000-0000-0000747D0000}"/>
    <cellStyle name="Normal 3 7 5 2 2" xfId="29181" xr:uid="{00000000-0005-0000-0000-0000757D0000}"/>
    <cellStyle name="Normal 3 7 5 2 2 2" xfId="29182" xr:uid="{00000000-0005-0000-0000-0000767D0000}"/>
    <cellStyle name="Normal 3 7 5 2 3" xfId="29183" xr:uid="{00000000-0005-0000-0000-0000777D0000}"/>
    <cellStyle name="Normal 3 7 5 2 3 2" xfId="29184" xr:uid="{00000000-0005-0000-0000-0000787D0000}"/>
    <cellStyle name="Normal 3 7 5 2 4" xfId="29185" xr:uid="{00000000-0005-0000-0000-0000797D0000}"/>
    <cellStyle name="Normal 3 7 5 3" xfId="29186" xr:uid="{00000000-0005-0000-0000-00007A7D0000}"/>
    <cellStyle name="Normal 3 7 5 3 2" xfId="29187" xr:uid="{00000000-0005-0000-0000-00007B7D0000}"/>
    <cellStyle name="Normal 3 7 5 3 3" xfId="29188" xr:uid="{00000000-0005-0000-0000-00007C7D0000}"/>
    <cellStyle name="Normal 3 7 5 4" xfId="29189" xr:uid="{00000000-0005-0000-0000-00007D7D0000}"/>
    <cellStyle name="Normal 3 7 5 4 2" xfId="29190" xr:uid="{00000000-0005-0000-0000-00007E7D0000}"/>
    <cellStyle name="Normal 3 7 5 5" xfId="29191" xr:uid="{00000000-0005-0000-0000-00007F7D0000}"/>
    <cellStyle name="Normal 3 7 5 5 2" xfId="29192" xr:uid="{00000000-0005-0000-0000-0000807D0000}"/>
    <cellStyle name="Normal 3 7 5 6" xfId="29193" xr:uid="{00000000-0005-0000-0000-0000817D0000}"/>
    <cellStyle name="Normal 3 7 6" xfId="29194" xr:uid="{00000000-0005-0000-0000-0000827D0000}"/>
    <cellStyle name="Normal 3 7 6 2" xfId="29195" xr:uid="{00000000-0005-0000-0000-0000837D0000}"/>
    <cellStyle name="Normal 3 7 6 2 2" xfId="29196" xr:uid="{00000000-0005-0000-0000-0000847D0000}"/>
    <cellStyle name="Normal 3 7 6 3" xfId="29197" xr:uid="{00000000-0005-0000-0000-0000857D0000}"/>
    <cellStyle name="Normal 3 7 6 3 2" xfId="29198" xr:uid="{00000000-0005-0000-0000-0000867D0000}"/>
    <cellStyle name="Normal 3 7 6 4" xfId="29199" xr:uid="{00000000-0005-0000-0000-0000877D0000}"/>
    <cellStyle name="Normal 3 7 7" xfId="29200" xr:uid="{00000000-0005-0000-0000-0000887D0000}"/>
    <cellStyle name="Normal 3 7 7 2" xfId="29201" xr:uid="{00000000-0005-0000-0000-0000897D0000}"/>
    <cellStyle name="Normal 3 7 7 2 2" xfId="29202" xr:uid="{00000000-0005-0000-0000-00008A7D0000}"/>
    <cellStyle name="Normal 3 7 7 3" xfId="29203" xr:uid="{00000000-0005-0000-0000-00008B7D0000}"/>
    <cellStyle name="Normal 3 7 7 3 2" xfId="29204" xr:uid="{00000000-0005-0000-0000-00008C7D0000}"/>
    <cellStyle name="Normal 3 7 7 4" xfId="29205" xr:uid="{00000000-0005-0000-0000-00008D7D0000}"/>
    <cellStyle name="Normal 3 7 8" xfId="29206" xr:uid="{00000000-0005-0000-0000-00008E7D0000}"/>
    <cellStyle name="Normal 3 7 8 2" xfId="29207" xr:uid="{00000000-0005-0000-0000-00008F7D0000}"/>
    <cellStyle name="Normal 3 7 8 3" xfId="29208" xr:uid="{00000000-0005-0000-0000-0000907D0000}"/>
    <cellStyle name="Normal 3 7 9" xfId="29209" xr:uid="{00000000-0005-0000-0000-0000917D0000}"/>
    <cellStyle name="Normal 3 7 9 2" xfId="29210" xr:uid="{00000000-0005-0000-0000-0000927D0000}"/>
    <cellStyle name="Normal 3 8" xfId="29211" xr:uid="{00000000-0005-0000-0000-0000937D0000}"/>
    <cellStyle name="Normal 3 8 10" xfId="29212" xr:uid="{00000000-0005-0000-0000-0000947D0000}"/>
    <cellStyle name="Normal 3 8 2" xfId="29213" xr:uid="{00000000-0005-0000-0000-0000957D0000}"/>
    <cellStyle name="Normal 3 8 2 2" xfId="29214" xr:uid="{00000000-0005-0000-0000-0000967D0000}"/>
    <cellStyle name="Normal 3 8 2 2 2" xfId="29215" xr:uid="{00000000-0005-0000-0000-0000977D0000}"/>
    <cellStyle name="Normal 3 8 2 2 2 2" xfId="29216" xr:uid="{00000000-0005-0000-0000-0000987D0000}"/>
    <cellStyle name="Normal 3 8 2 2 2 3" xfId="29217" xr:uid="{00000000-0005-0000-0000-0000997D0000}"/>
    <cellStyle name="Normal 3 8 2 2 3" xfId="29218" xr:uid="{00000000-0005-0000-0000-00009A7D0000}"/>
    <cellStyle name="Normal 3 8 2 2 3 2" xfId="29219" xr:uid="{00000000-0005-0000-0000-00009B7D0000}"/>
    <cellStyle name="Normal 3 8 2 2 4" xfId="29220" xr:uid="{00000000-0005-0000-0000-00009C7D0000}"/>
    <cellStyle name="Normal 3 8 2 2 4 2" xfId="29221" xr:uid="{00000000-0005-0000-0000-00009D7D0000}"/>
    <cellStyle name="Normal 3 8 2 2 5" xfId="29222" xr:uid="{00000000-0005-0000-0000-00009E7D0000}"/>
    <cellStyle name="Normal 3 8 2 3" xfId="29223" xr:uid="{00000000-0005-0000-0000-00009F7D0000}"/>
    <cellStyle name="Normal 3 8 2 3 2" xfId="29224" xr:uid="{00000000-0005-0000-0000-0000A07D0000}"/>
    <cellStyle name="Normal 3 8 2 3 2 2" xfId="29225" xr:uid="{00000000-0005-0000-0000-0000A17D0000}"/>
    <cellStyle name="Normal 3 8 2 3 3" xfId="29226" xr:uid="{00000000-0005-0000-0000-0000A27D0000}"/>
    <cellStyle name="Normal 3 8 2 3 3 2" xfId="29227" xr:uid="{00000000-0005-0000-0000-0000A37D0000}"/>
    <cellStyle name="Normal 3 8 2 3 4" xfId="29228" xr:uid="{00000000-0005-0000-0000-0000A47D0000}"/>
    <cellStyle name="Normal 3 8 2 4" xfId="29229" xr:uid="{00000000-0005-0000-0000-0000A57D0000}"/>
    <cellStyle name="Normal 3 8 2 4 2" xfId="29230" xr:uid="{00000000-0005-0000-0000-0000A67D0000}"/>
    <cellStyle name="Normal 3 8 2 4 3" xfId="29231" xr:uid="{00000000-0005-0000-0000-0000A77D0000}"/>
    <cellStyle name="Normal 3 8 2 5" xfId="29232" xr:uid="{00000000-0005-0000-0000-0000A87D0000}"/>
    <cellStyle name="Normal 3 8 2 5 2" xfId="29233" xr:uid="{00000000-0005-0000-0000-0000A97D0000}"/>
    <cellStyle name="Normal 3 8 2 6" xfId="29234" xr:uid="{00000000-0005-0000-0000-0000AA7D0000}"/>
    <cellStyle name="Normal 3 8 2 6 2" xfId="29235" xr:uid="{00000000-0005-0000-0000-0000AB7D0000}"/>
    <cellStyle name="Normal 3 8 2 7" xfId="29236" xr:uid="{00000000-0005-0000-0000-0000AC7D0000}"/>
    <cellStyle name="Normal 3 8 3" xfId="29237" xr:uid="{00000000-0005-0000-0000-0000AD7D0000}"/>
    <cellStyle name="Normal 3 8 3 2" xfId="29238" xr:uid="{00000000-0005-0000-0000-0000AE7D0000}"/>
    <cellStyle name="Normal 3 8 3 2 2" xfId="29239" xr:uid="{00000000-0005-0000-0000-0000AF7D0000}"/>
    <cellStyle name="Normal 3 8 3 2 2 2" xfId="29240" xr:uid="{00000000-0005-0000-0000-0000B07D0000}"/>
    <cellStyle name="Normal 3 8 3 2 2 3" xfId="29241" xr:uid="{00000000-0005-0000-0000-0000B17D0000}"/>
    <cellStyle name="Normal 3 8 3 2 3" xfId="29242" xr:uid="{00000000-0005-0000-0000-0000B27D0000}"/>
    <cellStyle name="Normal 3 8 3 2 3 2" xfId="29243" xr:uid="{00000000-0005-0000-0000-0000B37D0000}"/>
    <cellStyle name="Normal 3 8 3 2 4" xfId="29244" xr:uid="{00000000-0005-0000-0000-0000B47D0000}"/>
    <cellStyle name="Normal 3 8 3 2 4 2" xfId="29245" xr:uid="{00000000-0005-0000-0000-0000B57D0000}"/>
    <cellStyle name="Normal 3 8 3 2 5" xfId="29246" xr:uid="{00000000-0005-0000-0000-0000B67D0000}"/>
    <cellStyle name="Normal 3 8 3 3" xfId="29247" xr:uid="{00000000-0005-0000-0000-0000B77D0000}"/>
    <cellStyle name="Normal 3 8 3 3 2" xfId="29248" xr:uid="{00000000-0005-0000-0000-0000B87D0000}"/>
    <cellStyle name="Normal 3 8 3 3 2 2" xfId="29249" xr:uid="{00000000-0005-0000-0000-0000B97D0000}"/>
    <cellStyle name="Normal 3 8 3 3 3" xfId="29250" xr:uid="{00000000-0005-0000-0000-0000BA7D0000}"/>
    <cellStyle name="Normal 3 8 3 3 3 2" xfId="29251" xr:uid="{00000000-0005-0000-0000-0000BB7D0000}"/>
    <cellStyle name="Normal 3 8 3 3 4" xfId="29252" xr:uid="{00000000-0005-0000-0000-0000BC7D0000}"/>
    <cellStyle name="Normal 3 8 3 4" xfId="29253" xr:uid="{00000000-0005-0000-0000-0000BD7D0000}"/>
    <cellStyle name="Normal 3 8 3 4 2" xfId="29254" xr:uid="{00000000-0005-0000-0000-0000BE7D0000}"/>
    <cellStyle name="Normal 3 8 3 4 3" xfId="29255" xr:uid="{00000000-0005-0000-0000-0000BF7D0000}"/>
    <cellStyle name="Normal 3 8 3 5" xfId="29256" xr:uid="{00000000-0005-0000-0000-0000C07D0000}"/>
    <cellStyle name="Normal 3 8 3 5 2" xfId="29257" xr:uid="{00000000-0005-0000-0000-0000C17D0000}"/>
    <cellStyle name="Normal 3 8 3 6" xfId="29258" xr:uid="{00000000-0005-0000-0000-0000C27D0000}"/>
    <cellStyle name="Normal 3 8 3 6 2" xfId="29259" xr:uid="{00000000-0005-0000-0000-0000C37D0000}"/>
    <cellStyle name="Normal 3 8 3 7" xfId="29260" xr:uid="{00000000-0005-0000-0000-0000C47D0000}"/>
    <cellStyle name="Normal 3 8 4" xfId="29261" xr:uid="{00000000-0005-0000-0000-0000C57D0000}"/>
    <cellStyle name="Normal 3 8 4 2" xfId="29262" xr:uid="{00000000-0005-0000-0000-0000C67D0000}"/>
    <cellStyle name="Normal 3 8 4 2 2" xfId="29263" xr:uid="{00000000-0005-0000-0000-0000C77D0000}"/>
    <cellStyle name="Normal 3 8 4 2 2 2" xfId="29264" xr:uid="{00000000-0005-0000-0000-0000C87D0000}"/>
    <cellStyle name="Normal 3 8 4 2 3" xfId="29265" xr:uid="{00000000-0005-0000-0000-0000C97D0000}"/>
    <cellStyle name="Normal 3 8 4 2 3 2" xfId="29266" xr:uid="{00000000-0005-0000-0000-0000CA7D0000}"/>
    <cellStyle name="Normal 3 8 4 2 4" xfId="29267" xr:uid="{00000000-0005-0000-0000-0000CB7D0000}"/>
    <cellStyle name="Normal 3 8 4 3" xfId="29268" xr:uid="{00000000-0005-0000-0000-0000CC7D0000}"/>
    <cellStyle name="Normal 3 8 4 3 2" xfId="29269" xr:uid="{00000000-0005-0000-0000-0000CD7D0000}"/>
    <cellStyle name="Normal 3 8 4 3 3" xfId="29270" xr:uid="{00000000-0005-0000-0000-0000CE7D0000}"/>
    <cellStyle name="Normal 3 8 4 4" xfId="29271" xr:uid="{00000000-0005-0000-0000-0000CF7D0000}"/>
    <cellStyle name="Normal 3 8 4 4 2" xfId="29272" xr:uid="{00000000-0005-0000-0000-0000D07D0000}"/>
    <cellStyle name="Normal 3 8 4 5" xfId="29273" xr:uid="{00000000-0005-0000-0000-0000D17D0000}"/>
    <cellStyle name="Normal 3 8 4 5 2" xfId="29274" xr:uid="{00000000-0005-0000-0000-0000D27D0000}"/>
    <cellStyle name="Normal 3 8 4 6" xfId="29275" xr:uid="{00000000-0005-0000-0000-0000D37D0000}"/>
    <cellStyle name="Normal 3 8 5" xfId="29276" xr:uid="{00000000-0005-0000-0000-0000D47D0000}"/>
    <cellStyle name="Normal 3 8 5 2" xfId="29277" xr:uid="{00000000-0005-0000-0000-0000D57D0000}"/>
    <cellStyle name="Normal 3 8 5 2 2" xfId="29278" xr:uid="{00000000-0005-0000-0000-0000D67D0000}"/>
    <cellStyle name="Normal 3 8 5 3" xfId="29279" xr:uid="{00000000-0005-0000-0000-0000D77D0000}"/>
    <cellStyle name="Normal 3 8 5 3 2" xfId="29280" xr:uid="{00000000-0005-0000-0000-0000D87D0000}"/>
    <cellStyle name="Normal 3 8 5 4" xfId="29281" xr:uid="{00000000-0005-0000-0000-0000D97D0000}"/>
    <cellStyle name="Normal 3 8 6" xfId="29282" xr:uid="{00000000-0005-0000-0000-0000DA7D0000}"/>
    <cellStyle name="Normal 3 8 6 2" xfId="29283" xr:uid="{00000000-0005-0000-0000-0000DB7D0000}"/>
    <cellStyle name="Normal 3 8 6 2 2" xfId="29284" xr:uid="{00000000-0005-0000-0000-0000DC7D0000}"/>
    <cellStyle name="Normal 3 8 6 3" xfId="29285" xr:uid="{00000000-0005-0000-0000-0000DD7D0000}"/>
    <cellStyle name="Normal 3 8 6 3 2" xfId="29286" xr:uid="{00000000-0005-0000-0000-0000DE7D0000}"/>
    <cellStyle name="Normal 3 8 6 4" xfId="29287" xr:uid="{00000000-0005-0000-0000-0000DF7D0000}"/>
    <cellStyle name="Normal 3 8 7" xfId="29288" xr:uid="{00000000-0005-0000-0000-0000E07D0000}"/>
    <cellStyle name="Normal 3 8 7 2" xfId="29289" xr:uid="{00000000-0005-0000-0000-0000E17D0000}"/>
    <cellStyle name="Normal 3 8 7 3" xfId="29290" xr:uid="{00000000-0005-0000-0000-0000E27D0000}"/>
    <cellStyle name="Normal 3 8 8" xfId="29291" xr:uid="{00000000-0005-0000-0000-0000E37D0000}"/>
    <cellStyle name="Normal 3 8 8 2" xfId="29292" xr:uid="{00000000-0005-0000-0000-0000E47D0000}"/>
    <cellStyle name="Normal 3 8 9" xfId="29293" xr:uid="{00000000-0005-0000-0000-0000E57D0000}"/>
    <cellStyle name="Normal 3 8 9 2" xfId="29294" xr:uid="{00000000-0005-0000-0000-0000E67D0000}"/>
    <cellStyle name="Normal 3 9" xfId="29295" xr:uid="{00000000-0005-0000-0000-0000E77D0000}"/>
    <cellStyle name="Normal 3 9 2" xfId="29296" xr:uid="{00000000-0005-0000-0000-0000E87D0000}"/>
    <cellStyle name="Normal 3 9 2 2" xfId="29297" xr:uid="{00000000-0005-0000-0000-0000E97D0000}"/>
    <cellStyle name="Normal 3 9 2 2 2" xfId="29298" xr:uid="{00000000-0005-0000-0000-0000EA7D0000}"/>
    <cellStyle name="Normal 3 9 2 2 2 2" xfId="29299" xr:uid="{00000000-0005-0000-0000-0000EB7D0000}"/>
    <cellStyle name="Normal 3 9 2 2 2 3" xfId="29300" xr:uid="{00000000-0005-0000-0000-0000EC7D0000}"/>
    <cellStyle name="Normal 3 9 2 2 3" xfId="29301" xr:uid="{00000000-0005-0000-0000-0000ED7D0000}"/>
    <cellStyle name="Normal 3 9 2 2 3 2" xfId="29302" xr:uid="{00000000-0005-0000-0000-0000EE7D0000}"/>
    <cellStyle name="Normal 3 9 2 2 4" xfId="29303" xr:uid="{00000000-0005-0000-0000-0000EF7D0000}"/>
    <cellStyle name="Normal 3 9 2 2 4 2" xfId="29304" xr:uid="{00000000-0005-0000-0000-0000F07D0000}"/>
    <cellStyle name="Normal 3 9 2 2 5" xfId="29305" xr:uid="{00000000-0005-0000-0000-0000F17D0000}"/>
    <cellStyle name="Normal 3 9 2 3" xfId="29306" xr:uid="{00000000-0005-0000-0000-0000F27D0000}"/>
    <cellStyle name="Normal 3 9 2 3 2" xfId="29307" xr:uid="{00000000-0005-0000-0000-0000F37D0000}"/>
    <cellStyle name="Normal 3 9 2 3 2 2" xfId="29308" xr:uid="{00000000-0005-0000-0000-0000F47D0000}"/>
    <cellStyle name="Normal 3 9 2 3 3" xfId="29309" xr:uid="{00000000-0005-0000-0000-0000F57D0000}"/>
    <cellStyle name="Normal 3 9 2 3 3 2" xfId="29310" xr:uid="{00000000-0005-0000-0000-0000F67D0000}"/>
    <cellStyle name="Normal 3 9 2 3 4" xfId="29311" xr:uid="{00000000-0005-0000-0000-0000F77D0000}"/>
    <cellStyle name="Normal 3 9 2 4" xfId="29312" xr:uid="{00000000-0005-0000-0000-0000F87D0000}"/>
    <cellStyle name="Normal 3 9 2 4 2" xfId="29313" xr:uid="{00000000-0005-0000-0000-0000F97D0000}"/>
    <cellStyle name="Normal 3 9 2 4 3" xfId="29314" xr:uid="{00000000-0005-0000-0000-0000FA7D0000}"/>
    <cellStyle name="Normal 3 9 2 5" xfId="29315" xr:uid="{00000000-0005-0000-0000-0000FB7D0000}"/>
    <cellStyle name="Normal 3 9 2 5 2" xfId="29316" xr:uid="{00000000-0005-0000-0000-0000FC7D0000}"/>
    <cellStyle name="Normal 3 9 2 6" xfId="29317" xr:uid="{00000000-0005-0000-0000-0000FD7D0000}"/>
    <cellStyle name="Normal 3 9 2 6 2" xfId="29318" xr:uid="{00000000-0005-0000-0000-0000FE7D0000}"/>
    <cellStyle name="Normal 3 9 2 7" xfId="29319" xr:uid="{00000000-0005-0000-0000-0000FF7D0000}"/>
    <cellStyle name="Normal 3 9 3" xfId="29320" xr:uid="{00000000-0005-0000-0000-0000007E0000}"/>
    <cellStyle name="Normal 3 9 3 2" xfId="29321" xr:uid="{00000000-0005-0000-0000-0000017E0000}"/>
    <cellStyle name="Normal 3 9 3 2 2" xfId="29322" xr:uid="{00000000-0005-0000-0000-0000027E0000}"/>
    <cellStyle name="Normal 3 9 3 2 3" xfId="29323" xr:uid="{00000000-0005-0000-0000-0000037E0000}"/>
    <cellStyle name="Normal 3 9 3 3" xfId="29324" xr:uid="{00000000-0005-0000-0000-0000047E0000}"/>
    <cellStyle name="Normal 3 9 3 3 2" xfId="29325" xr:uid="{00000000-0005-0000-0000-0000057E0000}"/>
    <cellStyle name="Normal 3 9 3 4" xfId="29326" xr:uid="{00000000-0005-0000-0000-0000067E0000}"/>
    <cellStyle name="Normal 3 9 3 4 2" xfId="29327" xr:uid="{00000000-0005-0000-0000-0000077E0000}"/>
    <cellStyle name="Normal 3 9 3 5" xfId="29328" xr:uid="{00000000-0005-0000-0000-0000087E0000}"/>
    <cellStyle name="Normal 3 9 4" xfId="29329" xr:uid="{00000000-0005-0000-0000-0000097E0000}"/>
    <cellStyle name="Normal 3 9 4 2" xfId="29330" xr:uid="{00000000-0005-0000-0000-00000A7E0000}"/>
    <cellStyle name="Normal 3 9 4 2 2" xfId="29331" xr:uid="{00000000-0005-0000-0000-00000B7E0000}"/>
    <cellStyle name="Normal 3 9 4 3" xfId="29332" xr:uid="{00000000-0005-0000-0000-00000C7E0000}"/>
    <cellStyle name="Normal 3 9 4 3 2" xfId="29333" xr:uid="{00000000-0005-0000-0000-00000D7E0000}"/>
    <cellStyle name="Normal 3 9 4 4" xfId="29334" xr:uid="{00000000-0005-0000-0000-00000E7E0000}"/>
    <cellStyle name="Normal 3 9 5" xfId="29335" xr:uid="{00000000-0005-0000-0000-00000F7E0000}"/>
    <cellStyle name="Normal 3 9 5 2" xfId="29336" xr:uid="{00000000-0005-0000-0000-0000107E0000}"/>
    <cellStyle name="Normal 3 9 5 3" xfId="29337" xr:uid="{00000000-0005-0000-0000-0000117E0000}"/>
    <cellStyle name="Normal 3 9 6" xfId="29338" xr:uid="{00000000-0005-0000-0000-0000127E0000}"/>
    <cellStyle name="Normal 3 9 6 2" xfId="29339" xr:uid="{00000000-0005-0000-0000-0000137E0000}"/>
    <cellStyle name="Normal 3 9 7" xfId="29340" xr:uid="{00000000-0005-0000-0000-0000147E0000}"/>
    <cellStyle name="Normal 3 9 7 2" xfId="29341" xr:uid="{00000000-0005-0000-0000-0000157E0000}"/>
    <cellStyle name="Normal 3 9 8" xfId="29342" xr:uid="{00000000-0005-0000-0000-0000167E0000}"/>
    <cellStyle name="Normal 3_108 Summary" xfId="46830" xr:uid="{00000000-0005-0000-0000-0000177E0000}"/>
    <cellStyle name="Normal 30" xfId="29343" xr:uid="{00000000-0005-0000-0000-0000187E0000}"/>
    <cellStyle name="Normal 30 2" xfId="29344" xr:uid="{00000000-0005-0000-0000-0000197E0000}"/>
    <cellStyle name="Normal 30 2 2" xfId="46831" xr:uid="{00000000-0005-0000-0000-00001A7E0000}"/>
    <cellStyle name="Normal 30 3" xfId="29345" xr:uid="{00000000-0005-0000-0000-00001B7E0000}"/>
    <cellStyle name="Normal 30 3 2" xfId="46832" xr:uid="{00000000-0005-0000-0000-00001C7E0000}"/>
    <cellStyle name="Normal 30 4" xfId="46833" xr:uid="{00000000-0005-0000-0000-00001D7E0000}"/>
    <cellStyle name="Normal 30 4 2" xfId="46834" xr:uid="{00000000-0005-0000-0000-00001E7E0000}"/>
    <cellStyle name="Normal 30 5" xfId="46835" xr:uid="{00000000-0005-0000-0000-00001F7E0000}"/>
    <cellStyle name="Normal 30 6" xfId="46836" xr:uid="{00000000-0005-0000-0000-0000207E0000}"/>
    <cellStyle name="Normal 31" xfId="29346" xr:uid="{00000000-0005-0000-0000-0000217E0000}"/>
    <cellStyle name="Normal 31 10 2" xfId="46837" xr:uid="{00000000-0005-0000-0000-0000227E0000}"/>
    <cellStyle name="Normal 31 10 2 2" xfId="46838" xr:uid="{00000000-0005-0000-0000-0000237E0000}"/>
    <cellStyle name="Normal 31 2" xfId="29347" xr:uid="{00000000-0005-0000-0000-0000247E0000}"/>
    <cellStyle name="Normal 31 2 2" xfId="46839" xr:uid="{00000000-0005-0000-0000-0000257E0000}"/>
    <cellStyle name="Normal 31 3" xfId="29348" xr:uid="{00000000-0005-0000-0000-0000267E0000}"/>
    <cellStyle name="Normal 31 3 2" xfId="46840" xr:uid="{00000000-0005-0000-0000-0000277E0000}"/>
    <cellStyle name="Normal 31 4" xfId="46841" xr:uid="{00000000-0005-0000-0000-0000287E0000}"/>
    <cellStyle name="Normal 31 4 2" xfId="46842" xr:uid="{00000000-0005-0000-0000-0000297E0000}"/>
    <cellStyle name="Normal 31 5" xfId="46843" xr:uid="{00000000-0005-0000-0000-00002A7E0000}"/>
    <cellStyle name="Normal 31 6" xfId="46844" xr:uid="{00000000-0005-0000-0000-00002B7E0000}"/>
    <cellStyle name="Normal 32" xfId="29349" xr:uid="{00000000-0005-0000-0000-00002C7E0000}"/>
    <cellStyle name="Normal 32 10 2" xfId="46845" xr:uid="{00000000-0005-0000-0000-00002D7E0000}"/>
    <cellStyle name="Normal 32 10 2 2" xfId="46846" xr:uid="{00000000-0005-0000-0000-00002E7E0000}"/>
    <cellStyle name="Normal 32 2" xfId="29350" xr:uid="{00000000-0005-0000-0000-00002F7E0000}"/>
    <cellStyle name="Normal 32 2 2" xfId="46847" xr:uid="{00000000-0005-0000-0000-0000307E0000}"/>
    <cellStyle name="Normal 32 3" xfId="29351" xr:uid="{00000000-0005-0000-0000-0000317E0000}"/>
    <cellStyle name="Normal 32 3 2" xfId="46848" xr:uid="{00000000-0005-0000-0000-0000327E0000}"/>
    <cellStyle name="Normal 32 4" xfId="46849" xr:uid="{00000000-0005-0000-0000-0000337E0000}"/>
    <cellStyle name="Normal 32 4 2" xfId="46850" xr:uid="{00000000-0005-0000-0000-0000347E0000}"/>
    <cellStyle name="Normal 32 5" xfId="46851" xr:uid="{00000000-0005-0000-0000-0000357E0000}"/>
    <cellStyle name="Normal 32 6" xfId="46852" xr:uid="{00000000-0005-0000-0000-0000367E0000}"/>
    <cellStyle name="Normal 33" xfId="29352" xr:uid="{00000000-0005-0000-0000-0000377E0000}"/>
    <cellStyle name="Normal 33 2" xfId="29353" xr:uid="{00000000-0005-0000-0000-0000387E0000}"/>
    <cellStyle name="Normal 33 2 2" xfId="46853" xr:uid="{00000000-0005-0000-0000-0000397E0000}"/>
    <cellStyle name="Normal 33 3" xfId="29354" xr:uid="{00000000-0005-0000-0000-00003A7E0000}"/>
    <cellStyle name="Normal 33 3 2" xfId="46854" xr:uid="{00000000-0005-0000-0000-00003B7E0000}"/>
    <cellStyle name="Normal 33 4" xfId="46855" xr:uid="{00000000-0005-0000-0000-00003C7E0000}"/>
    <cellStyle name="Normal 33 4 2" xfId="46856" xr:uid="{00000000-0005-0000-0000-00003D7E0000}"/>
    <cellStyle name="Normal 33 5" xfId="46857" xr:uid="{00000000-0005-0000-0000-00003E7E0000}"/>
    <cellStyle name="Normal 33 6" xfId="46858" xr:uid="{00000000-0005-0000-0000-00003F7E0000}"/>
    <cellStyle name="Normal 34" xfId="29355" xr:uid="{00000000-0005-0000-0000-0000407E0000}"/>
    <cellStyle name="Normal 34 2" xfId="29356" xr:uid="{00000000-0005-0000-0000-0000417E0000}"/>
    <cellStyle name="Normal 34 2 2" xfId="46859" xr:uid="{00000000-0005-0000-0000-0000427E0000}"/>
    <cellStyle name="Normal 34 3" xfId="29357" xr:uid="{00000000-0005-0000-0000-0000437E0000}"/>
    <cellStyle name="Normal 34 3 2" xfId="46860" xr:uid="{00000000-0005-0000-0000-0000447E0000}"/>
    <cellStyle name="Normal 34 4" xfId="46861" xr:uid="{00000000-0005-0000-0000-0000457E0000}"/>
    <cellStyle name="Normal 34 4 2" xfId="46862" xr:uid="{00000000-0005-0000-0000-0000467E0000}"/>
    <cellStyle name="Normal 34 5" xfId="46863" xr:uid="{00000000-0005-0000-0000-0000477E0000}"/>
    <cellStyle name="Normal 34 6" xfId="46864" xr:uid="{00000000-0005-0000-0000-0000487E0000}"/>
    <cellStyle name="Normal 35" xfId="29358" xr:uid="{00000000-0005-0000-0000-0000497E0000}"/>
    <cellStyle name="Normal 35 2" xfId="29359" xr:uid="{00000000-0005-0000-0000-00004A7E0000}"/>
    <cellStyle name="Normal 35 2 2" xfId="46865" xr:uid="{00000000-0005-0000-0000-00004B7E0000}"/>
    <cellStyle name="Normal 35 2 2 2" xfId="46866" xr:uid="{00000000-0005-0000-0000-00004C7E0000}"/>
    <cellStyle name="Normal 35 2 2 2 2" xfId="46867" xr:uid="{00000000-0005-0000-0000-00004D7E0000}"/>
    <cellStyle name="Normal 35 2 2 2 2 2" xfId="46868" xr:uid="{00000000-0005-0000-0000-00004E7E0000}"/>
    <cellStyle name="Normal 35 2 2 2 2 2 2" xfId="46869" xr:uid="{00000000-0005-0000-0000-00004F7E0000}"/>
    <cellStyle name="Normal 35 2 2 2 2 3" xfId="46870" xr:uid="{00000000-0005-0000-0000-0000507E0000}"/>
    <cellStyle name="Normal 35 2 2 2 3" xfId="46871" xr:uid="{00000000-0005-0000-0000-0000517E0000}"/>
    <cellStyle name="Normal 35 2 2 2 3 2" xfId="46872" xr:uid="{00000000-0005-0000-0000-0000527E0000}"/>
    <cellStyle name="Normal 35 2 2 2 4" xfId="46873" xr:uid="{00000000-0005-0000-0000-0000537E0000}"/>
    <cellStyle name="Normal 35 2 2 3" xfId="46874" xr:uid="{00000000-0005-0000-0000-0000547E0000}"/>
    <cellStyle name="Normal 35 2 2 3 2" xfId="46875" xr:uid="{00000000-0005-0000-0000-0000557E0000}"/>
    <cellStyle name="Normal 35 2 2 3 2 2" xfId="46876" xr:uid="{00000000-0005-0000-0000-0000567E0000}"/>
    <cellStyle name="Normal 35 2 2 3 3" xfId="46877" xr:uid="{00000000-0005-0000-0000-0000577E0000}"/>
    <cellStyle name="Normal 35 2 2 4" xfId="46878" xr:uid="{00000000-0005-0000-0000-0000587E0000}"/>
    <cellStyle name="Normal 35 2 2 4 2" xfId="46879" xr:uid="{00000000-0005-0000-0000-0000597E0000}"/>
    <cellStyle name="Normal 35 2 2 5" xfId="46880" xr:uid="{00000000-0005-0000-0000-00005A7E0000}"/>
    <cellStyle name="Normal 35 2 3" xfId="46881" xr:uid="{00000000-0005-0000-0000-00005B7E0000}"/>
    <cellStyle name="Normal 35 2 3 2" xfId="46882" xr:uid="{00000000-0005-0000-0000-00005C7E0000}"/>
    <cellStyle name="Normal 35 2 3 2 2" xfId="46883" xr:uid="{00000000-0005-0000-0000-00005D7E0000}"/>
    <cellStyle name="Normal 35 2 3 2 2 2" xfId="46884" xr:uid="{00000000-0005-0000-0000-00005E7E0000}"/>
    <cellStyle name="Normal 35 2 3 2 3" xfId="46885" xr:uid="{00000000-0005-0000-0000-00005F7E0000}"/>
    <cellStyle name="Normal 35 2 3 3" xfId="46886" xr:uid="{00000000-0005-0000-0000-0000607E0000}"/>
    <cellStyle name="Normal 35 2 3 3 2" xfId="46887" xr:uid="{00000000-0005-0000-0000-0000617E0000}"/>
    <cellStyle name="Normal 35 2 3 4" xfId="46888" xr:uid="{00000000-0005-0000-0000-0000627E0000}"/>
    <cellStyle name="Normal 35 2 4" xfId="46889" xr:uid="{00000000-0005-0000-0000-0000637E0000}"/>
    <cellStyle name="Normal 35 2 4 2" xfId="46890" xr:uid="{00000000-0005-0000-0000-0000647E0000}"/>
    <cellStyle name="Normal 35 2 4 2 2" xfId="46891" xr:uid="{00000000-0005-0000-0000-0000657E0000}"/>
    <cellStyle name="Normal 35 2 4 3" xfId="46892" xr:uid="{00000000-0005-0000-0000-0000667E0000}"/>
    <cellStyle name="Normal 35 2 5" xfId="46893" xr:uid="{00000000-0005-0000-0000-0000677E0000}"/>
    <cellStyle name="Normal 35 2 5 2" xfId="46894" xr:uid="{00000000-0005-0000-0000-0000687E0000}"/>
    <cellStyle name="Normal 35 2 6" xfId="46895" xr:uid="{00000000-0005-0000-0000-0000697E0000}"/>
    <cellStyle name="Normal 35 3" xfId="29360" xr:uid="{00000000-0005-0000-0000-00006A7E0000}"/>
    <cellStyle name="Normal 35 3 2" xfId="46896" xr:uid="{00000000-0005-0000-0000-00006B7E0000}"/>
    <cellStyle name="Normal 35 3 2 2" xfId="46897" xr:uid="{00000000-0005-0000-0000-00006C7E0000}"/>
    <cellStyle name="Normal 35 3 2 2 2" xfId="46898" xr:uid="{00000000-0005-0000-0000-00006D7E0000}"/>
    <cellStyle name="Normal 35 3 2 2 2 2" xfId="46899" xr:uid="{00000000-0005-0000-0000-00006E7E0000}"/>
    <cellStyle name="Normal 35 3 2 2 2 2 2" xfId="46900" xr:uid="{00000000-0005-0000-0000-00006F7E0000}"/>
    <cellStyle name="Normal 35 3 2 2 2 3" xfId="46901" xr:uid="{00000000-0005-0000-0000-0000707E0000}"/>
    <cellStyle name="Normal 35 3 2 2 3" xfId="46902" xr:uid="{00000000-0005-0000-0000-0000717E0000}"/>
    <cellStyle name="Normal 35 3 2 2 3 2" xfId="46903" xr:uid="{00000000-0005-0000-0000-0000727E0000}"/>
    <cellStyle name="Normal 35 3 2 2 4" xfId="46904" xr:uid="{00000000-0005-0000-0000-0000737E0000}"/>
    <cellStyle name="Normal 35 3 2 3" xfId="46905" xr:uid="{00000000-0005-0000-0000-0000747E0000}"/>
    <cellStyle name="Normal 35 3 2 3 2" xfId="46906" xr:uid="{00000000-0005-0000-0000-0000757E0000}"/>
    <cellStyle name="Normal 35 3 2 3 2 2" xfId="46907" xr:uid="{00000000-0005-0000-0000-0000767E0000}"/>
    <cellStyle name="Normal 35 3 2 3 3" xfId="46908" xr:uid="{00000000-0005-0000-0000-0000777E0000}"/>
    <cellStyle name="Normal 35 3 2 4" xfId="46909" xr:uid="{00000000-0005-0000-0000-0000787E0000}"/>
    <cellStyle name="Normal 35 3 2 4 2" xfId="46910" xr:uid="{00000000-0005-0000-0000-0000797E0000}"/>
    <cellStyle name="Normal 35 3 2 5" xfId="46911" xr:uid="{00000000-0005-0000-0000-00007A7E0000}"/>
    <cellStyle name="Normal 35 3 3" xfId="46912" xr:uid="{00000000-0005-0000-0000-00007B7E0000}"/>
    <cellStyle name="Normal 35 3 3 2" xfId="46913" xr:uid="{00000000-0005-0000-0000-00007C7E0000}"/>
    <cellStyle name="Normal 35 3 3 2 2" xfId="46914" xr:uid="{00000000-0005-0000-0000-00007D7E0000}"/>
    <cellStyle name="Normal 35 3 3 2 2 2" xfId="46915" xr:uid="{00000000-0005-0000-0000-00007E7E0000}"/>
    <cellStyle name="Normal 35 3 3 2 3" xfId="46916" xr:uid="{00000000-0005-0000-0000-00007F7E0000}"/>
    <cellStyle name="Normal 35 3 3 3" xfId="46917" xr:uid="{00000000-0005-0000-0000-0000807E0000}"/>
    <cellStyle name="Normal 35 3 3 3 2" xfId="46918" xr:uid="{00000000-0005-0000-0000-0000817E0000}"/>
    <cellStyle name="Normal 35 3 3 4" xfId="46919" xr:uid="{00000000-0005-0000-0000-0000827E0000}"/>
    <cellStyle name="Normal 35 3 4" xfId="46920" xr:uid="{00000000-0005-0000-0000-0000837E0000}"/>
    <cellStyle name="Normal 35 3 4 2" xfId="46921" xr:uid="{00000000-0005-0000-0000-0000847E0000}"/>
    <cellStyle name="Normal 35 3 4 2 2" xfId="46922" xr:uid="{00000000-0005-0000-0000-0000857E0000}"/>
    <cellStyle name="Normal 35 3 4 3" xfId="46923" xr:uid="{00000000-0005-0000-0000-0000867E0000}"/>
    <cellStyle name="Normal 35 3 5" xfId="46924" xr:uid="{00000000-0005-0000-0000-0000877E0000}"/>
    <cellStyle name="Normal 35 3 5 2" xfId="46925" xr:uid="{00000000-0005-0000-0000-0000887E0000}"/>
    <cellStyle name="Normal 35 3 6" xfId="46926" xr:uid="{00000000-0005-0000-0000-0000897E0000}"/>
    <cellStyle name="Normal 35 4" xfId="29361" xr:uid="{00000000-0005-0000-0000-00008A7E0000}"/>
    <cellStyle name="Normal 35 4 2" xfId="46927" xr:uid="{00000000-0005-0000-0000-00008B7E0000}"/>
    <cellStyle name="Normal 35 4 2 2" xfId="46928" xr:uid="{00000000-0005-0000-0000-00008C7E0000}"/>
    <cellStyle name="Normal 35 4 2 2 2" xfId="46929" xr:uid="{00000000-0005-0000-0000-00008D7E0000}"/>
    <cellStyle name="Normal 35 4 2 2 2 2" xfId="46930" xr:uid="{00000000-0005-0000-0000-00008E7E0000}"/>
    <cellStyle name="Normal 35 4 2 2 3" xfId="46931" xr:uid="{00000000-0005-0000-0000-00008F7E0000}"/>
    <cellStyle name="Normal 35 4 2 3" xfId="46932" xr:uid="{00000000-0005-0000-0000-0000907E0000}"/>
    <cellStyle name="Normal 35 4 2 3 2" xfId="46933" xr:uid="{00000000-0005-0000-0000-0000917E0000}"/>
    <cellStyle name="Normal 35 4 2 4" xfId="46934" xr:uid="{00000000-0005-0000-0000-0000927E0000}"/>
    <cellStyle name="Normal 35 4 3" xfId="46935" xr:uid="{00000000-0005-0000-0000-0000937E0000}"/>
    <cellStyle name="Normal 35 4 3 2" xfId="46936" xr:uid="{00000000-0005-0000-0000-0000947E0000}"/>
    <cellStyle name="Normal 35 4 3 2 2" xfId="46937" xr:uid="{00000000-0005-0000-0000-0000957E0000}"/>
    <cellStyle name="Normal 35 4 3 3" xfId="46938" xr:uid="{00000000-0005-0000-0000-0000967E0000}"/>
    <cellStyle name="Normal 35 4 4" xfId="46939" xr:uid="{00000000-0005-0000-0000-0000977E0000}"/>
    <cellStyle name="Normal 35 4 4 2" xfId="46940" xr:uid="{00000000-0005-0000-0000-0000987E0000}"/>
    <cellStyle name="Normal 35 4 5" xfId="46941" xr:uid="{00000000-0005-0000-0000-0000997E0000}"/>
    <cellStyle name="Normal 35 5" xfId="46942" xr:uid="{00000000-0005-0000-0000-00009A7E0000}"/>
    <cellStyle name="Normal 35 5 2" xfId="46943" xr:uid="{00000000-0005-0000-0000-00009B7E0000}"/>
    <cellStyle name="Normal 35 5 2 2" xfId="46944" xr:uid="{00000000-0005-0000-0000-00009C7E0000}"/>
    <cellStyle name="Normal 35 5 2 2 2" xfId="46945" xr:uid="{00000000-0005-0000-0000-00009D7E0000}"/>
    <cellStyle name="Normal 35 5 2 3" xfId="46946" xr:uid="{00000000-0005-0000-0000-00009E7E0000}"/>
    <cellStyle name="Normal 35 5 3" xfId="46947" xr:uid="{00000000-0005-0000-0000-00009F7E0000}"/>
    <cellStyle name="Normal 35 5 3 2" xfId="46948" xr:uid="{00000000-0005-0000-0000-0000A07E0000}"/>
    <cellStyle name="Normal 35 5 4" xfId="46949" xr:uid="{00000000-0005-0000-0000-0000A17E0000}"/>
    <cellStyle name="Normal 35 6" xfId="46950" xr:uid="{00000000-0005-0000-0000-0000A27E0000}"/>
    <cellStyle name="Normal 35 6 2" xfId="46951" xr:uid="{00000000-0005-0000-0000-0000A37E0000}"/>
    <cellStyle name="Normal 35 6 2 2" xfId="46952" xr:uid="{00000000-0005-0000-0000-0000A47E0000}"/>
    <cellStyle name="Normal 35 6 3" xfId="46953" xr:uid="{00000000-0005-0000-0000-0000A57E0000}"/>
    <cellStyle name="Normal 35 7" xfId="46954" xr:uid="{00000000-0005-0000-0000-0000A67E0000}"/>
    <cellStyle name="Normal 35 7 2" xfId="46955" xr:uid="{00000000-0005-0000-0000-0000A77E0000}"/>
    <cellStyle name="Normal 35 8" xfId="46956" xr:uid="{00000000-0005-0000-0000-0000A87E0000}"/>
    <cellStyle name="Normal 36" xfId="29362" xr:uid="{00000000-0005-0000-0000-0000A97E0000}"/>
    <cellStyle name="Normal 36 2" xfId="29363" xr:uid="{00000000-0005-0000-0000-0000AA7E0000}"/>
    <cellStyle name="Normal 36 2 2" xfId="46957" xr:uid="{00000000-0005-0000-0000-0000AB7E0000}"/>
    <cellStyle name="Normal 36 2 3" xfId="46958" xr:uid="{00000000-0005-0000-0000-0000AC7E0000}"/>
    <cellStyle name="Normal 36 3" xfId="29364" xr:uid="{00000000-0005-0000-0000-0000AD7E0000}"/>
    <cellStyle name="Normal 36 3 2" xfId="46959" xr:uid="{00000000-0005-0000-0000-0000AE7E0000}"/>
    <cellStyle name="Normal 36 4" xfId="46960" xr:uid="{00000000-0005-0000-0000-0000AF7E0000}"/>
    <cellStyle name="Normal 36 4 2" xfId="46961" xr:uid="{00000000-0005-0000-0000-0000B07E0000}"/>
    <cellStyle name="Normal 36 5" xfId="46962" xr:uid="{00000000-0005-0000-0000-0000B17E0000}"/>
    <cellStyle name="Normal 36 5 2" xfId="46963" xr:uid="{00000000-0005-0000-0000-0000B27E0000}"/>
    <cellStyle name="Normal 36 6" xfId="46964" xr:uid="{00000000-0005-0000-0000-0000B37E0000}"/>
    <cellStyle name="Normal 36 6 2" xfId="46965" xr:uid="{00000000-0005-0000-0000-0000B47E0000}"/>
    <cellStyle name="Normal 36 7" xfId="46966" xr:uid="{00000000-0005-0000-0000-0000B57E0000}"/>
    <cellStyle name="Normal 37" xfId="29365" xr:uid="{00000000-0005-0000-0000-0000B67E0000}"/>
    <cellStyle name="Normal 37 2" xfId="29366" xr:uid="{00000000-0005-0000-0000-0000B77E0000}"/>
    <cellStyle name="Normal 37 2 2" xfId="46967" xr:uid="{00000000-0005-0000-0000-0000B87E0000}"/>
    <cellStyle name="Normal 37 3" xfId="29367" xr:uid="{00000000-0005-0000-0000-0000B97E0000}"/>
    <cellStyle name="Normal 37 3 2" xfId="46968" xr:uid="{00000000-0005-0000-0000-0000BA7E0000}"/>
    <cellStyle name="Normal 37 4" xfId="46969" xr:uid="{00000000-0005-0000-0000-0000BB7E0000}"/>
    <cellStyle name="Normal 37 5" xfId="46970" xr:uid="{00000000-0005-0000-0000-0000BC7E0000}"/>
    <cellStyle name="Normal 38" xfId="29368" xr:uid="{00000000-0005-0000-0000-0000BD7E0000}"/>
    <cellStyle name="Normal 38 2" xfId="29369" xr:uid="{00000000-0005-0000-0000-0000BE7E0000}"/>
    <cellStyle name="Normal 38 2 2" xfId="46971" xr:uid="{00000000-0005-0000-0000-0000BF7E0000}"/>
    <cellStyle name="Normal 38 3" xfId="29370" xr:uid="{00000000-0005-0000-0000-0000C07E0000}"/>
    <cellStyle name="Normal 38 3 2" xfId="46972" xr:uid="{00000000-0005-0000-0000-0000C17E0000}"/>
    <cellStyle name="Normal 38 4" xfId="46973" xr:uid="{00000000-0005-0000-0000-0000C27E0000}"/>
    <cellStyle name="Normal 39" xfId="29371" xr:uid="{00000000-0005-0000-0000-0000C37E0000}"/>
    <cellStyle name="Normal 39 2" xfId="29372" xr:uid="{00000000-0005-0000-0000-0000C47E0000}"/>
    <cellStyle name="Normal 39 2 2" xfId="46974" xr:uid="{00000000-0005-0000-0000-0000C57E0000}"/>
    <cellStyle name="Normal 39 3" xfId="46975" xr:uid="{00000000-0005-0000-0000-0000C67E0000}"/>
    <cellStyle name="Normal 39 3 2" xfId="46976" xr:uid="{00000000-0005-0000-0000-0000C77E0000}"/>
    <cellStyle name="Normal 39 4" xfId="46977" xr:uid="{00000000-0005-0000-0000-0000C87E0000}"/>
    <cellStyle name="Normal 4" xfId="29373" xr:uid="{00000000-0005-0000-0000-0000C97E0000}"/>
    <cellStyle name="Normal 4 2" xfId="29374" xr:uid="{00000000-0005-0000-0000-0000CA7E0000}"/>
    <cellStyle name="Normal 4 2 2" xfId="29375" xr:uid="{00000000-0005-0000-0000-0000CB7E0000}"/>
    <cellStyle name="Normal 4 2 2 2" xfId="29376" xr:uid="{00000000-0005-0000-0000-0000CC7E0000}"/>
    <cellStyle name="Normal 4 2 2 2 2" xfId="29377" xr:uid="{00000000-0005-0000-0000-0000CD7E0000}"/>
    <cellStyle name="Normal 4 2 2 3" xfId="29378" xr:uid="{00000000-0005-0000-0000-0000CE7E0000}"/>
    <cellStyle name="Normal 4 2 3" xfId="29379" xr:uid="{00000000-0005-0000-0000-0000CF7E0000}"/>
    <cellStyle name="Normal 4 2 4" xfId="29380" xr:uid="{00000000-0005-0000-0000-0000D07E0000}"/>
    <cellStyle name="Normal 4 2 4 2" xfId="46978" xr:uid="{00000000-0005-0000-0000-0000D17E0000}"/>
    <cellStyle name="Normal 4 3" xfId="29381" xr:uid="{00000000-0005-0000-0000-0000D27E0000}"/>
    <cellStyle name="Normal 4 3 2" xfId="29382" xr:uid="{00000000-0005-0000-0000-0000D37E0000}"/>
    <cellStyle name="Normal 4 3 2 2" xfId="29383" xr:uid="{00000000-0005-0000-0000-0000D47E0000}"/>
    <cellStyle name="Normal 4 3 2 2 2" xfId="46979" xr:uid="{00000000-0005-0000-0000-0000D57E0000}"/>
    <cellStyle name="Normal 4 3 2 3" xfId="29384" xr:uid="{00000000-0005-0000-0000-0000D67E0000}"/>
    <cellStyle name="Normal 4 3 2 4" xfId="29385" xr:uid="{00000000-0005-0000-0000-0000D77E0000}"/>
    <cellStyle name="Normal 4 3 2 5" xfId="46980" xr:uid="{00000000-0005-0000-0000-0000D87E0000}"/>
    <cellStyle name="Normal 4 3 3" xfId="29386" xr:uid="{00000000-0005-0000-0000-0000D97E0000}"/>
    <cellStyle name="Normal 4 3 3 2" xfId="29387" xr:uid="{00000000-0005-0000-0000-0000DA7E0000}"/>
    <cellStyle name="Normal 4 3 4" xfId="29388" xr:uid="{00000000-0005-0000-0000-0000DB7E0000}"/>
    <cellStyle name="Normal 4 3 4 2" xfId="46981" xr:uid="{00000000-0005-0000-0000-0000DC7E0000}"/>
    <cellStyle name="Normal 4 3 5" xfId="46982" xr:uid="{00000000-0005-0000-0000-0000DD7E0000}"/>
    <cellStyle name="Normal 4 4" xfId="29389" xr:uid="{00000000-0005-0000-0000-0000DE7E0000}"/>
    <cellStyle name="Normal 4 4 2" xfId="29390" xr:uid="{00000000-0005-0000-0000-0000DF7E0000}"/>
    <cellStyle name="Normal 4 4 2 2" xfId="29391" xr:uid="{00000000-0005-0000-0000-0000E07E0000}"/>
    <cellStyle name="Normal 4 4 2 3" xfId="29392" xr:uid="{00000000-0005-0000-0000-0000E17E0000}"/>
    <cellStyle name="Normal 4 4 3" xfId="29393" xr:uid="{00000000-0005-0000-0000-0000E27E0000}"/>
    <cellStyle name="Normal 4 4 4" xfId="29394" xr:uid="{00000000-0005-0000-0000-0000E37E0000}"/>
    <cellStyle name="Normal 4 4 4 2" xfId="46983" xr:uid="{00000000-0005-0000-0000-0000E47E0000}"/>
    <cellStyle name="Normal 4 4 5" xfId="29395" xr:uid="{00000000-0005-0000-0000-0000E57E0000}"/>
    <cellStyle name="Normal 4 5" xfId="29396" xr:uid="{00000000-0005-0000-0000-0000E67E0000}"/>
    <cellStyle name="Normal 4 5 2" xfId="29397" xr:uid="{00000000-0005-0000-0000-0000E77E0000}"/>
    <cellStyle name="Normal 4 5 2 2" xfId="29398" xr:uid="{00000000-0005-0000-0000-0000E87E0000}"/>
    <cellStyle name="Normal 4 5 3" xfId="29399" xr:uid="{00000000-0005-0000-0000-0000E97E0000}"/>
    <cellStyle name="Normal 4 5 3 2" xfId="46984" xr:uid="{00000000-0005-0000-0000-0000EA7E0000}"/>
    <cellStyle name="Normal 4 5 4" xfId="29400" xr:uid="{00000000-0005-0000-0000-0000EB7E0000}"/>
    <cellStyle name="Normal 4 5 5" xfId="29401" xr:uid="{00000000-0005-0000-0000-0000EC7E0000}"/>
    <cellStyle name="Normal 4 6" xfId="29402" xr:uid="{00000000-0005-0000-0000-0000ED7E0000}"/>
    <cellStyle name="Normal 4 6 2" xfId="46985" xr:uid="{00000000-0005-0000-0000-0000EE7E0000}"/>
    <cellStyle name="Normal 4 7" xfId="23" xr:uid="{00000000-0005-0000-0000-0000EF7E0000}"/>
    <cellStyle name="Normal 4 8" xfId="25" xr:uid="{00000000-0005-0000-0000-0000F07E0000}"/>
    <cellStyle name="Normal 4_2D - MAY 24 2010 Ten Year ATRR Forecast for Stakeholders - Updated to SL Rev 12 for PowerPoint" xfId="46986" xr:uid="{00000000-0005-0000-0000-0000F17E0000}"/>
    <cellStyle name="Normal 40" xfId="19" xr:uid="{00000000-0005-0000-0000-0000F27E0000}"/>
    <cellStyle name="Normal 40 2" xfId="29403" xr:uid="{00000000-0005-0000-0000-0000F37E0000}"/>
    <cellStyle name="Normal 40 2 2" xfId="46987" xr:uid="{00000000-0005-0000-0000-0000F47E0000}"/>
    <cellStyle name="Normal 40 3" xfId="46988" xr:uid="{00000000-0005-0000-0000-0000F57E0000}"/>
    <cellStyle name="Normal 40 3 2" xfId="46989" xr:uid="{00000000-0005-0000-0000-0000F67E0000}"/>
    <cellStyle name="Normal 40 4" xfId="46990" xr:uid="{00000000-0005-0000-0000-0000F77E0000}"/>
    <cellStyle name="Normal 40 4 2" xfId="46991" xr:uid="{00000000-0005-0000-0000-0000F87E0000}"/>
    <cellStyle name="Normal 40 5" xfId="46992" xr:uid="{00000000-0005-0000-0000-0000F97E0000}"/>
    <cellStyle name="Normal 40 5 2" xfId="46993" xr:uid="{00000000-0005-0000-0000-0000FA7E0000}"/>
    <cellStyle name="Normal 40 6" xfId="46994" xr:uid="{00000000-0005-0000-0000-0000FB7E0000}"/>
    <cellStyle name="Normal 40 6 2" xfId="46995" xr:uid="{00000000-0005-0000-0000-0000FC7E0000}"/>
    <cellStyle name="Normal 40 7" xfId="46996" xr:uid="{00000000-0005-0000-0000-0000FD7E0000}"/>
    <cellStyle name="Normal 41" xfId="29404" xr:uid="{00000000-0005-0000-0000-0000FE7E0000}"/>
    <cellStyle name="Normal 41 2" xfId="29405" xr:uid="{00000000-0005-0000-0000-0000FF7E0000}"/>
    <cellStyle name="Normal 41 2 2" xfId="46997" xr:uid="{00000000-0005-0000-0000-0000007F0000}"/>
    <cellStyle name="Normal 41 2 2 2" xfId="46998" xr:uid="{00000000-0005-0000-0000-0000017F0000}"/>
    <cellStyle name="Normal 41 2 2 2 2" xfId="46999" xr:uid="{00000000-0005-0000-0000-0000027F0000}"/>
    <cellStyle name="Normal 41 2 2 3" xfId="47000" xr:uid="{00000000-0005-0000-0000-0000037F0000}"/>
    <cellStyle name="Normal 41 2 2 3 2" xfId="47001" xr:uid="{00000000-0005-0000-0000-0000047F0000}"/>
    <cellStyle name="Normal 41 2 2 4" xfId="47002" xr:uid="{00000000-0005-0000-0000-0000057F0000}"/>
    <cellStyle name="Normal 41 2 3" xfId="47003" xr:uid="{00000000-0005-0000-0000-0000067F0000}"/>
    <cellStyle name="Normal 41 2 3 2" xfId="47004" xr:uid="{00000000-0005-0000-0000-0000077F0000}"/>
    <cellStyle name="Normal 41 2 4" xfId="47005" xr:uid="{00000000-0005-0000-0000-0000087F0000}"/>
    <cellStyle name="Normal 41 2 4 2" xfId="47006" xr:uid="{00000000-0005-0000-0000-0000097F0000}"/>
    <cellStyle name="Normal 41 2 5" xfId="47007" xr:uid="{00000000-0005-0000-0000-00000A7F0000}"/>
    <cellStyle name="Normal 41 3" xfId="47008" xr:uid="{00000000-0005-0000-0000-00000B7F0000}"/>
    <cellStyle name="Normal 41 3 2" xfId="47009" xr:uid="{00000000-0005-0000-0000-00000C7F0000}"/>
    <cellStyle name="Normal 41 4" xfId="47010" xr:uid="{00000000-0005-0000-0000-00000D7F0000}"/>
    <cellStyle name="Normal 41 4 2" xfId="47011" xr:uid="{00000000-0005-0000-0000-00000E7F0000}"/>
    <cellStyle name="Normal 41 5" xfId="47012" xr:uid="{00000000-0005-0000-0000-00000F7F0000}"/>
    <cellStyle name="Normal 41 5 2" xfId="47013" xr:uid="{00000000-0005-0000-0000-0000107F0000}"/>
    <cellStyle name="Normal 41 6" xfId="47014" xr:uid="{00000000-0005-0000-0000-0000117F0000}"/>
    <cellStyle name="Normal 41 6 2" xfId="47015" xr:uid="{00000000-0005-0000-0000-0000127F0000}"/>
    <cellStyle name="Normal 41 7" xfId="47016" xr:uid="{00000000-0005-0000-0000-0000137F0000}"/>
    <cellStyle name="Normal 42" xfId="29406" xr:uid="{00000000-0005-0000-0000-0000147F0000}"/>
    <cellStyle name="Normal 42 2" xfId="29407" xr:uid="{00000000-0005-0000-0000-0000157F0000}"/>
    <cellStyle name="Normal 42 2 2" xfId="47017" xr:uid="{00000000-0005-0000-0000-0000167F0000}"/>
    <cellStyle name="Normal 42 3" xfId="47018" xr:uid="{00000000-0005-0000-0000-0000177F0000}"/>
    <cellStyle name="Normal 42 3 2" xfId="47019" xr:uid="{00000000-0005-0000-0000-0000187F0000}"/>
    <cellStyle name="Normal 42 4" xfId="47020" xr:uid="{00000000-0005-0000-0000-0000197F0000}"/>
    <cellStyle name="Normal 43" xfId="29408" xr:uid="{00000000-0005-0000-0000-00001A7F0000}"/>
    <cellStyle name="Normal 43 2" xfId="29409" xr:uid="{00000000-0005-0000-0000-00001B7F0000}"/>
    <cellStyle name="Normal 43 2 2" xfId="47021" xr:uid="{00000000-0005-0000-0000-00001C7F0000}"/>
    <cellStyle name="Normal 43 3" xfId="47022" xr:uid="{00000000-0005-0000-0000-00001D7F0000}"/>
    <cellStyle name="Normal 43 3 2" xfId="47023" xr:uid="{00000000-0005-0000-0000-00001E7F0000}"/>
    <cellStyle name="Normal 43 4" xfId="47024" xr:uid="{00000000-0005-0000-0000-00001F7F0000}"/>
    <cellStyle name="Normal 44" xfId="29410" xr:uid="{00000000-0005-0000-0000-0000207F0000}"/>
    <cellStyle name="Normal 44 2" xfId="29411" xr:uid="{00000000-0005-0000-0000-0000217F0000}"/>
    <cellStyle name="Normal 44 2 2" xfId="47025" xr:uid="{00000000-0005-0000-0000-0000227F0000}"/>
    <cellStyle name="Normal 44 3" xfId="47026" xr:uid="{00000000-0005-0000-0000-0000237F0000}"/>
    <cellStyle name="Normal 44 3 2" xfId="47027" xr:uid="{00000000-0005-0000-0000-0000247F0000}"/>
    <cellStyle name="Normal 44 4" xfId="47028" xr:uid="{00000000-0005-0000-0000-0000257F0000}"/>
    <cellStyle name="Normal 44 4 2" xfId="47029" xr:uid="{00000000-0005-0000-0000-0000267F0000}"/>
    <cellStyle name="Normal 44 5" xfId="47030" xr:uid="{00000000-0005-0000-0000-0000277F0000}"/>
    <cellStyle name="Normal 44 5 2" xfId="47031" xr:uid="{00000000-0005-0000-0000-0000287F0000}"/>
    <cellStyle name="Normal 44 6" xfId="47032" xr:uid="{00000000-0005-0000-0000-0000297F0000}"/>
    <cellStyle name="Normal 44 6 2" xfId="47033" xr:uid="{00000000-0005-0000-0000-00002A7F0000}"/>
    <cellStyle name="Normal 44 7" xfId="47034" xr:uid="{00000000-0005-0000-0000-00002B7F0000}"/>
    <cellStyle name="Normal 45" xfId="29412" xr:uid="{00000000-0005-0000-0000-00002C7F0000}"/>
    <cellStyle name="Normal 45 2" xfId="29413" xr:uid="{00000000-0005-0000-0000-00002D7F0000}"/>
    <cellStyle name="Normal 45 2 2" xfId="47035" xr:uid="{00000000-0005-0000-0000-00002E7F0000}"/>
    <cellStyle name="Normal 45 3" xfId="47036" xr:uid="{00000000-0005-0000-0000-00002F7F0000}"/>
    <cellStyle name="Normal 45 3 2" xfId="47037" xr:uid="{00000000-0005-0000-0000-0000307F0000}"/>
    <cellStyle name="Normal 45 4" xfId="47038" xr:uid="{00000000-0005-0000-0000-0000317F0000}"/>
    <cellStyle name="Normal 45 4 2" xfId="47039" xr:uid="{00000000-0005-0000-0000-0000327F0000}"/>
    <cellStyle name="Normal 45 5" xfId="47040" xr:uid="{00000000-0005-0000-0000-0000337F0000}"/>
    <cellStyle name="Normal 45 5 2" xfId="47041" xr:uid="{00000000-0005-0000-0000-0000347F0000}"/>
    <cellStyle name="Normal 45 6" xfId="47042" xr:uid="{00000000-0005-0000-0000-0000357F0000}"/>
    <cellStyle name="Normal 45 6 2" xfId="47043" xr:uid="{00000000-0005-0000-0000-0000367F0000}"/>
    <cellStyle name="Normal 45 7" xfId="47044" xr:uid="{00000000-0005-0000-0000-0000377F0000}"/>
    <cellStyle name="Normal 46" xfId="29414" xr:uid="{00000000-0005-0000-0000-0000387F0000}"/>
    <cellStyle name="Normal 46 2" xfId="29415" xr:uid="{00000000-0005-0000-0000-0000397F0000}"/>
    <cellStyle name="Normal 46 2 2" xfId="47045" xr:uid="{00000000-0005-0000-0000-00003A7F0000}"/>
    <cellStyle name="Normal 46 3" xfId="47046" xr:uid="{00000000-0005-0000-0000-00003B7F0000}"/>
    <cellStyle name="Normal 46 3 2" xfId="47047" xr:uid="{00000000-0005-0000-0000-00003C7F0000}"/>
    <cellStyle name="Normal 46 4" xfId="47048" xr:uid="{00000000-0005-0000-0000-00003D7F0000}"/>
    <cellStyle name="Normal 47" xfId="29416" xr:uid="{00000000-0005-0000-0000-00003E7F0000}"/>
    <cellStyle name="Normal 47 2" xfId="29417" xr:uid="{00000000-0005-0000-0000-00003F7F0000}"/>
    <cellStyle name="Normal 47 2 2" xfId="47049" xr:uid="{00000000-0005-0000-0000-0000407F0000}"/>
    <cellStyle name="Normal 47 3" xfId="47050" xr:uid="{00000000-0005-0000-0000-0000417F0000}"/>
    <cellStyle name="Normal 47 3 2" xfId="47051" xr:uid="{00000000-0005-0000-0000-0000427F0000}"/>
    <cellStyle name="Normal 47 4" xfId="47052" xr:uid="{00000000-0005-0000-0000-0000437F0000}"/>
    <cellStyle name="Normal 48" xfId="29418" xr:uid="{00000000-0005-0000-0000-0000447F0000}"/>
    <cellStyle name="Normal 48 2" xfId="29419" xr:uid="{00000000-0005-0000-0000-0000457F0000}"/>
    <cellStyle name="Normal 48 2 2" xfId="47053" xr:uid="{00000000-0005-0000-0000-0000467F0000}"/>
    <cellStyle name="Normal 48 3" xfId="29420" xr:uid="{00000000-0005-0000-0000-0000477F0000}"/>
    <cellStyle name="Normal 48 3 2" xfId="47054" xr:uid="{00000000-0005-0000-0000-0000487F0000}"/>
    <cellStyle name="Normal 48 4" xfId="47055" xr:uid="{00000000-0005-0000-0000-0000497F0000}"/>
    <cellStyle name="Normal 49" xfId="29421" xr:uid="{00000000-0005-0000-0000-00004A7F0000}"/>
    <cellStyle name="Normal 49 2" xfId="29422" xr:uid="{00000000-0005-0000-0000-00004B7F0000}"/>
    <cellStyle name="Normal 49 2 2" xfId="47056" xr:uid="{00000000-0005-0000-0000-00004C7F0000}"/>
    <cellStyle name="Normal 49 3" xfId="47057" xr:uid="{00000000-0005-0000-0000-00004D7F0000}"/>
    <cellStyle name="Normal 49 3 2" xfId="47058" xr:uid="{00000000-0005-0000-0000-00004E7F0000}"/>
    <cellStyle name="Normal 49 4" xfId="47059" xr:uid="{00000000-0005-0000-0000-00004F7F0000}"/>
    <cellStyle name="Normal 5" xfId="29423" xr:uid="{00000000-0005-0000-0000-0000507F0000}"/>
    <cellStyle name="Normal 5 10" xfId="29424" xr:uid="{00000000-0005-0000-0000-0000517F0000}"/>
    <cellStyle name="Normal 5 10 2" xfId="29425" xr:uid="{00000000-0005-0000-0000-0000527F0000}"/>
    <cellStyle name="Normal 5 10 2 2" xfId="29426" xr:uid="{00000000-0005-0000-0000-0000537F0000}"/>
    <cellStyle name="Normal 5 10 3" xfId="29427" xr:uid="{00000000-0005-0000-0000-0000547F0000}"/>
    <cellStyle name="Normal 5 10 3 2" xfId="29428" xr:uid="{00000000-0005-0000-0000-0000557F0000}"/>
    <cellStyle name="Normal 5 10 4" xfId="29429" xr:uid="{00000000-0005-0000-0000-0000567F0000}"/>
    <cellStyle name="Normal 5 10 4 2" xfId="29430" xr:uid="{00000000-0005-0000-0000-0000577F0000}"/>
    <cellStyle name="Normal 5 10 5" xfId="29431" xr:uid="{00000000-0005-0000-0000-0000587F0000}"/>
    <cellStyle name="Normal 5 10 6" xfId="29432" xr:uid="{00000000-0005-0000-0000-0000597F0000}"/>
    <cellStyle name="Normal 5 11" xfId="29433" xr:uid="{00000000-0005-0000-0000-00005A7F0000}"/>
    <cellStyle name="Normal 5 11 2" xfId="29434" xr:uid="{00000000-0005-0000-0000-00005B7F0000}"/>
    <cellStyle name="Normal 5 11 2 2" xfId="29435" xr:uid="{00000000-0005-0000-0000-00005C7F0000}"/>
    <cellStyle name="Normal 5 11 3" xfId="29436" xr:uid="{00000000-0005-0000-0000-00005D7F0000}"/>
    <cellStyle name="Normal 5 11 3 2" xfId="29437" xr:uid="{00000000-0005-0000-0000-00005E7F0000}"/>
    <cellStyle name="Normal 5 11 4" xfId="29438" xr:uid="{00000000-0005-0000-0000-00005F7F0000}"/>
    <cellStyle name="Normal 5 11 5" xfId="29439" xr:uid="{00000000-0005-0000-0000-0000607F0000}"/>
    <cellStyle name="Normal 5 12" xfId="29440" xr:uid="{00000000-0005-0000-0000-0000617F0000}"/>
    <cellStyle name="Normal 5 12 2" xfId="29441" xr:uid="{00000000-0005-0000-0000-0000627F0000}"/>
    <cellStyle name="Normal 5 13" xfId="29442" xr:uid="{00000000-0005-0000-0000-0000637F0000}"/>
    <cellStyle name="Normal 5 13 2" xfId="29443" xr:uid="{00000000-0005-0000-0000-0000647F0000}"/>
    <cellStyle name="Normal 5 14" xfId="29444" xr:uid="{00000000-0005-0000-0000-0000657F0000}"/>
    <cellStyle name="Normal 5 14 2" xfId="29445" xr:uid="{00000000-0005-0000-0000-0000667F0000}"/>
    <cellStyle name="Normal 5 15" xfId="29446" xr:uid="{00000000-0005-0000-0000-0000677F0000}"/>
    <cellStyle name="Normal 5 16" xfId="29447" xr:uid="{00000000-0005-0000-0000-0000687F0000}"/>
    <cellStyle name="Normal 5 17" xfId="29448" xr:uid="{00000000-0005-0000-0000-0000697F0000}"/>
    <cellStyle name="Normal 5 18" xfId="29449" xr:uid="{00000000-0005-0000-0000-00006A7F0000}"/>
    <cellStyle name="Normal 5 2" xfId="29450" xr:uid="{00000000-0005-0000-0000-00006B7F0000}"/>
    <cellStyle name="Normal 5 2 10" xfId="29451" xr:uid="{00000000-0005-0000-0000-00006C7F0000}"/>
    <cellStyle name="Normal 5 2 10 2" xfId="29452" xr:uid="{00000000-0005-0000-0000-00006D7F0000}"/>
    <cellStyle name="Normal 5 2 11" xfId="29453" xr:uid="{00000000-0005-0000-0000-00006E7F0000}"/>
    <cellStyle name="Normal 5 2 11 2" xfId="29454" xr:uid="{00000000-0005-0000-0000-00006F7F0000}"/>
    <cellStyle name="Normal 5 2 12" xfId="29455" xr:uid="{00000000-0005-0000-0000-0000707F0000}"/>
    <cellStyle name="Normal 5 2 13" xfId="29456" xr:uid="{00000000-0005-0000-0000-0000717F0000}"/>
    <cellStyle name="Normal 5 2 14" xfId="29457" xr:uid="{00000000-0005-0000-0000-0000727F0000}"/>
    <cellStyle name="Normal 5 2 2" xfId="29458" xr:uid="{00000000-0005-0000-0000-0000737F0000}"/>
    <cellStyle name="Normal 5 2 2 10" xfId="29459" xr:uid="{00000000-0005-0000-0000-0000747F0000}"/>
    <cellStyle name="Normal 5 2 2 11" xfId="29460" xr:uid="{00000000-0005-0000-0000-0000757F0000}"/>
    <cellStyle name="Normal 5 2 2 12" xfId="29461" xr:uid="{00000000-0005-0000-0000-0000767F0000}"/>
    <cellStyle name="Normal 5 2 2 2" xfId="29462" xr:uid="{00000000-0005-0000-0000-0000777F0000}"/>
    <cellStyle name="Normal 5 2 2 2 2" xfId="29463" xr:uid="{00000000-0005-0000-0000-0000787F0000}"/>
    <cellStyle name="Normal 5 2 2 2 2 2" xfId="29464" xr:uid="{00000000-0005-0000-0000-0000797F0000}"/>
    <cellStyle name="Normal 5 2 2 2 2 3" xfId="29465" xr:uid="{00000000-0005-0000-0000-00007A7F0000}"/>
    <cellStyle name="Normal 5 2 2 2 3" xfId="29466" xr:uid="{00000000-0005-0000-0000-00007B7F0000}"/>
    <cellStyle name="Normal 5 2 2 2 3 2" xfId="29467" xr:uid="{00000000-0005-0000-0000-00007C7F0000}"/>
    <cellStyle name="Normal 5 2 2 2 4" xfId="29468" xr:uid="{00000000-0005-0000-0000-00007D7F0000}"/>
    <cellStyle name="Normal 5 2 2 2 4 2" xfId="29469" xr:uid="{00000000-0005-0000-0000-00007E7F0000}"/>
    <cellStyle name="Normal 5 2 2 2 5" xfId="29470" xr:uid="{00000000-0005-0000-0000-00007F7F0000}"/>
    <cellStyle name="Normal 5 2 2 2 6" xfId="29471" xr:uid="{00000000-0005-0000-0000-0000807F0000}"/>
    <cellStyle name="Normal 5 2 2 2 7" xfId="29472" xr:uid="{00000000-0005-0000-0000-0000817F0000}"/>
    <cellStyle name="Normal 5 2 2 3" xfId="29473" xr:uid="{00000000-0005-0000-0000-0000827F0000}"/>
    <cellStyle name="Normal 5 2 2 3 2" xfId="29474" xr:uid="{00000000-0005-0000-0000-0000837F0000}"/>
    <cellStyle name="Normal 5 2 2 3 2 2" xfId="29475" xr:uid="{00000000-0005-0000-0000-0000847F0000}"/>
    <cellStyle name="Normal 5 2 2 3 3" xfId="29476" xr:uid="{00000000-0005-0000-0000-0000857F0000}"/>
    <cellStyle name="Normal 5 2 2 3 3 2" xfId="29477" xr:uid="{00000000-0005-0000-0000-0000867F0000}"/>
    <cellStyle name="Normal 5 2 2 3 4" xfId="29478" xr:uid="{00000000-0005-0000-0000-0000877F0000}"/>
    <cellStyle name="Normal 5 2 2 3 4 2" xfId="29479" xr:uid="{00000000-0005-0000-0000-0000887F0000}"/>
    <cellStyle name="Normal 5 2 2 3 5" xfId="29480" xr:uid="{00000000-0005-0000-0000-0000897F0000}"/>
    <cellStyle name="Normal 5 2 2 3 6" xfId="29481" xr:uid="{00000000-0005-0000-0000-00008A7F0000}"/>
    <cellStyle name="Normal 5 2 2 3 7" xfId="29482" xr:uid="{00000000-0005-0000-0000-00008B7F0000}"/>
    <cellStyle name="Normal 5 2 2 4" xfId="29483" xr:uid="{00000000-0005-0000-0000-00008C7F0000}"/>
    <cellStyle name="Normal 5 2 2 4 2" xfId="29484" xr:uid="{00000000-0005-0000-0000-00008D7F0000}"/>
    <cellStyle name="Normal 5 2 2 4 2 2" xfId="29485" xr:uid="{00000000-0005-0000-0000-00008E7F0000}"/>
    <cellStyle name="Normal 5 2 2 4 3" xfId="29486" xr:uid="{00000000-0005-0000-0000-00008F7F0000}"/>
    <cellStyle name="Normal 5 2 2 4 3 2" xfId="29487" xr:uid="{00000000-0005-0000-0000-0000907F0000}"/>
    <cellStyle name="Normal 5 2 2 4 4" xfId="29488" xr:uid="{00000000-0005-0000-0000-0000917F0000}"/>
    <cellStyle name="Normal 5 2 2 4 4 2" xfId="29489" xr:uid="{00000000-0005-0000-0000-0000927F0000}"/>
    <cellStyle name="Normal 5 2 2 4 5" xfId="29490" xr:uid="{00000000-0005-0000-0000-0000937F0000}"/>
    <cellStyle name="Normal 5 2 2 4 6" xfId="29491" xr:uid="{00000000-0005-0000-0000-0000947F0000}"/>
    <cellStyle name="Normal 5 2 2 4 7" xfId="29492" xr:uid="{00000000-0005-0000-0000-0000957F0000}"/>
    <cellStyle name="Normal 5 2 2 5" xfId="29493" xr:uid="{00000000-0005-0000-0000-0000967F0000}"/>
    <cellStyle name="Normal 5 2 2 5 2" xfId="29494" xr:uid="{00000000-0005-0000-0000-0000977F0000}"/>
    <cellStyle name="Normal 5 2 2 5 2 2" xfId="29495" xr:uid="{00000000-0005-0000-0000-0000987F0000}"/>
    <cellStyle name="Normal 5 2 2 5 3" xfId="29496" xr:uid="{00000000-0005-0000-0000-0000997F0000}"/>
    <cellStyle name="Normal 5 2 2 5 3 2" xfId="29497" xr:uid="{00000000-0005-0000-0000-00009A7F0000}"/>
    <cellStyle name="Normal 5 2 2 5 4" xfId="29498" xr:uid="{00000000-0005-0000-0000-00009B7F0000}"/>
    <cellStyle name="Normal 5 2 2 5 4 2" xfId="29499" xr:uid="{00000000-0005-0000-0000-00009C7F0000}"/>
    <cellStyle name="Normal 5 2 2 5 5" xfId="29500" xr:uid="{00000000-0005-0000-0000-00009D7F0000}"/>
    <cellStyle name="Normal 5 2 2 5 6" xfId="29501" xr:uid="{00000000-0005-0000-0000-00009E7F0000}"/>
    <cellStyle name="Normal 5 2 2 6" xfId="29502" xr:uid="{00000000-0005-0000-0000-00009F7F0000}"/>
    <cellStyle name="Normal 5 2 2 6 2" xfId="29503" xr:uid="{00000000-0005-0000-0000-0000A07F0000}"/>
    <cellStyle name="Normal 5 2 2 6 2 2" xfId="29504" xr:uid="{00000000-0005-0000-0000-0000A17F0000}"/>
    <cellStyle name="Normal 5 2 2 6 3" xfId="29505" xr:uid="{00000000-0005-0000-0000-0000A27F0000}"/>
    <cellStyle name="Normal 5 2 2 6 3 2" xfId="29506" xr:uid="{00000000-0005-0000-0000-0000A37F0000}"/>
    <cellStyle name="Normal 5 2 2 6 4" xfId="29507" xr:uid="{00000000-0005-0000-0000-0000A47F0000}"/>
    <cellStyle name="Normal 5 2 2 6 5" xfId="29508" xr:uid="{00000000-0005-0000-0000-0000A57F0000}"/>
    <cellStyle name="Normal 5 2 2 7" xfId="29509" xr:uid="{00000000-0005-0000-0000-0000A67F0000}"/>
    <cellStyle name="Normal 5 2 2 7 2" xfId="29510" xr:uid="{00000000-0005-0000-0000-0000A77F0000}"/>
    <cellStyle name="Normal 5 2 2 8" xfId="29511" xr:uid="{00000000-0005-0000-0000-0000A87F0000}"/>
    <cellStyle name="Normal 5 2 2 8 2" xfId="29512" xr:uid="{00000000-0005-0000-0000-0000A97F0000}"/>
    <cellStyle name="Normal 5 2 2 9" xfId="29513" xr:uid="{00000000-0005-0000-0000-0000AA7F0000}"/>
    <cellStyle name="Normal 5 2 2 9 2" xfId="29514" xr:uid="{00000000-0005-0000-0000-0000AB7F0000}"/>
    <cellStyle name="Normal 5 2 3" xfId="29515" xr:uid="{00000000-0005-0000-0000-0000AC7F0000}"/>
    <cellStyle name="Normal 5 2 3 10" xfId="29516" xr:uid="{00000000-0005-0000-0000-0000AD7F0000}"/>
    <cellStyle name="Normal 5 2 3 11" xfId="29517" xr:uid="{00000000-0005-0000-0000-0000AE7F0000}"/>
    <cellStyle name="Normal 5 2 3 2" xfId="29518" xr:uid="{00000000-0005-0000-0000-0000AF7F0000}"/>
    <cellStyle name="Normal 5 2 3 2 2" xfId="29519" xr:uid="{00000000-0005-0000-0000-0000B07F0000}"/>
    <cellStyle name="Normal 5 2 3 2 2 2" xfId="29520" xr:uid="{00000000-0005-0000-0000-0000B17F0000}"/>
    <cellStyle name="Normal 5 2 3 2 3" xfId="29521" xr:uid="{00000000-0005-0000-0000-0000B27F0000}"/>
    <cellStyle name="Normal 5 2 3 2 3 2" xfId="29522" xr:uid="{00000000-0005-0000-0000-0000B37F0000}"/>
    <cellStyle name="Normal 5 2 3 2 4" xfId="29523" xr:uid="{00000000-0005-0000-0000-0000B47F0000}"/>
    <cellStyle name="Normal 5 2 3 2 4 2" xfId="29524" xr:uid="{00000000-0005-0000-0000-0000B57F0000}"/>
    <cellStyle name="Normal 5 2 3 2 5" xfId="29525" xr:uid="{00000000-0005-0000-0000-0000B67F0000}"/>
    <cellStyle name="Normal 5 2 3 2 6" xfId="29526" xr:uid="{00000000-0005-0000-0000-0000B77F0000}"/>
    <cellStyle name="Normal 5 2 3 2 7" xfId="29527" xr:uid="{00000000-0005-0000-0000-0000B87F0000}"/>
    <cellStyle name="Normal 5 2 3 3" xfId="29528" xr:uid="{00000000-0005-0000-0000-0000B97F0000}"/>
    <cellStyle name="Normal 5 2 3 3 2" xfId="29529" xr:uid="{00000000-0005-0000-0000-0000BA7F0000}"/>
    <cellStyle name="Normal 5 2 3 3 2 2" xfId="29530" xr:uid="{00000000-0005-0000-0000-0000BB7F0000}"/>
    <cellStyle name="Normal 5 2 3 3 3" xfId="29531" xr:uid="{00000000-0005-0000-0000-0000BC7F0000}"/>
    <cellStyle name="Normal 5 2 3 3 3 2" xfId="29532" xr:uid="{00000000-0005-0000-0000-0000BD7F0000}"/>
    <cellStyle name="Normal 5 2 3 3 4" xfId="29533" xr:uid="{00000000-0005-0000-0000-0000BE7F0000}"/>
    <cellStyle name="Normal 5 2 3 3 4 2" xfId="29534" xr:uid="{00000000-0005-0000-0000-0000BF7F0000}"/>
    <cellStyle name="Normal 5 2 3 3 5" xfId="29535" xr:uid="{00000000-0005-0000-0000-0000C07F0000}"/>
    <cellStyle name="Normal 5 2 3 3 6" xfId="29536" xr:uid="{00000000-0005-0000-0000-0000C17F0000}"/>
    <cellStyle name="Normal 5 2 3 4" xfId="29537" xr:uid="{00000000-0005-0000-0000-0000C27F0000}"/>
    <cellStyle name="Normal 5 2 3 4 2" xfId="29538" xr:uid="{00000000-0005-0000-0000-0000C37F0000}"/>
    <cellStyle name="Normal 5 2 3 4 2 2" xfId="29539" xr:uid="{00000000-0005-0000-0000-0000C47F0000}"/>
    <cellStyle name="Normal 5 2 3 4 3" xfId="29540" xr:uid="{00000000-0005-0000-0000-0000C57F0000}"/>
    <cellStyle name="Normal 5 2 3 4 3 2" xfId="29541" xr:uid="{00000000-0005-0000-0000-0000C67F0000}"/>
    <cellStyle name="Normal 5 2 3 4 4" xfId="29542" xr:uid="{00000000-0005-0000-0000-0000C77F0000}"/>
    <cellStyle name="Normal 5 2 3 4 4 2" xfId="29543" xr:uid="{00000000-0005-0000-0000-0000C87F0000}"/>
    <cellStyle name="Normal 5 2 3 4 5" xfId="29544" xr:uid="{00000000-0005-0000-0000-0000C97F0000}"/>
    <cellStyle name="Normal 5 2 3 4 6" xfId="29545" xr:uid="{00000000-0005-0000-0000-0000CA7F0000}"/>
    <cellStyle name="Normal 5 2 3 5" xfId="29546" xr:uid="{00000000-0005-0000-0000-0000CB7F0000}"/>
    <cellStyle name="Normal 5 2 3 5 2" xfId="29547" xr:uid="{00000000-0005-0000-0000-0000CC7F0000}"/>
    <cellStyle name="Normal 5 2 3 5 2 2" xfId="29548" xr:uid="{00000000-0005-0000-0000-0000CD7F0000}"/>
    <cellStyle name="Normal 5 2 3 5 3" xfId="29549" xr:uid="{00000000-0005-0000-0000-0000CE7F0000}"/>
    <cellStyle name="Normal 5 2 3 5 3 2" xfId="29550" xr:uid="{00000000-0005-0000-0000-0000CF7F0000}"/>
    <cellStyle name="Normal 5 2 3 5 4" xfId="29551" xr:uid="{00000000-0005-0000-0000-0000D07F0000}"/>
    <cellStyle name="Normal 5 2 3 5 5" xfId="29552" xr:uid="{00000000-0005-0000-0000-0000D17F0000}"/>
    <cellStyle name="Normal 5 2 3 6" xfId="29553" xr:uid="{00000000-0005-0000-0000-0000D27F0000}"/>
    <cellStyle name="Normal 5 2 3 6 2" xfId="29554" xr:uid="{00000000-0005-0000-0000-0000D37F0000}"/>
    <cellStyle name="Normal 5 2 3 7" xfId="29555" xr:uid="{00000000-0005-0000-0000-0000D47F0000}"/>
    <cellStyle name="Normal 5 2 3 7 2" xfId="29556" xr:uid="{00000000-0005-0000-0000-0000D57F0000}"/>
    <cellStyle name="Normal 5 2 3 8" xfId="29557" xr:uid="{00000000-0005-0000-0000-0000D67F0000}"/>
    <cellStyle name="Normal 5 2 3 8 2" xfId="29558" xr:uid="{00000000-0005-0000-0000-0000D77F0000}"/>
    <cellStyle name="Normal 5 2 3 9" xfId="29559" xr:uid="{00000000-0005-0000-0000-0000D87F0000}"/>
    <cellStyle name="Normal 5 2 4" xfId="29560" xr:uid="{00000000-0005-0000-0000-0000D97F0000}"/>
    <cellStyle name="Normal 5 2 4 10" xfId="29561" xr:uid="{00000000-0005-0000-0000-0000DA7F0000}"/>
    <cellStyle name="Normal 5 2 4 11" xfId="29562" xr:uid="{00000000-0005-0000-0000-0000DB7F0000}"/>
    <cellStyle name="Normal 5 2 4 2" xfId="29563" xr:uid="{00000000-0005-0000-0000-0000DC7F0000}"/>
    <cellStyle name="Normal 5 2 4 2 2" xfId="29564" xr:uid="{00000000-0005-0000-0000-0000DD7F0000}"/>
    <cellStyle name="Normal 5 2 4 2 2 2" xfId="29565" xr:uid="{00000000-0005-0000-0000-0000DE7F0000}"/>
    <cellStyle name="Normal 5 2 4 2 3" xfId="29566" xr:uid="{00000000-0005-0000-0000-0000DF7F0000}"/>
    <cellStyle name="Normal 5 2 4 2 3 2" xfId="29567" xr:uid="{00000000-0005-0000-0000-0000E07F0000}"/>
    <cellStyle name="Normal 5 2 4 2 4" xfId="29568" xr:uid="{00000000-0005-0000-0000-0000E17F0000}"/>
    <cellStyle name="Normal 5 2 4 2 4 2" xfId="29569" xr:uid="{00000000-0005-0000-0000-0000E27F0000}"/>
    <cellStyle name="Normal 5 2 4 2 5" xfId="29570" xr:uid="{00000000-0005-0000-0000-0000E37F0000}"/>
    <cellStyle name="Normal 5 2 4 2 6" xfId="29571" xr:uid="{00000000-0005-0000-0000-0000E47F0000}"/>
    <cellStyle name="Normal 5 2 4 3" xfId="29572" xr:uid="{00000000-0005-0000-0000-0000E57F0000}"/>
    <cellStyle name="Normal 5 2 4 3 2" xfId="29573" xr:uid="{00000000-0005-0000-0000-0000E67F0000}"/>
    <cellStyle name="Normal 5 2 4 3 2 2" xfId="29574" xr:uid="{00000000-0005-0000-0000-0000E77F0000}"/>
    <cellStyle name="Normal 5 2 4 3 3" xfId="29575" xr:uid="{00000000-0005-0000-0000-0000E87F0000}"/>
    <cellStyle name="Normal 5 2 4 3 3 2" xfId="29576" xr:uid="{00000000-0005-0000-0000-0000E97F0000}"/>
    <cellStyle name="Normal 5 2 4 3 4" xfId="29577" xr:uid="{00000000-0005-0000-0000-0000EA7F0000}"/>
    <cellStyle name="Normal 5 2 4 3 4 2" xfId="29578" xr:uid="{00000000-0005-0000-0000-0000EB7F0000}"/>
    <cellStyle name="Normal 5 2 4 3 5" xfId="29579" xr:uid="{00000000-0005-0000-0000-0000EC7F0000}"/>
    <cellStyle name="Normal 5 2 4 3 6" xfId="29580" xr:uid="{00000000-0005-0000-0000-0000ED7F0000}"/>
    <cellStyle name="Normal 5 2 4 4" xfId="29581" xr:uid="{00000000-0005-0000-0000-0000EE7F0000}"/>
    <cellStyle name="Normal 5 2 4 4 2" xfId="29582" xr:uid="{00000000-0005-0000-0000-0000EF7F0000}"/>
    <cellStyle name="Normal 5 2 4 4 2 2" xfId="29583" xr:uid="{00000000-0005-0000-0000-0000F07F0000}"/>
    <cellStyle name="Normal 5 2 4 4 3" xfId="29584" xr:uid="{00000000-0005-0000-0000-0000F17F0000}"/>
    <cellStyle name="Normal 5 2 4 4 3 2" xfId="29585" xr:uid="{00000000-0005-0000-0000-0000F27F0000}"/>
    <cellStyle name="Normal 5 2 4 4 4" xfId="29586" xr:uid="{00000000-0005-0000-0000-0000F37F0000}"/>
    <cellStyle name="Normal 5 2 4 4 4 2" xfId="29587" xr:uid="{00000000-0005-0000-0000-0000F47F0000}"/>
    <cellStyle name="Normal 5 2 4 4 5" xfId="29588" xr:uid="{00000000-0005-0000-0000-0000F57F0000}"/>
    <cellStyle name="Normal 5 2 4 4 6" xfId="29589" xr:uid="{00000000-0005-0000-0000-0000F67F0000}"/>
    <cellStyle name="Normal 5 2 4 5" xfId="29590" xr:uid="{00000000-0005-0000-0000-0000F77F0000}"/>
    <cellStyle name="Normal 5 2 4 5 2" xfId="29591" xr:uid="{00000000-0005-0000-0000-0000F87F0000}"/>
    <cellStyle name="Normal 5 2 4 5 2 2" xfId="29592" xr:uid="{00000000-0005-0000-0000-0000F97F0000}"/>
    <cellStyle name="Normal 5 2 4 5 3" xfId="29593" xr:uid="{00000000-0005-0000-0000-0000FA7F0000}"/>
    <cellStyle name="Normal 5 2 4 5 3 2" xfId="29594" xr:uid="{00000000-0005-0000-0000-0000FB7F0000}"/>
    <cellStyle name="Normal 5 2 4 5 4" xfId="29595" xr:uid="{00000000-0005-0000-0000-0000FC7F0000}"/>
    <cellStyle name="Normal 5 2 4 5 5" xfId="29596" xr:uid="{00000000-0005-0000-0000-0000FD7F0000}"/>
    <cellStyle name="Normal 5 2 4 6" xfId="29597" xr:uid="{00000000-0005-0000-0000-0000FE7F0000}"/>
    <cellStyle name="Normal 5 2 4 6 2" xfId="29598" xr:uid="{00000000-0005-0000-0000-0000FF7F0000}"/>
    <cellStyle name="Normal 5 2 4 7" xfId="29599" xr:uid="{00000000-0005-0000-0000-000000800000}"/>
    <cellStyle name="Normal 5 2 4 7 2" xfId="29600" xr:uid="{00000000-0005-0000-0000-000001800000}"/>
    <cellStyle name="Normal 5 2 4 8" xfId="29601" xr:uid="{00000000-0005-0000-0000-000002800000}"/>
    <cellStyle name="Normal 5 2 4 8 2" xfId="29602" xr:uid="{00000000-0005-0000-0000-000003800000}"/>
    <cellStyle name="Normal 5 2 4 9" xfId="29603" xr:uid="{00000000-0005-0000-0000-000004800000}"/>
    <cellStyle name="Normal 5 2 5" xfId="29604" xr:uid="{00000000-0005-0000-0000-000005800000}"/>
    <cellStyle name="Normal 5 2 5 2" xfId="29605" xr:uid="{00000000-0005-0000-0000-000006800000}"/>
    <cellStyle name="Normal 5 2 5 2 2" xfId="29606" xr:uid="{00000000-0005-0000-0000-000007800000}"/>
    <cellStyle name="Normal 5 2 5 3" xfId="29607" xr:uid="{00000000-0005-0000-0000-000008800000}"/>
    <cellStyle name="Normal 5 2 5 3 2" xfId="29608" xr:uid="{00000000-0005-0000-0000-000009800000}"/>
    <cellStyle name="Normal 5 2 5 4" xfId="29609" xr:uid="{00000000-0005-0000-0000-00000A800000}"/>
    <cellStyle name="Normal 5 2 5 4 2" xfId="29610" xr:uid="{00000000-0005-0000-0000-00000B800000}"/>
    <cellStyle name="Normal 5 2 5 5" xfId="29611" xr:uid="{00000000-0005-0000-0000-00000C800000}"/>
    <cellStyle name="Normal 5 2 5 6" xfId="29612" xr:uid="{00000000-0005-0000-0000-00000D800000}"/>
    <cellStyle name="Normal 5 2 6" xfId="29613" xr:uid="{00000000-0005-0000-0000-00000E800000}"/>
    <cellStyle name="Normal 5 2 6 2" xfId="29614" xr:uid="{00000000-0005-0000-0000-00000F800000}"/>
    <cellStyle name="Normal 5 2 6 2 2" xfId="29615" xr:uid="{00000000-0005-0000-0000-000010800000}"/>
    <cellStyle name="Normal 5 2 6 3" xfId="29616" xr:uid="{00000000-0005-0000-0000-000011800000}"/>
    <cellStyle name="Normal 5 2 6 3 2" xfId="29617" xr:uid="{00000000-0005-0000-0000-000012800000}"/>
    <cellStyle name="Normal 5 2 6 4" xfId="29618" xr:uid="{00000000-0005-0000-0000-000013800000}"/>
    <cellStyle name="Normal 5 2 6 4 2" xfId="29619" xr:uid="{00000000-0005-0000-0000-000014800000}"/>
    <cellStyle name="Normal 5 2 6 5" xfId="29620" xr:uid="{00000000-0005-0000-0000-000015800000}"/>
    <cellStyle name="Normal 5 2 6 6" xfId="29621" xr:uid="{00000000-0005-0000-0000-000016800000}"/>
    <cellStyle name="Normal 5 2 7" xfId="29622" xr:uid="{00000000-0005-0000-0000-000017800000}"/>
    <cellStyle name="Normal 5 2 7 2" xfId="29623" xr:uid="{00000000-0005-0000-0000-000018800000}"/>
    <cellStyle name="Normal 5 2 7 2 2" xfId="29624" xr:uid="{00000000-0005-0000-0000-000019800000}"/>
    <cellStyle name="Normal 5 2 7 3" xfId="29625" xr:uid="{00000000-0005-0000-0000-00001A800000}"/>
    <cellStyle name="Normal 5 2 7 3 2" xfId="29626" xr:uid="{00000000-0005-0000-0000-00001B800000}"/>
    <cellStyle name="Normal 5 2 7 4" xfId="29627" xr:uid="{00000000-0005-0000-0000-00001C800000}"/>
    <cellStyle name="Normal 5 2 7 4 2" xfId="29628" xr:uid="{00000000-0005-0000-0000-00001D800000}"/>
    <cellStyle name="Normal 5 2 7 5" xfId="29629" xr:uid="{00000000-0005-0000-0000-00001E800000}"/>
    <cellStyle name="Normal 5 2 7 6" xfId="29630" xr:uid="{00000000-0005-0000-0000-00001F800000}"/>
    <cellStyle name="Normal 5 2 8" xfId="29631" xr:uid="{00000000-0005-0000-0000-000020800000}"/>
    <cellStyle name="Normal 5 2 8 2" xfId="29632" xr:uid="{00000000-0005-0000-0000-000021800000}"/>
    <cellStyle name="Normal 5 2 8 2 2" xfId="29633" xr:uid="{00000000-0005-0000-0000-000022800000}"/>
    <cellStyle name="Normal 5 2 8 3" xfId="29634" xr:uid="{00000000-0005-0000-0000-000023800000}"/>
    <cellStyle name="Normal 5 2 8 3 2" xfId="29635" xr:uid="{00000000-0005-0000-0000-000024800000}"/>
    <cellStyle name="Normal 5 2 8 4" xfId="29636" xr:uid="{00000000-0005-0000-0000-000025800000}"/>
    <cellStyle name="Normal 5 2 8 5" xfId="29637" xr:uid="{00000000-0005-0000-0000-000026800000}"/>
    <cellStyle name="Normal 5 2 9" xfId="29638" xr:uid="{00000000-0005-0000-0000-000027800000}"/>
    <cellStyle name="Normal 5 2 9 2" xfId="29639" xr:uid="{00000000-0005-0000-0000-000028800000}"/>
    <cellStyle name="Normal 5 3" xfId="29640" xr:uid="{00000000-0005-0000-0000-000029800000}"/>
    <cellStyle name="Normal 5 3 10" xfId="29641" xr:uid="{00000000-0005-0000-0000-00002A800000}"/>
    <cellStyle name="Normal 5 3 10 2" xfId="29642" xr:uid="{00000000-0005-0000-0000-00002B800000}"/>
    <cellStyle name="Normal 5 3 11" xfId="29643" xr:uid="{00000000-0005-0000-0000-00002C800000}"/>
    <cellStyle name="Normal 5 3 11 2" xfId="29644" xr:uid="{00000000-0005-0000-0000-00002D800000}"/>
    <cellStyle name="Normal 5 3 12" xfId="29645" xr:uid="{00000000-0005-0000-0000-00002E800000}"/>
    <cellStyle name="Normal 5 3 13" xfId="29646" xr:uid="{00000000-0005-0000-0000-00002F800000}"/>
    <cellStyle name="Normal 5 3 14" xfId="29647" xr:uid="{00000000-0005-0000-0000-000030800000}"/>
    <cellStyle name="Normal 5 3 2" xfId="29648" xr:uid="{00000000-0005-0000-0000-000031800000}"/>
    <cellStyle name="Normal 5 3 2 10" xfId="29649" xr:uid="{00000000-0005-0000-0000-000032800000}"/>
    <cellStyle name="Normal 5 3 2 11" xfId="29650" xr:uid="{00000000-0005-0000-0000-000033800000}"/>
    <cellStyle name="Normal 5 3 2 12" xfId="29651" xr:uid="{00000000-0005-0000-0000-000034800000}"/>
    <cellStyle name="Normal 5 3 2 2" xfId="29652" xr:uid="{00000000-0005-0000-0000-000035800000}"/>
    <cellStyle name="Normal 5 3 2 2 2" xfId="29653" xr:uid="{00000000-0005-0000-0000-000036800000}"/>
    <cellStyle name="Normal 5 3 2 2 2 2" xfId="29654" xr:uid="{00000000-0005-0000-0000-000037800000}"/>
    <cellStyle name="Normal 5 3 2 2 3" xfId="29655" xr:uid="{00000000-0005-0000-0000-000038800000}"/>
    <cellStyle name="Normal 5 3 2 2 3 2" xfId="29656" xr:uid="{00000000-0005-0000-0000-000039800000}"/>
    <cellStyle name="Normal 5 3 2 2 4" xfId="29657" xr:uid="{00000000-0005-0000-0000-00003A800000}"/>
    <cellStyle name="Normal 5 3 2 2 4 2" xfId="29658" xr:uid="{00000000-0005-0000-0000-00003B800000}"/>
    <cellStyle name="Normal 5 3 2 2 5" xfId="29659" xr:uid="{00000000-0005-0000-0000-00003C800000}"/>
    <cellStyle name="Normal 5 3 2 2 6" xfId="29660" xr:uid="{00000000-0005-0000-0000-00003D800000}"/>
    <cellStyle name="Normal 5 3 2 2 7" xfId="29661" xr:uid="{00000000-0005-0000-0000-00003E800000}"/>
    <cellStyle name="Normal 5 3 2 3" xfId="29662" xr:uid="{00000000-0005-0000-0000-00003F800000}"/>
    <cellStyle name="Normal 5 3 2 3 2" xfId="29663" xr:uid="{00000000-0005-0000-0000-000040800000}"/>
    <cellStyle name="Normal 5 3 2 3 2 2" xfId="29664" xr:uid="{00000000-0005-0000-0000-000041800000}"/>
    <cellStyle name="Normal 5 3 2 3 3" xfId="29665" xr:uid="{00000000-0005-0000-0000-000042800000}"/>
    <cellStyle name="Normal 5 3 2 3 3 2" xfId="29666" xr:uid="{00000000-0005-0000-0000-000043800000}"/>
    <cellStyle name="Normal 5 3 2 3 4" xfId="29667" xr:uid="{00000000-0005-0000-0000-000044800000}"/>
    <cellStyle name="Normal 5 3 2 3 4 2" xfId="29668" xr:uid="{00000000-0005-0000-0000-000045800000}"/>
    <cellStyle name="Normal 5 3 2 3 5" xfId="29669" xr:uid="{00000000-0005-0000-0000-000046800000}"/>
    <cellStyle name="Normal 5 3 2 3 6" xfId="29670" xr:uid="{00000000-0005-0000-0000-000047800000}"/>
    <cellStyle name="Normal 5 3 2 4" xfId="29671" xr:uid="{00000000-0005-0000-0000-000048800000}"/>
    <cellStyle name="Normal 5 3 2 4 2" xfId="29672" xr:uid="{00000000-0005-0000-0000-000049800000}"/>
    <cellStyle name="Normal 5 3 2 4 2 2" xfId="29673" xr:uid="{00000000-0005-0000-0000-00004A800000}"/>
    <cellStyle name="Normal 5 3 2 4 3" xfId="29674" xr:uid="{00000000-0005-0000-0000-00004B800000}"/>
    <cellStyle name="Normal 5 3 2 4 3 2" xfId="29675" xr:uid="{00000000-0005-0000-0000-00004C800000}"/>
    <cellStyle name="Normal 5 3 2 4 4" xfId="29676" xr:uid="{00000000-0005-0000-0000-00004D800000}"/>
    <cellStyle name="Normal 5 3 2 4 4 2" xfId="29677" xr:uid="{00000000-0005-0000-0000-00004E800000}"/>
    <cellStyle name="Normal 5 3 2 4 5" xfId="29678" xr:uid="{00000000-0005-0000-0000-00004F800000}"/>
    <cellStyle name="Normal 5 3 2 4 6" xfId="29679" xr:uid="{00000000-0005-0000-0000-000050800000}"/>
    <cellStyle name="Normal 5 3 2 5" xfId="29680" xr:uid="{00000000-0005-0000-0000-000051800000}"/>
    <cellStyle name="Normal 5 3 2 5 2" xfId="29681" xr:uid="{00000000-0005-0000-0000-000052800000}"/>
    <cellStyle name="Normal 5 3 2 5 2 2" xfId="29682" xr:uid="{00000000-0005-0000-0000-000053800000}"/>
    <cellStyle name="Normal 5 3 2 5 3" xfId="29683" xr:uid="{00000000-0005-0000-0000-000054800000}"/>
    <cellStyle name="Normal 5 3 2 5 3 2" xfId="29684" xr:uid="{00000000-0005-0000-0000-000055800000}"/>
    <cellStyle name="Normal 5 3 2 5 4" xfId="29685" xr:uid="{00000000-0005-0000-0000-000056800000}"/>
    <cellStyle name="Normal 5 3 2 5 4 2" xfId="29686" xr:uid="{00000000-0005-0000-0000-000057800000}"/>
    <cellStyle name="Normal 5 3 2 5 5" xfId="29687" xr:uid="{00000000-0005-0000-0000-000058800000}"/>
    <cellStyle name="Normal 5 3 2 5 6" xfId="29688" xr:uid="{00000000-0005-0000-0000-000059800000}"/>
    <cellStyle name="Normal 5 3 2 6" xfId="29689" xr:uid="{00000000-0005-0000-0000-00005A800000}"/>
    <cellStyle name="Normal 5 3 2 6 2" xfId="29690" xr:uid="{00000000-0005-0000-0000-00005B800000}"/>
    <cellStyle name="Normal 5 3 2 6 2 2" xfId="29691" xr:uid="{00000000-0005-0000-0000-00005C800000}"/>
    <cellStyle name="Normal 5 3 2 6 3" xfId="29692" xr:uid="{00000000-0005-0000-0000-00005D800000}"/>
    <cellStyle name="Normal 5 3 2 6 3 2" xfId="29693" xr:uid="{00000000-0005-0000-0000-00005E800000}"/>
    <cellStyle name="Normal 5 3 2 6 4" xfId="29694" xr:uid="{00000000-0005-0000-0000-00005F800000}"/>
    <cellStyle name="Normal 5 3 2 6 5" xfId="29695" xr:uid="{00000000-0005-0000-0000-000060800000}"/>
    <cellStyle name="Normal 5 3 2 7" xfId="29696" xr:uid="{00000000-0005-0000-0000-000061800000}"/>
    <cellStyle name="Normal 5 3 2 7 2" xfId="29697" xr:uid="{00000000-0005-0000-0000-000062800000}"/>
    <cellStyle name="Normal 5 3 2 8" xfId="29698" xr:uid="{00000000-0005-0000-0000-000063800000}"/>
    <cellStyle name="Normal 5 3 2 8 2" xfId="29699" xr:uid="{00000000-0005-0000-0000-000064800000}"/>
    <cellStyle name="Normal 5 3 2 9" xfId="29700" xr:uid="{00000000-0005-0000-0000-000065800000}"/>
    <cellStyle name="Normal 5 3 2 9 2" xfId="29701" xr:uid="{00000000-0005-0000-0000-000066800000}"/>
    <cellStyle name="Normal 5 3 3" xfId="29702" xr:uid="{00000000-0005-0000-0000-000067800000}"/>
    <cellStyle name="Normal 5 3 3 10" xfId="29703" xr:uid="{00000000-0005-0000-0000-000068800000}"/>
    <cellStyle name="Normal 5 3 3 11" xfId="29704" xr:uid="{00000000-0005-0000-0000-000069800000}"/>
    <cellStyle name="Normal 5 3 3 2" xfId="29705" xr:uid="{00000000-0005-0000-0000-00006A800000}"/>
    <cellStyle name="Normal 5 3 3 2 2" xfId="29706" xr:uid="{00000000-0005-0000-0000-00006B800000}"/>
    <cellStyle name="Normal 5 3 3 2 2 2" xfId="29707" xr:uid="{00000000-0005-0000-0000-00006C800000}"/>
    <cellStyle name="Normal 5 3 3 2 3" xfId="29708" xr:uid="{00000000-0005-0000-0000-00006D800000}"/>
    <cellStyle name="Normal 5 3 3 2 3 2" xfId="29709" xr:uid="{00000000-0005-0000-0000-00006E800000}"/>
    <cellStyle name="Normal 5 3 3 2 4" xfId="29710" xr:uid="{00000000-0005-0000-0000-00006F800000}"/>
    <cellStyle name="Normal 5 3 3 2 4 2" xfId="29711" xr:uid="{00000000-0005-0000-0000-000070800000}"/>
    <cellStyle name="Normal 5 3 3 2 5" xfId="29712" xr:uid="{00000000-0005-0000-0000-000071800000}"/>
    <cellStyle name="Normal 5 3 3 2 6" xfId="29713" xr:uid="{00000000-0005-0000-0000-000072800000}"/>
    <cellStyle name="Normal 5 3 3 3" xfId="29714" xr:uid="{00000000-0005-0000-0000-000073800000}"/>
    <cellStyle name="Normal 5 3 3 3 2" xfId="29715" xr:uid="{00000000-0005-0000-0000-000074800000}"/>
    <cellStyle name="Normal 5 3 3 3 2 2" xfId="29716" xr:uid="{00000000-0005-0000-0000-000075800000}"/>
    <cellStyle name="Normal 5 3 3 3 3" xfId="29717" xr:uid="{00000000-0005-0000-0000-000076800000}"/>
    <cellStyle name="Normal 5 3 3 3 3 2" xfId="29718" xr:uid="{00000000-0005-0000-0000-000077800000}"/>
    <cellStyle name="Normal 5 3 3 3 4" xfId="29719" xr:uid="{00000000-0005-0000-0000-000078800000}"/>
    <cellStyle name="Normal 5 3 3 3 4 2" xfId="29720" xr:uid="{00000000-0005-0000-0000-000079800000}"/>
    <cellStyle name="Normal 5 3 3 3 5" xfId="29721" xr:uid="{00000000-0005-0000-0000-00007A800000}"/>
    <cellStyle name="Normal 5 3 3 3 6" xfId="29722" xr:uid="{00000000-0005-0000-0000-00007B800000}"/>
    <cellStyle name="Normal 5 3 3 4" xfId="29723" xr:uid="{00000000-0005-0000-0000-00007C800000}"/>
    <cellStyle name="Normal 5 3 3 4 2" xfId="29724" xr:uid="{00000000-0005-0000-0000-00007D800000}"/>
    <cellStyle name="Normal 5 3 3 4 2 2" xfId="29725" xr:uid="{00000000-0005-0000-0000-00007E800000}"/>
    <cellStyle name="Normal 5 3 3 4 3" xfId="29726" xr:uid="{00000000-0005-0000-0000-00007F800000}"/>
    <cellStyle name="Normal 5 3 3 4 3 2" xfId="29727" xr:uid="{00000000-0005-0000-0000-000080800000}"/>
    <cellStyle name="Normal 5 3 3 4 4" xfId="29728" xr:uid="{00000000-0005-0000-0000-000081800000}"/>
    <cellStyle name="Normal 5 3 3 4 4 2" xfId="29729" xr:uid="{00000000-0005-0000-0000-000082800000}"/>
    <cellStyle name="Normal 5 3 3 4 5" xfId="29730" xr:uid="{00000000-0005-0000-0000-000083800000}"/>
    <cellStyle name="Normal 5 3 3 4 6" xfId="29731" xr:uid="{00000000-0005-0000-0000-000084800000}"/>
    <cellStyle name="Normal 5 3 3 5" xfId="29732" xr:uid="{00000000-0005-0000-0000-000085800000}"/>
    <cellStyle name="Normal 5 3 3 5 2" xfId="29733" xr:uid="{00000000-0005-0000-0000-000086800000}"/>
    <cellStyle name="Normal 5 3 3 5 2 2" xfId="29734" xr:uid="{00000000-0005-0000-0000-000087800000}"/>
    <cellStyle name="Normal 5 3 3 5 3" xfId="29735" xr:uid="{00000000-0005-0000-0000-000088800000}"/>
    <cellStyle name="Normal 5 3 3 5 3 2" xfId="29736" xr:uid="{00000000-0005-0000-0000-000089800000}"/>
    <cellStyle name="Normal 5 3 3 5 4" xfId="29737" xr:uid="{00000000-0005-0000-0000-00008A800000}"/>
    <cellStyle name="Normal 5 3 3 5 5" xfId="29738" xr:uid="{00000000-0005-0000-0000-00008B800000}"/>
    <cellStyle name="Normal 5 3 3 6" xfId="29739" xr:uid="{00000000-0005-0000-0000-00008C800000}"/>
    <cellStyle name="Normal 5 3 3 6 2" xfId="29740" xr:uid="{00000000-0005-0000-0000-00008D800000}"/>
    <cellStyle name="Normal 5 3 3 7" xfId="29741" xr:uid="{00000000-0005-0000-0000-00008E800000}"/>
    <cellStyle name="Normal 5 3 3 7 2" xfId="29742" xr:uid="{00000000-0005-0000-0000-00008F800000}"/>
    <cellStyle name="Normal 5 3 3 8" xfId="29743" xr:uid="{00000000-0005-0000-0000-000090800000}"/>
    <cellStyle name="Normal 5 3 3 8 2" xfId="29744" xr:uid="{00000000-0005-0000-0000-000091800000}"/>
    <cellStyle name="Normal 5 3 3 9" xfId="29745" xr:uid="{00000000-0005-0000-0000-000092800000}"/>
    <cellStyle name="Normal 5 3 4" xfId="29746" xr:uid="{00000000-0005-0000-0000-000093800000}"/>
    <cellStyle name="Normal 5 3 4 10" xfId="29747" xr:uid="{00000000-0005-0000-0000-000094800000}"/>
    <cellStyle name="Normal 5 3 4 11" xfId="29748" xr:uid="{00000000-0005-0000-0000-000095800000}"/>
    <cellStyle name="Normal 5 3 4 2" xfId="29749" xr:uid="{00000000-0005-0000-0000-000096800000}"/>
    <cellStyle name="Normal 5 3 4 2 2" xfId="29750" xr:uid="{00000000-0005-0000-0000-000097800000}"/>
    <cellStyle name="Normal 5 3 4 2 2 2" xfId="29751" xr:uid="{00000000-0005-0000-0000-000098800000}"/>
    <cellStyle name="Normal 5 3 4 2 3" xfId="29752" xr:uid="{00000000-0005-0000-0000-000099800000}"/>
    <cellStyle name="Normal 5 3 4 2 3 2" xfId="29753" xr:uid="{00000000-0005-0000-0000-00009A800000}"/>
    <cellStyle name="Normal 5 3 4 2 4" xfId="29754" xr:uid="{00000000-0005-0000-0000-00009B800000}"/>
    <cellStyle name="Normal 5 3 4 2 4 2" xfId="29755" xr:uid="{00000000-0005-0000-0000-00009C800000}"/>
    <cellStyle name="Normal 5 3 4 2 5" xfId="29756" xr:uid="{00000000-0005-0000-0000-00009D800000}"/>
    <cellStyle name="Normal 5 3 4 2 6" xfId="29757" xr:uid="{00000000-0005-0000-0000-00009E800000}"/>
    <cellStyle name="Normal 5 3 4 3" xfId="29758" xr:uid="{00000000-0005-0000-0000-00009F800000}"/>
    <cellStyle name="Normal 5 3 4 3 2" xfId="29759" xr:uid="{00000000-0005-0000-0000-0000A0800000}"/>
    <cellStyle name="Normal 5 3 4 3 2 2" xfId="29760" xr:uid="{00000000-0005-0000-0000-0000A1800000}"/>
    <cellStyle name="Normal 5 3 4 3 3" xfId="29761" xr:uid="{00000000-0005-0000-0000-0000A2800000}"/>
    <cellStyle name="Normal 5 3 4 3 3 2" xfId="29762" xr:uid="{00000000-0005-0000-0000-0000A3800000}"/>
    <cellStyle name="Normal 5 3 4 3 4" xfId="29763" xr:uid="{00000000-0005-0000-0000-0000A4800000}"/>
    <cellStyle name="Normal 5 3 4 3 4 2" xfId="29764" xr:uid="{00000000-0005-0000-0000-0000A5800000}"/>
    <cellStyle name="Normal 5 3 4 3 5" xfId="29765" xr:uid="{00000000-0005-0000-0000-0000A6800000}"/>
    <cellStyle name="Normal 5 3 4 3 6" xfId="29766" xr:uid="{00000000-0005-0000-0000-0000A7800000}"/>
    <cellStyle name="Normal 5 3 4 4" xfId="29767" xr:uid="{00000000-0005-0000-0000-0000A8800000}"/>
    <cellStyle name="Normal 5 3 4 4 2" xfId="29768" xr:uid="{00000000-0005-0000-0000-0000A9800000}"/>
    <cellStyle name="Normal 5 3 4 4 2 2" xfId="29769" xr:uid="{00000000-0005-0000-0000-0000AA800000}"/>
    <cellStyle name="Normal 5 3 4 4 3" xfId="29770" xr:uid="{00000000-0005-0000-0000-0000AB800000}"/>
    <cellStyle name="Normal 5 3 4 4 3 2" xfId="29771" xr:uid="{00000000-0005-0000-0000-0000AC800000}"/>
    <cellStyle name="Normal 5 3 4 4 4" xfId="29772" xr:uid="{00000000-0005-0000-0000-0000AD800000}"/>
    <cellStyle name="Normal 5 3 4 4 4 2" xfId="29773" xr:uid="{00000000-0005-0000-0000-0000AE800000}"/>
    <cellStyle name="Normal 5 3 4 4 5" xfId="29774" xr:uid="{00000000-0005-0000-0000-0000AF800000}"/>
    <cellStyle name="Normal 5 3 4 4 6" xfId="29775" xr:uid="{00000000-0005-0000-0000-0000B0800000}"/>
    <cellStyle name="Normal 5 3 4 5" xfId="29776" xr:uid="{00000000-0005-0000-0000-0000B1800000}"/>
    <cellStyle name="Normal 5 3 4 5 2" xfId="29777" xr:uid="{00000000-0005-0000-0000-0000B2800000}"/>
    <cellStyle name="Normal 5 3 4 5 2 2" xfId="29778" xr:uid="{00000000-0005-0000-0000-0000B3800000}"/>
    <cellStyle name="Normal 5 3 4 5 3" xfId="29779" xr:uid="{00000000-0005-0000-0000-0000B4800000}"/>
    <cellStyle name="Normal 5 3 4 5 3 2" xfId="29780" xr:uid="{00000000-0005-0000-0000-0000B5800000}"/>
    <cellStyle name="Normal 5 3 4 5 4" xfId="29781" xr:uid="{00000000-0005-0000-0000-0000B6800000}"/>
    <cellStyle name="Normal 5 3 4 5 5" xfId="29782" xr:uid="{00000000-0005-0000-0000-0000B7800000}"/>
    <cellStyle name="Normal 5 3 4 6" xfId="29783" xr:uid="{00000000-0005-0000-0000-0000B8800000}"/>
    <cellStyle name="Normal 5 3 4 6 2" xfId="29784" xr:uid="{00000000-0005-0000-0000-0000B9800000}"/>
    <cellStyle name="Normal 5 3 4 7" xfId="29785" xr:uid="{00000000-0005-0000-0000-0000BA800000}"/>
    <cellStyle name="Normal 5 3 4 7 2" xfId="29786" xr:uid="{00000000-0005-0000-0000-0000BB800000}"/>
    <cellStyle name="Normal 5 3 4 8" xfId="29787" xr:uid="{00000000-0005-0000-0000-0000BC800000}"/>
    <cellStyle name="Normal 5 3 4 8 2" xfId="29788" xr:uid="{00000000-0005-0000-0000-0000BD800000}"/>
    <cellStyle name="Normal 5 3 4 9" xfId="29789" xr:uid="{00000000-0005-0000-0000-0000BE800000}"/>
    <cellStyle name="Normal 5 3 5" xfId="29790" xr:uid="{00000000-0005-0000-0000-0000BF800000}"/>
    <cellStyle name="Normal 5 3 5 2" xfId="29791" xr:uid="{00000000-0005-0000-0000-0000C0800000}"/>
    <cellStyle name="Normal 5 3 5 2 2" xfId="29792" xr:uid="{00000000-0005-0000-0000-0000C1800000}"/>
    <cellStyle name="Normal 5 3 5 3" xfId="29793" xr:uid="{00000000-0005-0000-0000-0000C2800000}"/>
    <cellStyle name="Normal 5 3 5 3 2" xfId="29794" xr:uid="{00000000-0005-0000-0000-0000C3800000}"/>
    <cellStyle name="Normal 5 3 5 4" xfId="29795" xr:uid="{00000000-0005-0000-0000-0000C4800000}"/>
    <cellStyle name="Normal 5 3 5 4 2" xfId="29796" xr:uid="{00000000-0005-0000-0000-0000C5800000}"/>
    <cellStyle name="Normal 5 3 5 5" xfId="29797" xr:uid="{00000000-0005-0000-0000-0000C6800000}"/>
    <cellStyle name="Normal 5 3 5 6" xfId="29798" xr:uid="{00000000-0005-0000-0000-0000C7800000}"/>
    <cellStyle name="Normal 5 3 6" xfId="29799" xr:uid="{00000000-0005-0000-0000-0000C8800000}"/>
    <cellStyle name="Normal 5 3 6 2" xfId="29800" xr:uid="{00000000-0005-0000-0000-0000C9800000}"/>
    <cellStyle name="Normal 5 3 6 2 2" xfId="29801" xr:uid="{00000000-0005-0000-0000-0000CA800000}"/>
    <cellStyle name="Normal 5 3 6 3" xfId="29802" xr:uid="{00000000-0005-0000-0000-0000CB800000}"/>
    <cellStyle name="Normal 5 3 6 3 2" xfId="29803" xr:uid="{00000000-0005-0000-0000-0000CC800000}"/>
    <cellStyle name="Normal 5 3 6 4" xfId="29804" xr:uid="{00000000-0005-0000-0000-0000CD800000}"/>
    <cellStyle name="Normal 5 3 6 4 2" xfId="29805" xr:uid="{00000000-0005-0000-0000-0000CE800000}"/>
    <cellStyle name="Normal 5 3 6 5" xfId="29806" xr:uid="{00000000-0005-0000-0000-0000CF800000}"/>
    <cellStyle name="Normal 5 3 6 6" xfId="29807" xr:uid="{00000000-0005-0000-0000-0000D0800000}"/>
    <cellStyle name="Normal 5 3 7" xfId="29808" xr:uid="{00000000-0005-0000-0000-0000D1800000}"/>
    <cellStyle name="Normal 5 3 7 2" xfId="29809" xr:uid="{00000000-0005-0000-0000-0000D2800000}"/>
    <cellStyle name="Normal 5 3 7 2 2" xfId="29810" xr:uid="{00000000-0005-0000-0000-0000D3800000}"/>
    <cellStyle name="Normal 5 3 7 3" xfId="29811" xr:uid="{00000000-0005-0000-0000-0000D4800000}"/>
    <cellStyle name="Normal 5 3 7 3 2" xfId="29812" xr:uid="{00000000-0005-0000-0000-0000D5800000}"/>
    <cellStyle name="Normal 5 3 7 4" xfId="29813" xr:uid="{00000000-0005-0000-0000-0000D6800000}"/>
    <cellStyle name="Normal 5 3 7 4 2" xfId="29814" xr:uid="{00000000-0005-0000-0000-0000D7800000}"/>
    <cellStyle name="Normal 5 3 7 5" xfId="29815" xr:uid="{00000000-0005-0000-0000-0000D8800000}"/>
    <cellStyle name="Normal 5 3 7 6" xfId="29816" xr:uid="{00000000-0005-0000-0000-0000D9800000}"/>
    <cellStyle name="Normal 5 3 8" xfId="29817" xr:uid="{00000000-0005-0000-0000-0000DA800000}"/>
    <cellStyle name="Normal 5 3 8 2" xfId="29818" xr:uid="{00000000-0005-0000-0000-0000DB800000}"/>
    <cellStyle name="Normal 5 3 8 2 2" xfId="29819" xr:uid="{00000000-0005-0000-0000-0000DC800000}"/>
    <cellStyle name="Normal 5 3 8 3" xfId="29820" xr:uid="{00000000-0005-0000-0000-0000DD800000}"/>
    <cellStyle name="Normal 5 3 8 3 2" xfId="29821" xr:uid="{00000000-0005-0000-0000-0000DE800000}"/>
    <cellStyle name="Normal 5 3 8 4" xfId="29822" xr:uid="{00000000-0005-0000-0000-0000DF800000}"/>
    <cellStyle name="Normal 5 3 8 5" xfId="29823" xr:uid="{00000000-0005-0000-0000-0000E0800000}"/>
    <cellStyle name="Normal 5 3 9" xfId="29824" xr:uid="{00000000-0005-0000-0000-0000E1800000}"/>
    <cellStyle name="Normal 5 3 9 2" xfId="29825" xr:uid="{00000000-0005-0000-0000-0000E2800000}"/>
    <cellStyle name="Normal 5 4" xfId="29826" xr:uid="{00000000-0005-0000-0000-0000E3800000}"/>
    <cellStyle name="Normal 5 4 10" xfId="29827" xr:uid="{00000000-0005-0000-0000-0000E4800000}"/>
    <cellStyle name="Normal 5 4 10 2" xfId="29828" xr:uid="{00000000-0005-0000-0000-0000E5800000}"/>
    <cellStyle name="Normal 5 4 11" xfId="29829" xr:uid="{00000000-0005-0000-0000-0000E6800000}"/>
    <cellStyle name="Normal 5 4 12" xfId="29830" xr:uid="{00000000-0005-0000-0000-0000E7800000}"/>
    <cellStyle name="Normal 5 4 13" xfId="29831" xr:uid="{00000000-0005-0000-0000-0000E8800000}"/>
    <cellStyle name="Normal 5 4 2" xfId="29832" xr:uid="{00000000-0005-0000-0000-0000E9800000}"/>
    <cellStyle name="Normal 5 4 2 10" xfId="29833" xr:uid="{00000000-0005-0000-0000-0000EA800000}"/>
    <cellStyle name="Normal 5 4 2 11" xfId="29834" xr:uid="{00000000-0005-0000-0000-0000EB800000}"/>
    <cellStyle name="Normal 5 4 2 2" xfId="29835" xr:uid="{00000000-0005-0000-0000-0000EC800000}"/>
    <cellStyle name="Normal 5 4 2 2 2" xfId="29836" xr:uid="{00000000-0005-0000-0000-0000ED800000}"/>
    <cellStyle name="Normal 5 4 2 2 2 2" xfId="29837" xr:uid="{00000000-0005-0000-0000-0000EE800000}"/>
    <cellStyle name="Normal 5 4 2 2 3" xfId="29838" xr:uid="{00000000-0005-0000-0000-0000EF800000}"/>
    <cellStyle name="Normal 5 4 2 2 3 2" xfId="29839" xr:uid="{00000000-0005-0000-0000-0000F0800000}"/>
    <cellStyle name="Normal 5 4 2 2 4" xfId="29840" xr:uid="{00000000-0005-0000-0000-0000F1800000}"/>
    <cellStyle name="Normal 5 4 2 2 4 2" xfId="29841" xr:uid="{00000000-0005-0000-0000-0000F2800000}"/>
    <cellStyle name="Normal 5 4 2 2 5" xfId="29842" xr:uid="{00000000-0005-0000-0000-0000F3800000}"/>
    <cellStyle name="Normal 5 4 2 2 6" xfId="29843" xr:uid="{00000000-0005-0000-0000-0000F4800000}"/>
    <cellStyle name="Normal 5 4 2 2 7" xfId="29844" xr:uid="{00000000-0005-0000-0000-0000F5800000}"/>
    <cellStyle name="Normal 5 4 2 3" xfId="29845" xr:uid="{00000000-0005-0000-0000-0000F6800000}"/>
    <cellStyle name="Normal 5 4 2 3 2" xfId="29846" xr:uid="{00000000-0005-0000-0000-0000F7800000}"/>
    <cellStyle name="Normal 5 4 2 3 2 2" xfId="29847" xr:uid="{00000000-0005-0000-0000-0000F8800000}"/>
    <cellStyle name="Normal 5 4 2 3 3" xfId="29848" xr:uid="{00000000-0005-0000-0000-0000F9800000}"/>
    <cellStyle name="Normal 5 4 2 3 3 2" xfId="29849" xr:uid="{00000000-0005-0000-0000-0000FA800000}"/>
    <cellStyle name="Normal 5 4 2 3 4" xfId="29850" xr:uid="{00000000-0005-0000-0000-0000FB800000}"/>
    <cellStyle name="Normal 5 4 2 3 4 2" xfId="29851" xr:uid="{00000000-0005-0000-0000-0000FC800000}"/>
    <cellStyle name="Normal 5 4 2 3 5" xfId="29852" xr:uid="{00000000-0005-0000-0000-0000FD800000}"/>
    <cellStyle name="Normal 5 4 2 3 6" xfId="29853" xr:uid="{00000000-0005-0000-0000-0000FE800000}"/>
    <cellStyle name="Normal 5 4 2 4" xfId="29854" xr:uid="{00000000-0005-0000-0000-0000FF800000}"/>
    <cellStyle name="Normal 5 4 2 4 2" xfId="29855" xr:uid="{00000000-0005-0000-0000-000000810000}"/>
    <cellStyle name="Normal 5 4 2 4 2 2" xfId="29856" xr:uid="{00000000-0005-0000-0000-000001810000}"/>
    <cellStyle name="Normal 5 4 2 4 3" xfId="29857" xr:uid="{00000000-0005-0000-0000-000002810000}"/>
    <cellStyle name="Normal 5 4 2 4 3 2" xfId="29858" xr:uid="{00000000-0005-0000-0000-000003810000}"/>
    <cellStyle name="Normal 5 4 2 4 4" xfId="29859" xr:uid="{00000000-0005-0000-0000-000004810000}"/>
    <cellStyle name="Normal 5 4 2 4 4 2" xfId="29860" xr:uid="{00000000-0005-0000-0000-000005810000}"/>
    <cellStyle name="Normal 5 4 2 4 5" xfId="29861" xr:uid="{00000000-0005-0000-0000-000006810000}"/>
    <cellStyle name="Normal 5 4 2 4 6" xfId="29862" xr:uid="{00000000-0005-0000-0000-000007810000}"/>
    <cellStyle name="Normal 5 4 2 5" xfId="29863" xr:uid="{00000000-0005-0000-0000-000008810000}"/>
    <cellStyle name="Normal 5 4 2 5 2" xfId="29864" xr:uid="{00000000-0005-0000-0000-000009810000}"/>
    <cellStyle name="Normal 5 4 2 5 2 2" xfId="29865" xr:uid="{00000000-0005-0000-0000-00000A810000}"/>
    <cellStyle name="Normal 5 4 2 5 3" xfId="29866" xr:uid="{00000000-0005-0000-0000-00000B810000}"/>
    <cellStyle name="Normal 5 4 2 5 3 2" xfId="29867" xr:uid="{00000000-0005-0000-0000-00000C810000}"/>
    <cellStyle name="Normal 5 4 2 5 4" xfId="29868" xr:uid="{00000000-0005-0000-0000-00000D810000}"/>
    <cellStyle name="Normal 5 4 2 5 5" xfId="29869" xr:uid="{00000000-0005-0000-0000-00000E810000}"/>
    <cellStyle name="Normal 5 4 2 6" xfId="29870" xr:uid="{00000000-0005-0000-0000-00000F810000}"/>
    <cellStyle name="Normal 5 4 2 6 2" xfId="29871" xr:uid="{00000000-0005-0000-0000-000010810000}"/>
    <cellStyle name="Normal 5 4 2 7" xfId="29872" xr:uid="{00000000-0005-0000-0000-000011810000}"/>
    <cellStyle name="Normal 5 4 2 7 2" xfId="29873" xr:uid="{00000000-0005-0000-0000-000012810000}"/>
    <cellStyle name="Normal 5 4 2 8" xfId="29874" xr:uid="{00000000-0005-0000-0000-000013810000}"/>
    <cellStyle name="Normal 5 4 2 8 2" xfId="29875" xr:uid="{00000000-0005-0000-0000-000014810000}"/>
    <cellStyle name="Normal 5 4 2 9" xfId="29876" xr:uid="{00000000-0005-0000-0000-000015810000}"/>
    <cellStyle name="Normal 5 4 3" xfId="29877" xr:uid="{00000000-0005-0000-0000-000016810000}"/>
    <cellStyle name="Normal 5 4 3 10" xfId="29878" xr:uid="{00000000-0005-0000-0000-000017810000}"/>
    <cellStyle name="Normal 5 4 3 11" xfId="29879" xr:uid="{00000000-0005-0000-0000-000018810000}"/>
    <cellStyle name="Normal 5 4 3 2" xfId="29880" xr:uid="{00000000-0005-0000-0000-000019810000}"/>
    <cellStyle name="Normal 5 4 3 2 2" xfId="29881" xr:uid="{00000000-0005-0000-0000-00001A810000}"/>
    <cellStyle name="Normal 5 4 3 2 2 2" xfId="29882" xr:uid="{00000000-0005-0000-0000-00001B810000}"/>
    <cellStyle name="Normal 5 4 3 2 3" xfId="29883" xr:uid="{00000000-0005-0000-0000-00001C810000}"/>
    <cellStyle name="Normal 5 4 3 2 3 2" xfId="29884" xr:uid="{00000000-0005-0000-0000-00001D810000}"/>
    <cellStyle name="Normal 5 4 3 2 4" xfId="29885" xr:uid="{00000000-0005-0000-0000-00001E810000}"/>
    <cellStyle name="Normal 5 4 3 2 4 2" xfId="29886" xr:uid="{00000000-0005-0000-0000-00001F810000}"/>
    <cellStyle name="Normal 5 4 3 2 5" xfId="29887" xr:uid="{00000000-0005-0000-0000-000020810000}"/>
    <cellStyle name="Normal 5 4 3 2 6" xfId="29888" xr:uid="{00000000-0005-0000-0000-000021810000}"/>
    <cellStyle name="Normal 5 4 3 3" xfId="29889" xr:uid="{00000000-0005-0000-0000-000022810000}"/>
    <cellStyle name="Normal 5 4 3 3 2" xfId="29890" xr:uid="{00000000-0005-0000-0000-000023810000}"/>
    <cellStyle name="Normal 5 4 3 3 2 2" xfId="29891" xr:uid="{00000000-0005-0000-0000-000024810000}"/>
    <cellStyle name="Normal 5 4 3 3 3" xfId="29892" xr:uid="{00000000-0005-0000-0000-000025810000}"/>
    <cellStyle name="Normal 5 4 3 3 3 2" xfId="29893" xr:uid="{00000000-0005-0000-0000-000026810000}"/>
    <cellStyle name="Normal 5 4 3 3 4" xfId="29894" xr:uid="{00000000-0005-0000-0000-000027810000}"/>
    <cellStyle name="Normal 5 4 3 3 4 2" xfId="29895" xr:uid="{00000000-0005-0000-0000-000028810000}"/>
    <cellStyle name="Normal 5 4 3 3 5" xfId="29896" xr:uid="{00000000-0005-0000-0000-000029810000}"/>
    <cellStyle name="Normal 5 4 3 3 6" xfId="29897" xr:uid="{00000000-0005-0000-0000-00002A810000}"/>
    <cellStyle name="Normal 5 4 3 4" xfId="29898" xr:uid="{00000000-0005-0000-0000-00002B810000}"/>
    <cellStyle name="Normal 5 4 3 4 2" xfId="29899" xr:uid="{00000000-0005-0000-0000-00002C810000}"/>
    <cellStyle name="Normal 5 4 3 4 2 2" xfId="29900" xr:uid="{00000000-0005-0000-0000-00002D810000}"/>
    <cellStyle name="Normal 5 4 3 4 3" xfId="29901" xr:uid="{00000000-0005-0000-0000-00002E810000}"/>
    <cellStyle name="Normal 5 4 3 4 3 2" xfId="29902" xr:uid="{00000000-0005-0000-0000-00002F810000}"/>
    <cellStyle name="Normal 5 4 3 4 4" xfId="29903" xr:uid="{00000000-0005-0000-0000-000030810000}"/>
    <cellStyle name="Normal 5 4 3 4 4 2" xfId="29904" xr:uid="{00000000-0005-0000-0000-000031810000}"/>
    <cellStyle name="Normal 5 4 3 4 5" xfId="29905" xr:uid="{00000000-0005-0000-0000-000032810000}"/>
    <cellStyle name="Normal 5 4 3 4 6" xfId="29906" xr:uid="{00000000-0005-0000-0000-000033810000}"/>
    <cellStyle name="Normal 5 4 3 5" xfId="29907" xr:uid="{00000000-0005-0000-0000-000034810000}"/>
    <cellStyle name="Normal 5 4 3 5 2" xfId="29908" xr:uid="{00000000-0005-0000-0000-000035810000}"/>
    <cellStyle name="Normal 5 4 3 5 2 2" xfId="29909" xr:uid="{00000000-0005-0000-0000-000036810000}"/>
    <cellStyle name="Normal 5 4 3 5 3" xfId="29910" xr:uid="{00000000-0005-0000-0000-000037810000}"/>
    <cellStyle name="Normal 5 4 3 5 3 2" xfId="29911" xr:uid="{00000000-0005-0000-0000-000038810000}"/>
    <cellStyle name="Normal 5 4 3 5 4" xfId="29912" xr:uid="{00000000-0005-0000-0000-000039810000}"/>
    <cellStyle name="Normal 5 4 3 5 5" xfId="29913" xr:uid="{00000000-0005-0000-0000-00003A810000}"/>
    <cellStyle name="Normal 5 4 3 6" xfId="29914" xr:uid="{00000000-0005-0000-0000-00003B810000}"/>
    <cellStyle name="Normal 5 4 3 6 2" xfId="29915" xr:uid="{00000000-0005-0000-0000-00003C810000}"/>
    <cellStyle name="Normal 5 4 3 7" xfId="29916" xr:uid="{00000000-0005-0000-0000-00003D810000}"/>
    <cellStyle name="Normal 5 4 3 7 2" xfId="29917" xr:uid="{00000000-0005-0000-0000-00003E810000}"/>
    <cellStyle name="Normal 5 4 3 8" xfId="29918" xr:uid="{00000000-0005-0000-0000-00003F810000}"/>
    <cellStyle name="Normal 5 4 3 8 2" xfId="29919" xr:uid="{00000000-0005-0000-0000-000040810000}"/>
    <cellStyle name="Normal 5 4 3 9" xfId="29920" xr:uid="{00000000-0005-0000-0000-000041810000}"/>
    <cellStyle name="Normal 5 4 4" xfId="29921" xr:uid="{00000000-0005-0000-0000-000042810000}"/>
    <cellStyle name="Normal 5 4 4 2" xfId="29922" xr:uid="{00000000-0005-0000-0000-000043810000}"/>
    <cellStyle name="Normal 5 4 4 2 2" xfId="29923" xr:uid="{00000000-0005-0000-0000-000044810000}"/>
    <cellStyle name="Normal 5 4 4 3" xfId="29924" xr:uid="{00000000-0005-0000-0000-000045810000}"/>
    <cellStyle name="Normal 5 4 4 3 2" xfId="29925" xr:uid="{00000000-0005-0000-0000-000046810000}"/>
    <cellStyle name="Normal 5 4 4 4" xfId="29926" xr:uid="{00000000-0005-0000-0000-000047810000}"/>
    <cellStyle name="Normal 5 4 4 4 2" xfId="29927" xr:uid="{00000000-0005-0000-0000-000048810000}"/>
    <cellStyle name="Normal 5 4 4 5" xfId="29928" xr:uid="{00000000-0005-0000-0000-000049810000}"/>
    <cellStyle name="Normal 5 4 4 6" xfId="29929" xr:uid="{00000000-0005-0000-0000-00004A810000}"/>
    <cellStyle name="Normal 5 4 4 7" xfId="29930" xr:uid="{00000000-0005-0000-0000-00004B810000}"/>
    <cellStyle name="Normal 5 4 5" xfId="29931" xr:uid="{00000000-0005-0000-0000-00004C810000}"/>
    <cellStyle name="Normal 5 4 5 2" xfId="29932" xr:uid="{00000000-0005-0000-0000-00004D810000}"/>
    <cellStyle name="Normal 5 4 5 2 2" xfId="29933" xr:uid="{00000000-0005-0000-0000-00004E810000}"/>
    <cellStyle name="Normal 5 4 5 3" xfId="29934" xr:uid="{00000000-0005-0000-0000-00004F810000}"/>
    <cellStyle name="Normal 5 4 5 3 2" xfId="29935" xr:uid="{00000000-0005-0000-0000-000050810000}"/>
    <cellStyle name="Normal 5 4 5 4" xfId="29936" xr:uid="{00000000-0005-0000-0000-000051810000}"/>
    <cellStyle name="Normal 5 4 5 4 2" xfId="29937" xr:uid="{00000000-0005-0000-0000-000052810000}"/>
    <cellStyle name="Normal 5 4 5 5" xfId="29938" xr:uid="{00000000-0005-0000-0000-000053810000}"/>
    <cellStyle name="Normal 5 4 5 6" xfId="29939" xr:uid="{00000000-0005-0000-0000-000054810000}"/>
    <cellStyle name="Normal 5 4 6" xfId="29940" xr:uid="{00000000-0005-0000-0000-000055810000}"/>
    <cellStyle name="Normal 5 4 6 2" xfId="29941" xr:uid="{00000000-0005-0000-0000-000056810000}"/>
    <cellStyle name="Normal 5 4 6 2 2" xfId="29942" xr:uid="{00000000-0005-0000-0000-000057810000}"/>
    <cellStyle name="Normal 5 4 6 3" xfId="29943" xr:uid="{00000000-0005-0000-0000-000058810000}"/>
    <cellStyle name="Normal 5 4 6 3 2" xfId="29944" xr:uid="{00000000-0005-0000-0000-000059810000}"/>
    <cellStyle name="Normal 5 4 6 4" xfId="29945" xr:uid="{00000000-0005-0000-0000-00005A810000}"/>
    <cellStyle name="Normal 5 4 6 4 2" xfId="29946" xr:uid="{00000000-0005-0000-0000-00005B810000}"/>
    <cellStyle name="Normal 5 4 6 5" xfId="29947" xr:uid="{00000000-0005-0000-0000-00005C810000}"/>
    <cellStyle name="Normal 5 4 6 6" xfId="29948" xr:uid="{00000000-0005-0000-0000-00005D810000}"/>
    <cellStyle name="Normal 5 4 7" xfId="29949" xr:uid="{00000000-0005-0000-0000-00005E810000}"/>
    <cellStyle name="Normal 5 4 7 2" xfId="29950" xr:uid="{00000000-0005-0000-0000-00005F810000}"/>
    <cellStyle name="Normal 5 4 7 2 2" xfId="29951" xr:uid="{00000000-0005-0000-0000-000060810000}"/>
    <cellStyle name="Normal 5 4 7 3" xfId="29952" xr:uid="{00000000-0005-0000-0000-000061810000}"/>
    <cellStyle name="Normal 5 4 7 3 2" xfId="29953" xr:uid="{00000000-0005-0000-0000-000062810000}"/>
    <cellStyle name="Normal 5 4 7 4" xfId="29954" xr:uid="{00000000-0005-0000-0000-000063810000}"/>
    <cellStyle name="Normal 5 4 7 5" xfId="29955" xr:uid="{00000000-0005-0000-0000-000064810000}"/>
    <cellStyle name="Normal 5 4 8" xfId="29956" xr:uid="{00000000-0005-0000-0000-000065810000}"/>
    <cellStyle name="Normal 5 4 8 2" xfId="29957" xr:uid="{00000000-0005-0000-0000-000066810000}"/>
    <cellStyle name="Normal 5 4 9" xfId="29958" xr:uid="{00000000-0005-0000-0000-000067810000}"/>
    <cellStyle name="Normal 5 4 9 2" xfId="29959" xr:uid="{00000000-0005-0000-0000-000068810000}"/>
    <cellStyle name="Normal 5 5" xfId="29960" xr:uid="{00000000-0005-0000-0000-000069810000}"/>
    <cellStyle name="Normal 5 5 10" xfId="29961" xr:uid="{00000000-0005-0000-0000-00006A810000}"/>
    <cellStyle name="Normal 5 5 11" xfId="29962" xr:uid="{00000000-0005-0000-0000-00006B810000}"/>
    <cellStyle name="Normal 5 5 12" xfId="29963" xr:uid="{00000000-0005-0000-0000-00006C810000}"/>
    <cellStyle name="Normal 5 5 2" xfId="29964" xr:uid="{00000000-0005-0000-0000-00006D810000}"/>
    <cellStyle name="Normal 5 5 2 2" xfId="29965" xr:uid="{00000000-0005-0000-0000-00006E810000}"/>
    <cellStyle name="Normal 5 5 2 2 2" xfId="29966" xr:uid="{00000000-0005-0000-0000-00006F810000}"/>
    <cellStyle name="Normal 5 5 2 2 3" xfId="29967" xr:uid="{00000000-0005-0000-0000-000070810000}"/>
    <cellStyle name="Normal 5 5 2 3" xfId="29968" xr:uid="{00000000-0005-0000-0000-000071810000}"/>
    <cellStyle name="Normal 5 5 2 3 2" xfId="29969" xr:uid="{00000000-0005-0000-0000-000072810000}"/>
    <cellStyle name="Normal 5 5 2 4" xfId="29970" xr:uid="{00000000-0005-0000-0000-000073810000}"/>
    <cellStyle name="Normal 5 5 2 4 2" xfId="29971" xr:uid="{00000000-0005-0000-0000-000074810000}"/>
    <cellStyle name="Normal 5 5 2 5" xfId="29972" xr:uid="{00000000-0005-0000-0000-000075810000}"/>
    <cellStyle name="Normal 5 5 2 6" xfId="29973" xr:uid="{00000000-0005-0000-0000-000076810000}"/>
    <cellStyle name="Normal 5 5 2 7" xfId="29974" xr:uid="{00000000-0005-0000-0000-000077810000}"/>
    <cellStyle name="Normal 5 5 3" xfId="29975" xr:uid="{00000000-0005-0000-0000-000078810000}"/>
    <cellStyle name="Normal 5 5 3 2" xfId="29976" xr:uid="{00000000-0005-0000-0000-000079810000}"/>
    <cellStyle name="Normal 5 5 3 2 2" xfId="29977" xr:uid="{00000000-0005-0000-0000-00007A810000}"/>
    <cellStyle name="Normal 5 5 3 3" xfId="29978" xr:uid="{00000000-0005-0000-0000-00007B810000}"/>
    <cellStyle name="Normal 5 5 3 3 2" xfId="29979" xr:uid="{00000000-0005-0000-0000-00007C810000}"/>
    <cellStyle name="Normal 5 5 3 4" xfId="29980" xr:uid="{00000000-0005-0000-0000-00007D810000}"/>
    <cellStyle name="Normal 5 5 3 4 2" xfId="29981" xr:uid="{00000000-0005-0000-0000-00007E810000}"/>
    <cellStyle name="Normal 5 5 3 5" xfId="29982" xr:uid="{00000000-0005-0000-0000-00007F810000}"/>
    <cellStyle name="Normal 5 5 3 6" xfId="29983" xr:uid="{00000000-0005-0000-0000-000080810000}"/>
    <cellStyle name="Normal 5 5 3 7" xfId="29984" xr:uid="{00000000-0005-0000-0000-000081810000}"/>
    <cellStyle name="Normal 5 5 4" xfId="29985" xr:uid="{00000000-0005-0000-0000-000082810000}"/>
    <cellStyle name="Normal 5 5 4 2" xfId="29986" xr:uid="{00000000-0005-0000-0000-000083810000}"/>
    <cellStyle name="Normal 5 5 4 2 2" xfId="29987" xr:uid="{00000000-0005-0000-0000-000084810000}"/>
    <cellStyle name="Normal 5 5 4 3" xfId="29988" xr:uid="{00000000-0005-0000-0000-000085810000}"/>
    <cellStyle name="Normal 5 5 4 3 2" xfId="29989" xr:uid="{00000000-0005-0000-0000-000086810000}"/>
    <cellStyle name="Normal 5 5 4 4" xfId="29990" xr:uid="{00000000-0005-0000-0000-000087810000}"/>
    <cellStyle name="Normal 5 5 4 4 2" xfId="29991" xr:uid="{00000000-0005-0000-0000-000088810000}"/>
    <cellStyle name="Normal 5 5 4 5" xfId="29992" xr:uid="{00000000-0005-0000-0000-000089810000}"/>
    <cellStyle name="Normal 5 5 4 6" xfId="29993" xr:uid="{00000000-0005-0000-0000-00008A810000}"/>
    <cellStyle name="Normal 5 5 4 7" xfId="29994" xr:uid="{00000000-0005-0000-0000-00008B810000}"/>
    <cellStyle name="Normal 5 5 5" xfId="29995" xr:uid="{00000000-0005-0000-0000-00008C810000}"/>
    <cellStyle name="Normal 5 5 5 2" xfId="29996" xr:uid="{00000000-0005-0000-0000-00008D810000}"/>
    <cellStyle name="Normal 5 5 5 2 2" xfId="29997" xr:uid="{00000000-0005-0000-0000-00008E810000}"/>
    <cellStyle name="Normal 5 5 5 3" xfId="29998" xr:uid="{00000000-0005-0000-0000-00008F810000}"/>
    <cellStyle name="Normal 5 5 5 3 2" xfId="29999" xr:uid="{00000000-0005-0000-0000-000090810000}"/>
    <cellStyle name="Normal 5 5 5 4" xfId="30000" xr:uid="{00000000-0005-0000-0000-000091810000}"/>
    <cellStyle name="Normal 5 5 5 4 2" xfId="30001" xr:uid="{00000000-0005-0000-0000-000092810000}"/>
    <cellStyle name="Normal 5 5 5 5" xfId="30002" xr:uid="{00000000-0005-0000-0000-000093810000}"/>
    <cellStyle name="Normal 5 5 5 6" xfId="30003" xr:uid="{00000000-0005-0000-0000-000094810000}"/>
    <cellStyle name="Normal 5 5 6" xfId="30004" xr:uid="{00000000-0005-0000-0000-000095810000}"/>
    <cellStyle name="Normal 5 5 6 2" xfId="30005" xr:uid="{00000000-0005-0000-0000-000096810000}"/>
    <cellStyle name="Normal 5 5 6 2 2" xfId="30006" xr:uid="{00000000-0005-0000-0000-000097810000}"/>
    <cellStyle name="Normal 5 5 6 3" xfId="30007" xr:uid="{00000000-0005-0000-0000-000098810000}"/>
    <cellStyle name="Normal 5 5 6 3 2" xfId="30008" xr:uid="{00000000-0005-0000-0000-000099810000}"/>
    <cellStyle name="Normal 5 5 6 4" xfId="30009" xr:uid="{00000000-0005-0000-0000-00009A810000}"/>
    <cellStyle name="Normal 5 5 6 5" xfId="30010" xr:uid="{00000000-0005-0000-0000-00009B810000}"/>
    <cellStyle name="Normal 5 5 7" xfId="30011" xr:uid="{00000000-0005-0000-0000-00009C810000}"/>
    <cellStyle name="Normal 5 5 7 2" xfId="30012" xr:uid="{00000000-0005-0000-0000-00009D810000}"/>
    <cellStyle name="Normal 5 5 8" xfId="30013" xr:uid="{00000000-0005-0000-0000-00009E810000}"/>
    <cellStyle name="Normal 5 5 8 2" xfId="30014" xr:uid="{00000000-0005-0000-0000-00009F810000}"/>
    <cellStyle name="Normal 5 5 9" xfId="30015" xr:uid="{00000000-0005-0000-0000-0000A0810000}"/>
    <cellStyle name="Normal 5 5 9 2" xfId="30016" xr:uid="{00000000-0005-0000-0000-0000A1810000}"/>
    <cellStyle name="Normal 5 6" xfId="30017" xr:uid="{00000000-0005-0000-0000-0000A2810000}"/>
    <cellStyle name="Normal 5 6 10" xfId="30018" xr:uid="{00000000-0005-0000-0000-0000A3810000}"/>
    <cellStyle name="Normal 5 6 11" xfId="30019" xr:uid="{00000000-0005-0000-0000-0000A4810000}"/>
    <cellStyle name="Normal 5 6 2" xfId="30020" xr:uid="{00000000-0005-0000-0000-0000A5810000}"/>
    <cellStyle name="Normal 5 6 2 2" xfId="30021" xr:uid="{00000000-0005-0000-0000-0000A6810000}"/>
    <cellStyle name="Normal 5 6 2 2 2" xfId="30022" xr:uid="{00000000-0005-0000-0000-0000A7810000}"/>
    <cellStyle name="Normal 5 6 2 3" xfId="30023" xr:uid="{00000000-0005-0000-0000-0000A8810000}"/>
    <cellStyle name="Normal 5 6 2 3 2" xfId="30024" xr:uid="{00000000-0005-0000-0000-0000A9810000}"/>
    <cellStyle name="Normal 5 6 2 4" xfId="30025" xr:uid="{00000000-0005-0000-0000-0000AA810000}"/>
    <cellStyle name="Normal 5 6 2 4 2" xfId="30026" xr:uid="{00000000-0005-0000-0000-0000AB810000}"/>
    <cellStyle name="Normal 5 6 2 5" xfId="30027" xr:uid="{00000000-0005-0000-0000-0000AC810000}"/>
    <cellStyle name="Normal 5 6 2 6" xfId="30028" xr:uid="{00000000-0005-0000-0000-0000AD810000}"/>
    <cellStyle name="Normal 5 6 2 7" xfId="30029" xr:uid="{00000000-0005-0000-0000-0000AE810000}"/>
    <cellStyle name="Normal 5 6 3" xfId="30030" xr:uid="{00000000-0005-0000-0000-0000AF810000}"/>
    <cellStyle name="Normal 5 6 3 2" xfId="30031" xr:uid="{00000000-0005-0000-0000-0000B0810000}"/>
    <cellStyle name="Normal 5 6 3 2 2" xfId="30032" xr:uid="{00000000-0005-0000-0000-0000B1810000}"/>
    <cellStyle name="Normal 5 6 3 3" xfId="30033" xr:uid="{00000000-0005-0000-0000-0000B2810000}"/>
    <cellStyle name="Normal 5 6 3 3 2" xfId="30034" xr:uid="{00000000-0005-0000-0000-0000B3810000}"/>
    <cellStyle name="Normal 5 6 3 4" xfId="30035" xr:uid="{00000000-0005-0000-0000-0000B4810000}"/>
    <cellStyle name="Normal 5 6 3 4 2" xfId="30036" xr:uid="{00000000-0005-0000-0000-0000B5810000}"/>
    <cellStyle name="Normal 5 6 3 5" xfId="30037" xr:uid="{00000000-0005-0000-0000-0000B6810000}"/>
    <cellStyle name="Normal 5 6 3 6" xfId="30038" xr:uid="{00000000-0005-0000-0000-0000B7810000}"/>
    <cellStyle name="Normal 5 6 4" xfId="30039" xr:uid="{00000000-0005-0000-0000-0000B8810000}"/>
    <cellStyle name="Normal 5 6 4 2" xfId="30040" xr:uid="{00000000-0005-0000-0000-0000B9810000}"/>
    <cellStyle name="Normal 5 6 4 2 2" xfId="30041" xr:uid="{00000000-0005-0000-0000-0000BA810000}"/>
    <cellStyle name="Normal 5 6 4 3" xfId="30042" xr:uid="{00000000-0005-0000-0000-0000BB810000}"/>
    <cellStyle name="Normal 5 6 4 3 2" xfId="30043" xr:uid="{00000000-0005-0000-0000-0000BC810000}"/>
    <cellStyle name="Normal 5 6 4 4" xfId="30044" xr:uid="{00000000-0005-0000-0000-0000BD810000}"/>
    <cellStyle name="Normal 5 6 4 4 2" xfId="30045" xr:uid="{00000000-0005-0000-0000-0000BE810000}"/>
    <cellStyle name="Normal 5 6 4 5" xfId="30046" xr:uid="{00000000-0005-0000-0000-0000BF810000}"/>
    <cellStyle name="Normal 5 6 4 6" xfId="30047" xr:uid="{00000000-0005-0000-0000-0000C0810000}"/>
    <cellStyle name="Normal 5 6 5" xfId="30048" xr:uid="{00000000-0005-0000-0000-0000C1810000}"/>
    <cellStyle name="Normal 5 6 5 2" xfId="30049" xr:uid="{00000000-0005-0000-0000-0000C2810000}"/>
    <cellStyle name="Normal 5 6 5 2 2" xfId="30050" xr:uid="{00000000-0005-0000-0000-0000C3810000}"/>
    <cellStyle name="Normal 5 6 5 3" xfId="30051" xr:uid="{00000000-0005-0000-0000-0000C4810000}"/>
    <cellStyle name="Normal 5 6 5 3 2" xfId="30052" xr:uid="{00000000-0005-0000-0000-0000C5810000}"/>
    <cellStyle name="Normal 5 6 5 4" xfId="30053" xr:uid="{00000000-0005-0000-0000-0000C6810000}"/>
    <cellStyle name="Normal 5 6 5 5" xfId="30054" xr:uid="{00000000-0005-0000-0000-0000C7810000}"/>
    <cellStyle name="Normal 5 6 6" xfId="30055" xr:uid="{00000000-0005-0000-0000-0000C8810000}"/>
    <cellStyle name="Normal 5 6 6 2" xfId="30056" xr:uid="{00000000-0005-0000-0000-0000C9810000}"/>
    <cellStyle name="Normal 5 6 7" xfId="30057" xr:uid="{00000000-0005-0000-0000-0000CA810000}"/>
    <cellStyle name="Normal 5 6 7 2" xfId="30058" xr:uid="{00000000-0005-0000-0000-0000CB810000}"/>
    <cellStyle name="Normal 5 6 8" xfId="30059" xr:uid="{00000000-0005-0000-0000-0000CC810000}"/>
    <cellStyle name="Normal 5 6 8 2" xfId="30060" xr:uid="{00000000-0005-0000-0000-0000CD810000}"/>
    <cellStyle name="Normal 5 6 9" xfId="30061" xr:uid="{00000000-0005-0000-0000-0000CE810000}"/>
    <cellStyle name="Normal 5 7" xfId="30062" xr:uid="{00000000-0005-0000-0000-0000CF810000}"/>
    <cellStyle name="Normal 5 7 10" xfId="30063" xr:uid="{00000000-0005-0000-0000-0000D0810000}"/>
    <cellStyle name="Normal 5 7 11" xfId="30064" xr:uid="{00000000-0005-0000-0000-0000D1810000}"/>
    <cellStyle name="Normal 5 7 2" xfId="30065" xr:uid="{00000000-0005-0000-0000-0000D2810000}"/>
    <cellStyle name="Normal 5 7 2 2" xfId="30066" xr:uid="{00000000-0005-0000-0000-0000D3810000}"/>
    <cellStyle name="Normal 5 7 2 2 2" xfId="30067" xr:uid="{00000000-0005-0000-0000-0000D4810000}"/>
    <cellStyle name="Normal 5 7 2 3" xfId="30068" xr:uid="{00000000-0005-0000-0000-0000D5810000}"/>
    <cellStyle name="Normal 5 7 2 3 2" xfId="30069" xr:uid="{00000000-0005-0000-0000-0000D6810000}"/>
    <cellStyle name="Normal 5 7 2 4" xfId="30070" xr:uid="{00000000-0005-0000-0000-0000D7810000}"/>
    <cellStyle name="Normal 5 7 2 4 2" xfId="30071" xr:uid="{00000000-0005-0000-0000-0000D8810000}"/>
    <cellStyle name="Normal 5 7 2 5" xfId="30072" xr:uid="{00000000-0005-0000-0000-0000D9810000}"/>
    <cellStyle name="Normal 5 7 2 6" xfId="30073" xr:uid="{00000000-0005-0000-0000-0000DA810000}"/>
    <cellStyle name="Normal 5 7 3" xfId="30074" xr:uid="{00000000-0005-0000-0000-0000DB810000}"/>
    <cellStyle name="Normal 5 7 3 2" xfId="30075" xr:uid="{00000000-0005-0000-0000-0000DC810000}"/>
    <cellStyle name="Normal 5 7 3 2 2" xfId="30076" xr:uid="{00000000-0005-0000-0000-0000DD810000}"/>
    <cellStyle name="Normal 5 7 3 3" xfId="30077" xr:uid="{00000000-0005-0000-0000-0000DE810000}"/>
    <cellStyle name="Normal 5 7 3 3 2" xfId="30078" xr:uid="{00000000-0005-0000-0000-0000DF810000}"/>
    <cellStyle name="Normal 5 7 3 4" xfId="30079" xr:uid="{00000000-0005-0000-0000-0000E0810000}"/>
    <cellStyle name="Normal 5 7 3 4 2" xfId="30080" xr:uid="{00000000-0005-0000-0000-0000E1810000}"/>
    <cellStyle name="Normal 5 7 3 5" xfId="30081" xr:uid="{00000000-0005-0000-0000-0000E2810000}"/>
    <cellStyle name="Normal 5 7 3 6" xfId="30082" xr:uid="{00000000-0005-0000-0000-0000E3810000}"/>
    <cellStyle name="Normal 5 7 4" xfId="30083" xr:uid="{00000000-0005-0000-0000-0000E4810000}"/>
    <cellStyle name="Normal 5 7 4 2" xfId="30084" xr:uid="{00000000-0005-0000-0000-0000E5810000}"/>
    <cellStyle name="Normal 5 7 4 2 2" xfId="30085" xr:uid="{00000000-0005-0000-0000-0000E6810000}"/>
    <cellStyle name="Normal 5 7 4 3" xfId="30086" xr:uid="{00000000-0005-0000-0000-0000E7810000}"/>
    <cellStyle name="Normal 5 7 4 3 2" xfId="30087" xr:uid="{00000000-0005-0000-0000-0000E8810000}"/>
    <cellStyle name="Normal 5 7 4 4" xfId="30088" xr:uid="{00000000-0005-0000-0000-0000E9810000}"/>
    <cellStyle name="Normal 5 7 4 4 2" xfId="30089" xr:uid="{00000000-0005-0000-0000-0000EA810000}"/>
    <cellStyle name="Normal 5 7 4 5" xfId="30090" xr:uid="{00000000-0005-0000-0000-0000EB810000}"/>
    <cellStyle name="Normal 5 7 4 6" xfId="30091" xr:uid="{00000000-0005-0000-0000-0000EC810000}"/>
    <cellStyle name="Normal 5 7 5" xfId="30092" xr:uid="{00000000-0005-0000-0000-0000ED810000}"/>
    <cellStyle name="Normal 5 7 5 2" xfId="30093" xr:uid="{00000000-0005-0000-0000-0000EE810000}"/>
    <cellStyle name="Normal 5 7 5 2 2" xfId="30094" xr:uid="{00000000-0005-0000-0000-0000EF810000}"/>
    <cellStyle name="Normal 5 7 5 3" xfId="30095" xr:uid="{00000000-0005-0000-0000-0000F0810000}"/>
    <cellStyle name="Normal 5 7 5 3 2" xfId="30096" xr:uid="{00000000-0005-0000-0000-0000F1810000}"/>
    <cellStyle name="Normal 5 7 5 4" xfId="30097" xr:uid="{00000000-0005-0000-0000-0000F2810000}"/>
    <cellStyle name="Normal 5 7 5 5" xfId="30098" xr:uid="{00000000-0005-0000-0000-0000F3810000}"/>
    <cellStyle name="Normal 5 7 6" xfId="30099" xr:uid="{00000000-0005-0000-0000-0000F4810000}"/>
    <cellStyle name="Normal 5 7 6 2" xfId="30100" xr:uid="{00000000-0005-0000-0000-0000F5810000}"/>
    <cellStyle name="Normal 5 7 7" xfId="30101" xr:uid="{00000000-0005-0000-0000-0000F6810000}"/>
    <cellStyle name="Normal 5 7 7 2" xfId="30102" xr:uid="{00000000-0005-0000-0000-0000F7810000}"/>
    <cellStyle name="Normal 5 7 8" xfId="30103" xr:uid="{00000000-0005-0000-0000-0000F8810000}"/>
    <cellStyle name="Normal 5 7 8 2" xfId="30104" xr:uid="{00000000-0005-0000-0000-0000F9810000}"/>
    <cellStyle name="Normal 5 7 9" xfId="30105" xr:uid="{00000000-0005-0000-0000-0000FA810000}"/>
    <cellStyle name="Normal 5 8" xfId="30106" xr:uid="{00000000-0005-0000-0000-0000FB810000}"/>
    <cellStyle name="Normal 5 8 2" xfId="30107" xr:uid="{00000000-0005-0000-0000-0000FC810000}"/>
    <cellStyle name="Normal 5 8 2 2" xfId="30108" xr:uid="{00000000-0005-0000-0000-0000FD810000}"/>
    <cellStyle name="Normal 5 8 3" xfId="30109" xr:uid="{00000000-0005-0000-0000-0000FE810000}"/>
    <cellStyle name="Normal 5 8 3 2" xfId="30110" xr:uid="{00000000-0005-0000-0000-0000FF810000}"/>
    <cellStyle name="Normal 5 8 4" xfId="30111" xr:uid="{00000000-0005-0000-0000-000000820000}"/>
    <cellStyle name="Normal 5 8 4 2" xfId="30112" xr:uid="{00000000-0005-0000-0000-000001820000}"/>
    <cellStyle name="Normal 5 8 5" xfId="30113" xr:uid="{00000000-0005-0000-0000-000002820000}"/>
    <cellStyle name="Normal 5 8 6" xfId="30114" xr:uid="{00000000-0005-0000-0000-000003820000}"/>
    <cellStyle name="Normal 5 9" xfId="30115" xr:uid="{00000000-0005-0000-0000-000004820000}"/>
    <cellStyle name="Normal 5 9 2" xfId="30116" xr:uid="{00000000-0005-0000-0000-000005820000}"/>
    <cellStyle name="Normal 5 9 2 2" xfId="30117" xr:uid="{00000000-0005-0000-0000-000006820000}"/>
    <cellStyle name="Normal 5 9 3" xfId="30118" xr:uid="{00000000-0005-0000-0000-000007820000}"/>
    <cellStyle name="Normal 5 9 3 2" xfId="30119" xr:uid="{00000000-0005-0000-0000-000008820000}"/>
    <cellStyle name="Normal 5 9 4" xfId="30120" xr:uid="{00000000-0005-0000-0000-000009820000}"/>
    <cellStyle name="Normal 5 9 4 2" xfId="30121" xr:uid="{00000000-0005-0000-0000-00000A820000}"/>
    <cellStyle name="Normal 5 9 5" xfId="30122" xr:uid="{00000000-0005-0000-0000-00000B820000}"/>
    <cellStyle name="Normal 5 9 6" xfId="30123" xr:uid="{00000000-0005-0000-0000-00000C820000}"/>
    <cellStyle name="Normal 50" xfId="30124" xr:uid="{00000000-0005-0000-0000-00000D820000}"/>
    <cellStyle name="Normal 50 2" xfId="30125" xr:uid="{00000000-0005-0000-0000-00000E820000}"/>
    <cellStyle name="Normal 50 2 2" xfId="47060" xr:uid="{00000000-0005-0000-0000-00000F820000}"/>
    <cellStyle name="Normal 50 3" xfId="47061" xr:uid="{00000000-0005-0000-0000-000010820000}"/>
    <cellStyle name="Normal 50 3 2" xfId="47062" xr:uid="{00000000-0005-0000-0000-000011820000}"/>
    <cellStyle name="Normal 50 4" xfId="47063" xr:uid="{00000000-0005-0000-0000-000012820000}"/>
    <cellStyle name="Normal 51" xfId="30126" xr:uid="{00000000-0005-0000-0000-000013820000}"/>
    <cellStyle name="Normal 51 2" xfId="30127" xr:uid="{00000000-0005-0000-0000-000014820000}"/>
    <cellStyle name="Normal 51 2 2" xfId="47064" xr:uid="{00000000-0005-0000-0000-000015820000}"/>
    <cellStyle name="Normal 51 3" xfId="47065" xr:uid="{00000000-0005-0000-0000-000016820000}"/>
    <cellStyle name="Normal 51 3 2" xfId="47066" xr:uid="{00000000-0005-0000-0000-000017820000}"/>
    <cellStyle name="Normal 51 4" xfId="47067" xr:uid="{00000000-0005-0000-0000-000018820000}"/>
    <cellStyle name="Normal 52" xfId="30128" xr:uid="{00000000-0005-0000-0000-000019820000}"/>
    <cellStyle name="Normal 52 2" xfId="30129" xr:uid="{00000000-0005-0000-0000-00001A820000}"/>
    <cellStyle name="Normal 52 2 2" xfId="30130" xr:uid="{00000000-0005-0000-0000-00001B820000}"/>
    <cellStyle name="Normal 52 3" xfId="30131" xr:uid="{00000000-0005-0000-0000-00001C820000}"/>
    <cellStyle name="Normal 52 3 2" xfId="47068" xr:uid="{00000000-0005-0000-0000-00001D820000}"/>
    <cellStyle name="Normal 52 4" xfId="30132" xr:uid="{00000000-0005-0000-0000-00001E820000}"/>
    <cellStyle name="Normal 52 5" xfId="30133" xr:uid="{00000000-0005-0000-0000-00001F820000}"/>
    <cellStyle name="Normal 53" xfId="30134" xr:uid="{00000000-0005-0000-0000-000020820000}"/>
    <cellStyle name="Normal 53 2" xfId="30135" xr:uid="{00000000-0005-0000-0000-000021820000}"/>
    <cellStyle name="Normal 53 2 2" xfId="30136" xr:uid="{00000000-0005-0000-0000-000022820000}"/>
    <cellStyle name="Normal 53 3" xfId="30137" xr:uid="{00000000-0005-0000-0000-000023820000}"/>
    <cellStyle name="Normal 53 3 2" xfId="47069" xr:uid="{00000000-0005-0000-0000-000024820000}"/>
    <cellStyle name="Normal 53 4" xfId="30138" xr:uid="{00000000-0005-0000-0000-000025820000}"/>
    <cellStyle name="Normal 53 5" xfId="30139" xr:uid="{00000000-0005-0000-0000-000026820000}"/>
    <cellStyle name="Normal 54" xfId="30140" xr:uid="{00000000-0005-0000-0000-000027820000}"/>
    <cellStyle name="Normal 54 2" xfId="30141" xr:uid="{00000000-0005-0000-0000-000028820000}"/>
    <cellStyle name="Normal 54 2 2" xfId="30142" xr:uid="{00000000-0005-0000-0000-000029820000}"/>
    <cellStyle name="Normal 54 3" xfId="30143" xr:uid="{00000000-0005-0000-0000-00002A820000}"/>
    <cellStyle name="Normal 54 3 2" xfId="47070" xr:uid="{00000000-0005-0000-0000-00002B820000}"/>
    <cellStyle name="Normal 54 4" xfId="30144" xr:uid="{00000000-0005-0000-0000-00002C820000}"/>
    <cellStyle name="Normal 54 5" xfId="30145" xr:uid="{00000000-0005-0000-0000-00002D820000}"/>
    <cellStyle name="Normal 55" xfId="30146" xr:uid="{00000000-0005-0000-0000-00002E820000}"/>
    <cellStyle name="Normal 55 2" xfId="30147" xr:uid="{00000000-0005-0000-0000-00002F820000}"/>
    <cellStyle name="Normal 55 2 2" xfId="47071" xr:uid="{00000000-0005-0000-0000-000030820000}"/>
    <cellStyle name="Normal 55 3" xfId="30148" xr:uid="{00000000-0005-0000-0000-000031820000}"/>
    <cellStyle name="Normal 55 3 2" xfId="47072" xr:uid="{00000000-0005-0000-0000-000032820000}"/>
    <cellStyle name="Normal 55 4" xfId="47073" xr:uid="{00000000-0005-0000-0000-000033820000}"/>
    <cellStyle name="Normal 56" xfId="30149" xr:uid="{00000000-0005-0000-0000-000034820000}"/>
    <cellStyle name="Normal 56 2" xfId="30150" xr:uid="{00000000-0005-0000-0000-000035820000}"/>
    <cellStyle name="Normal 56 2 2" xfId="47074" xr:uid="{00000000-0005-0000-0000-000036820000}"/>
    <cellStyle name="Normal 56 3" xfId="30151" xr:uid="{00000000-0005-0000-0000-000037820000}"/>
    <cellStyle name="Normal 56 3 2" xfId="47075" xr:uid="{00000000-0005-0000-0000-000038820000}"/>
    <cellStyle name="Normal 56 4" xfId="47076" xr:uid="{00000000-0005-0000-0000-000039820000}"/>
    <cellStyle name="Normal 57" xfId="30152" xr:uid="{00000000-0005-0000-0000-00003A820000}"/>
    <cellStyle name="Normal 57 2" xfId="30153" xr:uid="{00000000-0005-0000-0000-00003B820000}"/>
    <cellStyle name="Normal 57 2 2" xfId="30154" xr:uid="{00000000-0005-0000-0000-00003C820000}"/>
    <cellStyle name="Normal 57 3" xfId="30155" xr:uid="{00000000-0005-0000-0000-00003D820000}"/>
    <cellStyle name="Normal 57 3 2" xfId="47077" xr:uid="{00000000-0005-0000-0000-00003E820000}"/>
    <cellStyle name="Normal 57 4" xfId="47078" xr:uid="{00000000-0005-0000-0000-00003F820000}"/>
    <cellStyle name="Normal 58" xfId="30156" xr:uid="{00000000-0005-0000-0000-000040820000}"/>
    <cellStyle name="Normal 58 2" xfId="30157" xr:uid="{00000000-0005-0000-0000-000041820000}"/>
    <cellStyle name="Normal 58 2 2" xfId="30158" xr:uid="{00000000-0005-0000-0000-000042820000}"/>
    <cellStyle name="Normal 58 3" xfId="30159" xr:uid="{00000000-0005-0000-0000-000043820000}"/>
    <cellStyle name="Normal 58 3 2" xfId="47079" xr:uid="{00000000-0005-0000-0000-000044820000}"/>
    <cellStyle name="Normal 58 4" xfId="47080" xr:uid="{00000000-0005-0000-0000-000045820000}"/>
    <cellStyle name="Normal 59" xfId="30160" xr:uid="{00000000-0005-0000-0000-000046820000}"/>
    <cellStyle name="Normal 59 2" xfId="30161" xr:uid="{00000000-0005-0000-0000-000047820000}"/>
    <cellStyle name="Normal 59 2 2" xfId="47081" xr:uid="{00000000-0005-0000-0000-000048820000}"/>
    <cellStyle name="Normal 59 3" xfId="30162" xr:uid="{00000000-0005-0000-0000-000049820000}"/>
    <cellStyle name="Normal 59 3 2" xfId="47082" xr:uid="{00000000-0005-0000-0000-00004A820000}"/>
    <cellStyle name="Normal 59 4" xfId="30163" xr:uid="{00000000-0005-0000-0000-00004B820000}"/>
    <cellStyle name="Normal 6" xfId="30164" xr:uid="{00000000-0005-0000-0000-00004C820000}"/>
    <cellStyle name="Normal 6 10" xfId="30165" xr:uid="{00000000-0005-0000-0000-00004D820000}"/>
    <cellStyle name="Normal 6 10 2" xfId="30166" xr:uid="{00000000-0005-0000-0000-00004E820000}"/>
    <cellStyle name="Normal 6 10 2 2" xfId="30167" xr:uid="{00000000-0005-0000-0000-00004F820000}"/>
    <cellStyle name="Normal 6 10 2 2 2" xfId="47083" xr:uid="{00000000-0005-0000-0000-000050820000}"/>
    <cellStyle name="Normal 6 10 2 2 2 2" xfId="47084" xr:uid="{00000000-0005-0000-0000-000051820000}"/>
    <cellStyle name="Normal 6 10 2 2 2 2 2" xfId="47085" xr:uid="{00000000-0005-0000-0000-000052820000}"/>
    <cellStyle name="Normal 6 10 2 2 2 3" xfId="47086" xr:uid="{00000000-0005-0000-0000-000053820000}"/>
    <cellStyle name="Normal 6 10 2 2 3" xfId="47087" xr:uid="{00000000-0005-0000-0000-000054820000}"/>
    <cellStyle name="Normal 6 10 2 2 3 2" xfId="47088" xr:uid="{00000000-0005-0000-0000-000055820000}"/>
    <cellStyle name="Normal 6 10 2 2 4" xfId="47089" xr:uid="{00000000-0005-0000-0000-000056820000}"/>
    <cellStyle name="Normal 6 10 2 3" xfId="47090" xr:uid="{00000000-0005-0000-0000-000057820000}"/>
    <cellStyle name="Normal 6 10 2 3 2" xfId="47091" xr:uid="{00000000-0005-0000-0000-000058820000}"/>
    <cellStyle name="Normal 6 10 2 3 2 2" xfId="47092" xr:uid="{00000000-0005-0000-0000-000059820000}"/>
    <cellStyle name="Normal 6 10 2 3 3" xfId="47093" xr:uid="{00000000-0005-0000-0000-00005A820000}"/>
    <cellStyle name="Normal 6 10 2 4" xfId="47094" xr:uid="{00000000-0005-0000-0000-00005B820000}"/>
    <cellStyle name="Normal 6 10 2 4 2" xfId="47095" xr:uid="{00000000-0005-0000-0000-00005C820000}"/>
    <cellStyle name="Normal 6 10 2 5" xfId="47096" xr:uid="{00000000-0005-0000-0000-00005D820000}"/>
    <cellStyle name="Normal 6 10 3" xfId="30168" xr:uid="{00000000-0005-0000-0000-00005E820000}"/>
    <cellStyle name="Normal 6 10 3 2" xfId="30169" xr:uid="{00000000-0005-0000-0000-00005F820000}"/>
    <cellStyle name="Normal 6 10 3 2 2" xfId="47097" xr:uid="{00000000-0005-0000-0000-000060820000}"/>
    <cellStyle name="Normal 6 10 3 2 2 2" xfId="47098" xr:uid="{00000000-0005-0000-0000-000061820000}"/>
    <cellStyle name="Normal 6 10 3 2 3" xfId="47099" xr:uid="{00000000-0005-0000-0000-000062820000}"/>
    <cellStyle name="Normal 6 10 3 3" xfId="47100" xr:uid="{00000000-0005-0000-0000-000063820000}"/>
    <cellStyle name="Normal 6 10 3 3 2" xfId="47101" xr:uid="{00000000-0005-0000-0000-000064820000}"/>
    <cellStyle name="Normal 6 10 3 4" xfId="47102" xr:uid="{00000000-0005-0000-0000-000065820000}"/>
    <cellStyle name="Normal 6 10 4" xfId="30170" xr:uid="{00000000-0005-0000-0000-000066820000}"/>
    <cellStyle name="Normal 6 10 4 2" xfId="30171" xr:uid="{00000000-0005-0000-0000-000067820000}"/>
    <cellStyle name="Normal 6 10 4 2 2" xfId="47103" xr:uid="{00000000-0005-0000-0000-000068820000}"/>
    <cellStyle name="Normal 6 10 4 3" xfId="47104" xr:uid="{00000000-0005-0000-0000-000069820000}"/>
    <cellStyle name="Normal 6 10 5" xfId="30172" xr:uid="{00000000-0005-0000-0000-00006A820000}"/>
    <cellStyle name="Normal 6 10 5 2" xfId="47105" xr:uid="{00000000-0005-0000-0000-00006B820000}"/>
    <cellStyle name="Normal 6 10 6" xfId="30173" xr:uid="{00000000-0005-0000-0000-00006C820000}"/>
    <cellStyle name="Normal 6 11" xfId="30174" xr:uid="{00000000-0005-0000-0000-00006D820000}"/>
    <cellStyle name="Normal 6 11 2" xfId="30175" xr:uid="{00000000-0005-0000-0000-00006E820000}"/>
    <cellStyle name="Normal 6 11 2 2" xfId="30176" xr:uid="{00000000-0005-0000-0000-00006F820000}"/>
    <cellStyle name="Normal 6 11 3" xfId="30177" xr:uid="{00000000-0005-0000-0000-000070820000}"/>
    <cellStyle name="Normal 6 11 3 2" xfId="30178" xr:uid="{00000000-0005-0000-0000-000071820000}"/>
    <cellStyle name="Normal 6 11 4" xfId="30179" xr:uid="{00000000-0005-0000-0000-000072820000}"/>
    <cellStyle name="Normal 6 11 5" xfId="30180" xr:uid="{00000000-0005-0000-0000-000073820000}"/>
    <cellStyle name="Normal 6 12" xfId="30181" xr:uid="{00000000-0005-0000-0000-000074820000}"/>
    <cellStyle name="Normal 6 12 2" xfId="30182" xr:uid="{00000000-0005-0000-0000-000075820000}"/>
    <cellStyle name="Normal 6 12 2 2" xfId="47106" xr:uid="{00000000-0005-0000-0000-000076820000}"/>
    <cellStyle name="Normal 6 13" xfId="30183" xr:uid="{00000000-0005-0000-0000-000077820000}"/>
    <cellStyle name="Normal 6 13 2" xfId="30184" xr:uid="{00000000-0005-0000-0000-000078820000}"/>
    <cellStyle name="Normal 6 14" xfId="30185" xr:uid="{00000000-0005-0000-0000-000079820000}"/>
    <cellStyle name="Normal 6 14 2" xfId="30186" xr:uid="{00000000-0005-0000-0000-00007A820000}"/>
    <cellStyle name="Normal 6 15" xfId="30187" xr:uid="{00000000-0005-0000-0000-00007B820000}"/>
    <cellStyle name="Normal 6 16" xfId="30188" xr:uid="{00000000-0005-0000-0000-00007C820000}"/>
    <cellStyle name="Normal 6 17" xfId="30189" xr:uid="{00000000-0005-0000-0000-00007D820000}"/>
    <cellStyle name="Normal 6 18" xfId="30190" xr:uid="{00000000-0005-0000-0000-00007E820000}"/>
    <cellStyle name="Normal 6 2" xfId="30191" xr:uid="{00000000-0005-0000-0000-00007F820000}"/>
    <cellStyle name="Normal 6 2 10" xfId="30192" xr:uid="{00000000-0005-0000-0000-000080820000}"/>
    <cellStyle name="Normal 6 2 10 2" xfId="30193" xr:uid="{00000000-0005-0000-0000-000081820000}"/>
    <cellStyle name="Normal 6 2 11" xfId="30194" xr:uid="{00000000-0005-0000-0000-000082820000}"/>
    <cellStyle name="Normal 6 2 11 2" xfId="30195" xr:uid="{00000000-0005-0000-0000-000083820000}"/>
    <cellStyle name="Normal 6 2 12" xfId="30196" xr:uid="{00000000-0005-0000-0000-000084820000}"/>
    <cellStyle name="Normal 6 2 13" xfId="30197" xr:uid="{00000000-0005-0000-0000-000085820000}"/>
    <cellStyle name="Normal 6 2 14" xfId="30198" xr:uid="{00000000-0005-0000-0000-000086820000}"/>
    <cellStyle name="Normal 6 2 2" xfId="30199" xr:uid="{00000000-0005-0000-0000-000087820000}"/>
    <cellStyle name="Normal 6 2 2 10" xfId="30200" xr:uid="{00000000-0005-0000-0000-000088820000}"/>
    <cellStyle name="Normal 6 2 2 11" xfId="30201" xr:uid="{00000000-0005-0000-0000-000089820000}"/>
    <cellStyle name="Normal 6 2 2 12" xfId="30202" xr:uid="{00000000-0005-0000-0000-00008A820000}"/>
    <cellStyle name="Normal 6 2 2 2" xfId="30203" xr:uid="{00000000-0005-0000-0000-00008B820000}"/>
    <cellStyle name="Normal 6 2 2 2 2" xfId="30204" xr:uid="{00000000-0005-0000-0000-00008C820000}"/>
    <cellStyle name="Normal 6 2 2 2 2 2" xfId="30205" xr:uid="{00000000-0005-0000-0000-00008D820000}"/>
    <cellStyle name="Normal 6 2 2 2 2 2 2" xfId="30206" xr:uid="{00000000-0005-0000-0000-00008E820000}"/>
    <cellStyle name="Normal 6 2 2 2 2 2 2 2" xfId="47107" xr:uid="{00000000-0005-0000-0000-00008F820000}"/>
    <cellStyle name="Normal 6 2 2 2 2 2 3" xfId="47108" xr:uid="{00000000-0005-0000-0000-000090820000}"/>
    <cellStyle name="Normal 6 2 2 2 2 3" xfId="30207" xr:uid="{00000000-0005-0000-0000-000091820000}"/>
    <cellStyle name="Normal 6 2 2 2 2 3 2" xfId="47109" xr:uid="{00000000-0005-0000-0000-000092820000}"/>
    <cellStyle name="Normal 6 2 2 2 2 4" xfId="47110" xr:uid="{00000000-0005-0000-0000-000093820000}"/>
    <cellStyle name="Normal 6 2 2 2 3" xfId="30208" xr:uid="{00000000-0005-0000-0000-000094820000}"/>
    <cellStyle name="Normal 6 2 2 2 3 2" xfId="30209" xr:uid="{00000000-0005-0000-0000-000095820000}"/>
    <cellStyle name="Normal 6 2 2 2 3 2 2" xfId="47111" xr:uid="{00000000-0005-0000-0000-000096820000}"/>
    <cellStyle name="Normal 6 2 2 2 3 3" xfId="30210" xr:uid="{00000000-0005-0000-0000-000097820000}"/>
    <cellStyle name="Normal 6 2 2 2 4" xfId="30211" xr:uid="{00000000-0005-0000-0000-000098820000}"/>
    <cellStyle name="Normal 6 2 2 2 4 2" xfId="30212" xr:uid="{00000000-0005-0000-0000-000099820000}"/>
    <cellStyle name="Normal 6 2 2 2 4 3" xfId="30213" xr:uid="{00000000-0005-0000-0000-00009A820000}"/>
    <cellStyle name="Normal 6 2 2 2 5" xfId="30214" xr:uid="{00000000-0005-0000-0000-00009B820000}"/>
    <cellStyle name="Normal 6 2 2 2 6" xfId="30215" xr:uid="{00000000-0005-0000-0000-00009C820000}"/>
    <cellStyle name="Normal 6 2 2 2 7" xfId="30216" xr:uid="{00000000-0005-0000-0000-00009D820000}"/>
    <cellStyle name="Normal 6 2 2 3" xfId="30217" xr:uid="{00000000-0005-0000-0000-00009E820000}"/>
    <cellStyle name="Normal 6 2 2 3 2" xfId="30218" xr:uid="{00000000-0005-0000-0000-00009F820000}"/>
    <cellStyle name="Normal 6 2 2 3 2 2" xfId="30219" xr:uid="{00000000-0005-0000-0000-0000A0820000}"/>
    <cellStyle name="Normal 6 2 2 3 2 2 2" xfId="47112" xr:uid="{00000000-0005-0000-0000-0000A1820000}"/>
    <cellStyle name="Normal 6 2 2 3 2 3" xfId="30220" xr:uid="{00000000-0005-0000-0000-0000A2820000}"/>
    <cellStyle name="Normal 6 2 2 3 3" xfId="30221" xr:uid="{00000000-0005-0000-0000-0000A3820000}"/>
    <cellStyle name="Normal 6 2 2 3 3 2" xfId="30222" xr:uid="{00000000-0005-0000-0000-0000A4820000}"/>
    <cellStyle name="Normal 6 2 2 3 4" xfId="30223" xr:uid="{00000000-0005-0000-0000-0000A5820000}"/>
    <cellStyle name="Normal 6 2 2 3 4 2" xfId="30224" xr:uid="{00000000-0005-0000-0000-0000A6820000}"/>
    <cellStyle name="Normal 6 2 2 3 5" xfId="30225" xr:uid="{00000000-0005-0000-0000-0000A7820000}"/>
    <cellStyle name="Normal 6 2 2 3 6" xfId="30226" xr:uid="{00000000-0005-0000-0000-0000A8820000}"/>
    <cellStyle name="Normal 6 2 2 3 7" xfId="30227" xr:uid="{00000000-0005-0000-0000-0000A9820000}"/>
    <cellStyle name="Normal 6 2 2 4" xfId="30228" xr:uid="{00000000-0005-0000-0000-0000AA820000}"/>
    <cellStyle name="Normal 6 2 2 4 2" xfId="30229" xr:uid="{00000000-0005-0000-0000-0000AB820000}"/>
    <cellStyle name="Normal 6 2 2 4 2 2" xfId="30230" xr:uid="{00000000-0005-0000-0000-0000AC820000}"/>
    <cellStyle name="Normal 6 2 2 4 3" xfId="30231" xr:uid="{00000000-0005-0000-0000-0000AD820000}"/>
    <cellStyle name="Normal 6 2 2 4 3 2" xfId="30232" xr:uid="{00000000-0005-0000-0000-0000AE820000}"/>
    <cellStyle name="Normal 6 2 2 4 4" xfId="30233" xr:uid="{00000000-0005-0000-0000-0000AF820000}"/>
    <cellStyle name="Normal 6 2 2 4 4 2" xfId="30234" xr:uid="{00000000-0005-0000-0000-0000B0820000}"/>
    <cellStyle name="Normal 6 2 2 4 5" xfId="30235" xr:uid="{00000000-0005-0000-0000-0000B1820000}"/>
    <cellStyle name="Normal 6 2 2 4 6" xfId="30236" xr:uid="{00000000-0005-0000-0000-0000B2820000}"/>
    <cellStyle name="Normal 6 2 2 4 7" xfId="30237" xr:uid="{00000000-0005-0000-0000-0000B3820000}"/>
    <cellStyle name="Normal 6 2 2 5" xfId="30238" xr:uid="{00000000-0005-0000-0000-0000B4820000}"/>
    <cellStyle name="Normal 6 2 2 5 2" xfId="30239" xr:uid="{00000000-0005-0000-0000-0000B5820000}"/>
    <cellStyle name="Normal 6 2 2 5 2 2" xfId="30240" xr:uid="{00000000-0005-0000-0000-0000B6820000}"/>
    <cellStyle name="Normal 6 2 2 5 3" xfId="30241" xr:uid="{00000000-0005-0000-0000-0000B7820000}"/>
    <cellStyle name="Normal 6 2 2 5 3 2" xfId="30242" xr:uid="{00000000-0005-0000-0000-0000B8820000}"/>
    <cellStyle name="Normal 6 2 2 5 4" xfId="30243" xr:uid="{00000000-0005-0000-0000-0000B9820000}"/>
    <cellStyle name="Normal 6 2 2 5 4 2" xfId="30244" xr:uid="{00000000-0005-0000-0000-0000BA820000}"/>
    <cellStyle name="Normal 6 2 2 5 5" xfId="30245" xr:uid="{00000000-0005-0000-0000-0000BB820000}"/>
    <cellStyle name="Normal 6 2 2 5 6" xfId="30246" xr:uid="{00000000-0005-0000-0000-0000BC820000}"/>
    <cellStyle name="Normal 6 2 2 5 7" xfId="30247" xr:uid="{00000000-0005-0000-0000-0000BD820000}"/>
    <cellStyle name="Normal 6 2 2 6" xfId="30248" xr:uid="{00000000-0005-0000-0000-0000BE820000}"/>
    <cellStyle name="Normal 6 2 2 6 2" xfId="30249" xr:uid="{00000000-0005-0000-0000-0000BF820000}"/>
    <cellStyle name="Normal 6 2 2 6 2 2" xfId="30250" xr:uid="{00000000-0005-0000-0000-0000C0820000}"/>
    <cellStyle name="Normal 6 2 2 6 3" xfId="30251" xr:uid="{00000000-0005-0000-0000-0000C1820000}"/>
    <cellStyle name="Normal 6 2 2 6 3 2" xfId="30252" xr:uid="{00000000-0005-0000-0000-0000C2820000}"/>
    <cellStyle name="Normal 6 2 2 6 4" xfId="30253" xr:uid="{00000000-0005-0000-0000-0000C3820000}"/>
    <cellStyle name="Normal 6 2 2 6 5" xfId="30254" xr:uid="{00000000-0005-0000-0000-0000C4820000}"/>
    <cellStyle name="Normal 6 2 2 7" xfId="30255" xr:uid="{00000000-0005-0000-0000-0000C5820000}"/>
    <cellStyle name="Normal 6 2 2 7 2" xfId="30256" xr:uid="{00000000-0005-0000-0000-0000C6820000}"/>
    <cellStyle name="Normal 6 2 2 8" xfId="30257" xr:uid="{00000000-0005-0000-0000-0000C7820000}"/>
    <cellStyle name="Normal 6 2 2 8 2" xfId="30258" xr:uid="{00000000-0005-0000-0000-0000C8820000}"/>
    <cellStyle name="Normal 6 2 2 9" xfId="30259" xr:uid="{00000000-0005-0000-0000-0000C9820000}"/>
    <cellStyle name="Normal 6 2 2 9 2" xfId="30260" xr:uid="{00000000-0005-0000-0000-0000CA820000}"/>
    <cellStyle name="Normal 6 2 3" xfId="30261" xr:uid="{00000000-0005-0000-0000-0000CB820000}"/>
    <cellStyle name="Normal 6 2 3 10" xfId="30262" xr:uid="{00000000-0005-0000-0000-0000CC820000}"/>
    <cellStyle name="Normal 6 2 3 11" xfId="30263" xr:uid="{00000000-0005-0000-0000-0000CD820000}"/>
    <cellStyle name="Normal 6 2 3 2" xfId="30264" xr:uid="{00000000-0005-0000-0000-0000CE820000}"/>
    <cellStyle name="Normal 6 2 3 2 2" xfId="30265" xr:uid="{00000000-0005-0000-0000-0000CF820000}"/>
    <cellStyle name="Normal 6 2 3 2 2 2" xfId="30266" xr:uid="{00000000-0005-0000-0000-0000D0820000}"/>
    <cellStyle name="Normal 6 2 3 2 2 2 2" xfId="47113" xr:uid="{00000000-0005-0000-0000-0000D1820000}"/>
    <cellStyle name="Normal 6 2 3 2 2 2 2 2" xfId="47114" xr:uid="{00000000-0005-0000-0000-0000D2820000}"/>
    <cellStyle name="Normal 6 2 3 2 2 2 3" xfId="47115" xr:uid="{00000000-0005-0000-0000-0000D3820000}"/>
    <cellStyle name="Normal 6 2 3 2 2 3" xfId="30267" xr:uid="{00000000-0005-0000-0000-0000D4820000}"/>
    <cellStyle name="Normal 6 2 3 2 2 3 2" xfId="47116" xr:uid="{00000000-0005-0000-0000-0000D5820000}"/>
    <cellStyle name="Normal 6 2 3 2 2 4" xfId="47117" xr:uid="{00000000-0005-0000-0000-0000D6820000}"/>
    <cellStyle name="Normal 6 2 3 2 3" xfId="30268" xr:uid="{00000000-0005-0000-0000-0000D7820000}"/>
    <cellStyle name="Normal 6 2 3 2 3 2" xfId="30269" xr:uid="{00000000-0005-0000-0000-0000D8820000}"/>
    <cellStyle name="Normal 6 2 3 2 3 2 2" xfId="47118" xr:uid="{00000000-0005-0000-0000-0000D9820000}"/>
    <cellStyle name="Normal 6 2 3 2 3 3" xfId="47119" xr:uid="{00000000-0005-0000-0000-0000DA820000}"/>
    <cellStyle name="Normal 6 2 3 2 4" xfId="30270" xr:uid="{00000000-0005-0000-0000-0000DB820000}"/>
    <cellStyle name="Normal 6 2 3 2 4 2" xfId="30271" xr:uid="{00000000-0005-0000-0000-0000DC820000}"/>
    <cellStyle name="Normal 6 2 3 2 5" xfId="30272" xr:uid="{00000000-0005-0000-0000-0000DD820000}"/>
    <cellStyle name="Normal 6 2 3 2 6" xfId="30273" xr:uid="{00000000-0005-0000-0000-0000DE820000}"/>
    <cellStyle name="Normal 6 2 3 2 7" xfId="30274" xr:uid="{00000000-0005-0000-0000-0000DF820000}"/>
    <cellStyle name="Normal 6 2 3 3" xfId="30275" xr:uid="{00000000-0005-0000-0000-0000E0820000}"/>
    <cellStyle name="Normal 6 2 3 3 2" xfId="30276" xr:uid="{00000000-0005-0000-0000-0000E1820000}"/>
    <cellStyle name="Normal 6 2 3 3 2 2" xfId="30277" xr:uid="{00000000-0005-0000-0000-0000E2820000}"/>
    <cellStyle name="Normal 6 2 3 3 2 2 2" xfId="47120" xr:uid="{00000000-0005-0000-0000-0000E3820000}"/>
    <cellStyle name="Normal 6 2 3 3 2 3" xfId="47121" xr:uid="{00000000-0005-0000-0000-0000E4820000}"/>
    <cellStyle name="Normal 6 2 3 3 3" xfId="30278" xr:uid="{00000000-0005-0000-0000-0000E5820000}"/>
    <cellStyle name="Normal 6 2 3 3 3 2" xfId="30279" xr:uid="{00000000-0005-0000-0000-0000E6820000}"/>
    <cellStyle name="Normal 6 2 3 3 4" xfId="30280" xr:uid="{00000000-0005-0000-0000-0000E7820000}"/>
    <cellStyle name="Normal 6 2 3 3 4 2" xfId="30281" xr:uid="{00000000-0005-0000-0000-0000E8820000}"/>
    <cellStyle name="Normal 6 2 3 3 5" xfId="30282" xr:uid="{00000000-0005-0000-0000-0000E9820000}"/>
    <cellStyle name="Normal 6 2 3 3 6" xfId="30283" xr:uid="{00000000-0005-0000-0000-0000EA820000}"/>
    <cellStyle name="Normal 6 2 3 3 7" xfId="30284" xr:uid="{00000000-0005-0000-0000-0000EB820000}"/>
    <cellStyle name="Normal 6 2 3 4" xfId="30285" xr:uid="{00000000-0005-0000-0000-0000EC820000}"/>
    <cellStyle name="Normal 6 2 3 4 2" xfId="30286" xr:uid="{00000000-0005-0000-0000-0000ED820000}"/>
    <cellStyle name="Normal 6 2 3 4 2 2" xfId="30287" xr:uid="{00000000-0005-0000-0000-0000EE820000}"/>
    <cellStyle name="Normal 6 2 3 4 3" xfId="30288" xr:uid="{00000000-0005-0000-0000-0000EF820000}"/>
    <cellStyle name="Normal 6 2 3 4 3 2" xfId="30289" xr:uid="{00000000-0005-0000-0000-0000F0820000}"/>
    <cellStyle name="Normal 6 2 3 4 4" xfId="30290" xr:uid="{00000000-0005-0000-0000-0000F1820000}"/>
    <cellStyle name="Normal 6 2 3 4 4 2" xfId="30291" xr:uid="{00000000-0005-0000-0000-0000F2820000}"/>
    <cellStyle name="Normal 6 2 3 4 5" xfId="30292" xr:uid="{00000000-0005-0000-0000-0000F3820000}"/>
    <cellStyle name="Normal 6 2 3 4 6" xfId="30293" xr:uid="{00000000-0005-0000-0000-0000F4820000}"/>
    <cellStyle name="Normal 6 2 3 4 7" xfId="30294" xr:uid="{00000000-0005-0000-0000-0000F5820000}"/>
    <cellStyle name="Normal 6 2 3 5" xfId="30295" xr:uid="{00000000-0005-0000-0000-0000F6820000}"/>
    <cellStyle name="Normal 6 2 3 5 2" xfId="30296" xr:uid="{00000000-0005-0000-0000-0000F7820000}"/>
    <cellStyle name="Normal 6 2 3 5 2 2" xfId="30297" xr:uid="{00000000-0005-0000-0000-0000F8820000}"/>
    <cellStyle name="Normal 6 2 3 5 3" xfId="30298" xr:uid="{00000000-0005-0000-0000-0000F9820000}"/>
    <cellStyle name="Normal 6 2 3 5 3 2" xfId="30299" xr:uid="{00000000-0005-0000-0000-0000FA820000}"/>
    <cellStyle name="Normal 6 2 3 5 4" xfId="30300" xr:uid="{00000000-0005-0000-0000-0000FB820000}"/>
    <cellStyle name="Normal 6 2 3 5 5" xfId="30301" xr:uid="{00000000-0005-0000-0000-0000FC820000}"/>
    <cellStyle name="Normal 6 2 3 6" xfId="30302" xr:uid="{00000000-0005-0000-0000-0000FD820000}"/>
    <cellStyle name="Normal 6 2 3 6 2" xfId="30303" xr:uid="{00000000-0005-0000-0000-0000FE820000}"/>
    <cellStyle name="Normal 6 2 3 7" xfId="30304" xr:uid="{00000000-0005-0000-0000-0000FF820000}"/>
    <cellStyle name="Normal 6 2 3 7 2" xfId="30305" xr:uid="{00000000-0005-0000-0000-000000830000}"/>
    <cellStyle name="Normal 6 2 3 8" xfId="30306" xr:uid="{00000000-0005-0000-0000-000001830000}"/>
    <cellStyle name="Normal 6 2 3 8 2" xfId="30307" xr:uid="{00000000-0005-0000-0000-000002830000}"/>
    <cellStyle name="Normal 6 2 3 9" xfId="30308" xr:uid="{00000000-0005-0000-0000-000003830000}"/>
    <cellStyle name="Normal 6 2 4" xfId="30309" xr:uid="{00000000-0005-0000-0000-000004830000}"/>
    <cellStyle name="Normal 6 2 4 10" xfId="30310" xr:uid="{00000000-0005-0000-0000-000005830000}"/>
    <cellStyle name="Normal 6 2 4 11" xfId="30311" xr:uid="{00000000-0005-0000-0000-000006830000}"/>
    <cellStyle name="Normal 6 2 4 2" xfId="30312" xr:uid="{00000000-0005-0000-0000-000007830000}"/>
    <cellStyle name="Normal 6 2 4 2 2" xfId="30313" xr:uid="{00000000-0005-0000-0000-000008830000}"/>
    <cellStyle name="Normal 6 2 4 2 2 2" xfId="30314" xr:uid="{00000000-0005-0000-0000-000009830000}"/>
    <cellStyle name="Normal 6 2 4 2 2 2 2" xfId="47122" xr:uid="{00000000-0005-0000-0000-00000A830000}"/>
    <cellStyle name="Normal 6 2 4 2 2 3" xfId="30315" xr:uid="{00000000-0005-0000-0000-00000B830000}"/>
    <cellStyle name="Normal 6 2 4 2 3" xfId="30316" xr:uid="{00000000-0005-0000-0000-00000C830000}"/>
    <cellStyle name="Normal 6 2 4 2 3 2" xfId="30317" xr:uid="{00000000-0005-0000-0000-00000D830000}"/>
    <cellStyle name="Normal 6 2 4 2 4" xfId="30318" xr:uid="{00000000-0005-0000-0000-00000E830000}"/>
    <cellStyle name="Normal 6 2 4 2 4 2" xfId="30319" xr:uid="{00000000-0005-0000-0000-00000F830000}"/>
    <cellStyle name="Normal 6 2 4 2 5" xfId="30320" xr:uid="{00000000-0005-0000-0000-000010830000}"/>
    <cellStyle name="Normal 6 2 4 2 6" xfId="30321" xr:uid="{00000000-0005-0000-0000-000011830000}"/>
    <cellStyle name="Normal 6 2 4 2 7" xfId="30322" xr:uid="{00000000-0005-0000-0000-000012830000}"/>
    <cellStyle name="Normal 6 2 4 3" xfId="30323" xr:uid="{00000000-0005-0000-0000-000013830000}"/>
    <cellStyle name="Normal 6 2 4 3 2" xfId="30324" xr:uid="{00000000-0005-0000-0000-000014830000}"/>
    <cellStyle name="Normal 6 2 4 3 2 2" xfId="30325" xr:uid="{00000000-0005-0000-0000-000015830000}"/>
    <cellStyle name="Normal 6 2 4 3 3" xfId="30326" xr:uid="{00000000-0005-0000-0000-000016830000}"/>
    <cellStyle name="Normal 6 2 4 3 3 2" xfId="30327" xr:uid="{00000000-0005-0000-0000-000017830000}"/>
    <cellStyle name="Normal 6 2 4 3 4" xfId="30328" xr:uid="{00000000-0005-0000-0000-000018830000}"/>
    <cellStyle name="Normal 6 2 4 3 4 2" xfId="30329" xr:uid="{00000000-0005-0000-0000-000019830000}"/>
    <cellStyle name="Normal 6 2 4 3 5" xfId="30330" xr:uid="{00000000-0005-0000-0000-00001A830000}"/>
    <cellStyle name="Normal 6 2 4 3 6" xfId="30331" xr:uid="{00000000-0005-0000-0000-00001B830000}"/>
    <cellStyle name="Normal 6 2 4 3 7" xfId="30332" xr:uid="{00000000-0005-0000-0000-00001C830000}"/>
    <cellStyle name="Normal 6 2 4 4" xfId="30333" xr:uid="{00000000-0005-0000-0000-00001D830000}"/>
    <cellStyle name="Normal 6 2 4 4 2" xfId="30334" xr:uid="{00000000-0005-0000-0000-00001E830000}"/>
    <cellStyle name="Normal 6 2 4 4 2 2" xfId="30335" xr:uid="{00000000-0005-0000-0000-00001F830000}"/>
    <cellStyle name="Normal 6 2 4 4 3" xfId="30336" xr:uid="{00000000-0005-0000-0000-000020830000}"/>
    <cellStyle name="Normal 6 2 4 4 3 2" xfId="30337" xr:uid="{00000000-0005-0000-0000-000021830000}"/>
    <cellStyle name="Normal 6 2 4 4 4" xfId="30338" xr:uid="{00000000-0005-0000-0000-000022830000}"/>
    <cellStyle name="Normal 6 2 4 4 4 2" xfId="30339" xr:uid="{00000000-0005-0000-0000-000023830000}"/>
    <cellStyle name="Normal 6 2 4 4 5" xfId="30340" xr:uid="{00000000-0005-0000-0000-000024830000}"/>
    <cellStyle name="Normal 6 2 4 4 6" xfId="30341" xr:uid="{00000000-0005-0000-0000-000025830000}"/>
    <cellStyle name="Normal 6 2 4 4 7" xfId="30342" xr:uid="{00000000-0005-0000-0000-000026830000}"/>
    <cellStyle name="Normal 6 2 4 5" xfId="30343" xr:uid="{00000000-0005-0000-0000-000027830000}"/>
    <cellStyle name="Normal 6 2 4 5 2" xfId="30344" xr:uid="{00000000-0005-0000-0000-000028830000}"/>
    <cellStyle name="Normal 6 2 4 5 2 2" xfId="30345" xr:uid="{00000000-0005-0000-0000-000029830000}"/>
    <cellStyle name="Normal 6 2 4 5 3" xfId="30346" xr:uid="{00000000-0005-0000-0000-00002A830000}"/>
    <cellStyle name="Normal 6 2 4 5 3 2" xfId="30347" xr:uid="{00000000-0005-0000-0000-00002B830000}"/>
    <cellStyle name="Normal 6 2 4 5 4" xfId="30348" xr:uid="{00000000-0005-0000-0000-00002C830000}"/>
    <cellStyle name="Normal 6 2 4 5 5" xfId="30349" xr:uid="{00000000-0005-0000-0000-00002D830000}"/>
    <cellStyle name="Normal 6 2 4 6" xfId="30350" xr:uid="{00000000-0005-0000-0000-00002E830000}"/>
    <cellStyle name="Normal 6 2 4 6 2" xfId="30351" xr:uid="{00000000-0005-0000-0000-00002F830000}"/>
    <cellStyle name="Normal 6 2 4 7" xfId="30352" xr:uid="{00000000-0005-0000-0000-000030830000}"/>
    <cellStyle name="Normal 6 2 4 7 2" xfId="30353" xr:uid="{00000000-0005-0000-0000-000031830000}"/>
    <cellStyle name="Normal 6 2 4 8" xfId="30354" xr:uid="{00000000-0005-0000-0000-000032830000}"/>
    <cellStyle name="Normal 6 2 4 8 2" xfId="30355" xr:uid="{00000000-0005-0000-0000-000033830000}"/>
    <cellStyle name="Normal 6 2 4 9" xfId="30356" xr:uid="{00000000-0005-0000-0000-000034830000}"/>
    <cellStyle name="Normal 6 2 5" xfId="30357" xr:uid="{00000000-0005-0000-0000-000035830000}"/>
    <cellStyle name="Normal 6 2 5 2" xfId="30358" xr:uid="{00000000-0005-0000-0000-000036830000}"/>
    <cellStyle name="Normal 6 2 5 2 2" xfId="30359" xr:uid="{00000000-0005-0000-0000-000037830000}"/>
    <cellStyle name="Normal 6 2 5 2 2 2" xfId="30360" xr:uid="{00000000-0005-0000-0000-000038830000}"/>
    <cellStyle name="Normal 6 2 5 2 3" xfId="30361" xr:uid="{00000000-0005-0000-0000-000039830000}"/>
    <cellStyle name="Normal 6 2 5 3" xfId="30362" xr:uid="{00000000-0005-0000-0000-00003A830000}"/>
    <cellStyle name="Normal 6 2 5 3 2" xfId="30363" xr:uid="{00000000-0005-0000-0000-00003B830000}"/>
    <cellStyle name="Normal 6 2 5 3 3" xfId="30364" xr:uid="{00000000-0005-0000-0000-00003C830000}"/>
    <cellStyle name="Normal 6 2 5 4" xfId="30365" xr:uid="{00000000-0005-0000-0000-00003D830000}"/>
    <cellStyle name="Normal 6 2 5 4 2" xfId="30366" xr:uid="{00000000-0005-0000-0000-00003E830000}"/>
    <cellStyle name="Normal 6 2 5 4 3" xfId="30367" xr:uid="{00000000-0005-0000-0000-00003F830000}"/>
    <cellStyle name="Normal 6 2 5 5" xfId="30368" xr:uid="{00000000-0005-0000-0000-000040830000}"/>
    <cellStyle name="Normal 6 2 5 6" xfId="30369" xr:uid="{00000000-0005-0000-0000-000041830000}"/>
    <cellStyle name="Normal 6 2 5 7" xfId="30370" xr:uid="{00000000-0005-0000-0000-000042830000}"/>
    <cellStyle name="Normal 6 2 6" xfId="30371" xr:uid="{00000000-0005-0000-0000-000043830000}"/>
    <cellStyle name="Normal 6 2 6 2" xfId="30372" xr:uid="{00000000-0005-0000-0000-000044830000}"/>
    <cellStyle name="Normal 6 2 6 2 2" xfId="30373" xr:uid="{00000000-0005-0000-0000-000045830000}"/>
    <cellStyle name="Normal 6 2 6 2 3" xfId="30374" xr:uid="{00000000-0005-0000-0000-000046830000}"/>
    <cellStyle name="Normal 6 2 6 3" xfId="30375" xr:uid="{00000000-0005-0000-0000-000047830000}"/>
    <cellStyle name="Normal 6 2 6 3 2" xfId="30376" xr:uid="{00000000-0005-0000-0000-000048830000}"/>
    <cellStyle name="Normal 6 2 6 4" xfId="30377" xr:uid="{00000000-0005-0000-0000-000049830000}"/>
    <cellStyle name="Normal 6 2 6 4 2" xfId="30378" xr:uid="{00000000-0005-0000-0000-00004A830000}"/>
    <cellStyle name="Normal 6 2 6 5" xfId="30379" xr:uid="{00000000-0005-0000-0000-00004B830000}"/>
    <cellStyle name="Normal 6 2 6 6" xfId="30380" xr:uid="{00000000-0005-0000-0000-00004C830000}"/>
    <cellStyle name="Normal 6 2 6 7" xfId="30381" xr:uid="{00000000-0005-0000-0000-00004D830000}"/>
    <cellStyle name="Normal 6 2 7" xfId="30382" xr:uid="{00000000-0005-0000-0000-00004E830000}"/>
    <cellStyle name="Normal 6 2 7 2" xfId="30383" xr:uid="{00000000-0005-0000-0000-00004F830000}"/>
    <cellStyle name="Normal 6 2 7 2 2" xfId="30384" xr:uid="{00000000-0005-0000-0000-000050830000}"/>
    <cellStyle name="Normal 6 2 7 3" xfId="30385" xr:uid="{00000000-0005-0000-0000-000051830000}"/>
    <cellStyle name="Normal 6 2 7 3 2" xfId="30386" xr:uid="{00000000-0005-0000-0000-000052830000}"/>
    <cellStyle name="Normal 6 2 7 4" xfId="30387" xr:uid="{00000000-0005-0000-0000-000053830000}"/>
    <cellStyle name="Normal 6 2 7 4 2" xfId="30388" xr:uid="{00000000-0005-0000-0000-000054830000}"/>
    <cellStyle name="Normal 6 2 7 5" xfId="30389" xr:uid="{00000000-0005-0000-0000-000055830000}"/>
    <cellStyle name="Normal 6 2 7 6" xfId="30390" xr:uid="{00000000-0005-0000-0000-000056830000}"/>
    <cellStyle name="Normal 6 2 7 7" xfId="30391" xr:uid="{00000000-0005-0000-0000-000057830000}"/>
    <cellStyle name="Normal 6 2 8" xfId="30392" xr:uid="{00000000-0005-0000-0000-000058830000}"/>
    <cellStyle name="Normal 6 2 8 2" xfId="30393" xr:uid="{00000000-0005-0000-0000-000059830000}"/>
    <cellStyle name="Normal 6 2 8 2 2" xfId="30394" xr:uid="{00000000-0005-0000-0000-00005A830000}"/>
    <cellStyle name="Normal 6 2 8 3" xfId="30395" xr:uid="{00000000-0005-0000-0000-00005B830000}"/>
    <cellStyle name="Normal 6 2 8 3 2" xfId="30396" xr:uid="{00000000-0005-0000-0000-00005C830000}"/>
    <cellStyle name="Normal 6 2 8 4" xfId="30397" xr:uid="{00000000-0005-0000-0000-00005D830000}"/>
    <cellStyle name="Normal 6 2 8 5" xfId="30398" xr:uid="{00000000-0005-0000-0000-00005E830000}"/>
    <cellStyle name="Normal 6 2 8 6" xfId="30399" xr:uid="{00000000-0005-0000-0000-00005F830000}"/>
    <cellStyle name="Normal 6 2 9" xfId="30400" xr:uid="{00000000-0005-0000-0000-000060830000}"/>
    <cellStyle name="Normal 6 2 9 2" xfId="30401" xr:uid="{00000000-0005-0000-0000-000061830000}"/>
    <cellStyle name="Normal 6 3" xfId="30402" xr:uid="{00000000-0005-0000-0000-000062830000}"/>
    <cellStyle name="Normal 6 3 10" xfId="30403" xr:uid="{00000000-0005-0000-0000-000063830000}"/>
    <cellStyle name="Normal 6 3 10 2" xfId="30404" xr:uid="{00000000-0005-0000-0000-000064830000}"/>
    <cellStyle name="Normal 6 3 11" xfId="30405" xr:uid="{00000000-0005-0000-0000-000065830000}"/>
    <cellStyle name="Normal 6 3 11 2" xfId="30406" xr:uid="{00000000-0005-0000-0000-000066830000}"/>
    <cellStyle name="Normal 6 3 12" xfId="30407" xr:uid="{00000000-0005-0000-0000-000067830000}"/>
    <cellStyle name="Normal 6 3 13" xfId="30408" xr:uid="{00000000-0005-0000-0000-000068830000}"/>
    <cellStyle name="Normal 6 3 14" xfId="30409" xr:uid="{00000000-0005-0000-0000-000069830000}"/>
    <cellStyle name="Normal 6 3 2" xfId="30410" xr:uid="{00000000-0005-0000-0000-00006A830000}"/>
    <cellStyle name="Normal 6 3 2 10" xfId="30411" xr:uid="{00000000-0005-0000-0000-00006B830000}"/>
    <cellStyle name="Normal 6 3 2 11" xfId="30412" xr:uid="{00000000-0005-0000-0000-00006C830000}"/>
    <cellStyle name="Normal 6 3 2 12" xfId="30413" xr:uid="{00000000-0005-0000-0000-00006D830000}"/>
    <cellStyle name="Normal 6 3 2 2" xfId="30414" xr:uid="{00000000-0005-0000-0000-00006E830000}"/>
    <cellStyle name="Normal 6 3 2 2 2" xfId="30415" xr:uid="{00000000-0005-0000-0000-00006F830000}"/>
    <cellStyle name="Normal 6 3 2 2 2 2" xfId="30416" xr:uid="{00000000-0005-0000-0000-000070830000}"/>
    <cellStyle name="Normal 6 3 2 2 2 2 2" xfId="47123" xr:uid="{00000000-0005-0000-0000-000071830000}"/>
    <cellStyle name="Normal 6 3 2 2 2 2 2 2" xfId="47124" xr:uid="{00000000-0005-0000-0000-000072830000}"/>
    <cellStyle name="Normal 6 3 2 2 2 2 3" xfId="47125" xr:uid="{00000000-0005-0000-0000-000073830000}"/>
    <cellStyle name="Normal 6 3 2 2 2 3" xfId="30417" xr:uid="{00000000-0005-0000-0000-000074830000}"/>
    <cellStyle name="Normal 6 3 2 2 2 3 2" xfId="47126" xr:uid="{00000000-0005-0000-0000-000075830000}"/>
    <cellStyle name="Normal 6 3 2 2 2 4" xfId="47127" xr:uid="{00000000-0005-0000-0000-000076830000}"/>
    <cellStyle name="Normal 6 3 2 2 3" xfId="30418" xr:uid="{00000000-0005-0000-0000-000077830000}"/>
    <cellStyle name="Normal 6 3 2 2 3 2" xfId="30419" xr:uid="{00000000-0005-0000-0000-000078830000}"/>
    <cellStyle name="Normal 6 3 2 2 3 2 2" xfId="47128" xr:uid="{00000000-0005-0000-0000-000079830000}"/>
    <cellStyle name="Normal 6 3 2 2 3 3" xfId="47129" xr:uid="{00000000-0005-0000-0000-00007A830000}"/>
    <cellStyle name="Normal 6 3 2 2 4" xfId="30420" xr:uid="{00000000-0005-0000-0000-00007B830000}"/>
    <cellStyle name="Normal 6 3 2 2 4 2" xfId="30421" xr:uid="{00000000-0005-0000-0000-00007C830000}"/>
    <cellStyle name="Normal 6 3 2 2 5" xfId="30422" xr:uid="{00000000-0005-0000-0000-00007D830000}"/>
    <cellStyle name="Normal 6 3 2 2 6" xfId="30423" xr:uid="{00000000-0005-0000-0000-00007E830000}"/>
    <cellStyle name="Normal 6 3 2 2 7" xfId="30424" xr:uid="{00000000-0005-0000-0000-00007F830000}"/>
    <cellStyle name="Normal 6 3 2 3" xfId="30425" xr:uid="{00000000-0005-0000-0000-000080830000}"/>
    <cellStyle name="Normal 6 3 2 3 2" xfId="30426" xr:uid="{00000000-0005-0000-0000-000081830000}"/>
    <cellStyle name="Normal 6 3 2 3 2 2" xfId="30427" xr:uid="{00000000-0005-0000-0000-000082830000}"/>
    <cellStyle name="Normal 6 3 2 3 2 2 2" xfId="47130" xr:uid="{00000000-0005-0000-0000-000083830000}"/>
    <cellStyle name="Normal 6 3 2 3 2 3" xfId="47131" xr:uid="{00000000-0005-0000-0000-000084830000}"/>
    <cellStyle name="Normal 6 3 2 3 3" xfId="30428" xr:uid="{00000000-0005-0000-0000-000085830000}"/>
    <cellStyle name="Normal 6 3 2 3 3 2" xfId="30429" xr:uid="{00000000-0005-0000-0000-000086830000}"/>
    <cellStyle name="Normal 6 3 2 3 4" xfId="30430" xr:uid="{00000000-0005-0000-0000-000087830000}"/>
    <cellStyle name="Normal 6 3 2 3 4 2" xfId="30431" xr:uid="{00000000-0005-0000-0000-000088830000}"/>
    <cellStyle name="Normal 6 3 2 3 5" xfId="30432" xr:uid="{00000000-0005-0000-0000-000089830000}"/>
    <cellStyle name="Normal 6 3 2 3 6" xfId="30433" xr:uid="{00000000-0005-0000-0000-00008A830000}"/>
    <cellStyle name="Normal 6 3 2 3 7" xfId="30434" xr:uid="{00000000-0005-0000-0000-00008B830000}"/>
    <cellStyle name="Normal 6 3 2 4" xfId="30435" xr:uid="{00000000-0005-0000-0000-00008C830000}"/>
    <cellStyle name="Normal 6 3 2 4 2" xfId="30436" xr:uid="{00000000-0005-0000-0000-00008D830000}"/>
    <cellStyle name="Normal 6 3 2 4 2 2" xfId="30437" xr:uid="{00000000-0005-0000-0000-00008E830000}"/>
    <cellStyle name="Normal 6 3 2 4 3" xfId="30438" xr:uid="{00000000-0005-0000-0000-00008F830000}"/>
    <cellStyle name="Normal 6 3 2 4 3 2" xfId="30439" xr:uid="{00000000-0005-0000-0000-000090830000}"/>
    <cellStyle name="Normal 6 3 2 4 4" xfId="30440" xr:uid="{00000000-0005-0000-0000-000091830000}"/>
    <cellStyle name="Normal 6 3 2 4 4 2" xfId="30441" xr:uid="{00000000-0005-0000-0000-000092830000}"/>
    <cellStyle name="Normal 6 3 2 4 5" xfId="30442" xr:uid="{00000000-0005-0000-0000-000093830000}"/>
    <cellStyle name="Normal 6 3 2 4 6" xfId="30443" xr:uid="{00000000-0005-0000-0000-000094830000}"/>
    <cellStyle name="Normal 6 3 2 4 7" xfId="30444" xr:uid="{00000000-0005-0000-0000-000095830000}"/>
    <cellStyle name="Normal 6 3 2 5" xfId="30445" xr:uid="{00000000-0005-0000-0000-000096830000}"/>
    <cellStyle name="Normal 6 3 2 5 2" xfId="30446" xr:uid="{00000000-0005-0000-0000-000097830000}"/>
    <cellStyle name="Normal 6 3 2 5 2 2" xfId="30447" xr:uid="{00000000-0005-0000-0000-000098830000}"/>
    <cellStyle name="Normal 6 3 2 5 3" xfId="30448" xr:uid="{00000000-0005-0000-0000-000099830000}"/>
    <cellStyle name="Normal 6 3 2 5 3 2" xfId="30449" xr:uid="{00000000-0005-0000-0000-00009A830000}"/>
    <cellStyle name="Normal 6 3 2 5 4" xfId="30450" xr:uid="{00000000-0005-0000-0000-00009B830000}"/>
    <cellStyle name="Normal 6 3 2 5 4 2" xfId="30451" xr:uid="{00000000-0005-0000-0000-00009C830000}"/>
    <cellStyle name="Normal 6 3 2 5 5" xfId="30452" xr:uid="{00000000-0005-0000-0000-00009D830000}"/>
    <cellStyle name="Normal 6 3 2 5 6" xfId="30453" xr:uid="{00000000-0005-0000-0000-00009E830000}"/>
    <cellStyle name="Normal 6 3 2 6" xfId="30454" xr:uid="{00000000-0005-0000-0000-00009F830000}"/>
    <cellStyle name="Normal 6 3 2 6 2" xfId="30455" xr:uid="{00000000-0005-0000-0000-0000A0830000}"/>
    <cellStyle name="Normal 6 3 2 6 2 2" xfId="30456" xr:uid="{00000000-0005-0000-0000-0000A1830000}"/>
    <cellStyle name="Normal 6 3 2 6 3" xfId="30457" xr:uid="{00000000-0005-0000-0000-0000A2830000}"/>
    <cellStyle name="Normal 6 3 2 6 3 2" xfId="30458" xr:uid="{00000000-0005-0000-0000-0000A3830000}"/>
    <cellStyle name="Normal 6 3 2 6 4" xfId="30459" xr:uid="{00000000-0005-0000-0000-0000A4830000}"/>
    <cellStyle name="Normal 6 3 2 6 5" xfId="30460" xr:uid="{00000000-0005-0000-0000-0000A5830000}"/>
    <cellStyle name="Normal 6 3 2 7" xfId="30461" xr:uid="{00000000-0005-0000-0000-0000A6830000}"/>
    <cellStyle name="Normal 6 3 2 7 2" xfId="30462" xr:uid="{00000000-0005-0000-0000-0000A7830000}"/>
    <cellStyle name="Normal 6 3 2 8" xfId="30463" xr:uid="{00000000-0005-0000-0000-0000A8830000}"/>
    <cellStyle name="Normal 6 3 2 8 2" xfId="30464" xr:uid="{00000000-0005-0000-0000-0000A9830000}"/>
    <cellStyle name="Normal 6 3 2 9" xfId="30465" xr:uid="{00000000-0005-0000-0000-0000AA830000}"/>
    <cellStyle name="Normal 6 3 2 9 2" xfId="30466" xr:uid="{00000000-0005-0000-0000-0000AB830000}"/>
    <cellStyle name="Normal 6 3 3" xfId="30467" xr:uid="{00000000-0005-0000-0000-0000AC830000}"/>
    <cellStyle name="Normal 6 3 3 10" xfId="30468" xr:uid="{00000000-0005-0000-0000-0000AD830000}"/>
    <cellStyle name="Normal 6 3 3 11" xfId="30469" xr:uid="{00000000-0005-0000-0000-0000AE830000}"/>
    <cellStyle name="Normal 6 3 3 2" xfId="30470" xr:uid="{00000000-0005-0000-0000-0000AF830000}"/>
    <cellStyle name="Normal 6 3 3 2 2" xfId="30471" xr:uid="{00000000-0005-0000-0000-0000B0830000}"/>
    <cellStyle name="Normal 6 3 3 2 2 2" xfId="30472" xr:uid="{00000000-0005-0000-0000-0000B1830000}"/>
    <cellStyle name="Normal 6 3 3 2 2 2 2" xfId="47132" xr:uid="{00000000-0005-0000-0000-0000B2830000}"/>
    <cellStyle name="Normal 6 3 3 2 2 2 2 2" xfId="47133" xr:uid="{00000000-0005-0000-0000-0000B3830000}"/>
    <cellStyle name="Normal 6 3 3 2 2 2 3" xfId="47134" xr:uid="{00000000-0005-0000-0000-0000B4830000}"/>
    <cellStyle name="Normal 6 3 3 2 2 3" xfId="47135" xr:uid="{00000000-0005-0000-0000-0000B5830000}"/>
    <cellStyle name="Normal 6 3 3 2 2 3 2" xfId="47136" xr:uid="{00000000-0005-0000-0000-0000B6830000}"/>
    <cellStyle name="Normal 6 3 3 2 2 4" xfId="47137" xr:uid="{00000000-0005-0000-0000-0000B7830000}"/>
    <cellStyle name="Normal 6 3 3 2 3" xfId="30473" xr:uid="{00000000-0005-0000-0000-0000B8830000}"/>
    <cellStyle name="Normal 6 3 3 2 3 2" xfId="30474" xr:uid="{00000000-0005-0000-0000-0000B9830000}"/>
    <cellStyle name="Normal 6 3 3 2 3 2 2" xfId="47138" xr:uid="{00000000-0005-0000-0000-0000BA830000}"/>
    <cellStyle name="Normal 6 3 3 2 3 3" xfId="47139" xr:uid="{00000000-0005-0000-0000-0000BB830000}"/>
    <cellStyle name="Normal 6 3 3 2 4" xfId="30475" xr:uid="{00000000-0005-0000-0000-0000BC830000}"/>
    <cellStyle name="Normal 6 3 3 2 4 2" xfId="30476" xr:uid="{00000000-0005-0000-0000-0000BD830000}"/>
    <cellStyle name="Normal 6 3 3 2 5" xfId="30477" xr:uid="{00000000-0005-0000-0000-0000BE830000}"/>
    <cellStyle name="Normal 6 3 3 2 6" xfId="30478" xr:uid="{00000000-0005-0000-0000-0000BF830000}"/>
    <cellStyle name="Normal 6 3 3 2 7" xfId="30479" xr:uid="{00000000-0005-0000-0000-0000C0830000}"/>
    <cellStyle name="Normal 6 3 3 3" xfId="30480" xr:uid="{00000000-0005-0000-0000-0000C1830000}"/>
    <cellStyle name="Normal 6 3 3 3 2" xfId="30481" xr:uid="{00000000-0005-0000-0000-0000C2830000}"/>
    <cellStyle name="Normal 6 3 3 3 2 2" xfId="30482" xr:uid="{00000000-0005-0000-0000-0000C3830000}"/>
    <cellStyle name="Normal 6 3 3 3 2 2 2" xfId="47140" xr:uid="{00000000-0005-0000-0000-0000C4830000}"/>
    <cellStyle name="Normal 6 3 3 3 2 3" xfId="47141" xr:uid="{00000000-0005-0000-0000-0000C5830000}"/>
    <cellStyle name="Normal 6 3 3 3 3" xfId="30483" xr:uid="{00000000-0005-0000-0000-0000C6830000}"/>
    <cellStyle name="Normal 6 3 3 3 3 2" xfId="30484" xr:uid="{00000000-0005-0000-0000-0000C7830000}"/>
    <cellStyle name="Normal 6 3 3 3 4" xfId="30485" xr:uid="{00000000-0005-0000-0000-0000C8830000}"/>
    <cellStyle name="Normal 6 3 3 3 4 2" xfId="30486" xr:uid="{00000000-0005-0000-0000-0000C9830000}"/>
    <cellStyle name="Normal 6 3 3 3 5" xfId="30487" xr:uid="{00000000-0005-0000-0000-0000CA830000}"/>
    <cellStyle name="Normal 6 3 3 3 6" xfId="30488" xr:uid="{00000000-0005-0000-0000-0000CB830000}"/>
    <cellStyle name="Normal 6 3 3 4" xfId="30489" xr:uid="{00000000-0005-0000-0000-0000CC830000}"/>
    <cellStyle name="Normal 6 3 3 4 2" xfId="30490" xr:uid="{00000000-0005-0000-0000-0000CD830000}"/>
    <cellStyle name="Normal 6 3 3 4 2 2" xfId="30491" xr:uid="{00000000-0005-0000-0000-0000CE830000}"/>
    <cellStyle name="Normal 6 3 3 4 3" xfId="30492" xr:uid="{00000000-0005-0000-0000-0000CF830000}"/>
    <cellStyle name="Normal 6 3 3 4 3 2" xfId="30493" xr:uid="{00000000-0005-0000-0000-0000D0830000}"/>
    <cellStyle name="Normal 6 3 3 4 4" xfId="30494" xr:uid="{00000000-0005-0000-0000-0000D1830000}"/>
    <cellStyle name="Normal 6 3 3 4 4 2" xfId="30495" xr:uid="{00000000-0005-0000-0000-0000D2830000}"/>
    <cellStyle name="Normal 6 3 3 4 5" xfId="30496" xr:uid="{00000000-0005-0000-0000-0000D3830000}"/>
    <cellStyle name="Normal 6 3 3 4 6" xfId="30497" xr:uid="{00000000-0005-0000-0000-0000D4830000}"/>
    <cellStyle name="Normal 6 3 3 5" xfId="30498" xr:uid="{00000000-0005-0000-0000-0000D5830000}"/>
    <cellStyle name="Normal 6 3 3 5 2" xfId="30499" xr:uid="{00000000-0005-0000-0000-0000D6830000}"/>
    <cellStyle name="Normal 6 3 3 5 2 2" xfId="30500" xr:uid="{00000000-0005-0000-0000-0000D7830000}"/>
    <cellStyle name="Normal 6 3 3 5 3" xfId="30501" xr:uid="{00000000-0005-0000-0000-0000D8830000}"/>
    <cellStyle name="Normal 6 3 3 5 3 2" xfId="30502" xr:uid="{00000000-0005-0000-0000-0000D9830000}"/>
    <cellStyle name="Normal 6 3 3 5 4" xfId="30503" xr:uid="{00000000-0005-0000-0000-0000DA830000}"/>
    <cellStyle name="Normal 6 3 3 5 5" xfId="30504" xr:uid="{00000000-0005-0000-0000-0000DB830000}"/>
    <cellStyle name="Normal 6 3 3 6" xfId="30505" xr:uid="{00000000-0005-0000-0000-0000DC830000}"/>
    <cellStyle name="Normal 6 3 3 6 2" xfId="30506" xr:uid="{00000000-0005-0000-0000-0000DD830000}"/>
    <cellStyle name="Normal 6 3 3 7" xfId="30507" xr:uid="{00000000-0005-0000-0000-0000DE830000}"/>
    <cellStyle name="Normal 6 3 3 7 2" xfId="30508" xr:uid="{00000000-0005-0000-0000-0000DF830000}"/>
    <cellStyle name="Normal 6 3 3 8" xfId="30509" xr:uid="{00000000-0005-0000-0000-0000E0830000}"/>
    <cellStyle name="Normal 6 3 3 8 2" xfId="30510" xr:uid="{00000000-0005-0000-0000-0000E1830000}"/>
    <cellStyle name="Normal 6 3 3 9" xfId="30511" xr:uid="{00000000-0005-0000-0000-0000E2830000}"/>
    <cellStyle name="Normal 6 3 4" xfId="30512" xr:uid="{00000000-0005-0000-0000-0000E3830000}"/>
    <cellStyle name="Normal 6 3 4 10" xfId="30513" xr:uid="{00000000-0005-0000-0000-0000E4830000}"/>
    <cellStyle name="Normal 6 3 4 11" xfId="30514" xr:uid="{00000000-0005-0000-0000-0000E5830000}"/>
    <cellStyle name="Normal 6 3 4 2" xfId="30515" xr:uid="{00000000-0005-0000-0000-0000E6830000}"/>
    <cellStyle name="Normal 6 3 4 2 2" xfId="30516" xr:uid="{00000000-0005-0000-0000-0000E7830000}"/>
    <cellStyle name="Normal 6 3 4 2 2 2" xfId="30517" xr:uid="{00000000-0005-0000-0000-0000E8830000}"/>
    <cellStyle name="Normal 6 3 4 2 2 2 2" xfId="47142" xr:uid="{00000000-0005-0000-0000-0000E9830000}"/>
    <cellStyle name="Normal 6 3 4 2 2 3" xfId="47143" xr:uid="{00000000-0005-0000-0000-0000EA830000}"/>
    <cellStyle name="Normal 6 3 4 2 3" xfId="30518" xr:uid="{00000000-0005-0000-0000-0000EB830000}"/>
    <cellStyle name="Normal 6 3 4 2 3 2" xfId="30519" xr:uid="{00000000-0005-0000-0000-0000EC830000}"/>
    <cellStyle name="Normal 6 3 4 2 4" xfId="30520" xr:uid="{00000000-0005-0000-0000-0000ED830000}"/>
    <cellStyle name="Normal 6 3 4 2 4 2" xfId="30521" xr:uid="{00000000-0005-0000-0000-0000EE830000}"/>
    <cellStyle name="Normal 6 3 4 2 5" xfId="30522" xr:uid="{00000000-0005-0000-0000-0000EF830000}"/>
    <cellStyle name="Normal 6 3 4 2 6" xfId="30523" xr:uid="{00000000-0005-0000-0000-0000F0830000}"/>
    <cellStyle name="Normal 6 3 4 3" xfId="30524" xr:uid="{00000000-0005-0000-0000-0000F1830000}"/>
    <cellStyle name="Normal 6 3 4 3 2" xfId="30525" xr:uid="{00000000-0005-0000-0000-0000F2830000}"/>
    <cellStyle name="Normal 6 3 4 3 2 2" xfId="30526" xr:uid="{00000000-0005-0000-0000-0000F3830000}"/>
    <cellStyle name="Normal 6 3 4 3 3" xfId="30527" xr:uid="{00000000-0005-0000-0000-0000F4830000}"/>
    <cellStyle name="Normal 6 3 4 3 3 2" xfId="30528" xr:uid="{00000000-0005-0000-0000-0000F5830000}"/>
    <cellStyle name="Normal 6 3 4 3 4" xfId="30529" xr:uid="{00000000-0005-0000-0000-0000F6830000}"/>
    <cellStyle name="Normal 6 3 4 3 4 2" xfId="30530" xr:uid="{00000000-0005-0000-0000-0000F7830000}"/>
    <cellStyle name="Normal 6 3 4 3 5" xfId="30531" xr:uid="{00000000-0005-0000-0000-0000F8830000}"/>
    <cellStyle name="Normal 6 3 4 3 6" xfId="30532" xr:uid="{00000000-0005-0000-0000-0000F9830000}"/>
    <cellStyle name="Normal 6 3 4 4" xfId="30533" xr:uid="{00000000-0005-0000-0000-0000FA830000}"/>
    <cellStyle name="Normal 6 3 4 4 2" xfId="30534" xr:uid="{00000000-0005-0000-0000-0000FB830000}"/>
    <cellStyle name="Normal 6 3 4 4 2 2" xfId="30535" xr:uid="{00000000-0005-0000-0000-0000FC830000}"/>
    <cellStyle name="Normal 6 3 4 4 3" xfId="30536" xr:uid="{00000000-0005-0000-0000-0000FD830000}"/>
    <cellStyle name="Normal 6 3 4 4 3 2" xfId="30537" xr:uid="{00000000-0005-0000-0000-0000FE830000}"/>
    <cellStyle name="Normal 6 3 4 4 4" xfId="30538" xr:uid="{00000000-0005-0000-0000-0000FF830000}"/>
    <cellStyle name="Normal 6 3 4 4 4 2" xfId="30539" xr:uid="{00000000-0005-0000-0000-000000840000}"/>
    <cellStyle name="Normal 6 3 4 4 5" xfId="30540" xr:uid="{00000000-0005-0000-0000-000001840000}"/>
    <cellStyle name="Normal 6 3 4 4 6" xfId="30541" xr:uid="{00000000-0005-0000-0000-000002840000}"/>
    <cellStyle name="Normal 6 3 4 5" xfId="30542" xr:uid="{00000000-0005-0000-0000-000003840000}"/>
    <cellStyle name="Normal 6 3 4 5 2" xfId="30543" xr:uid="{00000000-0005-0000-0000-000004840000}"/>
    <cellStyle name="Normal 6 3 4 5 2 2" xfId="30544" xr:uid="{00000000-0005-0000-0000-000005840000}"/>
    <cellStyle name="Normal 6 3 4 5 3" xfId="30545" xr:uid="{00000000-0005-0000-0000-000006840000}"/>
    <cellStyle name="Normal 6 3 4 5 3 2" xfId="30546" xr:uid="{00000000-0005-0000-0000-000007840000}"/>
    <cellStyle name="Normal 6 3 4 5 4" xfId="30547" xr:uid="{00000000-0005-0000-0000-000008840000}"/>
    <cellStyle name="Normal 6 3 4 5 5" xfId="30548" xr:uid="{00000000-0005-0000-0000-000009840000}"/>
    <cellStyle name="Normal 6 3 4 6" xfId="30549" xr:uid="{00000000-0005-0000-0000-00000A840000}"/>
    <cellStyle name="Normal 6 3 4 6 2" xfId="30550" xr:uid="{00000000-0005-0000-0000-00000B840000}"/>
    <cellStyle name="Normal 6 3 4 7" xfId="30551" xr:uid="{00000000-0005-0000-0000-00000C840000}"/>
    <cellStyle name="Normal 6 3 4 7 2" xfId="30552" xr:uid="{00000000-0005-0000-0000-00000D840000}"/>
    <cellStyle name="Normal 6 3 4 8" xfId="30553" xr:uid="{00000000-0005-0000-0000-00000E840000}"/>
    <cellStyle name="Normal 6 3 4 8 2" xfId="30554" xr:uid="{00000000-0005-0000-0000-00000F840000}"/>
    <cellStyle name="Normal 6 3 4 9" xfId="30555" xr:uid="{00000000-0005-0000-0000-000010840000}"/>
    <cellStyle name="Normal 6 3 5" xfId="30556" xr:uid="{00000000-0005-0000-0000-000011840000}"/>
    <cellStyle name="Normal 6 3 5 2" xfId="30557" xr:uid="{00000000-0005-0000-0000-000012840000}"/>
    <cellStyle name="Normal 6 3 5 2 2" xfId="30558" xr:uid="{00000000-0005-0000-0000-000013840000}"/>
    <cellStyle name="Normal 6 3 5 2 2 2" xfId="47144" xr:uid="{00000000-0005-0000-0000-000014840000}"/>
    <cellStyle name="Normal 6 3 5 2 3" xfId="47145" xr:uid="{00000000-0005-0000-0000-000015840000}"/>
    <cellStyle name="Normal 6 3 5 3" xfId="30559" xr:uid="{00000000-0005-0000-0000-000016840000}"/>
    <cellStyle name="Normal 6 3 5 3 2" xfId="30560" xr:uid="{00000000-0005-0000-0000-000017840000}"/>
    <cellStyle name="Normal 6 3 5 4" xfId="30561" xr:uid="{00000000-0005-0000-0000-000018840000}"/>
    <cellStyle name="Normal 6 3 5 4 2" xfId="30562" xr:uid="{00000000-0005-0000-0000-000019840000}"/>
    <cellStyle name="Normal 6 3 5 5" xfId="30563" xr:uid="{00000000-0005-0000-0000-00001A840000}"/>
    <cellStyle name="Normal 6 3 5 6" xfId="30564" xr:uid="{00000000-0005-0000-0000-00001B840000}"/>
    <cellStyle name="Normal 6 3 5 7" xfId="30565" xr:uid="{00000000-0005-0000-0000-00001C840000}"/>
    <cellStyle name="Normal 6 3 6" xfId="30566" xr:uid="{00000000-0005-0000-0000-00001D840000}"/>
    <cellStyle name="Normal 6 3 6 2" xfId="30567" xr:uid="{00000000-0005-0000-0000-00001E840000}"/>
    <cellStyle name="Normal 6 3 6 2 2" xfId="30568" xr:uid="{00000000-0005-0000-0000-00001F840000}"/>
    <cellStyle name="Normal 6 3 6 3" xfId="30569" xr:uid="{00000000-0005-0000-0000-000020840000}"/>
    <cellStyle name="Normal 6 3 6 3 2" xfId="30570" xr:uid="{00000000-0005-0000-0000-000021840000}"/>
    <cellStyle name="Normal 6 3 6 4" xfId="30571" xr:uid="{00000000-0005-0000-0000-000022840000}"/>
    <cellStyle name="Normal 6 3 6 4 2" xfId="30572" xr:uid="{00000000-0005-0000-0000-000023840000}"/>
    <cellStyle name="Normal 6 3 6 5" xfId="30573" xr:uid="{00000000-0005-0000-0000-000024840000}"/>
    <cellStyle name="Normal 6 3 6 6" xfId="30574" xr:uid="{00000000-0005-0000-0000-000025840000}"/>
    <cellStyle name="Normal 6 3 7" xfId="30575" xr:uid="{00000000-0005-0000-0000-000026840000}"/>
    <cellStyle name="Normal 6 3 7 2" xfId="30576" xr:uid="{00000000-0005-0000-0000-000027840000}"/>
    <cellStyle name="Normal 6 3 7 2 2" xfId="30577" xr:uid="{00000000-0005-0000-0000-000028840000}"/>
    <cellStyle name="Normal 6 3 7 3" xfId="30578" xr:uid="{00000000-0005-0000-0000-000029840000}"/>
    <cellStyle name="Normal 6 3 7 3 2" xfId="30579" xr:uid="{00000000-0005-0000-0000-00002A840000}"/>
    <cellStyle name="Normal 6 3 7 4" xfId="30580" xr:uid="{00000000-0005-0000-0000-00002B840000}"/>
    <cellStyle name="Normal 6 3 7 4 2" xfId="30581" xr:uid="{00000000-0005-0000-0000-00002C840000}"/>
    <cellStyle name="Normal 6 3 7 5" xfId="30582" xr:uid="{00000000-0005-0000-0000-00002D840000}"/>
    <cellStyle name="Normal 6 3 7 6" xfId="30583" xr:uid="{00000000-0005-0000-0000-00002E840000}"/>
    <cellStyle name="Normal 6 3 8" xfId="30584" xr:uid="{00000000-0005-0000-0000-00002F840000}"/>
    <cellStyle name="Normal 6 3 8 2" xfId="30585" xr:uid="{00000000-0005-0000-0000-000030840000}"/>
    <cellStyle name="Normal 6 3 8 2 2" xfId="30586" xr:uid="{00000000-0005-0000-0000-000031840000}"/>
    <cellStyle name="Normal 6 3 8 3" xfId="30587" xr:uid="{00000000-0005-0000-0000-000032840000}"/>
    <cellStyle name="Normal 6 3 8 3 2" xfId="30588" xr:uid="{00000000-0005-0000-0000-000033840000}"/>
    <cellStyle name="Normal 6 3 8 4" xfId="30589" xr:uid="{00000000-0005-0000-0000-000034840000}"/>
    <cellStyle name="Normal 6 3 8 5" xfId="30590" xr:uid="{00000000-0005-0000-0000-000035840000}"/>
    <cellStyle name="Normal 6 3 9" xfId="30591" xr:uid="{00000000-0005-0000-0000-000036840000}"/>
    <cellStyle name="Normal 6 3 9 2" xfId="30592" xr:uid="{00000000-0005-0000-0000-000037840000}"/>
    <cellStyle name="Normal 6 4" xfId="30593" xr:uid="{00000000-0005-0000-0000-000038840000}"/>
    <cellStyle name="Normal 6 4 10" xfId="30594" xr:uid="{00000000-0005-0000-0000-000039840000}"/>
    <cellStyle name="Normal 6 4 10 2" xfId="30595" xr:uid="{00000000-0005-0000-0000-00003A840000}"/>
    <cellStyle name="Normal 6 4 11" xfId="30596" xr:uid="{00000000-0005-0000-0000-00003B840000}"/>
    <cellStyle name="Normal 6 4 12" xfId="30597" xr:uid="{00000000-0005-0000-0000-00003C840000}"/>
    <cellStyle name="Normal 6 4 13" xfId="30598" xr:uid="{00000000-0005-0000-0000-00003D840000}"/>
    <cellStyle name="Normal 6 4 2" xfId="30599" xr:uid="{00000000-0005-0000-0000-00003E840000}"/>
    <cellStyle name="Normal 6 4 2 10" xfId="30600" xr:uid="{00000000-0005-0000-0000-00003F840000}"/>
    <cellStyle name="Normal 6 4 2 11" xfId="30601" xr:uid="{00000000-0005-0000-0000-000040840000}"/>
    <cellStyle name="Normal 6 4 2 2" xfId="30602" xr:uid="{00000000-0005-0000-0000-000041840000}"/>
    <cellStyle name="Normal 6 4 2 2 2" xfId="30603" xr:uid="{00000000-0005-0000-0000-000042840000}"/>
    <cellStyle name="Normal 6 4 2 2 2 2" xfId="30604" xr:uid="{00000000-0005-0000-0000-000043840000}"/>
    <cellStyle name="Normal 6 4 2 2 2 2 2" xfId="47146" xr:uid="{00000000-0005-0000-0000-000044840000}"/>
    <cellStyle name="Normal 6 4 2 2 2 2 2 2" xfId="47147" xr:uid="{00000000-0005-0000-0000-000045840000}"/>
    <cellStyle name="Normal 6 4 2 2 2 2 3" xfId="47148" xr:uid="{00000000-0005-0000-0000-000046840000}"/>
    <cellStyle name="Normal 6 4 2 2 2 3" xfId="47149" xr:uid="{00000000-0005-0000-0000-000047840000}"/>
    <cellStyle name="Normal 6 4 2 2 2 3 2" xfId="47150" xr:uid="{00000000-0005-0000-0000-000048840000}"/>
    <cellStyle name="Normal 6 4 2 2 2 4" xfId="47151" xr:uid="{00000000-0005-0000-0000-000049840000}"/>
    <cellStyle name="Normal 6 4 2 2 3" xfId="30605" xr:uid="{00000000-0005-0000-0000-00004A840000}"/>
    <cellStyle name="Normal 6 4 2 2 3 2" xfId="30606" xr:uid="{00000000-0005-0000-0000-00004B840000}"/>
    <cellStyle name="Normal 6 4 2 2 3 2 2" xfId="47152" xr:uid="{00000000-0005-0000-0000-00004C840000}"/>
    <cellStyle name="Normal 6 4 2 2 3 3" xfId="47153" xr:uid="{00000000-0005-0000-0000-00004D840000}"/>
    <cellStyle name="Normal 6 4 2 2 4" xfId="30607" xr:uid="{00000000-0005-0000-0000-00004E840000}"/>
    <cellStyle name="Normal 6 4 2 2 4 2" xfId="30608" xr:uid="{00000000-0005-0000-0000-00004F840000}"/>
    <cellStyle name="Normal 6 4 2 2 5" xfId="30609" xr:uid="{00000000-0005-0000-0000-000050840000}"/>
    <cellStyle name="Normal 6 4 2 2 6" xfId="30610" xr:uid="{00000000-0005-0000-0000-000051840000}"/>
    <cellStyle name="Normal 6 4 2 2 7" xfId="30611" xr:uid="{00000000-0005-0000-0000-000052840000}"/>
    <cellStyle name="Normal 6 4 2 3" xfId="30612" xr:uid="{00000000-0005-0000-0000-000053840000}"/>
    <cellStyle name="Normal 6 4 2 3 2" xfId="30613" xr:uid="{00000000-0005-0000-0000-000054840000}"/>
    <cellStyle name="Normal 6 4 2 3 2 2" xfId="30614" xr:uid="{00000000-0005-0000-0000-000055840000}"/>
    <cellStyle name="Normal 6 4 2 3 2 2 2" xfId="47154" xr:uid="{00000000-0005-0000-0000-000056840000}"/>
    <cellStyle name="Normal 6 4 2 3 2 3" xfId="47155" xr:uid="{00000000-0005-0000-0000-000057840000}"/>
    <cellStyle name="Normal 6 4 2 3 3" xfId="30615" xr:uid="{00000000-0005-0000-0000-000058840000}"/>
    <cellStyle name="Normal 6 4 2 3 3 2" xfId="30616" xr:uid="{00000000-0005-0000-0000-000059840000}"/>
    <cellStyle name="Normal 6 4 2 3 4" xfId="30617" xr:uid="{00000000-0005-0000-0000-00005A840000}"/>
    <cellStyle name="Normal 6 4 2 3 4 2" xfId="30618" xr:uid="{00000000-0005-0000-0000-00005B840000}"/>
    <cellStyle name="Normal 6 4 2 3 5" xfId="30619" xr:uid="{00000000-0005-0000-0000-00005C840000}"/>
    <cellStyle name="Normal 6 4 2 3 6" xfId="30620" xr:uid="{00000000-0005-0000-0000-00005D840000}"/>
    <cellStyle name="Normal 6 4 2 3 7" xfId="30621" xr:uid="{00000000-0005-0000-0000-00005E840000}"/>
    <cellStyle name="Normal 6 4 2 4" xfId="30622" xr:uid="{00000000-0005-0000-0000-00005F840000}"/>
    <cellStyle name="Normal 6 4 2 4 2" xfId="30623" xr:uid="{00000000-0005-0000-0000-000060840000}"/>
    <cellStyle name="Normal 6 4 2 4 2 2" xfId="30624" xr:uid="{00000000-0005-0000-0000-000061840000}"/>
    <cellStyle name="Normal 6 4 2 4 3" xfId="30625" xr:uid="{00000000-0005-0000-0000-000062840000}"/>
    <cellStyle name="Normal 6 4 2 4 3 2" xfId="30626" xr:uid="{00000000-0005-0000-0000-000063840000}"/>
    <cellStyle name="Normal 6 4 2 4 4" xfId="30627" xr:uid="{00000000-0005-0000-0000-000064840000}"/>
    <cellStyle name="Normal 6 4 2 4 4 2" xfId="30628" xr:uid="{00000000-0005-0000-0000-000065840000}"/>
    <cellStyle name="Normal 6 4 2 4 5" xfId="30629" xr:uid="{00000000-0005-0000-0000-000066840000}"/>
    <cellStyle name="Normal 6 4 2 4 6" xfId="30630" xr:uid="{00000000-0005-0000-0000-000067840000}"/>
    <cellStyle name="Normal 6 4 2 5" xfId="30631" xr:uid="{00000000-0005-0000-0000-000068840000}"/>
    <cellStyle name="Normal 6 4 2 5 2" xfId="30632" xr:uid="{00000000-0005-0000-0000-000069840000}"/>
    <cellStyle name="Normal 6 4 2 5 2 2" xfId="30633" xr:uid="{00000000-0005-0000-0000-00006A840000}"/>
    <cellStyle name="Normal 6 4 2 5 3" xfId="30634" xr:uid="{00000000-0005-0000-0000-00006B840000}"/>
    <cellStyle name="Normal 6 4 2 5 3 2" xfId="30635" xr:uid="{00000000-0005-0000-0000-00006C840000}"/>
    <cellStyle name="Normal 6 4 2 5 4" xfId="30636" xr:uid="{00000000-0005-0000-0000-00006D840000}"/>
    <cellStyle name="Normal 6 4 2 5 5" xfId="30637" xr:uid="{00000000-0005-0000-0000-00006E840000}"/>
    <cellStyle name="Normal 6 4 2 6" xfId="30638" xr:uid="{00000000-0005-0000-0000-00006F840000}"/>
    <cellStyle name="Normal 6 4 2 6 2" xfId="30639" xr:uid="{00000000-0005-0000-0000-000070840000}"/>
    <cellStyle name="Normal 6 4 2 7" xfId="30640" xr:uid="{00000000-0005-0000-0000-000071840000}"/>
    <cellStyle name="Normal 6 4 2 7 2" xfId="30641" xr:uid="{00000000-0005-0000-0000-000072840000}"/>
    <cellStyle name="Normal 6 4 2 8" xfId="30642" xr:uid="{00000000-0005-0000-0000-000073840000}"/>
    <cellStyle name="Normal 6 4 2 8 2" xfId="30643" xr:uid="{00000000-0005-0000-0000-000074840000}"/>
    <cellStyle name="Normal 6 4 2 9" xfId="30644" xr:uid="{00000000-0005-0000-0000-000075840000}"/>
    <cellStyle name="Normal 6 4 3" xfId="30645" xr:uid="{00000000-0005-0000-0000-000076840000}"/>
    <cellStyle name="Normal 6 4 3 10" xfId="30646" xr:uid="{00000000-0005-0000-0000-000077840000}"/>
    <cellStyle name="Normal 6 4 3 11" xfId="30647" xr:uid="{00000000-0005-0000-0000-000078840000}"/>
    <cellStyle name="Normal 6 4 3 2" xfId="30648" xr:uid="{00000000-0005-0000-0000-000079840000}"/>
    <cellStyle name="Normal 6 4 3 2 2" xfId="30649" xr:uid="{00000000-0005-0000-0000-00007A840000}"/>
    <cellStyle name="Normal 6 4 3 2 2 2" xfId="30650" xr:uid="{00000000-0005-0000-0000-00007B840000}"/>
    <cellStyle name="Normal 6 4 3 2 2 2 2" xfId="47156" xr:uid="{00000000-0005-0000-0000-00007C840000}"/>
    <cellStyle name="Normal 6 4 3 2 2 2 2 2" xfId="47157" xr:uid="{00000000-0005-0000-0000-00007D840000}"/>
    <cellStyle name="Normal 6 4 3 2 2 2 3" xfId="47158" xr:uid="{00000000-0005-0000-0000-00007E840000}"/>
    <cellStyle name="Normal 6 4 3 2 2 3" xfId="47159" xr:uid="{00000000-0005-0000-0000-00007F840000}"/>
    <cellStyle name="Normal 6 4 3 2 2 3 2" xfId="47160" xr:uid="{00000000-0005-0000-0000-000080840000}"/>
    <cellStyle name="Normal 6 4 3 2 2 4" xfId="47161" xr:uid="{00000000-0005-0000-0000-000081840000}"/>
    <cellStyle name="Normal 6 4 3 2 3" xfId="30651" xr:uid="{00000000-0005-0000-0000-000082840000}"/>
    <cellStyle name="Normal 6 4 3 2 3 2" xfId="30652" xr:uid="{00000000-0005-0000-0000-000083840000}"/>
    <cellStyle name="Normal 6 4 3 2 3 2 2" xfId="47162" xr:uid="{00000000-0005-0000-0000-000084840000}"/>
    <cellStyle name="Normal 6 4 3 2 3 3" xfId="47163" xr:uid="{00000000-0005-0000-0000-000085840000}"/>
    <cellStyle name="Normal 6 4 3 2 4" xfId="30653" xr:uid="{00000000-0005-0000-0000-000086840000}"/>
    <cellStyle name="Normal 6 4 3 2 4 2" xfId="30654" xr:uid="{00000000-0005-0000-0000-000087840000}"/>
    <cellStyle name="Normal 6 4 3 2 5" xfId="30655" xr:uid="{00000000-0005-0000-0000-000088840000}"/>
    <cellStyle name="Normal 6 4 3 2 6" xfId="30656" xr:uid="{00000000-0005-0000-0000-000089840000}"/>
    <cellStyle name="Normal 6 4 3 3" xfId="30657" xr:uid="{00000000-0005-0000-0000-00008A840000}"/>
    <cellStyle name="Normal 6 4 3 3 2" xfId="30658" xr:uid="{00000000-0005-0000-0000-00008B840000}"/>
    <cellStyle name="Normal 6 4 3 3 2 2" xfId="30659" xr:uid="{00000000-0005-0000-0000-00008C840000}"/>
    <cellStyle name="Normal 6 4 3 3 2 2 2" xfId="47164" xr:uid="{00000000-0005-0000-0000-00008D840000}"/>
    <cellStyle name="Normal 6 4 3 3 2 3" xfId="47165" xr:uid="{00000000-0005-0000-0000-00008E840000}"/>
    <cellStyle name="Normal 6 4 3 3 3" xfId="30660" xr:uid="{00000000-0005-0000-0000-00008F840000}"/>
    <cellStyle name="Normal 6 4 3 3 3 2" xfId="30661" xr:uid="{00000000-0005-0000-0000-000090840000}"/>
    <cellStyle name="Normal 6 4 3 3 4" xfId="30662" xr:uid="{00000000-0005-0000-0000-000091840000}"/>
    <cellStyle name="Normal 6 4 3 3 4 2" xfId="30663" xr:uid="{00000000-0005-0000-0000-000092840000}"/>
    <cellStyle name="Normal 6 4 3 3 5" xfId="30664" xr:uid="{00000000-0005-0000-0000-000093840000}"/>
    <cellStyle name="Normal 6 4 3 3 6" xfId="30665" xr:uid="{00000000-0005-0000-0000-000094840000}"/>
    <cellStyle name="Normal 6 4 3 4" xfId="30666" xr:uid="{00000000-0005-0000-0000-000095840000}"/>
    <cellStyle name="Normal 6 4 3 4 2" xfId="30667" xr:uid="{00000000-0005-0000-0000-000096840000}"/>
    <cellStyle name="Normal 6 4 3 4 2 2" xfId="30668" xr:uid="{00000000-0005-0000-0000-000097840000}"/>
    <cellStyle name="Normal 6 4 3 4 3" xfId="30669" xr:uid="{00000000-0005-0000-0000-000098840000}"/>
    <cellStyle name="Normal 6 4 3 4 3 2" xfId="30670" xr:uid="{00000000-0005-0000-0000-000099840000}"/>
    <cellStyle name="Normal 6 4 3 4 4" xfId="30671" xr:uid="{00000000-0005-0000-0000-00009A840000}"/>
    <cellStyle name="Normal 6 4 3 4 4 2" xfId="30672" xr:uid="{00000000-0005-0000-0000-00009B840000}"/>
    <cellStyle name="Normal 6 4 3 4 5" xfId="30673" xr:uid="{00000000-0005-0000-0000-00009C840000}"/>
    <cellStyle name="Normal 6 4 3 4 6" xfId="30674" xr:uid="{00000000-0005-0000-0000-00009D840000}"/>
    <cellStyle name="Normal 6 4 3 5" xfId="30675" xr:uid="{00000000-0005-0000-0000-00009E840000}"/>
    <cellStyle name="Normal 6 4 3 5 2" xfId="30676" xr:uid="{00000000-0005-0000-0000-00009F840000}"/>
    <cellStyle name="Normal 6 4 3 5 2 2" xfId="30677" xr:uid="{00000000-0005-0000-0000-0000A0840000}"/>
    <cellStyle name="Normal 6 4 3 5 3" xfId="30678" xr:uid="{00000000-0005-0000-0000-0000A1840000}"/>
    <cellStyle name="Normal 6 4 3 5 3 2" xfId="30679" xr:uid="{00000000-0005-0000-0000-0000A2840000}"/>
    <cellStyle name="Normal 6 4 3 5 4" xfId="30680" xr:uid="{00000000-0005-0000-0000-0000A3840000}"/>
    <cellStyle name="Normal 6 4 3 5 5" xfId="30681" xr:uid="{00000000-0005-0000-0000-0000A4840000}"/>
    <cellStyle name="Normal 6 4 3 6" xfId="30682" xr:uid="{00000000-0005-0000-0000-0000A5840000}"/>
    <cellStyle name="Normal 6 4 3 6 2" xfId="30683" xr:uid="{00000000-0005-0000-0000-0000A6840000}"/>
    <cellStyle name="Normal 6 4 3 7" xfId="30684" xr:uid="{00000000-0005-0000-0000-0000A7840000}"/>
    <cellStyle name="Normal 6 4 3 7 2" xfId="30685" xr:uid="{00000000-0005-0000-0000-0000A8840000}"/>
    <cellStyle name="Normal 6 4 3 8" xfId="30686" xr:uid="{00000000-0005-0000-0000-0000A9840000}"/>
    <cellStyle name="Normal 6 4 3 8 2" xfId="30687" xr:uid="{00000000-0005-0000-0000-0000AA840000}"/>
    <cellStyle name="Normal 6 4 3 9" xfId="30688" xr:uid="{00000000-0005-0000-0000-0000AB840000}"/>
    <cellStyle name="Normal 6 4 4" xfId="30689" xr:uid="{00000000-0005-0000-0000-0000AC840000}"/>
    <cellStyle name="Normal 6 4 4 2" xfId="30690" xr:uid="{00000000-0005-0000-0000-0000AD840000}"/>
    <cellStyle name="Normal 6 4 4 2 2" xfId="30691" xr:uid="{00000000-0005-0000-0000-0000AE840000}"/>
    <cellStyle name="Normal 6 4 4 2 2 2" xfId="47166" xr:uid="{00000000-0005-0000-0000-0000AF840000}"/>
    <cellStyle name="Normal 6 4 4 2 2 2 2" xfId="47167" xr:uid="{00000000-0005-0000-0000-0000B0840000}"/>
    <cellStyle name="Normal 6 4 4 2 2 3" xfId="47168" xr:uid="{00000000-0005-0000-0000-0000B1840000}"/>
    <cellStyle name="Normal 6 4 4 2 3" xfId="47169" xr:uid="{00000000-0005-0000-0000-0000B2840000}"/>
    <cellStyle name="Normal 6 4 4 2 3 2" xfId="47170" xr:uid="{00000000-0005-0000-0000-0000B3840000}"/>
    <cellStyle name="Normal 6 4 4 2 4" xfId="47171" xr:uid="{00000000-0005-0000-0000-0000B4840000}"/>
    <cellStyle name="Normal 6 4 4 3" xfId="30692" xr:uid="{00000000-0005-0000-0000-0000B5840000}"/>
    <cellStyle name="Normal 6 4 4 3 2" xfId="30693" xr:uid="{00000000-0005-0000-0000-0000B6840000}"/>
    <cellStyle name="Normal 6 4 4 3 2 2" xfId="47172" xr:uid="{00000000-0005-0000-0000-0000B7840000}"/>
    <cellStyle name="Normal 6 4 4 3 3" xfId="47173" xr:uid="{00000000-0005-0000-0000-0000B8840000}"/>
    <cellStyle name="Normal 6 4 4 4" xfId="30694" xr:uid="{00000000-0005-0000-0000-0000B9840000}"/>
    <cellStyle name="Normal 6 4 4 4 2" xfId="30695" xr:uid="{00000000-0005-0000-0000-0000BA840000}"/>
    <cellStyle name="Normal 6 4 4 5" xfId="30696" xr:uid="{00000000-0005-0000-0000-0000BB840000}"/>
    <cellStyle name="Normal 6 4 4 6" xfId="30697" xr:uid="{00000000-0005-0000-0000-0000BC840000}"/>
    <cellStyle name="Normal 6 4 5" xfId="30698" xr:uid="{00000000-0005-0000-0000-0000BD840000}"/>
    <cellStyle name="Normal 6 4 5 2" xfId="30699" xr:uid="{00000000-0005-0000-0000-0000BE840000}"/>
    <cellStyle name="Normal 6 4 5 2 2" xfId="30700" xr:uid="{00000000-0005-0000-0000-0000BF840000}"/>
    <cellStyle name="Normal 6 4 5 2 2 2" xfId="47174" xr:uid="{00000000-0005-0000-0000-0000C0840000}"/>
    <cellStyle name="Normal 6 4 5 2 3" xfId="47175" xr:uid="{00000000-0005-0000-0000-0000C1840000}"/>
    <cellStyle name="Normal 6 4 5 3" xfId="30701" xr:uid="{00000000-0005-0000-0000-0000C2840000}"/>
    <cellStyle name="Normal 6 4 5 3 2" xfId="30702" xr:uid="{00000000-0005-0000-0000-0000C3840000}"/>
    <cellStyle name="Normal 6 4 5 4" xfId="30703" xr:uid="{00000000-0005-0000-0000-0000C4840000}"/>
    <cellStyle name="Normal 6 4 5 4 2" xfId="30704" xr:uid="{00000000-0005-0000-0000-0000C5840000}"/>
    <cellStyle name="Normal 6 4 5 5" xfId="30705" xr:uid="{00000000-0005-0000-0000-0000C6840000}"/>
    <cellStyle name="Normal 6 4 5 6" xfId="30706" xr:uid="{00000000-0005-0000-0000-0000C7840000}"/>
    <cellStyle name="Normal 6 4 6" xfId="30707" xr:uid="{00000000-0005-0000-0000-0000C8840000}"/>
    <cellStyle name="Normal 6 4 6 2" xfId="30708" xr:uid="{00000000-0005-0000-0000-0000C9840000}"/>
    <cellStyle name="Normal 6 4 6 2 2" xfId="30709" xr:uid="{00000000-0005-0000-0000-0000CA840000}"/>
    <cellStyle name="Normal 6 4 6 3" xfId="30710" xr:uid="{00000000-0005-0000-0000-0000CB840000}"/>
    <cellStyle name="Normal 6 4 6 3 2" xfId="30711" xr:uid="{00000000-0005-0000-0000-0000CC840000}"/>
    <cellStyle name="Normal 6 4 6 4" xfId="30712" xr:uid="{00000000-0005-0000-0000-0000CD840000}"/>
    <cellStyle name="Normal 6 4 6 4 2" xfId="30713" xr:uid="{00000000-0005-0000-0000-0000CE840000}"/>
    <cellStyle name="Normal 6 4 6 5" xfId="30714" xr:uid="{00000000-0005-0000-0000-0000CF840000}"/>
    <cellStyle name="Normal 6 4 6 6" xfId="30715" xr:uid="{00000000-0005-0000-0000-0000D0840000}"/>
    <cellStyle name="Normal 6 4 7" xfId="30716" xr:uid="{00000000-0005-0000-0000-0000D1840000}"/>
    <cellStyle name="Normal 6 4 7 2" xfId="30717" xr:uid="{00000000-0005-0000-0000-0000D2840000}"/>
    <cellStyle name="Normal 6 4 7 2 2" xfId="30718" xr:uid="{00000000-0005-0000-0000-0000D3840000}"/>
    <cellStyle name="Normal 6 4 7 3" xfId="30719" xr:uid="{00000000-0005-0000-0000-0000D4840000}"/>
    <cellStyle name="Normal 6 4 7 3 2" xfId="30720" xr:uid="{00000000-0005-0000-0000-0000D5840000}"/>
    <cellStyle name="Normal 6 4 7 4" xfId="30721" xr:uid="{00000000-0005-0000-0000-0000D6840000}"/>
    <cellStyle name="Normal 6 4 7 5" xfId="30722" xr:uid="{00000000-0005-0000-0000-0000D7840000}"/>
    <cellStyle name="Normal 6 4 8" xfId="30723" xr:uid="{00000000-0005-0000-0000-0000D8840000}"/>
    <cellStyle name="Normal 6 4 8 2" xfId="30724" xr:uid="{00000000-0005-0000-0000-0000D9840000}"/>
    <cellStyle name="Normal 6 4 9" xfId="30725" xr:uid="{00000000-0005-0000-0000-0000DA840000}"/>
    <cellStyle name="Normal 6 4 9 2" xfId="30726" xr:uid="{00000000-0005-0000-0000-0000DB840000}"/>
    <cellStyle name="Normal 6 5" xfId="30727" xr:uid="{00000000-0005-0000-0000-0000DC840000}"/>
    <cellStyle name="Normal 6 5 10" xfId="30728" xr:uid="{00000000-0005-0000-0000-0000DD840000}"/>
    <cellStyle name="Normal 6 5 11" xfId="30729" xr:uid="{00000000-0005-0000-0000-0000DE840000}"/>
    <cellStyle name="Normal 6 5 12" xfId="30730" xr:uid="{00000000-0005-0000-0000-0000DF840000}"/>
    <cellStyle name="Normal 6 5 2" xfId="30731" xr:uid="{00000000-0005-0000-0000-0000E0840000}"/>
    <cellStyle name="Normal 6 5 2 2" xfId="30732" xr:uid="{00000000-0005-0000-0000-0000E1840000}"/>
    <cellStyle name="Normal 6 5 2 2 2" xfId="30733" xr:uid="{00000000-0005-0000-0000-0000E2840000}"/>
    <cellStyle name="Normal 6 5 2 2 2 2" xfId="47176" xr:uid="{00000000-0005-0000-0000-0000E3840000}"/>
    <cellStyle name="Normal 6 5 2 2 2 2 2" xfId="47177" xr:uid="{00000000-0005-0000-0000-0000E4840000}"/>
    <cellStyle name="Normal 6 5 2 2 2 2 2 2" xfId="47178" xr:uid="{00000000-0005-0000-0000-0000E5840000}"/>
    <cellStyle name="Normal 6 5 2 2 2 2 3" xfId="47179" xr:uid="{00000000-0005-0000-0000-0000E6840000}"/>
    <cellStyle name="Normal 6 5 2 2 2 3" xfId="47180" xr:uid="{00000000-0005-0000-0000-0000E7840000}"/>
    <cellStyle name="Normal 6 5 2 2 2 3 2" xfId="47181" xr:uid="{00000000-0005-0000-0000-0000E8840000}"/>
    <cellStyle name="Normal 6 5 2 2 2 4" xfId="47182" xr:uid="{00000000-0005-0000-0000-0000E9840000}"/>
    <cellStyle name="Normal 6 5 2 2 3" xfId="30734" xr:uid="{00000000-0005-0000-0000-0000EA840000}"/>
    <cellStyle name="Normal 6 5 2 2 3 2" xfId="47183" xr:uid="{00000000-0005-0000-0000-0000EB840000}"/>
    <cellStyle name="Normal 6 5 2 2 3 2 2" xfId="47184" xr:uid="{00000000-0005-0000-0000-0000EC840000}"/>
    <cellStyle name="Normal 6 5 2 2 3 3" xfId="47185" xr:uid="{00000000-0005-0000-0000-0000ED840000}"/>
    <cellStyle name="Normal 6 5 2 2 4" xfId="47186" xr:uid="{00000000-0005-0000-0000-0000EE840000}"/>
    <cellStyle name="Normal 6 5 2 2 4 2" xfId="47187" xr:uid="{00000000-0005-0000-0000-0000EF840000}"/>
    <cellStyle name="Normal 6 5 2 2 5" xfId="47188" xr:uid="{00000000-0005-0000-0000-0000F0840000}"/>
    <cellStyle name="Normal 6 5 2 3" xfId="30735" xr:uid="{00000000-0005-0000-0000-0000F1840000}"/>
    <cellStyle name="Normal 6 5 2 3 2" xfId="30736" xr:uid="{00000000-0005-0000-0000-0000F2840000}"/>
    <cellStyle name="Normal 6 5 2 3 2 2" xfId="47189" xr:uid="{00000000-0005-0000-0000-0000F3840000}"/>
    <cellStyle name="Normal 6 5 2 3 2 2 2" xfId="47190" xr:uid="{00000000-0005-0000-0000-0000F4840000}"/>
    <cellStyle name="Normal 6 5 2 3 2 3" xfId="47191" xr:uid="{00000000-0005-0000-0000-0000F5840000}"/>
    <cellStyle name="Normal 6 5 2 3 3" xfId="47192" xr:uid="{00000000-0005-0000-0000-0000F6840000}"/>
    <cellStyle name="Normal 6 5 2 3 3 2" xfId="47193" xr:uid="{00000000-0005-0000-0000-0000F7840000}"/>
    <cellStyle name="Normal 6 5 2 3 4" xfId="47194" xr:uid="{00000000-0005-0000-0000-0000F8840000}"/>
    <cellStyle name="Normal 6 5 2 4" xfId="30737" xr:uid="{00000000-0005-0000-0000-0000F9840000}"/>
    <cellStyle name="Normal 6 5 2 4 2" xfId="30738" xr:uid="{00000000-0005-0000-0000-0000FA840000}"/>
    <cellStyle name="Normal 6 5 2 4 2 2" xfId="47195" xr:uid="{00000000-0005-0000-0000-0000FB840000}"/>
    <cellStyle name="Normal 6 5 2 4 3" xfId="47196" xr:uid="{00000000-0005-0000-0000-0000FC840000}"/>
    <cellStyle name="Normal 6 5 2 5" xfId="30739" xr:uid="{00000000-0005-0000-0000-0000FD840000}"/>
    <cellStyle name="Normal 6 5 2 5 2" xfId="47197" xr:uid="{00000000-0005-0000-0000-0000FE840000}"/>
    <cellStyle name="Normal 6 5 2 6" xfId="30740" xr:uid="{00000000-0005-0000-0000-0000FF840000}"/>
    <cellStyle name="Normal 6 5 2 7" xfId="30741" xr:uid="{00000000-0005-0000-0000-000000850000}"/>
    <cellStyle name="Normal 6 5 3" xfId="30742" xr:uid="{00000000-0005-0000-0000-000001850000}"/>
    <cellStyle name="Normal 6 5 3 2" xfId="30743" xr:uid="{00000000-0005-0000-0000-000002850000}"/>
    <cellStyle name="Normal 6 5 3 2 2" xfId="30744" xr:uid="{00000000-0005-0000-0000-000003850000}"/>
    <cellStyle name="Normal 6 5 3 2 2 2" xfId="47198" xr:uid="{00000000-0005-0000-0000-000004850000}"/>
    <cellStyle name="Normal 6 5 3 2 2 2 2" xfId="47199" xr:uid="{00000000-0005-0000-0000-000005850000}"/>
    <cellStyle name="Normal 6 5 3 2 2 2 2 2" xfId="47200" xr:uid="{00000000-0005-0000-0000-000006850000}"/>
    <cellStyle name="Normal 6 5 3 2 2 2 3" xfId="47201" xr:uid="{00000000-0005-0000-0000-000007850000}"/>
    <cellStyle name="Normal 6 5 3 2 2 3" xfId="47202" xr:uid="{00000000-0005-0000-0000-000008850000}"/>
    <cellStyle name="Normal 6 5 3 2 2 3 2" xfId="47203" xr:uid="{00000000-0005-0000-0000-000009850000}"/>
    <cellStyle name="Normal 6 5 3 2 2 4" xfId="47204" xr:uid="{00000000-0005-0000-0000-00000A850000}"/>
    <cellStyle name="Normal 6 5 3 2 3" xfId="47205" xr:uid="{00000000-0005-0000-0000-00000B850000}"/>
    <cellStyle name="Normal 6 5 3 2 3 2" xfId="47206" xr:uid="{00000000-0005-0000-0000-00000C850000}"/>
    <cellStyle name="Normal 6 5 3 2 3 2 2" xfId="47207" xr:uid="{00000000-0005-0000-0000-00000D850000}"/>
    <cellStyle name="Normal 6 5 3 2 3 3" xfId="47208" xr:uid="{00000000-0005-0000-0000-00000E850000}"/>
    <cellStyle name="Normal 6 5 3 2 4" xfId="47209" xr:uid="{00000000-0005-0000-0000-00000F850000}"/>
    <cellStyle name="Normal 6 5 3 2 4 2" xfId="47210" xr:uid="{00000000-0005-0000-0000-000010850000}"/>
    <cellStyle name="Normal 6 5 3 2 5" xfId="47211" xr:uid="{00000000-0005-0000-0000-000011850000}"/>
    <cellStyle name="Normal 6 5 3 3" xfId="30745" xr:uid="{00000000-0005-0000-0000-000012850000}"/>
    <cellStyle name="Normal 6 5 3 3 2" xfId="30746" xr:uid="{00000000-0005-0000-0000-000013850000}"/>
    <cellStyle name="Normal 6 5 3 3 2 2" xfId="47212" xr:uid="{00000000-0005-0000-0000-000014850000}"/>
    <cellStyle name="Normal 6 5 3 3 2 2 2" xfId="47213" xr:uid="{00000000-0005-0000-0000-000015850000}"/>
    <cellStyle name="Normal 6 5 3 3 2 3" xfId="47214" xr:uid="{00000000-0005-0000-0000-000016850000}"/>
    <cellStyle name="Normal 6 5 3 3 3" xfId="47215" xr:uid="{00000000-0005-0000-0000-000017850000}"/>
    <cellStyle name="Normal 6 5 3 3 3 2" xfId="47216" xr:uid="{00000000-0005-0000-0000-000018850000}"/>
    <cellStyle name="Normal 6 5 3 3 4" xfId="47217" xr:uid="{00000000-0005-0000-0000-000019850000}"/>
    <cellStyle name="Normal 6 5 3 4" xfId="30747" xr:uid="{00000000-0005-0000-0000-00001A850000}"/>
    <cellStyle name="Normal 6 5 3 4 2" xfId="30748" xr:uid="{00000000-0005-0000-0000-00001B850000}"/>
    <cellStyle name="Normal 6 5 3 4 2 2" xfId="47218" xr:uid="{00000000-0005-0000-0000-00001C850000}"/>
    <cellStyle name="Normal 6 5 3 4 3" xfId="47219" xr:uid="{00000000-0005-0000-0000-00001D850000}"/>
    <cellStyle name="Normal 6 5 3 5" xfId="30749" xr:uid="{00000000-0005-0000-0000-00001E850000}"/>
    <cellStyle name="Normal 6 5 3 5 2" xfId="47220" xr:uid="{00000000-0005-0000-0000-00001F850000}"/>
    <cellStyle name="Normal 6 5 3 6" xfId="30750" xr:uid="{00000000-0005-0000-0000-000020850000}"/>
    <cellStyle name="Normal 6 5 3 7" xfId="30751" xr:uid="{00000000-0005-0000-0000-000021850000}"/>
    <cellStyle name="Normal 6 5 4" xfId="30752" xr:uid="{00000000-0005-0000-0000-000022850000}"/>
    <cellStyle name="Normal 6 5 4 2" xfId="30753" xr:uid="{00000000-0005-0000-0000-000023850000}"/>
    <cellStyle name="Normal 6 5 4 2 2" xfId="30754" xr:uid="{00000000-0005-0000-0000-000024850000}"/>
    <cellStyle name="Normal 6 5 4 2 2 2" xfId="47221" xr:uid="{00000000-0005-0000-0000-000025850000}"/>
    <cellStyle name="Normal 6 5 4 2 2 2 2" xfId="47222" xr:uid="{00000000-0005-0000-0000-000026850000}"/>
    <cellStyle name="Normal 6 5 4 2 2 3" xfId="47223" xr:uid="{00000000-0005-0000-0000-000027850000}"/>
    <cellStyle name="Normal 6 5 4 2 3" xfId="47224" xr:uid="{00000000-0005-0000-0000-000028850000}"/>
    <cellStyle name="Normal 6 5 4 2 3 2" xfId="47225" xr:uid="{00000000-0005-0000-0000-000029850000}"/>
    <cellStyle name="Normal 6 5 4 2 4" xfId="47226" xr:uid="{00000000-0005-0000-0000-00002A850000}"/>
    <cellStyle name="Normal 6 5 4 3" xfId="30755" xr:uid="{00000000-0005-0000-0000-00002B850000}"/>
    <cellStyle name="Normal 6 5 4 3 2" xfId="30756" xr:uid="{00000000-0005-0000-0000-00002C850000}"/>
    <cellStyle name="Normal 6 5 4 3 2 2" xfId="47227" xr:uid="{00000000-0005-0000-0000-00002D850000}"/>
    <cellStyle name="Normal 6 5 4 3 3" xfId="47228" xr:uid="{00000000-0005-0000-0000-00002E850000}"/>
    <cellStyle name="Normal 6 5 4 4" xfId="30757" xr:uid="{00000000-0005-0000-0000-00002F850000}"/>
    <cellStyle name="Normal 6 5 4 4 2" xfId="30758" xr:uid="{00000000-0005-0000-0000-000030850000}"/>
    <cellStyle name="Normal 6 5 4 5" xfId="30759" xr:uid="{00000000-0005-0000-0000-000031850000}"/>
    <cellStyle name="Normal 6 5 4 6" xfId="30760" xr:uid="{00000000-0005-0000-0000-000032850000}"/>
    <cellStyle name="Normal 6 5 4 7" xfId="30761" xr:uid="{00000000-0005-0000-0000-000033850000}"/>
    <cellStyle name="Normal 6 5 5" xfId="30762" xr:uid="{00000000-0005-0000-0000-000034850000}"/>
    <cellStyle name="Normal 6 5 5 2" xfId="30763" xr:uid="{00000000-0005-0000-0000-000035850000}"/>
    <cellStyle name="Normal 6 5 5 2 2" xfId="30764" xr:uid="{00000000-0005-0000-0000-000036850000}"/>
    <cellStyle name="Normal 6 5 5 2 2 2" xfId="47229" xr:uid="{00000000-0005-0000-0000-000037850000}"/>
    <cellStyle name="Normal 6 5 5 2 3" xfId="47230" xr:uid="{00000000-0005-0000-0000-000038850000}"/>
    <cellStyle name="Normal 6 5 5 3" xfId="30765" xr:uid="{00000000-0005-0000-0000-000039850000}"/>
    <cellStyle name="Normal 6 5 5 3 2" xfId="30766" xr:uid="{00000000-0005-0000-0000-00003A850000}"/>
    <cellStyle name="Normal 6 5 5 4" xfId="30767" xr:uid="{00000000-0005-0000-0000-00003B850000}"/>
    <cellStyle name="Normal 6 5 5 4 2" xfId="30768" xr:uid="{00000000-0005-0000-0000-00003C850000}"/>
    <cellStyle name="Normal 6 5 5 5" xfId="30769" xr:uid="{00000000-0005-0000-0000-00003D850000}"/>
    <cellStyle name="Normal 6 5 5 6" xfId="30770" xr:uid="{00000000-0005-0000-0000-00003E850000}"/>
    <cellStyle name="Normal 6 5 6" xfId="30771" xr:uid="{00000000-0005-0000-0000-00003F850000}"/>
    <cellStyle name="Normal 6 5 6 2" xfId="30772" xr:uid="{00000000-0005-0000-0000-000040850000}"/>
    <cellStyle name="Normal 6 5 6 2 2" xfId="30773" xr:uid="{00000000-0005-0000-0000-000041850000}"/>
    <cellStyle name="Normal 6 5 6 3" xfId="30774" xr:uid="{00000000-0005-0000-0000-000042850000}"/>
    <cellStyle name="Normal 6 5 6 3 2" xfId="30775" xr:uid="{00000000-0005-0000-0000-000043850000}"/>
    <cellStyle name="Normal 6 5 6 4" xfId="30776" xr:uid="{00000000-0005-0000-0000-000044850000}"/>
    <cellStyle name="Normal 6 5 6 5" xfId="30777" xr:uid="{00000000-0005-0000-0000-000045850000}"/>
    <cellStyle name="Normal 6 5 7" xfId="30778" xr:uid="{00000000-0005-0000-0000-000046850000}"/>
    <cellStyle name="Normal 6 5 7 2" xfId="30779" xr:uid="{00000000-0005-0000-0000-000047850000}"/>
    <cellStyle name="Normal 6 5 8" xfId="30780" xr:uid="{00000000-0005-0000-0000-000048850000}"/>
    <cellStyle name="Normal 6 5 8 2" xfId="30781" xr:uid="{00000000-0005-0000-0000-000049850000}"/>
    <cellStyle name="Normal 6 5 9" xfId="30782" xr:uid="{00000000-0005-0000-0000-00004A850000}"/>
    <cellStyle name="Normal 6 5 9 2" xfId="30783" xr:uid="{00000000-0005-0000-0000-00004B850000}"/>
    <cellStyle name="Normal 6 6" xfId="30784" xr:uid="{00000000-0005-0000-0000-00004C850000}"/>
    <cellStyle name="Normal 6 6 10" xfId="30785" xr:uid="{00000000-0005-0000-0000-00004D850000}"/>
    <cellStyle name="Normal 6 6 11" xfId="30786" xr:uid="{00000000-0005-0000-0000-00004E850000}"/>
    <cellStyle name="Normal 6 6 2" xfId="30787" xr:uid="{00000000-0005-0000-0000-00004F850000}"/>
    <cellStyle name="Normal 6 6 2 2" xfId="30788" xr:uid="{00000000-0005-0000-0000-000050850000}"/>
    <cellStyle name="Normal 6 6 2 2 2" xfId="30789" xr:uid="{00000000-0005-0000-0000-000051850000}"/>
    <cellStyle name="Normal 6 6 2 2 2 2" xfId="47231" xr:uid="{00000000-0005-0000-0000-000052850000}"/>
    <cellStyle name="Normal 6 6 2 2 2 2 2" xfId="47232" xr:uid="{00000000-0005-0000-0000-000053850000}"/>
    <cellStyle name="Normal 6 6 2 2 2 2 2 2" xfId="47233" xr:uid="{00000000-0005-0000-0000-000054850000}"/>
    <cellStyle name="Normal 6 6 2 2 2 2 3" xfId="47234" xr:uid="{00000000-0005-0000-0000-000055850000}"/>
    <cellStyle name="Normal 6 6 2 2 2 3" xfId="47235" xr:uid="{00000000-0005-0000-0000-000056850000}"/>
    <cellStyle name="Normal 6 6 2 2 2 3 2" xfId="47236" xr:uid="{00000000-0005-0000-0000-000057850000}"/>
    <cellStyle name="Normal 6 6 2 2 2 4" xfId="47237" xr:uid="{00000000-0005-0000-0000-000058850000}"/>
    <cellStyle name="Normal 6 6 2 2 3" xfId="30790" xr:uid="{00000000-0005-0000-0000-000059850000}"/>
    <cellStyle name="Normal 6 6 2 2 3 2" xfId="47238" xr:uid="{00000000-0005-0000-0000-00005A850000}"/>
    <cellStyle name="Normal 6 6 2 2 3 2 2" xfId="47239" xr:uid="{00000000-0005-0000-0000-00005B850000}"/>
    <cellStyle name="Normal 6 6 2 2 3 3" xfId="47240" xr:uid="{00000000-0005-0000-0000-00005C850000}"/>
    <cellStyle name="Normal 6 6 2 2 4" xfId="47241" xr:uid="{00000000-0005-0000-0000-00005D850000}"/>
    <cellStyle name="Normal 6 6 2 2 4 2" xfId="47242" xr:uid="{00000000-0005-0000-0000-00005E850000}"/>
    <cellStyle name="Normal 6 6 2 2 5" xfId="47243" xr:uid="{00000000-0005-0000-0000-00005F850000}"/>
    <cellStyle name="Normal 6 6 2 3" xfId="30791" xr:uid="{00000000-0005-0000-0000-000060850000}"/>
    <cellStyle name="Normal 6 6 2 3 2" xfId="30792" xr:uid="{00000000-0005-0000-0000-000061850000}"/>
    <cellStyle name="Normal 6 6 2 3 2 2" xfId="47244" xr:uid="{00000000-0005-0000-0000-000062850000}"/>
    <cellStyle name="Normal 6 6 2 3 2 2 2" xfId="47245" xr:uid="{00000000-0005-0000-0000-000063850000}"/>
    <cellStyle name="Normal 6 6 2 3 2 3" xfId="47246" xr:uid="{00000000-0005-0000-0000-000064850000}"/>
    <cellStyle name="Normal 6 6 2 3 3" xfId="47247" xr:uid="{00000000-0005-0000-0000-000065850000}"/>
    <cellStyle name="Normal 6 6 2 3 3 2" xfId="47248" xr:uid="{00000000-0005-0000-0000-000066850000}"/>
    <cellStyle name="Normal 6 6 2 3 4" xfId="47249" xr:uid="{00000000-0005-0000-0000-000067850000}"/>
    <cellStyle name="Normal 6 6 2 4" xfId="30793" xr:uid="{00000000-0005-0000-0000-000068850000}"/>
    <cellStyle name="Normal 6 6 2 4 2" xfId="30794" xr:uid="{00000000-0005-0000-0000-000069850000}"/>
    <cellStyle name="Normal 6 6 2 4 2 2" xfId="47250" xr:uid="{00000000-0005-0000-0000-00006A850000}"/>
    <cellStyle name="Normal 6 6 2 4 3" xfId="47251" xr:uid="{00000000-0005-0000-0000-00006B850000}"/>
    <cellStyle name="Normal 6 6 2 5" xfId="30795" xr:uid="{00000000-0005-0000-0000-00006C850000}"/>
    <cellStyle name="Normal 6 6 2 5 2" xfId="47252" xr:uid="{00000000-0005-0000-0000-00006D850000}"/>
    <cellStyle name="Normal 6 6 2 6" xfId="30796" xr:uid="{00000000-0005-0000-0000-00006E850000}"/>
    <cellStyle name="Normal 6 6 2 7" xfId="30797" xr:uid="{00000000-0005-0000-0000-00006F850000}"/>
    <cellStyle name="Normal 6 6 3" xfId="30798" xr:uid="{00000000-0005-0000-0000-000070850000}"/>
    <cellStyle name="Normal 6 6 3 2" xfId="30799" xr:uid="{00000000-0005-0000-0000-000071850000}"/>
    <cellStyle name="Normal 6 6 3 2 2" xfId="30800" xr:uid="{00000000-0005-0000-0000-000072850000}"/>
    <cellStyle name="Normal 6 6 3 2 2 2" xfId="47253" xr:uid="{00000000-0005-0000-0000-000073850000}"/>
    <cellStyle name="Normal 6 6 3 2 2 2 2" xfId="47254" xr:uid="{00000000-0005-0000-0000-000074850000}"/>
    <cellStyle name="Normal 6 6 3 2 2 2 2 2" xfId="47255" xr:uid="{00000000-0005-0000-0000-000075850000}"/>
    <cellStyle name="Normal 6 6 3 2 2 2 3" xfId="47256" xr:uid="{00000000-0005-0000-0000-000076850000}"/>
    <cellStyle name="Normal 6 6 3 2 2 3" xfId="47257" xr:uid="{00000000-0005-0000-0000-000077850000}"/>
    <cellStyle name="Normal 6 6 3 2 2 3 2" xfId="47258" xr:uid="{00000000-0005-0000-0000-000078850000}"/>
    <cellStyle name="Normal 6 6 3 2 2 4" xfId="47259" xr:uid="{00000000-0005-0000-0000-000079850000}"/>
    <cellStyle name="Normal 6 6 3 2 3" xfId="47260" xr:uid="{00000000-0005-0000-0000-00007A850000}"/>
    <cellStyle name="Normal 6 6 3 2 3 2" xfId="47261" xr:uid="{00000000-0005-0000-0000-00007B850000}"/>
    <cellStyle name="Normal 6 6 3 2 3 2 2" xfId="47262" xr:uid="{00000000-0005-0000-0000-00007C850000}"/>
    <cellStyle name="Normal 6 6 3 2 3 3" xfId="47263" xr:uid="{00000000-0005-0000-0000-00007D850000}"/>
    <cellStyle name="Normal 6 6 3 2 4" xfId="47264" xr:uid="{00000000-0005-0000-0000-00007E850000}"/>
    <cellStyle name="Normal 6 6 3 2 4 2" xfId="47265" xr:uid="{00000000-0005-0000-0000-00007F850000}"/>
    <cellStyle name="Normal 6 6 3 2 5" xfId="47266" xr:uid="{00000000-0005-0000-0000-000080850000}"/>
    <cellStyle name="Normal 6 6 3 3" xfId="30801" xr:uid="{00000000-0005-0000-0000-000081850000}"/>
    <cellStyle name="Normal 6 6 3 3 2" xfId="30802" xr:uid="{00000000-0005-0000-0000-000082850000}"/>
    <cellStyle name="Normal 6 6 3 3 2 2" xfId="47267" xr:uid="{00000000-0005-0000-0000-000083850000}"/>
    <cellStyle name="Normal 6 6 3 3 2 2 2" xfId="47268" xr:uid="{00000000-0005-0000-0000-000084850000}"/>
    <cellStyle name="Normal 6 6 3 3 2 3" xfId="47269" xr:uid="{00000000-0005-0000-0000-000085850000}"/>
    <cellStyle name="Normal 6 6 3 3 3" xfId="47270" xr:uid="{00000000-0005-0000-0000-000086850000}"/>
    <cellStyle name="Normal 6 6 3 3 3 2" xfId="47271" xr:uid="{00000000-0005-0000-0000-000087850000}"/>
    <cellStyle name="Normal 6 6 3 3 4" xfId="47272" xr:uid="{00000000-0005-0000-0000-000088850000}"/>
    <cellStyle name="Normal 6 6 3 4" xfId="30803" xr:uid="{00000000-0005-0000-0000-000089850000}"/>
    <cellStyle name="Normal 6 6 3 4 2" xfId="30804" xr:uid="{00000000-0005-0000-0000-00008A850000}"/>
    <cellStyle name="Normal 6 6 3 4 2 2" xfId="47273" xr:uid="{00000000-0005-0000-0000-00008B850000}"/>
    <cellStyle name="Normal 6 6 3 4 3" xfId="47274" xr:uid="{00000000-0005-0000-0000-00008C850000}"/>
    <cellStyle name="Normal 6 6 3 5" xfId="30805" xr:uid="{00000000-0005-0000-0000-00008D850000}"/>
    <cellStyle name="Normal 6 6 3 5 2" xfId="47275" xr:uid="{00000000-0005-0000-0000-00008E850000}"/>
    <cellStyle name="Normal 6 6 3 6" xfId="30806" xr:uid="{00000000-0005-0000-0000-00008F850000}"/>
    <cellStyle name="Normal 6 6 3 7" xfId="30807" xr:uid="{00000000-0005-0000-0000-000090850000}"/>
    <cellStyle name="Normal 6 6 4" xfId="30808" xr:uid="{00000000-0005-0000-0000-000091850000}"/>
    <cellStyle name="Normal 6 6 4 2" xfId="30809" xr:uid="{00000000-0005-0000-0000-000092850000}"/>
    <cellStyle name="Normal 6 6 4 2 2" xfId="30810" xr:uid="{00000000-0005-0000-0000-000093850000}"/>
    <cellStyle name="Normal 6 6 4 2 2 2" xfId="47276" xr:uid="{00000000-0005-0000-0000-000094850000}"/>
    <cellStyle name="Normal 6 6 4 2 2 2 2" xfId="47277" xr:uid="{00000000-0005-0000-0000-000095850000}"/>
    <cellStyle name="Normal 6 6 4 2 2 3" xfId="47278" xr:uid="{00000000-0005-0000-0000-000096850000}"/>
    <cellStyle name="Normal 6 6 4 2 3" xfId="47279" xr:uid="{00000000-0005-0000-0000-000097850000}"/>
    <cellStyle name="Normal 6 6 4 2 3 2" xfId="47280" xr:uid="{00000000-0005-0000-0000-000098850000}"/>
    <cellStyle name="Normal 6 6 4 2 4" xfId="47281" xr:uid="{00000000-0005-0000-0000-000099850000}"/>
    <cellStyle name="Normal 6 6 4 3" xfId="30811" xr:uid="{00000000-0005-0000-0000-00009A850000}"/>
    <cellStyle name="Normal 6 6 4 3 2" xfId="30812" xr:uid="{00000000-0005-0000-0000-00009B850000}"/>
    <cellStyle name="Normal 6 6 4 3 2 2" xfId="47282" xr:uid="{00000000-0005-0000-0000-00009C850000}"/>
    <cellStyle name="Normal 6 6 4 3 3" xfId="47283" xr:uid="{00000000-0005-0000-0000-00009D850000}"/>
    <cellStyle name="Normal 6 6 4 4" xfId="30813" xr:uid="{00000000-0005-0000-0000-00009E850000}"/>
    <cellStyle name="Normal 6 6 4 4 2" xfId="30814" xr:uid="{00000000-0005-0000-0000-00009F850000}"/>
    <cellStyle name="Normal 6 6 4 5" xfId="30815" xr:uid="{00000000-0005-0000-0000-0000A0850000}"/>
    <cellStyle name="Normal 6 6 4 6" xfId="30816" xr:uid="{00000000-0005-0000-0000-0000A1850000}"/>
    <cellStyle name="Normal 6 6 4 7" xfId="30817" xr:uid="{00000000-0005-0000-0000-0000A2850000}"/>
    <cellStyle name="Normal 6 6 5" xfId="30818" xr:uid="{00000000-0005-0000-0000-0000A3850000}"/>
    <cellStyle name="Normal 6 6 5 2" xfId="30819" xr:uid="{00000000-0005-0000-0000-0000A4850000}"/>
    <cellStyle name="Normal 6 6 5 2 2" xfId="30820" xr:uid="{00000000-0005-0000-0000-0000A5850000}"/>
    <cellStyle name="Normal 6 6 5 2 2 2" xfId="47284" xr:uid="{00000000-0005-0000-0000-0000A6850000}"/>
    <cellStyle name="Normal 6 6 5 2 3" xfId="47285" xr:uid="{00000000-0005-0000-0000-0000A7850000}"/>
    <cellStyle name="Normal 6 6 5 3" xfId="30821" xr:uid="{00000000-0005-0000-0000-0000A8850000}"/>
    <cellStyle name="Normal 6 6 5 3 2" xfId="30822" xr:uid="{00000000-0005-0000-0000-0000A9850000}"/>
    <cellStyle name="Normal 6 6 5 4" xfId="30823" xr:uid="{00000000-0005-0000-0000-0000AA850000}"/>
    <cellStyle name="Normal 6 6 5 5" xfId="30824" xr:uid="{00000000-0005-0000-0000-0000AB850000}"/>
    <cellStyle name="Normal 6 6 6" xfId="30825" xr:uid="{00000000-0005-0000-0000-0000AC850000}"/>
    <cellStyle name="Normal 6 6 6 2" xfId="30826" xr:uid="{00000000-0005-0000-0000-0000AD850000}"/>
    <cellStyle name="Normal 6 6 6 2 2" xfId="47286" xr:uid="{00000000-0005-0000-0000-0000AE850000}"/>
    <cellStyle name="Normal 6 6 6 3" xfId="47287" xr:uid="{00000000-0005-0000-0000-0000AF850000}"/>
    <cellStyle name="Normal 6 6 7" xfId="30827" xr:uid="{00000000-0005-0000-0000-0000B0850000}"/>
    <cellStyle name="Normal 6 6 7 2" xfId="30828" xr:uid="{00000000-0005-0000-0000-0000B1850000}"/>
    <cellStyle name="Normal 6 6 8" xfId="30829" xr:uid="{00000000-0005-0000-0000-0000B2850000}"/>
    <cellStyle name="Normal 6 6 8 2" xfId="30830" xr:uid="{00000000-0005-0000-0000-0000B3850000}"/>
    <cellStyle name="Normal 6 6 9" xfId="30831" xr:uid="{00000000-0005-0000-0000-0000B4850000}"/>
    <cellStyle name="Normal 6 7" xfId="30832" xr:uid="{00000000-0005-0000-0000-0000B5850000}"/>
    <cellStyle name="Normal 6 7 10" xfId="30833" xr:uid="{00000000-0005-0000-0000-0000B6850000}"/>
    <cellStyle name="Normal 6 7 11" xfId="30834" xr:uid="{00000000-0005-0000-0000-0000B7850000}"/>
    <cellStyle name="Normal 6 7 2" xfId="30835" xr:uid="{00000000-0005-0000-0000-0000B8850000}"/>
    <cellStyle name="Normal 6 7 2 2" xfId="30836" xr:uid="{00000000-0005-0000-0000-0000B9850000}"/>
    <cellStyle name="Normal 6 7 2 2 2" xfId="30837" xr:uid="{00000000-0005-0000-0000-0000BA850000}"/>
    <cellStyle name="Normal 6 7 2 2 2 2" xfId="47288" xr:uid="{00000000-0005-0000-0000-0000BB850000}"/>
    <cellStyle name="Normal 6 7 2 2 2 2 2" xfId="47289" xr:uid="{00000000-0005-0000-0000-0000BC850000}"/>
    <cellStyle name="Normal 6 7 2 2 2 2 2 2" xfId="47290" xr:uid="{00000000-0005-0000-0000-0000BD850000}"/>
    <cellStyle name="Normal 6 7 2 2 2 2 3" xfId="47291" xr:uid="{00000000-0005-0000-0000-0000BE850000}"/>
    <cellStyle name="Normal 6 7 2 2 2 3" xfId="47292" xr:uid="{00000000-0005-0000-0000-0000BF850000}"/>
    <cellStyle name="Normal 6 7 2 2 2 3 2" xfId="47293" xr:uid="{00000000-0005-0000-0000-0000C0850000}"/>
    <cellStyle name="Normal 6 7 2 2 2 4" xfId="47294" xr:uid="{00000000-0005-0000-0000-0000C1850000}"/>
    <cellStyle name="Normal 6 7 2 2 3" xfId="47295" xr:uid="{00000000-0005-0000-0000-0000C2850000}"/>
    <cellStyle name="Normal 6 7 2 2 3 2" xfId="47296" xr:uid="{00000000-0005-0000-0000-0000C3850000}"/>
    <cellStyle name="Normal 6 7 2 2 3 2 2" xfId="47297" xr:uid="{00000000-0005-0000-0000-0000C4850000}"/>
    <cellStyle name="Normal 6 7 2 2 3 3" xfId="47298" xr:uid="{00000000-0005-0000-0000-0000C5850000}"/>
    <cellStyle name="Normal 6 7 2 2 4" xfId="47299" xr:uid="{00000000-0005-0000-0000-0000C6850000}"/>
    <cellStyle name="Normal 6 7 2 2 4 2" xfId="47300" xr:uid="{00000000-0005-0000-0000-0000C7850000}"/>
    <cellStyle name="Normal 6 7 2 2 5" xfId="47301" xr:uid="{00000000-0005-0000-0000-0000C8850000}"/>
    <cellStyle name="Normal 6 7 2 3" xfId="30838" xr:uid="{00000000-0005-0000-0000-0000C9850000}"/>
    <cellStyle name="Normal 6 7 2 3 2" xfId="30839" xr:uid="{00000000-0005-0000-0000-0000CA850000}"/>
    <cellStyle name="Normal 6 7 2 3 2 2" xfId="47302" xr:uid="{00000000-0005-0000-0000-0000CB850000}"/>
    <cellStyle name="Normal 6 7 2 3 2 2 2" xfId="47303" xr:uid="{00000000-0005-0000-0000-0000CC850000}"/>
    <cellStyle name="Normal 6 7 2 3 2 3" xfId="47304" xr:uid="{00000000-0005-0000-0000-0000CD850000}"/>
    <cellStyle name="Normal 6 7 2 3 3" xfId="47305" xr:uid="{00000000-0005-0000-0000-0000CE850000}"/>
    <cellStyle name="Normal 6 7 2 3 3 2" xfId="47306" xr:uid="{00000000-0005-0000-0000-0000CF850000}"/>
    <cellStyle name="Normal 6 7 2 3 4" xfId="47307" xr:uid="{00000000-0005-0000-0000-0000D0850000}"/>
    <cellStyle name="Normal 6 7 2 4" xfId="30840" xr:uid="{00000000-0005-0000-0000-0000D1850000}"/>
    <cellStyle name="Normal 6 7 2 4 2" xfId="30841" xr:uid="{00000000-0005-0000-0000-0000D2850000}"/>
    <cellStyle name="Normal 6 7 2 4 2 2" xfId="47308" xr:uid="{00000000-0005-0000-0000-0000D3850000}"/>
    <cellStyle name="Normal 6 7 2 4 3" xfId="47309" xr:uid="{00000000-0005-0000-0000-0000D4850000}"/>
    <cellStyle name="Normal 6 7 2 5" xfId="30842" xr:uid="{00000000-0005-0000-0000-0000D5850000}"/>
    <cellStyle name="Normal 6 7 2 5 2" xfId="47310" xr:uid="{00000000-0005-0000-0000-0000D6850000}"/>
    <cellStyle name="Normal 6 7 2 6" xfId="30843" xr:uid="{00000000-0005-0000-0000-0000D7850000}"/>
    <cellStyle name="Normal 6 7 2 7" xfId="30844" xr:uid="{00000000-0005-0000-0000-0000D8850000}"/>
    <cellStyle name="Normal 6 7 3" xfId="30845" xr:uid="{00000000-0005-0000-0000-0000D9850000}"/>
    <cellStyle name="Normal 6 7 3 2" xfId="30846" xr:uid="{00000000-0005-0000-0000-0000DA850000}"/>
    <cellStyle name="Normal 6 7 3 2 2" xfId="30847" xr:uid="{00000000-0005-0000-0000-0000DB850000}"/>
    <cellStyle name="Normal 6 7 3 2 2 2" xfId="47311" xr:uid="{00000000-0005-0000-0000-0000DC850000}"/>
    <cellStyle name="Normal 6 7 3 2 2 2 2" xfId="47312" xr:uid="{00000000-0005-0000-0000-0000DD850000}"/>
    <cellStyle name="Normal 6 7 3 2 2 2 2 2" xfId="47313" xr:uid="{00000000-0005-0000-0000-0000DE850000}"/>
    <cellStyle name="Normal 6 7 3 2 2 2 3" xfId="47314" xr:uid="{00000000-0005-0000-0000-0000DF850000}"/>
    <cellStyle name="Normal 6 7 3 2 2 3" xfId="47315" xr:uid="{00000000-0005-0000-0000-0000E0850000}"/>
    <cellStyle name="Normal 6 7 3 2 2 3 2" xfId="47316" xr:uid="{00000000-0005-0000-0000-0000E1850000}"/>
    <cellStyle name="Normal 6 7 3 2 2 4" xfId="47317" xr:uid="{00000000-0005-0000-0000-0000E2850000}"/>
    <cellStyle name="Normal 6 7 3 2 3" xfId="47318" xr:uid="{00000000-0005-0000-0000-0000E3850000}"/>
    <cellStyle name="Normal 6 7 3 2 3 2" xfId="47319" xr:uid="{00000000-0005-0000-0000-0000E4850000}"/>
    <cellStyle name="Normal 6 7 3 2 3 2 2" xfId="47320" xr:uid="{00000000-0005-0000-0000-0000E5850000}"/>
    <cellStyle name="Normal 6 7 3 2 3 3" xfId="47321" xr:uid="{00000000-0005-0000-0000-0000E6850000}"/>
    <cellStyle name="Normal 6 7 3 2 4" xfId="47322" xr:uid="{00000000-0005-0000-0000-0000E7850000}"/>
    <cellStyle name="Normal 6 7 3 2 4 2" xfId="47323" xr:uid="{00000000-0005-0000-0000-0000E8850000}"/>
    <cellStyle name="Normal 6 7 3 2 5" xfId="47324" xr:uid="{00000000-0005-0000-0000-0000E9850000}"/>
    <cellStyle name="Normal 6 7 3 3" xfId="30848" xr:uid="{00000000-0005-0000-0000-0000EA850000}"/>
    <cellStyle name="Normal 6 7 3 3 2" xfId="30849" xr:uid="{00000000-0005-0000-0000-0000EB850000}"/>
    <cellStyle name="Normal 6 7 3 3 2 2" xfId="47325" xr:uid="{00000000-0005-0000-0000-0000EC850000}"/>
    <cellStyle name="Normal 6 7 3 3 2 2 2" xfId="47326" xr:uid="{00000000-0005-0000-0000-0000ED850000}"/>
    <cellStyle name="Normal 6 7 3 3 2 3" xfId="47327" xr:uid="{00000000-0005-0000-0000-0000EE850000}"/>
    <cellStyle name="Normal 6 7 3 3 3" xfId="47328" xr:uid="{00000000-0005-0000-0000-0000EF850000}"/>
    <cellStyle name="Normal 6 7 3 3 3 2" xfId="47329" xr:uid="{00000000-0005-0000-0000-0000F0850000}"/>
    <cellStyle name="Normal 6 7 3 3 4" xfId="47330" xr:uid="{00000000-0005-0000-0000-0000F1850000}"/>
    <cellStyle name="Normal 6 7 3 4" xfId="30850" xr:uid="{00000000-0005-0000-0000-0000F2850000}"/>
    <cellStyle name="Normal 6 7 3 4 2" xfId="30851" xr:uid="{00000000-0005-0000-0000-0000F3850000}"/>
    <cellStyle name="Normal 6 7 3 4 2 2" xfId="47331" xr:uid="{00000000-0005-0000-0000-0000F4850000}"/>
    <cellStyle name="Normal 6 7 3 4 3" xfId="47332" xr:uid="{00000000-0005-0000-0000-0000F5850000}"/>
    <cellStyle name="Normal 6 7 3 5" xfId="30852" xr:uid="{00000000-0005-0000-0000-0000F6850000}"/>
    <cellStyle name="Normal 6 7 3 5 2" xfId="47333" xr:uid="{00000000-0005-0000-0000-0000F7850000}"/>
    <cellStyle name="Normal 6 7 3 6" xfId="30853" xr:uid="{00000000-0005-0000-0000-0000F8850000}"/>
    <cellStyle name="Normal 6 7 4" xfId="30854" xr:uid="{00000000-0005-0000-0000-0000F9850000}"/>
    <cellStyle name="Normal 6 7 4 2" xfId="30855" xr:uid="{00000000-0005-0000-0000-0000FA850000}"/>
    <cellStyle name="Normal 6 7 4 2 2" xfId="30856" xr:uid="{00000000-0005-0000-0000-0000FB850000}"/>
    <cellStyle name="Normal 6 7 4 2 2 2" xfId="47334" xr:uid="{00000000-0005-0000-0000-0000FC850000}"/>
    <cellStyle name="Normal 6 7 4 2 2 2 2" xfId="47335" xr:uid="{00000000-0005-0000-0000-0000FD850000}"/>
    <cellStyle name="Normal 6 7 4 2 2 3" xfId="47336" xr:uid="{00000000-0005-0000-0000-0000FE850000}"/>
    <cellStyle name="Normal 6 7 4 2 3" xfId="47337" xr:uid="{00000000-0005-0000-0000-0000FF850000}"/>
    <cellStyle name="Normal 6 7 4 2 3 2" xfId="47338" xr:uid="{00000000-0005-0000-0000-000000860000}"/>
    <cellStyle name="Normal 6 7 4 2 4" xfId="47339" xr:uid="{00000000-0005-0000-0000-000001860000}"/>
    <cellStyle name="Normal 6 7 4 3" xfId="30857" xr:uid="{00000000-0005-0000-0000-000002860000}"/>
    <cellStyle name="Normal 6 7 4 3 2" xfId="30858" xr:uid="{00000000-0005-0000-0000-000003860000}"/>
    <cellStyle name="Normal 6 7 4 3 2 2" xfId="47340" xr:uid="{00000000-0005-0000-0000-000004860000}"/>
    <cellStyle name="Normal 6 7 4 3 3" xfId="47341" xr:uid="{00000000-0005-0000-0000-000005860000}"/>
    <cellStyle name="Normal 6 7 4 4" xfId="30859" xr:uid="{00000000-0005-0000-0000-000006860000}"/>
    <cellStyle name="Normal 6 7 4 4 2" xfId="30860" xr:uid="{00000000-0005-0000-0000-000007860000}"/>
    <cellStyle name="Normal 6 7 4 5" xfId="30861" xr:uid="{00000000-0005-0000-0000-000008860000}"/>
    <cellStyle name="Normal 6 7 4 6" xfId="30862" xr:uid="{00000000-0005-0000-0000-000009860000}"/>
    <cellStyle name="Normal 6 7 5" xfId="30863" xr:uid="{00000000-0005-0000-0000-00000A860000}"/>
    <cellStyle name="Normal 6 7 5 2" xfId="30864" xr:uid="{00000000-0005-0000-0000-00000B860000}"/>
    <cellStyle name="Normal 6 7 5 2 2" xfId="30865" xr:uid="{00000000-0005-0000-0000-00000C860000}"/>
    <cellStyle name="Normal 6 7 5 2 2 2" xfId="47342" xr:uid="{00000000-0005-0000-0000-00000D860000}"/>
    <cellStyle name="Normal 6 7 5 2 3" xfId="47343" xr:uid="{00000000-0005-0000-0000-00000E860000}"/>
    <cellStyle name="Normal 6 7 5 3" xfId="30866" xr:uid="{00000000-0005-0000-0000-00000F860000}"/>
    <cellStyle name="Normal 6 7 5 3 2" xfId="30867" xr:uid="{00000000-0005-0000-0000-000010860000}"/>
    <cellStyle name="Normal 6 7 5 4" xfId="30868" xr:uid="{00000000-0005-0000-0000-000011860000}"/>
    <cellStyle name="Normal 6 7 5 5" xfId="30869" xr:uid="{00000000-0005-0000-0000-000012860000}"/>
    <cellStyle name="Normal 6 7 6" xfId="30870" xr:uid="{00000000-0005-0000-0000-000013860000}"/>
    <cellStyle name="Normal 6 7 6 2" xfId="30871" xr:uid="{00000000-0005-0000-0000-000014860000}"/>
    <cellStyle name="Normal 6 7 6 2 2" xfId="47344" xr:uid="{00000000-0005-0000-0000-000015860000}"/>
    <cellStyle name="Normal 6 7 6 3" xfId="47345" xr:uid="{00000000-0005-0000-0000-000016860000}"/>
    <cellStyle name="Normal 6 7 7" xfId="30872" xr:uid="{00000000-0005-0000-0000-000017860000}"/>
    <cellStyle name="Normal 6 7 7 2" xfId="30873" xr:uid="{00000000-0005-0000-0000-000018860000}"/>
    <cellStyle name="Normal 6 7 8" xfId="30874" xr:uid="{00000000-0005-0000-0000-000019860000}"/>
    <cellStyle name="Normal 6 7 8 2" xfId="30875" xr:uid="{00000000-0005-0000-0000-00001A860000}"/>
    <cellStyle name="Normal 6 7 9" xfId="30876" xr:uid="{00000000-0005-0000-0000-00001B860000}"/>
    <cellStyle name="Normal 6 8" xfId="30877" xr:uid="{00000000-0005-0000-0000-00001C860000}"/>
    <cellStyle name="Normal 6 8 2" xfId="30878" xr:uid="{00000000-0005-0000-0000-00001D860000}"/>
    <cellStyle name="Normal 6 8 2 2" xfId="30879" xr:uid="{00000000-0005-0000-0000-00001E860000}"/>
    <cellStyle name="Normal 6 8 2 2 2" xfId="47346" xr:uid="{00000000-0005-0000-0000-00001F860000}"/>
    <cellStyle name="Normal 6 8 2 2 2 2" xfId="47347" xr:uid="{00000000-0005-0000-0000-000020860000}"/>
    <cellStyle name="Normal 6 8 2 2 2 2 2" xfId="47348" xr:uid="{00000000-0005-0000-0000-000021860000}"/>
    <cellStyle name="Normal 6 8 2 2 2 2 2 2" xfId="47349" xr:uid="{00000000-0005-0000-0000-000022860000}"/>
    <cellStyle name="Normal 6 8 2 2 2 2 3" xfId="47350" xr:uid="{00000000-0005-0000-0000-000023860000}"/>
    <cellStyle name="Normal 6 8 2 2 2 3" xfId="47351" xr:uid="{00000000-0005-0000-0000-000024860000}"/>
    <cellStyle name="Normal 6 8 2 2 2 3 2" xfId="47352" xr:uid="{00000000-0005-0000-0000-000025860000}"/>
    <cellStyle name="Normal 6 8 2 2 2 4" xfId="47353" xr:uid="{00000000-0005-0000-0000-000026860000}"/>
    <cellStyle name="Normal 6 8 2 2 3" xfId="47354" xr:uid="{00000000-0005-0000-0000-000027860000}"/>
    <cellStyle name="Normal 6 8 2 2 3 2" xfId="47355" xr:uid="{00000000-0005-0000-0000-000028860000}"/>
    <cellStyle name="Normal 6 8 2 2 3 2 2" xfId="47356" xr:uid="{00000000-0005-0000-0000-000029860000}"/>
    <cellStyle name="Normal 6 8 2 2 3 3" xfId="47357" xr:uid="{00000000-0005-0000-0000-00002A860000}"/>
    <cellStyle name="Normal 6 8 2 2 4" xfId="47358" xr:uid="{00000000-0005-0000-0000-00002B860000}"/>
    <cellStyle name="Normal 6 8 2 2 4 2" xfId="47359" xr:uid="{00000000-0005-0000-0000-00002C860000}"/>
    <cellStyle name="Normal 6 8 2 2 5" xfId="47360" xr:uid="{00000000-0005-0000-0000-00002D860000}"/>
    <cellStyle name="Normal 6 8 2 3" xfId="47361" xr:uid="{00000000-0005-0000-0000-00002E860000}"/>
    <cellStyle name="Normal 6 8 2 3 2" xfId="47362" xr:uid="{00000000-0005-0000-0000-00002F860000}"/>
    <cellStyle name="Normal 6 8 2 3 2 2" xfId="47363" xr:uid="{00000000-0005-0000-0000-000030860000}"/>
    <cellStyle name="Normal 6 8 2 3 2 2 2" xfId="47364" xr:uid="{00000000-0005-0000-0000-000031860000}"/>
    <cellStyle name="Normal 6 8 2 3 2 3" xfId="47365" xr:uid="{00000000-0005-0000-0000-000032860000}"/>
    <cellStyle name="Normal 6 8 2 3 3" xfId="47366" xr:uid="{00000000-0005-0000-0000-000033860000}"/>
    <cellStyle name="Normal 6 8 2 3 3 2" xfId="47367" xr:uid="{00000000-0005-0000-0000-000034860000}"/>
    <cellStyle name="Normal 6 8 2 3 4" xfId="47368" xr:uid="{00000000-0005-0000-0000-000035860000}"/>
    <cellStyle name="Normal 6 8 2 4" xfId="47369" xr:uid="{00000000-0005-0000-0000-000036860000}"/>
    <cellStyle name="Normal 6 8 2 4 2" xfId="47370" xr:uid="{00000000-0005-0000-0000-000037860000}"/>
    <cellStyle name="Normal 6 8 2 4 2 2" xfId="47371" xr:uid="{00000000-0005-0000-0000-000038860000}"/>
    <cellStyle name="Normal 6 8 2 4 3" xfId="47372" xr:uid="{00000000-0005-0000-0000-000039860000}"/>
    <cellStyle name="Normal 6 8 2 5" xfId="47373" xr:uid="{00000000-0005-0000-0000-00003A860000}"/>
    <cellStyle name="Normal 6 8 2 5 2" xfId="47374" xr:uid="{00000000-0005-0000-0000-00003B860000}"/>
    <cellStyle name="Normal 6 8 2 6" xfId="47375" xr:uid="{00000000-0005-0000-0000-00003C860000}"/>
    <cellStyle name="Normal 6 8 3" xfId="30880" xr:uid="{00000000-0005-0000-0000-00003D860000}"/>
    <cellStyle name="Normal 6 8 3 2" xfId="30881" xr:uid="{00000000-0005-0000-0000-00003E860000}"/>
    <cellStyle name="Normal 6 8 3 2 2" xfId="47376" xr:uid="{00000000-0005-0000-0000-00003F860000}"/>
    <cellStyle name="Normal 6 8 3 2 2 2" xfId="47377" xr:uid="{00000000-0005-0000-0000-000040860000}"/>
    <cellStyle name="Normal 6 8 3 2 2 2 2" xfId="47378" xr:uid="{00000000-0005-0000-0000-000041860000}"/>
    <cellStyle name="Normal 6 8 3 2 2 2 2 2" xfId="47379" xr:uid="{00000000-0005-0000-0000-000042860000}"/>
    <cellStyle name="Normal 6 8 3 2 2 2 3" xfId="47380" xr:uid="{00000000-0005-0000-0000-000043860000}"/>
    <cellStyle name="Normal 6 8 3 2 2 3" xfId="47381" xr:uid="{00000000-0005-0000-0000-000044860000}"/>
    <cellStyle name="Normal 6 8 3 2 2 3 2" xfId="47382" xr:uid="{00000000-0005-0000-0000-000045860000}"/>
    <cellStyle name="Normal 6 8 3 2 2 4" xfId="47383" xr:uid="{00000000-0005-0000-0000-000046860000}"/>
    <cellStyle name="Normal 6 8 3 2 3" xfId="47384" xr:uid="{00000000-0005-0000-0000-000047860000}"/>
    <cellStyle name="Normal 6 8 3 2 3 2" xfId="47385" xr:uid="{00000000-0005-0000-0000-000048860000}"/>
    <cellStyle name="Normal 6 8 3 2 3 2 2" xfId="47386" xr:uid="{00000000-0005-0000-0000-000049860000}"/>
    <cellStyle name="Normal 6 8 3 2 3 3" xfId="47387" xr:uid="{00000000-0005-0000-0000-00004A860000}"/>
    <cellStyle name="Normal 6 8 3 2 4" xfId="47388" xr:uid="{00000000-0005-0000-0000-00004B860000}"/>
    <cellStyle name="Normal 6 8 3 2 4 2" xfId="47389" xr:uid="{00000000-0005-0000-0000-00004C860000}"/>
    <cellStyle name="Normal 6 8 3 2 5" xfId="47390" xr:uid="{00000000-0005-0000-0000-00004D860000}"/>
    <cellStyle name="Normal 6 8 3 3" xfId="47391" xr:uid="{00000000-0005-0000-0000-00004E860000}"/>
    <cellStyle name="Normal 6 8 3 3 2" xfId="47392" xr:uid="{00000000-0005-0000-0000-00004F860000}"/>
    <cellStyle name="Normal 6 8 3 3 2 2" xfId="47393" xr:uid="{00000000-0005-0000-0000-000050860000}"/>
    <cellStyle name="Normal 6 8 3 3 2 2 2" xfId="47394" xr:uid="{00000000-0005-0000-0000-000051860000}"/>
    <cellStyle name="Normal 6 8 3 3 2 3" xfId="47395" xr:uid="{00000000-0005-0000-0000-000052860000}"/>
    <cellStyle name="Normal 6 8 3 3 3" xfId="47396" xr:uid="{00000000-0005-0000-0000-000053860000}"/>
    <cellStyle name="Normal 6 8 3 3 3 2" xfId="47397" xr:uid="{00000000-0005-0000-0000-000054860000}"/>
    <cellStyle name="Normal 6 8 3 3 4" xfId="47398" xr:uid="{00000000-0005-0000-0000-000055860000}"/>
    <cellStyle name="Normal 6 8 3 4" xfId="47399" xr:uid="{00000000-0005-0000-0000-000056860000}"/>
    <cellStyle name="Normal 6 8 3 4 2" xfId="47400" xr:uid="{00000000-0005-0000-0000-000057860000}"/>
    <cellStyle name="Normal 6 8 3 4 2 2" xfId="47401" xr:uid="{00000000-0005-0000-0000-000058860000}"/>
    <cellStyle name="Normal 6 8 3 4 3" xfId="47402" xr:uid="{00000000-0005-0000-0000-000059860000}"/>
    <cellStyle name="Normal 6 8 3 5" xfId="47403" xr:uid="{00000000-0005-0000-0000-00005A860000}"/>
    <cellStyle name="Normal 6 8 3 5 2" xfId="47404" xr:uid="{00000000-0005-0000-0000-00005B860000}"/>
    <cellStyle name="Normal 6 8 3 6" xfId="47405" xr:uid="{00000000-0005-0000-0000-00005C860000}"/>
    <cellStyle name="Normal 6 8 4" xfId="30882" xr:uid="{00000000-0005-0000-0000-00005D860000}"/>
    <cellStyle name="Normal 6 8 4 2" xfId="30883" xr:uid="{00000000-0005-0000-0000-00005E860000}"/>
    <cellStyle name="Normal 6 8 4 2 2" xfId="47406" xr:uid="{00000000-0005-0000-0000-00005F860000}"/>
    <cellStyle name="Normal 6 8 4 2 2 2" xfId="47407" xr:uid="{00000000-0005-0000-0000-000060860000}"/>
    <cellStyle name="Normal 6 8 4 2 2 2 2" xfId="47408" xr:uid="{00000000-0005-0000-0000-000061860000}"/>
    <cellStyle name="Normal 6 8 4 2 2 3" xfId="47409" xr:uid="{00000000-0005-0000-0000-000062860000}"/>
    <cellStyle name="Normal 6 8 4 2 3" xfId="47410" xr:uid="{00000000-0005-0000-0000-000063860000}"/>
    <cellStyle name="Normal 6 8 4 2 3 2" xfId="47411" xr:uid="{00000000-0005-0000-0000-000064860000}"/>
    <cellStyle name="Normal 6 8 4 2 4" xfId="47412" xr:uid="{00000000-0005-0000-0000-000065860000}"/>
    <cellStyle name="Normal 6 8 4 3" xfId="47413" xr:uid="{00000000-0005-0000-0000-000066860000}"/>
    <cellStyle name="Normal 6 8 4 3 2" xfId="47414" xr:uid="{00000000-0005-0000-0000-000067860000}"/>
    <cellStyle name="Normal 6 8 4 3 2 2" xfId="47415" xr:uid="{00000000-0005-0000-0000-000068860000}"/>
    <cellStyle name="Normal 6 8 4 3 3" xfId="47416" xr:uid="{00000000-0005-0000-0000-000069860000}"/>
    <cellStyle name="Normal 6 8 4 4" xfId="47417" xr:uid="{00000000-0005-0000-0000-00006A860000}"/>
    <cellStyle name="Normal 6 8 4 4 2" xfId="47418" xr:uid="{00000000-0005-0000-0000-00006B860000}"/>
    <cellStyle name="Normal 6 8 4 5" xfId="47419" xr:uid="{00000000-0005-0000-0000-00006C860000}"/>
    <cellStyle name="Normal 6 8 5" xfId="30884" xr:uid="{00000000-0005-0000-0000-00006D860000}"/>
    <cellStyle name="Normal 6 8 5 2" xfId="47420" xr:uid="{00000000-0005-0000-0000-00006E860000}"/>
    <cellStyle name="Normal 6 8 5 2 2" xfId="47421" xr:uid="{00000000-0005-0000-0000-00006F860000}"/>
    <cellStyle name="Normal 6 8 5 2 2 2" xfId="47422" xr:uid="{00000000-0005-0000-0000-000070860000}"/>
    <cellStyle name="Normal 6 8 5 2 3" xfId="47423" xr:uid="{00000000-0005-0000-0000-000071860000}"/>
    <cellStyle name="Normal 6 8 5 3" xfId="47424" xr:uid="{00000000-0005-0000-0000-000072860000}"/>
    <cellStyle name="Normal 6 8 5 3 2" xfId="47425" xr:uid="{00000000-0005-0000-0000-000073860000}"/>
    <cellStyle name="Normal 6 8 5 4" xfId="47426" xr:uid="{00000000-0005-0000-0000-000074860000}"/>
    <cellStyle name="Normal 6 8 6" xfId="30885" xr:uid="{00000000-0005-0000-0000-000075860000}"/>
    <cellStyle name="Normal 6 8 6 2" xfId="47427" xr:uid="{00000000-0005-0000-0000-000076860000}"/>
    <cellStyle name="Normal 6 8 6 2 2" xfId="47428" xr:uid="{00000000-0005-0000-0000-000077860000}"/>
    <cellStyle name="Normal 6 8 6 3" xfId="47429" xr:uid="{00000000-0005-0000-0000-000078860000}"/>
    <cellStyle name="Normal 6 8 7" xfId="30886" xr:uid="{00000000-0005-0000-0000-000079860000}"/>
    <cellStyle name="Normal 6 8 7 2" xfId="47430" xr:uid="{00000000-0005-0000-0000-00007A860000}"/>
    <cellStyle name="Normal 6 8 8" xfId="47431" xr:uid="{00000000-0005-0000-0000-00007B860000}"/>
    <cellStyle name="Normal 6 9" xfId="30887" xr:uid="{00000000-0005-0000-0000-00007C860000}"/>
    <cellStyle name="Normal 6 9 2" xfId="30888" xr:uid="{00000000-0005-0000-0000-00007D860000}"/>
    <cellStyle name="Normal 6 9 2 2" xfId="30889" xr:uid="{00000000-0005-0000-0000-00007E860000}"/>
    <cellStyle name="Normal 6 9 3" xfId="30890" xr:uid="{00000000-0005-0000-0000-00007F860000}"/>
    <cellStyle name="Normal 6 9 3 2" xfId="30891" xr:uid="{00000000-0005-0000-0000-000080860000}"/>
    <cellStyle name="Normal 6 9 4" xfId="30892" xr:uid="{00000000-0005-0000-0000-000081860000}"/>
    <cellStyle name="Normal 6 9 4 2" xfId="30893" xr:uid="{00000000-0005-0000-0000-000082860000}"/>
    <cellStyle name="Normal 6 9 5" xfId="30894" xr:uid="{00000000-0005-0000-0000-000083860000}"/>
    <cellStyle name="Normal 6 9 6" xfId="30895" xr:uid="{00000000-0005-0000-0000-000084860000}"/>
    <cellStyle name="Normal 60" xfId="30896" xr:uid="{00000000-0005-0000-0000-000085860000}"/>
    <cellStyle name="Normal 60 2" xfId="30897" xr:uid="{00000000-0005-0000-0000-000086860000}"/>
    <cellStyle name="Normal 60 2 2" xfId="47432" xr:uid="{00000000-0005-0000-0000-000087860000}"/>
    <cellStyle name="Normal 60 3" xfId="30898" xr:uid="{00000000-0005-0000-0000-000088860000}"/>
    <cellStyle name="Normal 60 3 2" xfId="47433" xr:uid="{00000000-0005-0000-0000-000089860000}"/>
    <cellStyle name="Normal 60 4" xfId="30899" xr:uid="{00000000-0005-0000-0000-00008A860000}"/>
    <cellStyle name="Normal 61" xfId="30900" xr:uid="{00000000-0005-0000-0000-00008B860000}"/>
    <cellStyle name="Normal 61 2" xfId="30901" xr:uid="{00000000-0005-0000-0000-00008C860000}"/>
    <cellStyle name="Normal 61 2 2" xfId="47434" xr:uid="{00000000-0005-0000-0000-00008D860000}"/>
    <cellStyle name="Normal 61 3" xfId="47435" xr:uid="{00000000-0005-0000-0000-00008E860000}"/>
    <cellStyle name="Normal 61 3 2" xfId="47436" xr:uid="{00000000-0005-0000-0000-00008F860000}"/>
    <cellStyle name="Normal 61 4" xfId="47437" xr:uid="{00000000-0005-0000-0000-000090860000}"/>
    <cellStyle name="Normal 62" xfId="30902" xr:uid="{00000000-0005-0000-0000-000091860000}"/>
    <cellStyle name="Normal 62 2" xfId="30903" xr:uid="{00000000-0005-0000-0000-000092860000}"/>
    <cellStyle name="Normal 62 2 2" xfId="47438" xr:uid="{00000000-0005-0000-0000-000093860000}"/>
    <cellStyle name="Normal 62 3" xfId="47439" xr:uid="{00000000-0005-0000-0000-000094860000}"/>
    <cellStyle name="Normal 62 3 2" xfId="47440" xr:uid="{00000000-0005-0000-0000-000095860000}"/>
    <cellStyle name="Normal 62 4" xfId="47441" xr:uid="{00000000-0005-0000-0000-000096860000}"/>
    <cellStyle name="Normal 63" xfId="30904" xr:uid="{00000000-0005-0000-0000-000097860000}"/>
    <cellStyle name="Normal 63 2" xfId="30905" xr:uid="{00000000-0005-0000-0000-000098860000}"/>
    <cellStyle name="Normal 63 2 2" xfId="47442" xr:uid="{00000000-0005-0000-0000-000099860000}"/>
    <cellStyle name="Normal 63 3" xfId="47443" xr:uid="{00000000-0005-0000-0000-00009A860000}"/>
    <cellStyle name="Normal 63 3 2" xfId="47444" xr:uid="{00000000-0005-0000-0000-00009B860000}"/>
    <cellStyle name="Normal 63 4" xfId="47445" xr:uid="{00000000-0005-0000-0000-00009C860000}"/>
    <cellStyle name="Normal 64" xfId="30906" xr:uid="{00000000-0005-0000-0000-00009D860000}"/>
    <cellStyle name="Normal 64 2" xfId="30907" xr:uid="{00000000-0005-0000-0000-00009E860000}"/>
    <cellStyle name="Normal 65" xfId="30908" xr:uid="{00000000-0005-0000-0000-00009F860000}"/>
    <cellStyle name="Normal 65 2" xfId="30909" xr:uid="{00000000-0005-0000-0000-0000A0860000}"/>
    <cellStyle name="Normal 65 2 2" xfId="47446" xr:uid="{00000000-0005-0000-0000-0000A1860000}"/>
    <cellStyle name="Normal 65 3" xfId="47447" xr:uid="{00000000-0005-0000-0000-0000A2860000}"/>
    <cellStyle name="Normal 66" xfId="30910" xr:uid="{00000000-0005-0000-0000-0000A3860000}"/>
    <cellStyle name="Normal 66 2" xfId="30911" xr:uid="{00000000-0005-0000-0000-0000A4860000}"/>
    <cellStyle name="Normal 66 2 2" xfId="47448" xr:uid="{00000000-0005-0000-0000-0000A5860000}"/>
    <cellStyle name="Normal 66 3" xfId="47449" xr:uid="{00000000-0005-0000-0000-0000A6860000}"/>
    <cellStyle name="Normal 67" xfId="30912" xr:uid="{00000000-0005-0000-0000-0000A7860000}"/>
    <cellStyle name="Normal 67 2" xfId="30913" xr:uid="{00000000-0005-0000-0000-0000A8860000}"/>
    <cellStyle name="Normal 68" xfId="30914" xr:uid="{00000000-0005-0000-0000-0000A9860000}"/>
    <cellStyle name="Normal 68 2" xfId="30915" xr:uid="{00000000-0005-0000-0000-0000AA860000}"/>
    <cellStyle name="Normal 69" xfId="30916" xr:uid="{00000000-0005-0000-0000-0000AB860000}"/>
    <cellStyle name="Normal 69 2" xfId="30917" xr:uid="{00000000-0005-0000-0000-0000AC860000}"/>
    <cellStyle name="Normal 69 2 2" xfId="47450" xr:uid="{00000000-0005-0000-0000-0000AD860000}"/>
    <cellStyle name="Normal 69 3" xfId="47451" xr:uid="{00000000-0005-0000-0000-0000AE860000}"/>
    <cellStyle name="Normal 7" xfId="30918" xr:uid="{00000000-0005-0000-0000-0000AF860000}"/>
    <cellStyle name="Normal 7 10" xfId="30919" xr:uid="{00000000-0005-0000-0000-0000B0860000}"/>
    <cellStyle name="Normal 7 10 2" xfId="30920" xr:uid="{00000000-0005-0000-0000-0000B1860000}"/>
    <cellStyle name="Normal 7 10 2 2" xfId="30921" xr:uid="{00000000-0005-0000-0000-0000B2860000}"/>
    <cellStyle name="Normal 7 10 3" xfId="30922" xr:uid="{00000000-0005-0000-0000-0000B3860000}"/>
    <cellStyle name="Normal 7 10 3 2" xfId="30923" xr:uid="{00000000-0005-0000-0000-0000B4860000}"/>
    <cellStyle name="Normal 7 10 4" xfId="30924" xr:uid="{00000000-0005-0000-0000-0000B5860000}"/>
    <cellStyle name="Normal 7 10 4 2" xfId="30925" xr:uid="{00000000-0005-0000-0000-0000B6860000}"/>
    <cellStyle name="Normal 7 10 5" xfId="30926" xr:uid="{00000000-0005-0000-0000-0000B7860000}"/>
    <cellStyle name="Normal 7 10 6" xfId="30927" xr:uid="{00000000-0005-0000-0000-0000B8860000}"/>
    <cellStyle name="Normal 7 11" xfId="30928" xr:uid="{00000000-0005-0000-0000-0000B9860000}"/>
    <cellStyle name="Normal 7 11 2" xfId="30929" xr:uid="{00000000-0005-0000-0000-0000BA860000}"/>
    <cellStyle name="Normal 7 11 2 2" xfId="30930" xr:uid="{00000000-0005-0000-0000-0000BB860000}"/>
    <cellStyle name="Normal 7 11 3" xfId="30931" xr:uid="{00000000-0005-0000-0000-0000BC860000}"/>
    <cellStyle name="Normal 7 11 3 2" xfId="30932" xr:uid="{00000000-0005-0000-0000-0000BD860000}"/>
    <cellStyle name="Normal 7 11 4" xfId="30933" xr:uid="{00000000-0005-0000-0000-0000BE860000}"/>
    <cellStyle name="Normal 7 11 4 2" xfId="30934" xr:uid="{00000000-0005-0000-0000-0000BF860000}"/>
    <cellStyle name="Normal 7 11 5" xfId="30935" xr:uid="{00000000-0005-0000-0000-0000C0860000}"/>
    <cellStyle name="Normal 7 11 6" xfId="30936" xr:uid="{00000000-0005-0000-0000-0000C1860000}"/>
    <cellStyle name="Normal 7 12" xfId="30937" xr:uid="{00000000-0005-0000-0000-0000C2860000}"/>
    <cellStyle name="Normal 7 12 2" xfId="30938" xr:uid="{00000000-0005-0000-0000-0000C3860000}"/>
    <cellStyle name="Normal 7 12 2 2" xfId="30939" xr:uid="{00000000-0005-0000-0000-0000C4860000}"/>
    <cellStyle name="Normal 7 12 3" xfId="30940" xr:uid="{00000000-0005-0000-0000-0000C5860000}"/>
    <cellStyle name="Normal 7 12 3 2" xfId="30941" xr:uid="{00000000-0005-0000-0000-0000C6860000}"/>
    <cellStyle name="Normal 7 12 4" xfId="30942" xr:uid="{00000000-0005-0000-0000-0000C7860000}"/>
    <cellStyle name="Normal 7 12 4 2" xfId="30943" xr:uid="{00000000-0005-0000-0000-0000C8860000}"/>
    <cellStyle name="Normal 7 12 5" xfId="30944" xr:uid="{00000000-0005-0000-0000-0000C9860000}"/>
    <cellStyle name="Normal 7 12 6" xfId="30945" xr:uid="{00000000-0005-0000-0000-0000CA860000}"/>
    <cellStyle name="Normal 7 13" xfId="30946" xr:uid="{00000000-0005-0000-0000-0000CB860000}"/>
    <cellStyle name="Normal 7 13 2" xfId="30947" xr:uid="{00000000-0005-0000-0000-0000CC860000}"/>
    <cellStyle name="Normal 7 13 2 2" xfId="30948" xr:uid="{00000000-0005-0000-0000-0000CD860000}"/>
    <cellStyle name="Normal 7 13 3" xfId="30949" xr:uid="{00000000-0005-0000-0000-0000CE860000}"/>
    <cellStyle name="Normal 7 13 3 2" xfId="30950" xr:uid="{00000000-0005-0000-0000-0000CF860000}"/>
    <cellStyle name="Normal 7 13 4" xfId="30951" xr:uid="{00000000-0005-0000-0000-0000D0860000}"/>
    <cellStyle name="Normal 7 13 5" xfId="30952" xr:uid="{00000000-0005-0000-0000-0000D1860000}"/>
    <cellStyle name="Normal 7 14" xfId="30953" xr:uid="{00000000-0005-0000-0000-0000D2860000}"/>
    <cellStyle name="Normal 7 14 2" xfId="30954" xr:uid="{00000000-0005-0000-0000-0000D3860000}"/>
    <cellStyle name="Normal 7 15" xfId="30955" xr:uid="{00000000-0005-0000-0000-0000D4860000}"/>
    <cellStyle name="Normal 7 15 2" xfId="30956" xr:uid="{00000000-0005-0000-0000-0000D5860000}"/>
    <cellStyle name="Normal 7 16" xfId="30957" xr:uid="{00000000-0005-0000-0000-0000D6860000}"/>
    <cellStyle name="Normal 7 16 2" xfId="30958" xr:uid="{00000000-0005-0000-0000-0000D7860000}"/>
    <cellStyle name="Normal 7 17" xfId="30959" xr:uid="{00000000-0005-0000-0000-0000D8860000}"/>
    <cellStyle name="Normal 7 18" xfId="30960" xr:uid="{00000000-0005-0000-0000-0000D9860000}"/>
    <cellStyle name="Normal 7 19" xfId="30961" xr:uid="{00000000-0005-0000-0000-0000DA860000}"/>
    <cellStyle name="Normal 7 2" xfId="30962" xr:uid="{00000000-0005-0000-0000-0000DB860000}"/>
    <cellStyle name="Normal 7 2 10" xfId="30963" xr:uid="{00000000-0005-0000-0000-0000DC860000}"/>
    <cellStyle name="Normal 7 2 10 2" xfId="30964" xr:uid="{00000000-0005-0000-0000-0000DD860000}"/>
    <cellStyle name="Normal 7 2 10 2 2" xfId="30965" xr:uid="{00000000-0005-0000-0000-0000DE860000}"/>
    <cellStyle name="Normal 7 2 10 3" xfId="30966" xr:uid="{00000000-0005-0000-0000-0000DF860000}"/>
    <cellStyle name="Normal 7 2 10 3 2" xfId="30967" xr:uid="{00000000-0005-0000-0000-0000E0860000}"/>
    <cellStyle name="Normal 7 2 10 4" xfId="30968" xr:uid="{00000000-0005-0000-0000-0000E1860000}"/>
    <cellStyle name="Normal 7 2 10 4 2" xfId="30969" xr:uid="{00000000-0005-0000-0000-0000E2860000}"/>
    <cellStyle name="Normal 7 2 10 5" xfId="30970" xr:uid="{00000000-0005-0000-0000-0000E3860000}"/>
    <cellStyle name="Normal 7 2 10 6" xfId="30971" xr:uid="{00000000-0005-0000-0000-0000E4860000}"/>
    <cellStyle name="Normal 7 2 11" xfId="30972" xr:uid="{00000000-0005-0000-0000-0000E5860000}"/>
    <cellStyle name="Normal 7 2 11 2" xfId="30973" xr:uid="{00000000-0005-0000-0000-0000E6860000}"/>
    <cellStyle name="Normal 7 2 11 2 2" xfId="30974" xr:uid="{00000000-0005-0000-0000-0000E7860000}"/>
    <cellStyle name="Normal 7 2 11 3" xfId="30975" xr:uid="{00000000-0005-0000-0000-0000E8860000}"/>
    <cellStyle name="Normal 7 2 11 3 2" xfId="30976" xr:uid="{00000000-0005-0000-0000-0000E9860000}"/>
    <cellStyle name="Normal 7 2 11 4" xfId="30977" xr:uid="{00000000-0005-0000-0000-0000EA860000}"/>
    <cellStyle name="Normal 7 2 11 5" xfId="30978" xr:uid="{00000000-0005-0000-0000-0000EB860000}"/>
    <cellStyle name="Normal 7 2 12" xfId="30979" xr:uid="{00000000-0005-0000-0000-0000EC860000}"/>
    <cellStyle name="Normal 7 2 12 2" xfId="30980" xr:uid="{00000000-0005-0000-0000-0000ED860000}"/>
    <cellStyle name="Normal 7 2 13" xfId="30981" xr:uid="{00000000-0005-0000-0000-0000EE860000}"/>
    <cellStyle name="Normal 7 2 13 2" xfId="30982" xr:uid="{00000000-0005-0000-0000-0000EF860000}"/>
    <cellStyle name="Normal 7 2 14" xfId="30983" xr:uid="{00000000-0005-0000-0000-0000F0860000}"/>
    <cellStyle name="Normal 7 2 14 2" xfId="30984" xr:uid="{00000000-0005-0000-0000-0000F1860000}"/>
    <cellStyle name="Normal 7 2 15" xfId="30985" xr:uid="{00000000-0005-0000-0000-0000F2860000}"/>
    <cellStyle name="Normal 7 2 16" xfId="30986" xr:uid="{00000000-0005-0000-0000-0000F3860000}"/>
    <cellStyle name="Normal 7 2 17" xfId="30987" xr:uid="{00000000-0005-0000-0000-0000F4860000}"/>
    <cellStyle name="Normal 7 2 2" xfId="30988" xr:uid="{00000000-0005-0000-0000-0000F5860000}"/>
    <cellStyle name="Normal 7 2 2 10" xfId="30989" xr:uid="{00000000-0005-0000-0000-0000F6860000}"/>
    <cellStyle name="Normal 7 2 2 10 2" xfId="30990" xr:uid="{00000000-0005-0000-0000-0000F7860000}"/>
    <cellStyle name="Normal 7 2 2 11" xfId="30991" xr:uid="{00000000-0005-0000-0000-0000F8860000}"/>
    <cellStyle name="Normal 7 2 2 11 2" xfId="30992" xr:uid="{00000000-0005-0000-0000-0000F9860000}"/>
    <cellStyle name="Normal 7 2 2 12" xfId="30993" xr:uid="{00000000-0005-0000-0000-0000FA860000}"/>
    <cellStyle name="Normal 7 2 2 13" xfId="30994" xr:uid="{00000000-0005-0000-0000-0000FB860000}"/>
    <cellStyle name="Normal 7 2 2 14" xfId="30995" xr:uid="{00000000-0005-0000-0000-0000FC860000}"/>
    <cellStyle name="Normal 7 2 2 2" xfId="30996" xr:uid="{00000000-0005-0000-0000-0000FD860000}"/>
    <cellStyle name="Normal 7 2 2 2 10" xfId="30997" xr:uid="{00000000-0005-0000-0000-0000FE860000}"/>
    <cellStyle name="Normal 7 2 2 2 11" xfId="30998" xr:uid="{00000000-0005-0000-0000-0000FF860000}"/>
    <cellStyle name="Normal 7 2 2 2 12" xfId="30999" xr:uid="{00000000-0005-0000-0000-000000870000}"/>
    <cellStyle name="Normal 7 2 2 2 2" xfId="31000" xr:uid="{00000000-0005-0000-0000-000001870000}"/>
    <cellStyle name="Normal 7 2 2 2 2 2" xfId="31001" xr:uid="{00000000-0005-0000-0000-000002870000}"/>
    <cellStyle name="Normal 7 2 2 2 2 2 2" xfId="31002" xr:uid="{00000000-0005-0000-0000-000003870000}"/>
    <cellStyle name="Normal 7 2 2 2 2 3" xfId="31003" xr:uid="{00000000-0005-0000-0000-000004870000}"/>
    <cellStyle name="Normal 7 2 2 2 2 3 2" xfId="31004" xr:uid="{00000000-0005-0000-0000-000005870000}"/>
    <cellStyle name="Normal 7 2 2 2 2 4" xfId="31005" xr:uid="{00000000-0005-0000-0000-000006870000}"/>
    <cellStyle name="Normal 7 2 2 2 2 4 2" xfId="31006" xr:uid="{00000000-0005-0000-0000-000007870000}"/>
    <cellStyle name="Normal 7 2 2 2 2 5" xfId="31007" xr:uid="{00000000-0005-0000-0000-000008870000}"/>
    <cellStyle name="Normal 7 2 2 2 2 6" xfId="31008" xr:uid="{00000000-0005-0000-0000-000009870000}"/>
    <cellStyle name="Normal 7 2 2 2 2 7" xfId="31009" xr:uid="{00000000-0005-0000-0000-00000A870000}"/>
    <cellStyle name="Normal 7 2 2 2 3" xfId="31010" xr:uid="{00000000-0005-0000-0000-00000B870000}"/>
    <cellStyle name="Normal 7 2 2 2 3 2" xfId="31011" xr:uid="{00000000-0005-0000-0000-00000C870000}"/>
    <cellStyle name="Normal 7 2 2 2 3 2 2" xfId="31012" xr:uid="{00000000-0005-0000-0000-00000D870000}"/>
    <cellStyle name="Normal 7 2 2 2 3 3" xfId="31013" xr:uid="{00000000-0005-0000-0000-00000E870000}"/>
    <cellStyle name="Normal 7 2 2 2 3 3 2" xfId="31014" xr:uid="{00000000-0005-0000-0000-00000F870000}"/>
    <cellStyle name="Normal 7 2 2 2 3 4" xfId="31015" xr:uid="{00000000-0005-0000-0000-000010870000}"/>
    <cellStyle name="Normal 7 2 2 2 3 4 2" xfId="31016" xr:uid="{00000000-0005-0000-0000-000011870000}"/>
    <cellStyle name="Normal 7 2 2 2 3 5" xfId="31017" xr:uid="{00000000-0005-0000-0000-000012870000}"/>
    <cellStyle name="Normal 7 2 2 2 3 6" xfId="31018" xr:uid="{00000000-0005-0000-0000-000013870000}"/>
    <cellStyle name="Normal 7 2 2 2 4" xfId="31019" xr:uid="{00000000-0005-0000-0000-000014870000}"/>
    <cellStyle name="Normal 7 2 2 2 4 2" xfId="31020" xr:uid="{00000000-0005-0000-0000-000015870000}"/>
    <cellStyle name="Normal 7 2 2 2 4 2 2" xfId="31021" xr:uid="{00000000-0005-0000-0000-000016870000}"/>
    <cellStyle name="Normal 7 2 2 2 4 3" xfId="31022" xr:uid="{00000000-0005-0000-0000-000017870000}"/>
    <cellStyle name="Normal 7 2 2 2 4 3 2" xfId="31023" xr:uid="{00000000-0005-0000-0000-000018870000}"/>
    <cellStyle name="Normal 7 2 2 2 4 4" xfId="31024" xr:uid="{00000000-0005-0000-0000-000019870000}"/>
    <cellStyle name="Normal 7 2 2 2 4 4 2" xfId="31025" xr:uid="{00000000-0005-0000-0000-00001A870000}"/>
    <cellStyle name="Normal 7 2 2 2 4 5" xfId="31026" xr:uid="{00000000-0005-0000-0000-00001B870000}"/>
    <cellStyle name="Normal 7 2 2 2 4 6" xfId="31027" xr:uid="{00000000-0005-0000-0000-00001C870000}"/>
    <cellStyle name="Normal 7 2 2 2 5" xfId="31028" xr:uid="{00000000-0005-0000-0000-00001D870000}"/>
    <cellStyle name="Normal 7 2 2 2 5 2" xfId="31029" xr:uid="{00000000-0005-0000-0000-00001E870000}"/>
    <cellStyle name="Normal 7 2 2 2 5 2 2" xfId="31030" xr:uid="{00000000-0005-0000-0000-00001F870000}"/>
    <cellStyle name="Normal 7 2 2 2 5 3" xfId="31031" xr:uid="{00000000-0005-0000-0000-000020870000}"/>
    <cellStyle name="Normal 7 2 2 2 5 3 2" xfId="31032" xr:uid="{00000000-0005-0000-0000-000021870000}"/>
    <cellStyle name="Normal 7 2 2 2 5 4" xfId="31033" xr:uid="{00000000-0005-0000-0000-000022870000}"/>
    <cellStyle name="Normal 7 2 2 2 5 4 2" xfId="31034" xr:uid="{00000000-0005-0000-0000-000023870000}"/>
    <cellStyle name="Normal 7 2 2 2 5 5" xfId="31035" xr:uid="{00000000-0005-0000-0000-000024870000}"/>
    <cellStyle name="Normal 7 2 2 2 5 6" xfId="31036" xr:uid="{00000000-0005-0000-0000-000025870000}"/>
    <cellStyle name="Normal 7 2 2 2 6" xfId="31037" xr:uid="{00000000-0005-0000-0000-000026870000}"/>
    <cellStyle name="Normal 7 2 2 2 6 2" xfId="31038" xr:uid="{00000000-0005-0000-0000-000027870000}"/>
    <cellStyle name="Normal 7 2 2 2 6 2 2" xfId="31039" xr:uid="{00000000-0005-0000-0000-000028870000}"/>
    <cellStyle name="Normal 7 2 2 2 6 3" xfId="31040" xr:uid="{00000000-0005-0000-0000-000029870000}"/>
    <cellStyle name="Normal 7 2 2 2 6 3 2" xfId="31041" xr:uid="{00000000-0005-0000-0000-00002A870000}"/>
    <cellStyle name="Normal 7 2 2 2 6 4" xfId="31042" xr:uid="{00000000-0005-0000-0000-00002B870000}"/>
    <cellStyle name="Normal 7 2 2 2 6 5" xfId="31043" xr:uid="{00000000-0005-0000-0000-00002C870000}"/>
    <cellStyle name="Normal 7 2 2 2 7" xfId="31044" xr:uid="{00000000-0005-0000-0000-00002D870000}"/>
    <cellStyle name="Normal 7 2 2 2 7 2" xfId="31045" xr:uid="{00000000-0005-0000-0000-00002E870000}"/>
    <cellStyle name="Normal 7 2 2 2 8" xfId="31046" xr:uid="{00000000-0005-0000-0000-00002F870000}"/>
    <cellStyle name="Normal 7 2 2 2 8 2" xfId="31047" xr:uid="{00000000-0005-0000-0000-000030870000}"/>
    <cellStyle name="Normal 7 2 2 2 9" xfId="31048" xr:uid="{00000000-0005-0000-0000-000031870000}"/>
    <cellStyle name="Normal 7 2 2 2 9 2" xfId="31049" xr:uid="{00000000-0005-0000-0000-000032870000}"/>
    <cellStyle name="Normal 7 2 2 3" xfId="31050" xr:uid="{00000000-0005-0000-0000-000033870000}"/>
    <cellStyle name="Normal 7 2 2 3 10" xfId="31051" xr:uid="{00000000-0005-0000-0000-000034870000}"/>
    <cellStyle name="Normal 7 2 2 3 11" xfId="31052" xr:uid="{00000000-0005-0000-0000-000035870000}"/>
    <cellStyle name="Normal 7 2 2 3 2" xfId="31053" xr:uid="{00000000-0005-0000-0000-000036870000}"/>
    <cellStyle name="Normal 7 2 2 3 2 2" xfId="31054" xr:uid="{00000000-0005-0000-0000-000037870000}"/>
    <cellStyle name="Normal 7 2 2 3 2 2 2" xfId="31055" xr:uid="{00000000-0005-0000-0000-000038870000}"/>
    <cellStyle name="Normal 7 2 2 3 2 3" xfId="31056" xr:uid="{00000000-0005-0000-0000-000039870000}"/>
    <cellStyle name="Normal 7 2 2 3 2 3 2" xfId="31057" xr:uid="{00000000-0005-0000-0000-00003A870000}"/>
    <cellStyle name="Normal 7 2 2 3 2 4" xfId="31058" xr:uid="{00000000-0005-0000-0000-00003B870000}"/>
    <cellStyle name="Normal 7 2 2 3 2 4 2" xfId="31059" xr:uid="{00000000-0005-0000-0000-00003C870000}"/>
    <cellStyle name="Normal 7 2 2 3 2 5" xfId="31060" xr:uid="{00000000-0005-0000-0000-00003D870000}"/>
    <cellStyle name="Normal 7 2 2 3 2 6" xfId="31061" xr:uid="{00000000-0005-0000-0000-00003E870000}"/>
    <cellStyle name="Normal 7 2 2 3 3" xfId="31062" xr:uid="{00000000-0005-0000-0000-00003F870000}"/>
    <cellStyle name="Normal 7 2 2 3 3 2" xfId="31063" xr:uid="{00000000-0005-0000-0000-000040870000}"/>
    <cellStyle name="Normal 7 2 2 3 3 2 2" xfId="31064" xr:uid="{00000000-0005-0000-0000-000041870000}"/>
    <cellStyle name="Normal 7 2 2 3 3 3" xfId="31065" xr:uid="{00000000-0005-0000-0000-000042870000}"/>
    <cellStyle name="Normal 7 2 2 3 3 3 2" xfId="31066" xr:uid="{00000000-0005-0000-0000-000043870000}"/>
    <cellStyle name="Normal 7 2 2 3 3 4" xfId="31067" xr:uid="{00000000-0005-0000-0000-000044870000}"/>
    <cellStyle name="Normal 7 2 2 3 3 4 2" xfId="31068" xr:uid="{00000000-0005-0000-0000-000045870000}"/>
    <cellStyle name="Normal 7 2 2 3 3 5" xfId="31069" xr:uid="{00000000-0005-0000-0000-000046870000}"/>
    <cellStyle name="Normal 7 2 2 3 3 6" xfId="31070" xr:uid="{00000000-0005-0000-0000-000047870000}"/>
    <cellStyle name="Normal 7 2 2 3 4" xfId="31071" xr:uid="{00000000-0005-0000-0000-000048870000}"/>
    <cellStyle name="Normal 7 2 2 3 4 2" xfId="31072" xr:uid="{00000000-0005-0000-0000-000049870000}"/>
    <cellStyle name="Normal 7 2 2 3 4 2 2" xfId="31073" xr:uid="{00000000-0005-0000-0000-00004A870000}"/>
    <cellStyle name="Normal 7 2 2 3 4 3" xfId="31074" xr:uid="{00000000-0005-0000-0000-00004B870000}"/>
    <cellStyle name="Normal 7 2 2 3 4 3 2" xfId="31075" xr:uid="{00000000-0005-0000-0000-00004C870000}"/>
    <cellStyle name="Normal 7 2 2 3 4 4" xfId="31076" xr:uid="{00000000-0005-0000-0000-00004D870000}"/>
    <cellStyle name="Normal 7 2 2 3 4 4 2" xfId="31077" xr:uid="{00000000-0005-0000-0000-00004E870000}"/>
    <cellStyle name="Normal 7 2 2 3 4 5" xfId="31078" xr:uid="{00000000-0005-0000-0000-00004F870000}"/>
    <cellStyle name="Normal 7 2 2 3 4 6" xfId="31079" xr:uid="{00000000-0005-0000-0000-000050870000}"/>
    <cellStyle name="Normal 7 2 2 3 5" xfId="31080" xr:uid="{00000000-0005-0000-0000-000051870000}"/>
    <cellStyle name="Normal 7 2 2 3 5 2" xfId="31081" xr:uid="{00000000-0005-0000-0000-000052870000}"/>
    <cellStyle name="Normal 7 2 2 3 5 2 2" xfId="31082" xr:uid="{00000000-0005-0000-0000-000053870000}"/>
    <cellStyle name="Normal 7 2 2 3 5 3" xfId="31083" xr:uid="{00000000-0005-0000-0000-000054870000}"/>
    <cellStyle name="Normal 7 2 2 3 5 3 2" xfId="31084" xr:uid="{00000000-0005-0000-0000-000055870000}"/>
    <cellStyle name="Normal 7 2 2 3 5 4" xfId="31085" xr:uid="{00000000-0005-0000-0000-000056870000}"/>
    <cellStyle name="Normal 7 2 2 3 5 5" xfId="31086" xr:uid="{00000000-0005-0000-0000-000057870000}"/>
    <cellStyle name="Normal 7 2 2 3 6" xfId="31087" xr:uid="{00000000-0005-0000-0000-000058870000}"/>
    <cellStyle name="Normal 7 2 2 3 6 2" xfId="31088" xr:uid="{00000000-0005-0000-0000-000059870000}"/>
    <cellStyle name="Normal 7 2 2 3 7" xfId="31089" xr:uid="{00000000-0005-0000-0000-00005A870000}"/>
    <cellStyle name="Normal 7 2 2 3 7 2" xfId="31090" xr:uid="{00000000-0005-0000-0000-00005B870000}"/>
    <cellStyle name="Normal 7 2 2 3 8" xfId="31091" xr:uid="{00000000-0005-0000-0000-00005C870000}"/>
    <cellStyle name="Normal 7 2 2 3 8 2" xfId="31092" xr:uid="{00000000-0005-0000-0000-00005D870000}"/>
    <cellStyle name="Normal 7 2 2 3 9" xfId="31093" xr:uid="{00000000-0005-0000-0000-00005E870000}"/>
    <cellStyle name="Normal 7 2 2 4" xfId="31094" xr:uid="{00000000-0005-0000-0000-00005F870000}"/>
    <cellStyle name="Normal 7 2 2 4 10" xfId="31095" xr:uid="{00000000-0005-0000-0000-000060870000}"/>
    <cellStyle name="Normal 7 2 2 4 11" xfId="31096" xr:uid="{00000000-0005-0000-0000-000061870000}"/>
    <cellStyle name="Normal 7 2 2 4 2" xfId="31097" xr:uid="{00000000-0005-0000-0000-000062870000}"/>
    <cellStyle name="Normal 7 2 2 4 2 2" xfId="31098" xr:uid="{00000000-0005-0000-0000-000063870000}"/>
    <cellStyle name="Normal 7 2 2 4 2 2 2" xfId="31099" xr:uid="{00000000-0005-0000-0000-000064870000}"/>
    <cellStyle name="Normal 7 2 2 4 2 3" xfId="31100" xr:uid="{00000000-0005-0000-0000-000065870000}"/>
    <cellStyle name="Normal 7 2 2 4 2 3 2" xfId="31101" xr:uid="{00000000-0005-0000-0000-000066870000}"/>
    <cellStyle name="Normal 7 2 2 4 2 4" xfId="31102" xr:uid="{00000000-0005-0000-0000-000067870000}"/>
    <cellStyle name="Normal 7 2 2 4 2 4 2" xfId="31103" xr:uid="{00000000-0005-0000-0000-000068870000}"/>
    <cellStyle name="Normal 7 2 2 4 2 5" xfId="31104" xr:uid="{00000000-0005-0000-0000-000069870000}"/>
    <cellStyle name="Normal 7 2 2 4 2 6" xfId="31105" xr:uid="{00000000-0005-0000-0000-00006A870000}"/>
    <cellStyle name="Normal 7 2 2 4 3" xfId="31106" xr:uid="{00000000-0005-0000-0000-00006B870000}"/>
    <cellStyle name="Normal 7 2 2 4 3 2" xfId="31107" xr:uid="{00000000-0005-0000-0000-00006C870000}"/>
    <cellStyle name="Normal 7 2 2 4 3 2 2" xfId="31108" xr:uid="{00000000-0005-0000-0000-00006D870000}"/>
    <cellStyle name="Normal 7 2 2 4 3 3" xfId="31109" xr:uid="{00000000-0005-0000-0000-00006E870000}"/>
    <cellStyle name="Normal 7 2 2 4 3 3 2" xfId="31110" xr:uid="{00000000-0005-0000-0000-00006F870000}"/>
    <cellStyle name="Normal 7 2 2 4 3 4" xfId="31111" xr:uid="{00000000-0005-0000-0000-000070870000}"/>
    <cellStyle name="Normal 7 2 2 4 3 4 2" xfId="31112" xr:uid="{00000000-0005-0000-0000-000071870000}"/>
    <cellStyle name="Normal 7 2 2 4 3 5" xfId="31113" xr:uid="{00000000-0005-0000-0000-000072870000}"/>
    <cellStyle name="Normal 7 2 2 4 3 6" xfId="31114" xr:uid="{00000000-0005-0000-0000-000073870000}"/>
    <cellStyle name="Normal 7 2 2 4 4" xfId="31115" xr:uid="{00000000-0005-0000-0000-000074870000}"/>
    <cellStyle name="Normal 7 2 2 4 4 2" xfId="31116" xr:uid="{00000000-0005-0000-0000-000075870000}"/>
    <cellStyle name="Normal 7 2 2 4 4 2 2" xfId="31117" xr:uid="{00000000-0005-0000-0000-000076870000}"/>
    <cellStyle name="Normal 7 2 2 4 4 3" xfId="31118" xr:uid="{00000000-0005-0000-0000-000077870000}"/>
    <cellStyle name="Normal 7 2 2 4 4 3 2" xfId="31119" xr:uid="{00000000-0005-0000-0000-000078870000}"/>
    <cellStyle name="Normal 7 2 2 4 4 4" xfId="31120" xr:uid="{00000000-0005-0000-0000-000079870000}"/>
    <cellStyle name="Normal 7 2 2 4 4 4 2" xfId="31121" xr:uid="{00000000-0005-0000-0000-00007A870000}"/>
    <cellStyle name="Normal 7 2 2 4 4 5" xfId="31122" xr:uid="{00000000-0005-0000-0000-00007B870000}"/>
    <cellStyle name="Normal 7 2 2 4 4 6" xfId="31123" xr:uid="{00000000-0005-0000-0000-00007C870000}"/>
    <cellStyle name="Normal 7 2 2 4 5" xfId="31124" xr:uid="{00000000-0005-0000-0000-00007D870000}"/>
    <cellStyle name="Normal 7 2 2 4 5 2" xfId="31125" xr:uid="{00000000-0005-0000-0000-00007E870000}"/>
    <cellStyle name="Normal 7 2 2 4 5 2 2" xfId="31126" xr:uid="{00000000-0005-0000-0000-00007F870000}"/>
    <cellStyle name="Normal 7 2 2 4 5 3" xfId="31127" xr:uid="{00000000-0005-0000-0000-000080870000}"/>
    <cellStyle name="Normal 7 2 2 4 5 3 2" xfId="31128" xr:uid="{00000000-0005-0000-0000-000081870000}"/>
    <cellStyle name="Normal 7 2 2 4 5 4" xfId="31129" xr:uid="{00000000-0005-0000-0000-000082870000}"/>
    <cellStyle name="Normal 7 2 2 4 5 5" xfId="31130" xr:uid="{00000000-0005-0000-0000-000083870000}"/>
    <cellStyle name="Normal 7 2 2 4 6" xfId="31131" xr:uid="{00000000-0005-0000-0000-000084870000}"/>
    <cellStyle name="Normal 7 2 2 4 6 2" xfId="31132" xr:uid="{00000000-0005-0000-0000-000085870000}"/>
    <cellStyle name="Normal 7 2 2 4 7" xfId="31133" xr:uid="{00000000-0005-0000-0000-000086870000}"/>
    <cellStyle name="Normal 7 2 2 4 7 2" xfId="31134" xr:uid="{00000000-0005-0000-0000-000087870000}"/>
    <cellStyle name="Normal 7 2 2 4 8" xfId="31135" xr:uid="{00000000-0005-0000-0000-000088870000}"/>
    <cellStyle name="Normal 7 2 2 4 8 2" xfId="31136" xr:uid="{00000000-0005-0000-0000-000089870000}"/>
    <cellStyle name="Normal 7 2 2 4 9" xfId="31137" xr:uid="{00000000-0005-0000-0000-00008A870000}"/>
    <cellStyle name="Normal 7 2 2 5" xfId="31138" xr:uid="{00000000-0005-0000-0000-00008B870000}"/>
    <cellStyle name="Normal 7 2 2 5 2" xfId="31139" xr:uid="{00000000-0005-0000-0000-00008C870000}"/>
    <cellStyle name="Normal 7 2 2 5 2 2" xfId="31140" xr:uid="{00000000-0005-0000-0000-00008D870000}"/>
    <cellStyle name="Normal 7 2 2 5 3" xfId="31141" xr:uid="{00000000-0005-0000-0000-00008E870000}"/>
    <cellStyle name="Normal 7 2 2 5 3 2" xfId="31142" xr:uid="{00000000-0005-0000-0000-00008F870000}"/>
    <cellStyle name="Normal 7 2 2 5 4" xfId="31143" xr:uid="{00000000-0005-0000-0000-000090870000}"/>
    <cellStyle name="Normal 7 2 2 5 4 2" xfId="31144" xr:uid="{00000000-0005-0000-0000-000091870000}"/>
    <cellStyle name="Normal 7 2 2 5 5" xfId="31145" xr:uid="{00000000-0005-0000-0000-000092870000}"/>
    <cellStyle name="Normal 7 2 2 5 6" xfId="31146" xr:uid="{00000000-0005-0000-0000-000093870000}"/>
    <cellStyle name="Normal 7 2 2 6" xfId="31147" xr:uid="{00000000-0005-0000-0000-000094870000}"/>
    <cellStyle name="Normal 7 2 2 6 2" xfId="31148" xr:uid="{00000000-0005-0000-0000-000095870000}"/>
    <cellStyle name="Normal 7 2 2 6 2 2" xfId="31149" xr:uid="{00000000-0005-0000-0000-000096870000}"/>
    <cellStyle name="Normal 7 2 2 6 3" xfId="31150" xr:uid="{00000000-0005-0000-0000-000097870000}"/>
    <cellStyle name="Normal 7 2 2 6 3 2" xfId="31151" xr:uid="{00000000-0005-0000-0000-000098870000}"/>
    <cellStyle name="Normal 7 2 2 6 4" xfId="31152" xr:uid="{00000000-0005-0000-0000-000099870000}"/>
    <cellStyle name="Normal 7 2 2 6 4 2" xfId="31153" xr:uid="{00000000-0005-0000-0000-00009A870000}"/>
    <cellStyle name="Normal 7 2 2 6 5" xfId="31154" xr:uid="{00000000-0005-0000-0000-00009B870000}"/>
    <cellStyle name="Normal 7 2 2 6 6" xfId="31155" xr:uid="{00000000-0005-0000-0000-00009C870000}"/>
    <cellStyle name="Normal 7 2 2 7" xfId="31156" xr:uid="{00000000-0005-0000-0000-00009D870000}"/>
    <cellStyle name="Normal 7 2 2 7 2" xfId="31157" xr:uid="{00000000-0005-0000-0000-00009E870000}"/>
    <cellStyle name="Normal 7 2 2 7 2 2" xfId="31158" xr:uid="{00000000-0005-0000-0000-00009F870000}"/>
    <cellStyle name="Normal 7 2 2 7 3" xfId="31159" xr:uid="{00000000-0005-0000-0000-0000A0870000}"/>
    <cellStyle name="Normal 7 2 2 7 3 2" xfId="31160" xr:uid="{00000000-0005-0000-0000-0000A1870000}"/>
    <cellStyle name="Normal 7 2 2 7 4" xfId="31161" xr:uid="{00000000-0005-0000-0000-0000A2870000}"/>
    <cellStyle name="Normal 7 2 2 7 4 2" xfId="31162" xr:uid="{00000000-0005-0000-0000-0000A3870000}"/>
    <cellStyle name="Normal 7 2 2 7 5" xfId="31163" xr:uid="{00000000-0005-0000-0000-0000A4870000}"/>
    <cellStyle name="Normal 7 2 2 7 6" xfId="31164" xr:uid="{00000000-0005-0000-0000-0000A5870000}"/>
    <cellStyle name="Normal 7 2 2 8" xfId="31165" xr:uid="{00000000-0005-0000-0000-0000A6870000}"/>
    <cellStyle name="Normal 7 2 2 8 2" xfId="31166" xr:uid="{00000000-0005-0000-0000-0000A7870000}"/>
    <cellStyle name="Normal 7 2 2 8 2 2" xfId="31167" xr:uid="{00000000-0005-0000-0000-0000A8870000}"/>
    <cellStyle name="Normal 7 2 2 8 3" xfId="31168" xr:uid="{00000000-0005-0000-0000-0000A9870000}"/>
    <cellStyle name="Normal 7 2 2 8 3 2" xfId="31169" xr:uid="{00000000-0005-0000-0000-0000AA870000}"/>
    <cellStyle name="Normal 7 2 2 8 4" xfId="31170" xr:uid="{00000000-0005-0000-0000-0000AB870000}"/>
    <cellStyle name="Normal 7 2 2 8 5" xfId="31171" xr:uid="{00000000-0005-0000-0000-0000AC870000}"/>
    <cellStyle name="Normal 7 2 2 9" xfId="31172" xr:uid="{00000000-0005-0000-0000-0000AD870000}"/>
    <cellStyle name="Normal 7 2 2 9 2" xfId="31173" xr:uid="{00000000-0005-0000-0000-0000AE870000}"/>
    <cellStyle name="Normal 7 2 3" xfId="31174" xr:uid="{00000000-0005-0000-0000-0000AF870000}"/>
    <cellStyle name="Normal 7 2 3 10" xfId="31175" xr:uid="{00000000-0005-0000-0000-0000B0870000}"/>
    <cellStyle name="Normal 7 2 3 10 2" xfId="31176" xr:uid="{00000000-0005-0000-0000-0000B1870000}"/>
    <cellStyle name="Normal 7 2 3 11" xfId="31177" xr:uid="{00000000-0005-0000-0000-0000B2870000}"/>
    <cellStyle name="Normal 7 2 3 11 2" xfId="31178" xr:uid="{00000000-0005-0000-0000-0000B3870000}"/>
    <cellStyle name="Normal 7 2 3 12" xfId="31179" xr:uid="{00000000-0005-0000-0000-0000B4870000}"/>
    <cellStyle name="Normal 7 2 3 13" xfId="31180" xr:uid="{00000000-0005-0000-0000-0000B5870000}"/>
    <cellStyle name="Normal 7 2 3 14" xfId="31181" xr:uid="{00000000-0005-0000-0000-0000B6870000}"/>
    <cellStyle name="Normal 7 2 3 2" xfId="31182" xr:uid="{00000000-0005-0000-0000-0000B7870000}"/>
    <cellStyle name="Normal 7 2 3 2 10" xfId="31183" xr:uid="{00000000-0005-0000-0000-0000B8870000}"/>
    <cellStyle name="Normal 7 2 3 2 11" xfId="31184" xr:uid="{00000000-0005-0000-0000-0000B9870000}"/>
    <cellStyle name="Normal 7 2 3 2 12" xfId="31185" xr:uid="{00000000-0005-0000-0000-0000BA870000}"/>
    <cellStyle name="Normal 7 2 3 2 2" xfId="31186" xr:uid="{00000000-0005-0000-0000-0000BB870000}"/>
    <cellStyle name="Normal 7 2 3 2 2 2" xfId="31187" xr:uid="{00000000-0005-0000-0000-0000BC870000}"/>
    <cellStyle name="Normal 7 2 3 2 2 2 2" xfId="31188" xr:uid="{00000000-0005-0000-0000-0000BD870000}"/>
    <cellStyle name="Normal 7 2 3 2 2 3" xfId="31189" xr:uid="{00000000-0005-0000-0000-0000BE870000}"/>
    <cellStyle name="Normal 7 2 3 2 2 3 2" xfId="31190" xr:uid="{00000000-0005-0000-0000-0000BF870000}"/>
    <cellStyle name="Normal 7 2 3 2 2 4" xfId="31191" xr:uid="{00000000-0005-0000-0000-0000C0870000}"/>
    <cellStyle name="Normal 7 2 3 2 2 4 2" xfId="31192" xr:uid="{00000000-0005-0000-0000-0000C1870000}"/>
    <cellStyle name="Normal 7 2 3 2 2 5" xfId="31193" xr:uid="{00000000-0005-0000-0000-0000C2870000}"/>
    <cellStyle name="Normal 7 2 3 2 2 6" xfId="31194" xr:uid="{00000000-0005-0000-0000-0000C3870000}"/>
    <cellStyle name="Normal 7 2 3 2 3" xfId="31195" xr:uid="{00000000-0005-0000-0000-0000C4870000}"/>
    <cellStyle name="Normal 7 2 3 2 3 2" xfId="31196" xr:uid="{00000000-0005-0000-0000-0000C5870000}"/>
    <cellStyle name="Normal 7 2 3 2 3 2 2" xfId="31197" xr:uid="{00000000-0005-0000-0000-0000C6870000}"/>
    <cellStyle name="Normal 7 2 3 2 3 3" xfId="31198" xr:uid="{00000000-0005-0000-0000-0000C7870000}"/>
    <cellStyle name="Normal 7 2 3 2 3 3 2" xfId="31199" xr:uid="{00000000-0005-0000-0000-0000C8870000}"/>
    <cellStyle name="Normal 7 2 3 2 3 4" xfId="31200" xr:uid="{00000000-0005-0000-0000-0000C9870000}"/>
    <cellStyle name="Normal 7 2 3 2 3 4 2" xfId="31201" xr:uid="{00000000-0005-0000-0000-0000CA870000}"/>
    <cellStyle name="Normal 7 2 3 2 3 5" xfId="31202" xr:uid="{00000000-0005-0000-0000-0000CB870000}"/>
    <cellStyle name="Normal 7 2 3 2 3 6" xfId="31203" xr:uid="{00000000-0005-0000-0000-0000CC870000}"/>
    <cellStyle name="Normal 7 2 3 2 4" xfId="31204" xr:uid="{00000000-0005-0000-0000-0000CD870000}"/>
    <cellStyle name="Normal 7 2 3 2 4 2" xfId="31205" xr:uid="{00000000-0005-0000-0000-0000CE870000}"/>
    <cellStyle name="Normal 7 2 3 2 4 2 2" xfId="31206" xr:uid="{00000000-0005-0000-0000-0000CF870000}"/>
    <cellStyle name="Normal 7 2 3 2 4 3" xfId="31207" xr:uid="{00000000-0005-0000-0000-0000D0870000}"/>
    <cellStyle name="Normal 7 2 3 2 4 3 2" xfId="31208" xr:uid="{00000000-0005-0000-0000-0000D1870000}"/>
    <cellStyle name="Normal 7 2 3 2 4 4" xfId="31209" xr:uid="{00000000-0005-0000-0000-0000D2870000}"/>
    <cellStyle name="Normal 7 2 3 2 4 4 2" xfId="31210" xr:uid="{00000000-0005-0000-0000-0000D3870000}"/>
    <cellStyle name="Normal 7 2 3 2 4 5" xfId="31211" xr:uid="{00000000-0005-0000-0000-0000D4870000}"/>
    <cellStyle name="Normal 7 2 3 2 4 6" xfId="31212" xr:uid="{00000000-0005-0000-0000-0000D5870000}"/>
    <cellStyle name="Normal 7 2 3 2 5" xfId="31213" xr:uid="{00000000-0005-0000-0000-0000D6870000}"/>
    <cellStyle name="Normal 7 2 3 2 5 2" xfId="31214" xr:uid="{00000000-0005-0000-0000-0000D7870000}"/>
    <cellStyle name="Normal 7 2 3 2 5 2 2" xfId="31215" xr:uid="{00000000-0005-0000-0000-0000D8870000}"/>
    <cellStyle name="Normal 7 2 3 2 5 3" xfId="31216" xr:uid="{00000000-0005-0000-0000-0000D9870000}"/>
    <cellStyle name="Normal 7 2 3 2 5 3 2" xfId="31217" xr:uid="{00000000-0005-0000-0000-0000DA870000}"/>
    <cellStyle name="Normal 7 2 3 2 5 4" xfId="31218" xr:uid="{00000000-0005-0000-0000-0000DB870000}"/>
    <cellStyle name="Normal 7 2 3 2 5 4 2" xfId="31219" xr:uid="{00000000-0005-0000-0000-0000DC870000}"/>
    <cellStyle name="Normal 7 2 3 2 5 5" xfId="31220" xr:uid="{00000000-0005-0000-0000-0000DD870000}"/>
    <cellStyle name="Normal 7 2 3 2 5 6" xfId="31221" xr:uid="{00000000-0005-0000-0000-0000DE870000}"/>
    <cellStyle name="Normal 7 2 3 2 6" xfId="31222" xr:uid="{00000000-0005-0000-0000-0000DF870000}"/>
    <cellStyle name="Normal 7 2 3 2 6 2" xfId="31223" xr:uid="{00000000-0005-0000-0000-0000E0870000}"/>
    <cellStyle name="Normal 7 2 3 2 6 2 2" xfId="31224" xr:uid="{00000000-0005-0000-0000-0000E1870000}"/>
    <cellStyle name="Normal 7 2 3 2 6 3" xfId="31225" xr:uid="{00000000-0005-0000-0000-0000E2870000}"/>
    <cellStyle name="Normal 7 2 3 2 6 3 2" xfId="31226" xr:uid="{00000000-0005-0000-0000-0000E3870000}"/>
    <cellStyle name="Normal 7 2 3 2 6 4" xfId="31227" xr:uid="{00000000-0005-0000-0000-0000E4870000}"/>
    <cellStyle name="Normal 7 2 3 2 6 5" xfId="31228" xr:uid="{00000000-0005-0000-0000-0000E5870000}"/>
    <cellStyle name="Normal 7 2 3 2 7" xfId="31229" xr:uid="{00000000-0005-0000-0000-0000E6870000}"/>
    <cellStyle name="Normal 7 2 3 2 7 2" xfId="31230" xr:uid="{00000000-0005-0000-0000-0000E7870000}"/>
    <cellStyle name="Normal 7 2 3 2 8" xfId="31231" xr:uid="{00000000-0005-0000-0000-0000E8870000}"/>
    <cellStyle name="Normal 7 2 3 2 8 2" xfId="31232" xr:uid="{00000000-0005-0000-0000-0000E9870000}"/>
    <cellStyle name="Normal 7 2 3 2 9" xfId="31233" xr:uid="{00000000-0005-0000-0000-0000EA870000}"/>
    <cellStyle name="Normal 7 2 3 2 9 2" xfId="31234" xr:uid="{00000000-0005-0000-0000-0000EB870000}"/>
    <cellStyle name="Normal 7 2 3 3" xfId="31235" xr:uid="{00000000-0005-0000-0000-0000EC870000}"/>
    <cellStyle name="Normal 7 2 3 3 10" xfId="31236" xr:uid="{00000000-0005-0000-0000-0000ED870000}"/>
    <cellStyle name="Normal 7 2 3 3 2" xfId="31237" xr:uid="{00000000-0005-0000-0000-0000EE870000}"/>
    <cellStyle name="Normal 7 2 3 3 2 2" xfId="31238" xr:uid="{00000000-0005-0000-0000-0000EF870000}"/>
    <cellStyle name="Normal 7 2 3 3 2 2 2" xfId="31239" xr:uid="{00000000-0005-0000-0000-0000F0870000}"/>
    <cellStyle name="Normal 7 2 3 3 2 3" xfId="31240" xr:uid="{00000000-0005-0000-0000-0000F1870000}"/>
    <cellStyle name="Normal 7 2 3 3 2 3 2" xfId="31241" xr:uid="{00000000-0005-0000-0000-0000F2870000}"/>
    <cellStyle name="Normal 7 2 3 3 2 4" xfId="31242" xr:uid="{00000000-0005-0000-0000-0000F3870000}"/>
    <cellStyle name="Normal 7 2 3 3 2 4 2" xfId="31243" xr:uid="{00000000-0005-0000-0000-0000F4870000}"/>
    <cellStyle name="Normal 7 2 3 3 2 5" xfId="31244" xr:uid="{00000000-0005-0000-0000-0000F5870000}"/>
    <cellStyle name="Normal 7 2 3 3 2 6" xfId="31245" xr:uid="{00000000-0005-0000-0000-0000F6870000}"/>
    <cellStyle name="Normal 7 2 3 3 3" xfId="31246" xr:uid="{00000000-0005-0000-0000-0000F7870000}"/>
    <cellStyle name="Normal 7 2 3 3 3 2" xfId="31247" xr:uid="{00000000-0005-0000-0000-0000F8870000}"/>
    <cellStyle name="Normal 7 2 3 3 3 2 2" xfId="31248" xr:uid="{00000000-0005-0000-0000-0000F9870000}"/>
    <cellStyle name="Normal 7 2 3 3 3 3" xfId="31249" xr:uid="{00000000-0005-0000-0000-0000FA870000}"/>
    <cellStyle name="Normal 7 2 3 3 3 3 2" xfId="31250" xr:uid="{00000000-0005-0000-0000-0000FB870000}"/>
    <cellStyle name="Normal 7 2 3 3 3 4" xfId="31251" xr:uid="{00000000-0005-0000-0000-0000FC870000}"/>
    <cellStyle name="Normal 7 2 3 3 3 4 2" xfId="31252" xr:uid="{00000000-0005-0000-0000-0000FD870000}"/>
    <cellStyle name="Normal 7 2 3 3 3 5" xfId="31253" xr:uid="{00000000-0005-0000-0000-0000FE870000}"/>
    <cellStyle name="Normal 7 2 3 3 3 6" xfId="31254" xr:uid="{00000000-0005-0000-0000-0000FF870000}"/>
    <cellStyle name="Normal 7 2 3 3 4" xfId="31255" xr:uid="{00000000-0005-0000-0000-000000880000}"/>
    <cellStyle name="Normal 7 2 3 3 4 2" xfId="31256" xr:uid="{00000000-0005-0000-0000-000001880000}"/>
    <cellStyle name="Normal 7 2 3 3 4 2 2" xfId="31257" xr:uid="{00000000-0005-0000-0000-000002880000}"/>
    <cellStyle name="Normal 7 2 3 3 4 3" xfId="31258" xr:uid="{00000000-0005-0000-0000-000003880000}"/>
    <cellStyle name="Normal 7 2 3 3 4 3 2" xfId="31259" xr:uid="{00000000-0005-0000-0000-000004880000}"/>
    <cellStyle name="Normal 7 2 3 3 4 4" xfId="31260" xr:uid="{00000000-0005-0000-0000-000005880000}"/>
    <cellStyle name="Normal 7 2 3 3 4 4 2" xfId="31261" xr:uid="{00000000-0005-0000-0000-000006880000}"/>
    <cellStyle name="Normal 7 2 3 3 4 5" xfId="31262" xr:uid="{00000000-0005-0000-0000-000007880000}"/>
    <cellStyle name="Normal 7 2 3 3 4 6" xfId="31263" xr:uid="{00000000-0005-0000-0000-000008880000}"/>
    <cellStyle name="Normal 7 2 3 3 5" xfId="31264" xr:uid="{00000000-0005-0000-0000-000009880000}"/>
    <cellStyle name="Normal 7 2 3 3 5 2" xfId="31265" xr:uid="{00000000-0005-0000-0000-00000A880000}"/>
    <cellStyle name="Normal 7 2 3 3 5 2 2" xfId="31266" xr:uid="{00000000-0005-0000-0000-00000B880000}"/>
    <cellStyle name="Normal 7 2 3 3 5 3" xfId="31267" xr:uid="{00000000-0005-0000-0000-00000C880000}"/>
    <cellStyle name="Normal 7 2 3 3 5 3 2" xfId="31268" xr:uid="{00000000-0005-0000-0000-00000D880000}"/>
    <cellStyle name="Normal 7 2 3 3 5 4" xfId="31269" xr:uid="{00000000-0005-0000-0000-00000E880000}"/>
    <cellStyle name="Normal 7 2 3 3 5 5" xfId="31270" xr:uid="{00000000-0005-0000-0000-00000F880000}"/>
    <cellStyle name="Normal 7 2 3 3 6" xfId="31271" xr:uid="{00000000-0005-0000-0000-000010880000}"/>
    <cellStyle name="Normal 7 2 3 3 6 2" xfId="31272" xr:uid="{00000000-0005-0000-0000-000011880000}"/>
    <cellStyle name="Normal 7 2 3 3 7" xfId="31273" xr:uid="{00000000-0005-0000-0000-000012880000}"/>
    <cellStyle name="Normal 7 2 3 3 7 2" xfId="31274" xr:uid="{00000000-0005-0000-0000-000013880000}"/>
    <cellStyle name="Normal 7 2 3 3 8" xfId="31275" xr:uid="{00000000-0005-0000-0000-000014880000}"/>
    <cellStyle name="Normal 7 2 3 3 8 2" xfId="31276" xr:uid="{00000000-0005-0000-0000-000015880000}"/>
    <cellStyle name="Normal 7 2 3 3 9" xfId="31277" xr:uid="{00000000-0005-0000-0000-000016880000}"/>
    <cellStyle name="Normal 7 2 3 4" xfId="31278" xr:uid="{00000000-0005-0000-0000-000017880000}"/>
    <cellStyle name="Normal 7 2 3 4 10" xfId="31279" xr:uid="{00000000-0005-0000-0000-000018880000}"/>
    <cellStyle name="Normal 7 2 3 4 2" xfId="31280" xr:uid="{00000000-0005-0000-0000-000019880000}"/>
    <cellStyle name="Normal 7 2 3 4 2 2" xfId="31281" xr:uid="{00000000-0005-0000-0000-00001A880000}"/>
    <cellStyle name="Normal 7 2 3 4 2 2 2" xfId="31282" xr:uid="{00000000-0005-0000-0000-00001B880000}"/>
    <cellStyle name="Normal 7 2 3 4 2 3" xfId="31283" xr:uid="{00000000-0005-0000-0000-00001C880000}"/>
    <cellStyle name="Normal 7 2 3 4 2 3 2" xfId="31284" xr:uid="{00000000-0005-0000-0000-00001D880000}"/>
    <cellStyle name="Normal 7 2 3 4 2 4" xfId="31285" xr:uid="{00000000-0005-0000-0000-00001E880000}"/>
    <cellStyle name="Normal 7 2 3 4 2 4 2" xfId="31286" xr:uid="{00000000-0005-0000-0000-00001F880000}"/>
    <cellStyle name="Normal 7 2 3 4 2 5" xfId="31287" xr:uid="{00000000-0005-0000-0000-000020880000}"/>
    <cellStyle name="Normal 7 2 3 4 2 6" xfId="31288" xr:uid="{00000000-0005-0000-0000-000021880000}"/>
    <cellStyle name="Normal 7 2 3 4 3" xfId="31289" xr:uid="{00000000-0005-0000-0000-000022880000}"/>
    <cellStyle name="Normal 7 2 3 4 3 2" xfId="31290" xr:uid="{00000000-0005-0000-0000-000023880000}"/>
    <cellStyle name="Normal 7 2 3 4 3 2 2" xfId="31291" xr:uid="{00000000-0005-0000-0000-000024880000}"/>
    <cellStyle name="Normal 7 2 3 4 3 3" xfId="31292" xr:uid="{00000000-0005-0000-0000-000025880000}"/>
    <cellStyle name="Normal 7 2 3 4 3 3 2" xfId="31293" xr:uid="{00000000-0005-0000-0000-000026880000}"/>
    <cellStyle name="Normal 7 2 3 4 3 4" xfId="31294" xr:uid="{00000000-0005-0000-0000-000027880000}"/>
    <cellStyle name="Normal 7 2 3 4 3 4 2" xfId="31295" xr:uid="{00000000-0005-0000-0000-000028880000}"/>
    <cellStyle name="Normal 7 2 3 4 3 5" xfId="31296" xr:uid="{00000000-0005-0000-0000-000029880000}"/>
    <cellStyle name="Normal 7 2 3 4 3 6" xfId="31297" xr:uid="{00000000-0005-0000-0000-00002A880000}"/>
    <cellStyle name="Normal 7 2 3 4 4" xfId="31298" xr:uid="{00000000-0005-0000-0000-00002B880000}"/>
    <cellStyle name="Normal 7 2 3 4 4 2" xfId="31299" xr:uid="{00000000-0005-0000-0000-00002C880000}"/>
    <cellStyle name="Normal 7 2 3 4 4 2 2" xfId="31300" xr:uid="{00000000-0005-0000-0000-00002D880000}"/>
    <cellStyle name="Normal 7 2 3 4 4 3" xfId="31301" xr:uid="{00000000-0005-0000-0000-00002E880000}"/>
    <cellStyle name="Normal 7 2 3 4 4 3 2" xfId="31302" xr:uid="{00000000-0005-0000-0000-00002F880000}"/>
    <cellStyle name="Normal 7 2 3 4 4 4" xfId="31303" xr:uid="{00000000-0005-0000-0000-000030880000}"/>
    <cellStyle name="Normal 7 2 3 4 4 4 2" xfId="31304" xr:uid="{00000000-0005-0000-0000-000031880000}"/>
    <cellStyle name="Normal 7 2 3 4 4 5" xfId="31305" xr:uid="{00000000-0005-0000-0000-000032880000}"/>
    <cellStyle name="Normal 7 2 3 4 4 6" xfId="31306" xr:uid="{00000000-0005-0000-0000-000033880000}"/>
    <cellStyle name="Normal 7 2 3 4 5" xfId="31307" xr:uid="{00000000-0005-0000-0000-000034880000}"/>
    <cellStyle name="Normal 7 2 3 4 5 2" xfId="31308" xr:uid="{00000000-0005-0000-0000-000035880000}"/>
    <cellStyle name="Normal 7 2 3 4 5 2 2" xfId="31309" xr:uid="{00000000-0005-0000-0000-000036880000}"/>
    <cellStyle name="Normal 7 2 3 4 5 3" xfId="31310" xr:uid="{00000000-0005-0000-0000-000037880000}"/>
    <cellStyle name="Normal 7 2 3 4 5 3 2" xfId="31311" xr:uid="{00000000-0005-0000-0000-000038880000}"/>
    <cellStyle name="Normal 7 2 3 4 5 4" xfId="31312" xr:uid="{00000000-0005-0000-0000-000039880000}"/>
    <cellStyle name="Normal 7 2 3 4 5 5" xfId="31313" xr:uid="{00000000-0005-0000-0000-00003A880000}"/>
    <cellStyle name="Normal 7 2 3 4 6" xfId="31314" xr:uid="{00000000-0005-0000-0000-00003B880000}"/>
    <cellStyle name="Normal 7 2 3 4 6 2" xfId="31315" xr:uid="{00000000-0005-0000-0000-00003C880000}"/>
    <cellStyle name="Normal 7 2 3 4 7" xfId="31316" xr:uid="{00000000-0005-0000-0000-00003D880000}"/>
    <cellStyle name="Normal 7 2 3 4 7 2" xfId="31317" xr:uid="{00000000-0005-0000-0000-00003E880000}"/>
    <cellStyle name="Normal 7 2 3 4 8" xfId="31318" xr:uid="{00000000-0005-0000-0000-00003F880000}"/>
    <cellStyle name="Normal 7 2 3 4 8 2" xfId="31319" xr:uid="{00000000-0005-0000-0000-000040880000}"/>
    <cellStyle name="Normal 7 2 3 4 9" xfId="31320" xr:uid="{00000000-0005-0000-0000-000041880000}"/>
    <cellStyle name="Normal 7 2 3 5" xfId="31321" xr:uid="{00000000-0005-0000-0000-000042880000}"/>
    <cellStyle name="Normal 7 2 3 5 2" xfId="31322" xr:uid="{00000000-0005-0000-0000-000043880000}"/>
    <cellStyle name="Normal 7 2 3 5 2 2" xfId="31323" xr:uid="{00000000-0005-0000-0000-000044880000}"/>
    <cellStyle name="Normal 7 2 3 5 3" xfId="31324" xr:uid="{00000000-0005-0000-0000-000045880000}"/>
    <cellStyle name="Normal 7 2 3 5 3 2" xfId="31325" xr:uid="{00000000-0005-0000-0000-000046880000}"/>
    <cellStyle name="Normal 7 2 3 5 4" xfId="31326" xr:uid="{00000000-0005-0000-0000-000047880000}"/>
    <cellStyle name="Normal 7 2 3 5 4 2" xfId="31327" xr:uid="{00000000-0005-0000-0000-000048880000}"/>
    <cellStyle name="Normal 7 2 3 5 5" xfId="31328" xr:uid="{00000000-0005-0000-0000-000049880000}"/>
    <cellStyle name="Normal 7 2 3 5 6" xfId="31329" xr:uid="{00000000-0005-0000-0000-00004A880000}"/>
    <cellStyle name="Normal 7 2 3 6" xfId="31330" xr:uid="{00000000-0005-0000-0000-00004B880000}"/>
    <cellStyle name="Normal 7 2 3 6 2" xfId="31331" xr:uid="{00000000-0005-0000-0000-00004C880000}"/>
    <cellStyle name="Normal 7 2 3 6 2 2" xfId="31332" xr:uid="{00000000-0005-0000-0000-00004D880000}"/>
    <cellStyle name="Normal 7 2 3 6 3" xfId="31333" xr:uid="{00000000-0005-0000-0000-00004E880000}"/>
    <cellStyle name="Normal 7 2 3 6 3 2" xfId="31334" xr:uid="{00000000-0005-0000-0000-00004F880000}"/>
    <cellStyle name="Normal 7 2 3 6 4" xfId="31335" xr:uid="{00000000-0005-0000-0000-000050880000}"/>
    <cellStyle name="Normal 7 2 3 6 4 2" xfId="31336" xr:uid="{00000000-0005-0000-0000-000051880000}"/>
    <cellStyle name="Normal 7 2 3 6 5" xfId="31337" xr:uid="{00000000-0005-0000-0000-000052880000}"/>
    <cellStyle name="Normal 7 2 3 6 6" xfId="31338" xr:uid="{00000000-0005-0000-0000-000053880000}"/>
    <cellStyle name="Normal 7 2 3 7" xfId="31339" xr:uid="{00000000-0005-0000-0000-000054880000}"/>
    <cellStyle name="Normal 7 2 3 7 2" xfId="31340" xr:uid="{00000000-0005-0000-0000-000055880000}"/>
    <cellStyle name="Normal 7 2 3 7 2 2" xfId="31341" xr:uid="{00000000-0005-0000-0000-000056880000}"/>
    <cellStyle name="Normal 7 2 3 7 3" xfId="31342" xr:uid="{00000000-0005-0000-0000-000057880000}"/>
    <cellStyle name="Normal 7 2 3 7 3 2" xfId="31343" xr:uid="{00000000-0005-0000-0000-000058880000}"/>
    <cellStyle name="Normal 7 2 3 7 4" xfId="31344" xr:uid="{00000000-0005-0000-0000-000059880000}"/>
    <cellStyle name="Normal 7 2 3 7 4 2" xfId="31345" xr:uid="{00000000-0005-0000-0000-00005A880000}"/>
    <cellStyle name="Normal 7 2 3 7 5" xfId="31346" xr:uid="{00000000-0005-0000-0000-00005B880000}"/>
    <cellStyle name="Normal 7 2 3 7 6" xfId="31347" xr:uid="{00000000-0005-0000-0000-00005C880000}"/>
    <cellStyle name="Normal 7 2 3 8" xfId="31348" xr:uid="{00000000-0005-0000-0000-00005D880000}"/>
    <cellStyle name="Normal 7 2 3 8 2" xfId="31349" xr:uid="{00000000-0005-0000-0000-00005E880000}"/>
    <cellStyle name="Normal 7 2 3 8 2 2" xfId="31350" xr:uid="{00000000-0005-0000-0000-00005F880000}"/>
    <cellStyle name="Normal 7 2 3 8 3" xfId="31351" xr:uid="{00000000-0005-0000-0000-000060880000}"/>
    <cellStyle name="Normal 7 2 3 8 3 2" xfId="31352" xr:uid="{00000000-0005-0000-0000-000061880000}"/>
    <cellStyle name="Normal 7 2 3 8 4" xfId="31353" xr:uid="{00000000-0005-0000-0000-000062880000}"/>
    <cellStyle name="Normal 7 2 3 8 5" xfId="31354" xr:uid="{00000000-0005-0000-0000-000063880000}"/>
    <cellStyle name="Normal 7 2 3 9" xfId="31355" xr:uid="{00000000-0005-0000-0000-000064880000}"/>
    <cellStyle name="Normal 7 2 3 9 2" xfId="31356" xr:uid="{00000000-0005-0000-0000-000065880000}"/>
    <cellStyle name="Normal 7 2 4" xfId="31357" xr:uid="{00000000-0005-0000-0000-000066880000}"/>
    <cellStyle name="Normal 7 2 4 10" xfId="31358" xr:uid="{00000000-0005-0000-0000-000067880000}"/>
    <cellStyle name="Normal 7 2 4 10 2" xfId="31359" xr:uid="{00000000-0005-0000-0000-000068880000}"/>
    <cellStyle name="Normal 7 2 4 11" xfId="31360" xr:uid="{00000000-0005-0000-0000-000069880000}"/>
    <cellStyle name="Normal 7 2 4 12" xfId="31361" xr:uid="{00000000-0005-0000-0000-00006A880000}"/>
    <cellStyle name="Normal 7 2 4 13" xfId="31362" xr:uid="{00000000-0005-0000-0000-00006B880000}"/>
    <cellStyle name="Normal 7 2 4 2" xfId="31363" xr:uid="{00000000-0005-0000-0000-00006C880000}"/>
    <cellStyle name="Normal 7 2 4 2 10" xfId="31364" xr:uid="{00000000-0005-0000-0000-00006D880000}"/>
    <cellStyle name="Normal 7 2 4 2 2" xfId="31365" xr:uid="{00000000-0005-0000-0000-00006E880000}"/>
    <cellStyle name="Normal 7 2 4 2 2 2" xfId="31366" xr:uid="{00000000-0005-0000-0000-00006F880000}"/>
    <cellStyle name="Normal 7 2 4 2 2 2 2" xfId="31367" xr:uid="{00000000-0005-0000-0000-000070880000}"/>
    <cellStyle name="Normal 7 2 4 2 2 3" xfId="31368" xr:uid="{00000000-0005-0000-0000-000071880000}"/>
    <cellStyle name="Normal 7 2 4 2 2 3 2" xfId="31369" xr:uid="{00000000-0005-0000-0000-000072880000}"/>
    <cellStyle name="Normal 7 2 4 2 2 4" xfId="31370" xr:uid="{00000000-0005-0000-0000-000073880000}"/>
    <cellStyle name="Normal 7 2 4 2 2 4 2" xfId="31371" xr:uid="{00000000-0005-0000-0000-000074880000}"/>
    <cellStyle name="Normal 7 2 4 2 2 5" xfId="31372" xr:uid="{00000000-0005-0000-0000-000075880000}"/>
    <cellStyle name="Normal 7 2 4 2 2 6" xfId="31373" xr:uid="{00000000-0005-0000-0000-000076880000}"/>
    <cellStyle name="Normal 7 2 4 2 3" xfId="31374" xr:uid="{00000000-0005-0000-0000-000077880000}"/>
    <cellStyle name="Normal 7 2 4 2 3 2" xfId="31375" xr:uid="{00000000-0005-0000-0000-000078880000}"/>
    <cellStyle name="Normal 7 2 4 2 3 2 2" xfId="31376" xr:uid="{00000000-0005-0000-0000-000079880000}"/>
    <cellStyle name="Normal 7 2 4 2 3 3" xfId="31377" xr:uid="{00000000-0005-0000-0000-00007A880000}"/>
    <cellStyle name="Normal 7 2 4 2 3 3 2" xfId="31378" xr:uid="{00000000-0005-0000-0000-00007B880000}"/>
    <cellStyle name="Normal 7 2 4 2 3 4" xfId="31379" xr:uid="{00000000-0005-0000-0000-00007C880000}"/>
    <cellStyle name="Normal 7 2 4 2 3 4 2" xfId="31380" xr:uid="{00000000-0005-0000-0000-00007D880000}"/>
    <cellStyle name="Normal 7 2 4 2 3 5" xfId="31381" xr:uid="{00000000-0005-0000-0000-00007E880000}"/>
    <cellStyle name="Normal 7 2 4 2 3 6" xfId="31382" xr:uid="{00000000-0005-0000-0000-00007F880000}"/>
    <cellStyle name="Normal 7 2 4 2 4" xfId="31383" xr:uid="{00000000-0005-0000-0000-000080880000}"/>
    <cellStyle name="Normal 7 2 4 2 4 2" xfId="31384" xr:uid="{00000000-0005-0000-0000-000081880000}"/>
    <cellStyle name="Normal 7 2 4 2 4 2 2" xfId="31385" xr:uid="{00000000-0005-0000-0000-000082880000}"/>
    <cellStyle name="Normal 7 2 4 2 4 3" xfId="31386" xr:uid="{00000000-0005-0000-0000-000083880000}"/>
    <cellStyle name="Normal 7 2 4 2 4 3 2" xfId="31387" xr:uid="{00000000-0005-0000-0000-000084880000}"/>
    <cellStyle name="Normal 7 2 4 2 4 4" xfId="31388" xr:uid="{00000000-0005-0000-0000-000085880000}"/>
    <cellStyle name="Normal 7 2 4 2 4 4 2" xfId="31389" xr:uid="{00000000-0005-0000-0000-000086880000}"/>
    <cellStyle name="Normal 7 2 4 2 4 5" xfId="31390" xr:uid="{00000000-0005-0000-0000-000087880000}"/>
    <cellStyle name="Normal 7 2 4 2 4 6" xfId="31391" xr:uid="{00000000-0005-0000-0000-000088880000}"/>
    <cellStyle name="Normal 7 2 4 2 5" xfId="31392" xr:uid="{00000000-0005-0000-0000-000089880000}"/>
    <cellStyle name="Normal 7 2 4 2 5 2" xfId="31393" xr:uid="{00000000-0005-0000-0000-00008A880000}"/>
    <cellStyle name="Normal 7 2 4 2 5 2 2" xfId="31394" xr:uid="{00000000-0005-0000-0000-00008B880000}"/>
    <cellStyle name="Normal 7 2 4 2 5 3" xfId="31395" xr:uid="{00000000-0005-0000-0000-00008C880000}"/>
    <cellStyle name="Normal 7 2 4 2 5 3 2" xfId="31396" xr:uid="{00000000-0005-0000-0000-00008D880000}"/>
    <cellStyle name="Normal 7 2 4 2 5 4" xfId="31397" xr:uid="{00000000-0005-0000-0000-00008E880000}"/>
    <cellStyle name="Normal 7 2 4 2 5 5" xfId="31398" xr:uid="{00000000-0005-0000-0000-00008F880000}"/>
    <cellStyle name="Normal 7 2 4 2 6" xfId="31399" xr:uid="{00000000-0005-0000-0000-000090880000}"/>
    <cellStyle name="Normal 7 2 4 2 6 2" xfId="31400" xr:uid="{00000000-0005-0000-0000-000091880000}"/>
    <cellStyle name="Normal 7 2 4 2 7" xfId="31401" xr:uid="{00000000-0005-0000-0000-000092880000}"/>
    <cellStyle name="Normal 7 2 4 2 7 2" xfId="31402" xr:uid="{00000000-0005-0000-0000-000093880000}"/>
    <cellStyle name="Normal 7 2 4 2 8" xfId="31403" xr:uid="{00000000-0005-0000-0000-000094880000}"/>
    <cellStyle name="Normal 7 2 4 2 8 2" xfId="31404" xr:uid="{00000000-0005-0000-0000-000095880000}"/>
    <cellStyle name="Normal 7 2 4 2 9" xfId="31405" xr:uid="{00000000-0005-0000-0000-000096880000}"/>
    <cellStyle name="Normal 7 2 4 3" xfId="31406" xr:uid="{00000000-0005-0000-0000-000097880000}"/>
    <cellStyle name="Normal 7 2 4 3 10" xfId="31407" xr:uid="{00000000-0005-0000-0000-000098880000}"/>
    <cellStyle name="Normal 7 2 4 3 2" xfId="31408" xr:uid="{00000000-0005-0000-0000-000099880000}"/>
    <cellStyle name="Normal 7 2 4 3 2 2" xfId="31409" xr:uid="{00000000-0005-0000-0000-00009A880000}"/>
    <cellStyle name="Normal 7 2 4 3 2 2 2" xfId="31410" xr:uid="{00000000-0005-0000-0000-00009B880000}"/>
    <cellStyle name="Normal 7 2 4 3 2 3" xfId="31411" xr:uid="{00000000-0005-0000-0000-00009C880000}"/>
    <cellStyle name="Normal 7 2 4 3 2 3 2" xfId="31412" xr:uid="{00000000-0005-0000-0000-00009D880000}"/>
    <cellStyle name="Normal 7 2 4 3 2 4" xfId="31413" xr:uid="{00000000-0005-0000-0000-00009E880000}"/>
    <cellStyle name="Normal 7 2 4 3 2 4 2" xfId="31414" xr:uid="{00000000-0005-0000-0000-00009F880000}"/>
    <cellStyle name="Normal 7 2 4 3 2 5" xfId="31415" xr:uid="{00000000-0005-0000-0000-0000A0880000}"/>
    <cellStyle name="Normal 7 2 4 3 2 6" xfId="31416" xr:uid="{00000000-0005-0000-0000-0000A1880000}"/>
    <cellStyle name="Normal 7 2 4 3 3" xfId="31417" xr:uid="{00000000-0005-0000-0000-0000A2880000}"/>
    <cellStyle name="Normal 7 2 4 3 3 2" xfId="31418" xr:uid="{00000000-0005-0000-0000-0000A3880000}"/>
    <cellStyle name="Normal 7 2 4 3 3 2 2" xfId="31419" xr:uid="{00000000-0005-0000-0000-0000A4880000}"/>
    <cellStyle name="Normal 7 2 4 3 3 3" xfId="31420" xr:uid="{00000000-0005-0000-0000-0000A5880000}"/>
    <cellStyle name="Normal 7 2 4 3 3 3 2" xfId="31421" xr:uid="{00000000-0005-0000-0000-0000A6880000}"/>
    <cellStyle name="Normal 7 2 4 3 3 4" xfId="31422" xr:uid="{00000000-0005-0000-0000-0000A7880000}"/>
    <cellStyle name="Normal 7 2 4 3 3 4 2" xfId="31423" xr:uid="{00000000-0005-0000-0000-0000A8880000}"/>
    <cellStyle name="Normal 7 2 4 3 3 5" xfId="31424" xr:uid="{00000000-0005-0000-0000-0000A9880000}"/>
    <cellStyle name="Normal 7 2 4 3 3 6" xfId="31425" xr:uid="{00000000-0005-0000-0000-0000AA880000}"/>
    <cellStyle name="Normal 7 2 4 3 4" xfId="31426" xr:uid="{00000000-0005-0000-0000-0000AB880000}"/>
    <cellStyle name="Normal 7 2 4 3 4 2" xfId="31427" xr:uid="{00000000-0005-0000-0000-0000AC880000}"/>
    <cellStyle name="Normal 7 2 4 3 4 2 2" xfId="31428" xr:uid="{00000000-0005-0000-0000-0000AD880000}"/>
    <cellStyle name="Normal 7 2 4 3 4 3" xfId="31429" xr:uid="{00000000-0005-0000-0000-0000AE880000}"/>
    <cellStyle name="Normal 7 2 4 3 4 3 2" xfId="31430" xr:uid="{00000000-0005-0000-0000-0000AF880000}"/>
    <cellStyle name="Normal 7 2 4 3 4 4" xfId="31431" xr:uid="{00000000-0005-0000-0000-0000B0880000}"/>
    <cellStyle name="Normal 7 2 4 3 4 4 2" xfId="31432" xr:uid="{00000000-0005-0000-0000-0000B1880000}"/>
    <cellStyle name="Normal 7 2 4 3 4 5" xfId="31433" xr:uid="{00000000-0005-0000-0000-0000B2880000}"/>
    <cellStyle name="Normal 7 2 4 3 4 6" xfId="31434" xr:uid="{00000000-0005-0000-0000-0000B3880000}"/>
    <cellStyle name="Normal 7 2 4 3 5" xfId="31435" xr:uid="{00000000-0005-0000-0000-0000B4880000}"/>
    <cellStyle name="Normal 7 2 4 3 5 2" xfId="31436" xr:uid="{00000000-0005-0000-0000-0000B5880000}"/>
    <cellStyle name="Normal 7 2 4 3 5 2 2" xfId="31437" xr:uid="{00000000-0005-0000-0000-0000B6880000}"/>
    <cellStyle name="Normal 7 2 4 3 5 3" xfId="31438" xr:uid="{00000000-0005-0000-0000-0000B7880000}"/>
    <cellStyle name="Normal 7 2 4 3 5 3 2" xfId="31439" xr:uid="{00000000-0005-0000-0000-0000B8880000}"/>
    <cellStyle name="Normal 7 2 4 3 5 4" xfId="31440" xr:uid="{00000000-0005-0000-0000-0000B9880000}"/>
    <cellStyle name="Normal 7 2 4 3 5 5" xfId="31441" xr:uid="{00000000-0005-0000-0000-0000BA880000}"/>
    <cellStyle name="Normal 7 2 4 3 6" xfId="31442" xr:uid="{00000000-0005-0000-0000-0000BB880000}"/>
    <cellStyle name="Normal 7 2 4 3 6 2" xfId="31443" xr:uid="{00000000-0005-0000-0000-0000BC880000}"/>
    <cellStyle name="Normal 7 2 4 3 7" xfId="31444" xr:uid="{00000000-0005-0000-0000-0000BD880000}"/>
    <cellStyle name="Normal 7 2 4 3 7 2" xfId="31445" xr:uid="{00000000-0005-0000-0000-0000BE880000}"/>
    <cellStyle name="Normal 7 2 4 3 8" xfId="31446" xr:uid="{00000000-0005-0000-0000-0000BF880000}"/>
    <cellStyle name="Normal 7 2 4 3 8 2" xfId="31447" xr:uid="{00000000-0005-0000-0000-0000C0880000}"/>
    <cellStyle name="Normal 7 2 4 3 9" xfId="31448" xr:uid="{00000000-0005-0000-0000-0000C1880000}"/>
    <cellStyle name="Normal 7 2 4 4" xfId="31449" xr:uid="{00000000-0005-0000-0000-0000C2880000}"/>
    <cellStyle name="Normal 7 2 4 4 2" xfId="31450" xr:uid="{00000000-0005-0000-0000-0000C3880000}"/>
    <cellStyle name="Normal 7 2 4 4 2 2" xfId="31451" xr:uid="{00000000-0005-0000-0000-0000C4880000}"/>
    <cellStyle name="Normal 7 2 4 4 3" xfId="31452" xr:uid="{00000000-0005-0000-0000-0000C5880000}"/>
    <cellStyle name="Normal 7 2 4 4 3 2" xfId="31453" xr:uid="{00000000-0005-0000-0000-0000C6880000}"/>
    <cellStyle name="Normal 7 2 4 4 4" xfId="31454" xr:uid="{00000000-0005-0000-0000-0000C7880000}"/>
    <cellStyle name="Normal 7 2 4 4 4 2" xfId="31455" xr:uid="{00000000-0005-0000-0000-0000C8880000}"/>
    <cellStyle name="Normal 7 2 4 4 5" xfId="31456" xr:uid="{00000000-0005-0000-0000-0000C9880000}"/>
    <cellStyle name="Normal 7 2 4 4 6" xfId="31457" xr:uid="{00000000-0005-0000-0000-0000CA880000}"/>
    <cellStyle name="Normal 7 2 4 5" xfId="31458" xr:uid="{00000000-0005-0000-0000-0000CB880000}"/>
    <cellStyle name="Normal 7 2 4 5 2" xfId="31459" xr:uid="{00000000-0005-0000-0000-0000CC880000}"/>
    <cellStyle name="Normal 7 2 4 5 2 2" xfId="31460" xr:uid="{00000000-0005-0000-0000-0000CD880000}"/>
    <cellStyle name="Normal 7 2 4 5 3" xfId="31461" xr:uid="{00000000-0005-0000-0000-0000CE880000}"/>
    <cellStyle name="Normal 7 2 4 5 3 2" xfId="31462" xr:uid="{00000000-0005-0000-0000-0000CF880000}"/>
    <cellStyle name="Normal 7 2 4 5 4" xfId="31463" xr:uid="{00000000-0005-0000-0000-0000D0880000}"/>
    <cellStyle name="Normal 7 2 4 5 4 2" xfId="31464" xr:uid="{00000000-0005-0000-0000-0000D1880000}"/>
    <cellStyle name="Normal 7 2 4 5 5" xfId="31465" xr:uid="{00000000-0005-0000-0000-0000D2880000}"/>
    <cellStyle name="Normal 7 2 4 5 6" xfId="31466" xr:uid="{00000000-0005-0000-0000-0000D3880000}"/>
    <cellStyle name="Normal 7 2 4 6" xfId="31467" xr:uid="{00000000-0005-0000-0000-0000D4880000}"/>
    <cellStyle name="Normal 7 2 4 6 2" xfId="31468" xr:uid="{00000000-0005-0000-0000-0000D5880000}"/>
    <cellStyle name="Normal 7 2 4 6 2 2" xfId="31469" xr:uid="{00000000-0005-0000-0000-0000D6880000}"/>
    <cellStyle name="Normal 7 2 4 6 3" xfId="31470" xr:uid="{00000000-0005-0000-0000-0000D7880000}"/>
    <cellStyle name="Normal 7 2 4 6 3 2" xfId="31471" xr:uid="{00000000-0005-0000-0000-0000D8880000}"/>
    <cellStyle name="Normal 7 2 4 6 4" xfId="31472" xr:uid="{00000000-0005-0000-0000-0000D9880000}"/>
    <cellStyle name="Normal 7 2 4 6 4 2" xfId="31473" xr:uid="{00000000-0005-0000-0000-0000DA880000}"/>
    <cellStyle name="Normal 7 2 4 6 5" xfId="31474" xr:uid="{00000000-0005-0000-0000-0000DB880000}"/>
    <cellStyle name="Normal 7 2 4 6 6" xfId="31475" xr:uid="{00000000-0005-0000-0000-0000DC880000}"/>
    <cellStyle name="Normal 7 2 4 7" xfId="31476" xr:uid="{00000000-0005-0000-0000-0000DD880000}"/>
    <cellStyle name="Normal 7 2 4 7 2" xfId="31477" xr:uid="{00000000-0005-0000-0000-0000DE880000}"/>
    <cellStyle name="Normal 7 2 4 7 2 2" xfId="31478" xr:uid="{00000000-0005-0000-0000-0000DF880000}"/>
    <cellStyle name="Normal 7 2 4 7 3" xfId="31479" xr:uid="{00000000-0005-0000-0000-0000E0880000}"/>
    <cellStyle name="Normal 7 2 4 7 3 2" xfId="31480" xr:uid="{00000000-0005-0000-0000-0000E1880000}"/>
    <cellStyle name="Normal 7 2 4 7 4" xfId="31481" xr:uid="{00000000-0005-0000-0000-0000E2880000}"/>
    <cellStyle name="Normal 7 2 4 7 5" xfId="31482" xr:uid="{00000000-0005-0000-0000-0000E3880000}"/>
    <cellStyle name="Normal 7 2 4 8" xfId="31483" xr:uid="{00000000-0005-0000-0000-0000E4880000}"/>
    <cellStyle name="Normal 7 2 4 8 2" xfId="31484" xr:uid="{00000000-0005-0000-0000-0000E5880000}"/>
    <cellStyle name="Normal 7 2 4 9" xfId="31485" xr:uid="{00000000-0005-0000-0000-0000E6880000}"/>
    <cellStyle name="Normal 7 2 4 9 2" xfId="31486" xr:uid="{00000000-0005-0000-0000-0000E7880000}"/>
    <cellStyle name="Normal 7 2 5" xfId="31487" xr:uid="{00000000-0005-0000-0000-0000E8880000}"/>
    <cellStyle name="Normal 7 2 5 10" xfId="31488" xr:uid="{00000000-0005-0000-0000-0000E9880000}"/>
    <cellStyle name="Normal 7 2 5 11" xfId="31489" xr:uid="{00000000-0005-0000-0000-0000EA880000}"/>
    <cellStyle name="Normal 7 2 5 12" xfId="31490" xr:uid="{00000000-0005-0000-0000-0000EB880000}"/>
    <cellStyle name="Normal 7 2 5 2" xfId="31491" xr:uid="{00000000-0005-0000-0000-0000EC880000}"/>
    <cellStyle name="Normal 7 2 5 2 2" xfId="31492" xr:uid="{00000000-0005-0000-0000-0000ED880000}"/>
    <cellStyle name="Normal 7 2 5 2 2 2" xfId="31493" xr:uid="{00000000-0005-0000-0000-0000EE880000}"/>
    <cellStyle name="Normal 7 2 5 2 3" xfId="31494" xr:uid="{00000000-0005-0000-0000-0000EF880000}"/>
    <cellStyle name="Normal 7 2 5 2 3 2" xfId="31495" xr:uid="{00000000-0005-0000-0000-0000F0880000}"/>
    <cellStyle name="Normal 7 2 5 2 4" xfId="31496" xr:uid="{00000000-0005-0000-0000-0000F1880000}"/>
    <cellStyle name="Normal 7 2 5 2 4 2" xfId="31497" xr:uid="{00000000-0005-0000-0000-0000F2880000}"/>
    <cellStyle name="Normal 7 2 5 2 5" xfId="31498" xr:uid="{00000000-0005-0000-0000-0000F3880000}"/>
    <cellStyle name="Normal 7 2 5 2 6" xfId="31499" xr:uid="{00000000-0005-0000-0000-0000F4880000}"/>
    <cellStyle name="Normal 7 2 5 3" xfId="31500" xr:uid="{00000000-0005-0000-0000-0000F5880000}"/>
    <cellStyle name="Normal 7 2 5 3 2" xfId="31501" xr:uid="{00000000-0005-0000-0000-0000F6880000}"/>
    <cellStyle name="Normal 7 2 5 3 2 2" xfId="31502" xr:uid="{00000000-0005-0000-0000-0000F7880000}"/>
    <cellStyle name="Normal 7 2 5 3 3" xfId="31503" xr:uid="{00000000-0005-0000-0000-0000F8880000}"/>
    <cellStyle name="Normal 7 2 5 3 3 2" xfId="31504" xr:uid="{00000000-0005-0000-0000-0000F9880000}"/>
    <cellStyle name="Normal 7 2 5 3 4" xfId="31505" xr:uid="{00000000-0005-0000-0000-0000FA880000}"/>
    <cellStyle name="Normal 7 2 5 3 4 2" xfId="31506" xr:uid="{00000000-0005-0000-0000-0000FB880000}"/>
    <cellStyle name="Normal 7 2 5 3 5" xfId="31507" xr:uid="{00000000-0005-0000-0000-0000FC880000}"/>
    <cellStyle name="Normal 7 2 5 3 6" xfId="31508" xr:uid="{00000000-0005-0000-0000-0000FD880000}"/>
    <cellStyle name="Normal 7 2 5 4" xfId="31509" xr:uid="{00000000-0005-0000-0000-0000FE880000}"/>
    <cellStyle name="Normal 7 2 5 4 2" xfId="31510" xr:uid="{00000000-0005-0000-0000-0000FF880000}"/>
    <cellStyle name="Normal 7 2 5 4 2 2" xfId="31511" xr:uid="{00000000-0005-0000-0000-000000890000}"/>
    <cellStyle name="Normal 7 2 5 4 3" xfId="31512" xr:uid="{00000000-0005-0000-0000-000001890000}"/>
    <cellStyle name="Normal 7 2 5 4 3 2" xfId="31513" xr:uid="{00000000-0005-0000-0000-000002890000}"/>
    <cellStyle name="Normal 7 2 5 4 4" xfId="31514" xr:uid="{00000000-0005-0000-0000-000003890000}"/>
    <cellStyle name="Normal 7 2 5 4 4 2" xfId="31515" xr:uid="{00000000-0005-0000-0000-000004890000}"/>
    <cellStyle name="Normal 7 2 5 4 5" xfId="31516" xr:uid="{00000000-0005-0000-0000-000005890000}"/>
    <cellStyle name="Normal 7 2 5 4 6" xfId="31517" xr:uid="{00000000-0005-0000-0000-000006890000}"/>
    <cellStyle name="Normal 7 2 5 5" xfId="31518" xr:uid="{00000000-0005-0000-0000-000007890000}"/>
    <cellStyle name="Normal 7 2 5 5 2" xfId="31519" xr:uid="{00000000-0005-0000-0000-000008890000}"/>
    <cellStyle name="Normal 7 2 5 5 2 2" xfId="31520" xr:uid="{00000000-0005-0000-0000-000009890000}"/>
    <cellStyle name="Normal 7 2 5 5 3" xfId="31521" xr:uid="{00000000-0005-0000-0000-00000A890000}"/>
    <cellStyle name="Normal 7 2 5 5 3 2" xfId="31522" xr:uid="{00000000-0005-0000-0000-00000B890000}"/>
    <cellStyle name="Normal 7 2 5 5 4" xfId="31523" xr:uid="{00000000-0005-0000-0000-00000C890000}"/>
    <cellStyle name="Normal 7 2 5 5 4 2" xfId="31524" xr:uid="{00000000-0005-0000-0000-00000D890000}"/>
    <cellStyle name="Normal 7 2 5 5 5" xfId="31525" xr:uid="{00000000-0005-0000-0000-00000E890000}"/>
    <cellStyle name="Normal 7 2 5 5 6" xfId="31526" xr:uid="{00000000-0005-0000-0000-00000F890000}"/>
    <cellStyle name="Normal 7 2 5 6" xfId="31527" xr:uid="{00000000-0005-0000-0000-000010890000}"/>
    <cellStyle name="Normal 7 2 5 6 2" xfId="31528" xr:uid="{00000000-0005-0000-0000-000011890000}"/>
    <cellStyle name="Normal 7 2 5 6 2 2" xfId="31529" xr:uid="{00000000-0005-0000-0000-000012890000}"/>
    <cellStyle name="Normal 7 2 5 6 3" xfId="31530" xr:uid="{00000000-0005-0000-0000-000013890000}"/>
    <cellStyle name="Normal 7 2 5 6 3 2" xfId="31531" xr:uid="{00000000-0005-0000-0000-000014890000}"/>
    <cellStyle name="Normal 7 2 5 6 4" xfId="31532" xr:uid="{00000000-0005-0000-0000-000015890000}"/>
    <cellStyle name="Normal 7 2 5 6 5" xfId="31533" xr:uid="{00000000-0005-0000-0000-000016890000}"/>
    <cellStyle name="Normal 7 2 5 7" xfId="31534" xr:uid="{00000000-0005-0000-0000-000017890000}"/>
    <cellStyle name="Normal 7 2 5 7 2" xfId="31535" xr:uid="{00000000-0005-0000-0000-000018890000}"/>
    <cellStyle name="Normal 7 2 5 8" xfId="31536" xr:uid="{00000000-0005-0000-0000-000019890000}"/>
    <cellStyle name="Normal 7 2 5 8 2" xfId="31537" xr:uid="{00000000-0005-0000-0000-00001A890000}"/>
    <cellStyle name="Normal 7 2 5 9" xfId="31538" xr:uid="{00000000-0005-0000-0000-00001B890000}"/>
    <cellStyle name="Normal 7 2 5 9 2" xfId="31539" xr:uid="{00000000-0005-0000-0000-00001C890000}"/>
    <cellStyle name="Normal 7 2 6" xfId="31540" xr:uid="{00000000-0005-0000-0000-00001D890000}"/>
    <cellStyle name="Normal 7 2 6 10" xfId="31541" xr:uid="{00000000-0005-0000-0000-00001E890000}"/>
    <cellStyle name="Normal 7 2 6 2" xfId="31542" xr:uid="{00000000-0005-0000-0000-00001F890000}"/>
    <cellStyle name="Normal 7 2 6 2 2" xfId="31543" xr:uid="{00000000-0005-0000-0000-000020890000}"/>
    <cellStyle name="Normal 7 2 6 2 2 2" xfId="31544" xr:uid="{00000000-0005-0000-0000-000021890000}"/>
    <cellStyle name="Normal 7 2 6 2 3" xfId="31545" xr:uid="{00000000-0005-0000-0000-000022890000}"/>
    <cellStyle name="Normal 7 2 6 2 3 2" xfId="31546" xr:uid="{00000000-0005-0000-0000-000023890000}"/>
    <cellStyle name="Normal 7 2 6 2 4" xfId="31547" xr:uid="{00000000-0005-0000-0000-000024890000}"/>
    <cellStyle name="Normal 7 2 6 2 4 2" xfId="31548" xr:uid="{00000000-0005-0000-0000-000025890000}"/>
    <cellStyle name="Normal 7 2 6 2 5" xfId="31549" xr:uid="{00000000-0005-0000-0000-000026890000}"/>
    <cellStyle name="Normal 7 2 6 2 6" xfId="31550" xr:uid="{00000000-0005-0000-0000-000027890000}"/>
    <cellStyle name="Normal 7 2 6 3" xfId="31551" xr:uid="{00000000-0005-0000-0000-000028890000}"/>
    <cellStyle name="Normal 7 2 6 3 2" xfId="31552" xr:uid="{00000000-0005-0000-0000-000029890000}"/>
    <cellStyle name="Normal 7 2 6 3 2 2" xfId="31553" xr:uid="{00000000-0005-0000-0000-00002A890000}"/>
    <cellStyle name="Normal 7 2 6 3 3" xfId="31554" xr:uid="{00000000-0005-0000-0000-00002B890000}"/>
    <cellStyle name="Normal 7 2 6 3 3 2" xfId="31555" xr:uid="{00000000-0005-0000-0000-00002C890000}"/>
    <cellStyle name="Normal 7 2 6 3 4" xfId="31556" xr:uid="{00000000-0005-0000-0000-00002D890000}"/>
    <cellStyle name="Normal 7 2 6 3 4 2" xfId="31557" xr:uid="{00000000-0005-0000-0000-00002E890000}"/>
    <cellStyle name="Normal 7 2 6 3 5" xfId="31558" xr:uid="{00000000-0005-0000-0000-00002F890000}"/>
    <cellStyle name="Normal 7 2 6 3 6" xfId="31559" xr:uid="{00000000-0005-0000-0000-000030890000}"/>
    <cellStyle name="Normal 7 2 6 4" xfId="31560" xr:uid="{00000000-0005-0000-0000-000031890000}"/>
    <cellStyle name="Normal 7 2 6 4 2" xfId="31561" xr:uid="{00000000-0005-0000-0000-000032890000}"/>
    <cellStyle name="Normal 7 2 6 4 2 2" xfId="31562" xr:uid="{00000000-0005-0000-0000-000033890000}"/>
    <cellStyle name="Normal 7 2 6 4 3" xfId="31563" xr:uid="{00000000-0005-0000-0000-000034890000}"/>
    <cellStyle name="Normal 7 2 6 4 3 2" xfId="31564" xr:uid="{00000000-0005-0000-0000-000035890000}"/>
    <cellStyle name="Normal 7 2 6 4 4" xfId="31565" xr:uid="{00000000-0005-0000-0000-000036890000}"/>
    <cellStyle name="Normal 7 2 6 4 4 2" xfId="31566" xr:uid="{00000000-0005-0000-0000-000037890000}"/>
    <cellStyle name="Normal 7 2 6 4 5" xfId="31567" xr:uid="{00000000-0005-0000-0000-000038890000}"/>
    <cellStyle name="Normal 7 2 6 4 6" xfId="31568" xr:uid="{00000000-0005-0000-0000-000039890000}"/>
    <cellStyle name="Normal 7 2 6 5" xfId="31569" xr:uid="{00000000-0005-0000-0000-00003A890000}"/>
    <cellStyle name="Normal 7 2 6 5 2" xfId="31570" xr:uid="{00000000-0005-0000-0000-00003B890000}"/>
    <cellStyle name="Normal 7 2 6 5 2 2" xfId="31571" xr:uid="{00000000-0005-0000-0000-00003C890000}"/>
    <cellStyle name="Normal 7 2 6 5 3" xfId="31572" xr:uid="{00000000-0005-0000-0000-00003D890000}"/>
    <cellStyle name="Normal 7 2 6 5 3 2" xfId="31573" xr:uid="{00000000-0005-0000-0000-00003E890000}"/>
    <cellStyle name="Normal 7 2 6 5 4" xfId="31574" xr:uid="{00000000-0005-0000-0000-00003F890000}"/>
    <cellStyle name="Normal 7 2 6 5 5" xfId="31575" xr:uid="{00000000-0005-0000-0000-000040890000}"/>
    <cellStyle name="Normal 7 2 6 6" xfId="31576" xr:uid="{00000000-0005-0000-0000-000041890000}"/>
    <cellStyle name="Normal 7 2 6 6 2" xfId="31577" xr:uid="{00000000-0005-0000-0000-000042890000}"/>
    <cellStyle name="Normal 7 2 6 7" xfId="31578" xr:uid="{00000000-0005-0000-0000-000043890000}"/>
    <cellStyle name="Normal 7 2 6 7 2" xfId="31579" xr:uid="{00000000-0005-0000-0000-000044890000}"/>
    <cellStyle name="Normal 7 2 6 8" xfId="31580" xr:uid="{00000000-0005-0000-0000-000045890000}"/>
    <cellStyle name="Normal 7 2 6 8 2" xfId="31581" xr:uid="{00000000-0005-0000-0000-000046890000}"/>
    <cellStyle name="Normal 7 2 6 9" xfId="31582" xr:uid="{00000000-0005-0000-0000-000047890000}"/>
    <cellStyle name="Normal 7 2 7" xfId="31583" xr:uid="{00000000-0005-0000-0000-000048890000}"/>
    <cellStyle name="Normal 7 2 7 10" xfId="31584" xr:uid="{00000000-0005-0000-0000-000049890000}"/>
    <cellStyle name="Normal 7 2 7 2" xfId="31585" xr:uid="{00000000-0005-0000-0000-00004A890000}"/>
    <cellStyle name="Normal 7 2 7 2 2" xfId="31586" xr:uid="{00000000-0005-0000-0000-00004B890000}"/>
    <cellStyle name="Normal 7 2 7 2 2 2" xfId="31587" xr:uid="{00000000-0005-0000-0000-00004C890000}"/>
    <cellStyle name="Normal 7 2 7 2 3" xfId="31588" xr:uid="{00000000-0005-0000-0000-00004D890000}"/>
    <cellStyle name="Normal 7 2 7 2 3 2" xfId="31589" xr:uid="{00000000-0005-0000-0000-00004E890000}"/>
    <cellStyle name="Normal 7 2 7 2 4" xfId="31590" xr:uid="{00000000-0005-0000-0000-00004F890000}"/>
    <cellStyle name="Normal 7 2 7 2 4 2" xfId="31591" xr:uid="{00000000-0005-0000-0000-000050890000}"/>
    <cellStyle name="Normal 7 2 7 2 5" xfId="31592" xr:uid="{00000000-0005-0000-0000-000051890000}"/>
    <cellStyle name="Normal 7 2 7 2 6" xfId="31593" xr:uid="{00000000-0005-0000-0000-000052890000}"/>
    <cellStyle name="Normal 7 2 7 3" xfId="31594" xr:uid="{00000000-0005-0000-0000-000053890000}"/>
    <cellStyle name="Normal 7 2 7 3 2" xfId="31595" xr:uid="{00000000-0005-0000-0000-000054890000}"/>
    <cellStyle name="Normal 7 2 7 3 2 2" xfId="31596" xr:uid="{00000000-0005-0000-0000-000055890000}"/>
    <cellStyle name="Normal 7 2 7 3 3" xfId="31597" xr:uid="{00000000-0005-0000-0000-000056890000}"/>
    <cellStyle name="Normal 7 2 7 3 3 2" xfId="31598" xr:uid="{00000000-0005-0000-0000-000057890000}"/>
    <cellStyle name="Normal 7 2 7 3 4" xfId="31599" xr:uid="{00000000-0005-0000-0000-000058890000}"/>
    <cellStyle name="Normal 7 2 7 3 4 2" xfId="31600" xr:uid="{00000000-0005-0000-0000-000059890000}"/>
    <cellStyle name="Normal 7 2 7 3 5" xfId="31601" xr:uid="{00000000-0005-0000-0000-00005A890000}"/>
    <cellStyle name="Normal 7 2 7 3 6" xfId="31602" xr:uid="{00000000-0005-0000-0000-00005B890000}"/>
    <cellStyle name="Normal 7 2 7 4" xfId="31603" xr:uid="{00000000-0005-0000-0000-00005C890000}"/>
    <cellStyle name="Normal 7 2 7 4 2" xfId="31604" xr:uid="{00000000-0005-0000-0000-00005D890000}"/>
    <cellStyle name="Normal 7 2 7 4 2 2" xfId="31605" xr:uid="{00000000-0005-0000-0000-00005E890000}"/>
    <cellStyle name="Normal 7 2 7 4 3" xfId="31606" xr:uid="{00000000-0005-0000-0000-00005F890000}"/>
    <cellStyle name="Normal 7 2 7 4 3 2" xfId="31607" xr:uid="{00000000-0005-0000-0000-000060890000}"/>
    <cellStyle name="Normal 7 2 7 4 4" xfId="31608" xr:uid="{00000000-0005-0000-0000-000061890000}"/>
    <cellStyle name="Normal 7 2 7 4 4 2" xfId="31609" xr:uid="{00000000-0005-0000-0000-000062890000}"/>
    <cellStyle name="Normal 7 2 7 4 5" xfId="31610" xr:uid="{00000000-0005-0000-0000-000063890000}"/>
    <cellStyle name="Normal 7 2 7 4 6" xfId="31611" xr:uid="{00000000-0005-0000-0000-000064890000}"/>
    <cellStyle name="Normal 7 2 7 5" xfId="31612" xr:uid="{00000000-0005-0000-0000-000065890000}"/>
    <cellStyle name="Normal 7 2 7 5 2" xfId="31613" xr:uid="{00000000-0005-0000-0000-000066890000}"/>
    <cellStyle name="Normal 7 2 7 5 2 2" xfId="31614" xr:uid="{00000000-0005-0000-0000-000067890000}"/>
    <cellStyle name="Normal 7 2 7 5 3" xfId="31615" xr:uid="{00000000-0005-0000-0000-000068890000}"/>
    <cellStyle name="Normal 7 2 7 5 3 2" xfId="31616" xr:uid="{00000000-0005-0000-0000-000069890000}"/>
    <cellStyle name="Normal 7 2 7 5 4" xfId="31617" xr:uid="{00000000-0005-0000-0000-00006A890000}"/>
    <cellStyle name="Normal 7 2 7 5 5" xfId="31618" xr:uid="{00000000-0005-0000-0000-00006B890000}"/>
    <cellStyle name="Normal 7 2 7 6" xfId="31619" xr:uid="{00000000-0005-0000-0000-00006C890000}"/>
    <cellStyle name="Normal 7 2 7 6 2" xfId="31620" xr:uid="{00000000-0005-0000-0000-00006D890000}"/>
    <cellStyle name="Normal 7 2 7 7" xfId="31621" xr:uid="{00000000-0005-0000-0000-00006E890000}"/>
    <cellStyle name="Normal 7 2 7 7 2" xfId="31622" xr:uid="{00000000-0005-0000-0000-00006F890000}"/>
    <cellStyle name="Normal 7 2 7 8" xfId="31623" xr:uid="{00000000-0005-0000-0000-000070890000}"/>
    <cellStyle name="Normal 7 2 7 8 2" xfId="31624" xr:uid="{00000000-0005-0000-0000-000071890000}"/>
    <cellStyle name="Normal 7 2 7 9" xfId="31625" xr:uid="{00000000-0005-0000-0000-000072890000}"/>
    <cellStyle name="Normal 7 2 8" xfId="31626" xr:uid="{00000000-0005-0000-0000-000073890000}"/>
    <cellStyle name="Normal 7 2 8 2" xfId="31627" xr:uid="{00000000-0005-0000-0000-000074890000}"/>
    <cellStyle name="Normal 7 2 8 2 2" xfId="31628" xr:uid="{00000000-0005-0000-0000-000075890000}"/>
    <cellStyle name="Normal 7 2 8 3" xfId="31629" xr:uid="{00000000-0005-0000-0000-000076890000}"/>
    <cellStyle name="Normal 7 2 8 3 2" xfId="31630" xr:uid="{00000000-0005-0000-0000-000077890000}"/>
    <cellStyle name="Normal 7 2 8 4" xfId="31631" xr:uid="{00000000-0005-0000-0000-000078890000}"/>
    <cellStyle name="Normal 7 2 8 4 2" xfId="31632" xr:uid="{00000000-0005-0000-0000-000079890000}"/>
    <cellStyle name="Normal 7 2 8 5" xfId="31633" xr:uid="{00000000-0005-0000-0000-00007A890000}"/>
    <cellStyle name="Normal 7 2 8 6" xfId="31634" xr:uid="{00000000-0005-0000-0000-00007B890000}"/>
    <cellStyle name="Normal 7 2 9" xfId="31635" xr:uid="{00000000-0005-0000-0000-00007C890000}"/>
    <cellStyle name="Normal 7 2 9 2" xfId="31636" xr:uid="{00000000-0005-0000-0000-00007D890000}"/>
    <cellStyle name="Normal 7 2 9 2 2" xfId="31637" xr:uid="{00000000-0005-0000-0000-00007E890000}"/>
    <cellStyle name="Normal 7 2 9 3" xfId="31638" xr:uid="{00000000-0005-0000-0000-00007F890000}"/>
    <cellStyle name="Normal 7 2 9 3 2" xfId="31639" xr:uid="{00000000-0005-0000-0000-000080890000}"/>
    <cellStyle name="Normal 7 2 9 4" xfId="31640" xr:uid="{00000000-0005-0000-0000-000081890000}"/>
    <cellStyle name="Normal 7 2 9 4 2" xfId="31641" xr:uid="{00000000-0005-0000-0000-000082890000}"/>
    <cellStyle name="Normal 7 2 9 5" xfId="31642" xr:uid="{00000000-0005-0000-0000-000083890000}"/>
    <cellStyle name="Normal 7 2 9 6" xfId="31643" xr:uid="{00000000-0005-0000-0000-000084890000}"/>
    <cellStyle name="Normal 7 20" xfId="31644" xr:uid="{00000000-0005-0000-0000-000085890000}"/>
    <cellStyle name="Normal 7 3" xfId="31645" xr:uid="{00000000-0005-0000-0000-000086890000}"/>
    <cellStyle name="Normal 7 3 10" xfId="31646" xr:uid="{00000000-0005-0000-0000-000087890000}"/>
    <cellStyle name="Normal 7 3 10 2" xfId="31647" xr:uid="{00000000-0005-0000-0000-000088890000}"/>
    <cellStyle name="Normal 7 3 10 2 2" xfId="31648" xr:uid="{00000000-0005-0000-0000-000089890000}"/>
    <cellStyle name="Normal 7 3 10 3" xfId="31649" xr:uid="{00000000-0005-0000-0000-00008A890000}"/>
    <cellStyle name="Normal 7 3 10 3 2" xfId="31650" xr:uid="{00000000-0005-0000-0000-00008B890000}"/>
    <cellStyle name="Normal 7 3 10 4" xfId="31651" xr:uid="{00000000-0005-0000-0000-00008C890000}"/>
    <cellStyle name="Normal 7 3 10 4 2" xfId="31652" xr:uid="{00000000-0005-0000-0000-00008D890000}"/>
    <cellStyle name="Normal 7 3 10 5" xfId="31653" xr:uid="{00000000-0005-0000-0000-00008E890000}"/>
    <cellStyle name="Normal 7 3 10 6" xfId="31654" xr:uid="{00000000-0005-0000-0000-00008F890000}"/>
    <cellStyle name="Normal 7 3 11" xfId="31655" xr:uid="{00000000-0005-0000-0000-000090890000}"/>
    <cellStyle name="Normal 7 3 11 2" xfId="31656" xr:uid="{00000000-0005-0000-0000-000091890000}"/>
    <cellStyle name="Normal 7 3 11 2 2" xfId="31657" xr:uid="{00000000-0005-0000-0000-000092890000}"/>
    <cellStyle name="Normal 7 3 11 3" xfId="31658" xr:uid="{00000000-0005-0000-0000-000093890000}"/>
    <cellStyle name="Normal 7 3 11 3 2" xfId="31659" xr:uid="{00000000-0005-0000-0000-000094890000}"/>
    <cellStyle name="Normal 7 3 11 4" xfId="31660" xr:uid="{00000000-0005-0000-0000-000095890000}"/>
    <cellStyle name="Normal 7 3 11 5" xfId="31661" xr:uid="{00000000-0005-0000-0000-000096890000}"/>
    <cellStyle name="Normal 7 3 12" xfId="31662" xr:uid="{00000000-0005-0000-0000-000097890000}"/>
    <cellStyle name="Normal 7 3 12 2" xfId="31663" xr:uid="{00000000-0005-0000-0000-000098890000}"/>
    <cellStyle name="Normal 7 3 13" xfId="31664" xr:uid="{00000000-0005-0000-0000-000099890000}"/>
    <cellStyle name="Normal 7 3 13 2" xfId="31665" xr:uid="{00000000-0005-0000-0000-00009A890000}"/>
    <cellStyle name="Normal 7 3 14" xfId="31666" xr:uid="{00000000-0005-0000-0000-00009B890000}"/>
    <cellStyle name="Normal 7 3 14 2" xfId="31667" xr:uid="{00000000-0005-0000-0000-00009C890000}"/>
    <cellStyle name="Normal 7 3 15" xfId="31668" xr:uid="{00000000-0005-0000-0000-00009D890000}"/>
    <cellStyle name="Normal 7 3 16" xfId="31669" xr:uid="{00000000-0005-0000-0000-00009E890000}"/>
    <cellStyle name="Normal 7 3 17" xfId="31670" xr:uid="{00000000-0005-0000-0000-00009F890000}"/>
    <cellStyle name="Normal 7 3 2" xfId="31671" xr:uid="{00000000-0005-0000-0000-0000A0890000}"/>
    <cellStyle name="Normal 7 3 2 10" xfId="31672" xr:uid="{00000000-0005-0000-0000-0000A1890000}"/>
    <cellStyle name="Normal 7 3 2 10 2" xfId="31673" xr:uid="{00000000-0005-0000-0000-0000A2890000}"/>
    <cellStyle name="Normal 7 3 2 11" xfId="31674" xr:uid="{00000000-0005-0000-0000-0000A3890000}"/>
    <cellStyle name="Normal 7 3 2 11 2" xfId="31675" xr:uid="{00000000-0005-0000-0000-0000A4890000}"/>
    <cellStyle name="Normal 7 3 2 12" xfId="31676" xr:uid="{00000000-0005-0000-0000-0000A5890000}"/>
    <cellStyle name="Normal 7 3 2 13" xfId="31677" xr:uid="{00000000-0005-0000-0000-0000A6890000}"/>
    <cellStyle name="Normal 7 3 2 14" xfId="31678" xr:uid="{00000000-0005-0000-0000-0000A7890000}"/>
    <cellStyle name="Normal 7 3 2 2" xfId="31679" xr:uid="{00000000-0005-0000-0000-0000A8890000}"/>
    <cellStyle name="Normal 7 3 2 2 10" xfId="31680" xr:uid="{00000000-0005-0000-0000-0000A9890000}"/>
    <cellStyle name="Normal 7 3 2 2 11" xfId="31681" xr:uid="{00000000-0005-0000-0000-0000AA890000}"/>
    <cellStyle name="Normal 7 3 2 2 12" xfId="31682" xr:uid="{00000000-0005-0000-0000-0000AB890000}"/>
    <cellStyle name="Normal 7 3 2 2 2" xfId="31683" xr:uid="{00000000-0005-0000-0000-0000AC890000}"/>
    <cellStyle name="Normal 7 3 2 2 2 2" xfId="31684" xr:uid="{00000000-0005-0000-0000-0000AD890000}"/>
    <cellStyle name="Normal 7 3 2 2 2 2 2" xfId="31685" xr:uid="{00000000-0005-0000-0000-0000AE890000}"/>
    <cellStyle name="Normal 7 3 2 2 2 3" xfId="31686" xr:uid="{00000000-0005-0000-0000-0000AF890000}"/>
    <cellStyle name="Normal 7 3 2 2 2 3 2" xfId="31687" xr:uid="{00000000-0005-0000-0000-0000B0890000}"/>
    <cellStyle name="Normal 7 3 2 2 2 4" xfId="31688" xr:uid="{00000000-0005-0000-0000-0000B1890000}"/>
    <cellStyle name="Normal 7 3 2 2 2 4 2" xfId="31689" xr:uid="{00000000-0005-0000-0000-0000B2890000}"/>
    <cellStyle name="Normal 7 3 2 2 2 5" xfId="31690" xr:uid="{00000000-0005-0000-0000-0000B3890000}"/>
    <cellStyle name="Normal 7 3 2 2 2 6" xfId="31691" xr:uid="{00000000-0005-0000-0000-0000B4890000}"/>
    <cellStyle name="Normal 7 3 2 2 3" xfId="31692" xr:uid="{00000000-0005-0000-0000-0000B5890000}"/>
    <cellStyle name="Normal 7 3 2 2 3 2" xfId="31693" xr:uid="{00000000-0005-0000-0000-0000B6890000}"/>
    <cellStyle name="Normal 7 3 2 2 3 2 2" xfId="31694" xr:uid="{00000000-0005-0000-0000-0000B7890000}"/>
    <cellStyle name="Normal 7 3 2 2 3 3" xfId="31695" xr:uid="{00000000-0005-0000-0000-0000B8890000}"/>
    <cellStyle name="Normal 7 3 2 2 3 3 2" xfId="31696" xr:uid="{00000000-0005-0000-0000-0000B9890000}"/>
    <cellStyle name="Normal 7 3 2 2 3 4" xfId="31697" xr:uid="{00000000-0005-0000-0000-0000BA890000}"/>
    <cellStyle name="Normal 7 3 2 2 3 4 2" xfId="31698" xr:uid="{00000000-0005-0000-0000-0000BB890000}"/>
    <cellStyle name="Normal 7 3 2 2 3 5" xfId="31699" xr:uid="{00000000-0005-0000-0000-0000BC890000}"/>
    <cellStyle name="Normal 7 3 2 2 3 6" xfId="31700" xr:uid="{00000000-0005-0000-0000-0000BD890000}"/>
    <cellStyle name="Normal 7 3 2 2 4" xfId="31701" xr:uid="{00000000-0005-0000-0000-0000BE890000}"/>
    <cellStyle name="Normal 7 3 2 2 4 2" xfId="31702" xr:uid="{00000000-0005-0000-0000-0000BF890000}"/>
    <cellStyle name="Normal 7 3 2 2 4 2 2" xfId="31703" xr:uid="{00000000-0005-0000-0000-0000C0890000}"/>
    <cellStyle name="Normal 7 3 2 2 4 3" xfId="31704" xr:uid="{00000000-0005-0000-0000-0000C1890000}"/>
    <cellStyle name="Normal 7 3 2 2 4 3 2" xfId="31705" xr:uid="{00000000-0005-0000-0000-0000C2890000}"/>
    <cellStyle name="Normal 7 3 2 2 4 4" xfId="31706" xr:uid="{00000000-0005-0000-0000-0000C3890000}"/>
    <cellStyle name="Normal 7 3 2 2 4 4 2" xfId="31707" xr:uid="{00000000-0005-0000-0000-0000C4890000}"/>
    <cellStyle name="Normal 7 3 2 2 4 5" xfId="31708" xr:uid="{00000000-0005-0000-0000-0000C5890000}"/>
    <cellStyle name="Normal 7 3 2 2 4 6" xfId="31709" xr:uid="{00000000-0005-0000-0000-0000C6890000}"/>
    <cellStyle name="Normal 7 3 2 2 5" xfId="31710" xr:uid="{00000000-0005-0000-0000-0000C7890000}"/>
    <cellStyle name="Normal 7 3 2 2 5 2" xfId="31711" xr:uid="{00000000-0005-0000-0000-0000C8890000}"/>
    <cellStyle name="Normal 7 3 2 2 5 2 2" xfId="31712" xr:uid="{00000000-0005-0000-0000-0000C9890000}"/>
    <cellStyle name="Normal 7 3 2 2 5 3" xfId="31713" xr:uid="{00000000-0005-0000-0000-0000CA890000}"/>
    <cellStyle name="Normal 7 3 2 2 5 3 2" xfId="31714" xr:uid="{00000000-0005-0000-0000-0000CB890000}"/>
    <cellStyle name="Normal 7 3 2 2 5 4" xfId="31715" xr:uid="{00000000-0005-0000-0000-0000CC890000}"/>
    <cellStyle name="Normal 7 3 2 2 5 4 2" xfId="31716" xr:uid="{00000000-0005-0000-0000-0000CD890000}"/>
    <cellStyle name="Normal 7 3 2 2 5 5" xfId="31717" xr:uid="{00000000-0005-0000-0000-0000CE890000}"/>
    <cellStyle name="Normal 7 3 2 2 5 6" xfId="31718" xr:uid="{00000000-0005-0000-0000-0000CF890000}"/>
    <cellStyle name="Normal 7 3 2 2 6" xfId="31719" xr:uid="{00000000-0005-0000-0000-0000D0890000}"/>
    <cellStyle name="Normal 7 3 2 2 6 2" xfId="31720" xr:uid="{00000000-0005-0000-0000-0000D1890000}"/>
    <cellStyle name="Normal 7 3 2 2 6 2 2" xfId="31721" xr:uid="{00000000-0005-0000-0000-0000D2890000}"/>
    <cellStyle name="Normal 7 3 2 2 6 3" xfId="31722" xr:uid="{00000000-0005-0000-0000-0000D3890000}"/>
    <cellStyle name="Normal 7 3 2 2 6 3 2" xfId="31723" xr:uid="{00000000-0005-0000-0000-0000D4890000}"/>
    <cellStyle name="Normal 7 3 2 2 6 4" xfId="31724" xr:uid="{00000000-0005-0000-0000-0000D5890000}"/>
    <cellStyle name="Normal 7 3 2 2 6 5" xfId="31725" xr:uid="{00000000-0005-0000-0000-0000D6890000}"/>
    <cellStyle name="Normal 7 3 2 2 7" xfId="31726" xr:uid="{00000000-0005-0000-0000-0000D7890000}"/>
    <cellStyle name="Normal 7 3 2 2 7 2" xfId="31727" xr:uid="{00000000-0005-0000-0000-0000D8890000}"/>
    <cellStyle name="Normal 7 3 2 2 8" xfId="31728" xr:uid="{00000000-0005-0000-0000-0000D9890000}"/>
    <cellStyle name="Normal 7 3 2 2 8 2" xfId="31729" xr:uid="{00000000-0005-0000-0000-0000DA890000}"/>
    <cellStyle name="Normal 7 3 2 2 9" xfId="31730" xr:uid="{00000000-0005-0000-0000-0000DB890000}"/>
    <cellStyle name="Normal 7 3 2 2 9 2" xfId="31731" xr:uid="{00000000-0005-0000-0000-0000DC890000}"/>
    <cellStyle name="Normal 7 3 2 3" xfId="31732" xr:uid="{00000000-0005-0000-0000-0000DD890000}"/>
    <cellStyle name="Normal 7 3 2 3 10" xfId="31733" xr:uid="{00000000-0005-0000-0000-0000DE890000}"/>
    <cellStyle name="Normal 7 3 2 3 11" xfId="31734" xr:uid="{00000000-0005-0000-0000-0000DF890000}"/>
    <cellStyle name="Normal 7 3 2 3 2" xfId="31735" xr:uid="{00000000-0005-0000-0000-0000E0890000}"/>
    <cellStyle name="Normal 7 3 2 3 2 2" xfId="31736" xr:uid="{00000000-0005-0000-0000-0000E1890000}"/>
    <cellStyle name="Normal 7 3 2 3 2 2 2" xfId="31737" xr:uid="{00000000-0005-0000-0000-0000E2890000}"/>
    <cellStyle name="Normal 7 3 2 3 2 3" xfId="31738" xr:uid="{00000000-0005-0000-0000-0000E3890000}"/>
    <cellStyle name="Normal 7 3 2 3 2 3 2" xfId="31739" xr:uid="{00000000-0005-0000-0000-0000E4890000}"/>
    <cellStyle name="Normal 7 3 2 3 2 4" xfId="31740" xr:uid="{00000000-0005-0000-0000-0000E5890000}"/>
    <cellStyle name="Normal 7 3 2 3 2 4 2" xfId="31741" xr:uid="{00000000-0005-0000-0000-0000E6890000}"/>
    <cellStyle name="Normal 7 3 2 3 2 5" xfId="31742" xr:uid="{00000000-0005-0000-0000-0000E7890000}"/>
    <cellStyle name="Normal 7 3 2 3 2 6" xfId="31743" xr:uid="{00000000-0005-0000-0000-0000E8890000}"/>
    <cellStyle name="Normal 7 3 2 3 3" xfId="31744" xr:uid="{00000000-0005-0000-0000-0000E9890000}"/>
    <cellStyle name="Normal 7 3 2 3 3 2" xfId="31745" xr:uid="{00000000-0005-0000-0000-0000EA890000}"/>
    <cellStyle name="Normal 7 3 2 3 3 2 2" xfId="31746" xr:uid="{00000000-0005-0000-0000-0000EB890000}"/>
    <cellStyle name="Normal 7 3 2 3 3 3" xfId="31747" xr:uid="{00000000-0005-0000-0000-0000EC890000}"/>
    <cellStyle name="Normal 7 3 2 3 3 3 2" xfId="31748" xr:uid="{00000000-0005-0000-0000-0000ED890000}"/>
    <cellStyle name="Normal 7 3 2 3 3 4" xfId="31749" xr:uid="{00000000-0005-0000-0000-0000EE890000}"/>
    <cellStyle name="Normal 7 3 2 3 3 4 2" xfId="31750" xr:uid="{00000000-0005-0000-0000-0000EF890000}"/>
    <cellStyle name="Normal 7 3 2 3 3 5" xfId="31751" xr:uid="{00000000-0005-0000-0000-0000F0890000}"/>
    <cellStyle name="Normal 7 3 2 3 3 6" xfId="31752" xr:uid="{00000000-0005-0000-0000-0000F1890000}"/>
    <cellStyle name="Normal 7 3 2 3 4" xfId="31753" xr:uid="{00000000-0005-0000-0000-0000F2890000}"/>
    <cellStyle name="Normal 7 3 2 3 4 2" xfId="31754" xr:uid="{00000000-0005-0000-0000-0000F3890000}"/>
    <cellStyle name="Normal 7 3 2 3 4 2 2" xfId="31755" xr:uid="{00000000-0005-0000-0000-0000F4890000}"/>
    <cellStyle name="Normal 7 3 2 3 4 3" xfId="31756" xr:uid="{00000000-0005-0000-0000-0000F5890000}"/>
    <cellStyle name="Normal 7 3 2 3 4 3 2" xfId="31757" xr:uid="{00000000-0005-0000-0000-0000F6890000}"/>
    <cellStyle name="Normal 7 3 2 3 4 4" xfId="31758" xr:uid="{00000000-0005-0000-0000-0000F7890000}"/>
    <cellStyle name="Normal 7 3 2 3 4 4 2" xfId="31759" xr:uid="{00000000-0005-0000-0000-0000F8890000}"/>
    <cellStyle name="Normal 7 3 2 3 4 5" xfId="31760" xr:uid="{00000000-0005-0000-0000-0000F9890000}"/>
    <cellStyle name="Normal 7 3 2 3 4 6" xfId="31761" xr:uid="{00000000-0005-0000-0000-0000FA890000}"/>
    <cellStyle name="Normal 7 3 2 3 5" xfId="31762" xr:uid="{00000000-0005-0000-0000-0000FB890000}"/>
    <cellStyle name="Normal 7 3 2 3 5 2" xfId="31763" xr:uid="{00000000-0005-0000-0000-0000FC890000}"/>
    <cellStyle name="Normal 7 3 2 3 5 2 2" xfId="31764" xr:uid="{00000000-0005-0000-0000-0000FD890000}"/>
    <cellStyle name="Normal 7 3 2 3 5 3" xfId="31765" xr:uid="{00000000-0005-0000-0000-0000FE890000}"/>
    <cellStyle name="Normal 7 3 2 3 5 3 2" xfId="31766" xr:uid="{00000000-0005-0000-0000-0000FF890000}"/>
    <cellStyle name="Normal 7 3 2 3 5 4" xfId="31767" xr:uid="{00000000-0005-0000-0000-0000008A0000}"/>
    <cellStyle name="Normal 7 3 2 3 5 5" xfId="31768" xr:uid="{00000000-0005-0000-0000-0000018A0000}"/>
    <cellStyle name="Normal 7 3 2 3 6" xfId="31769" xr:uid="{00000000-0005-0000-0000-0000028A0000}"/>
    <cellStyle name="Normal 7 3 2 3 6 2" xfId="31770" xr:uid="{00000000-0005-0000-0000-0000038A0000}"/>
    <cellStyle name="Normal 7 3 2 3 7" xfId="31771" xr:uid="{00000000-0005-0000-0000-0000048A0000}"/>
    <cellStyle name="Normal 7 3 2 3 7 2" xfId="31772" xr:uid="{00000000-0005-0000-0000-0000058A0000}"/>
    <cellStyle name="Normal 7 3 2 3 8" xfId="31773" xr:uid="{00000000-0005-0000-0000-0000068A0000}"/>
    <cellStyle name="Normal 7 3 2 3 8 2" xfId="31774" xr:uid="{00000000-0005-0000-0000-0000078A0000}"/>
    <cellStyle name="Normal 7 3 2 3 9" xfId="31775" xr:uid="{00000000-0005-0000-0000-0000088A0000}"/>
    <cellStyle name="Normal 7 3 2 4" xfId="31776" xr:uid="{00000000-0005-0000-0000-0000098A0000}"/>
    <cellStyle name="Normal 7 3 2 4 10" xfId="31777" xr:uid="{00000000-0005-0000-0000-00000A8A0000}"/>
    <cellStyle name="Normal 7 3 2 4 2" xfId="31778" xr:uid="{00000000-0005-0000-0000-00000B8A0000}"/>
    <cellStyle name="Normal 7 3 2 4 2 2" xfId="31779" xr:uid="{00000000-0005-0000-0000-00000C8A0000}"/>
    <cellStyle name="Normal 7 3 2 4 2 2 2" xfId="31780" xr:uid="{00000000-0005-0000-0000-00000D8A0000}"/>
    <cellStyle name="Normal 7 3 2 4 2 3" xfId="31781" xr:uid="{00000000-0005-0000-0000-00000E8A0000}"/>
    <cellStyle name="Normal 7 3 2 4 2 3 2" xfId="31782" xr:uid="{00000000-0005-0000-0000-00000F8A0000}"/>
    <cellStyle name="Normal 7 3 2 4 2 4" xfId="31783" xr:uid="{00000000-0005-0000-0000-0000108A0000}"/>
    <cellStyle name="Normal 7 3 2 4 2 4 2" xfId="31784" xr:uid="{00000000-0005-0000-0000-0000118A0000}"/>
    <cellStyle name="Normal 7 3 2 4 2 5" xfId="31785" xr:uid="{00000000-0005-0000-0000-0000128A0000}"/>
    <cellStyle name="Normal 7 3 2 4 2 6" xfId="31786" xr:uid="{00000000-0005-0000-0000-0000138A0000}"/>
    <cellStyle name="Normal 7 3 2 4 3" xfId="31787" xr:uid="{00000000-0005-0000-0000-0000148A0000}"/>
    <cellStyle name="Normal 7 3 2 4 3 2" xfId="31788" xr:uid="{00000000-0005-0000-0000-0000158A0000}"/>
    <cellStyle name="Normal 7 3 2 4 3 2 2" xfId="31789" xr:uid="{00000000-0005-0000-0000-0000168A0000}"/>
    <cellStyle name="Normal 7 3 2 4 3 3" xfId="31790" xr:uid="{00000000-0005-0000-0000-0000178A0000}"/>
    <cellStyle name="Normal 7 3 2 4 3 3 2" xfId="31791" xr:uid="{00000000-0005-0000-0000-0000188A0000}"/>
    <cellStyle name="Normal 7 3 2 4 3 4" xfId="31792" xr:uid="{00000000-0005-0000-0000-0000198A0000}"/>
    <cellStyle name="Normal 7 3 2 4 3 4 2" xfId="31793" xr:uid="{00000000-0005-0000-0000-00001A8A0000}"/>
    <cellStyle name="Normal 7 3 2 4 3 5" xfId="31794" xr:uid="{00000000-0005-0000-0000-00001B8A0000}"/>
    <cellStyle name="Normal 7 3 2 4 3 6" xfId="31795" xr:uid="{00000000-0005-0000-0000-00001C8A0000}"/>
    <cellStyle name="Normal 7 3 2 4 4" xfId="31796" xr:uid="{00000000-0005-0000-0000-00001D8A0000}"/>
    <cellStyle name="Normal 7 3 2 4 4 2" xfId="31797" xr:uid="{00000000-0005-0000-0000-00001E8A0000}"/>
    <cellStyle name="Normal 7 3 2 4 4 2 2" xfId="31798" xr:uid="{00000000-0005-0000-0000-00001F8A0000}"/>
    <cellStyle name="Normal 7 3 2 4 4 3" xfId="31799" xr:uid="{00000000-0005-0000-0000-0000208A0000}"/>
    <cellStyle name="Normal 7 3 2 4 4 3 2" xfId="31800" xr:uid="{00000000-0005-0000-0000-0000218A0000}"/>
    <cellStyle name="Normal 7 3 2 4 4 4" xfId="31801" xr:uid="{00000000-0005-0000-0000-0000228A0000}"/>
    <cellStyle name="Normal 7 3 2 4 4 4 2" xfId="31802" xr:uid="{00000000-0005-0000-0000-0000238A0000}"/>
    <cellStyle name="Normal 7 3 2 4 4 5" xfId="31803" xr:uid="{00000000-0005-0000-0000-0000248A0000}"/>
    <cellStyle name="Normal 7 3 2 4 4 6" xfId="31804" xr:uid="{00000000-0005-0000-0000-0000258A0000}"/>
    <cellStyle name="Normal 7 3 2 4 5" xfId="31805" xr:uid="{00000000-0005-0000-0000-0000268A0000}"/>
    <cellStyle name="Normal 7 3 2 4 5 2" xfId="31806" xr:uid="{00000000-0005-0000-0000-0000278A0000}"/>
    <cellStyle name="Normal 7 3 2 4 5 2 2" xfId="31807" xr:uid="{00000000-0005-0000-0000-0000288A0000}"/>
    <cellStyle name="Normal 7 3 2 4 5 3" xfId="31808" xr:uid="{00000000-0005-0000-0000-0000298A0000}"/>
    <cellStyle name="Normal 7 3 2 4 5 3 2" xfId="31809" xr:uid="{00000000-0005-0000-0000-00002A8A0000}"/>
    <cellStyle name="Normal 7 3 2 4 5 4" xfId="31810" xr:uid="{00000000-0005-0000-0000-00002B8A0000}"/>
    <cellStyle name="Normal 7 3 2 4 5 5" xfId="31811" xr:uid="{00000000-0005-0000-0000-00002C8A0000}"/>
    <cellStyle name="Normal 7 3 2 4 6" xfId="31812" xr:uid="{00000000-0005-0000-0000-00002D8A0000}"/>
    <cellStyle name="Normal 7 3 2 4 6 2" xfId="31813" xr:uid="{00000000-0005-0000-0000-00002E8A0000}"/>
    <cellStyle name="Normal 7 3 2 4 7" xfId="31814" xr:uid="{00000000-0005-0000-0000-00002F8A0000}"/>
    <cellStyle name="Normal 7 3 2 4 7 2" xfId="31815" xr:uid="{00000000-0005-0000-0000-0000308A0000}"/>
    <cellStyle name="Normal 7 3 2 4 8" xfId="31816" xr:uid="{00000000-0005-0000-0000-0000318A0000}"/>
    <cellStyle name="Normal 7 3 2 4 8 2" xfId="31817" xr:uid="{00000000-0005-0000-0000-0000328A0000}"/>
    <cellStyle name="Normal 7 3 2 4 9" xfId="31818" xr:uid="{00000000-0005-0000-0000-0000338A0000}"/>
    <cellStyle name="Normal 7 3 2 5" xfId="31819" xr:uid="{00000000-0005-0000-0000-0000348A0000}"/>
    <cellStyle name="Normal 7 3 2 5 2" xfId="31820" xr:uid="{00000000-0005-0000-0000-0000358A0000}"/>
    <cellStyle name="Normal 7 3 2 5 2 2" xfId="31821" xr:uid="{00000000-0005-0000-0000-0000368A0000}"/>
    <cellStyle name="Normal 7 3 2 5 3" xfId="31822" xr:uid="{00000000-0005-0000-0000-0000378A0000}"/>
    <cellStyle name="Normal 7 3 2 5 3 2" xfId="31823" xr:uid="{00000000-0005-0000-0000-0000388A0000}"/>
    <cellStyle name="Normal 7 3 2 5 4" xfId="31824" xr:uid="{00000000-0005-0000-0000-0000398A0000}"/>
    <cellStyle name="Normal 7 3 2 5 4 2" xfId="31825" xr:uid="{00000000-0005-0000-0000-00003A8A0000}"/>
    <cellStyle name="Normal 7 3 2 5 5" xfId="31826" xr:uid="{00000000-0005-0000-0000-00003B8A0000}"/>
    <cellStyle name="Normal 7 3 2 5 6" xfId="31827" xr:uid="{00000000-0005-0000-0000-00003C8A0000}"/>
    <cellStyle name="Normal 7 3 2 6" xfId="31828" xr:uid="{00000000-0005-0000-0000-00003D8A0000}"/>
    <cellStyle name="Normal 7 3 2 6 2" xfId="31829" xr:uid="{00000000-0005-0000-0000-00003E8A0000}"/>
    <cellStyle name="Normal 7 3 2 6 2 2" xfId="31830" xr:uid="{00000000-0005-0000-0000-00003F8A0000}"/>
    <cellStyle name="Normal 7 3 2 6 3" xfId="31831" xr:uid="{00000000-0005-0000-0000-0000408A0000}"/>
    <cellStyle name="Normal 7 3 2 6 3 2" xfId="31832" xr:uid="{00000000-0005-0000-0000-0000418A0000}"/>
    <cellStyle name="Normal 7 3 2 6 4" xfId="31833" xr:uid="{00000000-0005-0000-0000-0000428A0000}"/>
    <cellStyle name="Normal 7 3 2 6 4 2" xfId="31834" xr:uid="{00000000-0005-0000-0000-0000438A0000}"/>
    <cellStyle name="Normal 7 3 2 6 5" xfId="31835" xr:uid="{00000000-0005-0000-0000-0000448A0000}"/>
    <cellStyle name="Normal 7 3 2 6 6" xfId="31836" xr:uid="{00000000-0005-0000-0000-0000458A0000}"/>
    <cellStyle name="Normal 7 3 2 7" xfId="31837" xr:uid="{00000000-0005-0000-0000-0000468A0000}"/>
    <cellStyle name="Normal 7 3 2 7 2" xfId="31838" xr:uid="{00000000-0005-0000-0000-0000478A0000}"/>
    <cellStyle name="Normal 7 3 2 7 2 2" xfId="31839" xr:uid="{00000000-0005-0000-0000-0000488A0000}"/>
    <cellStyle name="Normal 7 3 2 7 3" xfId="31840" xr:uid="{00000000-0005-0000-0000-0000498A0000}"/>
    <cellStyle name="Normal 7 3 2 7 3 2" xfId="31841" xr:uid="{00000000-0005-0000-0000-00004A8A0000}"/>
    <cellStyle name="Normal 7 3 2 7 4" xfId="31842" xr:uid="{00000000-0005-0000-0000-00004B8A0000}"/>
    <cellStyle name="Normal 7 3 2 7 4 2" xfId="31843" xr:uid="{00000000-0005-0000-0000-00004C8A0000}"/>
    <cellStyle name="Normal 7 3 2 7 5" xfId="31844" xr:uid="{00000000-0005-0000-0000-00004D8A0000}"/>
    <cellStyle name="Normal 7 3 2 7 6" xfId="31845" xr:uid="{00000000-0005-0000-0000-00004E8A0000}"/>
    <cellStyle name="Normal 7 3 2 8" xfId="31846" xr:uid="{00000000-0005-0000-0000-00004F8A0000}"/>
    <cellStyle name="Normal 7 3 2 8 2" xfId="31847" xr:uid="{00000000-0005-0000-0000-0000508A0000}"/>
    <cellStyle name="Normal 7 3 2 8 2 2" xfId="31848" xr:uid="{00000000-0005-0000-0000-0000518A0000}"/>
    <cellStyle name="Normal 7 3 2 8 3" xfId="31849" xr:uid="{00000000-0005-0000-0000-0000528A0000}"/>
    <cellStyle name="Normal 7 3 2 8 3 2" xfId="31850" xr:uid="{00000000-0005-0000-0000-0000538A0000}"/>
    <cellStyle name="Normal 7 3 2 8 4" xfId="31851" xr:uid="{00000000-0005-0000-0000-0000548A0000}"/>
    <cellStyle name="Normal 7 3 2 8 5" xfId="31852" xr:uid="{00000000-0005-0000-0000-0000558A0000}"/>
    <cellStyle name="Normal 7 3 2 9" xfId="31853" xr:uid="{00000000-0005-0000-0000-0000568A0000}"/>
    <cellStyle name="Normal 7 3 2 9 2" xfId="31854" xr:uid="{00000000-0005-0000-0000-0000578A0000}"/>
    <cellStyle name="Normal 7 3 3" xfId="31855" xr:uid="{00000000-0005-0000-0000-0000588A0000}"/>
    <cellStyle name="Normal 7 3 3 10" xfId="31856" xr:uid="{00000000-0005-0000-0000-0000598A0000}"/>
    <cellStyle name="Normal 7 3 3 10 2" xfId="31857" xr:uid="{00000000-0005-0000-0000-00005A8A0000}"/>
    <cellStyle name="Normal 7 3 3 11" xfId="31858" xr:uid="{00000000-0005-0000-0000-00005B8A0000}"/>
    <cellStyle name="Normal 7 3 3 11 2" xfId="31859" xr:uid="{00000000-0005-0000-0000-00005C8A0000}"/>
    <cellStyle name="Normal 7 3 3 12" xfId="31860" xr:uid="{00000000-0005-0000-0000-00005D8A0000}"/>
    <cellStyle name="Normal 7 3 3 13" xfId="31861" xr:uid="{00000000-0005-0000-0000-00005E8A0000}"/>
    <cellStyle name="Normal 7 3 3 14" xfId="31862" xr:uid="{00000000-0005-0000-0000-00005F8A0000}"/>
    <cellStyle name="Normal 7 3 3 2" xfId="31863" xr:uid="{00000000-0005-0000-0000-0000608A0000}"/>
    <cellStyle name="Normal 7 3 3 2 10" xfId="31864" xr:uid="{00000000-0005-0000-0000-0000618A0000}"/>
    <cellStyle name="Normal 7 3 3 2 11" xfId="31865" xr:uid="{00000000-0005-0000-0000-0000628A0000}"/>
    <cellStyle name="Normal 7 3 3 2 2" xfId="31866" xr:uid="{00000000-0005-0000-0000-0000638A0000}"/>
    <cellStyle name="Normal 7 3 3 2 2 2" xfId="31867" xr:uid="{00000000-0005-0000-0000-0000648A0000}"/>
    <cellStyle name="Normal 7 3 3 2 2 2 2" xfId="31868" xr:uid="{00000000-0005-0000-0000-0000658A0000}"/>
    <cellStyle name="Normal 7 3 3 2 2 3" xfId="31869" xr:uid="{00000000-0005-0000-0000-0000668A0000}"/>
    <cellStyle name="Normal 7 3 3 2 2 3 2" xfId="31870" xr:uid="{00000000-0005-0000-0000-0000678A0000}"/>
    <cellStyle name="Normal 7 3 3 2 2 4" xfId="31871" xr:uid="{00000000-0005-0000-0000-0000688A0000}"/>
    <cellStyle name="Normal 7 3 3 2 2 4 2" xfId="31872" xr:uid="{00000000-0005-0000-0000-0000698A0000}"/>
    <cellStyle name="Normal 7 3 3 2 2 5" xfId="31873" xr:uid="{00000000-0005-0000-0000-00006A8A0000}"/>
    <cellStyle name="Normal 7 3 3 2 2 6" xfId="31874" xr:uid="{00000000-0005-0000-0000-00006B8A0000}"/>
    <cellStyle name="Normal 7 3 3 2 3" xfId="31875" xr:uid="{00000000-0005-0000-0000-00006C8A0000}"/>
    <cellStyle name="Normal 7 3 3 2 3 2" xfId="31876" xr:uid="{00000000-0005-0000-0000-00006D8A0000}"/>
    <cellStyle name="Normal 7 3 3 2 3 2 2" xfId="31877" xr:uid="{00000000-0005-0000-0000-00006E8A0000}"/>
    <cellStyle name="Normal 7 3 3 2 3 3" xfId="31878" xr:uid="{00000000-0005-0000-0000-00006F8A0000}"/>
    <cellStyle name="Normal 7 3 3 2 3 3 2" xfId="31879" xr:uid="{00000000-0005-0000-0000-0000708A0000}"/>
    <cellStyle name="Normal 7 3 3 2 3 4" xfId="31880" xr:uid="{00000000-0005-0000-0000-0000718A0000}"/>
    <cellStyle name="Normal 7 3 3 2 3 4 2" xfId="31881" xr:uid="{00000000-0005-0000-0000-0000728A0000}"/>
    <cellStyle name="Normal 7 3 3 2 3 5" xfId="31882" xr:uid="{00000000-0005-0000-0000-0000738A0000}"/>
    <cellStyle name="Normal 7 3 3 2 3 6" xfId="31883" xr:uid="{00000000-0005-0000-0000-0000748A0000}"/>
    <cellStyle name="Normal 7 3 3 2 4" xfId="31884" xr:uid="{00000000-0005-0000-0000-0000758A0000}"/>
    <cellStyle name="Normal 7 3 3 2 4 2" xfId="31885" xr:uid="{00000000-0005-0000-0000-0000768A0000}"/>
    <cellStyle name="Normal 7 3 3 2 4 2 2" xfId="31886" xr:uid="{00000000-0005-0000-0000-0000778A0000}"/>
    <cellStyle name="Normal 7 3 3 2 4 3" xfId="31887" xr:uid="{00000000-0005-0000-0000-0000788A0000}"/>
    <cellStyle name="Normal 7 3 3 2 4 3 2" xfId="31888" xr:uid="{00000000-0005-0000-0000-0000798A0000}"/>
    <cellStyle name="Normal 7 3 3 2 4 4" xfId="31889" xr:uid="{00000000-0005-0000-0000-00007A8A0000}"/>
    <cellStyle name="Normal 7 3 3 2 4 4 2" xfId="31890" xr:uid="{00000000-0005-0000-0000-00007B8A0000}"/>
    <cellStyle name="Normal 7 3 3 2 4 5" xfId="31891" xr:uid="{00000000-0005-0000-0000-00007C8A0000}"/>
    <cellStyle name="Normal 7 3 3 2 4 6" xfId="31892" xr:uid="{00000000-0005-0000-0000-00007D8A0000}"/>
    <cellStyle name="Normal 7 3 3 2 5" xfId="31893" xr:uid="{00000000-0005-0000-0000-00007E8A0000}"/>
    <cellStyle name="Normal 7 3 3 2 5 2" xfId="31894" xr:uid="{00000000-0005-0000-0000-00007F8A0000}"/>
    <cellStyle name="Normal 7 3 3 2 5 2 2" xfId="31895" xr:uid="{00000000-0005-0000-0000-0000808A0000}"/>
    <cellStyle name="Normal 7 3 3 2 5 3" xfId="31896" xr:uid="{00000000-0005-0000-0000-0000818A0000}"/>
    <cellStyle name="Normal 7 3 3 2 5 3 2" xfId="31897" xr:uid="{00000000-0005-0000-0000-0000828A0000}"/>
    <cellStyle name="Normal 7 3 3 2 5 4" xfId="31898" xr:uid="{00000000-0005-0000-0000-0000838A0000}"/>
    <cellStyle name="Normal 7 3 3 2 5 4 2" xfId="31899" xr:uid="{00000000-0005-0000-0000-0000848A0000}"/>
    <cellStyle name="Normal 7 3 3 2 5 5" xfId="31900" xr:uid="{00000000-0005-0000-0000-0000858A0000}"/>
    <cellStyle name="Normal 7 3 3 2 5 6" xfId="31901" xr:uid="{00000000-0005-0000-0000-0000868A0000}"/>
    <cellStyle name="Normal 7 3 3 2 6" xfId="31902" xr:uid="{00000000-0005-0000-0000-0000878A0000}"/>
    <cellStyle name="Normal 7 3 3 2 6 2" xfId="31903" xr:uid="{00000000-0005-0000-0000-0000888A0000}"/>
    <cellStyle name="Normal 7 3 3 2 6 2 2" xfId="31904" xr:uid="{00000000-0005-0000-0000-0000898A0000}"/>
    <cellStyle name="Normal 7 3 3 2 6 3" xfId="31905" xr:uid="{00000000-0005-0000-0000-00008A8A0000}"/>
    <cellStyle name="Normal 7 3 3 2 6 3 2" xfId="31906" xr:uid="{00000000-0005-0000-0000-00008B8A0000}"/>
    <cellStyle name="Normal 7 3 3 2 6 4" xfId="31907" xr:uid="{00000000-0005-0000-0000-00008C8A0000}"/>
    <cellStyle name="Normal 7 3 3 2 6 5" xfId="31908" xr:uid="{00000000-0005-0000-0000-00008D8A0000}"/>
    <cellStyle name="Normal 7 3 3 2 7" xfId="31909" xr:uid="{00000000-0005-0000-0000-00008E8A0000}"/>
    <cellStyle name="Normal 7 3 3 2 7 2" xfId="31910" xr:uid="{00000000-0005-0000-0000-00008F8A0000}"/>
    <cellStyle name="Normal 7 3 3 2 8" xfId="31911" xr:uid="{00000000-0005-0000-0000-0000908A0000}"/>
    <cellStyle name="Normal 7 3 3 2 8 2" xfId="31912" xr:uid="{00000000-0005-0000-0000-0000918A0000}"/>
    <cellStyle name="Normal 7 3 3 2 9" xfId="31913" xr:uid="{00000000-0005-0000-0000-0000928A0000}"/>
    <cellStyle name="Normal 7 3 3 2 9 2" xfId="31914" xr:uid="{00000000-0005-0000-0000-0000938A0000}"/>
    <cellStyle name="Normal 7 3 3 3" xfId="31915" xr:uid="{00000000-0005-0000-0000-0000948A0000}"/>
    <cellStyle name="Normal 7 3 3 3 10" xfId="31916" xr:uid="{00000000-0005-0000-0000-0000958A0000}"/>
    <cellStyle name="Normal 7 3 3 3 2" xfId="31917" xr:uid="{00000000-0005-0000-0000-0000968A0000}"/>
    <cellStyle name="Normal 7 3 3 3 2 2" xfId="31918" xr:uid="{00000000-0005-0000-0000-0000978A0000}"/>
    <cellStyle name="Normal 7 3 3 3 2 2 2" xfId="31919" xr:uid="{00000000-0005-0000-0000-0000988A0000}"/>
    <cellStyle name="Normal 7 3 3 3 2 3" xfId="31920" xr:uid="{00000000-0005-0000-0000-0000998A0000}"/>
    <cellStyle name="Normal 7 3 3 3 2 3 2" xfId="31921" xr:uid="{00000000-0005-0000-0000-00009A8A0000}"/>
    <cellStyle name="Normal 7 3 3 3 2 4" xfId="31922" xr:uid="{00000000-0005-0000-0000-00009B8A0000}"/>
    <cellStyle name="Normal 7 3 3 3 2 4 2" xfId="31923" xr:uid="{00000000-0005-0000-0000-00009C8A0000}"/>
    <cellStyle name="Normal 7 3 3 3 2 5" xfId="31924" xr:uid="{00000000-0005-0000-0000-00009D8A0000}"/>
    <cellStyle name="Normal 7 3 3 3 2 6" xfId="31925" xr:uid="{00000000-0005-0000-0000-00009E8A0000}"/>
    <cellStyle name="Normal 7 3 3 3 3" xfId="31926" xr:uid="{00000000-0005-0000-0000-00009F8A0000}"/>
    <cellStyle name="Normal 7 3 3 3 3 2" xfId="31927" xr:uid="{00000000-0005-0000-0000-0000A08A0000}"/>
    <cellStyle name="Normal 7 3 3 3 3 2 2" xfId="31928" xr:uid="{00000000-0005-0000-0000-0000A18A0000}"/>
    <cellStyle name="Normal 7 3 3 3 3 3" xfId="31929" xr:uid="{00000000-0005-0000-0000-0000A28A0000}"/>
    <cellStyle name="Normal 7 3 3 3 3 3 2" xfId="31930" xr:uid="{00000000-0005-0000-0000-0000A38A0000}"/>
    <cellStyle name="Normal 7 3 3 3 3 4" xfId="31931" xr:uid="{00000000-0005-0000-0000-0000A48A0000}"/>
    <cellStyle name="Normal 7 3 3 3 3 4 2" xfId="31932" xr:uid="{00000000-0005-0000-0000-0000A58A0000}"/>
    <cellStyle name="Normal 7 3 3 3 3 5" xfId="31933" xr:uid="{00000000-0005-0000-0000-0000A68A0000}"/>
    <cellStyle name="Normal 7 3 3 3 3 6" xfId="31934" xr:uid="{00000000-0005-0000-0000-0000A78A0000}"/>
    <cellStyle name="Normal 7 3 3 3 4" xfId="31935" xr:uid="{00000000-0005-0000-0000-0000A88A0000}"/>
    <cellStyle name="Normal 7 3 3 3 4 2" xfId="31936" xr:uid="{00000000-0005-0000-0000-0000A98A0000}"/>
    <cellStyle name="Normal 7 3 3 3 4 2 2" xfId="31937" xr:uid="{00000000-0005-0000-0000-0000AA8A0000}"/>
    <cellStyle name="Normal 7 3 3 3 4 3" xfId="31938" xr:uid="{00000000-0005-0000-0000-0000AB8A0000}"/>
    <cellStyle name="Normal 7 3 3 3 4 3 2" xfId="31939" xr:uid="{00000000-0005-0000-0000-0000AC8A0000}"/>
    <cellStyle name="Normal 7 3 3 3 4 4" xfId="31940" xr:uid="{00000000-0005-0000-0000-0000AD8A0000}"/>
    <cellStyle name="Normal 7 3 3 3 4 4 2" xfId="31941" xr:uid="{00000000-0005-0000-0000-0000AE8A0000}"/>
    <cellStyle name="Normal 7 3 3 3 4 5" xfId="31942" xr:uid="{00000000-0005-0000-0000-0000AF8A0000}"/>
    <cellStyle name="Normal 7 3 3 3 4 6" xfId="31943" xr:uid="{00000000-0005-0000-0000-0000B08A0000}"/>
    <cellStyle name="Normal 7 3 3 3 5" xfId="31944" xr:uid="{00000000-0005-0000-0000-0000B18A0000}"/>
    <cellStyle name="Normal 7 3 3 3 5 2" xfId="31945" xr:uid="{00000000-0005-0000-0000-0000B28A0000}"/>
    <cellStyle name="Normal 7 3 3 3 5 2 2" xfId="31946" xr:uid="{00000000-0005-0000-0000-0000B38A0000}"/>
    <cellStyle name="Normal 7 3 3 3 5 3" xfId="31947" xr:uid="{00000000-0005-0000-0000-0000B48A0000}"/>
    <cellStyle name="Normal 7 3 3 3 5 3 2" xfId="31948" xr:uid="{00000000-0005-0000-0000-0000B58A0000}"/>
    <cellStyle name="Normal 7 3 3 3 5 4" xfId="31949" xr:uid="{00000000-0005-0000-0000-0000B68A0000}"/>
    <cellStyle name="Normal 7 3 3 3 5 5" xfId="31950" xr:uid="{00000000-0005-0000-0000-0000B78A0000}"/>
    <cellStyle name="Normal 7 3 3 3 6" xfId="31951" xr:uid="{00000000-0005-0000-0000-0000B88A0000}"/>
    <cellStyle name="Normal 7 3 3 3 6 2" xfId="31952" xr:uid="{00000000-0005-0000-0000-0000B98A0000}"/>
    <cellStyle name="Normal 7 3 3 3 7" xfId="31953" xr:uid="{00000000-0005-0000-0000-0000BA8A0000}"/>
    <cellStyle name="Normal 7 3 3 3 7 2" xfId="31954" xr:uid="{00000000-0005-0000-0000-0000BB8A0000}"/>
    <cellStyle name="Normal 7 3 3 3 8" xfId="31955" xr:uid="{00000000-0005-0000-0000-0000BC8A0000}"/>
    <cellStyle name="Normal 7 3 3 3 8 2" xfId="31956" xr:uid="{00000000-0005-0000-0000-0000BD8A0000}"/>
    <cellStyle name="Normal 7 3 3 3 9" xfId="31957" xr:uid="{00000000-0005-0000-0000-0000BE8A0000}"/>
    <cellStyle name="Normal 7 3 3 4" xfId="31958" xr:uid="{00000000-0005-0000-0000-0000BF8A0000}"/>
    <cellStyle name="Normal 7 3 3 4 10" xfId="31959" xr:uid="{00000000-0005-0000-0000-0000C08A0000}"/>
    <cellStyle name="Normal 7 3 3 4 2" xfId="31960" xr:uid="{00000000-0005-0000-0000-0000C18A0000}"/>
    <cellStyle name="Normal 7 3 3 4 2 2" xfId="31961" xr:uid="{00000000-0005-0000-0000-0000C28A0000}"/>
    <cellStyle name="Normal 7 3 3 4 2 2 2" xfId="31962" xr:uid="{00000000-0005-0000-0000-0000C38A0000}"/>
    <cellStyle name="Normal 7 3 3 4 2 3" xfId="31963" xr:uid="{00000000-0005-0000-0000-0000C48A0000}"/>
    <cellStyle name="Normal 7 3 3 4 2 3 2" xfId="31964" xr:uid="{00000000-0005-0000-0000-0000C58A0000}"/>
    <cellStyle name="Normal 7 3 3 4 2 4" xfId="31965" xr:uid="{00000000-0005-0000-0000-0000C68A0000}"/>
    <cellStyle name="Normal 7 3 3 4 2 4 2" xfId="31966" xr:uid="{00000000-0005-0000-0000-0000C78A0000}"/>
    <cellStyle name="Normal 7 3 3 4 2 5" xfId="31967" xr:uid="{00000000-0005-0000-0000-0000C88A0000}"/>
    <cellStyle name="Normal 7 3 3 4 2 6" xfId="31968" xr:uid="{00000000-0005-0000-0000-0000C98A0000}"/>
    <cellStyle name="Normal 7 3 3 4 3" xfId="31969" xr:uid="{00000000-0005-0000-0000-0000CA8A0000}"/>
    <cellStyle name="Normal 7 3 3 4 3 2" xfId="31970" xr:uid="{00000000-0005-0000-0000-0000CB8A0000}"/>
    <cellStyle name="Normal 7 3 3 4 3 2 2" xfId="31971" xr:uid="{00000000-0005-0000-0000-0000CC8A0000}"/>
    <cellStyle name="Normal 7 3 3 4 3 3" xfId="31972" xr:uid="{00000000-0005-0000-0000-0000CD8A0000}"/>
    <cellStyle name="Normal 7 3 3 4 3 3 2" xfId="31973" xr:uid="{00000000-0005-0000-0000-0000CE8A0000}"/>
    <cellStyle name="Normal 7 3 3 4 3 4" xfId="31974" xr:uid="{00000000-0005-0000-0000-0000CF8A0000}"/>
    <cellStyle name="Normal 7 3 3 4 3 4 2" xfId="31975" xr:uid="{00000000-0005-0000-0000-0000D08A0000}"/>
    <cellStyle name="Normal 7 3 3 4 3 5" xfId="31976" xr:uid="{00000000-0005-0000-0000-0000D18A0000}"/>
    <cellStyle name="Normal 7 3 3 4 3 6" xfId="31977" xr:uid="{00000000-0005-0000-0000-0000D28A0000}"/>
    <cellStyle name="Normal 7 3 3 4 4" xfId="31978" xr:uid="{00000000-0005-0000-0000-0000D38A0000}"/>
    <cellStyle name="Normal 7 3 3 4 4 2" xfId="31979" xr:uid="{00000000-0005-0000-0000-0000D48A0000}"/>
    <cellStyle name="Normal 7 3 3 4 4 2 2" xfId="31980" xr:uid="{00000000-0005-0000-0000-0000D58A0000}"/>
    <cellStyle name="Normal 7 3 3 4 4 3" xfId="31981" xr:uid="{00000000-0005-0000-0000-0000D68A0000}"/>
    <cellStyle name="Normal 7 3 3 4 4 3 2" xfId="31982" xr:uid="{00000000-0005-0000-0000-0000D78A0000}"/>
    <cellStyle name="Normal 7 3 3 4 4 4" xfId="31983" xr:uid="{00000000-0005-0000-0000-0000D88A0000}"/>
    <cellStyle name="Normal 7 3 3 4 4 4 2" xfId="31984" xr:uid="{00000000-0005-0000-0000-0000D98A0000}"/>
    <cellStyle name="Normal 7 3 3 4 4 5" xfId="31985" xr:uid="{00000000-0005-0000-0000-0000DA8A0000}"/>
    <cellStyle name="Normal 7 3 3 4 4 6" xfId="31986" xr:uid="{00000000-0005-0000-0000-0000DB8A0000}"/>
    <cellStyle name="Normal 7 3 3 4 5" xfId="31987" xr:uid="{00000000-0005-0000-0000-0000DC8A0000}"/>
    <cellStyle name="Normal 7 3 3 4 5 2" xfId="31988" xr:uid="{00000000-0005-0000-0000-0000DD8A0000}"/>
    <cellStyle name="Normal 7 3 3 4 5 2 2" xfId="31989" xr:uid="{00000000-0005-0000-0000-0000DE8A0000}"/>
    <cellStyle name="Normal 7 3 3 4 5 3" xfId="31990" xr:uid="{00000000-0005-0000-0000-0000DF8A0000}"/>
    <cellStyle name="Normal 7 3 3 4 5 3 2" xfId="31991" xr:uid="{00000000-0005-0000-0000-0000E08A0000}"/>
    <cellStyle name="Normal 7 3 3 4 5 4" xfId="31992" xr:uid="{00000000-0005-0000-0000-0000E18A0000}"/>
    <cellStyle name="Normal 7 3 3 4 5 5" xfId="31993" xr:uid="{00000000-0005-0000-0000-0000E28A0000}"/>
    <cellStyle name="Normal 7 3 3 4 6" xfId="31994" xr:uid="{00000000-0005-0000-0000-0000E38A0000}"/>
    <cellStyle name="Normal 7 3 3 4 6 2" xfId="31995" xr:uid="{00000000-0005-0000-0000-0000E48A0000}"/>
    <cellStyle name="Normal 7 3 3 4 7" xfId="31996" xr:uid="{00000000-0005-0000-0000-0000E58A0000}"/>
    <cellStyle name="Normal 7 3 3 4 7 2" xfId="31997" xr:uid="{00000000-0005-0000-0000-0000E68A0000}"/>
    <cellStyle name="Normal 7 3 3 4 8" xfId="31998" xr:uid="{00000000-0005-0000-0000-0000E78A0000}"/>
    <cellStyle name="Normal 7 3 3 4 8 2" xfId="31999" xr:uid="{00000000-0005-0000-0000-0000E88A0000}"/>
    <cellStyle name="Normal 7 3 3 4 9" xfId="32000" xr:uid="{00000000-0005-0000-0000-0000E98A0000}"/>
    <cellStyle name="Normal 7 3 3 5" xfId="32001" xr:uid="{00000000-0005-0000-0000-0000EA8A0000}"/>
    <cellStyle name="Normal 7 3 3 5 2" xfId="32002" xr:uid="{00000000-0005-0000-0000-0000EB8A0000}"/>
    <cellStyle name="Normal 7 3 3 5 2 2" xfId="32003" xr:uid="{00000000-0005-0000-0000-0000EC8A0000}"/>
    <cellStyle name="Normal 7 3 3 5 3" xfId="32004" xr:uid="{00000000-0005-0000-0000-0000ED8A0000}"/>
    <cellStyle name="Normal 7 3 3 5 3 2" xfId="32005" xr:uid="{00000000-0005-0000-0000-0000EE8A0000}"/>
    <cellStyle name="Normal 7 3 3 5 4" xfId="32006" xr:uid="{00000000-0005-0000-0000-0000EF8A0000}"/>
    <cellStyle name="Normal 7 3 3 5 4 2" xfId="32007" xr:uid="{00000000-0005-0000-0000-0000F08A0000}"/>
    <cellStyle name="Normal 7 3 3 5 5" xfId="32008" xr:uid="{00000000-0005-0000-0000-0000F18A0000}"/>
    <cellStyle name="Normal 7 3 3 5 6" xfId="32009" xr:uid="{00000000-0005-0000-0000-0000F28A0000}"/>
    <cellStyle name="Normal 7 3 3 6" xfId="32010" xr:uid="{00000000-0005-0000-0000-0000F38A0000}"/>
    <cellStyle name="Normal 7 3 3 6 2" xfId="32011" xr:uid="{00000000-0005-0000-0000-0000F48A0000}"/>
    <cellStyle name="Normal 7 3 3 6 2 2" xfId="32012" xr:uid="{00000000-0005-0000-0000-0000F58A0000}"/>
    <cellStyle name="Normal 7 3 3 6 3" xfId="32013" xr:uid="{00000000-0005-0000-0000-0000F68A0000}"/>
    <cellStyle name="Normal 7 3 3 6 3 2" xfId="32014" xr:uid="{00000000-0005-0000-0000-0000F78A0000}"/>
    <cellStyle name="Normal 7 3 3 6 4" xfId="32015" xr:uid="{00000000-0005-0000-0000-0000F88A0000}"/>
    <cellStyle name="Normal 7 3 3 6 4 2" xfId="32016" xr:uid="{00000000-0005-0000-0000-0000F98A0000}"/>
    <cellStyle name="Normal 7 3 3 6 5" xfId="32017" xr:uid="{00000000-0005-0000-0000-0000FA8A0000}"/>
    <cellStyle name="Normal 7 3 3 6 6" xfId="32018" xr:uid="{00000000-0005-0000-0000-0000FB8A0000}"/>
    <cellStyle name="Normal 7 3 3 7" xfId="32019" xr:uid="{00000000-0005-0000-0000-0000FC8A0000}"/>
    <cellStyle name="Normal 7 3 3 7 2" xfId="32020" xr:uid="{00000000-0005-0000-0000-0000FD8A0000}"/>
    <cellStyle name="Normal 7 3 3 7 2 2" xfId="32021" xr:uid="{00000000-0005-0000-0000-0000FE8A0000}"/>
    <cellStyle name="Normal 7 3 3 7 3" xfId="32022" xr:uid="{00000000-0005-0000-0000-0000FF8A0000}"/>
    <cellStyle name="Normal 7 3 3 7 3 2" xfId="32023" xr:uid="{00000000-0005-0000-0000-0000008B0000}"/>
    <cellStyle name="Normal 7 3 3 7 4" xfId="32024" xr:uid="{00000000-0005-0000-0000-0000018B0000}"/>
    <cellStyle name="Normal 7 3 3 7 4 2" xfId="32025" xr:uid="{00000000-0005-0000-0000-0000028B0000}"/>
    <cellStyle name="Normal 7 3 3 7 5" xfId="32026" xr:uid="{00000000-0005-0000-0000-0000038B0000}"/>
    <cellStyle name="Normal 7 3 3 7 6" xfId="32027" xr:uid="{00000000-0005-0000-0000-0000048B0000}"/>
    <cellStyle name="Normal 7 3 3 8" xfId="32028" xr:uid="{00000000-0005-0000-0000-0000058B0000}"/>
    <cellStyle name="Normal 7 3 3 8 2" xfId="32029" xr:uid="{00000000-0005-0000-0000-0000068B0000}"/>
    <cellStyle name="Normal 7 3 3 8 2 2" xfId="32030" xr:uid="{00000000-0005-0000-0000-0000078B0000}"/>
    <cellStyle name="Normal 7 3 3 8 3" xfId="32031" xr:uid="{00000000-0005-0000-0000-0000088B0000}"/>
    <cellStyle name="Normal 7 3 3 8 3 2" xfId="32032" xr:uid="{00000000-0005-0000-0000-0000098B0000}"/>
    <cellStyle name="Normal 7 3 3 8 4" xfId="32033" xr:uid="{00000000-0005-0000-0000-00000A8B0000}"/>
    <cellStyle name="Normal 7 3 3 8 5" xfId="32034" xr:uid="{00000000-0005-0000-0000-00000B8B0000}"/>
    <cellStyle name="Normal 7 3 3 9" xfId="32035" xr:uid="{00000000-0005-0000-0000-00000C8B0000}"/>
    <cellStyle name="Normal 7 3 3 9 2" xfId="32036" xr:uid="{00000000-0005-0000-0000-00000D8B0000}"/>
    <cellStyle name="Normal 7 3 4" xfId="32037" xr:uid="{00000000-0005-0000-0000-00000E8B0000}"/>
    <cellStyle name="Normal 7 3 4 10" xfId="32038" xr:uid="{00000000-0005-0000-0000-00000F8B0000}"/>
    <cellStyle name="Normal 7 3 4 10 2" xfId="32039" xr:uid="{00000000-0005-0000-0000-0000108B0000}"/>
    <cellStyle name="Normal 7 3 4 11" xfId="32040" xr:uid="{00000000-0005-0000-0000-0000118B0000}"/>
    <cellStyle name="Normal 7 3 4 12" xfId="32041" xr:uid="{00000000-0005-0000-0000-0000128B0000}"/>
    <cellStyle name="Normal 7 3 4 2" xfId="32042" xr:uid="{00000000-0005-0000-0000-0000138B0000}"/>
    <cellStyle name="Normal 7 3 4 2 10" xfId="32043" xr:uid="{00000000-0005-0000-0000-0000148B0000}"/>
    <cellStyle name="Normal 7 3 4 2 2" xfId="32044" xr:uid="{00000000-0005-0000-0000-0000158B0000}"/>
    <cellStyle name="Normal 7 3 4 2 2 2" xfId="32045" xr:uid="{00000000-0005-0000-0000-0000168B0000}"/>
    <cellStyle name="Normal 7 3 4 2 2 2 2" xfId="32046" xr:uid="{00000000-0005-0000-0000-0000178B0000}"/>
    <cellStyle name="Normal 7 3 4 2 2 3" xfId="32047" xr:uid="{00000000-0005-0000-0000-0000188B0000}"/>
    <cellStyle name="Normal 7 3 4 2 2 3 2" xfId="32048" xr:uid="{00000000-0005-0000-0000-0000198B0000}"/>
    <cellStyle name="Normal 7 3 4 2 2 4" xfId="32049" xr:uid="{00000000-0005-0000-0000-00001A8B0000}"/>
    <cellStyle name="Normal 7 3 4 2 2 4 2" xfId="32050" xr:uid="{00000000-0005-0000-0000-00001B8B0000}"/>
    <cellStyle name="Normal 7 3 4 2 2 5" xfId="32051" xr:uid="{00000000-0005-0000-0000-00001C8B0000}"/>
    <cellStyle name="Normal 7 3 4 2 2 6" xfId="32052" xr:uid="{00000000-0005-0000-0000-00001D8B0000}"/>
    <cellStyle name="Normal 7 3 4 2 3" xfId="32053" xr:uid="{00000000-0005-0000-0000-00001E8B0000}"/>
    <cellStyle name="Normal 7 3 4 2 3 2" xfId="32054" xr:uid="{00000000-0005-0000-0000-00001F8B0000}"/>
    <cellStyle name="Normal 7 3 4 2 3 2 2" xfId="32055" xr:uid="{00000000-0005-0000-0000-0000208B0000}"/>
    <cellStyle name="Normal 7 3 4 2 3 3" xfId="32056" xr:uid="{00000000-0005-0000-0000-0000218B0000}"/>
    <cellStyle name="Normal 7 3 4 2 3 3 2" xfId="32057" xr:uid="{00000000-0005-0000-0000-0000228B0000}"/>
    <cellStyle name="Normal 7 3 4 2 3 4" xfId="32058" xr:uid="{00000000-0005-0000-0000-0000238B0000}"/>
    <cellStyle name="Normal 7 3 4 2 3 4 2" xfId="32059" xr:uid="{00000000-0005-0000-0000-0000248B0000}"/>
    <cellStyle name="Normal 7 3 4 2 3 5" xfId="32060" xr:uid="{00000000-0005-0000-0000-0000258B0000}"/>
    <cellStyle name="Normal 7 3 4 2 3 6" xfId="32061" xr:uid="{00000000-0005-0000-0000-0000268B0000}"/>
    <cellStyle name="Normal 7 3 4 2 4" xfId="32062" xr:uid="{00000000-0005-0000-0000-0000278B0000}"/>
    <cellStyle name="Normal 7 3 4 2 4 2" xfId="32063" xr:uid="{00000000-0005-0000-0000-0000288B0000}"/>
    <cellStyle name="Normal 7 3 4 2 4 2 2" xfId="32064" xr:uid="{00000000-0005-0000-0000-0000298B0000}"/>
    <cellStyle name="Normal 7 3 4 2 4 3" xfId="32065" xr:uid="{00000000-0005-0000-0000-00002A8B0000}"/>
    <cellStyle name="Normal 7 3 4 2 4 3 2" xfId="32066" xr:uid="{00000000-0005-0000-0000-00002B8B0000}"/>
    <cellStyle name="Normal 7 3 4 2 4 4" xfId="32067" xr:uid="{00000000-0005-0000-0000-00002C8B0000}"/>
    <cellStyle name="Normal 7 3 4 2 4 4 2" xfId="32068" xr:uid="{00000000-0005-0000-0000-00002D8B0000}"/>
    <cellStyle name="Normal 7 3 4 2 4 5" xfId="32069" xr:uid="{00000000-0005-0000-0000-00002E8B0000}"/>
    <cellStyle name="Normal 7 3 4 2 4 6" xfId="32070" xr:uid="{00000000-0005-0000-0000-00002F8B0000}"/>
    <cellStyle name="Normal 7 3 4 2 5" xfId="32071" xr:uid="{00000000-0005-0000-0000-0000308B0000}"/>
    <cellStyle name="Normal 7 3 4 2 5 2" xfId="32072" xr:uid="{00000000-0005-0000-0000-0000318B0000}"/>
    <cellStyle name="Normal 7 3 4 2 5 2 2" xfId="32073" xr:uid="{00000000-0005-0000-0000-0000328B0000}"/>
    <cellStyle name="Normal 7 3 4 2 5 3" xfId="32074" xr:uid="{00000000-0005-0000-0000-0000338B0000}"/>
    <cellStyle name="Normal 7 3 4 2 5 3 2" xfId="32075" xr:uid="{00000000-0005-0000-0000-0000348B0000}"/>
    <cellStyle name="Normal 7 3 4 2 5 4" xfId="32076" xr:uid="{00000000-0005-0000-0000-0000358B0000}"/>
    <cellStyle name="Normal 7 3 4 2 5 5" xfId="32077" xr:uid="{00000000-0005-0000-0000-0000368B0000}"/>
    <cellStyle name="Normal 7 3 4 2 6" xfId="32078" xr:uid="{00000000-0005-0000-0000-0000378B0000}"/>
    <cellStyle name="Normal 7 3 4 2 6 2" xfId="32079" xr:uid="{00000000-0005-0000-0000-0000388B0000}"/>
    <cellStyle name="Normal 7 3 4 2 7" xfId="32080" xr:uid="{00000000-0005-0000-0000-0000398B0000}"/>
    <cellStyle name="Normal 7 3 4 2 7 2" xfId="32081" xr:uid="{00000000-0005-0000-0000-00003A8B0000}"/>
    <cellStyle name="Normal 7 3 4 2 8" xfId="32082" xr:uid="{00000000-0005-0000-0000-00003B8B0000}"/>
    <cellStyle name="Normal 7 3 4 2 8 2" xfId="32083" xr:uid="{00000000-0005-0000-0000-00003C8B0000}"/>
    <cellStyle name="Normal 7 3 4 2 9" xfId="32084" xr:uid="{00000000-0005-0000-0000-00003D8B0000}"/>
    <cellStyle name="Normal 7 3 4 3" xfId="32085" xr:uid="{00000000-0005-0000-0000-00003E8B0000}"/>
    <cellStyle name="Normal 7 3 4 3 10" xfId="32086" xr:uid="{00000000-0005-0000-0000-00003F8B0000}"/>
    <cellStyle name="Normal 7 3 4 3 2" xfId="32087" xr:uid="{00000000-0005-0000-0000-0000408B0000}"/>
    <cellStyle name="Normal 7 3 4 3 2 2" xfId="32088" xr:uid="{00000000-0005-0000-0000-0000418B0000}"/>
    <cellStyle name="Normal 7 3 4 3 2 2 2" xfId="32089" xr:uid="{00000000-0005-0000-0000-0000428B0000}"/>
    <cellStyle name="Normal 7 3 4 3 2 3" xfId="32090" xr:uid="{00000000-0005-0000-0000-0000438B0000}"/>
    <cellStyle name="Normal 7 3 4 3 2 3 2" xfId="32091" xr:uid="{00000000-0005-0000-0000-0000448B0000}"/>
    <cellStyle name="Normal 7 3 4 3 2 4" xfId="32092" xr:uid="{00000000-0005-0000-0000-0000458B0000}"/>
    <cellStyle name="Normal 7 3 4 3 2 4 2" xfId="32093" xr:uid="{00000000-0005-0000-0000-0000468B0000}"/>
    <cellStyle name="Normal 7 3 4 3 2 5" xfId="32094" xr:uid="{00000000-0005-0000-0000-0000478B0000}"/>
    <cellStyle name="Normal 7 3 4 3 2 6" xfId="32095" xr:uid="{00000000-0005-0000-0000-0000488B0000}"/>
    <cellStyle name="Normal 7 3 4 3 3" xfId="32096" xr:uid="{00000000-0005-0000-0000-0000498B0000}"/>
    <cellStyle name="Normal 7 3 4 3 3 2" xfId="32097" xr:uid="{00000000-0005-0000-0000-00004A8B0000}"/>
    <cellStyle name="Normal 7 3 4 3 3 2 2" xfId="32098" xr:uid="{00000000-0005-0000-0000-00004B8B0000}"/>
    <cellStyle name="Normal 7 3 4 3 3 3" xfId="32099" xr:uid="{00000000-0005-0000-0000-00004C8B0000}"/>
    <cellStyle name="Normal 7 3 4 3 3 3 2" xfId="32100" xr:uid="{00000000-0005-0000-0000-00004D8B0000}"/>
    <cellStyle name="Normal 7 3 4 3 3 4" xfId="32101" xr:uid="{00000000-0005-0000-0000-00004E8B0000}"/>
    <cellStyle name="Normal 7 3 4 3 3 4 2" xfId="32102" xr:uid="{00000000-0005-0000-0000-00004F8B0000}"/>
    <cellStyle name="Normal 7 3 4 3 3 5" xfId="32103" xr:uid="{00000000-0005-0000-0000-0000508B0000}"/>
    <cellStyle name="Normal 7 3 4 3 3 6" xfId="32104" xr:uid="{00000000-0005-0000-0000-0000518B0000}"/>
    <cellStyle name="Normal 7 3 4 3 4" xfId="32105" xr:uid="{00000000-0005-0000-0000-0000528B0000}"/>
    <cellStyle name="Normal 7 3 4 3 4 2" xfId="32106" xr:uid="{00000000-0005-0000-0000-0000538B0000}"/>
    <cellStyle name="Normal 7 3 4 3 4 2 2" xfId="32107" xr:uid="{00000000-0005-0000-0000-0000548B0000}"/>
    <cellStyle name="Normal 7 3 4 3 4 3" xfId="32108" xr:uid="{00000000-0005-0000-0000-0000558B0000}"/>
    <cellStyle name="Normal 7 3 4 3 4 3 2" xfId="32109" xr:uid="{00000000-0005-0000-0000-0000568B0000}"/>
    <cellStyle name="Normal 7 3 4 3 4 4" xfId="32110" xr:uid="{00000000-0005-0000-0000-0000578B0000}"/>
    <cellStyle name="Normal 7 3 4 3 4 4 2" xfId="32111" xr:uid="{00000000-0005-0000-0000-0000588B0000}"/>
    <cellStyle name="Normal 7 3 4 3 4 5" xfId="32112" xr:uid="{00000000-0005-0000-0000-0000598B0000}"/>
    <cellStyle name="Normal 7 3 4 3 4 6" xfId="32113" xr:uid="{00000000-0005-0000-0000-00005A8B0000}"/>
    <cellStyle name="Normal 7 3 4 3 5" xfId="32114" xr:uid="{00000000-0005-0000-0000-00005B8B0000}"/>
    <cellStyle name="Normal 7 3 4 3 5 2" xfId="32115" xr:uid="{00000000-0005-0000-0000-00005C8B0000}"/>
    <cellStyle name="Normal 7 3 4 3 5 2 2" xfId="32116" xr:uid="{00000000-0005-0000-0000-00005D8B0000}"/>
    <cellStyle name="Normal 7 3 4 3 5 3" xfId="32117" xr:uid="{00000000-0005-0000-0000-00005E8B0000}"/>
    <cellStyle name="Normal 7 3 4 3 5 3 2" xfId="32118" xr:uid="{00000000-0005-0000-0000-00005F8B0000}"/>
    <cellStyle name="Normal 7 3 4 3 5 4" xfId="32119" xr:uid="{00000000-0005-0000-0000-0000608B0000}"/>
    <cellStyle name="Normal 7 3 4 3 5 5" xfId="32120" xr:uid="{00000000-0005-0000-0000-0000618B0000}"/>
    <cellStyle name="Normal 7 3 4 3 6" xfId="32121" xr:uid="{00000000-0005-0000-0000-0000628B0000}"/>
    <cellStyle name="Normal 7 3 4 3 6 2" xfId="32122" xr:uid="{00000000-0005-0000-0000-0000638B0000}"/>
    <cellStyle name="Normal 7 3 4 3 7" xfId="32123" xr:uid="{00000000-0005-0000-0000-0000648B0000}"/>
    <cellStyle name="Normal 7 3 4 3 7 2" xfId="32124" xr:uid="{00000000-0005-0000-0000-0000658B0000}"/>
    <cellStyle name="Normal 7 3 4 3 8" xfId="32125" xr:uid="{00000000-0005-0000-0000-0000668B0000}"/>
    <cellStyle name="Normal 7 3 4 3 8 2" xfId="32126" xr:uid="{00000000-0005-0000-0000-0000678B0000}"/>
    <cellStyle name="Normal 7 3 4 3 9" xfId="32127" xr:uid="{00000000-0005-0000-0000-0000688B0000}"/>
    <cellStyle name="Normal 7 3 4 4" xfId="32128" xr:uid="{00000000-0005-0000-0000-0000698B0000}"/>
    <cellStyle name="Normal 7 3 4 4 2" xfId="32129" xr:uid="{00000000-0005-0000-0000-00006A8B0000}"/>
    <cellStyle name="Normal 7 3 4 4 2 2" xfId="32130" xr:uid="{00000000-0005-0000-0000-00006B8B0000}"/>
    <cellStyle name="Normal 7 3 4 4 3" xfId="32131" xr:uid="{00000000-0005-0000-0000-00006C8B0000}"/>
    <cellStyle name="Normal 7 3 4 4 3 2" xfId="32132" xr:uid="{00000000-0005-0000-0000-00006D8B0000}"/>
    <cellStyle name="Normal 7 3 4 4 4" xfId="32133" xr:uid="{00000000-0005-0000-0000-00006E8B0000}"/>
    <cellStyle name="Normal 7 3 4 4 4 2" xfId="32134" xr:uid="{00000000-0005-0000-0000-00006F8B0000}"/>
    <cellStyle name="Normal 7 3 4 4 5" xfId="32135" xr:uid="{00000000-0005-0000-0000-0000708B0000}"/>
    <cellStyle name="Normal 7 3 4 4 6" xfId="32136" xr:uid="{00000000-0005-0000-0000-0000718B0000}"/>
    <cellStyle name="Normal 7 3 4 5" xfId="32137" xr:uid="{00000000-0005-0000-0000-0000728B0000}"/>
    <cellStyle name="Normal 7 3 4 5 2" xfId="32138" xr:uid="{00000000-0005-0000-0000-0000738B0000}"/>
    <cellStyle name="Normal 7 3 4 5 2 2" xfId="32139" xr:uid="{00000000-0005-0000-0000-0000748B0000}"/>
    <cellStyle name="Normal 7 3 4 5 3" xfId="32140" xr:uid="{00000000-0005-0000-0000-0000758B0000}"/>
    <cellStyle name="Normal 7 3 4 5 3 2" xfId="32141" xr:uid="{00000000-0005-0000-0000-0000768B0000}"/>
    <cellStyle name="Normal 7 3 4 5 4" xfId="32142" xr:uid="{00000000-0005-0000-0000-0000778B0000}"/>
    <cellStyle name="Normal 7 3 4 5 4 2" xfId="32143" xr:uid="{00000000-0005-0000-0000-0000788B0000}"/>
    <cellStyle name="Normal 7 3 4 5 5" xfId="32144" xr:uid="{00000000-0005-0000-0000-0000798B0000}"/>
    <cellStyle name="Normal 7 3 4 5 6" xfId="32145" xr:uid="{00000000-0005-0000-0000-00007A8B0000}"/>
    <cellStyle name="Normal 7 3 4 6" xfId="32146" xr:uid="{00000000-0005-0000-0000-00007B8B0000}"/>
    <cellStyle name="Normal 7 3 4 6 2" xfId="32147" xr:uid="{00000000-0005-0000-0000-00007C8B0000}"/>
    <cellStyle name="Normal 7 3 4 6 2 2" xfId="32148" xr:uid="{00000000-0005-0000-0000-00007D8B0000}"/>
    <cellStyle name="Normal 7 3 4 6 3" xfId="32149" xr:uid="{00000000-0005-0000-0000-00007E8B0000}"/>
    <cellStyle name="Normal 7 3 4 6 3 2" xfId="32150" xr:uid="{00000000-0005-0000-0000-00007F8B0000}"/>
    <cellStyle name="Normal 7 3 4 6 4" xfId="32151" xr:uid="{00000000-0005-0000-0000-0000808B0000}"/>
    <cellStyle name="Normal 7 3 4 6 4 2" xfId="32152" xr:uid="{00000000-0005-0000-0000-0000818B0000}"/>
    <cellStyle name="Normal 7 3 4 6 5" xfId="32153" xr:uid="{00000000-0005-0000-0000-0000828B0000}"/>
    <cellStyle name="Normal 7 3 4 6 6" xfId="32154" xr:uid="{00000000-0005-0000-0000-0000838B0000}"/>
    <cellStyle name="Normal 7 3 4 7" xfId="32155" xr:uid="{00000000-0005-0000-0000-0000848B0000}"/>
    <cellStyle name="Normal 7 3 4 7 2" xfId="32156" xr:uid="{00000000-0005-0000-0000-0000858B0000}"/>
    <cellStyle name="Normal 7 3 4 7 2 2" xfId="32157" xr:uid="{00000000-0005-0000-0000-0000868B0000}"/>
    <cellStyle name="Normal 7 3 4 7 3" xfId="32158" xr:uid="{00000000-0005-0000-0000-0000878B0000}"/>
    <cellStyle name="Normal 7 3 4 7 3 2" xfId="32159" xr:uid="{00000000-0005-0000-0000-0000888B0000}"/>
    <cellStyle name="Normal 7 3 4 7 4" xfId="32160" xr:uid="{00000000-0005-0000-0000-0000898B0000}"/>
    <cellStyle name="Normal 7 3 4 7 5" xfId="32161" xr:uid="{00000000-0005-0000-0000-00008A8B0000}"/>
    <cellStyle name="Normal 7 3 4 8" xfId="32162" xr:uid="{00000000-0005-0000-0000-00008B8B0000}"/>
    <cellStyle name="Normal 7 3 4 8 2" xfId="32163" xr:uid="{00000000-0005-0000-0000-00008C8B0000}"/>
    <cellStyle name="Normal 7 3 4 9" xfId="32164" xr:uid="{00000000-0005-0000-0000-00008D8B0000}"/>
    <cellStyle name="Normal 7 3 4 9 2" xfId="32165" xr:uid="{00000000-0005-0000-0000-00008E8B0000}"/>
    <cellStyle name="Normal 7 3 5" xfId="32166" xr:uid="{00000000-0005-0000-0000-00008F8B0000}"/>
    <cellStyle name="Normal 7 3 5 10" xfId="32167" xr:uid="{00000000-0005-0000-0000-0000908B0000}"/>
    <cellStyle name="Normal 7 3 5 11" xfId="32168" xr:uid="{00000000-0005-0000-0000-0000918B0000}"/>
    <cellStyle name="Normal 7 3 5 2" xfId="32169" xr:uid="{00000000-0005-0000-0000-0000928B0000}"/>
    <cellStyle name="Normal 7 3 5 2 2" xfId="32170" xr:uid="{00000000-0005-0000-0000-0000938B0000}"/>
    <cellStyle name="Normal 7 3 5 2 2 2" xfId="32171" xr:uid="{00000000-0005-0000-0000-0000948B0000}"/>
    <cellStyle name="Normal 7 3 5 2 3" xfId="32172" xr:uid="{00000000-0005-0000-0000-0000958B0000}"/>
    <cellStyle name="Normal 7 3 5 2 3 2" xfId="32173" xr:uid="{00000000-0005-0000-0000-0000968B0000}"/>
    <cellStyle name="Normal 7 3 5 2 4" xfId="32174" xr:uid="{00000000-0005-0000-0000-0000978B0000}"/>
    <cellStyle name="Normal 7 3 5 2 4 2" xfId="32175" xr:uid="{00000000-0005-0000-0000-0000988B0000}"/>
    <cellStyle name="Normal 7 3 5 2 5" xfId="32176" xr:uid="{00000000-0005-0000-0000-0000998B0000}"/>
    <cellStyle name="Normal 7 3 5 2 6" xfId="32177" xr:uid="{00000000-0005-0000-0000-00009A8B0000}"/>
    <cellStyle name="Normal 7 3 5 3" xfId="32178" xr:uid="{00000000-0005-0000-0000-00009B8B0000}"/>
    <cellStyle name="Normal 7 3 5 3 2" xfId="32179" xr:uid="{00000000-0005-0000-0000-00009C8B0000}"/>
    <cellStyle name="Normal 7 3 5 3 2 2" xfId="32180" xr:uid="{00000000-0005-0000-0000-00009D8B0000}"/>
    <cellStyle name="Normal 7 3 5 3 3" xfId="32181" xr:uid="{00000000-0005-0000-0000-00009E8B0000}"/>
    <cellStyle name="Normal 7 3 5 3 3 2" xfId="32182" xr:uid="{00000000-0005-0000-0000-00009F8B0000}"/>
    <cellStyle name="Normal 7 3 5 3 4" xfId="32183" xr:uid="{00000000-0005-0000-0000-0000A08B0000}"/>
    <cellStyle name="Normal 7 3 5 3 4 2" xfId="32184" xr:uid="{00000000-0005-0000-0000-0000A18B0000}"/>
    <cellStyle name="Normal 7 3 5 3 5" xfId="32185" xr:uid="{00000000-0005-0000-0000-0000A28B0000}"/>
    <cellStyle name="Normal 7 3 5 3 6" xfId="32186" xr:uid="{00000000-0005-0000-0000-0000A38B0000}"/>
    <cellStyle name="Normal 7 3 5 4" xfId="32187" xr:uid="{00000000-0005-0000-0000-0000A48B0000}"/>
    <cellStyle name="Normal 7 3 5 4 2" xfId="32188" xr:uid="{00000000-0005-0000-0000-0000A58B0000}"/>
    <cellStyle name="Normal 7 3 5 4 2 2" xfId="32189" xr:uid="{00000000-0005-0000-0000-0000A68B0000}"/>
    <cellStyle name="Normal 7 3 5 4 3" xfId="32190" xr:uid="{00000000-0005-0000-0000-0000A78B0000}"/>
    <cellStyle name="Normal 7 3 5 4 3 2" xfId="32191" xr:uid="{00000000-0005-0000-0000-0000A88B0000}"/>
    <cellStyle name="Normal 7 3 5 4 4" xfId="32192" xr:uid="{00000000-0005-0000-0000-0000A98B0000}"/>
    <cellStyle name="Normal 7 3 5 4 4 2" xfId="32193" xr:uid="{00000000-0005-0000-0000-0000AA8B0000}"/>
    <cellStyle name="Normal 7 3 5 4 5" xfId="32194" xr:uid="{00000000-0005-0000-0000-0000AB8B0000}"/>
    <cellStyle name="Normal 7 3 5 4 6" xfId="32195" xr:uid="{00000000-0005-0000-0000-0000AC8B0000}"/>
    <cellStyle name="Normal 7 3 5 5" xfId="32196" xr:uid="{00000000-0005-0000-0000-0000AD8B0000}"/>
    <cellStyle name="Normal 7 3 5 5 2" xfId="32197" xr:uid="{00000000-0005-0000-0000-0000AE8B0000}"/>
    <cellStyle name="Normal 7 3 5 5 2 2" xfId="32198" xr:uid="{00000000-0005-0000-0000-0000AF8B0000}"/>
    <cellStyle name="Normal 7 3 5 5 3" xfId="32199" xr:uid="{00000000-0005-0000-0000-0000B08B0000}"/>
    <cellStyle name="Normal 7 3 5 5 3 2" xfId="32200" xr:uid="{00000000-0005-0000-0000-0000B18B0000}"/>
    <cellStyle name="Normal 7 3 5 5 4" xfId="32201" xr:uid="{00000000-0005-0000-0000-0000B28B0000}"/>
    <cellStyle name="Normal 7 3 5 5 4 2" xfId="32202" xr:uid="{00000000-0005-0000-0000-0000B38B0000}"/>
    <cellStyle name="Normal 7 3 5 5 5" xfId="32203" xr:uid="{00000000-0005-0000-0000-0000B48B0000}"/>
    <cellStyle name="Normal 7 3 5 5 6" xfId="32204" xr:uid="{00000000-0005-0000-0000-0000B58B0000}"/>
    <cellStyle name="Normal 7 3 5 6" xfId="32205" xr:uid="{00000000-0005-0000-0000-0000B68B0000}"/>
    <cellStyle name="Normal 7 3 5 6 2" xfId="32206" xr:uid="{00000000-0005-0000-0000-0000B78B0000}"/>
    <cellStyle name="Normal 7 3 5 6 2 2" xfId="32207" xr:uid="{00000000-0005-0000-0000-0000B88B0000}"/>
    <cellStyle name="Normal 7 3 5 6 3" xfId="32208" xr:uid="{00000000-0005-0000-0000-0000B98B0000}"/>
    <cellStyle name="Normal 7 3 5 6 3 2" xfId="32209" xr:uid="{00000000-0005-0000-0000-0000BA8B0000}"/>
    <cellStyle name="Normal 7 3 5 6 4" xfId="32210" xr:uid="{00000000-0005-0000-0000-0000BB8B0000}"/>
    <cellStyle name="Normal 7 3 5 6 5" xfId="32211" xr:uid="{00000000-0005-0000-0000-0000BC8B0000}"/>
    <cellStyle name="Normal 7 3 5 7" xfId="32212" xr:uid="{00000000-0005-0000-0000-0000BD8B0000}"/>
    <cellStyle name="Normal 7 3 5 7 2" xfId="32213" xr:uid="{00000000-0005-0000-0000-0000BE8B0000}"/>
    <cellStyle name="Normal 7 3 5 8" xfId="32214" xr:uid="{00000000-0005-0000-0000-0000BF8B0000}"/>
    <cellStyle name="Normal 7 3 5 8 2" xfId="32215" xr:uid="{00000000-0005-0000-0000-0000C08B0000}"/>
    <cellStyle name="Normal 7 3 5 9" xfId="32216" xr:uid="{00000000-0005-0000-0000-0000C18B0000}"/>
    <cellStyle name="Normal 7 3 5 9 2" xfId="32217" xr:uid="{00000000-0005-0000-0000-0000C28B0000}"/>
    <cellStyle name="Normal 7 3 6" xfId="32218" xr:uid="{00000000-0005-0000-0000-0000C38B0000}"/>
    <cellStyle name="Normal 7 3 6 10" xfId="32219" xr:uid="{00000000-0005-0000-0000-0000C48B0000}"/>
    <cellStyle name="Normal 7 3 6 2" xfId="32220" xr:uid="{00000000-0005-0000-0000-0000C58B0000}"/>
    <cellStyle name="Normal 7 3 6 2 2" xfId="32221" xr:uid="{00000000-0005-0000-0000-0000C68B0000}"/>
    <cellStyle name="Normal 7 3 6 2 2 2" xfId="32222" xr:uid="{00000000-0005-0000-0000-0000C78B0000}"/>
    <cellStyle name="Normal 7 3 6 2 3" xfId="32223" xr:uid="{00000000-0005-0000-0000-0000C88B0000}"/>
    <cellStyle name="Normal 7 3 6 2 3 2" xfId="32224" xr:uid="{00000000-0005-0000-0000-0000C98B0000}"/>
    <cellStyle name="Normal 7 3 6 2 4" xfId="32225" xr:uid="{00000000-0005-0000-0000-0000CA8B0000}"/>
    <cellStyle name="Normal 7 3 6 2 4 2" xfId="32226" xr:uid="{00000000-0005-0000-0000-0000CB8B0000}"/>
    <cellStyle name="Normal 7 3 6 2 5" xfId="32227" xr:uid="{00000000-0005-0000-0000-0000CC8B0000}"/>
    <cellStyle name="Normal 7 3 6 2 6" xfId="32228" xr:uid="{00000000-0005-0000-0000-0000CD8B0000}"/>
    <cellStyle name="Normal 7 3 6 3" xfId="32229" xr:uid="{00000000-0005-0000-0000-0000CE8B0000}"/>
    <cellStyle name="Normal 7 3 6 3 2" xfId="32230" xr:uid="{00000000-0005-0000-0000-0000CF8B0000}"/>
    <cellStyle name="Normal 7 3 6 3 2 2" xfId="32231" xr:uid="{00000000-0005-0000-0000-0000D08B0000}"/>
    <cellStyle name="Normal 7 3 6 3 3" xfId="32232" xr:uid="{00000000-0005-0000-0000-0000D18B0000}"/>
    <cellStyle name="Normal 7 3 6 3 3 2" xfId="32233" xr:uid="{00000000-0005-0000-0000-0000D28B0000}"/>
    <cellStyle name="Normal 7 3 6 3 4" xfId="32234" xr:uid="{00000000-0005-0000-0000-0000D38B0000}"/>
    <cellStyle name="Normal 7 3 6 3 4 2" xfId="32235" xr:uid="{00000000-0005-0000-0000-0000D48B0000}"/>
    <cellStyle name="Normal 7 3 6 3 5" xfId="32236" xr:uid="{00000000-0005-0000-0000-0000D58B0000}"/>
    <cellStyle name="Normal 7 3 6 3 6" xfId="32237" xr:uid="{00000000-0005-0000-0000-0000D68B0000}"/>
    <cellStyle name="Normal 7 3 6 4" xfId="32238" xr:uid="{00000000-0005-0000-0000-0000D78B0000}"/>
    <cellStyle name="Normal 7 3 6 4 2" xfId="32239" xr:uid="{00000000-0005-0000-0000-0000D88B0000}"/>
    <cellStyle name="Normal 7 3 6 4 2 2" xfId="32240" xr:uid="{00000000-0005-0000-0000-0000D98B0000}"/>
    <cellStyle name="Normal 7 3 6 4 3" xfId="32241" xr:uid="{00000000-0005-0000-0000-0000DA8B0000}"/>
    <cellStyle name="Normal 7 3 6 4 3 2" xfId="32242" xr:uid="{00000000-0005-0000-0000-0000DB8B0000}"/>
    <cellStyle name="Normal 7 3 6 4 4" xfId="32243" xr:uid="{00000000-0005-0000-0000-0000DC8B0000}"/>
    <cellStyle name="Normal 7 3 6 4 4 2" xfId="32244" xr:uid="{00000000-0005-0000-0000-0000DD8B0000}"/>
    <cellStyle name="Normal 7 3 6 4 5" xfId="32245" xr:uid="{00000000-0005-0000-0000-0000DE8B0000}"/>
    <cellStyle name="Normal 7 3 6 4 6" xfId="32246" xr:uid="{00000000-0005-0000-0000-0000DF8B0000}"/>
    <cellStyle name="Normal 7 3 6 5" xfId="32247" xr:uid="{00000000-0005-0000-0000-0000E08B0000}"/>
    <cellStyle name="Normal 7 3 6 5 2" xfId="32248" xr:uid="{00000000-0005-0000-0000-0000E18B0000}"/>
    <cellStyle name="Normal 7 3 6 5 2 2" xfId="32249" xr:uid="{00000000-0005-0000-0000-0000E28B0000}"/>
    <cellStyle name="Normal 7 3 6 5 3" xfId="32250" xr:uid="{00000000-0005-0000-0000-0000E38B0000}"/>
    <cellStyle name="Normal 7 3 6 5 3 2" xfId="32251" xr:uid="{00000000-0005-0000-0000-0000E48B0000}"/>
    <cellStyle name="Normal 7 3 6 5 4" xfId="32252" xr:uid="{00000000-0005-0000-0000-0000E58B0000}"/>
    <cellStyle name="Normal 7 3 6 5 5" xfId="32253" xr:uid="{00000000-0005-0000-0000-0000E68B0000}"/>
    <cellStyle name="Normal 7 3 6 6" xfId="32254" xr:uid="{00000000-0005-0000-0000-0000E78B0000}"/>
    <cellStyle name="Normal 7 3 6 6 2" xfId="32255" xr:uid="{00000000-0005-0000-0000-0000E88B0000}"/>
    <cellStyle name="Normal 7 3 6 7" xfId="32256" xr:uid="{00000000-0005-0000-0000-0000E98B0000}"/>
    <cellStyle name="Normal 7 3 6 7 2" xfId="32257" xr:uid="{00000000-0005-0000-0000-0000EA8B0000}"/>
    <cellStyle name="Normal 7 3 6 8" xfId="32258" xr:uid="{00000000-0005-0000-0000-0000EB8B0000}"/>
    <cellStyle name="Normal 7 3 6 8 2" xfId="32259" xr:uid="{00000000-0005-0000-0000-0000EC8B0000}"/>
    <cellStyle name="Normal 7 3 6 9" xfId="32260" xr:uid="{00000000-0005-0000-0000-0000ED8B0000}"/>
    <cellStyle name="Normal 7 3 7" xfId="32261" xr:uid="{00000000-0005-0000-0000-0000EE8B0000}"/>
    <cellStyle name="Normal 7 3 7 10" xfId="32262" xr:uid="{00000000-0005-0000-0000-0000EF8B0000}"/>
    <cellStyle name="Normal 7 3 7 2" xfId="32263" xr:uid="{00000000-0005-0000-0000-0000F08B0000}"/>
    <cellStyle name="Normal 7 3 7 2 2" xfId="32264" xr:uid="{00000000-0005-0000-0000-0000F18B0000}"/>
    <cellStyle name="Normal 7 3 7 2 2 2" xfId="32265" xr:uid="{00000000-0005-0000-0000-0000F28B0000}"/>
    <cellStyle name="Normal 7 3 7 2 3" xfId="32266" xr:uid="{00000000-0005-0000-0000-0000F38B0000}"/>
    <cellStyle name="Normal 7 3 7 2 3 2" xfId="32267" xr:uid="{00000000-0005-0000-0000-0000F48B0000}"/>
    <cellStyle name="Normal 7 3 7 2 4" xfId="32268" xr:uid="{00000000-0005-0000-0000-0000F58B0000}"/>
    <cellStyle name="Normal 7 3 7 2 4 2" xfId="32269" xr:uid="{00000000-0005-0000-0000-0000F68B0000}"/>
    <cellStyle name="Normal 7 3 7 2 5" xfId="32270" xr:uid="{00000000-0005-0000-0000-0000F78B0000}"/>
    <cellStyle name="Normal 7 3 7 2 6" xfId="32271" xr:uid="{00000000-0005-0000-0000-0000F88B0000}"/>
    <cellStyle name="Normal 7 3 7 3" xfId="32272" xr:uid="{00000000-0005-0000-0000-0000F98B0000}"/>
    <cellStyle name="Normal 7 3 7 3 2" xfId="32273" xr:uid="{00000000-0005-0000-0000-0000FA8B0000}"/>
    <cellStyle name="Normal 7 3 7 3 2 2" xfId="32274" xr:uid="{00000000-0005-0000-0000-0000FB8B0000}"/>
    <cellStyle name="Normal 7 3 7 3 3" xfId="32275" xr:uid="{00000000-0005-0000-0000-0000FC8B0000}"/>
    <cellStyle name="Normal 7 3 7 3 3 2" xfId="32276" xr:uid="{00000000-0005-0000-0000-0000FD8B0000}"/>
    <cellStyle name="Normal 7 3 7 3 4" xfId="32277" xr:uid="{00000000-0005-0000-0000-0000FE8B0000}"/>
    <cellStyle name="Normal 7 3 7 3 4 2" xfId="32278" xr:uid="{00000000-0005-0000-0000-0000FF8B0000}"/>
    <cellStyle name="Normal 7 3 7 3 5" xfId="32279" xr:uid="{00000000-0005-0000-0000-0000008C0000}"/>
    <cellStyle name="Normal 7 3 7 3 6" xfId="32280" xr:uid="{00000000-0005-0000-0000-0000018C0000}"/>
    <cellStyle name="Normal 7 3 7 4" xfId="32281" xr:uid="{00000000-0005-0000-0000-0000028C0000}"/>
    <cellStyle name="Normal 7 3 7 4 2" xfId="32282" xr:uid="{00000000-0005-0000-0000-0000038C0000}"/>
    <cellStyle name="Normal 7 3 7 4 2 2" xfId="32283" xr:uid="{00000000-0005-0000-0000-0000048C0000}"/>
    <cellStyle name="Normal 7 3 7 4 3" xfId="32284" xr:uid="{00000000-0005-0000-0000-0000058C0000}"/>
    <cellStyle name="Normal 7 3 7 4 3 2" xfId="32285" xr:uid="{00000000-0005-0000-0000-0000068C0000}"/>
    <cellStyle name="Normal 7 3 7 4 4" xfId="32286" xr:uid="{00000000-0005-0000-0000-0000078C0000}"/>
    <cellStyle name="Normal 7 3 7 4 4 2" xfId="32287" xr:uid="{00000000-0005-0000-0000-0000088C0000}"/>
    <cellStyle name="Normal 7 3 7 4 5" xfId="32288" xr:uid="{00000000-0005-0000-0000-0000098C0000}"/>
    <cellStyle name="Normal 7 3 7 4 6" xfId="32289" xr:uid="{00000000-0005-0000-0000-00000A8C0000}"/>
    <cellStyle name="Normal 7 3 7 5" xfId="32290" xr:uid="{00000000-0005-0000-0000-00000B8C0000}"/>
    <cellStyle name="Normal 7 3 7 5 2" xfId="32291" xr:uid="{00000000-0005-0000-0000-00000C8C0000}"/>
    <cellStyle name="Normal 7 3 7 5 2 2" xfId="32292" xr:uid="{00000000-0005-0000-0000-00000D8C0000}"/>
    <cellStyle name="Normal 7 3 7 5 3" xfId="32293" xr:uid="{00000000-0005-0000-0000-00000E8C0000}"/>
    <cellStyle name="Normal 7 3 7 5 3 2" xfId="32294" xr:uid="{00000000-0005-0000-0000-00000F8C0000}"/>
    <cellStyle name="Normal 7 3 7 5 4" xfId="32295" xr:uid="{00000000-0005-0000-0000-0000108C0000}"/>
    <cellStyle name="Normal 7 3 7 5 5" xfId="32296" xr:uid="{00000000-0005-0000-0000-0000118C0000}"/>
    <cellStyle name="Normal 7 3 7 6" xfId="32297" xr:uid="{00000000-0005-0000-0000-0000128C0000}"/>
    <cellStyle name="Normal 7 3 7 6 2" xfId="32298" xr:uid="{00000000-0005-0000-0000-0000138C0000}"/>
    <cellStyle name="Normal 7 3 7 7" xfId="32299" xr:uid="{00000000-0005-0000-0000-0000148C0000}"/>
    <cellStyle name="Normal 7 3 7 7 2" xfId="32300" xr:uid="{00000000-0005-0000-0000-0000158C0000}"/>
    <cellStyle name="Normal 7 3 7 8" xfId="32301" xr:uid="{00000000-0005-0000-0000-0000168C0000}"/>
    <cellStyle name="Normal 7 3 7 8 2" xfId="32302" xr:uid="{00000000-0005-0000-0000-0000178C0000}"/>
    <cellStyle name="Normal 7 3 7 9" xfId="32303" xr:uid="{00000000-0005-0000-0000-0000188C0000}"/>
    <cellStyle name="Normal 7 3 8" xfId="32304" xr:uid="{00000000-0005-0000-0000-0000198C0000}"/>
    <cellStyle name="Normal 7 3 8 2" xfId="32305" xr:uid="{00000000-0005-0000-0000-00001A8C0000}"/>
    <cellStyle name="Normal 7 3 8 2 2" xfId="32306" xr:uid="{00000000-0005-0000-0000-00001B8C0000}"/>
    <cellStyle name="Normal 7 3 8 3" xfId="32307" xr:uid="{00000000-0005-0000-0000-00001C8C0000}"/>
    <cellStyle name="Normal 7 3 8 3 2" xfId="32308" xr:uid="{00000000-0005-0000-0000-00001D8C0000}"/>
    <cellStyle name="Normal 7 3 8 4" xfId="32309" xr:uid="{00000000-0005-0000-0000-00001E8C0000}"/>
    <cellStyle name="Normal 7 3 8 4 2" xfId="32310" xr:uid="{00000000-0005-0000-0000-00001F8C0000}"/>
    <cellStyle name="Normal 7 3 8 5" xfId="32311" xr:uid="{00000000-0005-0000-0000-0000208C0000}"/>
    <cellStyle name="Normal 7 3 8 6" xfId="32312" xr:uid="{00000000-0005-0000-0000-0000218C0000}"/>
    <cellStyle name="Normal 7 3 9" xfId="32313" xr:uid="{00000000-0005-0000-0000-0000228C0000}"/>
    <cellStyle name="Normal 7 3 9 2" xfId="32314" xr:uid="{00000000-0005-0000-0000-0000238C0000}"/>
    <cellStyle name="Normal 7 3 9 2 2" xfId="32315" xr:uid="{00000000-0005-0000-0000-0000248C0000}"/>
    <cellStyle name="Normal 7 3 9 3" xfId="32316" xr:uid="{00000000-0005-0000-0000-0000258C0000}"/>
    <cellStyle name="Normal 7 3 9 3 2" xfId="32317" xr:uid="{00000000-0005-0000-0000-0000268C0000}"/>
    <cellStyle name="Normal 7 3 9 4" xfId="32318" xr:uid="{00000000-0005-0000-0000-0000278C0000}"/>
    <cellStyle name="Normal 7 3 9 4 2" xfId="32319" xr:uid="{00000000-0005-0000-0000-0000288C0000}"/>
    <cellStyle name="Normal 7 3 9 5" xfId="32320" xr:uid="{00000000-0005-0000-0000-0000298C0000}"/>
    <cellStyle name="Normal 7 3 9 6" xfId="32321" xr:uid="{00000000-0005-0000-0000-00002A8C0000}"/>
    <cellStyle name="Normal 7 4" xfId="32322" xr:uid="{00000000-0005-0000-0000-00002B8C0000}"/>
    <cellStyle name="Normal 7 4 10" xfId="32323" xr:uid="{00000000-0005-0000-0000-00002C8C0000}"/>
    <cellStyle name="Normal 7 4 10 2" xfId="32324" xr:uid="{00000000-0005-0000-0000-00002D8C0000}"/>
    <cellStyle name="Normal 7 4 11" xfId="32325" xr:uid="{00000000-0005-0000-0000-00002E8C0000}"/>
    <cellStyle name="Normal 7 4 11 2" xfId="32326" xr:uid="{00000000-0005-0000-0000-00002F8C0000}"/>
    <cellStyle name="Normal 7 4 12" xfId="32327" xr:uid="{00000000-0005-0000-0000-0000308C0000}"/>
    <cellStyle name="Normal 7 4 13" xfId="32328" xr:uid="{00000000-0005-0000-0000-0000318C0000}"/>
    <cellStyle name="Normal 7 4 14" xfId="32329" xr:uid="{00000000-0005-0000-0000-0000328C0000}"/>
    <cellStyle name="Normal 7 4 2" xfId="32330" xr:uid="{00000000-0005-0000-0000-0000338C0000}"/>
    <cellStyle name="Normal 7 4 2 10" xfId="32331" xr:uid="{00000000-0005-0000-0000-0000348C0000}"/>
    <cellStyle name="Normal 7 4 2 11" xfId="32332" xr:uid="{00000000-0005-0000-0000-0000358C0000}"/>
    <cellStyle name="Normal 7 4 2 12" xfId="32333" xr:uid="{00000000-0005-0000-0000-0000368C0000}"/>
    <cellStyle name="Normal 7 4 2 2" xfId="32334" xr:uid="{00000000-0005-0000-0000-0000378C0000}"/>
    <cellStyle name="Normal 7 4 2 2 2" xfId="32335" xr:uid="{00000000-0005-0000-0000-0000388C0000}"/>
    <cellStyle name="Normal 7 4 2 2 2 2" xfId="32336" xr:uid="{00000000-0005-0000-0000-0000398C0000}"/>
    <cellStyle name="Normal 7 4 2 2 3" xfId="32337" xr:uid="{00000000-0005-0000-0000-00003A8C0000}"/>
    <cellStyle name="Normal 7 4 2 2 3 2" xfId="32338" xr:uid="{00000000-0005-0000-0000-00003B8C0000}"/>
    <cellStyle name="Normal 7 4 2 2 4" xfId="32339" xr:uid="{00000000-0005-0000-0000-00003C8C0000}"/>
    <cellStyle name="Normal 7 4 2 2 4 2" xfId="32340" xr:uid="{00000000-0005-0000-0000-00003D8C0000}"/>
    <cellStyle name="Normal 7 4 2 2 5" xfId="32341" xr:uid="{00000000-0005-0000-0000-00003E8C0000}"/>
    <cellStyle name="Normal 7 4 2 2 6" xfId="32342" xr:uid="{00000000-0005-0000-0000-00003F8C0000}"/>
    <cellStyle name="Normal 7 4 2 2 7" xfId="32343" xr:uid="{00000000-0005-0000-0000-0000408C0000}"/>
    <cellStyle name="Normal 7 4 2 3" xfId="32344" xr:uid="{00000000-0005-0000-0000-0000418C0000}"/>
    <cellStyle name="Normal 7 4 2 3 2" xfId="32345" xr:uid="{00000000-0005-0000-0000-0000428C0000}"/>
    <cellStyle name="Normal 7 4 2 3 2 2" xfId="32346" xr:uid="{00000000-0005-0000-0000-0000438C0000}"/>
    <cellStyle name="Normal 7 4 2 3 3" xfId="32347" xr:uid="{00000000-0005-0000-0000-0000448C0000}"/>
    <cellStyle name="Normal 7 4 2 3 3 2" xfId="32348" xr:uid="{00000000-0005-0000-0000-0000458C0000}"/>
    <cellStyle name="Normal 7 4 2 3 4" xfId="32349" xr:uid="{00000000-0005-0000-0000-0000468C0000}"/>
    <cellStyle name="Normal 7 4 2 3 4 2" xfId="32350" xr:uid="{00000000-0005-0000-0000-0000478C0000}"/>
    <cellStyle name="Normal 7 4 2 3 5" xfId="32351" xr:uid="{00000000-0005-0000-0000-0000488C0000}"/>
    <cellStyle name="Normal 7 4 2 3 6" xfId="32352" xr:uid="{00000000-0005-0000-0000-0000498C0000}"/>
    <cellStyle name="Normal 7 4 2 4" xfId="32353" xr:uid="{00000000-0005-0000-0000-00004A8C0000}"/>
    <cellStyle name="Normal 7 4 2 4 2" xfId="32354" xr:uid="{00000000-0005-0000-0000-00004B8C0000}"/>
    <cellStyle name="Normal 7 4 2 4 2 2" xfId="32355" xr:uid="{00000000-0005-0000-0000-00004C8C0000}"/>
    <cellStyle name="Normal 7 4 2 4 3" xfId="32356" xr:uid="{00000000-0005-0000-0000-00004D8C0000}"/>
    <cellStyle name="Normal 7 4 2 4 3 2" xfId="32357" xr:uid="{00000000-0005-0000-0000-00004E8C0000}"/>
    <cellStyle name="Normal 7 4 2 4 4" xfId="32358" xr:uid="{00000000-0005-0000-0000-00004F8C0000}"/>
    <cellStyle name="Normal 7 4 2 4 4 2" xfId="32359" xr:uid="{00000000-0005-0000-0000-0000508C0000}"/>
    <cellStyle name="Normal 7 4 2 4 5" xfId="32360" xr:uid="{00000000-0005-0000-0000-0000518C0000}"/>
    <cellStyle name="Normal 7 4 2 4 6" xfId="32361" xr:uid="{00000000-0005-0000-0000-0000528C0000}"/>
    <cellStyle name="Normal 7 4 2 5" xfId="32362" xr:uid="{00000000-0005-0000-0000-0000538C0000}"/>
    <cellStyle name="Normal 7 4 2 5 2" xfId="32363" xr:uid="{00000000-0005-0000-0000-0000548C0000}"/>
    <cellStyle name="Normal 7 4 2 5 2 2" xfId="32364" xr:uid="{00000000-0005-0000-0000-0000558C0000}"/>
    <cellStyle name="Normal 7 4 2 5 3" xfId="32365" xr:uid="{00000000-0005-0000-0000-0000568C0000}"/>
    <cellStyle name="Normal 7 4 2 5 3 2" xfId="32366" xr:uid="{00000000-0005-0000-0000-0000578C0000}"/>
    <cellStyle name="Normal 7 4 2 5 4" xfId="32367" xr:uid="{00000000-0005-0000-0000-0000588C0000}"/>
    <cellStyle name="Normal 7 4 2 5 4 2" xfId="32368" xr:uid="{00000000-0005-0000-0000-0000598C0000}"/>
    <cellStyle name="Normal 7 4 2 5 5" xfId="32369" xr:uid="{00000000-0005-0000-0000-00005A8C0000}"/>
    <cellStyle name="Normal 7 4 2 5 6" xfId="32370" xr:uid="{00000000-0005-0000-0000-00005B8C0000}"/>
    <cellStyle name="Normal 7 4 2 6" xfId="32371" xr:uid="{00000000-0005-0000-0000-00005C8C0000}"/>
    <cellStyle name="Normal 7 4 2 6 2" xfId="32372" xr:uid="{00000000-0005-0000-0000-00005D8C0000}"/>
    <cellStyle name="Normal 7 4 2 6 2 2" xfId="32373" xr:uid="{00000000-0005-0000-0000-00005E8C0000}"/>
    <cellStyle name="Normal 7 4 2 6 3" xfId="32374" xr:uid="{00000000-0005-0000-0000-00005F8C0000}"/>
    <cellStyle name="Normal 7 4 2 6 3 2" xfId="32375" xr:uid="{00000000-0005-0000-0000-0000608C0000}"/>
    <cellStyle name="Normal 7 4 2 6 4" xfId="32376" xr:uid="{00000000-0005-0000-0000-0000618C0000}"/>
    <cellStyle name="Normal 7 4 2 6 5" xfId="32377" xr:uid="{00000000-0005-0000-0000-0000628C0000}"/>
    <cellStyle name="Normal 7 4 2 7" xfId="32378" xr:uid="{00000000-0005-0000-0000-0000638C0000}"/>
    <cellStyle name="Normal 7 4 2 7 2" xfId="32379" xr:uid="{00000000-0005-0000-0000-0000648C0000}"/>
    <cellStyle name="Normal 7 4 2 8" xfId="32380" xr:uid="{00000000-0005-0000-0000-0000658C0000}"/>
    <cellStyle name="Normal 7 4 2 8 2" xfId="32381" xr:uid="{00000000-0005-0000-0000-0000668C0000}"/>
    <cellStyle name="Normal 7 4 2 9" xfId="32382" xr:uid="{00000000-0005-0000-0000-0000678C0000}"/>
    <cellStyle name="Normal 7 4 2 9 2" xfId="32383" xr:uid="{00000000-0005-0000-0000-0000688C0000}"/>
    <cellStyle name="Normal 7 4 3" xfId="32384" xr:uid="{00000000-0005-0000-0000-0000698C0000}"/>
    <cellStyle name="Normal 7 4 3 10" xfId="32385" xr:uid="{00000000-0005-0000-0000-00006A8C0000}"/>
    <cellStyle name="Normal 7 4 3 11" xfId="32386" xr:uid="{00000000-0005-0000-0000-00006B8C0000}"/>
    <cellStyle name="Normal 7 4 3 2" xfId="32387" xr:uid="{00000000-0005-0000-0000-00006C8C0000}"/>
    <cellStyle name="Normal 7 4 3 2 2" xfId="32388" xr:uid="{00000000-0005-0000-0000-00006D8C0000}"/>
    <cellStyle name="Normal 7 4 3 2 2 2" xfId="32389" xr:uid="{00000000-0005-0000-0000-00006E8C0000}"/>
    <cellStyle name="Normal 7 4 3 2 3" xfId="32390" xr:uid="{00000000-0005-0000-0000-00006F8C0000}"/>
    <cellStyle name="Normal 7 4 3 2 3 2" xfId="32391" xr:uid="{00000000-0005-0000-0000-0000708C0000}"/>
    <cellStyle name="Normal 7 4 3 2 4" xfId="32392" xr:uid="{00000000-0005-0000-0000-0000718C0000}"/>
    <cellStyle name="Normal 7 4 3 2 4 2" xfId="32393" xr:uid="{00000000-0005-0000-0000-0000728C0000}"/>
    <cellStyle name="Normal 7 4 3 2 5" xfId="32394" xr:uid="{00000000-0005-0000-0000-0000738C0000}"/>
    <cellStyle name="Normal 7 4 3 2 6" xfId="32395" xr:uid="{00000000-0005-0000-0000-0000748C0000}"/>
    <cellStyle name="Normal 7 4 3 3" xfId="32396" xr:uid="{00000000-0005-0000-0000-0000758C0000}"/>
    <cellStyle name="Normal 7 4 3 3 2" xfId="32397" xr:uid="{00000000-0005-0000-0000-0000768C0000}"/>
    <cellStyle name="Normal 7 4 3 3 2 2" xfId="32398" xr:uid="{00000000-0005-0000-0000-0000778C0000}"/>
    <cellStyle name="Normal 7 4 3 3 3" xfId="32399" xr:uid="{00000000-0005-0000-0000-0000788C0000}"/>
    <cellStyle name="Normal 7 4 3 3 3 2" xfId="32400" xr:uid="{00000000-0005-0000-0000-0000798C0000}"/>
    <cellStyle name="Normal 7 4 3 3 4" xfId="32401" xr:uid="{00000000-0005-0000-0000-00007A8C0000}"/>
    <cellStyle name="Normal 7 4 3 3 4 2" xfId="32402" xr:uid="{00000000-0005-0000-0000-00007B8C0000}"/>
    <cellStyle name="Normal 7 4 3 3 5" xfId="32403" xr:uid="{00000000-0005-0000-0000-00007C8C0000}"/>
    <cellStyle name="Normal 7 4 3 3 6" xfId="32404" xr:uid="{00000000-0005-0000-0000-00007D8C0000}"/>
    <cellStyle name="Normal 7 4 3 4" xfId="32405" xr:uid="{00000000-0005-0000-0000-00007E8C0000}"/>
    <cellStyle name="Normal 7 4 3 4 2" xfId="32406" xr:uid="{00000000-0005-0000-0000-00007F8C0000}"/>
    <cellStyle name="Normal 7 4 3 4 2 2" xfId="32407" xr:uid="{00000000-0005-0000-0000-0000808C0000}"/>
    <cellStyle name="Normal 7 4 3 4 3" xfId="32408" xr:uid="{00000000-0005-0000-0000-0000818C0000}"/>
    <cellStyle name="Normal 7 4 3 4 3 2" xfId="32409" xr:uid="{00000000-0005-0000-0000-0000828C0000}"/>
    <cellStyle name="Normal 7 4 3 4 4" xfId="32410" xr:uid="{00000000-0005-0000-0000-0000838C0000}"/>
    <cellStyle name="Normal 7 4 3 4 4 2" xfId="32411" xr:uid="{00000000-0005-0000-0000-0000848C0000}"/>
    <cellStyle name="Normal 7 4 3 4 5" xfId="32412" xr:uid="{00000000-0005-0000-0000-0000858C0000}"/>
    <cellStyle name="Normal 7 4 3 4 6" xfId="32413" xr:uid="{00000000-0005-0000-0000-0000868C0000}"/>
    <cellStyle name="Normal 7 4 3 5" xfId="32414" xr:uid="{00000000-0005-0000-0000-0000878C0000}"/>
    <cellStyle name="Normal 7 4 3 5 2" xfId="32415" xr:uid="{00000000-0005-0000-0000-0000888C0000}"/>
    <cellStyle name="Normal 7 4 3 5 2 2" xfId="32416" xr:uid="{00000000-0005-0000-0000-0000898C0000}"/>
    <cellStyle name="Normal 7 4 3 5 3" xfId="32417" xr:uid="{00000000-0005-0000-0000-00008A8C0000}"/>
    <cellStyle name="Normal 7 4 3 5 3 2" xfId="32418" xr:uid="{00000000-0005-0000-0000-00008B8C0000}"/>
    <cellStyle name="Normal 7 4 3 5 4" xfId="32419" xr:uid="{00000000-0005-0000-0000-00008C8C0000}"/>
    <cellStyle name="Normal 7 4 3 5 5" xfId="32420" xr:uid="{00000000-0005-0000-0000-00008D8C0000}"/>
    <cellStyle name="Normal 7 4 3 6" xfId="32421" xr:uid="{00000000-0005-0000-0000-00008E8C0000}"/>
    <cellStyle name="Normal 7 4 3 6 2" xfId="32422" xr:uid="{00000000-0005-0000-0000-00008F8C0000}"/>
    <cellStyle name="Normal 7 4 3 7" xfId="32423" xr:uid="{00000000-0005-0000-0000-0000908C0000}"/>
    <cellStyle name="Normal 7 4 3 7 2" xfId="32424" xr:uid="{00000000-0005-0000-0000-0000918C0000}"/>
    <cellStyle name="Normal 7 4 3 8" xfId="32425" xr:uid="{00000000-0005-0000-0000-0000928C0000}"/>
    <cellStyle name="Normal 7 4 3 8 2" xfId="32426" xr:uid="{00000000-0005-0000-0000-0000938C0000}"/>
    <cellStyle name="Normal 7 4 3 9" xfId="32427" xr:uid="{00000000-0005-0000-0000-0000948C0000}"/>
    <cellStyle name="Normal 7 4 4" xfId="32428" xr:uid="{00000000-0005-0000-0000-0000958C0000}"/>
    <cellStyle name="Normal 7 4 4 10" xfId="32429" xr:uid="{00000000-0005-0000-0000-0000968C0000}"/>
    <cellStyle name="Normal 7 4 4 11" xfId="32430" xr:uid="{00000000-0005-0000-0000-0000978C0000}"/>
    <cellStyle name="Normal 7 4 4 2" xfId="32431" xr:uid="{00000000-0005-0000-0000-0000988C0000}"/>
    <cellStyle name="Normal 7 4 4 2 2" xfId="32432" xr:uid="{00000000-0005-0000-0000-0000998C0000}"/>
    <cellStyle name="Normal 7 4 4 2 2 2" xfId="32433" xr:uid="{00000000-0005-0000-0000-00009A8C0000}"/>
    <cellStyle name="Normal 7 4 4 2 3" xfId="32434" xr:uid="{00000000-0005-0000-0000-00009B8C0000}"/>
    <cellStyle name="Normal 7 4 4 2 3 2" xfId="32435" xr:uid="{00000000-0005-0000-0000-00009C8C0000}"/>
    <cellStyle name="Normal 7 4 4 2 4" xfId="32436" xr:uid="{00000000-0005-0000-0000-00009D8C0000}"/>
    <cellStyle name="Normal 7 4 4 2 4 2" xfId="32437" xr:uid="{00000000-0005-0000-0000-00009E8C0000}"/>
    <cellStyle name="Normal 7 4 4 2 5" xfId="32438" xr:uid="{00000000-0005-0000-0000-00009F8C0000}"/>
    <cellStyle name="Normal 7 4 4 2 6" xfId="32439" xr:uid="{00000000-0005-0000-0000-0000A08C0000}"/>
    <cellStyle name="Normal 7 4 4 3" xfId="32440" xr:uid="{00000000-0005-0000-0000-0000A18C0000}"/>
    <cellStyle name="Normal 7 4 4 3 2" xfId="32441" xr:uid="{00000000-0005-0000-0000-0000A28C0000}"/>
    <cellStyle name="Normal 7 4 4 3 2 2" xfId="32442" xr:uid="{00000000-0005-0000-0000-0000A38C0000}"/>
    <cellStyle name="Normal 7 4 4 3 3" xfId="32443" xr:uid="{00000000-0005-0000-0000-0000A48C0000}"/>
    <cellStyle name="Normal 7 4 4 3 3 2" xfId="32444" xr:uid="{00000000-0005-0000-0000-0000A58C0000}"/>
    <cellStyle name="Normal 7 4 4 3 4" xfId="32445" xr:uid="{00000000-0005-0000-0000-0000A68C0000}"/>
    <cellStyle name="Normal 7 4 4 3 4 2" xfId="32446" xr:uid="{00000000-0005-0000-0000-0000A78C0000}"/>
    <cellStyle name="Normal 7 4 4 3 5" xfId="32447" xr:uid="{00000000-0005-0000-0000-0000A88C0000}"/>
    <cellStyle name="Normal 7 4 4 3 6" xfId="32448" xr:uid="{00000000-0005-0000-0000-0000A98C0000}"/>
    <cellStyle name="Normal 7 4 4 4" xfId="32449" xr:uid="{00000000-0005-0000-0000-0000AA8C0000}"/>
    <cellStyle name="Normal 7 4 4 4 2" xfId="32450" xr:uid="{00000000-0005-0000-0000-0000AB8C0000}"/>
    <cellStyle name="Normal 7 4 4 4 2 2" xfId="32451" xr:uid="{00000000-0005-0000-0000-0000AC8C0000}"/>
    <cellStyle name="Normal 7 4 4 4 3" xfId="32452" xr:uid="{00000000-0005-0000-0000-0000AD8C0000}"/>
    <cellStyle name="Normal 7 4 4 4 3 2" xfId="32453" xr:uid="{00000000-0005-0000-0000-0000AE8C0000}"/>
    <cellStyle name="Normal 7 4 4 4 4" xfId="32454" xr:uid="{00000000-0005-0000-0000-0000AF8C0000}"/>
    <cellStyle name="Normal 7 4 4 4 4 2" xfId="32455" xr:uid="{00000000-0005-0000-0000-0000B08C0000}"/>
    <cellStyle name="Normal 7 4 4 4 5" xfId="32456" xr:uid="{00000000-0005-0000-0000-0000B18C0000}"/>
    <cellStyle name="Normal 7 4 4 4 6" xfId="32457" xr:uid="{00000000-0005-0000-0000-0000B28C0000}"/>
    <cellStyle name="Normal 7 4 4 5" xfId="32458" xr:uid="{00000000-0005-0000-0000-0000B38C0000}"/>
    <cellStyle name="Normal 7 4 4 5 2" xfId="32459" xr:uid="{00000000-0005-0000-0000-0000B48C0000}"/>
    <cellStyle name="Normal 7 4 4 5 2 2" xfId="32460" xr:uid="{00000000-0005-0000-0000-0000B58C0000}"/>
    <cellStyle name="Normal 7 4 4 5 3" xfId="32461" xr:uid="{00000000-0005-0000-0000-0000B68C0000}"/>
    <cellStyle name="Normal 7 4 4 5 3 2" xfId="32462" xr:uid="{00000000-0005-0000-0000-0000B78C0000}"/>
    <cellStyle name="Normal 7 4 4 5 4" xfId="32463" xr:uid="{00000000-0005-0000-0000-0000B88C0000}"/>
    <cellStyle name="Normal 7 4 4 5 5" xfId="32464" xr:uid="{00000000-0005-0000-0000-0000B98C0000}"/>
    <cellStyle name="Normal 7 4 4 6" xfId="32465" xr:uid="{00000000-0005-0000-0000-0000BA8C0000}"/>
    <cellStyle name="Normal 7 4 4 6 2" xfId="32466" xr:uid="{00000000-0005-0000-0000-0000BB8C0000}"/>
    <cellStyle name="Normal 7 4 4 7" xfId="32467" xr:uid="{00000000-0005-0000-0000-0000BC8C0000}"/>
    <cellStyle name="Normal 7 4 4 7 2" xfId="32468" xr:uid="{00000000-0005-0000-0000-0000BD8C0000}"/>
    <cellStyle name="Normal 7 4 4 8" xfId="32469" xr:uid="{00000000-0005-0000-0000-0000BE8C0000}"/>
    <cellStyle name="Normal 7 4 4 8 2" xfId="32470" xr:uid="{00000000-0005-0000-0000-0000BF8C0000}"/>
    <cellStyle name="Normal 7 4 4 9" xfId="32471" xr:uid="{00000000-0005-0000-0000-0000C08C0000}"/>
    <cellStyle name="Normal 7 4 5" xfId="32472" xr:uid="{00000000-0005-0000-0000-0000C18C0000}"/>
    <cellStyle name="Normal 7 4 5 2" xfId="32473" xr:uid="{00000000-0005-0000-0000-0000C28C0000}"/>
    <cellStyle name="Normal 7 4 5 2 2" xfId="32474" xr:uid="{00000000-0005-0000-0000-0000C38C0000}"/>
    <cellStyle name="Normal 7 4 5 3" xfId="32475" xr:uid="{00000000-0005-0000-0000-0000C48C0000}"/>
    <cellStyle name="Normal 7 4 5 3 2" xfId="32476" xr:uid="{00000000-0005-0000-0000-0000C58C0000}"/>
    <cellStyle name="Normal 7 4 5 4" xfId="32477" xr:uid="{00000000-0005-0000-0000-0000C68C0000}"/>
    <cellStyle name="Normal 7 4 5 4 2" xfId="32478" xr:uid="{00000000-0005-0000-0000-0000C78C0000}"/>
    <cellStyle name="Normal 7 4 5 5" xfId="32479" xr:uid="{00000000-0005-0000-0000-0000C88C0000}"/>
    <cellStyle name="Normal 7 4 5 6" xfId="32480" xr:uid="{00000000-0005-0000-0000-0000C98C0000}"/>
    <cellStyle name="Normal 7 4 6" xfId="32481" xr:uid="{00000000-0005-0000-0000-0000CA8C0000}"/>
    <cellStyle name="Normal 7 4 6 2" xfId="32482" xr:uid="{00000000-0005-0000-0000-0000CB8C0000}"/>
    <cellStyle name="Normal 7 4 6 2 2" xfId="32483" xr:uid="{00000000-0005-0000-0000-0000CC8C0000}"/>
    <cellStyle name="Normal 7 4 6 3" xfId="32484" xr:uid="{00000000-0005-0000-0000-0000CD8C0000}"/>
    <cellStyle name="Normal 7 4 6 3 2" xfId="32485" xr:uid="{00000000-0005-0000-0000-0000CE8C0000}"/>
    <cellStyle name="Normal 7 4 6 4" xfId="32486" xr:uid="{00000000-0005-0000-0000-0000CF8C0000}"/>
    <cellStyle name="Normal 7 4 6 4 2" xfId="32487" xr:uid="{00000000-0005-0000-0000-0000D08C0000}"/>
    <cellStyle name="Normal 7 4 6 5" xfId="32488" xr:uid="{00000000-0005-0000-0000-0000D18C0000}"/>
    <cellStyle name="Normal 7 4 6 6" xfId="32489" xr:uid="{00000000-0005-0000-0000-0000D28C0000}"/>
    <cellStyle name="Normal 7 4 7" xfId="32490" xr:uid="{00000000-0005-0000-0000-0000D38C0000}"/>
    <cellStyle name="Normal 7 4 7 2" xfId="32491" xr:uid="{00000000-0005-0000-0000-0000D48C0000}"/>
    <cellStyle name="Normal 7 4 7 2 2" xfId="32492" xr:uid="{00000000-0005-0000-0000-0000D58C0000}"/>
    <cellStyle name="Normal 7 4 7 3" xfId="32493" xr:uid="{00000000-0005-0000-0000-0000D68C0000}"/>
    <cellStyle name="Normal 7 4 7 3 2" xfId="32494" xr:uid="{00000000-0005-0000-0000-0000D78C0000}"/>
    <cellStyle name="Normal 7 4 7 4" xfId="32495" xr:uid="{00000000-0005-0000-0000-0000D88C0000}"/>
    <cellStyle name="Normal 7 4 7 4 2" xfId="32496" xr:uid="{00000000-0005-0000-0000-0000D98C0000}"/>
    <cellStyle name="Normal 7 4 7 5" xfId="32497" xr:uid="{00000000-0005-0000-0000-0000DA8C0000}"/>
    <cellStyle name="Normal 7 4 7 6" xfId="32498" xr:uid="{00000000-0005-0000-0000-0000DB8C0000}"/>
    <cellStyle name="Normal 7 4 8" xfId="32499" xr:uid="{00000000-0005-0000-0000-0000DC8C0000}"/>
    <cellStyle name="Normal 7 4 8 2" xfId="32500" xr:uid="{00000000-0005-0000-0000-0000DD8C0000}"/>
    <cellStyle name="Normal 7 4 8 2 2" xfId="32501" xr:uid="{00000000-0005-0000-0000-0000DE8C0000}"/>
    <cellStyle name="Normal 7 4 8 3" xfId="32502" xr:uid="{00000000-0005-0000-0000-0000DF8C0000}"/>
    <cellStyle name="Normal 7 4 8 3 2" xfId="32503" xr:uid="{00000000-0005-0000-0000-0000E08C0000}"/>
    <cellStyle name="Normal 7 4 8 4" xfId="32504" xr:uid="{00000000-0005-0000-0000-0000E18C0000}"/>
    <cellStyle name="Normal 7 4 8 5" xfId="32505" xr:uid="{00000000-0005-0000-0000-0000E28C0000}"/>
    <cellStyle name="Normal 7 4 9" xfId="32506" xr:uid="{00000000-0005-0000-0000-0000E38C0000}"/>
    <cellStyle name="Normal 7 4 9 2" xfId="32507" xr:uid="{00000000-0005-0000-0000-0000E48C0000}"/>
    <cellStyle name="Normal 7 5" xfId="32508" xr:uid="{00000000-0005-0000-0000-0000E58C0000}"/>
    <cellStyle name="Normal 7 5 10" xfId="32509" xr:uid="{00000000-0005-0000-0000-0000E68C0000}"/>
    <cellStyle name="Normal 7 5 10 2" xfId="32510" xr:uid="{00000000-0005-0000-0000-0000E78C0000}"/>
    <cellStyle name="Normal 7 5 11" xfId="32511" xr:uid="{00000000-0005-0000-0000-0000E88C0000}"/>
    <cellStyle name="Normal 7 5 11 2" xfId="32512" xr:uid="{00000000-0005-0000-0000-0000E98C0000}"/>
    <cellStyle name="Normal 7 5 12" xfId="32513" xr:uid="{00000000-0005-0000-0000-0000EA8C0000}"/>
    <cellStyle name="Normal 7 5 13" xfId="32514" xr:uid="{00000000-0005-0000-0000-0000EB8C0000}"/>
    <cellStyle name="Normal 7 5 14" xfId="32515" xr:uid="{00000000-0005-0000-0000-0000EC8C0000}"/>
    <cellStyle name="Normal 7 5 2" xfId="32516" xr:uid="{00000000-0005-0000-0000-0000ED8C0000}"/>
    <cellStyle name="Normal 7 5 2 10" xfId="32517" xr:uid="{00000000-0005-0000-0000-0000EE8C0000}"/>
    <cellStyle name="Normal 7 5 2 11" xfId="32518" xr:uid="{00000000-0005-0000-0000-0000EF8C0000}"/>
    <cellStyle name="Normal 7 5 2 12" xfId="32519" xr:uid="{00000000-0005-0000-0000-0000F08C0000}"/>
    <cellStyle name="Normal 7 5 2 2" xfId="32520" xr:uid="{00000000-0005-0000-0000-0000F18C0000}"/>
    <cellStyle name="Normal 7 5 2 2 2" xfId="32521" xr:uid="{00000000-0005-0000-0000-0000F28C0000}"/>
    <cellStyle name="Normal 7 5 2 2 2 2" xfId="32522" xr:uid="{00000000-0005-0000-0000-0000F38C0000}"/>
    <cellStyle name="Normal 7 5 2 2 3" xfId="32523" xr:uid="{00000000-0005-0000-0000-0000F48C0000}"/>
    <cellStyle name="Normal 7 5 2 2 3 2" xfId="32524" xr:uid="{00000000-0005-0000-0000-0000F58C0000}"/>
    <cellStyle name="Normal 7 5 2 2 4" xfId="32525" xr:uid="{00000000-0005-0000-0000-0000F68C0000}"/>
    <cellStyle name="Normal 7 5 2 2 4 2" xfId="32526" xr:uid="{00000000-0005-0000-0000-0000F78C0000}"/>
    <cellStyle name="Normal 7 5 2 2 5" xfId="32527" xr:uid="{00000000-0005-0000-0000-0000F88C0000}"/>
    <cellStyle name="Normal 7 5 2 2 6" xfId="32528" xr:uid="{00000000-0005-0000-0000-0000F98C0000}"/>
    <cellStyle name="Normal 7 5 2 2 7" xfId="32529" xr:uid="{00000000-0005-0000-0000-0000FA8C0000}"/>
    <cellStyle name="Normal 7 5 2 3" xfId="32530" xr:uid="{00000000-0005-0000-0000-0000FB8C0000}"/>
    <cellStyle name="Normal 7 5 2 3 2" xfId="32531" xr:uid="{00000000-0005-0000-0000-0000FC8C0000}"/>
    <cellStyle name="Normal 7 5 2 3 2 2" xfId="32532" xr:uid="{00000000-0005-0000-0000-0000FD8C0000}"/>
    <cellStyle name="Normal 7 5 2 3 3" xfId="32533" xr:uid="{00000000-0005-0000-0000-0000FE8C0000}"/>
    <cellStyle name="Normal 7 5 2 3 3 2" xfId="32534" xr:uid="{00000000-0005-0000-0000-0000FF8C0000}"/>
    <cellStyle name="Normal 7 5 2 3 4" xfId="32535" xr:uid="{00000000-0005-0000-0000-0000008D0000}"/>
    <cellStyle name="Normal 7 5 2 3 4 2" xfId="32536" xr:uid="{00000000-0005-0000-0000-0000018D0000}"/>
    <cellStyle name="Normal 7 5 2 3 5" xfId="32537" xr:uid="{00000000-0005-0000-0000-0000028D0000}"/>
    <cellStyle name="Normal 7 5 2 3 6" xfId="32538" xr:uid="{00000000-0005-0000-0000-0000038D0000}"/>
    <cellStyle name="Normal 7 5 2 4" xfId="32539" xr:uid="{00000000-0005-0000-0000-0000048D0000}"/>
    <cellStyle name="Normal 7 5 2 4 2" xfId="32540" xr:uid="{00000000-0005-0000-0000-0000058D0000}"/>
    <cellStyle name="Normal 7 5 2 4 2 2" xfId="32541" xr:uid="{00000000-0005-0000-0000-0000068D0000}"/>
    <cellStyle name="Normal 7 5 2 4 3" xfId="32542" xr:uid="{00000000-0005-0000-0000-0000078D0000}"/>
    <cellStyle name="Normal 7 5 2 4 3 2" xfId="32543" xr:uid="{00000000-0005-0000-0000-0000088D0000}"/>
    <cellStyle name="Normal 7 5 2 4 4" xfId="32544" xr:uid="{00000000-0005-0000-0000-0000098D0000}"/>
    <cellStyle name="Normal 7 5 2 4 4 2" xfId="32545" xr:uid="{00000000-0005-0000-0000-00000A8D0000}"/>
    <cellStyle name="Normal 7 5 2 4 5" xfId="32546" xr:uid="{00000000-0005-0000-0000-00000B8D0000}"/>
    <cellStyle name="Normal 7 5 2 4 6" xfId="32547" xr:uid="{00000000-0005-0000-0000-00000C8D0000}"/>
    <cellStyle name="Normal 7 5 2 5" xfId="32548" xr:uid="{00000000-0005-0000-0000-00000D8D0000}"/>
    <cellStyle name="Normal 7 5 2 5 2" xfId="32549" xr:uid="{00000000-0005-0000-0000-00000E8D0000}"/>
    <cellStyle name="Normal 7 5 2 5 2 2" xfId="32550" xr:uid="{00000000-0005-0000-0000-00000F8D0000}"/>
    <cellStyle name="Normal 7 5 2 5 3" xfId="32551" xr:uid="{00000000-0005-0000-0000-0000108D0000}"/>
    <cellStyle name="Normal 7 5 2 5 3 2" xfId="32552" xr:uid="{00000000-0005-0000-0000-0000118D0000}"/>
    <cellStyle name="Normal 7 5 2 5 4" xfId="32553" xr:uid="{00000000-0005-0000-0000-0000128D0000}"/>
    <cellStyle name="Normal 7 5 2 5 4 2" xfId="32554" xr:uid="{00000000-0005-0000-0000-0000138D0000}"/>
    <cellStyle name="Normal 7 5 2 5 5" xfId="32555" xr:uid="{00000000-0005-0000-0000-0000148D0000}"/>
    <cellStyle name="Normal 7 5 2 5 6" xfId="32556" xr:uid="{00000000-0005-0000-0000-0000158D0000}"/>
    <cellStyle name="Normal 7 5 2 6" xfId="32557" xr:uid="{00000000-0005-0000-0000-0000168D0000}"/>
    <cellStyle name="Normal 7 5 2 6 2" xfId="32558" xr:uid="{00000000-0005-0000-0000-0000178D0000}"/>
    <cellStyle name="Normal 7 5 2 6 2 2" xfId="32559" xr:uid="{00000000-0005-0000-0000-0000188D0000}"/>
    <cellStyle name="Normal 7 5 2 6 3" xfId="32560" xr:uid="{00000000-0005-0000-0000-0000198D0000}"/>
    <cellStyle name="Normal 7 5 2 6 3 2" xfId="32561" xr:uid="{00000000-0005-0000-0000-00001A8D0000}"/>
    <cellStyle name="Normal 7 5 2 6 4" xfId="32562" xr:uid="{00000000-0005-0000-0000-00001B8D0000}"/>
    <cellStyle name="Normal 7 5 2 6 5" xfId="32563" xr:uid="{00000000-0005-0000-0000-00001C8D0000}"/>
    <cellStyle name="Normal 7 5 2 7" xfId="32564" xr:uid="{00000000-0005-0000-0000-00001D8D0000}"/>
    <cellStyle name="Normal 7 5 2 7 2" xfId="32565" xr:uid="{00000000-0005-0000-0000-00001E8D0000}"/>
    <cellStyle name="Normal 7 5 2 8" xfId="32566" xr:uid="{00000000-0005-0000-0000-00001F8D0000}"/>
    <cellStyle name="Normal 7 5 2 8 2" xfId="32567" xr:uid="{00000000-0005-0000-0000-0000208D0000}"/>
    <cellStyle name="Normal 7 5 2 9" xfId="32568" xr:uid="{00000000-0005-0000-0000-0000218D0000}"/>
    <cellStyle name="Normal 7 5 2 9 2" xfId="32569" xr:uid="{00000000-0005-0000-0000-0000228D0000}"/>
    <cellStyle name="Normal 7 5 3" xfId="32570" xr:uid="{00000000-0005-0000-0000-0000238D0000}"/>
    <cellStyle name="Normal 7 5 3 10" xfId="32571" xr:uid="{00000000-0005-0000-0000-0000248D0000}"/>
    <cellStyle name="Normal 7 5 3 11" xfId="32572" xr:uid="{00000000-0005-0000-0000-0000258D0000}"/>
    <cellStyle name="Normal 7 5 3 2" xfId="32573" xr:uid="{00000000-0005-0000-0000-0000268D0000}"/>
    <cellStyle name="Normal 7 5 3 2 2" xfId="32574" xr:uid="{00000000-0005-0000-0000-0000278D0000}"/>
    <cellStyle name="Normal 7 5 3 2 2 2" xfId="32575" xr:uid="{00000000-0005-0000-0000-0000288D0000}"/>
    <cellStyle name="Normal 7 5 3 2 3" xfId="32576" xr:uid="{00000000-0005-0000-0000-0000298D0000}"/>
    <cellStyle name="Normal 7 5 3 2 3 2" xfId="32577" xr:uid="{00000000-0005-0000-0000-00002A8D0000}"/>
    <cellStyle name="Normal 7 5 3 2 4" xfId="32578" xr:uid="{00000000-0005-0000-0000-00002B8D0000}"/>
    <cellStyle name="Normal 7 5 3 2 4 2" xfId="32579" xr:uid="{00000000-0005-0000-0000-00002C8D0000}"/>
    <cellStyle name="Normal 7 5 3 2 5" xfId="32580" xr:uid="{00000000-0005-0000-0000-00002D8D0000}"/>
    <cellStyle name="Normal 7 5 3 2 6" xfId="32581" xr:uid="{00000000-0005-0000-0000-00002E8D0000}"/>
    <cellStyle name="Normal 7 5 3 3" xfId="32582" xr:uid="{00000000-0005-0000-0000-00002F8D0000}"/>
    <cellStyle name="Normal 7 5 3 3 2" xfId="32583" xr:uid="{00000000-0005-0000-0000-0000308D0000}"/>
    <cellStyle name="Normal 7 5 3 3 2 2" xfId="32584" xr:uid="{00000000-0005-0000-0000-0000318D0000}"/>
    <cellStyle name="Normal 7 5 3 3 3" xfId="32585" xr:uid="{00000000-0005-0000-0000-0000328D0000}"/>
    <cellStyle name="Normal 7 5 3 3 3 2" xfId="32586" xr:uid="{00000000-0005-0000-0000-0000338D0000}"/>
    <cellStyle name="Normal 7 5 3 3 4" xfId="32587" xr:uid="{00000000-0005-0000-0000-0000348D0000}"/>
    <cellStyle name="Normal 7 5 3 3 4 2" xfId="32588" xr:uid="{00000000-0005-0000-0000-0000358D0000}"/>
    <cellStyle name="Normal 7 5 3 3 5" xfId="32589" xr:uid="{00000000-0005-0000-0000-0000368D0000}"/>
    <cellStyle name="Normal 7 5 3 3 6" xfId="32590" xr:uid="{00000000-0005-0000-0000-0000378D0000}"/>
    <cellStyle name="Normal 7 5 3 4" xfId="32591" xr:uid="{00000000-0005-0000-0000-0000388D0000}"/>
    <cellStyle name="Normal 7 5 3 4 2" xfId="32592" xr:uid="{00000000-0005-0000-0000-0000398D0000}"/>
    <cellStyle name="Normal 7 5 3 4 2 2" xfId="32593" xr:uid="{00000000-0005-0000-0000-00003A8D0000}"/>
    <cellStyle name="Normal 7 5 3 4 3" xfId="32594" xr:uid="{00000000-0005-0000-0000-00003B8D0000}"/>
    <cellStyle name="Normal 7 5 3 4 3 2" xfId="32595" xr:uid="{00000000-0005-0000-0000-00003C8D0000}"/>
    <cellStyle name="Normal 7 5 3 4 4" xfId="32596" xr:uid="{00000000-0005-0000-0000-00003D8D0000}"/>
    <cellStyle name="Normal 7 5 3 4 4 2" xfId="32597" xr:uid="{00000000-0005-0000-0000-00003E8D0000}"/>
    <cellStyle name="Normal 7 5 3 4 5" xfId="32598" xr:uid="{00000000-0005-0000-0000-00003F8D0000}"/>
    <cellStyle name="Normal 7 5 3 4 6" xfId="32599" xr:uid="{00000000-0005-0000-0000-0000408D0000}"/>
    <cellStyle name="Normal 7 5 3 5" xfId="32600" xr:uid="{00000000-0005-0000-0000-0000418D0000}"/>
    <cellStyle name="Normal 7 5 3 5 2" xfId="32601" xr:uid="{00000000-0005-0000-0000-0000428D0000}"/>
    <cellStyle name="Normal 7 5 3 5 2 2" xfId="32602" xr:uid="{00000000-0005-0000-0000-0000438D0000}"/>
    <cellStyle name="Normal 7 5 3 5 3" xfId="32603" xr:uid="{00000000-0005-0000-0000-0000448D0000}"/>
    <cellStyle name="Normal 7 5 3 5 3 2" xfId="32604" xr:uid="{00000000-0005-0000-0000-0000458D0000}"/>
    <cellStyle name="Normal 7 5 3 5 4" xfId="32605" xr:uid="{00000000-0005-0000-0000-0000468D0000}"/>
    <cellStyle name="Normal 7 5 3 5 5" xfId="32606" xr:uid="{00000000-0005-0000-0000-0000478D0000}"/>
    <cellStyle name="Normal 7 5 3 6" xfId="32607" xr:uid="{00000000-0005-0000-0000-0000488D0000}"/>
    <cellStyle name="Normal 7 5 3 6 2" xfId="32608" xr:uid="{00000000-0005-0000-0000-0000498D0000}"/>
    <cellStyle name="Normal 7 5 3 7" xfId="32609" xr:uid="{00000000-0005-0000-0000-00004A8D0000}"/>
    <cellStyle name="Normal 7 5 3 7 2" xfId="32610" xr:uid="{00000000-0005-0000-0000-00004B8D0000}"/>
    <cellStyle name="Normal 7 5 3 8" xfId="32611" xr:uid="{00000000-0005-0000-0000-00004C8D0000}"/>
    <cellStyle name="Normal 7 5 3 8 2" xfId="32612" xr:uid="{00000000-0005-0000-0000-00004D8D0000}"/>
    <cellStyle name="Normal 7 5 3 9" xfId="32613" xr:uid="{00000000-0005-0000-0000-00004E8D0000}"/>
    <cellStyle name="Normal 7 5 4" xfId="32614" xr:uid="{00000000-0005-0000-0000-00004F8D0000}"/>
    <cellStyle name="Normal 7 5 4 10" xfId="32615" xr:uid="{00000000-0005-0000-0000-0000508D0000}"/>
    <cellStyle name="Normal 7 5 4 11" xfId="32616" xr:uid="{00000000-0005-0000-0000-0000518D0000}"/>
    <cellStyle name="Normal 7 5 4 2" xfId="32617" xr:uid="{00000000-0005-0000-0000-0000528D0000}"/>
    <cellStyle name="Normal 7 5 4 2 2" xfId="32618" xr:uid="{00000000-0005-0000-0000-0000538D0000}"/>
    <cellStyle name="Normal 7 5 4 2 2 2" xfId="32619" xr:uid="{00000000-0005-0000-0000-0000548D0000}"/>
    <cellStyle name="Normal 7 5 4 2 3" xfId="32620" xr:uid="{00000000-0005-0000-0000-0000558D0000}"/>
    <cellStyle name="Normal 7 5 4 2 3 2" xfId="32621" xr:uid="{00000000-0005-0000-0000-0000568D0000}"/>
    <cellStyle name="Normal 7 5 4 2 4" xfId="32622" xr:uid="{00000000-0005-0000-0000-0000578D0000}"/>
    <cellStyle name="Normal 7 5 4 2 4 2" xfId="32623" xr:uid="{00000000-0005-0000-0000-0000588D0000}"/>
    <cellStyle name="Normal 7 5 4 2 5" xfId="32624" xr:uid="{00000000-0005-0000-0000-0000598D0000}"/>
    <cellStyle name="Normal 7 5 4 2 6" xfId="32625" xr:uid="{00000000-0005-0000-0000-00005A8D0000}"/>
    <cellStyle name="Normal 7 5 4 3" xfId="32626" xr:uid="{00000000-0005-0000-0000-00005B8D0000}"/>
    <cellStyle name="Normal 7 5 4 3 2" xfId="32627" xr:uid="{00000000-0005-0000-0000-00005C8D0000}"/>
    <cellStyle name="Normal 7 5 4 3 2 2" xfId="32628" xr:uid="{00000000-0005-0000-0000-00005D8D0000}"/>
    <cellStyle name="Normal 7 5 4 3 3" xfId="32629" xr:uid="{00000000-0005-0000-0000-00005E8D0000}"/>
    <cellStyle name="Normal 7 5 4 3 3 2" xfId="32630" xr:uid="{00000000-0005-0000-0000-00005F8D0000}"/>
    <cellStyle name="Normal 7 5 4 3 4" xfId="32631" xr:uid="{00000000-0005-0000-0000-0000608D0000}"/>
    <cellStyle name="Normal 7 5 4 3 4 2" xfId="32632" xr:uid="{00000000-0005-0000-0000-0000618D0000}"/>
    <cellStyle name="Normal 7 5 4 3 5" xfId="32633" xr:uid="{00000000-0005-0000-0000-0000628D0000}"/>
    <cellStyle name="Normal 7 5 4 3 6" xfId="32634" xr:uid="{00000000-0005-0000-0000-0000638D0000}"/>
    <cellStyle name="Normal 7 5 4 4" xfId="32635" xr:uid="{00000000-0005-0000-0000-0000648D0000}"/>
    <cellStyle name="Normal 7 5 4 4 2" xfId="32636" xr:uid="{00000000-0005-0000-0000-0000658D0000}"/>
    <cellStyle name="Normal 7 5 4 4 2 2" xfId="32637" xr:uid="{00000000-0005-0000-0000-0000668D0000}"/>
    <cellStyle name="Normal 7 5 4 4 3" xfId="32638" xr:uid="{00000000-0005-0000-0000-0000678D0000}"/>
    <cellStyle name="Normal 7 5 4 4 3 2" xfId="32639" xr:uid="{00000000-0005-0000-0000-0000688D0000}"/>
    <cellStyle name="Normal 7 5 4 4 4" xfId="32640" xr:uid="{00000000-0005-0000-0000-0000698D0000}"/>
    <cellStyle name="Normal 7 5 4 4 4 2" xfId="32641" xr:uid="{00000000-0005-0000-0000-00006A8D0000}"/>
    <cellStyle name="Normal 7 5 4 4 5" xfId="32642" xr:uid="{00000000-0005-0000-0000-00006B8D0000}"/>
    <cellStyle name="Normal 7 5 4 4 6" xfId="32643" xr:uid="{00000000-0005-0000-0000-00006C8D0000}"/>
    <cellStyle name="Normal 7 5 4 5" xfId="32644" xr:uid="{00000000-0005-0000-0000-00006D8D0000}"/>
    <cellStyle name="Normal 7 5 4 5 2" xfId="32645" xr:uid="{00000000-0005-0000-0000-00006E8D0000}"/>
    <cellStyle name="Normal 7 5 4 5 2 2" xfId="32646" xr:uid="{00000000-0005-0000-0000-00006F8D0000}"/>
    <cellStyle name="Normal 7 5 4 5 3" xfId="32647" xr:uid="{00000000-0005-0000-0000-0000708D0000}"/>
    <cellStyle name="Normal 7 5 4 5 3 2" xfId="32648" xr:uid="{00000000-0005-0000-0000-0000718D0000}"/>
    <cellStyle name="Normal 7 5 4 5 4" xfId="32649" xr:uid="{00000000-0005-0000-0000-0000728D0000}"/>
    <cellStyle name="Normal 7 5 4 5 5" xfId="32650" xr:uid="{00000000-0005-0000-0000-0000738D0000}"/>
    <cellStyle name="Normal 7 5 4 6" xfId="32651" xr:uid="{00000000-0005-0000-0000-0000748D0000}"/>
    <cellStyle name="Normal 7 5 4 6 2" xfId="32652" xr:uid="{00000000-0005-0000-0000-0000758D0000}"/>
    <cellStyle name="Normal 7 5 4 7" xfId="32653" xr:uid="{00000000-0005-0000-0000-0000768D0000}"/>
    <cellStyle name="Normal 7 5 4 7 2" xfId="32654" xr:uid="{00000000-0005-0000-0000-0000778D0000}"/>
    <cellStyle name="Normal 7 5 4 8" xfId="32655" xr:uid="{00000000-0005-0000-0000-0000788D0000}"/>
    <cellStyle name="Normal 7 5 4 8 2" xfId="32656" xr:uid="{00000000-0005-0000-0000-0000798D0000}"/>
    <cellStyle name="Normal 7 5 4 9" xfId="32657" xr:uid="{00000000-0005-0000-0000-00007A8D0000}"/>
    <cellStyle name="Normal 7 5 5" xfId="32658" xr:uid="{00000000-0005-0000-0000-00007B8D0000}"/>
    <cellStyle name="Normal 7 5 5 2" xfId="32659" xr:uid="{00000000-0005-0000-0000-00007C8D0000}"/>
    <cellStyle name="Normal 7 5 5 2 2" xfId="32660" xr:uid="{00000000-0005-0000-0000-00007D8D0000}"/>
    <cellStyle name="Normal 7 5 5 3" xfId="32661" xr:uid="{00000000-0005-0000-0000-00007E8D0000}"/>
    <cellStyle name="Normal 7 5 5 3 2" xfId="32662" xr:uid="{00000000-0005-0000-0000-00007F8D0000}"/>
    <cellStyle name="Normal 7 5 5 4" xfId="32663" xr:uid="{00000000-0005-0000-0000-0000808D0000}"/>
    <cellStyle name="Normal 7 5 5 4 2" xfId="32664" xr:uid="{00000000-0005-0000-0000-0000818D0000}"/>
    <cellStyle name="Normal 7 5 5 5" xfId="32665" xr:uid="{00000000-0005-0000-0000-0000828D0000}"/>
    <cellStyle name="Normal 7 5 5 6" xfId="32666" xr:uid="{00000000-0005-0000-0000-0000838D0000}"/>
    <cellStyle name="Normal 7 5 6" xfId="32667" xr:uid="{00000000-0005-0000-0000-0000848D0000}"/>
    <cellStyle name="Normal 7 5 6 2" xfId="32668" xr:uid="{00000000-0005-0000-0000-0000858D0000}"/>
    <cellStyle name="Normal 7 5 6 2 2" xfId="32669" xr:uid="{00000000-0005-0000-0000-0000868D0000}"/>
    <cellStyle name="Normal 7 5 6 3" xfId="32670" xr:uid="{00000000-0005-0000-0000-0000878D0000}"/>
    <cellStyle name="Normal 7 5 6 3 2" xfId="32671" xr:uid="{00000000-0005-0000-0000-0000888D0000}"/>
    <cellStyle name="Normal 7 5 6 4" xfId="32672" xr:uid="{00000000-0005-0000-0000-0000898D0000}"/>
    <cellStyle name="Normal 7 5 6 4 2" xfId="32673" xr:uid="{00000000-0005-0000-0000-00008A8D0000}"/>
    <cellStyle name="Normal 7 5 6 5" xfId="32674" xr:uid="{00000000-0005-0000-0000-00008B8D0000}"/>
    <cellStyle name="Normal 7 5 6 6" xfId="32675" xr:uid="{00000000-0005-0000-0000-00008C8D0000}"/>
    <cellStyle name="Normal 7 5 7" xfId="32676" xr:uid="{00000000-0005-0000-0000-00008D8D0000}"/>
    <cellStyle name="Normal 7 5 7 2" xfId="32677" xr:uid="{00000000-0005-0000-0000-00008E8D0000}"/>
    <cellStyle name="Normal 7 5 7 2 2" xfId="32678" xr:uid="{00000000-0005-0000-0000-00008F8D0000}"/>
    <cellStyle name="Normal 7 5 7 3" xfId="32679" xr:uid="{00000000-0005-0000-0000-0000908D0000}"/>
    <cellStyle name="Normal 7 5 7 3 2" xfId="32680" xr:uid="{00000000-0005-0000-0000-0000918D0000}"/>
    <cellStyle name="Normal 7 5 7 4" xfId="32681" xr:uid="{00000000-0005-0000-0000-0000928D0000}"/>
    <cellStyle name="Normal 7 5 7 4 2" xfId="32682" xr:uid="{00000000-0005-0000-0000-0000938D0000}"/>
    <cellStyle name="Normal 7 5 7 5" xfId="32683" xr:uid="{00000000-0005-0000-0000-0000948D0000}"/>
    <cellStyle name="Normal 7 5 7 6" xfId="32684" xr:uid="{00000000-0005-0000-0000-0000958D0000}"/>
    <cellStyle name="Normal 7 5 8" xfId="32685" xr:uid="{00000000-0005-0000-0000-0000968D0000}"/>
    <cellStyle name="Normal 7 5 8 2" xfId="32686" xr:uid="{00000000-0005-0000-0000-0000978D0000}"/>
    <cellStyle name="Normal 7 5 8 2 2" xfId="32687" xr:uid="{00000000-0005-0000-0000-0000988D0000}"/>
    <cellStyle name="Normal 7 5 8 3" xfId="32688" xr:uid="{00000000-0005-0000-0000-0000998D0000}"/>
    <cellStyle name="Normal 7 5 8 3 2" xfId="32689" xr:uid="{00000000-0005-0000-0000-00009A8D0000}"/>
    <cellStyle name="Normal 7 5 8 4" xfId="32690" xr:uid="{00000000-0005-0000-0000-00009B8D0000}"/>
    <cellStyle name="Normal 7 5 8 5" xfId="32691" xr:uid="{00000000-0005-0000-0000-00009C8D0000}"/>
    <cellStyle name="Normal 7 5 9" xfId="32692" xr:uid="{00000000-0005-0000-0000-00009D8D0000}"/>
    <cellStyle name="Normal 7 5 9 2" xfId="32693" xr:uid="{00000000-0005-0000-0000-00009E8D0000}"/>
    <cellStyle name="Normal 7 6" xfId="32694" xr:uid="{00000000-0005-0000-0000-00009F8D0000}"/>
    <cellStyle name="Normal 7 6 10" xfId="32695" xr:uid="{00000000-0005-0000-0000-0000A08D0000}"/>
    <cellStyle name="Normal 7 6 10 2" xfId="32696" xr:uid="{00000000-0005-0000-0000-0000A18D0000}"/>
    <cellStyle name="Normal 7 6 11" xfId="32697" xr:uid="{00000000-0005-0000-0000-0000A28D0000}"/>
    <cellStyle name="Normal 7 6 12" xfId="32698" xr:uid="{00000000-0005-0000-0000-0000A38D0000}"/>
    <cellStyle name="Normal 7 6 13" xfId="32699" xr:uid="{00000000-0005-0000-0000-0000A48D0000}"/>
    <cellStyle name="Normal 7 6 2" xfId="32700" xr:uid="{00000000-0005-0000-0000-0000A58D0000}"/>
    <cellStyle name="Normal 7 6 2 10" xfId="32701" xr:uid="{00000000-0005-0000-0000-0000A68D0000}"/>
    <cellStyle name="Normal 7 6 2 11" xfId="32702" xr:uid="{00000000-0005-0000-0000-0000A78D0000}"/>
    <cellStyle name="Normal 7 6 2 2" xfId="32703" xr:uid="{00000000-0005-0000-0000-0000A88D0000}"/>
    <cellStyle name="Normal 7 6 2 2 2" xfId="32704" xr:uid="{00000000-0005-0000-0000-0000A98D0000}"/>
    <cellStyle name="Normal 7 6 2 2 2 2" xfId="32705" xr:uid="{00000000-0005-0000-0000-0000AA8D0000}"/>
    <cellStyle name="Normal 7 6 2 2 3" xfId="32706" xr:uid="{00000000-0005-0000-0000-0000AB8D0000}"/>
    <cellStyle name="Normal 7 6 2 2 3 2" xfId="32707" xr:uid="{00000000-0005-0000-0000-0000AC8D0000}"/>
    <cellStyle name="Normal 7 6 2 2 4" xfId="32708" xr:uid="{00000000-0005-0000-0000-0000AD8D0000}"/>
    <cellStyle name="Normal 7 6 2 2 4 2" xfId="32709" xr:uid="{00000000-0005-0000-0000-0000AE8D0000}"/>
    <cellStyle name="Normal 7 6 2 2 5" xfId="32710" xr:uid="{00000000-0005-0000-0000-0000AF8D0000}"/>
    <cellStyle name="Normal 7 6 2 2 6" xfId="32711" xr:uid="{00000000-0005-0000-0000-0000B08D0000}"/>
    <cellStyle name="Normal 7 6 2 3" xfId="32712" xr:uid="{00000000-0005-0000-0000-0000B18D0000}"/>
    <cellStyle name="Normal 7 6 2 3 2" xfId="32713" xr:uid="{00000000-0005-0000-0000-0000B28D0000}"/>
    <cellStyle name="Normal 7 6 2 3 2 2" xfId="32714" xr:uid="{00000000-0005-0000-0000-0000B38D0000}"/>
    <cellStyle name="Normal 7 6 2 3 3" xfId="32715" xr:uid="{00000000-0005-0000-0000-0000B48D0000}"/>
    <cellStyle name="Normal 7 6 2 3 3 2" xfId="32716" xr:uid="{00000000-0005-0000-0000-0000B58D0000}"/>
    <cellStyle name="Normal 7 6 2 3 4" xfId="32717" xr:uid="{00000000-0005-0000-0000-0000B68D0000}"/>
    <cellStyle name="Normal 7 6 2 3 4 2" xfId="32718" xr:uid="{00000000-0005-0000-0000-0000B78D0000}"/>
    <cellStyle name="Normal 7 6 2 3 5" xfId="32719" xr:uid="{00000000-0005-0000-0000-0000B88D0000}"/>
    <cellStyle name="Normal 7 6 2 3 6" xfId="32720" xr:uid="{00000000-0005-0000-0000-0000B98D0000}"/>
    <cellStyle name="Normal 7 6 2 4" xfId="32721" xr:uid="{00000000-0005-0000-0000-0000BA8D0000}"/>
    <cellStyle name="Normal 7 6 2 4 2" xfId="32722" xr:uid="{00000000-0005-0000-0000-0000BB8D0000}"/>
    <cellStyle name="Normal 7 6 2 4 2 2" xfId="32723" xr:uid="{00000000-0005-0000-0000-0000BC8D0000}"/>
    <cellStyle name="Normal 7 6 2 4 3" xfId="32724" xr:uid="{00000000-0005-0000-0000-0000BD8D0000}"/>
    <cellStyle name="Normal 7 6 2 4 3 2" xfId="32725" xr:uid="{00000000-0005-0000-0000-0000BE8D0000}"/>
    <cellStyle name="Normal 7 6 2 4 4" xfId="32726" xr:uid="{00000000-0005-0000-0000-0000BF8D0000}"/>
    <cellStyle name="Normal 7 6 2 4 4 2" xfId="32727" xr:uid="{00000000-0005-0000-0000-0000C08D0000}"/>
    <cellStyle name="Normal 7 6 2 4 5" xfId="32728" xr:uid="{00000000-0005-0000-0000-0000C18D0000}"/>
    <cellStyle name="Normal 7 6 2 4 6" xfId="32729" xr:uid="{00000000-0005-0000-0000-0000C28D0000}"/>
    <cellStyle name="Normal 7 6 2 5" xfId="32730" xr:uid="{00000000-0005-0000-0000-0000C38D0000}"/>
    <cellStyle name="Normal 7 6 2 5 2" xfId="32731" xr:uid="{00000000-0005-0000-0000-0000C48D0000}"/>
    <cellStyle name="Normal 7 6 2 5 2 2" xfId="32732" xr:uid="{00000000-0005-0000-0000-0000C58D0000}"/>
    <cellStyle name="Normal 7 6 2 5 3" xfId="32733" xr:uid="{00000000-0005-0000-0000-0000C68D0000}"/>
    <cellStyle name="Normal 7 6 2 5 3 2" xfId="32734" xr:uid="{00000000-0005-0000-0000-0000C78D0000}"/>
    <cellStyle name="Normal 7 6 2 5 4" xfId="32735" xr:uid="{00000000-0005-0000-0000-0000C88D0000}"/>
    <cellStyle name="Normal 7 6 2 5 5" xfId="32736" xr:uid="{00000000-0005-0000-0000-0000C98D0000}"/>
    <cellStyle name="Normal 7 6 2 6" xfId="32737" xr:uid="{00000000-0005-0000-0000-0000CA8D0000}"/>
    <cellStyle name="Normal 7 6 2 6 2" xfId="32738" xr:uid="{00000000-0005-0000-0000-0000CB8D0000}"/>
    <cellStyle name="Normal 7 6 2 7" xfId="32739" xr:uid="{00000000-0005-0000-0000-0000CC8D0000}"/>
    <cellStyle name="Normal 7 6 2 7 2" xfId="32740" xr:uid="{00000000-0005-0000-0000-0000CD8D0000}"/>
    <cellStyle name="Normal 7 6 2 8" xfId="32741" xr:uid="{00000000-0005-0000-0000-0000CE8D0000}"/>
    <cellStyle name="Normal 7 6 2 8 2" xfId="32742" xr:uid="{00000000-0005-0000-0000-0000CF8D0000}"/>
    <cellStyle name="Normal 7 6 2 9" xfId="32743" xr:uid="{00000000-0005-0000-0000-0000D08D0000}"/>
    <cellStyle name="Normal 7 6 3" xfId="32744" xr:uid="{00000000-0005-0000-0000-0000D18D0000}"/>
    <cellStyle name="Normal 7 6 3 10" xfId="32745" xr:uid="{00000000-0005-0000-0000-0000D28D0000}"/>
    <cellStyle name="Normal 7 6 3 2" xfId="32746" xr:uid="{00000000-0005-0000-0000-0000D38D0000}"/>
    <cellStyle name="Normal 7 6 3 2 2" xfId="32747" xr:uid="{00000000-0005-0000-0000-0000D48D0000}"/>
    <cellStyle name="Normal 7 6 3 2 2 2" xfId="32748" xr:uid="{00000000-0005-0000-0000-0000D58D0000}"/>
    <cellStyle name="Normal 7 6 3 2 3" xfId="32749" xr:uid="{00000000-0005-0000-0000-0000D68D0000}"/>
    <cellStyle name="Normal 7 6 3 2 3 2" xfId="32750" xr:uid="{00000000-0005-0000-0000-0000D78D0000}"/>
    <cellStyle name="Normal 7 6 3 2 4" xfId="32751" xr:uid="{00000000-0005-0000-0000-0000D88D0000}"/>
    <cellStyle name="Normal 7 6 3 2 4 2" xfId="32752" xr:uid="{00000000-0005-0000-0000-0000D98D0000}"/>
    <cellStyle name="Normal 7 6 3 2 5" xfId="32753" xr:uid="{00000000-0005-0000-0000-0000DA8D0000}"/>
    <cellStyle name="Normal 7 6 3 2 6" xfId="32754" xr:uid="{00000000-0005-0000-0000-0000DB8D0000}"/>
    <cellStyle name="Normal 7 6 3 3" xfId="32755" xr:uid="{00000000-0005-0000-0000-0000DC8D0000}"/>
    <cellStyle name="Normal 7 6 3 3 2" xfId="32756" xr:uid="{00000000-0005-0000-0000-0000DD8D0000}"/>
    <cellStyle name="Normal 7 6 3 3 2 2" xfId="32757" xr:uid="{00000000-0005-0000-0000-0000DE8D0000}"/>
    <cellStyle name="Normal 7 6 3 3 3" xfId="32758" xr:uid="{00000000-0005-0000-0000-0000DF8D0000}"/>
    <cellStyle name="Normal 7 6 3 3 3 2" xfId="32759" xr:uid="{00000000-0005-0000-0000-0000E08D0000}"/>
    <cellStyle name="Normal 7 6 3 3 4" xfId="32760" xr:uid="{00000000-0005-0000-0000-0000E18D0000}"/>
    <cellStyle name="Normal 7 6 3 3 4 2" xfId="32761" xr:uid="{00000000-0005-0000-0000-0000E28D0000}"/>
    <cellStyle name="Normal 7 6 3 3 5" xfId="32762" xr:uid="{00000000-0005-0000-0000-0000E38D0000}"/>
    <cellStyle name="Normal 7 6 3 3 6" xfId="32763" xr:uid="{00000000-0005-0000-0000-0000E48D0000}"/>
    <cellStyle name="Normal 7 6 3 4" xfId="32764" xr:uid="{00000000-0005-0000-0000-0000E58D0000}"/>
    <cellStyle name="Normal 7 6 3 4 2" xfId="32765" xr:uid="{00000000-0005-0000-0000-0000E68D0000}"/>
    <cellStyle name="Normal 7 6 3 4 2 2" xfId="32766" xr:uid="{00000000-0005-0000-0000-0000E78D0000}"/>
    <cellStyle name="Normal 7 6 3 4 3" xfId="32767" xr:uid="{00000000-0005-0000-0000-0000E88D0000}"/>
    <cellStyle name="Normal 7 6 3 4 3 2" xfId="32768" xr:uid="{00000000-0005-0000-0000-0000E98D0000}"/>
    <cellStyle name="Normal 7 6 3 4 4" xfId="32769" xr:uid="{00000000-0005-0000-0000-0000EA8D0000}"/>
    <cellStyle name="Normal 7 6 3 4 4 2" xfId="32770" xr:uid="{00000000-0005-0000-0000-0000EB8D0000}"/>
    <cellStyle name="Normal 7 6 3 4 5" xfId="32771" xr:uid="{00000000-0005-0000-0000-0000EC8D0000}"/>
    <cellStyle name="Normal 7 6 3 4 6" xfId="32772" xr:uid="{00000000-0005-0000-0000-0000ED8D0000}"/>
    <cellStyle name="Normal 7 6 3 5" xfId="32773" xr:uid="{00000000-0005-0000-0000-0000EE8D0000}"/>
    <cellStyle name="Normal 7 6 3 5 2" xfId="32774" xr:uid="{00000000-0005-0000-0000-0000EF8D0000}"/>
    <cellStyle name="Normal 7 6 3 5 2 2" xfId="32775" xr:uid="{00000000-0005-0000-0000-0000F08D0000}"/>
    <cellStyle name="Normal 7 6 3 5 3" xfId="32776" xr:uid="{00000000-0005-0000-0000-0000F18D0000}"/>
    <cellStyle name="Normal 7 6 3 5 3 2" xfId="32777" xr:uid="{00000000-0005-0000-0000-0000F28D0000}"/>
    <cellStyle name="Normal 7 6 3 5 4" xfId="32778" xr:uid="{00000000-0005-0000-0000-0000F38D0000}"/>
    <cellStyle name="Normal 7 6 3 5 5" xfId="32779" xr:uid="{00000000-0005-0000-0000-0000F48D0000}"/>
    <cellStyle name="Normal 7 6 3 6" xfId="32780" xr:uid="{00000000-0005-0000-0000-0000F58D0000}"/>
    <cellStyle name="Normal 7 6 3 6 2" xfId="32781" xr:uid="{00000000-0005-0000-0000-0000F68D0000}"/>
    <cellStyle name="Normal 7 6 3 7" xfId="32782" xr:uid="{00000000-0005-0000-0000-0000F78D0000}"/>
    <cellStyle name="Normal 7 6 3 7 2" xfId="32783" xr:uid="{00000000-0005-0000-0000-0000F88D0000}"/>
    <cellStyle name="Normal 7 6 3 8" xfId="32784" xr:uid="{00000000-0005-0000-0000-0000F98D0000}"/>
    <cellStyle name="Normal 7 6 3 8 2" xfId="32785" xr:uid="{00000000-0005-0000-0000-0000FA8D0000}"/>
    <cellStyle name="Normal 7 6 3 9" xfId="32786" xr:uid="{00000000-0005-0000-0000-0000FB8D0000}"/>
    <cellStyle name="Normal 7 6 4" xfId="32787" xr:uid="{00000000-0005-0000-0000-0000FC8D0000}"/>
    <cellStyle name="Normal 7 6 4 2" xfId="32788" xr:uid="{00000000-0005-0000-0000-0000FD8D0000}"/>
    <cellStyle name="Normal 7 6 4 2 2" xfId="32789" xr:uid="{00000000-0005-0000-0000-0000FE8D0000}"/>
    <cellStyle name="Normal 7 6 4 3" xfId="32790" xr:uid="{00000000-0005-0000-0000-0000FF8D0000}"/>
    <cellStyle name="Normal 7 6 4 3 2" xfId="32791" xr:uid="{00000000-0005-0000-0000-0000008E0000}"/>
    <cellStyle name="Normal 7 6 4 4" xfId="32792" xr:uid="{00000000-0005-0000-0000-0000018E0000}"/>
    <cellStyle name="Normal 7 6 4 4 2" xfId="32793" xr:uid="{00000000-0005-0000-0000-0000028E0000}"/>
    <cellStyle name="Normal 7 6 4 5" xfId="32794" xr:uid="{00000000-0005-0000-0000-0000038E0000}"/>
    <cellStyle name="Normal 7 6 4 6" xfId="32795" xr:uid="{00000000-0005-0000-0000-0000048E0000}"/>
    <cellStyle name="Normal 7 6 5" xfId="32796" xr:uid="{00000000-0005-0000-0000-0000058E0000}"/>
    <cellStyle name="Normal 7 6 5 2" xfId="32797" xr:uid="{00000000-0005-0000-0000-0000068E0000}"/>
    <cellStyle name="Normal 7 6 5 2 2" xfId="32798" xr:uid="{00000000-0005-0000-0000-0000078E0000}"/>
    <cellStyle name="Normal 7 6 5 3" xfId="32799" xr:uid="{00000000-0005-0000-0000-0000088E0000}"/>
    <cellStyle name="Normal 7 6 5 3 2" xfId="32800" xr:uid="{00000000-0005-0000-0000-0000098E0000}"/>
    <cellStyle name="Normal 7 6 5 4" xfId="32801" xr:uid="{00000000-0005-0000-0000-00000A8E0000}"/>
    <cellStyle name="Normal 7 6 5 4 2" xfId="32802" xr:uid="{00000000-0005-0000-0000-00000B8E0000}"/>
    <cellStyle name="Normal 7 6 5 5" xfId="32803" xr:uid="{00000000-0005-0000-0000-00000C8E0000}"/>
    <cellStyle name="Normal 7 6 5 6" xfId="32804" xr:uid="{00000000-0005-0000-0000-00000D8E0000}"/>
    <cellStyle name="Normal 7 6 6" xfId="32805" xr:uid="{00000000-0005-0000-0000-00000E8E0000}"/>
    <cellStyle name="Normal 7 6 6 2" xfId="32806" xr:uid="{00000000-0005-0000-0000-00000F8E0000}"/>
    <cellStyle name="Normal 7 6 6 2 2" xfId="32807" xr:uid="{00000000-0005-0000-0000-0000108E0000}"/>
    <cellStyle name="Normal 7 6 6 3" xfId="32808" xr:uid="{00000000-0005-0000-0000-0000118E0000}"/>
    <cellStyle name="Normal 7 6 6 3 2" xfId="32809" xr:uid="{00000000-0005-0000-0000-0000128E0000}"/>
    <cellStyle name="Normal 7 6 6 4" xfId="32810" xr:uid="{00000000-0005-0000-0000-0000138E0000}"/>
    <cellStyle name="Normal 7 6 6 4 2" xfId="32811" xr:uid="{00000000-0005-0000-0000-0000148E0000}"/>
    <cellStyle name="Normal 7 6 6 5" xfId="32812" xr:uid="{00000000-0005-0000-0000-0000158E0000}"/>
    <cellStyle name="Normal 7 6 6 6" xfId="32813" xr:uid="{00000000-0005-0000-0000-0000168E0000}"/>
    <cellStyle name="Normal 7 6 7" xfId="32814" xr:uid="{00000000-0005-0000-0000-0000178E0000}"/>
    <cellStyle name="Normal 7 6 7 2" xfId="32815" xr:uid="{00000000-0005-0000-0000-0000188E0000}"/>
    <cellStyle name="Normal 7 6 7 2 2" xfId="32816" xr:uid="{00000000-0005-0000-0000-0000198E0000}"/>
    <cellStyle name="Normal 7 6 7 3" xfId="32817" xr:uid="{00000000-0005-0000-0000-00001A8E0000}"/>
    <cellStyle name="Normal 7 6 7 3 2" xfId="32818" xr:uid="{00000000-0005-0000-0000-00001B8E0000}"/>
    <cellStyle name="Normal 7 6 7 4" xfId="32819" xr:uid="{00000000-0005-0000-0000-00001C8E0000}"/>
    <cellStyle name="Normal 7 6 7 5" xfId="32820" xr:uid="{00000000-0005-0000-0000-00001D8E0000}"/>
    <cellStyle name="Normal 7 6 8" xfId="32821" xr:uid="{00000000-0005-0000-0000-00001E8E0000}"/>
    <cellStyle name="Normal 7 6 8 2" xfId="32822" xr:uid="{00000000-0005-0000-0000-00001F8E0000}"/>
    <cellStyle name="Normal 7 6 9" xfId="32823" xr:uid="{00000000-0005-0000-0000-0000208E0000}"/>
    <cellStyle name="Normal 7 6 9 2" xfId="32824" xr:uid="{00000000-0005-0000-0000-0000218E0000}"/>
    <cellStyle name="Normal 7 7" xfId="32825" xr:uid="{00000000-0005-0000-0000-0000228E0000}"/>
    <cellStyle name="Normal 7 7 10" xfId="32826" xr:uid="{00000000-0005-0000-0000-0000238E0000}"/>
    <cellStyle name="Normal 7 7 11" xfId="32827" xr:uid="{00000000-0005-0000-0000-0000248E0000}"/>
    <cellStyle name="Normal 7 7 12" xfId="32828" xr:uid="{00000000-0005-0000-0000-0000258E0000}"/>
    <cellStyle name="Normal 7 7 2" xfId="32829" xr:uid="{00000000-0005-0000-0000-0000268E0000}"/>
    <cellStyle name="Normal 7 7 2 2" xfId="32830" xr:uid="{00000000-0005-0000-0000-0000278E0000}"/>
    <cellStyle name="Normal 7 7 2 2 2" xfId="32831" xr:uid="{00000000-0005-0000-0000-0000288E0000}"/>
    <cellStyle name="Normal 7 7 2 3" xfId="32832" xr:uid="{00000000-0005-0000-0000-0000298E0000}"/>
    <cellStyle name="Normal 7 7 2 3 2" xfId="32833" xr:uid="{00000000-0005-0000-0000-00002A8E0000}"/>
    <cellStyle name="Normal 7 7 2 4" xfId="32834" xr:uid="{00000000-0005-0000-0000-00002B8E0000}"/>
    <cellStyle name="Normal 7 7 2 4 2" xfId="32835" xr:uid="{00000000-0005-0000-0000-00002C8E0000}"/>
    <cellStyle name="Normal 7 7 2 5" xfId="32836" xr:uid="{00000000-0005-0000-0000-00002D8E0000}"/>
    <cellStyle name="Normal 7 7 2 6" xfId="32837" xr:uid="{00000000-0005-0000-0000-00002E8E0000}"/>
    <cellStyle name="Normal 7 7 3" xfId="32838" xr:uid="{00000000-0005-0000-0000-00002F8E0000}"/>
    <cellStyle name="Normal 7 7 3 2" xfId="32839" xr:uid="{00000000-0005-0000-0000-0000308E0000}"/>
    <cellStyle name="Normal 7 7 3 2 2" xfId="32840" xr:uid="{00000000-0005-0000-0000-0000318E0000}"/>
    <cellStyle name="Normal 7 7 3 3" xfId="32841" xr:uid="{00000000-0005-0000-0000-0000328E0000}"/>
    <cellStyle name="Normal 7 7 3 3 2" xfId="32842" xr:uid="{00000000-0005-0000-0000-0000338E0000}"/>
    <cellStyle name="Normal 7 7 3 4" xfId="32843" xr:uid="{00000000-0005-0000-0000-0000348E0000}"/>
    <cellStyle name="Normal 7 7 3 4 2" xfId="32844" xr:uid="{00000000-0005-0000-0000-0000358E0000}"/>
    <cellStyle name="Normal 7 7 3 5" xfId="32845" xr:uid="{00000000-0005-0000-0000-0000368E0000}"/>
    <cellStyle name="Normal 7 7 3 6" xfId="32846" xr:uid="{00000000-0005-0000-0000-0000378E0000}"/>
    <cellStyle name="Normal 7 7 4" xfId="32847" xr:uid="{00000000-0005-0000-0000-0000388E0000}"/>
    <cellStyle name="Normal 7 7 4 2" xfId="32848" xr:uid="{00000000-0005-0000-0000-0000398E0000}"/>
    <cellStyle name="Normal 7 7 4 2 2" xfId="32849" xr:uid="{00000000-0005-0000-0000-00003A8E0000}"/>
    <cellStyle name="Normal 7 7 4 3" xfId="32850" xr:uid="{00000000-0005-0000-0000-00003B8E0000}"/>
    <cellStyle name="Normal 7 7 4 3 2" xfId="32851" xr:uid="{00000000-0005-0000-0000-00003C8E0000}"/>
    <cellStyle name="Normal 7 7 4 4" xfId="32852" xr:uid="{00000000-0005-0000-0000-00003D8E0000}"/>
    <cellStyle name="Normal 7 7 4 4 2" xfId="32853" xr:uid="{00000000-0005-0000-0000-00003E8E0000}"/>
    <cellStyle name="Normal 7 7 4 5" xfId="32854" xr:uid="{00000000-0005-0000-0000-00003F8E0000}"/>
    <cellStyle name="Normal 7 7 4 6" xfId="32855" xr:uid="{00000000-0005-0000-0000-0000408E0000}"/>
    <cellStyle name="Normal 7 7 5" xfId="32856" xr:uid="{00000000-0005-0000-0000-0000418E0000}"/>
    <cellStyle name="Normal 7 7 5 2" xfId="32857" xr:uid="{00000000-0005-0000-0000-0000428E0000}"/>
    <cellStyle name="Normal 7 7 5 2 2" xfId="32858" xr:uid="{00000000-0005-0000-0000-0000438E0000}"/>
    <cellStyle name="Normal 7 7 5 3" xfId="32859" xr:uid="{00000000-0005-0000-0000-0000448E0000}"/>
    <cellStyle name="Normal 7 7 5 3 2" xfId="32860" xr:uid="{00000000-0005-0000-0000-0000458E0000}"/>
    <cellStyle name="Normal 7 7 5 4" xfId="32861" xr:uid="{00000000-0005-0000-0000-0000468E0000}"/>
    <cellStyle name="Normal 7 7 5 4 2" xfId="32862" xr:uid="{00000000-0005-0000-0000-0000478E0000}"/>
    <cellStyle name="Normal 7 7 5 5" xfId="32863" xr:uid="{00000000-0005-0000-0000-0000488E0000}"/>
    <cellStyle name="Normal 7 7 5 6" xfId="32864" xr:uid="{00000000-0005-0000-0000-0000498E0000}"/>
    <cellStyle name="Normal 7 7 6" xfId="32865" xr:uid="{00000000-0005-0000-0000-00004A8E0000}"/>
    <cellStyle name="Normal 7 7 6 2" xfId="32866" xr:uid="{00000000-0005-0000-0000-00004B8E0000}"/>
    <cellStyle name="Normal 7 7 6 2 2" xfId="32867" xr:uid="{00000000-0005-0000-0000-00004C8E0000}"/>
    <cellStyle name="Normal 7 7 6 3" xfId="32868" xr:uid="{00000000-0005-0000-0000-00004D8E0000}"/>
    <cellStyle name="Normal 7 7 6 3 2" xfId="32869" xr:uid="{00000000-0005-0000-0000-00004E8E0000}"/>
    <cellStyle name="Normal 7 7 6 4" xfId="32870" xr:uid="{00000000-0005-0000-0000-00004F8E0000}"/>
    <cellStyle name="Normal 7 7 6 5" xfId="32871" xr:uid="{00000000-0005-0000-0000-0000508E0000}"/>
    <cellStyle name="Normal 7 7 7" xfId="32872" xr:uid="{00000000-0005-0000-0000-0000518E0000}"/>
    <cellStyle name="Normal 7 7 7 2" xfId="32873" xr:uid="{00000000-0005-0000-0000-0000528E0000}"/>
    <cellStyle name="Normal 7 7 8" xfId="32874" xr:uid="{00000000-0005-0000-0000-0000538E0000}"/>
    <cellStyle name="Normal 7 7 8 2" xfId="32875" xr:uid="{00000000-0005-0000-0000-0000548E0000}"/>
    <cellStyle name="Normal 7 7 9" xfId="32876" xr:uid="{00000000-0005-0000-0000-0000558E0000}"/>
    <cellStyle name="Normal 7 7 9 2" xfId="32877" xr:uid="{00000000-0005-0000-0000-0000568E0000}"/>
    <cellStyle name="Normal 7 8" xfId="32878" xr:uid="{00000000-0005-0000-0000-0000578E0000}"/>
    <cellStyle name="Normal 7 8 10" xfId="32879" xr:uid="{00000000-0005-0000-0000-0000588E0000}"/>
    <cellStyle name="Normal 7 8 2" xfId="32880" xr:uid="{00000000-0005-0000-0000-0000598E0000}"/>
    <cellStyle name="Normal 7 8 2 2" xfId="32881" xr:uid="{00000000-0005-0000-0000-00005A8E0000}"/>
    <cellStyle name="Normal 7 8 2 2 2" xfId="32882" xr:uid="{00000000-0005-0000-0000-00005B8E0000}"/>
    <cellStyle name="Normal 7 8 2 3" xfId="32883" xr:uid="{00000000-0005-0000-0000-00005C8E0000}"/>
    <cellStyle name="Normal 7 8 2 3 2" xfId="32884" xr:uid="{00000000-0005-0000-0000-00005D8E0000}"/>
    <cellStyle name="Normal 7 8 2 4" xfId="32885" xr:uid="{00000000-0005-0000-0000-00005E8E0000}"/>
    <cellStyle name="Normal 7 8 2 4 2" xfId="32886" xr:uid="{00000000-0005-0000-0000-00005F8E0000}"/>
    <cellStyle name="Normal 7 8 2 5" xfId="32887" xr:uid="{00000000-0005-0000-0000-0000608E0000}"/>
    <cellStyle name="Normal 7 8 2 6" xfId="32888" xr:uid="{00000000-0005-0000-0000-0000618E0000}"/>
    <cellStyle name="Normal 7 8 3" xfId="32889" xr:uid="{00000000-0005-0000-0000-0000628E0000}"/>
    <cellStyle name="Normal 7 8 3 2" xfId="32890" xr:uid="{00000000-0005-0000-0000-0000638E0000}"/>
    <cellStyle name="Normal 7 8 3 2 2" xfId="32891" xr:uid="{00000000-0005-0000-0000-0000648E0000}"/>
    <cellStyle name="Normal 7 8 3 3" xfId="32892" xr:uid="{00000000-0005-0000-0000-0000658E0000}"/>
    <cellStyle name="Normal 7 8 3 3 2" xfId="32893" xr:uid="{00000000-0005-0000-0000-0000668E0000}"/>
    <cellStyle name="Normal 7 8 3 4" xfId="32894" xr:uid="{00000000-0005-0000-0000-0000678E0000}"/>
    <cellStyle name="Normal 7 8 3 4 2" xfId="32895" xr:uid="{00000000-0005-0000-0000-0000688E0000}"/>
    <cellStyle name="Normal 7 8 3 5" xfId="32896" xr:uid="{00000000-0005-0000-0000-0000698E0000}"/>
    <cellStyle name="Normal 7 8 3 6" xfId="32897" xr:uid="{00000000-0005-0000-0000-00006A8E0000}"/>
    <cellStyle name="Normal 7 8 4" xfId="32898" xr:uid="{00000000-0005-0000-0000-00006B8E0000}"/>
    <cellStyle name="Normal 7 8 4 2" xfId="32899" xr:uid="{00000000-0005-0000-0000-00006C8E0000}"/>
    <cellStyle name="Normal 7 8 4 2 2" xfId="32900" xr:uid="{00000000-0005-0000-0000-00006D8E0000}"/>
    <cellStyle name="Normal 7 8 4 3" xfId="32901" xr:uid="{00000000-0005-0000-0000-00006E8E0000}"/>
    <cellStyle name="Normal 7 8 4 3 2" xfId="32902" xr:uid="{00000000-0005-0000-0000-00006F8E0000}"/>
    <cellStyle name="Normal 7 8 4 4" xfId="32903" xr:uid="{00000000-0005-0000-0000-0000708E0000}"/>
    <cellStyle name="Normal 7 8 4 4 2" xfId="32904" xr:uid="{00000000-0005-0000-0000-0000718E0000}"/>
    <cellStyle name="Normal 7 8 4 5" xfId="32905" xr:uid="{00000000-0005-0000-0000-0000728E0000}"/>
    <cellStyle name="Normal 7 8 4 6" xfId="32906" xr:uid="{00000000-0005-0000-0000-0000738E0000}"/>
    <cellStyle name="Normal 7 8 5" xfId="32907" xr:uid="{00000000-0005-0000-0000-0000748E0000}"/>
    <cellStyle name="Normal 7 8 5 2" xfId="32908" xr:uid="{00000000-0005-0000-0000-0000758E0000}"/>
    <cellStyle name="Normal 7 8 5 2 2" xfId="32909" xr:uid="{00000000-0005-0000-0000-0000768E0000}"/>
    <cellStyle name="Normal 7 8 5 3" xfId="32910" xr:uid="{00000000-0005-0000-0000-0000778E0000}"/>
    <cellStyle name="Normal 7 8 5 3 2" xfId="32911" xr:uid="{00000000-0005-0000-0000-0000788E0000}"/>
    <cellStyle name="Normal 7 8 5 4" xfId="32912" xr:uid="{00000000-0005-0000-0000-0000798E0000}"/>
    <cellStyle name="Normal 7 8 5 5" xfId="32913" xr:uid="{00000000-0005-0000-0000-00007A8E0000}"/>
    <cellStyle name="Normal 7 8 6" xfId="32914" xr:uid="{00000000-0005-0000-0000-00007B8E0000}"/>
    <cellStyle name="Normal 7 8 6 2" xfId="32915" xr:uid="{00000000-0005-0000-0000-00007C8E0000}"/>
    <cellStyle name="Normal 7 8 7" xfId="32916" xr:uid="{00000000-0005-0000-0000-00007D8E0000}"/>
    <cellStyle name="Normal 7 8 7 2" xfId="32917" xr:uid="{00000000-0005-0000-0000-00007E8E0000}"/>
    <cellStyle name="Normal 7 8 8" xfId="32918" xr:uid="{00000000-0005-0000-0000-00007F8E0000}"/>
    <cellStyle name="Normal 7 8 8 2" xfId="32919" xr:uid="{00000000-0005-0000-0000-0000808E0000}"/>
    <cellStyle name="Normal 7 8 9" xfId="32920" xr:uid="{00000000-0005-0000-0000-0000818E0000}"/>
    <cellStyle name="Normal 7 9" xfId="32921" xr:uid="{00000000-0005-0000-0000-0000828E0000}"/>
    <cellStyle name="Normal 7 9 10" xfId="32922" xr:uid="{00000000-0005-0000-0000-0000838E0000}"/>
    <cellStyle name="Normal 7 9 2" xfId="32923" xr:uid="{00000000-0005-0000-0000-0000848E0000}"/>
    <cellStyle name="Normal 7 9 2 2" xfId="32924" xr:uid="{00000000-0005-0000-0000-0000858E0000}"/>
    <cellStyle name="Normal 7 9 2 2 2" xfId="32925" xr:uid="{00000000-0005-0000-0000-0000868E0000}"/>
    <cellStyle name="Normal 7 9 2 3" xfId="32926" xr:uid="{00000000-0005-0000-0000-0000878E0000}"/>
    <cellStyle name="Normal 7 9 2 3 2" xfId="32927" xr:uid="{00000000-0005-0000-0000-0000888E0000}"/>
    <cellStyle name="Normal 7 9 2 4" xfId="32928" xr:uid="{00000000-0005-0000-0000-0000898E0000}"/>
    <cellStyle name="Normal 7 9 2 4 2" xfId="32929" xr:uid="{00000000-0005-0000-0000-00008A8E0000}"/>
    <cellStyle name="Normal 7 9 2 5" xfId="32930" xr:uid="{00000000-0005-0000-0000-00008B8E0000}"/>
    <cellStyle name="Normal 7 9 2 6" xfId="32931" xr:uid="{00000000-0005-0000-0000-00008C8E0000}"/>
    <cellStyle name="Normal 7 9 3" xfId="32932" xr:uid="{00000000-0005-0000-0000-00008D8E0000}"/>
    <cellStyle name="Normal 7 9 3 2" xfId="32933" xr:uid="{00000000-0005-0000-0000-00008E8E0000}"/>
    <cellStyle name="Normal 7 9 3 2 2" xfId="32934" xr:uid="{00000000-0005-0000-0000-00008F8E0000}"/>
    <cellStyle name="Normal 7 9 3 3" xfId="32935" xr:uid="{00000000-0005-0000-0000-0000908E0000}"/>
    <cellStyle name="Normal 7 9 3 3 2" xfId="32936" xr:uid="{00000000-0005-0000-0000-0000918E0000}"/>
    <cellStyle name="Normal 7 9 3 4" xfId="32937" xr:uid="{00000000-0005-0000-0000-0000928E0000}"/>
    <cellStyle name="Normal 7 9 3 4 2" xfId="32938" xr:uid="{00000000-0005-0000-0000-0000938E0000}"/>
    <cellStyle name="Normal 7 9 3 5" xfId="32939" xr:uid="{00000000-0005-0000-0000-0000948E0000}"/>
    <cellStyle name="Normal 7 9 3 6" xfId="32940" xr:uid="{00000000-0005-0000-0000-0000958E0000}"/>
    <cellStyle name="Normal 7 9 4" xfId="32941" xr:uid="{00000000-0005-0000-0000-0000968E0000}"/>
    <cellStyle name="Normal 7 9 4 2" xfId="32942" xr:uid="{00000000-0005-0000-0000-0000978E0000}"/>
    <cellStyle name="Normal 7 9 4 2 2" xfId="32943" xr:uid="{00000000-0005-0000-0000-0000988E0000}"/>
    <cellStyle name="Normal 7 9 4 3" xfId="32944" xr:uid="{00000000-0005-0000-0000-0000998E0000}"/>
    <cellStyle name="Normal 7 9 4 3 2" xfId="32945" xr:uid="{00000000-0005-0000-0000-00009A8E0000}"/>
    <cellStyle name="Normal 7 9 4 4" xfId="32946" xr:uid="{00000000-0005-0000-0000-00009B8E0000}"/>
    <cellStyle name="Normal 7 9 4 4 2" xfId="32947" xr:uid="{00000000-0005-0000-0000-00009C8E0000}"/>
    <cellStyle name="Normal 7 9 4 5" xfId="32948" xr:uid="{00000000-0005-0000-0000-00009D8E0000}"/>
    <cellStyle name="Normal 7 9 4 6" xfId="32949" xr:uid="{00000000-0005-0000-0000-00009E8E0000}"/>
    <cellStyle name="Normal 7 9 5" xfId="32950" xr:uid="{00000000-0005-0000-0000-00009F8E0000}"/>
    <cellStyle name="Normal 7 9 5 2" xfId="32951" xr:uid="{00000000-0005-0000-0000-0000A08E0000}"/>
    <cellStyle name="Normal 7 9 5 2 2" xfId="32952" xr:uid="{00000000-0005-0000-0000-0000A18E0000}"/>
    <cellStyle name="Normal 7 9 5 3" xfId="32953" xr:uid="{00000000-0005-0000-0000-0000A28E0000}"/>
    <cellStyle name="Normal 7 9 5 3 2" xfId="32954" xr:uid="{00000000-0005-0000-0000-0000A38E0000}"/>
    <cellStyle name="Normal 7 9 5 4" xfId="32955" xr:uid="{00000000-0005-0000-0000-0000A48E0000}"/>
    <cellStyle name="Normal 7 9 5 5" xfId="32956" xr:uid="{00000000-0005-0000-0000-0000A58E0000}"/>
    <cellStyle name="Normal 7 9 6" xfId="32957" xr:uid="{00000000-0005-0000-0000-0000A68E0000}"/>
    <cellStyle name="Normal 7 9 6 2" xfId="32958" xr:uid="{00000000-0005-0000-0000-0000A78E0000}"/>
    <cellStyle name="Normal 7 9 7" xfId="32959" xr:uid="{00000000-0005-0000-0000-0000A88E0000}"/>
    <cellStyle name="Normal 7 9 7 2" xfId="32960" xr:uid="{00000000-0005-0000-0000-0000A98E0000}"/>
    <cellStyle name="Normal 7 9 8" xfId="32961" xr:uid="{00000000-0005-0000-0000-0000AA8E0000}"/>
    <cellStyle name="Normal 7 9 8 2" xfId="32962" xr:uid="{00000000-0005-0000-0000-0000AB8E0000}"/>
    <cellStyle name="Normal 7 9 9" xfId="32963" xr:uid="{00000000-0005-0000-0000-0000AC8E0000}"/>
    <cellStyle name="Normal 70" xfId="32964" xr:uid="{00000000-0005-0000-0000-0000AD8E0000}"/>
    <cellStyle name="Normal 70 2" xfId="32965" xr:uid="{00000000-0005-0000-0000-0000AE8E0000}"/>
    <cellStyle name="Normal 70 2 2" xfId="47452" xr:uid="{00000000-0005-0000-0000-0000AF8E0000}"/>
    <cellStyle name="Normal 70 3" xfId="47453" xr:uid="{00000000-0005-0000-0000-0000B08E0000}"/>
    <cellStyle name="Normal 71" xfId="32966" xr:uid="{00000000-0005-0000-0000-0000B18E0000}"/>
    <cellStyle name="Normal 71 2" xfId="32967" xr:uid="{00000000-0005-0000-0000-0000B28E0000}"/>
    <cellStyle name="Normal 72" xfId="32968" xr:uid="{00000000-0005-0000-0000-0000B38E0000}"/>
    <cellStyle name="Normal 72 2" xfId="32969" xr:uid="{00000000-0005-0000-0000-0000B48E0000}"/>
    <cellStyle name="Normal 73" xfId="32970" xr:uid="{00000000-0005-0000-0000-0000B58E0000}"/>
    <cellStyle name="Normal 73 2" xfId="32971" xr:uid="{00000000-0005-0000-0000-0000B68E0000}"/>
    <cellStyle name="Normal 74" xfId="32972" xr:uid="{00000000-0005-0000-0000-0000B78E0000}"/>
    <cellStyle name="Normal 74 2" xfId="32973" xr:uid="{00000000-0005-0000-0000-0000B88E0000}"/>
    <cellStyle name="Normal 75" xfId="32974" xr:uid="{00000000-0005-0000-0000-0000B98E0000}"/>
    <cellStyle name="Normal 75 2" xfId="32975" xr:uid="{00000000-0005-0000-0000-0000BA8E0000}"/>
    <cellStyle name="Normal 76" xfId="32976" xr:uid="{00000000-0005-0000-0000-0000BB8E0000}"/>
    <cellStyle name="Normal 76 2" xfId="32977" xr:uid="{00000000-0005-0000-0000-0000BC8E0000}"/>
    <cellStyle name="Normal 77" xfId="32978" xr:uid="{00000000-0005-0000-0000-0000BD8E0000}"/>
    <cellStyle name="Normal 77 2" xfId="32979" xr:uid="{00000000-0005-0000-0000-0000BE8E0000}"/>
    <cellStyle name="Normal 78" xfId="32980" xr:uid="{00000000-0005-0000-0000-0000BF8E0000}"/>
    <cellStyle name="Normal 78 2" xfId="32981" xr:uid="{00000000-0005-0000-0000-0000C08E0000}"/>
    <cellStyle name="Normal 78 3" xfId="32982" xr:uid="{00000000-0005-0000-0000-0000C18E0000}"/>
    <cellStyle name="Normal 79" xfId="32983" xr:uid="{00000000-0005-0000-0000-0000C28E0000}"/>
    <cellStyle name="Normal 79 2" xfId="32984" xr:uid="{00000000-0005-0000-0000-0000C38E0000}"/>
    <cellStyle name="Normal 79 3" xfId="32985" xr:uid="{00000000-0005-0000-0000-0000C48E0000}"/>
    <cellStyle name="Normal 8" xfId="32986" xr:uid="{00000000-0005-0000-0000-0000C58E0000}"/>
    <cellStyle name="Normal 8 10" xfId="32987" xr:uid="{00000000-0005-0000-0000-0000C68E0000}"/>
    <cellStyle name="Normal 8 10 2" xfId="32988" xr:uid="{00000000-0005-0000-0000-0000C78E0000}"/>
    <cellStyle name="Normal 8 10 3" xfId="32989" xr:uid="{00000000-0005-0000-0000-0000C88E0000}"/>
    <cellStyle name="Normal 8 11" xfId="32990" xr:uid="{00000000-0005-0000-0000-0000C98E0000}"/>
    <cellStyle name="Normal 8 11 2" xfId="32991" xr:uid="{00000000-0005-0000-0000-0000CA8E0000}"/>
    <cellStyle name="Normal 8 12" xfId="32992" xr:uid="{00000000-0005-0000-0000-0000CB8E0000}"/>
    <cellStyle name="Normal 8 12 2" xfId="32993" xr:uid="{00000000-0005-0000-0000-0000CC8E0000}"/>
    <cellStyle name="Normal 8 13" xfId="32994" xr:uid="{00000000-0005-0000-0000-0000CD8E0000}"/>
    <cellStyle name="Normal 8 13 2" xfId="47454" xr:uid="{00000000-0005-0000-0000-0000CE8E0000}"/>
    <cellStyle name="Normal 8 14" xfId="32995" xr:uid="{00000000-0005-0000-0000-0000CF8E0000}"/>
    <cellStyle name="Normal 8 14 2" xfId="47455" xr:uid="{00000000-0005-0000-0000-0000D08E0000}"/>
    <cellStyle name="Normal 8 2" xfId="32996" xr:uid="{00000000-0005-0000-0000-0000D18E0000}"/>
    <cellStyle name="Normal 8 2 10" xfId="32997" xr:uid="{00000000-0005-0000-0000-0000D28E0000}"/>
    <cellStyle name="Normal 8 2 10 2" xfId="32998" xr:uid="{00000000-0005-0000-0000-0000D38E0000}"/>
    <cellStyle name="Normal 8 2 11" xfId="32999" xr:uid="{00000000-0005-0000-0000-0000D48E0000}"/>
    <cellStyle name="Normal 8 2 12" xfId="33000" xr:uid="{00000000-0005-0000-0000-0000D58E0000}"/>
    <cellStyle name="Normal 8 2 2" xfId="33001" xr:uid="{00000000-0005-0000-0000-0000D68E0000}"/>
    <cellStyle name="Normal 8 2 2 2" xfId="33002" xr:uid="{00000000-0005-0000-0000-0000D78E0000}"/>
    <cellStyle name="Normal 8 2 2 2 2" xfId="33003" xr:uid="{00000000-0005-0000-0000-0000D88E0000}"/>
    <cellStyle name="Normal 8 2 2 2 2 2" xfId="33004" xr:uid="{00000000-0005-0000-0000-0000D98E0000}"/>
    <cellStyle name="Normal 8 2 2 2 2 2 2" xfId="33005" xr:uid="{00000000-0005-0000-0000-0000DA8E0000}"/>
    <cellStyle name="Normal 8 2 2 2 2 2 3" xfId="33006" xr:uid="{00000000-0005-0000-0000-0000DB8E0000}"/>
    <cellStyle name="Normal 8 2 2 2 2 3" xfId="33007" xr:uid="{00000000-0005-0000-0000-0000DC8E0000}"/>
    <cellStyle name="Normal 8 2 2 2 2 3 2" xfId="33008" xr:uid="{00000000-0005-0000-0000-0000DD8E0000}"/>
    <cellStyle name="Normal 8 2 2 2 2 4" xfId="33009" xr:uid="{00000000-0005-0000-0000-0000DE8E0000}"/>
    <cellStyle name="Normal 8 2 2 2 2 4 2" xfId="33010" xr:uid="{00000000-0005-0000-0000-0000DF8E0000}"/>
    <cellStyle name="Normal 8 2 2 2 2 5" xfId="33011" xr:uid="{00000000-0005-0000-0000-0000E08E0000}"/>
    <cellStyle name="Normal 8 2 2 2 3" xfId="33012" xr:uid="{00000000-0005-0000-0000-0000E18E0000}"/>
    <cellStyle name="Normal 8 2 2 2 3 2" xfId="33013" xr:uid="{00000000-0005-0000-0000-0000E28E0000}"/>
    <cellStyle name="Normal 8 2 2 2 3 2 2" xfId="33014" xr:uid="{00000000-0005-0000-0000-0000E38E0000}"/>
    <cellStyle name="Normal 8 2 2 2 3 3" xfId="33015" xr:uid="{00000000-0005-0000-0000-0000E48E0000}"/>
    <cellStyle name="Normal 8 2 2 2 3 3 2" xfId="33016" xr:uid="{00000000-0005-0000-0000-0000E58E0000}"/>
    <cellStyle name="Normal 8 2 2 2 3 4" xfId="33017" xr:uid="{00000000-0005-0000-0000-0000E68E0000}"/>
    <cellStyle name="Normal 8 2 2 2 4" xfId="33018" xr:uid="{00000000-0005-0000-0000-0000E78E0000}"/>
    <cellStyle name="Normal 8 2 2 2 4 2" xfId="33019" xr:uid="{00000000-0005-0000-0000-0000E88E0000}"/>
    <cellStyle name="Normal 8 2 2 2 4 3" xfId="33020" xr:uid="{00000000-0005-0000-0000-0000E98E0000}"/>
    <cellStyle name="Normal 8 2 2 2 5" xfId="33021" xr:uid="{00000000-0005-0000-0000-0000EA8E0000}"/>
    <cellStyle name="Normal 8 2 2 2 5 2" xfId="33022" xr:uid="{00000000-0005-0000-0000-0000EB8E0000}"/>
    <cellStyle name="Normal 8 2 2 2 6" xfId="33023" xr:uid="{00000000-0005-0000-0000-0000EC8E0000}"/>
    <cellStyle name="Normal 8 2 2 2 6 2" xfId="33024" xr:uid="{00000000-0005-0000-0000-0000ED8E0000}"/>
    <cellStyle name="Normal 8 2 2 2 7" xfId="33025" xr:uid="{00000000-0005-0000-0000-0000EE8E0000}"/>
    <cellStyle name="Normal 8 2 2 3" xfId="33026" xr:uid="{00000000-0005-0000-0000-0000EF8E0000}"/>
    <cellStyle name="Normal 8 2 2 3 2" xfId="33027" xr:uid="{00000000-0005-0000-0000-0000F08E0000}"/>
    <cellStyle name="Normal 8 2 2 3 2 2" xfId="33028" xr:uid="{00000000-0005-0000-0000-0000F18E0000}"/>
    <cellStyle name="Normal 8 2 2 3 2 3" xfId="33029" xr:uid="{00000000-0005-0000-0000-0000F28E0000}"/>
    <cellStyle name="Normal 8 2 2 3 3" xfId="33030" xr:uid="{00000000-0005-0000-0000-0000F38E0000}"/>
    <cellStyle name="Normal 8 2 2 3 3 2" xfId="33031" xr:uid="{00000000-0005-0000-0000-0000F48E0000}"/>
    <cellStyle name="Normal 8 2 2 3 4" xfId="33032" xr:uid="{00000000-0005-0000-0000-0000F58E0000}"/>
    <cellStyle name="Normal 8 2 2 3 4 2" xfId="33033" xr:uid="{00000000-0005-0000-0000-0000F68E0000}"/>
    <cellStyle name="Normal 8 2 2 3 5" xfId="33034" xr:uid="{00000000-0005-0000-0000-0000F78E0000}"/>
    <cellStyle name="Normal 8 2 2 4" xfId="33035" xr:uid="{00000000-0005-0000-0000-0000F88E0000}"/>
    <cellStyle name="Normal 8 2 2 4 2" xfId="33036" xr:uid="{00000000-0005-0000-0000-0000F98E0000}"/>
    <cellStyle name="Normal 8 2 2 4 2 2" xfId="33037" xr:uid="{00000000-0005-0000-0000-0000FA8E0000}"/>
    <cellStyle name="Normal 8 2 2 4 3" xfId="33038" xr:uid="{00000000-0005-0000-0000-0000FB8E0000}"/>
    <cellStyle name="Normal 8 2 2 4 3 2" xfId="33039" xr:uid="{00000000-0005-0000-0000-0000FC8E0000}"/>
    <cellStyle name="Normal 8 2 2 4 4" xfId="33040" xr:uid="{00000000-0005-0000-0000-0000FD8E0000}"/>
    <cellStyle name="Normal 8 2 2 5" xfId="33041" xr:uid="{00000000-0005-0000-0000-0000FE8E0000}"/>
    <cellStyle name="Normal 8 2 2 5 2" xfId="33042" xr:uid="{00000000-0005-0000-0000-0000FF8E0000}"/>
    <cellStyle name="Normal 8 2 2 5 3" xfId="33043" xr:uid="{00000000-0005-0000-0000-0000008F0000}"/>
    <cellStyle name="Normal 8 2 2 6" xfId="33044" xr:uid="{00000000-0005-0000-0000-0000018F0000}"/>
    <cellStyle name="Normal 8 2 2 6 2" xfId="33045" xr:uid="{00000000-0005-0000-0000-0000028F0000}"/>
    <cellStyle name="Normal 8 2 2 7" xfId="33046" xr:uid="{00000000-0005-0000-0000-0000038F0000}"/>
    <cellStyle name="Normal 8 2 2 7 2" xfId="33047" xr:uid="{00000000-0005-0000-0000-0000048F0000}"/>
    <cellStyle name="Normal 8 2 2 8" xfId="33048" xr:uid="{00000000-0005-0000-0000-0000058F0000}"/>
    <cellStyle name="Normal 8 2 3" xfId="33049" xr:uid="{00000000-0005-0000-0000-0000068F0000}"/>
    <cellStyle name="Normal 8 2 3 2" xfId="33050" xr:uid="{00000000-0005-0000-0000-0000078F0000}"/>
    <cellStyle name="Normal 8 2 3 2 2" xfId="33051" xr:uid="{00000000-0005-0000-0000-0000088F0000}"/>
    <cellStyle name="Normal 8 2 3 2 2 2" xfId="33052" xr:uid="{00000000-0005-0000-0000-0000098F0000}"/>
    <cellStyle name="Normal 8 2 3 2 2 3" xfId="33053" xr:uid="{00000000-0005-0000-0000-00000A8F0000}"/>
    <cellStyle name="Normal 8 2 3 2 3" xfId="33054" xr:uid="{00000000-0005-0000-0000-00000B8F0000}"/>
    <cellStyle name="Normal 8 2 3 2 3 2" xfId="33055" xr:uid="{00000000-0005-0000-0000-00000C8F0000}"/>
    <cellStyle name="Normal 8 2 3 2 4" xfId="33056" xr:uid="{00000000-0005-0000-0000-00000D8F0000}"/>
    <cellStyle name="Normal 8 2 3 2 4 2" xfId="33057" xr:uid="{00000000-0005-0000-0000-00000E8F0000}"/>
    <cellStyle name="Normal 8 2 3 2 5" xfId="33058" xr:uid="{00000000-0005-0000-0000-00000F8F0000}"/>
    <cellStyle name="Normal 8 2 3 3" xfId="33059" xr:uid="{00000000-0005-0000-0000-0000108F0000}"/>
    <cellStyle name="Normal 8 2 3 3 2" xfId="33060" xr:uid="{00000000-0005-0000-0000-0000118F0000}"/>
    <cellStyle name="Normal 8 2 3 3 2 2" xfId="33061" xr:uid="{00000000-0005-0000-0000-0000128F0000}"/>
    <cellStyle name="Normal 8 2 3 3 3" xfId="33062" xr:uid="{00000000-0005-0000-0000-0000138F0000}"/>
    <cellStyle name="Normal 8 2 3 3 3 2" xfId="33063" xr:uid="{00000000-0005-0000-0000-0000148F0000}"/>
    <cellStyle name="Normal 8 2 3 3 4" xfId="33064" xr:uid="{00000000-0005-0000-0000-0000158F0000}"/>
    <cellStyle name="Normal 8 2 3 4" xfId="33065" xr:uid="{00000000-0005-0000-0000-0000168F0000}"/>
    <cellStyle name="Normal 8 2 3 4 2" xfId="33066" xr:uid="{00000000-0005-0000-0000-0000178F0000}"/>
    <cellStyle name="Normal 8 2 3 4 3" xfId="33067" xr:uid="{00000000-0005-0000-0000-0000188F0000}"/>
    <cellStyle name="Normal 8 2 3 5" xfId="33068" xr:uid="{00000000-0005-0000-0000-0000198F0000}"/>
    <cellStyle name="Normal 8 2 3 5 2" xfId="33069" xr:uid="{00000000-0005-0000-0000-00001A8F0000}"/>
    <cellStyle name="Normal 8 2 3 6" xfId="33070" xr:uid="{00000000-0005-0000-0000-00001B8F0000}"/>
    <cellStyle name="Normal 8 2 3 6 2" xfId="33071" xr:uid="{00000000-0005-0000-0000-00001C8F0000}"/>
    <cellStyle name="Normal 8 2 3 7" xfId="33072" xr:uid="{00000000-0005-0000-0000-00001D8F0000}"/>
    <cellStyle name="Normal 8 2 4" xfId="33073" xr:uid="{00000000-0005-0000-0000-00001E8F0000}"/>
    <cellStyle name="Normal 8 2 4 2" xfId="33074" xr:uid="{00000000-0005-0000-0000-00001F8F0000}"/>
    <cellStyle name="Normal 8 2 4 2 2" xfId="33075" xr:uid="{00000000-0005-0000-0000-0000208F0000}"/>
    <cellStyle name="Normal 8 2 4 2 2 2" xfId="33076" xr:uid="{00000000-0005-0000-0000-0000218F0000}"/>
    <cellStyle name="Normal 8 2 4 2 2 3" xfId="33077" xr:uid="{00000000-0005-0000-0000-0000228F0000}"/>
    <cellStyle name="Normal 8 2 4 2 3" xfId="33078" xr:uid="{00000000-0005-0000-0000-0000238F0000}"/>
    <cellStyle name="Normal 8 2 4 2 3 2" xfId="33079" xr:uid="{00000000-0005-0000-0000-0000248F0000}"/>
    <cellStyle name="Normal 8 2 4 2 4" xfId="33080" xr:uid="{00000000-0005-0000-0000-0000258F0000}"/>
    <cellStyle name="Normal 8 2 4 2 4 2" xfId="33081" xr:uid="{00000000-0005-0000-0000-0000268F0000}"/>
    <cellStyle name="Normal 8 2 4 2 5" xfId="33082" xr:uid="{00000000-0005-0000-0000-0000278F0000}"/>
    <cellStyle name="Normal 8 2 4 3" xfId="33083" xr:uid="{00000000-0005-0000-0000-0000288F0000}"/>
    <cellStyle name="Normal 8 2 4 3 2" xfId="33084" xr:uid="{00000000-0005-0000-0000-0000298F0000}"/>
    <cellStyle name="Normal 8 2 4 3 2 2" xfId="33085" xr:uid="{00000000-0005-0000-0000-00002A8F0000}"/>
    <cellStyle name="Normal 8 2 4 3 3" xfId="33086" xr:uid="{00000000-0005-0000-0000-00002B8F0000}"/>
    <cellStyle name="Normal 8 2 4 3 3 2" xfId="33087" xr:uid="{00000000-0005-0000-0000-00002C8F0000}"/>
    <cellStyle name="Normal 8 2 4 3 4" xfId="33088" xr:uid="{00000000-0005-0000-0000-00002D8F0000}"/>
    <cellStyle name="Normal 8 2 4 4" xfId="33089" xr:uid="{00000000-0005-0000-0000-00002E8F0000}"/>
    <cellStyle name="Normal 8 2 4 4 2" xfId="33090" xr:uid="{00000000-0005-0000-0000-00002F8F0000}"/>
    <cellStyle name="Normal 8 2 4 4 3" xfId="33091" xr:uid="{00000000-0005-0000-0000-0000308F0000}"/>
    <cellStyle name="Normal 8 2 4 5" xfId="33092" xr:uid="{00000000-0005-0000-0000-0000318F0000}"/>
    <cellStyle name="Normal 8 2 4 5 2" xfId="33093" xr:uid="{00000000-0005-0000-0000-0000328F0000}"/>
    <cellStyle name="Normal 8 2 4 6" xfId="33094" xr:uid="{00000000-0005-0000-0000-0000338F0000}"/>
    <cellStyle name="Normal 8 2 4 6 2" xfId="33095" xr:uid="{00000000-0005-0000-0000-0000348F0000}"/>
    <cellStyle name="Normal 8 2 4 7" xfId="33096" xr:uid="{00000000-0005-0000-0000-0000358F0000}"/>
    <cellStyle name="Normal 8 2 5" xfId="33097" xr:uid="{00000000-0005-0000-0000-0000368F0000}"/>
    <cellStyle name="Normal 8 2 5 2" xfId="33098" xr:uid="{00000000-0005-0000-0000-0000378F0000}"/>
    <cellStyle name="Normal 8 2 5 2 2" xfId="33099" xr:uid="{00000000-0005-0000-0000-0000388F0000}"/>
    <cellStyle name="Normal 8 2 5 2 2 2" xfId="33100" xr:uid="{00000000-0005-0000-0000-0000398F0000}"/>
    <cellStyle name="Normal 8 2 5 2 3" xfId="33101" xr:uid="{00000000-0005-0000-0000-00003A8F0000}"/>
    <cellStyle name="Normal 8 2 5 2 3 2" xfId="33102" xr:uid="{00000000-0005-0000-0000-00003B8F0000}"/>
    <cellStyle name="Normal 8 2 5 2 4" xfId="33103" xr:uid="{00000000-0005-0000-0000-00003C8F0000}"/>
    <cellStyle name="Normal 8 2 5 3" xfId="33104" xr:uid="{00000000-0005-0000-0000-00003D8F0000}"/>
    <cellStyle name="Normal 8 2 5 3 2" xfId="33105" xr:uid="{00000000-0005-0000-0000-00003E8F0000}"/>
    <cellStyle name="Normal 8 2 5 3 3" xfId="33106" xr:uid="{00000000-0005-0000-0000-00003F8F0000}"/>
    <cellStyle name="Normal 8 2 5 4" xfId="33107" xr:uid="{00000000-0005-0000-0000-0000408F0000}"/>
    <cellStyle name="Normal 8 2 5 4 2" xfId="33108" xr:uid="{00000000-0005-0000-0000-0000418F0000}"/>
    <cellStyle name="Normal 8 2 5 5" xfId="33109" xr:uid="{00000000-0005-0000-0000-0000428F0000}"/>
    <cellStyle name="Normal 8 2 5 5 2" xfId="33110" xr:uid="{00000000-0005-0000-0000-0000438F0000}"/>
    <cellStyle name="Normal 8 2 5 6" xfId="33111" xr:uid="{00000000-0005-0000-0000-0000448F0000}"/>
    <cellStyle name="Normal 8 2 6" xfId="33112" xr:uid="{00000000-0005-0000-0000-0000458F0000}"/>
    <cellStyle name="Normal 8 2 6 2" xfId="33113" xr:uid="{00000000-0005-0000-0000-0000468F0000}"/>
    <cellStyle name="Normal 8 2 6 2 2" xfId="33114" xr:uid="{00000000-0005-0000-0000-0000478F0000}"/>
    <cellStyle name="Normal 8 2 6 3" xfId="33115" xr:uid="{00000000-0005-0000-0000-0000488F0000}"/>
    <cellStyle name="Normal 8 2 6 3 2" xfId="33116" xr:uid="{00000000-0005-0000-0000-0000498F0000}"/>
    <cellStyle name="Normal 8 2 6 4" xfId="33117" xr:uid="{00000000-0005-0000-0000-00004A8F0000}"/>
    <cellStyle name="Normal 8 2 7" xfId="33118" xr:uid="{00000000-0005-0000-0000-00004B8F0000}"/>
    <cellStyle name="Normal 8 2 7 2" xfId="33119" xr:uid="{00000000-0005-0000-0000-00004C8F0000}"/>
    <cellStyle name="Normal 8 2 7 2 2" xfId="33120" xr:uid="{00000000-0005-0000-0000-00004D8F0000}"/>
    <cellStyle name="Normal 8 2 7 3" xfId="33121" xr:uid="{00000000-0005-0000-0000-00004E8F0000}"/>
    <cellStyle name="Normal 8 2 7 3 2" xfId="33122" xr:uid="{00000000-0005-0000-0000-00004F8F0000}"/>
    <cellStyle name="Normal 8 2 7 4" xfId="33123" xr:uid="{00000000-0005-0000-0000-0000508F0000}"/>
    <cellStyle name="Normal 8 2 8" xfId="33124" xr:uid="{00000000-0005-0000-0000-0000518F0000}"/>
    <cellStyle name="Normal 8 2 8 2" xfId="33125" xr:uid="{00000000-0005-0000-0000-0000528F0000}"/>
    <cellStyle name="Normal 8 2 8 3" xfId="33126" xr:uid="{00000000-0005-0000-0000-0000538F0000}"/>
    <cellStyle name="Normal 8 2 9" xfId="33127" xr:uid="{00000000-0005-0000-0000-0000548F0000}"/>
    <cellStyle name="Normal 8 2 9 2" xfId="33128" xr:uid="{00000000-0005-0000-0000-0000558F0000}"/>
    <cellStyle name="Normal 8 3" xfId="33129" xr:uid="{00000000-0005-0000-0000-0000568F0000}"/>
    <cellStyle name="Normal 8 3 10" xfId="33130" xr:uid="{00000000-0005-0000-0000-0000578F0000}"/>
    <cellStyle name="Normal 8 3 2" xfId="33131" xr:uid="{00000000-0005-0000-0000-0000588F0000}"/>
    <cellStyle name="Normal 8 3 2 2" xfId="33132" xr:uid="{00000000-0005-0000-0000-0000598F0000}"/>
    <cellStyle name="Normal 8 3 2 2 2" xfId="33133" xr:uid="{00000000-0005-0000-0000-00005A8F0000}"/>
    <cellStyle name="Normal 8 3 2 2 2 2" xfId="33134" xr:uid="{00000000-0005-0000-0000-00005B8F0000}"/>
    <cellStyle name="Normal 8 3 2 2 2 3" xfId="33135" xr:uid="{00000000-0005-0000-0000-00005C8F0000}"/>
    <cellStyle name="Normal 8 3 2 2 3" xfId="33136" xr:uid="{00000000-0005-0000-0000-00005D8F0000}"/>
    <cellStyle name="Normal 8 3 2 2 3 2" xfId="33137" xr:uid="{00000000-0005-0000-0000-00005E8F0000}"/>
    <cellStyle name="Normal 8 3 2 2 4" xfId="33138" xr:uid="{00000000-0005-0000-0000-00005F8F0000}"/>
    <cellStyle name="Normal 8 3 2 2 4 2" xfId="33139" xr:uid="{00000000-0005-0000-0000-0000608F0000}"/>
    <cellStyle name="Normal 8 3 2 2 5" xfId="33140" xr:uid="{00000000-0005-0000-0000-0000618F0000}"/>
    <cellStyle name="Normal 8 3 2 3" xfId="33141" xr:uid="{00000000-0005-0000-0000-0000628F0000}"/>
    <cellStyle name="Normal 8 3 2 3 2" xfId="33142" xr:uid="{00000000-0005-0000-0000-0000638F0000}"/>
    <cellStyle name="Normal 8 3 2 3 2 2" xfId="33143" xr:uid="{00000000-0005-0000-0000-0000648F0000}"/>
    <cellStyle name="Normal 8 3 2 3 3" xfId="33144" xr:uid="{00000000-0005-0000-0000-0000658F0000}"/>
    <cellStyle name="Normal 8 3 2 3 3 2" xfId="33145" xr:uid="{00000000-0005-0000-0000-0000668F0000}"/>
    <cellStyle name="Normal 8 3 2 3 4" xfId="33146" xr:uid="{00000000-0005-0000-0000-0000678F0000}"/>
    <cellStyle name="Normal 8 3 2 4" xfId="33147" xr:uid="{00000000-0005-0000-0000-0000688F0000}"/>
    <cellStyle name="Normal 8 3 2 4 2" xfId="33148" xr:uid="{00000000-0005-0000-0000-0000698F0000}"/>
    <cellStyle name="Normal 8 3 2 4 3" xfId="33149" xr:uid="{00000000-0005-0000-0000-00006A8F0000}"/>
    <cellStyle name="Normal 8 3 2 5" xfId="33150" xr:uid="{00000000-0005-0000-0000-00006B8F0000}"/>
    <cellStyle name="Normal 8 3 2 5 2" xfId="33151" xr:uid="{00000000-0005-0000-0000-00006C8F0000}"/>
    <cellStyle name="Normal 8 3 2 6" xfId="33152" xr:uid="{00000000-0005-0000-0000-00006D8F0000}"/>
    <cellStyle name="Normal 8 3 2 6 2" xfId="33153" xr:uid="{00000000-0005-0000-0000-00006E8F0000}"/>
    <cellStyle name="Normal 8 3 2 7" xfId="33154" xr:uid="{00000000-0005-0000-0000-00006F8F0000}"/>
    <cellStyle name="Normal 8 3 3" xfId="33155" xr:uid="{00000000-0005-0000-0000-0000708F0000}"/>
    <cellStyle name="Normal 8 3 3 2" xfId="33156" xr:uid="{00000000-0005-0000-0000-0000718F0000}"/>
    <cellStyle name="Normal 8 3 3 2 2" xfId="33157" xr:uid="{00000000-0005-0000-0000-0000728F0000}"/>
    <cellStyle name="Normal 8 3 3 2 2 2" xfId="33158" xr:uid="{00000000-0005-0000-0000-0000738F0000}"/>
    <cellStyle name="Normal 8 3 3 2 2 3" xfId="33159" xr:uid="{00000000-0005-0000-0000-0000748F0000}"/>
    <cellStyle name="Normal 8 3 3 2 3" xfId="33160" xr:uid="{00000000-0005-0000-0000-0000758F0000}"/>
    <cellStyle name="Normal 8 3 3 2 3 2" xfId="33161" xr:uid="{00000000-0005-0000-0000-0000768F0000}"/>
    <cellStyle name="Normal 8 3 3 2 4" xfId="33162" xr:uid="{00000000-0005-0000-0000-0000778F0000}"/>
    <cellStyle name="Normal 8 3 3 2 4 2" xfId="33163" xr:uid="{00000000-0005-0000-0000-0000788F0000}"/>
    <cellStyle name="Normal 8 3 3 2 5" xfId="33164" xr:uid="{00000000-0005-0000-0000-0000798F0000}"/>
    <cellStyle name="Normal 8 3 3 3" xfId="33165" xr:uid="{00000000-0005-0000-0000-00007A8F0000}"/>
    <cellStyle name="Normal 8 3 3 3 2" xfId="33166" xr:uid="{00000000-0005-0000-0000-00007B8F0000}"/>
    <cellStyle name="Normal 8 3 3 3 2 2" xfId="33167" xr:uid="{00000000-0005-0000-0000-00007C8F0000}"/>
    <cellStyle name="Normal 8 3 3 3 3" xfId="33168" xr:uid="{00000000-0005-0000-0000-00007D8F0000}"/>
    <cellStyle name="Normal 8 3 3 3 3 2" xfId="33169" xr:uid="{00000000-0005-0000-0000-00007E8F0000}"/>
    <cellStyle name="Normal 8 3 3 3 4" xfId="33170" xr:uid="{00000000-0005-0000-0000-00007F8F0000}"/>
    <cellStyle name="Normal 8 3 3 4" xfId="33171" xr:uid="{00000000-0005-0000-0000-0000808F0000}"/>
    <cellStyle name="Normal 8 3 3 4 2" xfId="33172" xr:uid="{00000000-0005-0000-0000-0000818F0000}"/>
    <cellStyle name="Normal 8 3 3 4 3" xfId="33173" xr:uid="{00000000-0005-0000-0000-0000828F0000}"/>
    <cellStyle name="Normal 8 3 3 5" xfId="33174" xr:uid="{00000000-0005-0000-0000-0000838F0000}"/>
    <cellStyle name="Normal 8 3 3 5 2" xfId="33175" xr:uid="{00000000-0005-0000-0000-0000848F0000}"/>
    <cellStyle name="Normal 8 3 3 6" xfId="33176" xr:uid="{00000000-0005-0000-0000-0000858F0000}"/>
    <cellStyle name="Normal 8 3 3 6 2" xfId="33177" xr:uid="{00000000-0005-0000-0000-0000868F0000}"/>
    <cellStyle name="Normal 8 3 3 7" xfId="33178" xr:uid="{00000000-0005-0000-0000-0000878F0000}"/>
    <cellStyle name="Normal 8 3 4" xfId="33179" xr:uid="{00000000-0005-0000-0000-0000888F0000}"/>
    <cellStyle name="Normal 8 3 4 2" xfId="33180" xr:uid="{00000000-0005-0000-0000-0000898F0000}"/>
    <cellStyle name="Normal 8 3 4 2 2" xfId="33181" xr:uid="{00000000-0005-0000-0000-00008A8F0000}"/>
    <cellStyle name="Normal 8 3 4 2 2 2" xfId="33182" xr:uid="{00000000-0005-0000-0000-00008B8F0000}"/>
    <cellStyle name="Normal 8 3 4 2 3" xfId="33183" xr:uid="{00000000-0005-0000-0000-00008C8F0000}"/>
    <cellStyle name="Normal 8 3 4 2 3 2" xfId="33184" xr:uid="{00000000-0005-0000-0000-00008D8F0000}"/>
    <cellStyle name="Normal 8 3 4 2 4" xfId="33185" xr:uid="{00000000-0005-0000-0000-00008E8F0000}"/>
    <cellStyle name="Normal 8 3 4 3" xfId="33186" xr:uid="{00000000-0005-0000-0000-00008F8F0000}"/>
    <cellStyle name="Normal 8 3 4 3 2" xfId="33187" xr:uid="{00000000-0005-0000-0000-0000908F0000}"/>
    <cellStyle name="Normal 8 3 4 3 3" xfId="33188" xr:uid="{00000000-0005-0000-0000-0000918F0000}"/>
    <cellStyle name="Normal 8 3 4 4" xfId="33189" xr:uid="{00000000-0005-0000-0000-0000928F0000}"/>
    <cellStyle name="Normal 8 3 4 4 2" xfId="33190" xr:uid="{00000000-0005-0000-0000-0000938F0000}"/>
    <cellStyle name="Normal 8 3 4 5" xfId="33191" xr:uid="{00000000-0005-0000-0000-0000948F0000}"/>
    <cellStyle name="Normal 8 3 4 5 2" xfId="33192" xr:uid="{00000000-0005-0000-0000-0000958F0000}"/>
    <cellStyle name="Normal 8 3 4 6" xfId="33193" xr:uid="{00000000-0005-0000-0000-0000968F0000}"/>
    <cellStyle name="Normal 8 3 5" xfId="33194" xr:uid="{00000000-0005-0000-0000-0000978F0000}"/>
    <cellStyle name="Normal 8 3 5 2" xfId="33195" xr:uid="{00000000-0005-0000-0000-0000988F0000}"/>
    <cellStyle name="Normal 8 3 5 2 2" xfId="33196" xr:uid="{00000000-0005-0000-0000-0000998F0000}"/>
    <cellStyle name="Normal 8 3 5 3" xfId="33197" xr:uid="{00000000-0005-0000-0000-00009A8F0000}"/>
    <cellStyle name="Normal 8 3 5 3 2" xfId="33198" xr:uid="{00000000-0005-0000-0000-00009B8F0000}"/>
    <cellStyle name="Normal 8 3 5 4" xfId="33199" xr:uid="{00000000-0005-0000-0000-00009C8F0000}"/>
    <cellStyle name="Normal 8 3 6" xfId="33200" xr:uid="{00000000-0005-0000-0000-00009D8F0000}"/>
    <cellStyle name="Normal 8 3 6 2" xfId="33201" xr:uid="{00000000-0005-0000-0000-00009E8F0000}"/>
    <cellStyle name="Normal 8 3 6 2 2" xfId="33202" xr:uid="{00000000-0005-0000-0000-00009F8F0000}"/>
    <cellStyle name="Normal 8 3 6 3" xfId="33203" xr:uid="{00000000-0005-0000-0000-0000A08F0000}"/>
    <cellStyle name="Normal 8 3 6 3 2" xfId="33204" xr:uid="{00000000-0005-0000-0000-0000A18F0000}"/>
    <cellStyle name="Normal 8 3 6 4" xfId="33205" xr:uid="{00000000-0005-0000-0000-0000A28F0000}"/>
    <cellStyle name="Normal 8 3 7" xfId="33206" xr:uid="{00000000-0005-0000-0000-0000A38F0000}"/>
    <cellStyle name="Normal 8 3 7 2" xfId="33207" xr:uid="{00000000-0005-0000-0000-0000A48F0000}"/>
    <cellStyle name="Normal 8 3 7 3" xfId="33208" xr:uid="{00000000-0005-0000-0000-0000A58F0000}"/>
    <cellStyle name="Normal 8 3 8" xfId="33209" xr:uid="{00000000-0005-0000-0000-0000A68F0000}"/>
    <cellStyle name="Normal 8 3 8 2" xfId="33210" xr:uid="{00000000-0005-0000-0000-0000A78F0000}"/>
    <cellStyle name="Normal 8 3 9" xfId="33211" xr:uid="{00000000-0005-0000-0000-0000A88F0000}"/>
    <cellStyle name="Normal 8 3 9 2" xfId="33212" xr:uid="{00000000-0005-0000-0000-0000A98F0000}"/>
    <cellStyle name="Normal 8 4" xfId="33213" xr:uid="{00000000-0005-0000-0000-0000AA8F0000}"/>
    <cellStyle name="Normal 8 4 2" xfId="33214" xr:uid="{00000000-0005-0000-0000-0000AB8F0000}"/>
    <cellStyle name="Normal 8 4 2 2" xfId="33215" xr:uid="{00000000-0005-0000-0000-0000AC8F0000}"/>
    <cellStyle name="Normal 8 4 2 2 2" xfId="33216" xr:uid="{00000000-0005-0000-0000-0000AD8F0000}"/>
    <cellStyle name="Normal 8 4 2 2 2 2" xfId="33217" xr:uid="{00000000-0005-0000-0000-0000AE8F0000}"/>
    <cellStyle name="Normal 8 4 2 2 2 3" xfId="33218" xr:uid="{00000000-0005-0000-0000-0000AF8F0000}"/>
    <cellStyle name="Normal 8 4 2 2 3" xfId="33219" xr:uid="{00000000-0005-0000-0000-0000B08F0000}"/>
    <cellStyle name="Normal 8 4 2 2 3 2" xfId="33220" xr:uid="{00000000-0005-0000-0000-0000B18F0000}"/>
    <cellStyle name="Normal 8 4 2 2 4" xfId="33221" xr:uid="{00000000-0005-0000-0000-0000B28F0000}"/>
    <cellStyle name="Normal 8 4 2 2 4 2" xfId="33222" xr:uid="{00000000-0005-0000-0000-0000B38F0000}"/>
    <cellStyle name="Normal 8 4 2 2 5" xfId="33223" xr:uid="{00000000-0005-0000-0000-0000B48F0000}"/>
    <cellStyle name="Normal 8 4 2 3" xfId="33224" xr:uid="{00000000-0005-0000-0000-0000B58F0000}"/>
    <cellStyle name="Normal 8 4 2 3 2" xfId="33225" xr:uid="{00000000-0005-0000-0000-0000B68F0000}"/>
    <cellStyle name="Normal 8 4 2 3 2 2" xfId="33226" xr:uid="{00000000-0005-0000-0000-0000B78F0000}"/>
    <cellStyle name="Normal 8 4 2 3 3" xfId="33227" xr:uid="{00000000-0005-0000-0000-0000B88F0000}"/>
    <cellStyle name="Normal 8 4 2 3 3 2" xfId="33228" xr:uid="{00000000-0005-0000-0000-0000B98F0000}"/>
    <cellStyle name="Normal 8 4 2 3 4" xfId="33229" xr:uid="{00000000-0005-0000-0000-0000BA8F0000}"/>
    <cellStyle name="Normal 8 4 2 4" xfId="33230" xr:uid="{00000000-0005-0000-0000-0000BB8F0000}"/>
    <cellStyle name="Normal 8 4 2 4 2" xfId="33231" xr:uid="{00000000-0005-0000-0000-0000BC8F0000}"/>
    <cellStyle name="Normal 8 4 2 4 3" xfId="33232" xr:uid="{00000000-0005-0000-0000-0000BD8F0000}"/>
    <cellStyle name="Normal 8 4 2 5" xfId="33233" xr:uid="{00000000-0005-0000-0000-0000BE8F0000}"/>
    <cellStyle name="Normal 8 4 2 5 2" xfId="33234" xr:uid="{00000000-0005-0000-0000-0000BF8F0000}"/>
    <cellStyle name="Normal 8 4 2 6" xfId="33235" xr:uid="{00000000-0005-0000-0000-0000C08F0000}"/>
    <cellStyle name="Normal 8 4 2 6 2" xfId="33236" xr:uid="{00000000-0005-0000-0000-0000C18F0000}"/>
    <cellStyle name="Normal 8 4 2 7" xfId="33237" xr:uid="{00000000-0005-0000-0000-0000C28F0000}"/>
    <cellStyle name="Normal 8 4 3" xfId="33238" xr:uid="{00000000-0005-0000-0000-0000C38F0000}"/>
    <cellStyle name="Normal 8 4 3 2" xfId="33239" xr:uid="{00000000-0005-0000-0000-0000C48F0000}"/>
    <cellStyle name="Normal 8 4 3 2 2" xfId="33240" xr:uid="{00000000-0005-0000-0000-0000C58F0000}"/>
    <cellStyle name="Normal 8 4 3 2 3" xfId="33241" xr:uid="{00000000-0005-0000-0000-0000C68F0000}"/>
    <cellStyle name="Normal 8 4 3 3" xfId="33242" xr:uid="{00000000-0005-0000-0000-0000C78F0000}"/>
    <cellStyle name="Normal 8 4 3 3 2" xfId="33243" xr:uid="{00000000-0005-0000-0000-0000C88F0000}"/>
    <cellStyle name="Normal 8 4 3 4" xfId="33244" xr:uid="{00000000-0005-0000-0000-0000C98F0000}"/>
    <cellStyle name="Normal 8 4 3 4 2" xfId="33245" xr:uid="{00000000-0005-0000-0000-0000CA8F0000}"/>
    <cellStyle name="Normal 8 4 3 5" xfId="33246" xr:uid="{00000000-0005-0000-0000-0000CB8F0000}"/>
    <cellStyle name="Normal 8 4 4" xfId="33247" xr:uid="{00000000-0005-0000-0000-0000CC8F0000}"/>
    <cellStyle name="Normal 8 4 4 2" xfId="33248" xr:uid="{00000000-0005-0000-0000-0000CD8F0000}"/>
    <cellStyle name="Normal 8 4 4 2 2" xfId="33249" xr:uid="{00000000-0005-0000-0000-0000CE8F0000}"/>
    <cellStyle name="Normal 8 4 4 3" xfId="33250" xr:uid="{00000000-0005-0000-0000-0000CF8F0000}"/>
    <cellStyle name="Normal 8 4 4 3 2" xfId="33251" xr:uid="{00000000-0005-0000-0000-0000D08F0000}"/>
    <cellStyle name="Normal 8 4 4 4" xfId="33252" xr:uid="{00000000-0005-0000-0000-0000D18F0000}"/>
    <cellStyle name="Normal 8 4 5" xfId="33253" xr:uid="{00000000-0005-0000-0000-0000D28F0000}"/>
    <cellStyle name="Normal 8 4 5 2" xfId="33254" xr:uid="{00000000-0005-0000-0000-0000D38F0000}"/>
    <cellStyle name="Normal 8 4 5 3" xfId="33255" xr:uid="{00000000-0005-0000-0000-0000D48F0000}"/>
    <cellStyle name="Normal 8 4 6" xfId="33256" xr:uid="{00000000-0005-0000-0000-0000D58F0000}"/>
    <cellStyle name="Normal 8 4 6 2" xfId="33257" xr:uid="{00000000-0005-0000-0000-0000D68F0000}"/>
    <cellStyle name="Normal 8 4 7" xfId="33258" xr:uid="{00000000-0005-0000-0000-0000D78F0000}"/>
    <cellStyle name="Normal 8 4 7 2" xfId="33259" xr:uid="{00000000-0005-0000-0000-0000D88F0000}"/>
    <cellStyle name="Normal 8 4 8" xfId="33260" xr:uid="{00000000-0005-0000-0000-0000D98F0000}"/>
    <cellStyle name="Normal 8 5" xfId="33261" xr:uid="{00000000-0005-0000-0000-0000DA8F0000}"/>
    <cellStyle name="Normal 8 5 2" xfId="33262" xr:uid="{00000000-0005-0000-0000-0000DB8F0000}"/>
    <cellStyle name="Normal 8 5 2 2" xfId="33263" xr:uid="{00000000-0005-0000-0000-0000DC8F0000}"/>
    <cellStyle name="Normal 8 5 2 2 2" xfId="33264" xr:uid="{00000000-0005-0000-0000-0000DD8F0000}"/>
    <cellStyle name="Normal 8 5 2 2 3" xfId="33265" xr:uid="{00000000-0005-0000-0000-0000DE8F0000}"/>
    <cellStyle name="Normal 8 5 2 3" xfId="33266" xr:uid="{00000000-0005-0000-0000-0000DF8F0000}"/>
    <cellStyle name="Normal 8 5 2 3 2" xfId="33267" xr:uid="{00000000-0005-0000-0000-0000E08F0000}"/>
    <cellStyle name="Normal 8 5 2 4" xfId="33268" xr:uid="{00000000-0005-0000-0000-0000E18F0000}"/>
    <cellStyle name="Normal 8 5 2 4 2" xfId="33269" xr:uid="{00000000-0005-0000-0000-0000E28F0000}"/>
    <cellStyle name="Normal 8 5 2 5" xfId="33270" xr:uid="{00000000-0005-0000-0000-0000E38F0000}"/>
    <cellStyle name="Normal 8 5 3" xfId="33271" xr:uid="{00000000-0005-0000-0000-0000E48F0000}"/>
    <cellStyle name="Normal 8 5 3 2" xfId="33272" xr:uid="{00000000-0005-0000-0000-0000E58F0000}"/>
    <cellStyle name="Normal 8 5 3 2 2" xfId="33273" xr:uid="{00000000-0005-0000-0000-0000E68F0000}"/>
    <cellStyle name="Normal 8 5 3 3" xfId="33274" xr:uid="{00000000-0005-0000-0000-0000E78F0000}"/>
    <cellStyle name="Normal 8 5 3 3 2" xfId="33275" xr:uid="{00000000-0005-0000-0000-0000E88F0000}"/>
    <cellStyle name="Normal 8 5 3 4" xfId="33276" xr:uid="{00000000-0005-0000-0000-0000E98F0000}"/>
    <cellStyle name="Normal 8 5 4" xfId="33277" xr:uid="{00000000-0005-0000-0000-0000EA8F0000}"/>
    <cellStyle name="Normal 8 5 4 2" xfId="33278" xr:uid="{00000000-0005-0000-0000-0000EB8F0000}"/>
    <cellStyle name="Normal 8 5 4 3" xfId="33279" xr:uid="{00000000-0005-0000-0000-0000EC8F0000}"/>
    <cellStyle name="Normal 8 5 5" xfId="33280" xr:uid="{00000000-0005-0000-0000-0000ED8F0000}"/>
    <cellStyle name="Normal 8 5 5 2" xfId="33281" xr:uid="{00000000-0005-0000-0000-0000EE8F0000}"/>
    <cellStyle name="Normal 8 5 6" xfId="33282" xr:uid="{00000000-0005-0000-0000-0000EF8F0000}"/>
    <cellStyle name="Normal 8 5 6 2" xfId="33283" xr:uid="{00000000-0005-0000-0000-0000F08F0000}"/>
    <cellStyle name="Normal 8 5 7" xfId="33284" xr:uid="{00000000-0005-0000-0000-0000F18F0000}"/>
    <cellStyle name="Normal 8 6" xfId="33285" xr:uid="{00000000-0005-0000-0000-0000F28F0000}"/>
    <cellStyle name="Normal 8 6 2" xfId="33286" xr:uid="{00000000-0005-0000-0000-0000F38F0000}"/>
    <cellStyle name="Normal 8 6 2 2" xfId="33287" xr:uid="{00000000-0005-0000-0000-0000F48F0000}"/>
    <cellStyle name="Normal 8 6 2 2 2" xfId="33288" xr:uid="{00000000-0005-0000-0000-0000F58F0000}"/>
    <cellStyle name="Normal 8 6 2 2 3" xfId="33289" xr:uid="{00000000-0005-0000-0000-0000F68F0000}"/>
    <cellStyle name="Normal 8 6 2 3" xfId="33290" xr:uid="{00000000-0005-0000-0000-0000F78F0000}"/>
    <cellStyle name="Normal 8 6 2 3 2" xfId="33291" xr:uid="{00000000-0005-0000-0000-0000F88F0000}"/>
    <cellStyle name="Normal 8 6 2 4" xfId="33292" xr:uid="{00000000-0005-0000-0000-0000F98F0000}"/>
    <cellStyle name="Normal 8 6 2 4 2" xfId="33293" xr:uid="{00000000-0005-0000-0000-0000FA8F0000}"/>
    <cellStyle name="Normal 8 6 2 5" xfId="33294" xr:uid="{00000000-0005-0000-0000-0000FB8F0000}"/>
    <cellStyle name="Normal 8 6 3" xfId="33295" xr:uid="{00000000-0005-0000-0000-0000FC8F0000}"/>
    <cellStyle name="Normal 8 6 3 2" xfId="33296" xr:uid="{00000000-0005-0000-0000-0000FD8F0000}"/>
    <cellStyle name="Normal 8 6 3 2 2" xfId="33297" xr:uid="{00000000-0005-0000-0000-0000FE8F0000}"/>
    <cellStyle name="Normal 8 6 3 3" xfId="33298" xr:uid="{00000000-0005-0000-0000-0000FF8F0000}"/>
    <cellStyle name="Normal 8 6 3 3 2" xfId="33299" xr:uid="{00000000-0005-0000-0000-000000900000}"/>
    <cellStyle name="Normal 8 6 3 4" xfId="33300" xr:uid="{00000000-0005-0000-0000-000001900000}"/>
    <cellStyle name="Normal 8 6 4" xfId="33301" xr:uid="{00000000-0005-0000-0000-000002900000}"/>
    <cellStyle name="Normal 8 6 4 2" xfId="33302" xr:uid="{00000000-0005-0000-0000-000003900000}"/>
    <cellStyle name="Normal 8 6 4 3" xfId="33303" xr:uid="{00000000-0005-0000-0000-000004900000}"/>
    <cellStyle name="Normal 8 6 5" xfId="33304" xr:uid="{00000000-0005-0000-0000-000005900000}"/>
    <cellStyle name="Normal 8 6 5 2" xfId="33305" xr:uid="{00000000-0005-0000-0000-000006900000}"/>
    <cellStyle name="Normal 8 6 6" xfId="33306" xr:uid="{00000000-0005-0000-0000-000007900000}"/>
    <cellStyle name="Normal 8 6 6 2" xfId="33307" xr:uid="{00000000-0005-0000-0000-000008900000}"/>
    <cellStyle name="Normal 8 6 7" xfId="33308" xr:uid="{00000000-0005-0000-0000-000009900000}"/>
    <cellStyle name="Normal 8 7" xfId="33309" xr:uid="{00000000-0005-0000-0000-00000A900000}"/>
    <cellStyle name="Normal 8 7 2" xfId="33310" xr:uid="{00000000-0005-0000-0000-00000B900000}"/>
    <cellStyle name="Normal 8 7 2 2" xfId="33311" xr:uid="{00000000-0005-0000-0000-00000C900000}"/>
    <cellStyle name="Normal 8 7 2 2 2" xfId="33312" xr:uid="{00000000-0005-0000-0000-00000D900000}"/>
    <cellStyle name="Normal 8 7 2 3" xfId="33313" xr:uid="{00000000-0005-0000-0000-00000E900000}"/>
    <cellStyle name="Normal 8 7 2 3 2" xfId="33314" xr:uid="{00000000-0005-0000-0000-00000F900000}"/>
    <cellStyle name="Normal 8 7 2 4" xfId="33315" xr:uid="{00000000-0005-0000-0000-000010900000}"/>
    <cellStyle name="Normal 8 7 3" xfId="33316" xr:uid="{00000000-0005-0000-0000-000011900000}"/>
    <cellStyle name="Normal 8 7 3 2" xfId="33317" xr:uid="{00000000-0005-0000-0000-000012900000}"/>
    <cellStyle name="Normal 8 7 3 3" xfId="33318" xr:uid="{00000000-0005-0000-0000-000013900000}"/>
    <cellStyle name="Normal 8 7 4" xfId="33319" xr:uid="{00000000-0005-0000-0000-000014900000}"/>
    <cellStyle name="Normal 8 7 4 2" xfId="33320" xr:uid="{00000000-0005-0000-0000-000015900000}"/>
    <cellStyle name="Normal 8 7 5" xfId="33321" xr:uid="{00000000-0005-0000-0000-000016900000}"/>
    <cellStyle name="Normal 8 7 5 2" xfId="33322" xr:uid="{00000000-0005-0000-0000-000017900000}"/>
    <cellStyle name="Normal 8 7 6" xfId="33323" xr:uid="{00000000-0005-0000-0000-000018900000}"/>
    <cellStyle name="Normal 8 8" xfId="33324" xr:uid="{00000000-0005-0000-0000-000019900000}"/>
    <cellStyle name="Normal 8 8 2" xfId="33325" xr:uid="{00000000-0005-0000-0000-00001A900000}"/>
    <cellStyle name="Normal 8 8 2 2" xfId="33326" xr:uid="{00000000-0005-0000-0000-00001B900000}"/>
    <cellStyle name="Normal 8 8 3" xfId="33327" xr:uid="{00000000-0005-0000-0000-00001C900000}"/>
    <cellStyle name="Normal 8 8 3 2" xfId="33328" xr:uid="{00000000-0005-0000-0000-00001D900000}"/>
    <cellStyle name="Normal 8 8 4" xfId="33329" xr:uid="{00000000-0005-0000-0000-00001E900000}"/>
    <cellStyle name="Normal 8 9" xfId="33330" xr:uid="{00000000-0005-0000-0000-00001F900000}"/>
    <cellStyle name="Normal 8 9 2" xfId="33331" xr:uid="{00000000-0005-0000-0000-000020900000}"/>
    <cellStyle name="Normal 8 9 2 2" xfId="33332" xr:uid="{00000000-0005-0000-0000-000021900000}"/>
    <cellStyle name="Normal 8 9 3" xfId="33333" xr:uid="{00000000-0005-0000-0000-000022900000}"/>
    <cellStyle name="Normal 8 9 3 2" xfId="33334" xr:uid="{00000000-0005-0000-0000-000023900000}"/>
    <cellStyle name="Normal 8 9 4" xfId="33335" xr:uid="{00000000-0005-0000-0000-000024900000}"/>
    <cellStyle name="Normal 80" xfId="33336" xr:uid="{00000000-0005-0000-0000-000025900000}"/>
    <cellStyle name="Normal 80 2" xfId="33337" xr:uid="{00000000-0005-0000-0000-000026900000}"/>
    <cellStyle name="Normal 80 3" xfId="33338" xr:uid="{00000000-0005-0000-0000-000027900000}"/>
    <cellStyle name="Normal 81" xfId="33339" xr:uid="{00000000-0005-0000-0000-000028900000}"/>
    <cellStyle name="Normal 81 2" xfId="33340" xr:uid="{00000000-0005-0000-0000-000029900000}"/>
    <cellStyle name="Normal 81 3" xfId="33341" xr:uid="{00000000-0005-0000-0000-00002A900000}"/>
    <cellStyle name="Normal 82" xfId="33342" xr:uid="{00000000-0005-0000-0000-00002B900000}"/>
    <cellStyle name="Normal 82 2" xfId="33343" xr:uid="{00000000-0005-0000-0000-00002C900000}"/>
    <cellStyle name="Normal 82 3" xfId="33344" xr:uid="{00000000-0005-0000-0000-00002D900000}"/>
    <cellStyle name="Normal 83" xfId="33345" xr:uid="{00000000-0005-0000-0000-00002E900000}"/>
    <cellStyle name="Normal 83 2" xfId="33346" xr:uid="{00000000-0005-0000-0000-00002F900000}"/>
    <cellStyle name="Normal 83 3" xfId="33347" xr:uid="{00000000-0005-0000-0000-000030900000}"/>
    <cellStyle name="Normal 84" xfId="33348" xr:uid="{00000000-0005-0000-0000-000031900000}"/>
    <cellStyle name="Normal 84 2" xfId="33349" xr:uid="{00000000-0005-0000-0000-000032900000}"/>
    <cellStyle name="Normal 85" xfId="33350" xr:uid="{00000000-0005-0000-0000-000033900000}"/>
    <cellStyle name="Normal 85 2" xfId="33351" xr:uid="{00000000-0005-0000-0000-000034900000}"/>
    <cellStyle name="Normal 86" xfId="33352" xr:uid="{00000000-0005-0000-0000-000035900000}"/>
    <cellStyle name="Normal 86 2" xfId="33353" xr:uid="{00000000-0005-0000-0000-000036900000}"/>
    <cellStyle name="Normal 87" xfId="33354" xr:uid="{00000000-0005-0000-0000-000037900000}"/>
    <cellStyle name="Normal 87 2" xfId="47456" xr:uid="{00000000-0005-0000-0000-000038900000}"/>
    <cellStyle name="Normal 88" xfId="33355" xr:uid="{00000000-0005-0000-0000-000039900000}"/>
    <cellStyle name="Normal 88 2" xfId="47457" xr:uid="{00000000-0005-0000-0000-00003A900000}"/>
    <cellStyle name="Normal 89" xfId="33356" xr:uid="{00000000-0005-0000-0000-00003B900000}"/>
    <cellStyle name="Normal 89 2" xfId="47458" xr:uid="{00000000-0005-0000-0000-00003C900000}"/>
    <cellStyle name="Normal 9" xfId="33357" xr:uid="{00000000-0005-0000-0000-00003D900000}"/>
    <cellStyle name="Normal 9 10" xfId="33358" xr:uid="{00000000-0005-0000-0000-00003E900000}"/>
    <cellStyle name="Normal 9 10 2" xfId="33359" xr:uid="{00000000-0005-0000-0000-00003F900000}"/>
    <cellStyle name="Normal 9 10 2 2" xfId="33360" xr:uid="{00000000-0005-0000-0000-000040900000}"/>
    <cellStyle name="Normal 9 10 2 3" xfId="33361" xr:uid="{00000000-0005-0000-0000-000041900000}"/>
    <cellStyle name="Normal 9 10 3" xfId="33362" xr:uid="{00000000-0005-0000-0000-000042900000}"/>
    <cellStyle name="Normal 9 10 3 2" xfId="33363" xr:uid="{00000000-0005-0000-0000-000043900000}"/>
    <cellStyle name="Normal 9 10 4" xfId="33364" xr:uid="{00000000-0005-0000-0000-000044900000}"/>
    <cellStyle name="Normal 9 10 4 2" xfId="33365" xr:uid="{00000000-0005-0000-0000-000045900000}"/>
    <cellStyle name="Normal 9 10 5" xfId="33366" xr:uid="{00000000-0005-0000-0000-000046900000}"/>
    <cellStyle name="Normal 9 10 6" xfId="33367" xr:uid="{00000000-0005-0000-0000-000047900000}"/>
    <cellStyle name="Normal 9 10 7" xfId="33368" xr:uid="{00000000-0005-0000-0000-000048900000}"/>
    <cellStyle name="Normal 9 11" xfId="33369" xr:uid="{00000000-0005-0000-0000-000049900000}"/>
    <cellStyle name="Normal 9 11 2" xfId="33370" xr:uid="{00000000-0005-0000-0000-00004A900000}"/>
    <cellStyle name="Normal 9 11 2 2" xfId="33371" xr:uid="{00000000-0005-0000-0000-00004B900000}"/>
    <cellStyle name="Normal 9 11 3" xfId="33372" xr:uid="{00000000-0005-0000-0000-00004C900000}"/>
    <cellStyle name="Normal 9 11 3 2" xfId="33373" xr:uid="{00000000-0005-0000-0000-00004D900000}"/>
    <cellStyle name="Normal 9 11 4" xfId="33374" xr:uid="{00000000-0005-0000-0000-00004E900000}"/>
    <cellStyle name="Normal 9 11 5" xfId="33375" xr:uid="{00000000-0005-0000-0000-00004F900000}"/>
    <cellStyle name="Normal 9 11 6" xfId="33376" xr:uid="{00000000-0005-0000-0000-000050900000}"/>
    <cellStyle name="Normal 9 12" xfId="33377" xr:uid="{00000000-0005-0000-0000-000051900000}"/>
    <cellStyle name="Normal 9 12 2" xfId="33378" xr:uid="{00000000-0005-0000-0000-000052900000}"/>
    <cellStyle name="Normal 9 13" xfId="33379" xr:uid="{00000000-0005-0000-0000-000053900000}"/>
    <cellStyle name="Normal 9 13 2" xfId="33380" xr:uid="{00000000-0005-0000-0000-000054900000}"/>
    <cellStyle name="Normal 9 14" xfId="33381" xr:uid="{00000000-0005-0000-0000-000055900000}"/>
    <cellStyle name="Normal 9 14 2" xfId="33382" xr:uid="{00000000-0005-0000-0000-000056900000}"/>
    <cellStyle name="Normal 9 15" xfId="33383" xr:uid="{00000000-0005-0000-0000-000057900000}"/>
    <cellStyle name="Normal 9 16" xfId="33384" xr:uid="{00000000-0005-0000-0000-000058900000}"/>
    <cellStyle name="Normal 9 17" xfId="33385" xr:uid="{00000000-0005-0000-0000-000059900000}"/>
    <cellStyle name="Normal 9 18" xfId="33386" xr:uid="{00000000-0005-0000-0000-00005A900000}"/>
    <cellStyle name="Normal 9 2" xfId="33387" xr:uid="{00000000-0005-0000-0000-00005B900000}"/>
    <cellStyle name="Normal 9 2 10" xfId="33388" xr:uid="{00000000-0005-0000-0000-00005C900000}"/>
    <cellStyle name="Normal 9 2 10 2" xfId="33389" xr:uid="{00000000-0005-0000-0000-00005D900000}"/>
    <cellStyle name="Normal 9 2 11" xfId="33390" xr:uid="{00000000-0005-0000-0000-00005E900000}"/>
    <cellStyle name="Normal 9 2 11 2" xfId="33391" xr:uid="{00000000-0005-0000-0000-00005F900000}"/>
    <cellStyle name="Normal 9 2 12" xfId="33392" xr:uid="{00000000-0005-0000-0000-000060900000}"/>
    <cellStyle name="Normal 9 2 13" xfId="33393" xr:uid="{00000000-0005-0000-0000-000061900000}"/>
    <cellStyle name="Normal 9 2 14" xfId="33394" xr:uid="{00000000-0005-0000-0000-000062900000}"/>
    <cellStyle name="Normal 9 2 15" xfId="33395" xr:uid="{00000000-0005-0000-0000-000063900000}"/>
    <cellStyle name="Normal 9 2 2" xfId="33396" xr:uid="{00000000-0005-0000-0000-000064900000}"/>
    <cellStyle name="Normal 9 2 2 10" xfId="33397" xr:uid="{00000000-0005-0000-0000-000065900000}"/>
    <cellStyle name="Normal 9 2 2 11" xfId="33398" xr:uid="{00000000-0005-0000-0000-000066900000}"/>
    <cellStyle name="Normal 9 2 2 12" xfId="33399" xr:uid="{00000000-0005-0000-0000-000067900000}"/>
    <cellStyle name="Normal 9 2 2 2" xfId="33400" xr:uid="{00000000-0005-0000-0000-000068900000}"/>
    <cellStyle name="Normal 9 2 2 2 2" xfId="33401" xr:uid="{00000000-0005-0000-0000-000069900000}"/>
    <cellStyle name="Normal 9 2 2 2 2 2" xfId="33402" xr:uid="{00000000-0005-0000-0000-00006A900000}"/>
    <cellStyle name="Normal 9 2 2 2 2 2 2" xfId="33403" xr:uid="{00000000-0005-0000-0000-00006B900000}"/>
    <cellStyle name="Normal 9 2 2 2 2 3" xfId="33404" xr:uid="{00000000-0005-0000-0000-00006C900000}"/>
    <cellStyle name="Normal 9 2 2 2 2 4" xfId="33405" xr:uid="{00000000-0005-0000-0000-00006D900000}"/>
    <cellStyle name="Normal 9 2 2 2 3" xfId="33406" xr:uid="{00000000-0005-0000-0000-00006E900000}"/>
    <cellStyle name="Normal 9 2 2 2 3 2" xfId="33407" xr:uid="{00000000-0005-0000-0000-00006F900000}"/>
    <cellStyle name="Normal 9 2 2 2 3 2 2" xfId="33408" xr:uid="{00000000-0005-0000-0000-000070900000}"/>
    <cellStyle name="Normal 9 2 2 2 3 3" xfId="33409" xr:uid="{00000000-0005-0000-0000-000071900000}"/>
    <cellStyle name="Normal 9 2 2 2 4" xfId="33410" xr:uid="{00000000-0005-0000-0000-000072900000}"/>
    <cellStyle name="Normal 9 2 2 2 4 2" xfId="33411" xr:uid="{00000000-0005-0000-0000-000073900000}"/>
    <cellStyle name="Normal 9 2 2 2 4 2 2" xfId="33412" xr:uid="{00000000-0005-0000-0000-000074900000}"/>
    <cellStyle name="Normal 9 2 2 2 4 3" xfId="33413" xr:uid="{00000000-0005-0000-0000-000075900000}"/>
    <cellStyle name="Normal 9 2 2 2 5" xfId="33414" xr:uid="{00000000-0005-0000-0000-000076900000}"/>
    <cellStyle name="Normal 9 2 2 2 5 2" xfId="33415" xr:uid="{00000000-0005-0000-0000-000077900000}"/>
    <cellStyle name="Normal 9 2 2 2 6" xfId="33416" xr:uid="{00000000-0005-0000-0000-000078900000}"/>
    <cellStyle name="Normal 9 2 2 2 7" xfId="33417" xr:uid="{00000000-0005-0000-0000-000079900000}"/>
    <cellStyle name="Normal 9 2 2 3" xfId="33418" xr:uid="{00000000-0005-0000-0000-00007A900000}"/>
    <cellStyle name="Normal 9 2 2 3 2" xfId="33419" xr:uid="{00000000-0005-0000-0000-00007B900000}"/>
    <cellStyle name="Normal 9 2 2 3 2 2" xfId="33420" xr:uid="{00000000-0005-0000-0000-00007C900000}"/>
    <cellStyle name="Normal 9 2 2 3 2 2 2" xfId="33421" xr:uid="{00000000-0005-0000-0000-00007D900000}"/>
    <cellStyle name="Normal 9 2 2 3 2 3" xfId="33422" xr:uid="{00000000-0005-0000-0000-00007E900000}"/>
    <cellStyle name="Normal 9 2 2 3 3" xfId="33423" xr:uid="{00000000-0005-0000-0000-00007F900000}"/>
    <cellStyle name="Normal 9 2 2 3 3 2" xfId="33424" xr:uid="{00000000-0005-0000-0000-000080900000}"/>
    <cellStyle name="Normal 9 2 2 3 3 2 2" xfId="33425" xr:uid="{00000000-0005-0000-0000-000081900000}"/>
    <cellStyle name="Normal 9 2 2 3 3 3" xfId="33426" xr:uid="{00000000-0005-0000-0000-000082900000}"/>
    <cellStyle name="Normal 9 2 2 3 4" xfId="33427" xr:uid="{00000000-0005-0000-0000-000083900000}"/>
    <cellStyle name="Normal 9 2 2 3 4 2" xfId="33428" xr:uid="{00000000-0005-0000-0000-000084900000}"/>
    <cellStyle name="Normal 9 2 2 3 4 3" xfId="33429" xr:uid="{00000000-0005-0000-0000-000085900000}"/>
    <cellStyle name="Normal 9 2 2 3 5" xfId="33430" xr:uid="{00000000-0005-0000-0000-000086900000}"/>
    <cellStyle name="Normal 9 2 2 3 6" xfId="33431" xr:uid="{00000000-0005-0000-0000-000087900000}"/>
    <cellStyle name="Normal 9 2 2 3 7" xfId="33432" xr:uid="{00000000-0005-0000-0000-000088900000}"/>
    <cellStyle name="Normal 9 2 2 4" xfId="33433" xr:uid="{00000000-0005-0000-0000-000089900000}"/>
    <cellStyle name="Normal 9 2 2 4 2" xfId="33434" xr:uid="{00000000-0005-0000-0000-00008A900000}"/>
    <cellStyle name="Normal 9 2 2 4 2 2" xfId="33435" xr:uid="{00000000-0005-0000-0000-00008B900000}"/>
    <cellStyle name="Normal 9 2 2 4 2 3" xfId="33436" xr:uid="{00000000-0005-0000-0000-00008C900000}"/>
    <cellStyle name="Normal 9 2 2 4 3" xfId="33437" xr:uid="{00000000-0005-0000-0000-00008D900000}"/>
    <cellStyle name="Normal 9 2 2 4 3 2" xfId="33438" xr:uid="{00000000-0005-0000-0000-00008E900000}"/>
    <cellStyle name="Normal 9 2 2 4 3 3" xfId="33439" xr:uid="{00000000-0005-0000-0000-00008F900000}"/>
    <cellStyle name="Normal 9 2 2 4 4" xfId="33440" xr:uid="{00000000-0005-0000-0000-000090900000}"/>
    <cellStyle name="Normal 9 2 2 4 4 2" xfId="33441" xr:uid="{00000000-0005-0000-0000-000091900000}"/>
    <cellStyle name="Normal 9 2 2 4 5" xfId="33442" xr:uid="{00000000-0005-0000-0000-000092900000}"/>
    <cellStyle name="Normal 9 2 2 4 6" xfId="33443" xr:uid="{00000000-0005-0000-0000-000093900000}"/>
    <cellStyle name="Normal 9 2 2 4 7" xfId="33444" xr:uid="{00000000-0005-0000-0000-000094900000}"/>
    <cellStyle name="Normal 9 2 2 5" xfId="33445" xr:uid="{00000000-0005-0000-0000-000095900000}"/>
    <cellStyle name="Normal 9 2 2 5 2" xfId="33446" xr:uid="{00000000-0005-0000-0000-000096900000}"/>
    <cellStyle name="Normal 9 2 2 5 2 2" xfId="33447" xr:uid="{00000000-0005-0000-0000-000097900000}"/>
    <cellStyle name="Normal 9 2 2 5 2 3" xfId="33448" xr:uid="{00000000-0005-0000-0000-000098900000}"/>
    <cellStyle name="Normal 9 2 2 5 3" xfId="33449" xr:uid="{00000000-0005-0000-0000-000099900000}"/>
    <cellStyle name="Normal 9 2 2 5 3 2" xfId="33450" xr:uid="{00000000-0005-0000-0000-00009A900000}"/>
    <cellStyle name="Normal 9 2 2 5 4" xfId="33451" xr:uid="{00000000-0005-0000-0000-00009B900000}"/>
    <cellStyle name="Normal 9 2 2 5 4 2" xfId="33452" xr:uid="{00000000-0005-0000-0000-00009C900000}"/>
    <cellStyle name="Normal 9 2 2 5 5" xfId="33453" xr:uid="{00000000-0005-0000-0000-00009D900000}"/>
    <cellStyle name="Normal 9 2 2 5 6" xfId="33454" xr:uid="{00000000-0005-0000-0000-00009E900000}"/>
    <cellStyle name="Normal 9 2 2 5 7" xfId="33455" xr:uid="{00000000-0005-0000-0000-00009F900000}"/>
    <cellStyle name="Normal 9 2 2 6" xfId="33456" xr:uid="{00000000-0005-0000-0000-0000A0900000}"/>
    <cellStyle name="Normal 9 2 2 6 2" xfId="33457" xr:uid="{00000000-0005-0000-0000-0000A1900000}"/>
    <cellStyle name="Normal 9 2 2 6 2 2" xfId="33458" xr:uid="{00000000-0005-0000-0000-0000A2900000}"/>
    <cellStyle name="Normal 9 2 2 6 2 3" xfId="33459" xr:uid="{00000000-0005-0000-0000-0000A3900000}"/>
    <cellStyle name="Normal 9 2 2 6 3" xfId="33460" xr:uid="{00000000-0005-0000-0000-0000A4900000}"/>
    <cellStyle name="Normal 9 2 2 6 3 2" xfId="33461" xr:uid="{00000000-0005-0000-0000-0000A5900000}"/>
    <cellStyle name="Normal 9 2 2 6 4" xfId="33462" xr:uid="{00000000-0005-0000-0000-0000A6900000}"/>
    <cellStyle name="Normal 9 2 2 6 5" xfId="33463" xr:uid="{00000000-0005-0000-0000-0000A7900000}"/>
    <cellStyle name="Normal 9 2 2 6 6" xfId="33464" xr:uid="{00000000-0005-0000-0000-0000A8900000}"/>
    <cellStyle name="Normal 9 2 2 7" xfId="33465" xr:uid="{00000000-0005-0000-0000-0000A9900000}"/>
    <cellStyle name="Normal 9 2 2 7 2" xfId="33466" xr:uid="{00000000-0005-0000-0000-0000AA900000}"/>
    <cellStyle name="Normal 9 2 2 7 3" xfId="33467" xr:uid="{00000000-0005-0000-0000-0000AB900000}"/>
    <cellStyle name="Normal 9 2 2 8" xfId="33468" xr:uid="{00000000-0005-0000-0000-0000AC900000}"/>
    <cellStyle name="Normal 9 2 2 8 2" xfId="33469" xr:uid="{00000000-0005-0000-0000-0000AD900000}"/>
    <cellStyle name="Normal 9 2 2 9" xfId="33470" xr:uid="{00000000-0005-0000-0000-0000AE900000}"/>
    <cellStyle name="Normal 9 2 2 9 2" xfId="33471" xr:uid="{00000000-0005-0000-0000-0000AF900000}"/>
    <cellStyle name="Normal 9 2 3" xfId="33472" xr:uid="{00000000-0005-0000-0000-0000B0900000}"/>
    <cellStyle name="Normal 9 2 3 10" xfId="33473" xr:uid="{00000000-0005-0000-0000-0000B1900000}"/>
    <cellStyle name="Normal 9 2 3 11" xfId="33474" xr:uid="{00000000-0005-0000-0000-0000B2900000}"/>
    <cellStyle name="Normal 9 2 3 2" xfId="33475" xr:uid="{00000000-0005-0000-0000-0000B3900000}"/>
    <cellStyle name="Normal 9 2 3 2 2" xfId="33476" xr:uid="{00000000-0005-0000-0000-0000B4900000}"/>
    <cellStyle name="Normal 9 2 3 2 2 2" xfId="33477" xr:uid="{00000000-0005-0000-0000-0000B5900000}"/>
    <cellStyle name="Normal 9 2 3 2 2 3" xfId="33478" xr:uid="{00000000-0005-0000-0000-0000B6900000}"/>
    <cellStyle name="Normal 9 2 3 2 3" xfId="33479" xr:uid="{00000000-0005-0000-0000-0000B7900000}"/>
    <cellStyle name="Normal 9 2 3 2 3 2" xfId="33480" xr:uid="{00000000-0005-0000-0000-0000B8900000}"/>
    <cellStyle name="Normal 9 2 3 2 3 3" xfId="33481" xr:uid="{00000000-0005-0000-0000-0000B9900000}"/>
    <cellStyle name="Normal 9 2 3 2 4" xfId="33482" xr:uid="{00000000-0005-0000-0000-0000BA900000}"/>
    <cellStyle name="Normal 9 2 3 2 4 2" xfId="33483" xr:uid="{00000000-0005-0000-0000-0000BB900000}"/>
    <cellStyle name="Normal 9 2 3 2 5" xfId="33484" xr:uid="{00000000-0005-0000-0000-0000BC900000}"/>
    <cellStyle name="Normal 9 2 3 2 6" xfId="33485" xr:uid="{00000000-0005-0000-0000-0000BD900000}"/>
    <cellStyle name="Normal 9 2 3 2 7" xfId="33486" xr:uid="{00000000-0005-0000-0000-0000BE900000}"/>
    <cellStyle name="Normal 9 2 3 3" xfId="33487" xr:uid="{00000000-0005-0000-0000-0000BF900000}"/>
    <cellStyle name="Normal 9 2 3 3 2" xfId="33488" xr:uid="{00000000-0005-0000-0000-0000C0900000}"/>
    <cellStyle name="Normal 9 2 3 3 2 2" xfId="33489" xr:uid="{00000000-0005-0000-0000-0000C1900000}"/>
    <cellStyle name="Normal 9 2 3 3 2 3" xfId="33490" xr:uid="{00000000-0005-0000-0000-0000C2900000}"/>
    <cellStyle name="Normal 9 2 3 3 3" xfId="33491" xr:uid="{00000000-0005-0000-0000-0000C3900000}"/>
    <cellStyle name="Normal 9 2 3 3 3 2" xfId="33492" xr:uid="{00000000-0005-0000-0000-0000C4900000}"/>
    <cellStyle name="Normal 9 2 3 3 4" xfId="33493" xr:uid="{00000000-0005-0000-0000-0000C5900000}"/>
    <cellStyle name="Normal 9 2 3 3 4 2" xfId="33494" xr:uid="{00000000-0005-0000-0000-0000C6900000}"/>
    <cellStyle name="Normal 9 2 3 3 5" xfId="33495" xr:uid="{00000000-0005-0000-0000-0000C7900000}"/>
    <cellStyle name="Normal 9 2 3 3 6" xfId="33496" xr:uid="{00000000-0005-0000-0000-0000C8900000}"/>
    <cellStyle name="Normal 9 2 3 3 7" xfId="33497" xr:uid="{00000000-0005-0000-0000-0000C9900000}"/>
    <cellStyle name="Normal 9 2 3 4" xfId="33498" xr:uid="{00000000-0005-0000-0000-0000CA900000}"/>
    <cellStyle name="Normal 9 2 3 4 2" xfId="33499" xr:uid="{00000000-0005-0000-0000-0000CB900000}"/>
    <cellStyle name="Normal 9 2 3 4 2 2" xfId="33500" xr:uid="{00000000-0005-0000-0000-0000CC900000}"/>
    <cellStyle name="Normal 9 2 3 4 2 3" xfId="33501" xr:uid="{00000000-0005-0000-0000-0000CD900000}"/>
    <cellStyle name="Normal 9 2 3 4 3" xfId="33502" xr:uid="{00000000-0005-0000-0000-0000CE900000}"/>
    <cellStyle name="Normal 9 2 3 4 3 2" xfId="33503" xr:uid="{00000000-0005-0000-0000-0000CF900000}"/>
    <cellStyle name="Normal 9 2 3 4 4" xfId="33504" xr:uid="{00000000-0005-0000-0000-0000D0900000}"/>
    <cellStyle name="Normal 9 2 3 4 4 2" xfId="33505" xr:uid="{00000000-0005-0000-0000-0000D1900000}"/>
    <cellStyle name="Normal 9 2 3 4 5" xfId="33506" xr:uid="{00000000-0005-0000-0000-0000D2900000}"/>
    <cellStyle name="Normal 9 2 3 4 6" xfId="33507" xr:uid="{00000000-0005-0000-0000-0000D3900000}"/>
    <cellStyle name="Normal 9 2 3 4 7" xfId="33508" xr:uid="{00000000-0005-0000-0000-0000D4900000}"/>
    <cellStyle name="Normal 9 2 3 5" xfId="33509" xr:uid="{00000000-0005-0000-0000-0000D5900000}"/>
    <cellStyle name="Normal 9 2 3 5 2" xfId="33510" xr:uid="{00000000-0005-0000-0000-0000D6900000}"/>
    <cellStyle name="Normal 9 2 3 5 2 2" xfId="33511" xr:uid="{00000000-0005-0000-0000-0000D7900000}"/>
    <cellStyle name="Normal 9 2 3 5 3" xfId="33512" xr:uid="{00000000-0005-0000-0000-0000D8900000}"/>
    <cellStyle name="Normal 9 2 3 5 3 2" xfId="33513" xr:uid="{00000000-0005-0000-0000-0000D9900000}"/>
    <cellStyle name="Normal 9 2 3 5 4" xfId="33514" xr:uid="{00000000-0005-0000-0000-0000DA900000}"/>
    <cellStyle name="Normal 9 2 3 5 5" xfId="33515" xr:uid="{00000000-0005-0000-0000-0000DB900000}"/>
    <cellStyle name="Normal 9 2 3 5 6" xfId="33516" xr:uid="{00000000-0005-0000-0000-0000DC900000}"/>
    <cellStyle name="Normal 9 2 3 6" xfId="33517" xr:uid="{00000000-0005-0000-0000-0000DD900000}"/>
    <cellStyle name="Normal 9 2 3 6 2" xfId="33518" xr:uid="{00000000-0005-0000-0000-0000DE900000}"/>
    <cellStyle name="Normal 9 2 3 7" xfId="33519" xr:uid="{00000000-0005-0000-0000-0000DF900000}"/>
    <cellStyle name="Normal 9 2 3 7 2" xfId="33520" xr:uid="{00000000-0005-0000-0000-0000E0900000}"/>
    <cellStyle name="Normal 9 2 3 8" xfId="33521" xr:uid="{00000000-0005-0000-0000-0000E1900000}"/>
    <cellStyle name="Normal 9 2 3 8 2" xfId="33522" xr:uid="{00000000-0005-0000-0000-0000E2900000}"/>
    <cellStyle name="Normal 9 2 3 9" xfId="33523" xr:uid="{00000000-0005-0000-0000-0000E3900000}"/>
    <cellStyle name="Normal 9 2 4" xfId="33524" xr:uid="{00000000-0005-0000-0000-0000E4900000}"/>
    <cellStyle name="Normal 9 2 4 10" xfId="33525" xr:uid="{00000000-0005-0000-0000-0000E5900000}"/>
    <cellStyle name="Normal 9 2 4 11" xfId="33526" xr:uid="{00000000-0005-0000-0000-0000E6900000}"/>
    <cellStyle name="Normal 9 2 4 2" xfId="33527" xr:uid="{00000000-0005-0000-0000-0000E7900000}"/>
    <cellStyle name="Normal 9 2 4 2 2" xfId="33528" xr:uid="{00000000-0005-0000-0000-0000E8900000}"/>
    <cellStyle name="Normal 9 2 4 2 2 2" xfId="33529" xr:uid="{00000000-0005-0000-0000-0000E9900000}"/>
    <cellStyle name="Normal 9 2 4 2 2 3" xfId="33530" xr:uid="{00000000-0005-0000-0000-0000EA900000}"/>
    <cellStyle name="Normal 9 2 4 2 3" xfId="33531" xr:uid="{00000000-0005-0000-0000-0000EB900000}"/>
    <cellStyle name="Normal 9 2 4 2 3 2" xfId="33532" xr:uid="{00000000-0005-0000-0000-0000EC900000}"/>
    <cellStyle name="Normal 9 2 4 2 4" xfId="33533" xr:uid="{00000000-0005-0000-0000-0000ED900000}"/>
    <cellStyle name="Normal 9 2 4 2 4 2" xfId="33534" xr:uid="{00000000-0005-0000-0000-0000EE900000}"/>
    <cellStyle name="Normal 9 2 4 2 5" xfId="33535" xr:uid="{00000000-0005-0000-0000-0000EF900000}"/>
    <cellStyle name="Normal 9 2 4 2 6" xfId="33536" xr:uid="{00000000-0005-0000-0000-0000F0900000}"/>
    <cellStyle name="Normal 9 2 4 2 7" xfId="33537" xr:uid="{00000000-0005-0000-0000-0000F1900000}"/>
    <cellStyle name="Normal 9 2 4 3" xfId="33538" xr:uid="{00000000-0005-0000-0000-0000F2900000}"/>
    <cellStyle name="Normal 9 2 4 3 2" xfId="33539" xr:uid="{00000000-0005-0000-0000-0000F3900000}"/>
    <cellStyle name="Normal 9 2 4 3 2 2" xfId="33540" xr:uid="{00000000-0005-0000-0000-0000F4900000}"/>
    <cellStyle name="Normal 9 2 4 3 2 3" xfId="33541" xr:uid="{00000000-0005-0000-0000-0000F5900000}"/>
    <cellStyle name="Normal 9 2 4 3 3" xfId="33542" xr:uid="{00000000-0005-0000-0000-0000F6900000}"/>
    <cellStyle name="Normal 9 2 4 3 3 2" xfId="33543" xr:uid="{00000000-0005-0000-0000-0000F7900000}"/>
    <cellStyle name="Normal 9 2 4 3 4" xfId="33544" xr:uid="{00000000-0005-0000-0000-0000F8900000}"/>
    <cellStyle name="Normal 9 2 4 3 4 2" xfId="33545" xr:uid="{00000000-0005-0000-0000-0000F9900000}"/>
    <cellStyle name="Normal 9 2 4 3 5" xfId="33546" xr:uid="{00000000-0005-0000-0000-0000FA900000}"/>
    <cellStyle name="Normal 9 2 4 3 6" xfId="33547" xr:uid="{00000000-0005-0000-0000-0000FB900000}"/>
    <cellStyle name="Normal 9 2 4 3 7" xfId="33548" xr:uid="{00000000-0005-0000-0000-0000FC900000}"/>
    <cellStyle name="Normal 9 2 4 4" xfId="33549" xr:uid="{00000000-0005-0000-0000-0000FD900000}"/>
    <cellStyle name="Normal 9 2 4 4 2" xfId="33550" xr:uid="{00000000-0005-0000-0000-0000FE900000}"/>
    <cellStyle name="Normal 9 2 4 4 2 2" xfId="33551" xr:uid="{00000000-0005-0000-0000-0000FF900000}"/>
    <cellStyle name="Normal 9 2 4 4 3" xfId="33552" xr:uid="{00000000-0005-0000-0000-000000910000}"/>
    <cellStyle name="Normal 9 2 4 4 3 2" xfId="33553" xr:uid="{00000000-0005-0000-0000-000001910000}"/>
    <cellStyle name="Normal 9 2 4 4 4" xfId="33554" xr:uid="{00000000-0005-0000-0000-000002910000}"/>
    <cellStyle name="Normal 9 2 4 4 4 2" xfId="33555" xr:uid="{00000000-0005-0000-0000-000003910000}"/>
    <cellStyle name="Normal 9 2 4 4 5" xfId="33556" xr:uid="{00000000-0005-0000-0000-000004910000}"/>
    <cellStyle name="Normal 9 2 4 4 6" xfId="33557" xr:uid="{00000000-0005-0000-0000-000005910000}"/>
    <cellStyle name="Normal 9 2 4 4 7" xfId="33558" xr:uid="{00000000-0005-0000-0000-000006910000}"/>
    <cellStyle name="Normal 9 2 4 5" xfId="33559" xr:uid="{00000000-0005-0000-0000-000007910000}"/>
    <cellStyle name="Normal 9 2 4 5 2" xfId="33560" xr:uid="{00000000-0005-0000-0000-000008910000}"/>
    <cellStyle name="Normal 9 2 4 5 2 2" xfId="33561" xr:uid="{00000000-0005-0000-0000-000009910000}"/>
    <cellStyle name="Normal 9 2 4 5 3" xfId="33562" xr:uid="{00000000-0005-0000-0000-00000A910000}"/>
    <cellStyle name="Normal 9 2 4 5 3 2" xfId="33563" xr:uid="{00000000-0005-0000-0000-00000B910000}"/>
    <cellStyle name="Normal 9 2 4 5 4" xfId="33564" xr:uid="{00000000-0005-0000-0000-00000C910000}"/>
    <cellStyle name="Normal 9 2 4 5 5" xfId="33565" xr:uid="{00000000-0005-0000-0000-00000D910000}"/>
    <cellStyle name="Normal 9 2 4 6" xfId="33566" xr:uid="{00000000-0005-0000-0000-00000E910000}"/>
    <cellStyle name="Normal 9 2 4 6 2" xfId="33567" xr:uid="{00000000-0005-0000-0000-00000F910000}"/>
    <cellStyle name="Normal 9 2 4 7" xfId="33568" xr:uid="{00000000-0005-0000-0000-000010910000}"/>
    <cellStyle name="Normal 9 2 4 7 2" xfId="33569" xr:uid="{00000000-0005-0000-0000-000011910000}"/>
    <cellStyle name="Normal 9 2 4 8" xfId="33570" xr:uid="{00000000-0005-0000-0000-000012910000}"/>
    <cellStyle name="Normal 9 2 4 8 2" xfId="33571" xr:uid="{00000000-0005-0000-0000-000013910000}"/>
    <cellStyle name="Normal 9 2 4 9" xfId="33572" xr:uid="{00000000-0005-0000-0000-000014910000}"/>
    <cellStyle name="Normal 9 2 5" xfId="33573" xr:uid="{00000000-0005-0000-0000-000015910000}"/>
    <cellStyle name="Normal 9 2 5 2" xfId="33574" xr:uid="{00000000-0005-0000-0000-000016910000}"/>
    <cellStyle name="Normal 9 2 5 2 2" xfId="33575" xr:uid="{00000000-0005-0000-0000-000017910000}"/>
    <cellStyle name="Normal 9 2 5 2 3" xfId="33576" xr:uid="{00000000-0005-0000-0000-000018910000}"/>
    <cellStyle name="Normal 9 2 5 3" xfId="33577" xr:uid="{00000000-0005-0000-0000-000019910000}"/>
    <cellStyle name="Normal 9 2 5 3 2" xfId="33578" xr:uid="{00000000-0005-0000-0000-00001A910000}"/>
    <cellStyle name="Normal 9 2 5 3 3" xfId="33579" xr:uid="{00000000-0005-0000-0000-00001B910000}"/>
    <cellStyle name="Normal 9 2 5 4" xfId="33580" xr:uid="{00000000-0005-0000-0000-00001C910000}"/>
    <cellStyle name="Normal 9 2 5 4 2" xfId="33581" xr:uid="{00000000-0005-0000-0000-00001D910000}"/>
    <cellStyle name="Normal 9 2 5 5" xfId="33582" xr:uid="{00000000-0005-0000-0000-00001E910000}"/>
    <cellStyle name="Normal 9 2 5 6" xfId="33583" xr:uid="{00000000-0005-0000-0000-00001F910000}"/>
    <cellStyle name="Normal 9 2 5 7" xfId="33584" xr:uid="{00000000-0005-0000-0000-000020910000}"/>
    <cellStyle name="Normal 9 2 6" xfId="33585" xr:uid="{00000000-0005-0000-0000-000021910000}"/>
    <cellStyle name="Normal 9 2 6 2" xfId="33586" xr:uid="{00000000-0005-0000-0000-000022910000}"/>
    <cellStyle name="Normal 9 2 6 2 2" xfId="33587" xr:uid="{00000000-0005-0000-0000-000023910000}"/>
    <cellStyle name="Normal 9 2 6 2 3" xfId="33588" xr:uid="{00000000-0005-0000-0000-000024910000}"/>
    <cellStyle name="Normal 9 2 6 3" xfId="33589" xr:uid="{00000000-0005-0000-0000-000025910000}"/>
    <cellStyle name="Normal 9 2 6 3 2" xfId="33590" xr:uid="{00000000-0005-0000-0000-000026910000}"/>
    <cellStyle name="Normal 9 2 6 4" xfId="33591" xr:uid="{00000000-0005-0000-0000-000027910000}"/>
    <cellStyle name="Normal 9 2 6 4 2" xfId="33592" xr:uid="{00000000-0005-0000-0000-000028910000}"/>
    <cellStyle name="Normal 9 2 6 5" xfId="33593" xr:uid="{00000000-0005-0000-0000-000029910000}"/>
    <cellStyle name="Normal 9 2 6 6" xfId="33594" xr:uid="{00000000-0005-0000-0000-00002A910000}"/>
    <cellStyle name="Normal 9 2 6 7" xfId="33595" xr:uid="{00000000-0005-0000-0000-00002B910000}"/>
    <cellStyle name="Normal 9 2 7" xfId="33596" xr:uid="{00000000-0005-0000-0000-00002C910000}"/>
    <cellStyle name="Normal 9 2 7 2" xfId="33597" xr:uid="{00000000-0005-0000-0000-00002D910000}"/>
    <cellStyle name="Normal 9 2 7 2 2" xfId="33598" xr:uid="{00000000-0005-0000-0000-00002E910000}"/>
    <cellStyle name="Normal 9 2 7 2 3" xfId="33599" xr:uid="{00000000-0005-0000-0000-00002F910000}"/>
    <cellStyle name="Normal 9 2 7 3" xfId="33600" xr:uid="{00000000-0005-0000-0000-000030910000}"/>
    <cellStyle name="Normal 9 2 7 3 2" xfId="33601" xr:uid="{00000000-0005-0000-0000-000031910000}"/>
    <cellStyle name="Normal 9 2 7 4" xfId="33602" xr:uid="{00000000-0005-0000-0000-000032910000}"/>
    <cellStyle name="Normal 9 2 7 4 2" xfId="33603" xr:uid="{00000000-0005-0000-0000-000033910000}"/>
    <cellStyle name="Normal 9 2 7 5" xfId="33604" xr:uid="{00000000-0005-0000-0000-000034910000}"/>
    <cellStyle name="Normal 9 2 7 6" xfId="33605" xr:uid="{00000000-0005-0000-0000-000035910000}"/>
    <cellStyle name="Normal 9 2 7 7" xfId="33606" xr:uid="{00000000-0005-0000-0000-000036910000}"/>
    <cellStyle name="Normal 9 2 8" xfId="33607" xr:uid="{00000000-0005-0000-0000-000037910000}"/>
    <cellStyle name="Normal 9 2 8 2" xfId="33608" xr:uid="{00000000-0005-0000-0000-000038910000}"/>
    <cellStyle name="Normal 9 2 8 2 2" xfId="33609" xr:uid="{00000000-0005-0000-0000-000039910000}"/>
    <cellStyle name="Normal 9 2 8 3" xfId="33610" xr:uid="{00000000-0005-0000-0000-00003A910000}"/>
    <cellStyle name="Normal 9 2 8 3 2" xfId="33611" xr:uid="{00000000-0005-0000-0000-00003B910000}"/>
    <cellStyle name="Normal 9 2 8 4" xfId="33612" xr:uid="{00000000-0005-0000-0000-00003C910000}"/>
    <cellStyle name="Normal 9 2 8 5" xfId="33613" xr:uid="{00000000-0005-0000-0000-00003D910000}"/>
    <cellStyle name="Normal 9 2 8 6" xfId="33614" xr:uid="{00000000-0005-0000-0000-00003E910000}"/>
    <cellStyle name="Normal 9 2 9" xfId="33615" xr:uid="{00000000-0005-0000-0000-00003F910000}"/>
    <cellStyle name="Normal 9 2 9 2" xfId="33616" xr:uid="{00000000-0005-0000-0000-000040910000}"/>
    <cellStyle name="Normal 9 3" xfId="33617" xr:uid="{00000000-0005-0000-0000-000041910000}"/>
    <cellStyle name="Normal 9 3 10" xfId="33618" xr:uid="{00000000-0005-0000-0000-000042910000}"/>
    <cellStyle name="Normal 9 3 10 2" xfId="33619" xr:uid="{00000000-0005-0000-0000-000043910000}"/>
    <cellStyle name="Normal 9 3 11" xfId="33620" xr:uid="{00000000-0005-0000-0000-000044910000}"/>
    <cellStyle name="Normal 9 3 11 2" xfId="33621" xr:uid="{00000000-0005-0000-0000-000045910000}"/>
    <cellStyle name="Normal 9 3 12" xfId="33622" xr:uid="{00000000-0005-0000-0000-000046910000}"/>
    <cellStyle name="Normal 9 3 13" xfId="33623" xr:uid="{00000000-0005-0000-0000-000047910000}"/>
    <cellStyle name="Normal 9 3 14" xfId="33624" xr:uid="{00000000-0005-0000-0000-000048910000}"/>
    <cellStyle name="Normal 9 3 2" xfId="33625" xr:uid="{00000000-0005-0000-0000-000049910000}"/>
    <cellStyle name="Normal 9 3 2 10" xfId="33626" xr:uid="{00000000-0005-0000-0000-00004A910000}"/>
    <cellStyle name="Normal 9 3 2 11" xfId="33627" xr:uid="{00000000-0005-0000-0000-00004B910000}"/>
    <cellStyle name="Normal 9 3 2 12" xfId="33628" xr:uid="{00000000-0005-0000-0000-00004C910000}"/>
    <cellStyle name="Normal 9 3 2 2" xfId="33629" xr:uid="{00000000-0005-0000-0000-00004D910000}"/>
    <cellStyle name="Normal 9 3 2 2 2" xfId="33630" xr:uid="{00000000-0005-0000-0000-00004E910000}"/>
    <cellStyle name="Normal 9 3 2 2 2 2" xfId="33631" xr:uid="{00000000-0005-0000-0000-00004F910000}"/>
    <cellStyle name="Normal 9 3 2 2 2 3" xfId="33632" xr:uid="{00000000-0005-0000-0000-000050910000}"/>
    <cellStyle name="Normal 9 3 2 2 3" xfId="33633" xr:uid="{00000000-0005-0000-0000-000051910000}"/>
    <cellStyle name="Normal 9 3 2 2 3 2" xfId="33634" xr:uid="{00000000-0005-0000-0000-000052910000}"/>
    <cellStyle name="Normal 9 3 2 2 3 3" xfId="33635" xr:uid="{00000000-0005-0000-0000-000053910000}"/>
    <cellStyle name="Normal 9 3 2 2 4" xfId="33636" xr:uid="{00000000-0005-0000-0000-000054910000}"/>
    <cellStyle name="Normal 9 3 2 2 4 2" xfId="33637" xr:uid="{00000000-0005-0000-0000-000055910000}"/>
    <cellStyle name="Normal 9 3 2 2 5" xfId="33638" xr:uid="{00000000-0005-0000-0000-000056910000}"/>
    <cellStyle name="Normal 9 3 2 2 6" xfId="33639" xr:uid="{00000000-0005-0000-0000-000057910000}"/>
    <cellStyle name="Normal 9 3 2 2 7" xfId="33640" xr:uid="{00000000-0005-0000-0000-000058910000}"/>
    <cellStyle name="Normal 9 3 2 3" xfId="33641" xr:uid="{00000000-0005-0000-0000-000059910000}"/>
    <cellStyle name="Normal 9 3 2 3 2" xfId="33642" xr:uid="{00000000-0005-0000-0000-00005A910000}"/>
    <cellStyle name="Normal 9 3 2 3 2 2" xfId="33643" xr:uid="{00000000-0005-0000-0000-00005B910000}"/>
    <cellStyle name="Normal 9 3 2 3 2 3" xfId="33644" xr:uid="{00000000-0005-0000-0000-00005C910000}"/>
    <cellStyle name="Normal 9 3 2 3 3" xfId="33645" xr:uid="{00000000-0005-0000-0000-00005D910000}"/>
    <cellStyle name="Normal 9 3 2 3 3 2" xfId="33646" xr:uid="{00000000-0005-0000-0000-00005E910000}"/>
    <cellStyle name="Normal 9 3 2 3 4" xfId="33647" xr:uid="{00000000-0005-0000-0000-00005F910000}"/>
    <cellStyle name="Normal 9 3 2 3 4 2" xfId="33648" xr:uid="{00000000-0005-0000-0000-000060910000}"/>
    <cellStyle name="Normal 9 3 2 3 5" xfId="33649" xr:uid="{00000000-0005-0000-0000-000061910000}"/>
    <cellStyle name="Normal 9 3 2 3 6" xfId="33650" xr:uid="{00000000-0005-0000-0000-000062910000}"/>
    <cellStyle name="Normal 9 3 2 3 7" xfId="33651" xr:uid="{00000000-0005-0000-0000-000063910000}"/>
    <cellStyle name="Normal 9 3 2 4" xfId="33652" xr:uid="{00000000-0005-0000-0000-000064910000}"/>
    <cellStyle name="Normal 9 3 2 4 2" xfId="33653" xr:uid="{00000000-0005-0000-0000-000065910000}"/>
    <cellStyle name="Normal 9 3 2 4 2 2" xfId="33654" xr:uid="{00000000-0005-0000-0000-000066910000}"/>
    <cellStyle name="Normal 9 3 2 4 2 3" xfId="33655" xr:uid="{00000000-0005-0000-0000-000067910000}"/>
    <cellStyle name="Normal 9 3 2 4 3" xfId="33656" xr:uid="{00000000-0005-0000-0000-000068910000}"/>
    <cellStyle name="Normal 9 3 2 4 3 2" xfId="33657" xr:uid="{00000000-0005-0000-0000-000069910000}"/>
    <cellStyle name="Normal 9 3 2 4 4" xfId="33658" xr:uid="{00000000-0005-0000-0000-00006A910000}"/>
    <cellStyle name="Normal 9 3 2 4 4 2" xfId="33659" xr:uid="{00000000-0005-0000-0000-00006B910000}"/>
    <cellStyle name="Normal 9 3 2 4 5" xfId="33660" xr:uid="{00000000-0005-0000-0000-00006C910000}"/>
    <cellStyle name="Normal 9 3 2 4 6" xfId="33661" xr:uid="{00000000-0005-0000-0000-00006D910000}"/>
    <cellStyle name="Normal 9 3 2 4 7" xfId="33662" xr:uid="{00000000-0005-0000-0000-00006E910000}"/>
    <cellStyle name="Normal 9 3 2 5" xfId="33663" xr:uid="{00000000-0005-0000-0000-00006F910000}"/>
    <cellStyle name="Normal 9 3 2 5 2" xfId="33664" xr:uid="{00000000-0005-0000-0000-000070910000}"/>
    <cellStyle name="Normal 9 3 2 5 2 2" xfId="33665" xr:uid="{00000000-0005-0000-0000-000071910000}"/>
    <cellStyle name="Normal 9 3 2 5 3" xfId="33666" xr:uid="{00000000-0005-0000-0000-000072910000}"/>
    <cellStyle name="Normal 9 3 2 5 3 2" xfId="33667" xr:uid="{00000000-0005-0000-0000-000073910000}"/>
    <cellStyle name="Normal 9 3 2 5 4" xfId="33668" xr:uid="{00000000-0005-0000-0000-000074910000}"/>
    <cellStyle name="Normal 9 3 2 5 4 2" xfId="33669" xr:uid="{00000000-0005-0000-0000-000075910000}"/>
    <cellStyle name="Normal 9 3 2 5 5" xfId="33670" xr:uid="{00000000-0005-0000-0000-000076910000}"/>
    <cellStyle name="Normal 9 3 2 5 6" xfId="33671" xr:uid="{00000000-0005-0000-0000-000077910000}"/>
    <cellStyle name="Normal 9 3 2 5 7" xfId="33672" xr:uid="{00000000-0005-0000-0000-000078910000}"/>
    <cellStyle name="Normal 9 3 2 6" xfId="33673" xr:uid="{00000000-0005-0000-0000-000079910000}"/>
    <cellStyle name="Normal 9 3 2 6 2" xfId="33674" xr:uid="{00000000-0005-0000-0000-00007A910000}"/>
    <cellStyle name="Normal 9 3 2 6 2 2" xfId="33675" xr:uid="{00000000-0005-0000-0000-00007B910000}"/>
    <cellStyle name="Normal 9 3 2 6 3" xfId="33676" xr:uid="{00000000-0005-0000-0000-00007C910000}"/>
    <cellStyle name="Normal 9 3 2 6 3 2" xfId="33677" xr:uid="{00000000-0005-0000-0000-00007D910000}"/>
    <cellStyle name="Normal 9 3 2 6 4" xfId="33678" xr:uid="{00000000-0005-0000-0000-00007E910000}"/>
    <cellStyle name="Normal 9 3 2 6 5" xfId="33679" xr:uid="{00000000-0005-0000-0000-00007F910000}"/>
    <cellStyle name="Normal 9 3 2 7" xfId="33680" xr:uid="{00000000-0005-0000-0000-000080910000}"/>
    <cellStyle name="Normal 9 3 2 7 2" xfId="33681" xr:uid="{00000000-0005-0000-0000-000081910000}"/>
    <cellStyle name="Normal 9 3 2 8" xfId="33682" xr:uid="{00000000-0005-0000-0000-000082910000}"/>
    <cellStyle name="Normal 9 3 2 8 2" xfId="33683" xr:uid="{00000000-0005-0000-0000-000083910000}"/>
    <cellStyle name="Normal 9 3 2 9" xfId="33684" xr:uid="{00000000-0005-0000-0000-000084910000}"/>
    <cellStyle name="Normal 9 3 2 9 2" xfId="33685" xr:uid="{00000000-0005-0000-0000-000085910000}"/>
    <cellStyle name="Normal 9 3 3" xfId="33686" xr:uid="{00000000-0005-0000-0000-000086910000}"/>
    <cellStyle name="Normal 9 3 3 10" xfId="33687" xr:uid="{00000000-0005-0000-0000-000087910000}"/>
    <cellStyle name="Normal 9 3 3 11" xfId="33688" xr:uid="{00000000-0005-0000-0000-000088910000}"/>
    <cellStyle name="Normal 9 3 3 2" xfId="33689" xr:uid="{00000000-0005-0000-0000-000089910000}"/>
    <cellStyle name="Normal 9 3 3 2 2" xfId="33690" xr:uid="{00000000-0005-0000-0000-00008A910000}"/>
    <cellStyle name="Normal 9 3 3 2 2 2" xfId="33691" xr:uid="{00000000-0005-0000-0000-00008B910000}"/>
    <cellStyle name="Normal 9 3 3 2 2 3" xfId="33692" xr:uid="{00000000-0005-0000-0000-00008C910000}"/>
    <cellStyle name="Normal 9 3 3 2 3" xfId="33693" xr:uid="{00000000-0005-0000-0000-00008D910000}"/>
    <cellStyle name="Normal 9 3 3 2 3 2" xfId="33694" xr:uid="{00000000-0005-0000-0000-00008E910000}"/>
    <cellStyle name="Normal 9 3 3 2 4" xfId="33695" xr:uid="{00000000-0005-0000-0000-00008F910000}"/>
    <cellStyle name="Normal 9 3 3 2 4 2" xfId="33696" xr:uid="{00000000-0005-0000-0000-000090910000}"/>
    <cellStyle name="Normal 9 3 3 2 5" xfId="33697" xr:uid="{00000000-0005-0000-0000-000091910000}"/>
    <cellStyle name="Normal 9 3 3 2 6" xfId="33698" xr:uid="{00000000-0005-0000-0000-000092910000}"/>
    <cellStyle name="Normal 9 3 3 2 7" xfId="33699" xr:uid="{00000000-0005-0000-0000-000093910000}"/>
    <cellStyle name="Normal 9 3 3 3" xfId="33700" xr:uid="{00000000-0005-0000-0000-000094910000}"/>
    <cellStyle name="Normal 9 3 3 3 2" xfId="33701" xr:uid="{00000000-0005-0000-0000-000095910000}"/>
    <cellStyle name="Normal 9 3 3 3 2 2" xfId="33702" xr:uid="{00000000-0005-0000-0000-000096910000}"/>
    <cellStyle name="Normal 9 3 3 3 2 3" xfId="33703" xr:uid="{00000000-0005-0000-0000-000097910000}"/>
    <cellStyle name="Normal 9 3 3 3 3" xfId="33704" xr:uid="{00000000-0005-0000-0000-000098910000}"/>
    <cellStyle name="Normal 9 3 3 3 3 2" xfId="33705" xr:uid="{00000000-0005-0000-0000-000099910000}"/>
    <cellStyle name="Normal 9 3 3 3 4" xfId="33706" xr:uid="{00000000-0005-0000-0000-00009A910000}"/>
    <cellStyle name="Normal 9 3 3 3 4 2" xfId="33707" xr:uid="{00000000-0005-0000-0000-00009B910000}"/>
    <cellStyle name="Normal 9 3 3 3 5" xfId="33708" xr:uid="{00000000-0005-0000-0000-00009C910000}"/>
    <cellStyle name="Normal 9 3 3 3 6" xfId="33709" xr:uid="{00000000-0005-0000-0000-00009D910000}"/>
    <cellStyle name="Normal 9 3 3 3 7" xfId="33710" xr:uid="{00000000-0005-0000-0000-00009E910000}"/>
    <cellStyle name="Normal 9 3 3 4" xfId="33711" xr:uid="{00000000-0005-0000-0000-00009F910000}"/>
    <cellStyle name="Normal 9 3 3 4 2" xfId="33712" xr:uid="{00000000-0005-0000-0000-0000A0910000}"/>
    <cellStyle name="Normal 9 3 3 4 2 2" xfId="33713" xr:uid="{00000000-0005-0000-0000-0000A1910000}"/>
    <cellStyle name="Normal 9 3 3 4 3" xfId="33714" xr:uid="{00000000-0005-0000-0000-0000A2910000}"/>
    <cellStyle name="Normal 9 3 3 4 3 2" xfId="33715" xr:uid="{00000000-0005-0000-0000-0000A3910000}"/>
    <cellStyle name="Normal 9 3 3 4 4" xfId="33716" xr:uid="{00000000-0005-0000-0000-0000A4910000}"/>
    <cellStyle name="Normal 9 3 3 4 4 2" xfId="33717" xr:uid="{00000000-0005-0000-0000-0000A5910000}"/>
    <cellStyle name="Normal 9 3 3 4 5" xfId="33718" xr:uid="{00000000-0005-0000-0000-0000A6910000}"/>
    <cellStyle name="Normal 9 3 3 4 6" xfId="33719" xr:uid="{00000000-0005-0000-0000-0000A7910000}"/>
    <cellStyle name="Normal 9 3 3 4 7" xfId="33720" xr:uid="{00000000-0005-0000-0000-0000A8910000}"/>
    <cellStyle name="Normal 9 3 3 5" xfId="33721" xr:uid="{00000000-0005-0000-0000-0000A9910000}"/>
    <cellStyle name="Normal 9 3 3 5 2" xfId="33722" xr:uid="{00000000-0005-0000-0000-0000AA910000}"/>
    <cellStyle name="Normal 9 3 3 5 2 2" xfId="33723" xr:uid="{00000000-0005-0000-0000-0000AB910000}"/>
    <cellStyle name="Normal 9 3 3 5 3" xfId="33724" xr:uid="{00000000-0005-0000-0000-0000AC910000}"/>
    <cellStyle name="Normal 9 3 3 5 3 2" xfId="33725" xr:uid="{00000000-0005-0000-0000-0000AD910000}"/>
    <cellStyle name="Normal 9 3 3 5 4" xfId="33726" xr:uid="{00000000-0005-0000-0000-0000AE910000}"/>
    <cellStyle name="Normal 9 3 3 5 5" xfId="33727" xr:uid="{00000000-0005-0000-0000-0000AF910000}"/>
    <cellStyle name="Normal 9 3 3 6" xfId="33728" xr:uid="{00000000-0005-0000-0000-0000B0910000}"/>
    <cellStyle name="Normal 9 3 3 6 2" xfId="33729" xr:uid="{00000000-0005-0000-0000-0000B1910000}"/>
    <cellStyle name="Normal 9 3 3 7" xfId="33730" xr:uid="{00000000-0005-0000-0000-0000B2910000}"/>
    <cellStyle name="Normal 9 3 3 7 2" xfId="33731" xr:uid="{00000000-0005-0000-0000-0000B3910000}"/>
    <cellStyle name="Normal 9 3 3 8" xfId="33732" xr:uid="{00000000-0005-0000-0000-0000B4910000}"/>
    <cellStyle name="Normal 9 3 3 8 2" xfId="33733" xr:uid="{00000000-0005-0000-0000-0000B5910000}"/>
    <cellStyle name="Normal 9 3 3 9" xfId="33734" xr:uid="{00000000-0005-0000-0000-0000B6910000}"/>
    <cellStyle name="Normal 9 3 4" xfId="33735" xr:uid="{00000000-0005-0000-0000-0000B7910000}"/>
    <cellStyle name="Normal 9 3 4 10" xfId="33736" xr:uid="{00000000-0005-0000-0000-0000B8910000}"/>
    <cellStyle name="Normal 9 3 4 11" xfId="33737" xr:uid="{00000000-0005-0000-0000-0000B9910000}"/>
    <cellStyle name="Normal 9 3 4 2" xfId="33738" xr:uid="{00000000-0005-0000-0000-0000BA910000}"/>
    <cellStyle name="Normal 9 3 4 2 2" xfId="33739" xr:uid="{00000000-0005-0000-0000-0000BB910000}"/>
    <cellStyle name="Normal 9 3 4 2 2 2" xfId="33740" xr:uid="{00000000-0005-0000-0000-0000BC910000}"/>
    <cellStyle name="Normal 9 3 4 2 3" xfId="33741" xr:uid="{00000000-0005-0000-0000-0000BD910000}"/>
    <cellStyle name="Normal 9 3 4 2 3 2" xfId="33742" xr:uid="{00000000-0005-0000-0000-0000BE910000}"/>
    <cellStyle name="Normal 9 3 4 2 4" xfId="33743" xr:uid="{00000000-0005-0000-0000-0000BF910000}"/>
    <cellStyle name="Normal 9 3 4 2 4 2" xfId="33744" xr:uid="{00000000-0005-0000-0000-0000C0910000}"/>
    <cellStyle name="Normal 9 3 4 2 5" xfId="33745" xr:uid="{00000000-0005-0000-0000-0000C1910000}"/>
    <cellStyle name="Normal 9 3 4 2 6" xfId="33746" xr:uid="{00000000-0005-0000-0000-0000C2910000}"/>
    <cellStyle name="Normal 9 3 4 2 7" xfId="33747" xr:uid="{00000000-0005-0000-0000-0000C3910000}"/>
    <cellStyle name="Normal 9 3 4 3" xfId="33748" xr:uid="{00000000-0005-0000-0000-0000C4910000}"/>
    <cellStyle name="Normal 9 3 4 3 2" xfId="33749" xr:uid="{00000000-0005-0000-0000-0000C5910000}"/>
    <cellStyle name="Normal 9 3 4 3 2 2" xfId="33750" xr:uid="{00000000-0005-0000-0000-0000C6910000}"/>
    <cellStyle name="Normal 9 3 4 3 3" xfId="33751" xr:uid="{00000000-0005-0000-0000-0000C7910000}"/>
    <cellStyle name="Normal 9 3 4 3 3 2" xfId="33752" xr:uid="{00000000-0005-0000-0000-0000C8910000}"/>
    <cellStyle name="Normal 9 3 4 3 4" xfId="33753" xr:uid="{00000000-0005-0000-0000-0000C9910000}"/>
    <cellStyle name="Normal 9 3 4 3 4 2" xfId="33754" xr:uid="{00000000-0005-0000-0000-0000CA910000}"/>
    <cellStyle name="Normal 9 3 4 3 5" xfId="33755" xr:uid="{00000000-0005-0000-0000-0000CB910000}"/>
    <cellStyle name="Normal 9 3 4 3 6" xfId="33756" xr:uid="{00000000-0005-0000-0000-0000CC910000}"/>
    <cellStyle name="Normal 9 3 4 3 7" xfId="33757" xr:uid="{00000000-0005-0000-0000-0000CD910000}"/>
    <cellStyle name="Normal 9 3 4 4" xfId="33758" xr:uid="{00000000-0005-0000-0000-0000CE910000}"/>
    <cellStyle name="Normal 9 3 4 4 2" xfId="33759" xr:uid="{00000000-0005-0000-0000-0000CF910000}"/>
    <cellStyle name="Normal 9 3 4 4 2 2" xfId="33760" xr:uid="{00000000-0005-0000-0000-0000D0910000}"/>
    <cellStyle name="Normal 9 3 4 4 3" xfId="33761" xr:uid="{00000000-0005-0000-0000-0000D1910000}"/>
    <cellStyle name="Normal 9 3 4 4 3 2" xfId="33762" xr:uid="{00000000-0005-0000-0000-0000D2910000}"/>
    <cellStyle name="Normal 9 3 4 4 4" xfId="33763" xr:uid="{00000000-0005-0000-0000-0000D3910000}"/>
    <cellStyle name="Normal 9 3 4 4 4 2" xfId="33764" xr:uid="{00000000-0005-0000-0000-0000D4910000}"/>
    <cellStyle name="Normal 9 3 4 4 5" xfId="33765" xr:uid="{00000000-0005-0000-0000-0000D5910000}"/>
    <cellStyle name="Normal 9 3 4 4 6" xfId="33766" xr:uid="{00000000-0005-0000-0000-0000D6910000}"/>
    <cellStyle name="Normal 9 3 4 5" xfId="33767" xr:uid="{00000000-0005-0000-0000-0000D7910000}"/>
    <cellStyle name="Normal 9 3 4 5 2" xfId="33768" xr:uid="{00000000-0005-0000-0000-0000D8910000}"/>
    <cellStyle name="Normal 9 3 4 5 2 2" xfId="33769" xr:uid="{00000000-0005-0000-0000-0000D9910000}"/>
    <cellStyle name="Normal 9 3 4 5 3" xfId="33770" xr:uid="{00000000-0005-0000-0000-0000DA910000}"/>
    <cellStyle name="Normal 9 3 4 5 3 2" xfId="33771" xr:uid="{00000000-0005-0000-0000-0000DB910000}"/>
    <cellStyle name="Normal 9 3 4 5 4" xfId="33772" xr:uid="{00000000-0005-0000-0000-0000DC910000}"/>
    <cellStyle name="Normal 9 3 4 5 5" xfId="33773" xr:uid="{00000000-0005-0000-0000-0000DD910000}"/>
    <cellStyle name="Normal 9 3 4 6" xfId="33774" xr:uid="{00000000-0005-0000-0000-0000DE910000}"/>
    <cellStyle name="Normal 9 3 4 6 2" xfId="33775" xr:uid="{00000000-0005-0000-0000-0000DF910000}"/>
    <cellStyle name="Normal 9 3 4 7" xfId="33776" xr:uid="{00000000-0005-0000-0000-0000E0910000}"/>
    <cellStyle name="Normal 9 3 4 7 2" xfId="33777" xr:uid="{00000000-0005-0000-0000-0000E1910000}"/>
    <cellStyle name="Normal 9 3 4 8" xfId="33778" xr:uid="{00000000-0005-0000-0000-0000E2910000}"/>
    <cellStyle name="Normal 9 3 4 8 2" xfId="33779" xr:uid="{00000000-0005-0000-0000-0000E3910000}"/>
    <cellStyle name="Normal 9 3 4 9" xfId="33780" xr:uid="{00000000-0005-0000-0000-0000E4910000}"/>
    <cellStyle name="Normal 9 3 5" xfId="33781" xr:uid="{00000000-0005-0000-0000-0000E5910000}"/>
    <cellStyle name="Normal 9 3 5 2" xfId="33782" xr:uid="{00000000-0005-0000-0000-0000E6910000}"/>
    <cellStyle name="Normal 9 3 5 2 2" xfId="33783" xr:uid="{00000000-0005-0000-0000-0000E7910000}"/>
    <cellStyle name="Normal 9 3 5 2 3" xfId="33784" xr:uid="{00000000-0005-0000-0000-0000E8910000}"/>
    <cellStyle name="Normal 9 3 5 3" xfId="33785" xr:uid="{00000000-0005-0000-0000-0000E9910000}"/>
    <cellStyle name="Normal 9 3 5 3 2" xfId="33786" xr:uid="{00000000-0005-0000-0000-0000EA910000}"/>
    <cellStyle name="Normal 9 3 5 4" xfId="33787" xr:uid="{00000000-0005-0000-0000-0000EB910000}"/>
    <cellStyle name="Normal 9 3 5 4 2" xfId="33788" xr:uid="{00000000-0005-0000-0000-0000EC910000}"/>
    <cellStyle name="Normal 9 3 5 5" xfId="33789" xr:uid="{00000000-0005-0000-0000-0000ED910000}"/>
    <cellStyle name="Normal 9 3 5 6" xfId="33790" xr:uid="{00000000-0005-0000-0000-0000EE910000}"/>
    <cellStyle name="Normal 9 3 5 7" xfId="33791" xr:uid="{00000000-0005-0000-0000-0000EF910000}"/>
    <cellStyle name="Normal 9 3 6" xfId="33792" xr:uid="{00000000-0005-0000-0000-0000F0910000}"/>
    <cellStyle name="Normal 9 3 6 2" xfId="33793" xr:uid="{00000000-0005-0000-0000-0000F1910000}"/>
    <cellStyle name="Normal 9 3 6 2 2" xfId="33794" xr:uid="{00000000-0005-0000-0000-0000F2910000}"/>
    <cellStyle name="Normal 9 3 6 2 3" xfId="33795" xr:uid="{00000000-0005-0000-0000-0000F3910000}"/>
    <cellStyle name="Normal 9 3 6 3" xfId="33796" xr:uid="{00000000-0005-0000-0000-0000F4910000}"/>
    <cellStyle name="Normal 9 3 6 3 2" xfId="33797" xr:uid="{00000000-0005-0000-0000-0000F5910000}"/>
    <cellStyle name="Normal 9 3 6 4" xfId="33798" xr:uid="{00000000-0005-0000-0000-0000F6910000}"/>
    <cellStyle name="Normal 9 3 6 4 2" xfId="33799" xr:uid="{00000000-0005-0000-0000-0000F7910000}"/>
    <cellStyle name="Normal 9 3 6 5" xfId="33800" xr:uid="{00000000-0005-0000-0000-0000F8910000}"/>
    <cellStyle name="Normal 9 3 6 6" xfId="33801" xr:uid="{00000000-0005-0000-0000-0000F9910000}"/>
    <cellStyle name="Normal 9 3 6 7" xfId="33802" xr:uid="{00000000-0005-0000-0000-0000FA910000}"/>
    <cellStyle name="Normal 9 3 7" xfId="33803" xr:uid="{00000000-0005-0000-0000-0000FB910000}"/>
    <cellStyle name="Normal 9 3 7 2" xfId="33804" xr:uid="{00000000-0005-0000-0000-0000FC910000}"/>
    <cellStyle name="Normal 9 3 7 2 2" xfId="33805" xr:uid="{00000000-0005-0000-0000-0000FD910000}"/>
    <cellStyle name="Normal 9 3 7 3" xfId="33806" xr:uid="{00000000-0005-0000-0000-0000FE910000}"/>
    <cellStyle name="Normal 9 3 7 3 2" xfId="33807" xr:uid="{00000000-0005-0000-0000-0000FF910000}"/>
    <cellStyle name="Normal 9 3 7 4" xfId="33808" xr:uid="{00000000-0005-0000-0000-000000920000}"/>
    <cellStyle name="Normal 9 3 7 4 2" xfId="33809" xr:uid="{00000000-0005-0000-0000-000001920000}"/>
    <cellStyle name="Normal 9 3 7 5" xfId="33810" xr:uid="{00000000-0005-0000-0000-000002920000}"/>
    <cellStyle name="Normal 9 3 7 6" xfId="33811" xr:uid="{00000000-0005-0000-0000-000003920000}"/>
    <cellStyle name="Normal 9 3 7 7" xfId="33812" xr:uid="{00000000-0005-0000-0000-000004920000}"/>
    <cellStyle name="Normal 9 3 8" xfId="33813" xr:uid="{00000000-0005-0000-0000-000005920000}"/>
    <cellStyle name="Normal 9 3 8 2" xfId="33814" xr:uid="{00000000-0005-0000-0000-000006920000}"/>
    <cellStyle name="Normal 9 3 8 2 2" xfId="33815" xr:uid="{00000000-0005-0000-0000-000007920000}"/>
    <cellStyle name="Normal 9 3 8 3" xfId="33816" xr:uid="{00000000-0005-0000-0000-000008920000}"/>
    <cellStyle name="Normal 9 3 8 3 2" xfId="33817" xr:uid="{00000000-0005-0000-0000-000009920000}"/>
    <cellStyle name="Normal 9 3 8 4" xfId="33818" xr:uid="{00000000-0005-0000-0000-00000A920000}"/>
    <cellStyle name="Normal 9 3 8 5" xfId="33819" xr:uid="{00000000-0005-0000-0000-00000B920000}"/>
    <cellStyle name="Normal 9 3 9" xfId="33820" xr:uid="{00000000-0005-0000-0000-00000C920000}"/>
    <cellStyle name="Normal 9 3 9 2" xfId="33821" xr:uid="{00000000-0005-0000-0000-00000D920000}"/>
    <cellStyle name="Normal 9 4" xfId="33822" xr:uid="{00000000-0005-0000-0000-00000E920000}"/>
    <cellStyle name="Normal 9 4 10" xfId="33823" xr:uid="{00000000-0005-0000-0000-00000F920000}"/>
    <cellStyle name="Normal 9 4 10 2" xfId="33824" xr:uid="{00000000-0005-0000-0000-000010920000}"/>
    <cellStyle name="Normal 9 4 11" xfId="33825" xr:uid="{00000000-0005-0000-0000-000011920000}"/>
    <cellStyle name="Normal 9 4 12" xfId="33826" xr:uid="{00000000-0005-0000-0000-000012920000}"/>
    <cellStyle name="Normal 9 4 13" xfId="33827" xr:uid="{00000000-0005-0000-0000-000013920000}"/>
    <cellStyle name="Normal 9 4 2" xfId="33828" xr:uid="{00000000-0005-0000-0000-000014920000}"/>
    <cellStyle name="Normal 9 4 2 10" xfId="33829" xr:uid="{00000000-0005-0000-0000-000015920000}"/>
    <cellStyle name="Normal 9 4 2 11" xfId="33830" xr:uid="{00000000-0005-0000-0000-000016920000}"/>
    <cellStyle name="Normal 9 4 2 2" xfId="33831" xr:uid="{00000000-0005-0000-0000-000017920000}"/>
    <cellStyle name="Normal 9 4 2 2 2" xfId="33832" xr:uid="{00000000-0005-0000-0000-000018920000}"/>
    <cellStyle name="Normal 9 4 2 2 2 2" xfId="33833" xr:uid="{00000000-0005-0000-0000-000019920000}"/>
    <cellStyle name="Normal 9 4 2 2 2 3" xfId="33834" xr:uid="{00000000-0005-0000-0000-00001A920000}"/>
    <cellStyle name="Normal 9 4 2 2 3" xfId="33835" xr:uid="{00000000-0005-0000-0000-00001B920000}"/>
    <cellStyle name="Normal 9 4 2 2 3 2" xfId="33836" xr:uid="{00000000-0005-0000-0000-00001C920000}"/>
    <cellStyle name="Normal 9 4 2 2 3 3" xfId="33837" xr:uid="{00000000-0005-0000-0000-00001D920000}"/>
    <cellStyle name="Normal 9 4 2 2 4" xfId="33838" xr:uid="{00000000-0005-0000-0000-00001E920000}"/>
    <cellStyle name="Normal 9 4 2 2 4 2" xfId="33839" xr:uid="{00000000-0005-0000-0000-00001F920000}"/>
    <cellStyle name="Normal 9 4 2 2 5" xfId="33840" xr:uid="{00000000-0005-0000-0000-000020920000}"/>
    <cellStyle name="Normal 9 4 2 2 6" xfId="33841" xr:uid="{00000000-0005-0000-0000-000021920000}"/>
    <cellStyle name="Normal 9 4 2 2 7" xfId="33842" xr:uid="{00000000-0005-0000-0000-000022920000}"/>
    <cellStyle name="Normal 9 4 2 3" xfId="33843" xr:uid="{00000000-0005-0000-0000-000023920000}"/>
    <cellStyle name="Normal 9 4 2 3 2" xfId="33844" xr:uid="{00000000-0005-0000-0000-000024920000}"/>
    <cellStyle name="Normal 9 4 2 3 2 2" xfId="33845" xr:uid="{00000000-0005-0000-0000-000025920000}"/>
    <cellStyle name="Normal 9 4 2 3 2 3" xfId="33846" xr:uid="{00000000-0005-0000-0000-000026920000}"/>
    <cellStyle name="Normal 9 4 2 3 3" xfId="33847" xr:uid="{00000000-0005-0000-0000-000027920000}"/>
    <cellStyle name="Normal 9 4 2 3 3 2" xfId="33848" xr:uid="{00000000-0005-0000-0000-000028920000}"/>
    <cellStyle name="Normal 9 4 2 3 4" xfId="33849" xr:uid="{00000000-0005-0000-0000-000029920000}"/>
    <cellStyle name="Normal 9 4 2 3 4 2" xfId="33850" xr:uid="{00000000-0005-0000-0000-00002A920000}"/>
    <cellStyle name="Normal 9 4 2 3 5" xfId="33851" xr:uid="{00000000-0005-0000-0000-00002B920000}"/>
    <cellStyle name="Normal 9 4 2 3 6" xfId="33852" xr:uid="{00000000-0005-0000-0000-00002C920000}"/>
    <cellStyle name="Normal 9 4 2 3 7" xfId="33853" xr:uid="{00000000-0005-0000-0000-00002D920000}"/>
    <cellStyle name="Normal 9 4 2 4" xfId="33854" xr:uid="{00000000-0005-0000-0000-00002E920000}"/>
    <cellStyle name="Normal 9 4 2 4 2" xfId="33855" xr:uid="{00000000-0005-0000-0000-00002F920000}"/>
    <cellStyle name="Normal 9 4 2 4 2 2" xfId="33856" xr:uid="{00000000-0005-0000-0000-000030920000}"/>
    <cellStyle name="Normal 9 4 2 4 2 3" xfId="33857" xr:uid="{00000000-0005-0000-0000-000031920000}"/>
    <cellStyle name="Normal 9 4 2 4 3" xfId="33858" xr:uid="{00000000-0005-0000-0000-000032920000}"/>
    <cellStyle name="Normal 9 4 2 4 3 2" xfId="33859" xr:uid="{00000000-0005-0000-0000-000033920000}"/>
    <cellStyle name="Normal 9 4 2 4 4" xfId="33860" xr:uid="{00000000-0005-0000-0000-000034920000}"/>
    <cellStyle name="Normal 9 4 2 4 4 2" xfId="33861" xr:uid="{00000000-0005-0000-0000-000035920000}"/>
    <cellStyle name="Normal 9 4 2 4 5" xfId="33862" xr:uid="{00000000-0005-0000-0000-000036920000}"/>
    <cellStyle name="Normal 9 4 2 4 6" xfId="33863" xr:uid="{00000000-0005-0000-0000-000037920000}"/>
    <cellStyle name="Normal 9 4 2 4 7" xfId="33864" xr:uid="{00000000-0005-0000-0000-000038920000}"/>
    <cellStyle name="Normal 9 4 2 5" xfId="33865" xr:uid="{00000000-0005-0000-0000-000039920000}"/>
    <cellStyle name="Normal 9 4 2 5 2" xfId="33866" xr:uid="{00000000-0005-0000-0000-00003A920000}"/>
    <cellStyle name="Normal 9 4 2 5 2 2" xfId="33867" xr:uid="{00000000-0005-0000-0000-00003B920000}"/>
    <cellStyle name="Normal 9 4 2 5 3" xfId="33868" xr:uid="{00000000-0005-0000-0000-00003C920000}"/>
    <cellStyle name="Normal 9 4 2 5 3 2" xfId="33869" xr:uid="{00000000-0005-0000-0000-00003D920000}"/>
    <cellStyle name="Normal 9 4 2 5 4" xfId="33870" xr:uid="{00000000-0005-0000-0000-00003E920000}"/>
    <cellStyle name="Normal 9 4 2 5 5" xfId="33871" xr:uid="{00000000-0005-0000-0000-00003F920000}"/>
    <cellStyle name="Normal 9 4 2 5 6" xfId="33872" xr:uid="{00000000-0005-0000-0000-000040920000}"/>
    <cellStyle name="Normal 9 4 2 6" xfId="33873" xr:uid="{00000000-0005-0000-0000-000041920000}"/>
    <cellStyle name="Normal 9 4 2 6 2" xfId="33874" xr:uid="{00000000-0005-0000-0000-000042920000}"/>
    <cellStyle name="Normal 9 4 2 7" xfId="33875" xr:uid="{00000000-0005-0000-0000-000043920000}"/>
    <cellStyle name="Normal 9 4 2 7 2" xfId="33876" xr:uid="{00000000-0005-0000-0000-000044920000}"/>
    <cellStyle name="Normal 9 4 2 8" xfId="33877" xr:uid="{00000000-0005-0000-0000-000045920000}"/>
    <cellStyle name="Normal 9 4 2 8 2" xfId="33878" xr:uid="{00000000-0005-0000-0000-000046920000}"/>
    <cellStyle name="Normal 9 4 2 9" xfId="33879" xr:uid="{00000000-0005-0000-0000-000047920000}"/>
    <cellStyle name="Normal 9 4 3" xfId="33880" xr:uid="{00000000-0005-0000-0000-000048920000}"/>
    <cellStyle name="Normal 9 4 3 10" xfId="33881" xr:uid="{00000000-0005-0000-0000-000049920000}"/>
    <cellStyle name="Normal 9 4 3 11" xfId="33882" xr:uid="{00000000-0005-0000-0000-00004A920000}"/>
    <cellStyle name="Normal 9 4 3 2" xfId="33883" xr:uid="{00000000-0005-0000-0000-00004B920000}"/>
    <cellStyle name="Normal 9 4 3 2 2" xfId="33884" xr:uid="{00000000-0005-0000-0000-00004C920000}"/>
    <cellStyle name="Normal 9 4 3 2 2 2" xfId="33885" xr:uid="{00000000-0005-0000-0000-00004D920000}"/>
    <cellStyle name="Normal 9 4 3 2 2 3" xfId="33886" xr:uid="{00000000-0005-0000-0000-00004E920000}"/>
    <cellStyle name="Normal 9 4 3 2 3" xfId="33887" xr:uid="{00000000-0005-0000-0000-00004F920000}"/>
    <cellStyle name="Normal 9 4 3 2 3 2" xfId="33888" xr:uid="{00000000-0005-0000-0000-000050920000}"/>
    <cellStyle name="Normal 9 4 3 2 4" xfId="33889" xr:uid="{00000000-0005-0000-0000-000051920000}"/>
    <cellStyle name="Normal 9 4 3 2 4 2" xfId="33890" xr:uid="{00000000-0005-0000-0000-000052920000}"/>
    <cellStyle name="Normal 9 4 3 2 5" xfId="33891" xr:uid="{00000000-0005-0000-0000-000053920000}"/>
    <cellStyle name="Normal 9 4 3 2 6" xfId="33892" xr:uid="{00000000-0005-0000-0000-000054920000}"/>
    <cellStyle name="Normal 9 4 3 2 7" xfId="33893" xr:uid="{00000000-0005-0000-0000-000055920000}"/>
    <cellStyle name="Normal 9 4 3 3" xfId="33894" xr:uid="{00000000-0005-0000-0000-000056920000}"/>
    <cellStyle name="Normal 9 4 3 3 2" xfId="33895" xr:uid="{00000000-0005-0000-0000-000057920000}"/>
    <cellStyle name="Normal 9 4 3 3 2 2" xfId="33896" xr:uid="{00000000-0005-0000-0000-000058920000}"/>
    <cellStyle name="Normal 9 4 3 3 2 3" xfId="33897" xr:uid="{00000000-0005-0000-0000-000059920000}"/>
    <cellStyle name="Normal 9 4 3 3 3" xfId="33898" xr:uid="{00000000-0005-0000-0000-00005A920000}"/>
    <cellStyle name="Normal 9 4 3 3 3 2" xfId="33899" xr:uid="{00000000-0005-0000-0000-00005B920000}"/>
    <cellStyle name="Normal 9 4 3 3 4" xfId="33900" xr:uid="{00000000-0005-0000-0000-00005C920000}"/>
    <cellStyle name="Normal 9 4 3 3 4 2" xfId="33901" xr:uid="{00000000-0005-0000-0000-00005D920000}"/>
    <cellStyle name="Normal 9 4 3 3 5" xfId="33902" xr:uid="{00000000-0005-0000-0000-00005E920000}"/>
    <cellStyle name="Normal 9 4 3 3 6" xfId="33903" xr:uid="{00000000-0005-0000-0000-00005F920000}"/>
    <cellStyle name="Normal 9 4 3 3 7" xfId="33904" xr:uid="{00000000-0005-0000-0000-000060920000}"/>
    <cellStyle name="Normal 9 4 3 4" xfId="33905" xr:uid="{00000000-0005-0000-0000-000061920000}"/>
    <cellStyle name="Normal 9 4 3 4 2" xfId="33906" xr:uid="{00000000-0005-0000-0000-000062920000}"/>
    <cellStyle name="Normal 9 4 3 4 2 2" xfId="33907" xr:uid="{00000000-0005-0000-0000-000063920000}"/>
    <cellStyle name="Normal 9 4 3 4 3" xfId="33908" xr:uid="{00000000-0005-0000-0000-000064920000}"/>
    <cellStyle name="Normal 9 4 3 4 3 2" xfId="33909" xr:uid="{00000000-0005-0000-0000-000065920000}"/>
    <cellStyle name="Normal 9 4 3 4 4" xfId="33910" xr:uid="{00000000-0005-0000-0000-000066920000}"/>
    <cellStyle name="Normal 9 4 3 4 4 2" xfId="33911" xr:uid="{00000000-0005-0000-0000-000067920000}"/>
    <cellStyle name="Normal 9 4 3 4 5" xfId="33912" xr:uid="{00000000-0005-0000-0000-000068920000}"/>
    <cellStyle name="Normal 9 4 3 4 6" xfId="33913" xr:uid="{00000000-0005-0000-0000-000069920000}"/>
    <cellStyle name="Normal 9 4 3 4 7" xfId="33914" xr:uid="{00000000-0005-0000-0000-00006A920000}"/>
    <cellStyle name="Normal 9 4 3 5" xfId="33915" xr:uid="{00000000-0005-0000-0000-00006B920000}"/>
    <cellStyle name="Normal 9 4 3 5 2" xfId="33916" xr:uid="{00000000-0005-0000-0000-00006C920000}"/>
    <cellStyle name="Normal 9 4 3 5 2 2" xfId="33917" xr:uid="{00000000-0005-0000-0000-00006D920000}"/>
    <cellStyle name="Normal 9 4 3 5 3" xfId="33918" xr:uid="{00000000-0005-0000-0000-00006E920000}"/>
    <cellStyle name="Normal 9 4 3 5 3 2" xfId="33919" xr:uid="{00000000-0005-0000-0000-00006F920000}"/>
    <cellStyle name="Normal 9 4 3 5 4" xfId="33920" xr:uid="{00000000-0005-0000-0000-000070920000}"/>
    <cellStyle name="Normal 9 4 3 5 5" xfId="33921" xr:uid="{00000000-0005-0000-0000-000071920000}"/>
    <cellStyle name="Normal 9 4 3 6" xfId="33922" xr:uid="{00000000-0005-0000-0000-000072920000}"/>
    <cellStyle name="Normal 9 4 3 6 2" xfId="33923" xr:uid="{00000000-0005-0000-0000-000073920000}"/>
    <cellStyle name="Normal 9 4 3 7" xfId="33924" xr:uid="{00000000-0005-0000-0000-000074920000}"/>
    <cellStyle name="Normal 9 4 3 7 2" xfId="33925" xr:uid="{00000000-0005-0000-0000-000075920000}"/>
    <cellStyle name="Normal 9 4 3 8" xfId="33926" xr:uid="{00000000-0005-0000-0000-000076920000}"/>
    <cellStyle name="Normal 9 4 3 8 2" xfId="33927" xr:uid="{00000000-0005-0000-0000-000077920000}"/>
    <cellStyle name="Normal 9 4 3 9" xfId="33928" xr:uid="{00000000-0005-0000-0000-000078920000}"/>
    <cellStyle name="Normal 9 4 4" xfId="33929" xr:uid="{00000000-0005-0000-0000-000079920000}"/>
    <cellStyle name="Normal 9 4 4 2" xfId="33930" xr:uid="{00000000-0005-0000-0000-00007A920000}"/>
    <cellStyle name="Normal 9 4 4 2 2" xfId="33931" xr:uid="{00000000-0005-0000-0000-00007B920000}"/>
    <cellStyle name="Normal 9 4 4 2 3" xfId="33932" xr:uid="{00000000-0005-0000-0000-00007C920000}"/>
    <cellStyle name="Normal 9 4 4 3" xfId="33933" xr:uid="{00000000-0005-0000-0000-00007D920000}"/>
    <cellStyle name="Normal 9 4 4 3 2" xfId="33934" xr:uid="{00000000-0005-0000-0000-00007E920000}"/>
    <cellStyle name="Normal 9 4 4 3 3" xfId="33935" xr:uid="{00000000-0005-0000-0000-00007F920000}"/>
    <cellStyle name="Normal 9 4 4 4" xfId="33936" xr:uid="{00000000-0005-0000-0000-000080920000}"/>
    <cellStyle name="Normal 9 4 4 4 2" xfId="33937" xr:uid="{00000000-0005-0000-0000-000081920000}"/>
    <cellStyle name="Normal 9 4 4 5" xfId="33938" xr:uid="{00000000-0005-0000-0000-000082920000}"/>
    <cellStyle name="Normal 9 4 4 6" xfId="33939" xr:uid="{00000000-0005-0000-0000-000083920000}"/>
    <cellStyle name="Normal 9 4 4 7" xfId="33940" xr:uid="{00000000-0005-0000-0000-000084920000}"/>
    <cellStyle name="Normal 9 4 5" xfId="33941" xr:uid="{00000000-0005-0000-0000-000085920000}"/>
    <cellStyle name="Normal 9 4 5 2" xfId="33942" xr:uid="{00000000-0005-0000-0000-000086920000}"/>
    <cellStyle name="Normal 9 4 5 2 2" xfId="33943" xr:uid="{00000000-0005-0000-0000-000087920000}"/>
    <cellStyle name="Normal 9 4 5 2 3" xfId="33944" xr:uid="{00000000-0005-0000-0000-000088920000}"/>
    <cellStyle name="Normal 9 4 5 3" xfId="33945" xr:uid="{00000000-0005-0000-0000-000089920000}"/>
    <cellStyle name="Normal 9 4 5 3 2" xfId="33946" xr:uid="{00000000-0005-0000-0000-00008A920000}"/>
    <cellStyle name="Normal 9 4 5 4" xfId="33947" xr:uid="{00000000-0005-0000-0000-00008B920000}"/>
    <cellStyle name="Normal 9 4 5 4 2" xfId="33948" xr:uid="{00000000-0005-0000-0000-00008C920000}"/>
    <cellStyle name="Normal 9 4 5 5" xfId="33949" xr:uid="{00000000-0005-0000-0000-00008D920000}"/>
    <cellStyle name="Normal 9 4 5 6" xfId="33950" xr:uid="{00000000-0005-0000-0000-00008E920000}"/>
    <cellStyle name="Normal 9 4 5 7" xfId="33951" xr:uid="{00000000-0005-0000-0000-00008F920000}"/>
    <cellStyle name="Normal 9 4 6" xfId="33952" xr:uid="{00000000-0005-0000-0000-000090920000}"/>
    <cellStyle name="Normal 9 4 6 2" xfId="33953" xr:uid="{00000000-0005-0000-0000-000091920000}"/>
    <cellStyle name="Normal 9 4 6 2 2" xfId="33954" xr:uid="{00000000-0005-0000-0000-000092920000}"/>
    <cellStyle name="Normal 9 4 6 2 3" xfId="33955" xr:uid="{00000000-0005-0000-0000-000093920000}"/>
    <cellStyle name="Normal 9 4 6 3" xfId="33956" xr:uid="{00000000-0005-0000-0000-000094920000}"/>
    <cellStyle name="Normal 9 4 6 3 2" xfId="33957" xr:uid="{00000000-0005-0000-0000-000095920000}"/>
    <cellStyle name="Normal 9 4 6 4" xfId="33958" xr:uid="{00000000-0005-0000-0000-000096920000}"/>
    <cellStyle name="Normal 9 4 6 4 2" xfId="33959" xr:uid="{00000000-0005-0000-0000-000097920000}"/>
    <cellStyle name="Normal 9 4 6 5" xfId="33960" xr:uid="{00000000-0005-0000-0000-000098920000}"/>
    <cellStyle name="Normal 9 4 6 6" xfId="33961" xr:uid="{00000000-0005-0000-0000-000099920000}"/>
    <cellStyle name="Normal 9 4 6 7" xfId="33962" xr:uid="{00000000-0005-0000-0000-00009A920000}"/>
    <cellStyle name="Normal 9 4 7" xfId="33963" xr:uid="{00000000-0005-0000-0000-00009B920000}"/>
    <cellStyle name="Normal 9 4 7 2" xfId="33964" xr:uid="{00000000-0005-0000-0000-00009C920000}"/>
    <cellStyle name="Normal 9 4 7 2 2" xfId="33965" xr:uid="{00000000-0005-0000-0000-00009D920000}"/>
    <cellStyle name="Normal 9 4 7 3" xfId="33966" xr:uid="{00000000-0005-0000-0000-00009E920000}"/>
    <cellStyle name="Normal 9 4 7 3 2" xfId="33967" xr:uid="{00000000-0005-0000-0000-00009F920000}"/>
    <cellStyle name="Normal 9 4 7 4" xfId="33968" xr:uid="{00000000-0005-0000-0000-0000A0920000}"/>
    <cellStyle name="Normal 9 4 7 5" xfId="33969" xr:uid="{00000000-0005-0000-0000-0000A1920000}"/>
    <cellStyle name="Normal 9 4 7 6" xfId="33970" xr:uid="{00000000-0005-0000-0000-0000A2920000}"/>
    <cellStyle name="Normal 9 4 8" xfId="33971" xr:uid="{00000000-0005-0000-0000-0000A3920000}"/>
    <cellStyle name="Normal 9 4 8 2" xfId="33972" xr:uid="{00000000-0005-0000-0000-0000A4920000}"/>
    <cellStyle name="Normal 9 4 9" xfId="33973" xr:uid="{00000000-0005-0000-0000-0000A5920000}"/>
    <cellStyle name="Normal 9 4 9 2" xfId="33974" xr:uid="{00000000-0005-0000-0000-0000A6920000}"/>
    <cellStyle name="Normal 9 5" xfId="33975" xr:uid="{00000000-0005-0000-0000-0000A7920000}"/>
    <cellStyle name="Normal 9 5 10" xfId="33976" xr:uid="{00000000-0005-0000-0000-0000A8920000}"/>
    <cellStyle name="Normal 9 5 11" xfId="33977" xr:uid="{00000000-0005-0000-0000-0000A9920000}"/>
    <cellStyle name="Normal 9 5 12" xfId="33978" xr:uid="{00000000-0005-0000-0000-0000AA920000}"/>
    <cellStyle name="Normal 9 5 2" xfId="33979" xr:uid="{00000000-0005-0000-0000-0000AB920000}"/>
    <cellStyle name="Normal 9 5 2 2" xfId="33980" xr:uid="{00000000-0005-0000-0000-0000AC920000}"/>
    <cellStyle name="Normal 9 5 2 2 2" xfId="33981" xr:uid="{00000000-0005-0000-0000-0000AD920000}"/>
    <cellStyle name="Normal 9 5 2 2 2 2" xfId="33982" xr:uid="{00000000-0005-0000-0000-0000AE920000}"/>
    <cellStyle name="Normal 9 5 2 2 3" xfId="33983" xr:uid="{00000000-0005-0000-0000-0000AF920000}"/>
    <cellStyle name="Normal 9 5 2 3" xfId="33984" xr:uid="{00000000-0005-0000-0000-0000B0920000}"/>
    <cellStyle name="Normal 9 5 2 3 2" xfId="33985" xr:uid="{00000000-0005-0000-0000-0000B1920000}"/>
    <cellStyle name="Normal 9 5 2 3 2 2" xfId="33986" xr:uid="{00000000-0005-0000-0000-0000B2920000}"/>
    <cellStyle name="Normal 9 5 2 3 3" xfId="33987" xr:uid="{00000000-0005-0000-0000-0000B3920000}"/>
    <cellStyle name="Normal 9 5 2 4" xfId="33988" xr:uid="{00000000-0005-0000-0000-0000B4920000}"/>
    <cellStyle name="Normal 9 5 2 4 2" xfId="33989" xr:uid="{00000000-0005-0000-0000-0000B5920000}"/>
    <cellStyle name="Normal 9 5 2 4 3" xfId="33990" xr:uid="{00000000-0005-0000-0000-0000B6920000}"/>
    <cellStyle name="Normal 9 5 2 5" xfId="33991" xr:uid="{00000000-0005-0000-0000-0000B7920000}"/>
    <cellStyle name="Normal 9 5 2 6" xfId="33992" xr:uid="{00000000-0005-0000-0000-0000B8920000}"/>
    <cellStyle name="Normal 9 5 2 7" xfId="33993" xr:uid="{00000000-0005-0000-0000-0000B9920000}"/>
    <cellStyle name="Normal 9 5 3" xfId="33994" xr:uid="{00000000-0005-0000-0000-0000BA920000}"/>
    <cellStyle name="Normal 9 5 3 2" xfId="33995" xr:uid="{00000000-0005-0000-0000-0000BB920000}"/>
    <cellStyle name="Normal 9 5 3 2 2" xfId="33996" xr:uid="{00000000-0005-0000-0000-0000BC920000}"/>
    <cellStyle name="Normal 9 5 3 2 3" xfId="33997" xr:uid="{00000000-0005-0000-0000-0000BD920000}"/>
    <cellStyle name="Normal 9 5 3 3" xfId="33998" xr:uid="{00000000-0005-0000-0000-0000BE920000}"/>
    <cellStyle name="Normal 9 5 3 3 2" xfId="33999" xr:uid="{00000000-0005-0000-0000-0000BF920000}"/>
    <cellStyle name="Normal 9 5 3 3 3" xfId="34000" xr:uid="{00000000-0005-0000-0000-0000C0920000}"/>
    <cellStyle name="Normal 9 5 3 4" xfId="34001" xr:uid="{00000000-0005-0000-0000-0000C1920000}"/>
    <cellStyle name="Normal 9 5 3 4 2" xfId="34002" xr:uid="{00000000-0005-0000-0000-0000C2920000}"/>
    <cellStyle name="Normal 9 5 3 5" xfId="34003" xr:uid="{00000000-0005-0000-0000-0000C3920000}"/>
    <cellStyle name="Normal 9 5 3 6" xfId="34004" xr:uid="{00000000-0005-0000-0000-0000C4920000}"/>
    <cellStyle name="Normal 9 5 3 7" xfId="34005" xr:uid="{00000000-0005-0000-0000-0000C5920000}"/>
    <cellStyle name="Normal 9 5 4" xfId="34006" xr:uid="{00000000-0005-0000-0000-0000C6920000}"/>
    <cellStyle name="Normal 9 5 4 2" xfId="34007" xr:uid="{00000000-0005-0000-0000-0000C7920000}"/>
    <cellStyle name="Normal 9 5 4 2 2" xfId="34008" xr:uid="{00000000-0005-0000-0000-0000C8920000}"/>
    <cellStyle name="Normal 9 5 4 2 3" xfId="34009" xr:uid="{00000000-0005-0000-0000-0000C9920000}"/>
    <cellStyle name="Normal 9 5 4 3" xfId="34010" xr:uid="{00000000-0005-0000-0000-0000CA920000}"/>
    <cellStyle name="Normal 9 5 4 3 2" xfId="34011" xr:uid="{00000000-0005-0000-0000-0000CB920000}"/>
    <cellStyle name="Normal 9 5 4 4" xfId="34012" xr:uid="{00000000-0005-0000-0000-0000CC920000}"/>
    <cellStyle name="Normal 9 5 4 4 2" xfId="34013" xr:uid="{00000000-0005-0000-0000-0000CD920000}"/>
    <cellStyle name="Normal 9 5 4 5" xfId="34014" xr:uid="{00000000-0005-0000-0000-0000CE920000}"/>
    <cellStyle name="Normal 9 5 4 6" xfId="34015" xr:uid="{00000000-0005-0000-0000-0000CF920000}"/>
    <cellStyle name="Normal 9 5 4 7" xfId="34016" xr:uid="{00000000-0005-0000-0000-0000D0920000}"/>
    <cellStyle name="Normal 9 5 5" xfId="34017" xr:uid="{00000000-0005-0000-0000-0000D1920000}"/>
    <cellStyle name="Normal 9 5 5 2" xfId="34018" xr:uid="{00000000-0005-0000-0000-0000D2920000}"/>
    <cellStyle name="Normal 9 5 5 2 2" xfId="34019" xr:uid="{00000000-0005-0000-0000-0000D3920000}"/>
    <cellStyle name="Normal 9 5 5 2 3" xfId="34020" xr:uid="{00000000-0005-0000-0000-0000D4920000}"/>
    <cellStyle name="Normal 9 5 5 3" xfId="34021" xr:uid="{00000000-0005-0000-0000-0000D5920000}"/>
    <cellStyle name="Normal 9 5 5 3 2" xfId="34022" xr:uid="{00000000-0005-0000-0000-0000D6920000}"/>
    <cellStyle name="Normal 9 5 5 4" xfId="34023" xr:uid="{00000000-0005-0000-0000-0000D7920000}"/>
    <cellStyle name="Normal 9 5 5 4 2" xfId="34024" xr:uid="{00000000-0005-0000-0000-0000D8920000}"/>
    <cellStyle name="Normal 9 5 5 5" xfId="34025" xr:uid="{00000000-0005-0000-0000-0000D9920000}"/>
    <cellStyle name="Normal 9 5 5 6" xfId="34026" xr:uid="{00000000-0005-0000-0000-0000DA920000}"/>
    <cellStyle name="Normal 9 5 5 7" xfId="34027" xr:uid="{00000000-0005-0000-0000-0000DB920000}"/>
    <cellStyle name="Normal 9 5 6" xfId="34028" xr:uid="{00000000-0005-0000-0000-0000DC920000}"/>
    <cellStyle name="Normal 9 5 6 2" xfId="34029" xr:uid="{00000000-0005-0000-0000-0000DD920000}"/>
    <cellStyle name="Normal 9 5 6 2 2" xfId="34030" xr:uid="{00000000-0005-0000-0000-0000DE920000}"/>
    <cellStyle name="Normal 9 5 6 3" xfId="34031" xr:uid="{00000000-0005-0000-0000-0000DF920000}"/>
    <cellStyle name="Normal 9 5 6 3 2" xfId="34032" xr:uid="{00000000-0005-0000-0000-0000E0920000}"/>
    <cellStyle name="Normal 9 5 6 4" xfId="34033" xr:uid="{00000000-0005-0000-0000-0000E1920000}"/>
    <cellStyle name="Normal 9 5 6 5" xfId="34034" xr:uid="{00000000-0005-0000-0000-0000E2920000}"/>
    <cellStyle name="Normal 9 5 6 6" xfId="34035" xr:uid="{00000000-0005-0000-0000-0000E3920000}"/>
    <cellStyle name="Normal 9 5 7" xfId="34036" xr:uid="{00000000-0005-0000-0000-0000E4920000}"/>
    <cellStyle name="Normal 9 5 7 2" xfId="34037" xr:uid="{00000000-0005-0000-0000-0000E5920000}"/>
    <cellStyle name="Normal 9 5 8" xfId="34038" xr:uid="{00000000-0005-0000-0000-0000E6920000}"/>
    <cellStyle name="Normal 9 5 8 2" xfId="34039" xr:uid="{00000000-0005-0000-0000-0000E7920000}"/>
    <cellStyle name="Normal 9 5 9" xfId="34040" xr:uid="{00000000-0005-0000-0000-0000E8920000}"/>
    <cellStyle name="Normal 9 5 9 2" xfId="34041" xr:uid="{00000000-0005-0000-0000-0000E9920000}"/>
    <cellStyle name="Normal 9 6" xfId="34042" xr:uid="{00000000-0005-0000-0000-0000EA920000}"/>
    <cellStyle name="Normal 9 6 10" xfId="34043" xr:uid="{00000000-0005-0000-0000-0000EB920000}"/>
    <cellStyle name="Normal 9 6 11" xfId="34044" xr:uid="{00000000-0005-0000-0000-0000EC920000}"/>
    <cellStyle name="Normal 9 6 2" xfId="34045" xr:uid="{00000000-0005-0000-0000-0000ED920000}"/>
    <cellStyle name="Normal 9 6 2 2" xfId="34046" xr:uid="{00000000-0005-0000-0000-0000EE920000}"/>
    <cellStyle name="Normal 9 6 2 2 2" xfId="34047" xr:uid="{00000000-0005-0000-0000-0000EF920000}"/>
    <cellStyle name="Normal 9 6 2 2 3" xfId="34048" xr:uid="{00000000-0005-0000-0000-0000F0920000}"/>
    <cellStyle name="Normal 9 6 2 3" xfId="34049" xr:uid="{00000000-0005-0000-0000-0000F1920000}"/>
    <cellStyle name="Normal 9 6 2 3 2" xfId="34050" xr:uid="{00000000-0005-0000-0000-0000F2920000}"/>
    <cellStyle name="Normal 9 6 2 4" xfId="34051" xr:uid="{00000000-0005-0000-0000-0000F3920000}"/>
    <cellStyle name="Normal 9 6 2 4 2" xfId="34052" xr:uid="{00000000-0005-0000-0000-0000F4920000}"/>
    <cellStyle name="Normal 9 6 2 5" xfId="34053" xr:uid="{00000000-0005-0000-0000-0000F5920000}"/>
    <cellStyle name="Normal 9 6 2 6" xfId="34054" xr:uid="{00000000-0005-0000-0000-0000F6920000}"/>
    <cellStyle name="Normal 9 6 2 7" xfId="34055" xr:uid="{00000000-0005-0000-0000-0000F7920000}"/>
    <cellStyle name="Normal 9 6 3" xfId="34056" xr:uid="{00000000-0005-0000-0000-0000F8920000}"/>
    <cellStyle name="Normal 9 6 3 2" xfId="34057" xr:uid="{00000000-0005-0000-0000-0000F9920000}"/>
    <cellStyle name="Normal 9 6 3 2 2" xfId="34058" xr:uid="{00000000-0005-0000-0000-0000FA920000}"/>
    <cellStyle name="Normal 9 6 3 2 3" xfId="34059" xr:uid="{00000000-0005-0000-0000-0000FB920000}"/>
    <cellStyle name="Normal 9 6 3 3" xfId="34060" xr:uid="{00000000-0005-0000-0000-0000FC920000}"/>
    <cellStyle name="Normal 9 6 3 3 2" xfId="34061" xr:uid="{00000000-0005-0000-0000-0000FD920000}"/>
    <cellStyle name="Normal 9 6 3 4" xfId="34062" xr:uid="{00000000-0005-0000-0000-0000FE920000}"/>
    <cellStyle name="Normal 9 6 3 4 2" xfId="34063" xr:uid="{00000000-0005-0000-0000-0000FF920000}"/>
    <cellStyle name="Normal 9 6 3 5" xfId="34064" xr:uid="{00000000-0005-0000-0000-000000930000}"/>
    <cellStyle name="Normal 9 6 3 6" xfId="34065" xr:uid="{00000000-0005-0000-0000-000001930000}"/>
    <cellStyle name="Normal 9 6 3 7" xfId="34066" xr:uid="{00000000-0005-0000-0000-000002930000}"/>
    <cellStyle name="Normal 9 6 4" xfId="34067" xr:uid="{00000000-0005-0000-0000-000003930000}"/>
    <cellStyle name="Normal 9 6 4 2" xfId="34068" xr:uid="{00000000-0005-0000-0000-000004930000}"/>
    <cellStyle name="Normal 9 6 4 2 2" xfId="34069" xr:uid="{00000000-0005-0000-0000-000005930000}"/>
    <cellStyle name="Normal 9 6 4 3" xfId="34070" xr:uid="{00000000-0005-0000-0000-000006930000}"/>
    <cellStyle name="Normal 9 6 4 3 2" xfId="34071" xr:uid="{00000000-0005-0000-0000-000007930000}"/>
    <cellStyle name="Normal 9 6 4 4" xfId="34072" xr:uid="{00000000-0005-0000-0000-000008930000}"/>
    <cellStyle name="Normal 9 6 4 4 2" xfId="34073" xr:uid="{00000000-0005-0000-0000-000009930000}"/>
    <cellStyle name="Normal 9 6 4 5" xfId="34074" xr:uid="{00000000-0005-0000-0000-00000A930000}"/>
    <cellStyle name="Normal 9 6 4 6" xfId="34075" xr:uid="{00000000-0005-0000-0000-00000B930000}"/>
    <cellStyle name="Normal 9 6 4 7" xfId="34076" xr:uid="{00000000-0005-0000-0000-00000C930000}"/>
    <cellStyle name="Normal 9 6 5" xfId="34077" xr:uid="{00000000-0005-0000-0000-00000D930000}"/>
    <cellStyle name="Normal 9 6 5 2" xfId="34078" xr:uid="{00000000-0005-0000-0000-00000E930000}"/>
    <cellStyle name="Normal 9 6 5 2 2" xfId="34079" xr:uid="{00000000-0005-0000-0000-00000F930000}"/>
    <cellStyle name="Normal 9 6 5 3" xfId="34080" xr:uid="{00000000-0005-0000-0000-000010930000}"/>
    <cellStyle name="Normal 9 6 5 3 2" xfId="34081" xr:uid="{00000000-0005-0000-0000-000011930000}"/>
    <cellStyle name="Normal 9 6 5 4" xfId="34082" xr:uid="{00000000-0005-0000-0000-000012930000}"/>
    <cellStyle name="Normal 9 6 5 5" xfId="34083" xr:uid="{00000000-0005-0000-0000-000013930000}"/>
    <cellStyle name="Normal 9 6 6" xfId="34084" xr:uid="{00000000-0005-0000-0000-000014930000}"/>
    <cellStyle name="Normal 9 6 6 2" xfId="34085" xr:uid="{00000000-0005-0000-0000-000015930000}"/>
    <cellStyle name="Normal 9 6 7" xfId="34086" xr:uid="{00000000-0005-0000-0000-000016930000}"/>
    <cellStyle name="Normal 9 6 7 2" xfId="34087" xr:uid="{00000000-0005-0000-0000-000017930000}"/>
    <cellStyle name="Normal 9 6 8" xfId="34088" xr:uid="{00000000-0005-0000-0000-000018930000}"/>
    <cellStyle name="Normal 9 6 8 2" xfId="34089" xr:uid="{00000000-0005-0000-0000-000019930000}"/>
    <cellStyle name="Normal 9 6 9" xfId="34090" xr:uid="{00000000-0005-0000-0000-00001A930000}"/>
    <cellStyle name="Normal 9 7" xfId="34091" xr:uid="{00000000-0005-0000-0000-00001B930000}"/>
    <cellStyle name="Normal 9 7 10" xfId="34092" xr:uid="{00000000-0005-0000-0000-00001C930000}"/>
    <cellStyle name="Normal 9 7 11" xfId="34093" xr:uid="{00000000-0005-0000-0000-00001D930000}"/>
    <cellStyle name="Normal 9 7 2" xfId="34094" xr:uid="{00000000-0005-0000-0000-00001E930000}"/>
    <cellStyle name="Normal 9 7 2 2" xfId="34095" xr:uid="{00000000-0005-0000-0000-00001F930000}"/>
    <cellStyle name="Normal 9 7 2 2 2" xfId="34096" xr:uid="{00000000-0005-0000-0000-000020930000}"/>
    <cellStyle name="Normal 9 7 2 2 3" xfId="34097" xr:uid="{00000000-0005-0000-0000-000021930000}"/>
    <cellStyle name="Normal 9 7 2 3" xfId="34098" xr:uid="{00000000-0005-0000-0000-000022930000}"/>
    <cellStyle name="Normal 9 7 2 3 2" xfId="34099" xr:uid="{00000000-0005-0000-0000-000023930000}"/>
    <cellStyle name="Normal 9 7 2 4" xfId="34100" xr:uid="{00000000-0005-0000-0000-000024930000}"/>
    <cellStyle name="Normal 9 7 2 4 2" xfId="34101" xr:uid="{00000000-0005-0000-0000-000025930000}"/>
    <cellStyle name="Normal 9 7 2 5" xfId="34102" xr:uid="{00000000-0005-0000-0000-000026930000}"/>
    <cellStyle name="Normal 9 7 2 6" xfId="34103" xr:uid="{00000000-0005-0000-0000-000027930000}"/>
    <cellStyle name="Normal 9 7 2 7" xfId="34104" xr:uid="{00000000-0005-0000-0000-000028930000}"/>
    <cellStyle name="Normal 9 7 3" xfId="34105" xr:uid="{00000000-0005-0000-0000-000029930000}"/>
    <cellStyle name="Normal 9 7 3 2" xfId="34106" xr:uid="{00000000-0005-0000-0000-00002A930000}"/>
    <cellStyle name="Normal 9 7 3 2 2" xfId="34107" xr:uid="{00000000-0005-0000-0000-00002B930000}"/>
    <cellStyle name="Normal 9 7 3 2 3" xfId="34108" xr:uid="{00000000-0005-0000-0000-00002C930000}"/>
    <cellStyle name="Normal 9 7 3 3" xfId="34109" xr:uid="{00000000-0005-0000-0000-00002D930000}"/>
    <cellStyle name="Normal 9 7 3 3 2" xfId="34110" xr:uid="{00000000-0005-0000-0000-00002E930000}"/>
    <cellStyle name="Normal 9 7 3 4" xfId="34111" xr:uid="{00000000-0005-0000-0000-00002F930000}"/>
    <cellStyle name="Normal 9 7 3 4 2" xfId="34112" xr:uid="{00000000-0005-0000-0000-000030930000}"/>
    <cellStyle name="Normal 9 7 3 5" xfId="34113" xr:uid="{00000000-0005-0000-0000-000031930000}"/>
    <cellStyle name="Normal 9 7 3 6" xfId="34114" xr:uid="{00000000-0005-0000-0000-000032930000}"/>
    <cellStyle name="Normal 9 7 3 7" xfId="34115" xr:uid="{00000000-0005-0000-0000-000033930000}"/>
    <cellStyle name="Normal 9 7 4" xfId="34116" xr:uid="{00000000-0005-0000-0000-000034930000}"/>
    <cellStyle name="Normal 9 7 4 2" xfId="34117" xr:uid="{00000000-0005-0000-0000-000035930000}"/>
    <cellStyle name="Normal 9 7 4 2 2" xfId="34118" xr:uid="{00000000-0005-0000-0000-000036930000}"/>
    <cellStyle name="Normal 9 7 4 3" xfId="34119" xr:uid="{00000000-0005-0000-0000-000037930000}"/>
    <cellStyle name="Normal 9 7 4 3 2" xfId="34120" xr:uid="{00000000-0005-0000-0000-000038930000}"/>
    <cellStyle name="Normal 9 7 4 4" xfId="34121" xr:uid="{00000000-0005-0000-0000-000039930000}"/>
    <cellStyle name="Normal 9 7 4 4 2" xfId="34122" xr:uid="{00000000-0005-0000-0000-00003A930000}"/>
    <cellStyle name="Normal 9 7 4 5" xfId="34123" xr:uid="{00000000-0005-0000-0000-00003B930000}"/>
    <cellStyle name="Normal 9 7 4 6" xfId="34124" xr:uid="{00000000-0005-0000-0000-00003C930000}"/>
    <cellStyle name="Normal 9 7 4 7" xfId="34125" xr:uid="{00000000-0005-0000-0000-00003D930000}"/>
    <cellStyle name="Normal 9 7 5" xfId="34126" xr:uid="{00000000-0005-0000-0000-00003E930000}"/>
    <cellStyle name="Normal 9 7 5 2" xfId="34127" xr:uid="{00000000-0005-0000-0000-00003F930000}"/>
    <cellStyle name="Normal 9 7 5 2 2" xfId="34128" xr:uid="{00000000-0005-0000-0000-000040930000}"/>
    <cellStyle name="Normal 9 7 5 3" xfId="34129" xr:uid="{00000000-0005-0000-0000-000041930000}"/>
    <cellStyle name="Normal 9 7 5 3 2" xfId="34130" xr:uid="{00000000-0005-0000-0000-000042930000}"/>
    <cellStyle name="Normal 9 7 5 4" xfId="34131" xr:uid="{00000000-0005-0000-0000-000043930000}"/>
    <cellStyle name="Normal 9 7 5 5" xfId="34132" xr:uid="{00000000-0005-0000-0000-000044930000}"/>
    <cellStyle name="Normal 9 7 6" xfId="34133" xr:uid="{00000000-0005-0000-0000-000045930000}"/>
    <cellStyle name="Normal 9 7 6 2" xfId="34134" xr:uid="{00000000-0005-0000-0000-000046930000}"/>
    <cellStyle name="Normal 9 7 7" xfId="34135" xr:uid="{00000000-0005-0000-0000-000047930000}"/>
    <cellStyle name="Normal 9 7 7 2" xfId="34136" xr:uid="{00000000-0005-0000-0000-000048930000}"/>
    <cellStyle name="Normal 9 7 8" xfId="34137" xr:uid="{00000000-0005-0000-0000-000049930000}"/>
    <cellStyle name="Normal 9 7 8 2" xfId="34138" xr:uid="{00000000-0005-0000-0000-00004A930000}"/>
    <cellStyle name="Normal 9 7 9" xfId="34139" xr:uid="{00000000-0005-0000-0000-00004B930000}"/>
    <cellStyle name="Normal 9 8" xfId="34140" xr:uid="{00000000-0005-0000-0000-00004C930000}"/>
    <cellStyle name="Normal 9 8 2" xfId="34141" xr:uid="{00000000-0005-0000-0000-00004D930000}"/>
    <cellStyle name="Normal 9 8 2 2" xfId="34142" xr:uid="{00000000-0005-0000-0000-00004E930000}"/>
    <cellStyle name="Normal 9 8 2 3" xfId="34143" xr:uid="{00000000-0005-0000-0000-00004F930000}"/>
    <cellStyle name="Normal 9 8 3" xfId="34144" xr:uid="{00000000-0005-0000-0000-000050930000}"/>
    <cellStyle name="Normal 9 8 3 2" xfId="34145" xr:uid="{00000000-0005-0000-0000-000051930000}"/>
    <cellStyle name="Normal 9 8 3 3" xfId="34146" xr:uid="{00000000-0005-0000-0000-000052930000}"/>
    <cellStyle name="Normal 9 8 4" xfId="34147" xr:uid="{00000000-0005-0000-0000-000053930000}"/>
    <cellStyle name="Normal 9 8 4 2" xfId="34148" xr:uid="{00000000-0005-0000-0000-000054930000}"/>
    <cellStyle name="Normal 9 8 5" xfId="34149" xr:uid="{00000000-0005-0000-0000-000055930000}"/>
    <cellStyle name="Normal 9 8 6" xfId="34150" xr:uid="{00000000-0005-0000-0000-000056930000}"/>
    <cellStyle name="Normal 9 8 7" xfId="34151" xr:uid="{00000000-0005-0000-0000-000057930000}"/>
    <cellStyle name="Normal 9 9" xfId="34152" xr:uid="{00000000-0005-0000-0000-000058930000}"/>
    <cellStyle name="Normal 9 9 2" xfId="34153" xr:uid="{00000000-0005-0000-0000-000059930000}"/>
    <cellStyle name="Normal 9 9 2 2" xfId="34154" xr:uid="{00000000-0005-0000-0000-00005A930000}"/>
    <cellStyle name="Normal 9 9 2 3" xfId="34155" xr:uid="{00000000-0005-0000-0000-00005B930000}"/>
    <cellStyle name="Normal 9 9 3" xfId="34156" xr:uid="{00000000-0005-0000-0000-00005C930000}"/>
    <cellStyle name="Normal 9 9 3 2" xfId="34157" xr:uid="{00000000-0005-0000-0000-00005D930000}"/>
    <cellStyle name="Normal 9 9 4" xfId="34158" xr:uid="{00000000-0005-0000-0000-00005E930000}"/>
    <cellStyle name="Normal 9 9 4 2" xfId="34159" xr:uid="{00000000-0005-0000-0000-00005F930000}"/>
    <cellStyle name="Normal 9 9 5" xfId="34160" xr:uid="{00000000-0005-0000-0000-000060930000}"/>
    <cellStyle name="Normal 9 9 6" xfId="34161" xr:uid="{00000000-0005-0000-0000-000061930000}"/>
    <cellStyle name="Normal 9 9 7" xfId="34162" xr:uid="{00000000-0005-0000-0000-000062930000}"/>
    <cellStyle name="Normal 90" xfId="34163" xr:uid="{00000000-0005-0000-0000-000063930000}"/>
    <cellStyle name="Normal 90 2" xfId="47459" xr:uid="{00000000-0005-0000-0000-000064930000}"/>
    <cellStyle name="Normal 91" xfId="34164" xr:uid="{00000000-0005-0000-0000-000065930000}"/>
    <cellStyle name="Normal 91 2" xfId="47460" xr:uid="{00000000-0005-0000-0000-000066930000}"/>
    <cellStyle name="Normal 92" xfId="34165" xr:uid="{00000000-0005-0000-0000-000067930000}"/>
    <cellStyle name="Normal 92 2" xfId="47461" xr:uid="{00000000-0005-0000-0000-000068930000}"/>
    <cellStyle name="Normal 93" xfId="34166" xr:uid="{00000000-0005-0000-0000-000069930000}"/>
    <cellStyle name="Normal 93 2" xfId="47462" xr:uid="{00000000-0005-0000-0000-00006A930000}"/>
    <cellStyle name="Normal 94" xfId="34167" xr:uid="{00000000-0005-0000-0000-00006B930000}"/>
    <cellStyle name="Normal 94 2" xfId="47463" xr:uid="{00000000-0005-0000-0000-00006C930000}"/>
    <cellStyle name="Normal 95" xfId="34168" xr:uid="{00000000-0005-0000-0000-00006D930000}"/>
    <cellStyle name="Normal 95 2" xfId="47464" xr:uid="{00000000-0005-0000-0000-00006E930000}"/>
    <cellStyle name="Normal 96" xfId="34169" xr:uid="{00000000-0005-0000-0000-00006F930000}"/>
    <cellStyle name="Normal 96 2" xfId="47465" xr:uid="{00000000-0005-0000-0000-000070930000}"/>
    <cellStyle name="Normal 97" xfId="34170" xr:uid="{00000000-0005-0000-0000-000071930000}"/>
    <cellStyle name="Normal 97 2" xfId="47466" xr:uid="{00000000-0005-0000-0000-000072930000}"/>
    <cellStyle name="Normal 98" xfId="34171" xr:uid="{00000000-0005-0000-0000-000073930000}"/>
    <cellStyle name="Normal 98 2" xfId="47467" xr:uid="{00000000-0005-0000-0000-000074930000}"/>
    <cellStyle name="Normal 99" xfId="34172" xr:uid="{00000000-0005-0000-0000-000075930000}"/>
    <cellStyle name="Normal 99 2" xfId="47468" xr:uid="{00000000-0005-0000-0000-000076930000}"/>
    <cellStyle name="Normal Bold" xfId="47469" xr:uid="{00000000-0005-0000-0000-000077930000}"/>
    <cellStyle name="Normal Pct" xfId="47470" xr:uid="{00000000-0005-0000-0000-000078930000}"/>
    <cellStyle name="Normal_CALC 2" xfId="18" xr:uid="{00000000-0005-0000-0000-000079930000}"/>
    <cellStyle name="Normal_Composite Tax Rates" xfId="6" xr:uid="{00000000-0005-0000-0000-00007A930000}"/>
    <cellStyle name="Normal_KPSC ELECTRIC SFRs" xfId="49080" xr:uid="{00000000-0005-0000-0000-00007B930000}"/>
    <cellStyle name="Normal_SCH_H" xfId="5" xr:uid="{00000000-0005-0000-0000-00007C930000}"/>
    <cellStyle name="Normal_SCH_J1" xfId="11" xr:uid="{00000000-0005-0000-0000-00007D930000}"/>
    <cellStyle name="Normal_Schedule B-2" xfId="13" xr:uid="{00000000-0005-0000-0000-00007E930000}"/>
    <cellStyle name="Normal_Schedule B-3" xfId="10" xr:uid="{00000000-0005-0000-0000-00007F930000}"/>
    <cellStyle name="Normal_Sheet2" xfId="16" xr:uid="{00000000-0005-0000-0000-000080930000}"/>
    <cellStyle name="Normal_ULP-04-ASL" xfId="17" xr:uid="{00000000-0005-0000-0000-000081930000}"/>
    <cellStyle name="Note 10" xfId="34173" xr:uid="{00000000-0005-0000-0000-000082930000}"/>
    <cellStyle name="Note 10 2" xfId="47471" xr:uid="{00000000-0005-0000-0000-000083930000}"/>
    <cellStyle name="Note 10 2 2" xfId="47472" xr:uid="{00000000-0005-0000-0000-000084930000}"/>
    <cellStyle name="Note 10 3" xfId="47473" xr:uid="{00000000-0005-0000-0000-000085930000}"/>
    <cellStyle name="Note 10 3 2" xfId="47474" xr:uid="{00000000-0005-0000-0000-000086930000}"/>
    <cellStyle name="Note 10 4" xfId="47475" xr:uid="{00000000-0005-0000-0000-000087930000}"/>
    <cellStyle name="Note 10 4 2" xfId="47476" xr:uid="{00000000-0005-0000-0000-000088930000}"/>
    <cellStyle name="Note 10 5" xfId="47477" xr:uid="{00000000-0005-0000-0000-000089930000}"/>
    <cellStyle name="Note 10 5 2" xfId="47478" xr:uid="{00000000-0005-0000-0000-00008A930000}"/>
    <cellStyle name="Note 10 6" xfId="47479" xr:uid="{00000000-0005-0000-0000-00008B930000}"/>
    <cellStyle name="Note 10 6 2" xfId="47480" xr:uid="{00000000-0005-0000-0000-00008C930000}"/>
    <cellStyle name="Note 10 7" xfId="47481" xr:uid="{00000000-0005-0000-0000-00008D930000}"/>
    <cellStyle name="Note 10 8" xfId="47482" xr:uid="{00000000-0005-0000-0000-00008E930000}"/>
    <cellStyle name="Note 11" xfId="34174" xr:uid="{00000000-0005-0000-0000-00008F930000}"/>
    <cellStyle name="Note 11 2" xfId="47483" xr:uid="{00000000-0005-0000-0000-000090930000}"/>
    <cellStyle name="Note 11 2 2" xfId="47484" xr:uid="{00000000-0005-0000-0000-000091930000}"/>
    <cellStyle name="Note 11 3" xfId="47485" xr:uid="{00000000-0005-0000-0000-000092930000}"/>
    <cellStyle name="Note 11 3 2" xfId="47486" xr:uid="{00000000-0005-0000-0000-000093930000}"/>
    <cellStyle name="Note 11 4" xfId="47487" xr:uid="{00000000-0005-0000-0000-000094930000}"/>
    <cellStyle name="Note 11 4 2" xfId="47488" xr:uid="{00000000-0005-0000-0000-000095930000}"/>
    <cellStyle name="Note 11 5" xfId="47489" xr:uid="{00000000-0005-0000-0000-000096930000}"/>
    <cellStyle name="Note 11 5 2" xfId="47490" xr:uid="{00000000-0005-0000-0000-000097930000}"/>
    <cellStyle name="Note 11 6" xfId="47491" xr:uid="{00000000-0005-0000-0000-000098930000}"/>
    <cellStyle name="Note 11 6 2" xfId="47492" xr:uid="{00000000-0005-0000-0000-000099930000}"/>
    <cellStyle name="Note 11 7" xfId="47493" xr:uid="{00000000-0005-0000-0000-00009A930000}"/>
    <cellStyle name="Note 11 7 2" xfId="47494" xr:uid="{00000000-0005-0000-0000-00009B930000}"/>
    <cellStyle name="Note 11 8" xfId="47495" xr:uid="{00000000-0005-0000-0000-00009C930000}"/>
    <cellStyle name="Note 11 9" xfId="47496" xr:uid="{00000000-0005-0000-0000-00009D930000}"/>
    <cellStyle name="Note 12" xfId="34175" xr:uid="{00000000-0005-0000-0000-00009E930000}"/>
    <cellStyle name="Note 12 2" xfId="47497" xr:uid="{00000000-0005-0000-0000-00009F930000}"/>
    <cellStyle name="Note 12 2 2" xfId="47498" xr:uid="{00000000-0005-0000-0000-0000A0930000}"/>
    <cellStyle name="Note 12 3" xfId="47499" xr:uid="{00000000-0005-0000-0000-0000A1930000}"/>
    <cellStyle name="Note 12 3 2" xfId="47500" xr:uid="{00000000-0005-0000-0000-0000A2930000}"/>
    <cellStyle name="Note 12 4" xfId="47501" xr:uid="{00000000-0005-0000-0000-0000A3930000}"/>
    <cellStyle name="Note 12 4 2" xfId="47502" xr:uid="{00000000-0005-0000-0000-0000A4930000}"/>
    <cellStyle name="Note 12 5" xfId="47503" xr:uid="{00000000-0005-0000-0000-0000A5930000}"/>
    <cellStyle name="Note 12 5 2" xfId="47504" xr:uid="{00000000-0005-0000-0000-0000A6930000}"/>
    <cellStyle name="Note 12 6" xfId="47505" xr:uid="{00000000-0005-0000-0000-0000A7930000}"/>
    <cellStyle name="Note 12 6 2" xfId="47506" xr:uid="{00000000-0005-0000-0000-0000A8930000}"/>
    <cellStyle name="Note 12 7" xfId="47507" xr:uid="{00000000-0005-0000-0000-0000A9930000}"/>
    <cellStyle name="Note 13" xfId="34176" xr:uid="{00000000-0005-0000-0000-0000AA930000}"/>
    <cellStyle name="Note 13 2" xfId="47508" xr:uid="{00000000-0005-0000-0000-0000AB930000}"/>
    <cellStyle name="Note 13 2 2" xfId="47509" xr:uid="{00000000-0005-0000-0000-0000AC930000}"/>
    <cellStyle name="Note 13 3" xfId="47510" xr:uid="{00000000-0005-0000-0000-0000AD930000}"/>
    <cellStyle name="Note 13 3 2" xfId="47511" xr:uid="{00000000-0005-0000-0000-0000AE930000}"/>
    <cellStyle name="Note 13 4" xfId="47512" xr:uid="{00000000-0005-0000-0000-0000AF930000}"/>
    <cellStyle name="Note 13 4 2" xfId="47513" xr:uid="{00000000-0005-0000-0000-0000B0930000}"/>
    <cellStyle name="Note 13 5" xfId="47514" xr:uid="{00000000-0005-0000-0000-0000B1930000}"/>
    <cellStyle name="Note 13 5 2" xfId="47515" xr:uid="{00000000-0005-0000-0000-0000B2930000}"/>
    <cellStyle name="Note 13 6" xfId="47516" xr:uid="{00000000-0005-0000-0000-0000B3930000}"/>
    <cellStyle name="Note 14" xfId="47517" xr:uid="{00000000-0005-0000-0000-0000B4930000}"/>
    <cellStyle name="Note 14 2" xfId="47518" xr:uid="{00000000-0005-0000-0000-0000B5930000}"/>
    <cellStyle name="Note 14 2 2" xfId="47519" xr:uid="{00000000-0005-0000-0000-0000B6930000}"/>
    <cellStyle name="Note 14 3" xfId="47520" xr:uid="{00000000-0005-0000-0000-0000B7930000}"/>
    <cellStyle name="Note 14 3 2" xfId="47521" xr:uid="{00000000-0005-0000-0000-0000B8930000}"/>
    <cellStyle name="Note 14 4" xfId="47522" xr:uid="{00000000-0005-0000-0000-0000B9930000}"/>
    <cellStyle name="Note 14 4 2" xfId="47523" xr:uid="{00000000-0005-0000-0000-0000BA930000}"/>
    <cellStyle name="Note 14 5" xfId="47524" xr:uid="{00000000-0005-0000-0000-0000BB930000}"/>
    <cellStyle name="Note 14 5 2" xfId="47525" xr:uid="{00000000-0005-0000-0000-0000BC930000}"/>
    <cellStyle name="Note 14 6" xfId="47526" xr:uid="{00000000-0005-0000-0000-0000BD930000}"/>
    <cellStyle name="Note 15" xfId="47527" xr:uid="{00000000-0005-0000-0000-0000BE930000}"/>
    <cellStyle name="Note 2" xfId="34177" xr:uid="{00000000-0005-0000-0000-0000BF930000}"/>
    <cellStyle name="Note 2 2" xfId="34178" xr:uid="{00000000-0005-0000-0000-0000C0930000}"/>
    <cellStyle name="Note 2 2 2" xfId="34179" xr:uid="{00000000-0005-0000-0000-0000C1930000}"/>
    <cellStyle name="Note 2 2 2 2" xfId="34180" xr:uid="{00000000-0005-0000-0000-0000C2930000}"/>
    <cellStyle name="Note 2 2 2 2 2" xfId="34181" xr:uid="{00000000-0005-0000-0000-0000C3930000}"/>
    <cellStyle name="Note 2 2 2 2 3" xfId="34182" xr:uid="{00000000-0005-0000-0000-0000C4930000}"/>
    <cellStyle name="Note 2 2 2 2 4" xfId="34183" xr:uid="{00000000-0005-0000-0000-0000C5930000}"/>
    <cellStyle name="Note 2 2 2 3" xfId="34184" xr:uid="{00000000-0005-0000-0000-0000C6930000}"/>
    <cellStyle name="Note 2 2 2 4" xfId="34185" xr:uid="{00000000-0005-0000-0000-0000C7930000}"/>
    <cellStyle name="Note 2 2 2 5" xfId="34186" xr:uid="{00000000-0005-0000-0000-0000C8930000}"/>
    <cellStyle name="Note 2 2 3" xfId="34187" xr:uid="{00000000-0005-0000-0000-0000C9930000}"/>
    <cellStyle name="Note 2 2 3 2" xfId="34188" xr:uid="{00000000-0005-0000-0000-0000CA930000}"/>
    <cellStyle name="Note 2 2 3 3" xfId="34189" xr:uid="{00000000-0005-0000-0000-0000CB930000}"/>
    <cellStyle name="Note 2 2 3 4" xfId="34190" xr:uid="{00000000-0005-0000-0000-0000CC930000}"/>
    <cellStyle name="Note 2 2 4" xfId="34191" xr:uid="{00000000-0005-0000-0000-0000CD930000}"/>
    <cellStyle name="Note 2 2 4 2" xfId="47528" xr:uid="{00000000-0005-0000-0000-0000CE930000}"/>
    <cellStyle name="Note 2 2 5" xfId="34192" xr:uid="{00000000-0005-0000-0000-0000CF930000}"/>
    <cellStyle name="Note 2 2 5 2" xfId="34193" xr:uid="{00000000-0005-0000-0000-0000D0930000}"/>
    <cellStyle name="Note 2 2 5 3" xfId="34194" xr:uid="{00000000-0005-0000-0000-0000D1930000}"/>
    <cellStyle name="Note 2 2 6" xfId="34195" xr:uid="{00000000-0005-0000-0000-0000D2930000}"/>
    <cellStyle name="Note 2 2 6 2" xfId="34196" xr:uid="{00000000-0005-0000-0000-0000D3930000}"/>
    <cellStyle name="Note 2 2 7" xfId="34197" xr:uid="{00000000-0005-0000-0000-0000D4930000}"/>
    <cellStyle name="Note 2 3" xfId="34198" xr:uid="{00000000-0005-0000-0000-0000D5930000}"/>
    <cellStyle name="Note 2 3 2" xfId="34199" xr:uid="{00000000-0005-0000-0000-0000D6930000}"/>
    <cellStyle name="Note 2 3 3" xfId="34200" xr:uid="{00000000-0005-0000-0000-0000D7930000}"/>
    <cellStyle name="Note 2 3 3 2" xfId="47529" xr:uid="{00000000-0005-0000-0000-0000D8930000}"/>
    <cellStyle name="Note 2 3 4" xfId="47530" xr:uid="{00000000-0005-0000-0000-0000D9930000}"/>
    <cellStyle name="Note 2 4" xfId="34201" xr:uid="{00000000-0005-0000-0000-0000DA930000}"/>
    <cellStyle name="Note 2 4 2" xfId="47531" xr:uid="{00000000-0005-0000-0000-0000DB930000}"/>
    <cellStyle name="Note 2 4 2 2" xfId="47532" xr:uid="{00000000-0005-0000-0000-0000DC930000}"/>
    <cellStyle name="Note 2 5" xfId="34202" xr:uid="{00000000-0005-0000-0000-0000DD930000}"/>
    <cellStyle name="Note 2 5 2" xfId="47533" xr:uid="{00000000-0005-0000-0000-0000DE930000}"/>
    <cellStyle name="Note 2 6" xfId="47534" xr:uid="{00000000-0005-0000-0000-0000DF930000}"/>
    <cellStyle name="Note 2 6 2" xfId="47535" xr:uid="{00000000-0005-0000-0000-0000E0930000}"/>
    <cellStyle name="Note 2 7" xfId="47536" xr:uid="{00000000-0005-0000-0000-0000E1930000}"/>
    <cellStyle name="Note 2 8" xfId="47537" xr:uid="{00000000-0005-0000-0000-0000E2930000}"/>
    <cellStyle name="Note 2_Allocators" xfId="47538" xr:uid="{00000000-0005-0000-0000-0000E3930000}"/>
    <cellStyle name="Note 3" xfId="34203" xr:uid="{00000000-0005-0000-0000-0000E4930000}"/>
    <cellStyle name="Note 3 2" xfId="34204" xr:uid="{00000000-0005-0000-0000-0000E5930000}"/>
    <cellStyle name="Note 3 2 2" xfId="34205" xr:uid="{00000000-0005-0000-0000-0000E6930000}"/>
    <cellStyle name="Note 3 2 2 2" xfId="47539" xr:uid="{00000000-0005-0000-0000-0000E7930000}"/>
    <cellStyle name="Note 3 2 2 3" xfId="47540" xr:uid="{00000000-0005-0000-0000-0000E8930000}"/>
    <cellStyle name="Note 3 2 3" xfId="47541" xr:uid="{00000000-0005-0000-0000-0000E9930000}"/>
    <cellStyle name="Note 3 2 3 2" xfId="47542" xr:uid="{00000000-0005-0000-0000-0000EA930000}"/>
    <cellStyle name="Note 3 2 4" xfId="47543" xr:uid="{00000000-0005-0000-0000-0000EB930000}"/>
    <cellStyle name="Note 3 3" xfId="34206" xr:uid="{00000000-0005-0000-0000-0000EC930000}"/>
    <cellStyle name="Note 3 3 2" xfId="47544" xr:uid="{00000000-0005-0000-0000-0000ED930000}"/>
    <cellStyle name="Note 3 3 2 2" xfId="47545" xr:uid="{00000000-0005-0000-0000-0000EE930000}"/>
    <cellStyle name="Note 3 3 3" xfId="47546" xr:uid="{00000000-0005-0000-0000-0000EF930000}"/>
    <cellStyle name="Note 3 3 4" xfId="47547" xr:uid="{00000000-0005-0000-0000-0000F0930000}"/>
    <cellStyle name="Note 3 4" xfId="34207" xr:uid="{00000000-0005-0000-0000-0000F1930000}"/>
    <cellStyle name="Note 3 4 2" xfId="47548" xr:uid="{00000000-0005-0000-0000-0000F2930000}"/>
    <cellStyle name="Note 3 4 2 2" xfId="47549" xr:uid="{00000000-0005-0000-0000-0000F3930000}"/>
    <cellStyle name="Note 3 4 3" xfId="47550" xr:uid="{00000000-0005-0000-0000-0000F4930000}"/>
    <cellStyle name="Note 3 5" xfId="34208" xr:uid="{00000000-0005-0000-0000-0000F5930000}"/>
    <cellStyle name="Note 3 5 2" xfId="47551" xr:uid="{00000000-0005-0000-0000-0000F6930000}"/>
    <cellStyle name="Note 3 6" xfId="47552" xr:uid="{00000000-0005-0000-0000-0000F7930000}"/>
    <cellStyle name="Note 3 6 2" xfId="47553" xr:uid="{00000000-0005-0000-0000-0000F8930000}"/>
    <cellStyle name="Note 3 7" xfId="47554" xr:uid="{00000000-0005-0000-0000-0000F9930000}"/>
    <cellStyle name="Note 3_Allocators" xfId="47555" xr:uid="{00000000-0005-0000-0000-0000FA930000}"/>
    <cellStyle name="Note 4" xfId="34209" xr:uid="{00000000-0005-0000-0000-0000FB930000}"/>
    <cellStyle name="Note 4 2" xfId="34210" xr:uid="{00000000-0005-0000-0000-0000FC930000}"/>
    <cellStyle name="Note 4 2 2" xfId="34211" xr:uid="{00000000-0005-0000-0000-0000FD930000}"/>
    <cellStyle name="Note 4 2 2 2" xfId="47556" xr:uid="{00000000-0005-0000-0000-0000FE930000}"/>
    <cellStyle name="Note 4 2 2 3" xfId="47557" xr:uid="{00000000-0005-0000-0000-0000FF930000}"/>
    <cellStyle name="Note 4 2 3" xfId="34212" xr:uid="{00000000-0005-0000-0000-000000940000}"/>
    <cellStyle name="Note 4 2 3 2" xfId="47558" xr:uid="{00000000-0005-0000-0000-000001940000}"/>
    <cellStyle name="Note 4 2 4" xfId="47559" xr:uid="{00000000-0005-0000-0000-000002940000}"/>
    <cellStyle name="Note 4 3" xfId="34213" xr:uid="{00000000-0005-0000-0000-000003940000}"/>
    <cellStyle name="Note 4 3 2" xfId="34214" xr:uid="{00000000-0005-0000-0000-000004940000}"/>
    <cellStyle name="Note 4 3 2 2" xfId="47560" xr:uid="{00000000-0005-0000-0000-000005940000}"/>
    <cellStyle name="Note 4 3 3" xfId="34215" xr:uid="{00000000-0005-0000-0000-000006940000}"/>
    <cellStyle name="Note 4 4" xfId="34216" xr:uid="{00000000-0005-0000-0000-000007940000}"/>
    <cellStyle name="Note 4 4 2" xfId="47561" xr:uid="{00000000-0005-0000-0000-000008940000}"/>
    <cellStyle name="Note 4 5" xfId="34217" xr:uid="{00000000-0005-0000-0000-000009940000}"/>
    <cellStyle name="Note 4 5 2" xfId="47562" xr:uid="{00000000-0005-0000-0000-00000A940000}"/>
    <cellStyle name="Note 4 6" xfId="34218" xr:uid="{00000000-0005-0000-0000-00000B940000}"/>
    <cellStyle name="Note 4 6 2" xfId="47563" xr:uid="{00000000-0005-0000-0000-00000C940000}"/>
    <cellStyle name="Note 4 7" xfId="47564" xr:uid="{00000000-0005-0000-0000-00000D940000}"/>
    <cellStyle name="Note 4_Allocators" xfId="47565" xr:uid="{00000000-0005-0000-0000-00000E940000}"/>
    <cellStyle name="Note 5" xfId="34219" xr:uid="{00000000-0005-0000-0000-00000F940000}"/>
    <cellStyle name="Note 5 2" xfId="34220" xr:uid="{00000000-0005-0000-0000-000010940000}"/>
    <cellStyle name="Note 5 2 2" xfId="47566" xr:uid="{00000000-0005-0000-0000-000011940000}"/>
    <cellStyle name="Note 5 2 2 2" xfId="47567" xr:uid="{00000000-0005-0000-0000-000012940000}"/>
    <cellStyle name="Note 5 2 3" xfId="47568" xr:uid="{00000000-0005-0000-0000-000013940000}"/>
    <cellStyle name="Note 5 3" xfId="47569" xr:uid="{00000000-0005-0000-0000-000014940000}"/>
    <cellStyle name="Note 5 3 2" xfId="47570" xr:uid="{00000000-0005-0000-0000-000015940000}"/>
    <cellStyle name="Note 5 4" xfId="47571" xr:uid="{00000000-0005-0000-0000-000016940000}"/>
    <cellStyle name="Note 5 4 2" xfId="47572" xr:uid="{00000000-0005-0000-0000-000017940000}"/>
    <cellStyle name="Note 5 5" xfId="47573" xr:uid="{00000000-0005-0000-0000-000018940000}"/>
    <cellStyle name="Note 5 5 2" xfId="47574" xr:uid="{00000000-0005-0000-0000-000019940000}"/>
    <cellStyle name="Note 5 6" xfId="47575" xr:uid="{00000000-0005-0000-0000-00001A940000}"/>
    <cellStyle name="Note 5 6 2" xfId="47576" xr:uid="{00000000-0005-0000-0000-00001B940000}"/>
    <cellStyle name="Note 5 7" xfId="47577" xr:uid="{00000000-0005-0000-0000-00001C940000}"/>
    <cellStyle name="Note 5 8" xfId="47578" xr:uid="{00000000-0005-0000-0000-00001D940000}"/>
    <cellStyle name="Note 6" xfId="34221" xr:uid="{00000000-0005-0000-0000-00001E940000}"/>
    <cellStyle name="Note 6 2" xfId="34222" xr:uid="{00000000-0005-0000-0000-00001F940000}"/>
    <cellStyle name="Note 6 2 2" xfId="47579" xr:uid="{00000000-0005-0000-0000-000020940000}"/>
    <cellStyle name="Note 6 2 2 2" xfId="47580" xr:uid="{00000000-0005-0000-0000-000021940000}"/>
    <cellStyle name="Note 6 2 3" xfId="47581" xr:uid="{00000000-0005-0000-0000-000022940000}"/>
    <cellStyle name="Note 6 2 4" xfId="47582" xr:uid="{00000000-0005-0000-0000-000023940000}"/>
    <cellStyle name="Note 6 2 5" xfId="47583" xr:uid="{00000000-0005-0000-0000-000024940000}"/>
    <cellStyle name="Note 6 2 6" xfId="47584" xr:uid="{00000000-0005-0000-0000-000025940000}"/>
    <cellStyle name="Note 6 3" xfId="47585" xr:uid="{00000000-0005-0000-0000-000026940000}"/>
    <cellStyle name="Note 6 3 2" xfId="47586" xr:uid="{00000000-0005-0000-0000-000027940000}"/>
    <cellStyle name="Note 6 4" xfId="47587" xr:uid="{00000000-0005-0000-0000-000028940000}"/>
    <cellStyle name="Note 6 4 2" xfId="47588" xr:uid="{00000000-0005-0000-0000-000029940000}"/>
    <cellStyle name="Note 6 5" xfId="47589" xr:uid="{00000000-0005-0000-0000-00002A940000}"/>
    <cellStyle name="Note 6 5 2" xfId="47590" xr:uid="{00000000-0005-0000-0000-00002B940000}"/>
    <cellStyle name="Note 6 6" xfId="47591" xr:uid="{00000000-0005-0000-0000-00002C940000}"/>
    <cellStyle name="Note 6 6 2" xfId="47592" xr:uid="{00000000-0005-0000-0000-00002D940000}"/>
    <cellStyle name="Note 6 7" xfId="47593" xr:uid="{00000000-0005-0000-0000-00002E940000}"/>
    <cellStyle name="Note 6 8" xfId="47594" xr:uid="{00000000-0005-0000-0000-00002F940000}"/>
    <cellStyle name="Note 6_Allocators" xfId="47595" xr:uid="{00000000-0005-0000-0000-000030940000}"/>
    <cellStyle name="Note 7" xfId="34223" xr:uid="{00000000-0005-0000-0000-000031940000}"/>
    <cellStyle name="Note 7 2" xfId="34224" xr:uid="{00000000-0005-0000-0000-000032940000}"/>
    <cellStyle name="Note 7 2 2" xfId="47596" xr:uid="{00000000-0005-0000-0000-000033940000}"/>
    <cellStyle name="Note 7 2 2 2" xfId="47597" xr:uid="{00000000-0005-0000-0000-000034940000}"/>
    <cellStyle name="Note 7 2 3" xfId="47598" xr:uid="{00000000-0005-0000-0000-000035940000}"/>
    <cellStyle name="Note 7 2 4" xfId="47599" xr:uid="{00000000-0005-0000-0000-000036940000}"/>
    <cellStyle name="Note 7 3" xfId="47600" xr:uid="{00000000-0005-0000-0000-000037940000}"/>
    <cellStyle name="Note 7 3 2" xfId="47601" xr:uid="{00000000-0005-0000-0000-000038940000}"/>
    <cellStyle name="Note 7 4" xfId="47602" xr:uid="{00000000-0005-0000-0000-000039940000}"/>
    <cellStyle name="Note 7 4 2" xfId="47603" xr:uid="{00000000-0005-0000-0000-00003A940000}"/>
    <cellStyle name="Note 7 5" xfId="47604" xr:uid="{00000000-0005-0000-0000-00003B940000}"/>
    <cellStyle name="Note 7 5 2" xfId="47605" xr:uid="{00000000-0005-0000-0000-00003C940000}"/>
    <cellStyle name="Note 7 6" xfId="47606" xr:uid="{00000000-0005-0000-0000-00003D940000}"/>
    <cellStyle name="Note 7 6 2" xfId="47607" xr:uid="{00000000-0005-0000-0000-00003E940000}"/>
    <cellStyle name="Note 7 7" xfId="47608" xr:uid="{00000000-0005-0000-0000-00003F940000}"/>
    <cellStyle name="Note 7 8" xfId="47609" xr:uid="{00000000-0005-0000-0000-000040940000}"/>
    <cellStyle name="Note 8" xfId="34225" xr:uid="{00000000-0005-0000-0000-000041940000}"/>
    <cellStyle name="Note 8 2" xfId="47610" xr:uid="{00000000-0005-0000-0000-000042940000}"/>
    <cellStyle name="Note 8 2 2" xfId="47611" xr:uid="{00000000-0005-0000-0000-000043940000}"/>
    <cellStyle name="Note 8 3" xfId="47612" xr:uid="{00000000-0005-0000-0000-000044940000}"/>
    <cellStyle name="Note 8 3 2" xfId="47613" xr:uid="{00000000-0005-0000-0000-000045940000}"/>
    <cellStyle name="Note 8 4" xfId="47614" xr:uid="{00000000-0005-0000-0000-000046940000}"/>
    <cellStyle name="Note 8 4 2" xfId="47615" xr:uid="{00000000-0005-0000-0000-000047940000}"/>
    <cellStyle name="Note 8 5" xfId="47616" xr:uid="{00000000-0005-0000-0000-000048940000}"/>
    <cellStyle name="Note 8 5 2" xfId="47617" xr:uid="{00000000-0005-0000-0000-000049940000}"/>
    <cellStyle name="Note 8 6" xfId="47618" xr:uid="{00000000-0005-0000-0000-00004A940000}"/>
    <cellStyle name="Note 8 6 2" xfId="47619" xr:uid="{00000000-0005-0000-0000-00004B940000}"/>
    <cellStyle name="Note 8 7" xfId="47620" xr:uid="{00000000-0005-0000-0000-00004C940000}"/>
    <cellStyle name="Note 8 7 2" xfId="47621" xr:uid="{00000000-0005-0000-0000-00004D940000}"/>
    <cellStyle name="Note 8 8" xfId="47622" xr:uid="{00000000-0005-0000-0000-00004E940000}"/>
    <cellStyle name="Note 8 9" xfId="47623" xr:uid="{00000000-0005-0000-0000-00004F940000}"/>
    <cellStyle name="Note 9" xfId="34226" xr:uid="{00000000-0005-0000-0000-000050940000}"/>
    <cellStyle name="Note 9 2" xfId="47624" xr:uid="{00000000-0005-0000-0000-000051940000}"/>
    <cellStyle name="Note 9 2 2" xfId="47625" xr:uid="{00000000-0005-0000-0000-000052940000}"/>
    <cellStyle name="Note 9 3" xfId="47626" xr:uid="{00000000-0005-0000-0000-000053940000}"/>
    <cellStyle name="Note 9 3 2" xfId="47627" xr:uid="{00000000-0005-0000-0000-000054940000}"/>
    <cellStyle name="Note 9 4" xfId="47628" xr:uid="{00000000-0005-0000-0000-000055940000}"/>
    <cellStyle name="Note 9 4 2" xfId="47629" xr:uid="{00000000-0005-0000-0000-000056940000}"/>
    <cellStyle name="Note 9 5" xfId="47630" xr:uid="{00000000-0005-0000-0000-000057940000}"/>
    <cellStyle name="Note 9 5 2" xfId="47631" xr:uid="{00000000-0005-0000-0000-000058940000}"/>
    <cellStyle name="Note 9 6" xfId="47632" xr:uid="{00000000-0005-0000-0000-000059940000}"/>
    <cellStyle name="Note 9 6 2" xfId="47633" xr:uid="{00000000-0005-0000-0000-00005A940000}"/>
    <cellStyle name="Note 9 7" xfId="47634" xr:uid="{00000000-0005-0000-0000-00005B940000}"/>
    <cellStyle name="Note 9 7 2" xfId="47635" xr:uid="{00000000-0005-0000-0000-00005C940000}"/>
    <cellStyle name="Note 9 8" xfId="47636" xr:uid="{00000000-0005-0000-0000-00005D940000}"/>
    <cellStyle name="Note 9 9" xfId="47637" xr:uid="{00000000-0005-0000-0000-00005E940000}"/>
    <cellStyle name="nPlosion" xfId="47638" xr:uid="{00000000-0005-0000-0000-00005F940000}"/>
    <cellStyle name="NPPESalesPct" xfId="47639" xr:uid="{00000000-0005-0000-0000-000060940000}"/>
    <cellStyle name="ntec" xfId="47640" xr:uid="{00000000-0005-0000-0000-000061940000}"/>
    <cellStyle name="nvision" xfId="47641" xr:uid="{00000000-0005-0000-0000-000062940000}"/>
    <cellStyle name="NWI%S" xfId="47642" xr:uid="{00000000-0005-0000-0000-000063940000}"/>
    <cellStyle name="Output 10" xfId="47643" xr:uid="{00000000-0005-0000-0000-000064940000}"/>
    <cellStyle name="Output 11" xfId="47644" xr:uid="{00000000-0005-0000-0000-000065940000}"/>
    <cellStyle name="Output 12" xfId="47645" xr:uid="{00000000-0005-0000-0000-000066940000}"/>
    <cellStyle name="Output 13" xfId="47646" xr:uid="{00000000-0005-0000-0000-000067940000}"/>
    <cellStyle name="Output 14" xfId="47647" xr:uid="{00000000-0005-0000-0000-000068940000}"/>
    <cellStyle name="Output 2" xfId="34227" xr:uid="{00000000-0005-0000-0000-000069940000}"/>
    <cellStyle name="Output 2 2" xfId="34228" xr:uid="{00000000-0005-0000-0000-00006A940000}"/>
    <cellStyle name="Output 3" xfId="34229" xr:uid="{00000000-0005-0000-0000-00006B940000}"/>
    <cellStyle name="Output 3 2" xfId="47648" xr:uid="{00000000-0005-0000-0000-00006C940000}"/>
    <cellStyle name="Output 3 3" xfId="47649" xr:uid="{00000000-0005-0000-0000-00006D940000}"/>
    <cellStyle name="Output 4" xfId="47650" xr:uid="{00000000-0005-0000-0000-00006E940000}"/>
    <cellStyle name="Output 4 2" xfId="47651" xr:uid="{00000000-0005-0000-0000-00006F940000}"/>
    <cellStyle name="Output 5" xfId="47652" xr:uid="{00000000-0005-0000-0000-000070940000}"/>
    <cellStyle name="Output 5 2" xfId="47653" xr:uid="{00000000-0005-0000-0000-000071940000}"/>
    <cellStyle name="Output 6" xfId="47654" xr:uid="{00000000-0005-0000-0000-000072940000}"/>
    <cellStyle name="Output 6 2" xfId="47655" xr:uid="{00000000-0005-0000-0000-000073940000}"/>
    <cellStyle name="Output 7" xfId="47656" xr:uid="{00000000-0005-0000-0000-000074940000}"/>
    <cellStyle name="Output 8" xfId="47657" xr:uid="{00000000-0005-0000-0000-000075940000}"/>
    <cellStyle name="Output 9" xfId="47658" xr:uid="{00000000-0005-0000-0000-000076940000}"/>
    <cellStyle name="Output Amounts" xfId="47659" xr:uid="{00000000-0005-0000-0000-000077940000}"/>
    <cellStyle name="Output Column Headings" xfId="47660" xr:uid="{00000000-0005-0000-0000-000078940000}"/>
    <cellStyle name="Output Line Items" xfId="47661" xr:uid="{00000000-0005-0000-0000-000079940000}"/>
    <cellStyle name="Output Report Heading" xfId="47662" xr:uid="{00000000-0005-0000-0000-00007A940000}"/>
    <cellStyle name="Output Report Title" xfId="47663" xr:uid="{00000000-0005-0000-0000-00007B940000}"/>
    <cellStyle name="Page Heading Large" xfId="47664" xr:uid="{00000000-0005-0000-0000-00007C940000}"/>
    <cellStyle name="Page Heading Small" xfId="47665" xr:uid="{00000000-0005-0000-0000-00007D940000}"/>
    <cellStyle name="Percen - Style1" xfId="47666" xr:uid="{00000000-0005-0000-0000-00007E940000}"/>
    <cellStyle name="Percen - Style2" xfId="47667" xr:uid="{00000000-0005-0000-0000-00007F940000}"/>
    <cellStyle name="Percent" xfId="2" builtinId="5"/>
    <cellStyle name="Percent [0]" xfId="47668" xr:uid="{00000000-0005-0000-0000-000081940000}"/>
    <cellStyle name="Percent [0] 2" xfId="47669" xr:uid="{00000000-0005-0000-0000-000082940000}"/>
    <cellStyle name="Percent [1]" xfId="47670" xr:uid="{00000000-0005-0000-0000-000083940000}"/>
    <cellStyle name="Percent [2]" xfId="34230" xr:uid="{00000000-0005-0000-0000-000084940000}"/>
    <cellStyle name="Percent [2] 2" xfId="47671" xr:uid="{00000000-0005-0000-0000-000085940000}"/>
    <cellStyle name="Percent 1" xfId="34231" xr:uid="{00000000-0005-0000-0000-000086940000}"/>
    <cellStyle name="Percent 10" xfId="34232" xr:uid="{00000000-0005-0000-0000-000087940000}"/>
    <cellStyle name="Percent 10 2" xfId="34233" xr:uid="{00000000-0005-0000-0000-000088940000}"/>
    <cellStyle name="Percent 10 2 2" xfId="47672" xr:uid="{00000000-0005-0000-0000-000089940000}"/>
    <cellStyle name="Percent 10 3" xfId="34234" xr:uid="{00000000-0005-0000-0000-00008A940000}"/>
    <cellStyle name="Percent 10 3 2" xfId="47673" xr:uid="{00000000-0005-0000-0000-00008B940000}"/>
    <cellStyle name="Percent 10 3 3" xfId="47674" xr:uid="{00000000-0005-0000-0000-00008C940000}"/>
    <cellStyle name="Percent 10 3 3 2" xfId="47675" xr:uid="{00000000-0005-0000-0000-00008D940000}"/>
    <cellStyle name="Percent 10 3 4" xfId="47676" xr:uid="{00000000-0005-0000-0000-00008E940000}"/>
    <cellStyle name="Percent 11" xfId="34235" xr:uid="{00000000-0005-0000-0000-00008F940000}"/>
    <cellStyle name="Percent 11 10" xfId="47677" xr:uid="{00000000-0005-0000-0000-000090940000}"/>
    <cellStyle name="Percent 11 2" xfId="34236" xr:uid="{00000000-0005-0000-0000-000091940000}"/>
    <cellStyle name="Percent 11 2 2" xfId="47678" xr:uid="{00000000-0005-0000-0000-000092940000}"/>
    <cellStyle name="Percent 11 2 2 2" xfId="47679" xr:uid="{00000000-0005-0000-0000-000093940000}"/>
    <cellStyle name="Percent 11 2 2 2 2" xfId="47680" xr:uid="{00000000-0005-0000-0000-000094940000}"/>
    <cellStyle name="Percent 11 2 2 3" xfId="47681" xr:uid="{00000000-0005-0000-0000-000095940000}"/>
    <cellStyle name="Percent 11 2 3" xfId="47682" xr:uid="{00000000-0005-0000-0000-000096940000}"/>
    <cellStyle name="Percent 11 2 3 2" xfId="47683" xr:uid="{00000000-0005-0000-0000-000097940000}"/>
    <cellStyle name="Percent 11 2 4" xfId="47684" xr:uid="{00000000-0005-0000-0000-000098940000}"/>
    <cellStyle name="Percent 11 3" xfId="34237" xr:uid="{00000000-0005-0000-0000-000099940000}"/>
    <cellStyle name="Percent 11 3 2" xfId="47685" xr:uid="{00000000-0005-0000-0000-00009A940000}"/>
    <cellStyle name="Percent 11 3 2 2" xfId="47686" xr:uid="{00000000-0005-0000-0000-00009B940000}"/>
    <cellStyle name="Percent 11 3 3" xfId="47687" xr:uid="{00000000-0005-0000-0000-00009C940000}"/>
    <cellStyle name="Percent 11 4" xfId="47688" xr:uid="{00000000-0005-0000-0000-00009D940000}"/>
    <cellStyle name="Percent 11 4 2" xfId="47689" xr:uid="{00000000-0005-0000-0000-00009E940000}"/>
    <cellStyle name="Percent 11 4 2 2" xfId="47690" xr:uid="{00000000-0005-0000-0000-00009F940000}"/>
    <cellStyle name="Percent 11 4 3" xfId="47691" xr:uid="{00000000-0005-0000-0000-0000A0940000}"/>
    <cellStyle name="Percent 11 5" xfId="47692" xr:uid="{00000000-0005-0000-0000-0000A1940000}"/>
    <cellStyle name="Percent 11 5 2" xfId="47693" xr:uid="{00000000-0005-0000-0000-0000A2940000}"/>
    <cellStyle name="Percent 11 6" xfId="47694" xr:uid="{00000000-0005-0000-0000-0000A3940000}"/>
    <cellStyle name="Percent 11 6 2" xfId="47695" xr:uid="{00000000-0005-0000-0000-0000A4940000}"/>
    <cellStyle name="Percent 11 7" xfId="47696" xr:uid="{00000000-0005-0000-0000-0000A5940000}"/>
    <cellStyle name="Percent 11 7 2" xfId="47697" xr:uid="{00000000-0005-0000-0000-0000A6940000}"/>
    <cellStyle name="Percent 11 7 2 2" xfId="47698" xr:uid="{00000000-0005-0000-0000-0000A7940000}"/>
    <cellStyle name="Percent 11 7 3" xfId="47699" xr:uid="{00000000-0005-0000-0000-0000A8940000}"/>
    <cellStyle name="Percent 11 8" xfId="47700" xr:uid="{00000000-0005-0000-0000-0000A9940000}"/>
    <cellStyle name="Percent 11 8 2" xfId="47701" xr:uid="{00000000-0005-0000-0000-0000AA940000}"/>
    <cellStyle name="Percent 11 9" xfId="47702" xr:uid="{00000000-0005-0000-0000-0000AB940000}"/>
    <cellStyle name="Percent 12" xfId="34238" xr:uid="{00000000-0005-0000-0000-0000AC940000}"/>
    <cellStyle name="Percent 12 2" xfId="47703" xr:uid="{00000000-0005-0000-0000-0000AD940000}"/>
    <cellStyle name="Percent 12 2 2" xfId="47704" xr:uid="{00000000-0005-0000-0000-0000AE940000}"/>
    <cellStyle name="Percent 12 2 2 2" xfId="47705" xr:uid="{00000000-0005-0000-0000-0000AF940000}"/>
    <cellStyle name="Percent 12 2 3" xfId="47706" xr:uid="{00000000-0005-0000-0000-0000B0940000}"/>
    <cellStyle name="Percent 12 3" xfId="47707" xr:uid="{00000000-0005-0000-0000-0000B1940000}"/>
    <cellStyle name="Percent 12 3 2" xfId="47708" xr:uid="{00000000-0005-0000-0000-0000B2940000}"/>
    <cellStyle name="Percent 12 3 3" xfId="47709" xr:uid="{00000000-0005-0000-0000-0000B3940000}"/>
    <cellStyle name="Percent 12 4" xfId="47710" xr:uid="{00000000-0005-0000-0000-0000B4940000}"/>
    <cellStyle name="Percent 12 5" xfId="47711" xr:uid="{00000000-0005-0000-0000-0000B5940000}"/>
    <cellStyle name="Percent 13" xfId="34239" xr:uid="{00000000-0005-0000-0000-0000B6940000}"/>
    <cellStyle name="Percent 13 2" xfId="47712" xr:uid="{00000000-0005-0000-0000-0000B7940000}"/>
    <cellStyle name="Percent 13 2 2" xfId="47713" xr:uid="{00000000-0005-0000-0000-0000B8940000}"/>
    <cellStyle name="Percent 13 2 2 2" xfId="47714" xr:uid="{00000000-0005-0000-0000-0000B9940000}"/>
    <cellStyle name="Percent 13 2 2 2 2" xfId="47715" xr:uid="{00000000-0005-0000-0000-0000BA940000}"/>
    <cellStyle name="Percent 13 2 2 2 2 2" xfId="47716" xr:uid="{00000000-0005-0000-0000-0000BB940000}"/>
    <cellStyle name="Percent 13 2 2 2 2 2 2" xfId="47717" xr:uid="{00000000-0005-0000-0000-0000BC940000}"/>
    <cellStyle name="Percent 13 2 2 2 2 3" xfId="47718" xr:uid="{00000000-0005-0000-0000-0000BD940000}"/>
    <cellStyle name="Percent 13 2 2 2 3" xfId="47719" xr:uid="{00000000-0005-0000-0000-0000BE940000}"/>
    <cellStyle name="Percent 13 2 2 2 3 2" xfId="47720" xr:uid="{00000000-0005-0000-0000-0000BF940000}"/>
    <cellStyle name="Percent 13 2 2 2 4" xfId="47721" xr:uid="{00000000-0005-0000-0000-0000C0940000}"/>
    <cellStyle name="Percent 13 2 2 3" xfId="47722" xr:uid="{00000000-0005-0000-0000-0000C1940000}"/>
    <cellStyle name="Percent 13 2 2 3 2" xfId="47723" xr:uid="{00000000-0005-0000-0000-0000C2940000}"/>
    <cellStyle name="Percent 13 2 2 3 2 2" xfId="47724" xr:uid="{00000000-0005-0000-0000-0000C3940000}"/>
    <cellStyle name="Percent 13 2 2 3 3" xfId="47725" xr:uid="{00000000-0005-0000-0000-0000C4940000}"/>
    <cellStyle name="Percent 13 2 2 4" xfId="47726" xr:uid="{00000000-0005-0000-0000-0000C5940000}"/>
    <cellStyle name="Percent 13 2 2 4 2" xfId="47727" xr:uid="{00000000-0005-0000-0000-0000C6940000}"/>
    <cellStyle name="Percent 13 2 2 5" xfId="47728" xr:uid="{00000000-0005-0000-0000-0000C7940000}"/>
    <cellStyle name="Percent 13 2 3" xfId="47729" xr:uid="{00000000-0005-0000-0000-0000C8940000}"/>
    <cellStyle name="Percent 13 2 3 2" xfId="47730" xr:uid="{00000000-0005-0000-0000-0000C9940000}"/>
    <cellStyle name="Percent 13 2 3 2 2" xfId="47731" xr:uid="{00000000-0005-0000-0000-0000CA940000}"/>
    <cellStyle name="Percent 13 2 3 2 2 2" xfId="47732" xr:uid="{00000000-0005-0000-0000-0000CB940000}"/>
    <cellStyle name="Percent 13 2 3 2 3" xfId="47733" xr:uid="{00000000-0005-0000-0000-0000CC940000}"/>
    <cellStyle name="Percent 13 2 3 3" xfId="47734" xr:uid="{00000000-0005-0000-0000-0000CD940000}"/>
    <cellStyle name="Percent 13 2 3 3 2" xfId="47735" xr:uid="{00000000-0005-0000-0000-0000CE940000}"/>
    <cellStyle name="Percent 13 2 3 4" xfId="47736" xr:uid="{00000000-0005-0000-0000-0000CF940000}"/>
    <cellStyle name="Percent 13 2 4" xfId="47737" xr:uid="{00000000-0005-0000-0000-0000D0940000}"/>
    <cellStyle name="Percent 13 2 4 2" xfId="47738" xr:uid="{00000000-0005-0000-0000-0000D1940000}"/>
    <cellStyle name="Percent 13 2 4 2 2" xfId="47739" xr:uid="{00000000-0005-0000-0000-0000D2940000}"/>
    <cellStyle name="Percent 13 2 4 3" xfId="47740" xr:uid="{00000000-0005-0000-0000-0000D3940000}"/>
    <cellStyle name="Percent 13 2 5" xfId="47741" xr:uid="{00000000-0005-0000-0000-0000D4940000}"/>
    <cellStyle name="Percent 13 2 5 2" xfId="47742" xr:uid="{00000000-0005-0000-0000-0000D5940000}"/>
    <cellStyle name="Percent 13 2 6" xfId="47743" xr:uid="{00000000-0005-0000-0000-0000D6940000}"/>
    <cellStyle name="Percent 13 3" xfId="47744" xr:uid="{00000000-0005-0000-0000-0000D7940000}"/>
    <cellStyle name="Percent 13 3 2" xfId="47745" xr:uid="{00000000-0005-0000-0000-0000D8940000}"/>
    <cellStyle name="Percent 13 3 2 2" xfId="47746" xr:uid="{00000000-0005-0000-0000-0000D9940000}"/>
    <cellStyle name="Percent 13 3 2 2 2" xfId="47747" xr:uid="{00000000-0005-0000-0000-0000DA940000}"/>
    <cellStyle name="Percent 13 3 2 2 2 2" xfId="47748" xr:uid="{00000000-0005-0000-0000-0000DB940000}"/>
    <cellStyle name="Percent 13 3 2 2 2 2 2" xfId="47749" xr:uid="{00000000-0005-0000-0000-0000DC940000}"/>
    <cellStyle name="Percent 13 3 2 2 2 3" xfId="47750" xr:uid="{00000000-0005-0000-0000-0000DD940000}"/>
    <cellStyle name="Percent 13 3 2 2 3" xfId="47751" xr:uid="{00000000-0005-0000-0000-0000DE940000}"/>
    <cellStyle name="Percent 13 3 2 2 3 2" xfId="47752" xr:uid="{00000000-0005-0000-0000-0000DF940000}"/>
    <cellStyle name="Percent 13 3 2 2 4" xfId="47753" xr:uid="{00000000-0005-0000-0000-0000E0940000}"/>
    <cellStyle name="Percent 13 3 2 3" xfId="47754" xr:uid="{00000000-0005-0000-0000-0000E1940000}"/>
    <cellStyle name="Percent 13 3 2 3 2" xfId="47755" xr:uid="{00000000-0005-0000-0000-0000E2940000}"/>
    <cellStyle name="Percent 13 3 2 3 2 2" xfId="47756" xr:uid="{00000000-0005-0000-0000-0000E3940000}"/>
    <cellStyle name="Percent 13 3 2 3 3" xfId="47757" xr:uid="{00000000-0005-0000-0000-0000E4940000}"/>
    <cellStyle name="Percent 13 3 2 4" xfId="47758" xr:uid="{00000000-0005-0000-0000-0000E5940000}"/>
    <cellStyle name="Percent 13 3 2 4 2" xfId="47759" xr:uid="{00000000-0005-0000-0000-0000E6940000}"/>
    <cellStyle name="Percent 13 3 2 5" xfId="47760" xr:uid="{00000000-0005-0000-0000-0000E7940000}"/>
    <cellStyle name="Percent 13 3 3" xfId="47761" xr:uid="{00000000-0005-0000-0000-0000E8940000}"/>
    <cellStyle name="Percent 13 3 3 2" xfId="47762" xr:uid="{00000000-0005-0000-0000-0000E9940000}"/>
    <cellStyle name="Percent 13 3 3 2 2" xfId="47763" xr:uid="{00000000-0005-0000-0000-0000EA940000}"/>
    <cellStyle name="Percent 13 3 3 2 2 2" xfId="47764" xr:uid="{00000000-0005-0000-0000-0000EB940000}"/>
    <cellStyle name="Percent 13 3 3 2 3" xfId="47765" xr:uid="{00000000-0005-0000-0000-0000EC940000}"/>
    <cellStyle name="Percent 13 3 3 3" xfId="47766" xr:uid="{00000000-0005-0000-0000-0000ED940000}"/>
    <cellStyle name="Percent 13 3 3 3 2" xfId="47767" xr:uid="{00000000-0005-0000-0000-0000EE940000}"/>
    <cellStyle name="Percent 13 3 3 4" xfId="47768" xr:uid="{00000000-0005-0000-0000-0000EF940000}"/>
    <cellStyle name="Percent 13 3 4" xfId="47769" xr:uid="{00000000-0005-0000-0000-0000F0940000}"/>
    <cellStyle name="Percent 13 3 4 2" xfId="47770" xr:uid="{00000000-0005-0000-0000-0000F1940000}"/>
    <cellStyle name="Percent 13 3 4 2 2" xfId="47771" xr:uid="{00000000-0005-0000-0000-0000F2940000}"/>
    <cellStyle name="Percent 13 3 4 3" xfId="47772" xr:uid="{00000000-0005-0000-0000-0000F3940000}"/>
    <cellStyle name="Percent 13 3 5" xfId="47773" xr:uid="{00000000-0005-0000-0000-0000F4940000}"/>
    <cellStyle name="Percent 13 3 5 2" xfId="47774" xr:uid="{00000000-0005-0000-0000-0000F5940000}"/>
    <cellStyle name="Percent 13 3 6" xfId="47775" xr:uid="{00000000-0005-0000-0000-0000F6940000}"/>
    <cellStyle name="Percent 13 4" xfId="47776" xr:uid="{00000000-0005-0000-0000-0000F7940000}"/>
    <cellStyle name="Percent 13 4 2" xfId="47777" xr:uid="{00000000-0005-0000-0000-0000F8940000}"/>
    <cellStyle name="Percent 13 4 2 2" xfId="47778" xr:uid="{00000000-0005-0000-0000-0000F9940000}"/>
    <cellStyle name="Percent 13 4 2 2 2" xfId="47779" xr:uid="{00000000-0005-0000-0000-0000FA940000}"/>
    <cellStyle name="Percent 13 4 2 2 2 2" xfId="47780" xr:uid="{00000000-0005-0000-0000-0000FB940000}"/>
    <cellStyle name="Percent 13 4 2 2 3" xfId="47781" xr:uid="{00000000-0005-0000-0000-0000FC940000}"/>
    <cellStyle name="Percent 13 4 2 3" xfId="47782" xr:uid="{00000000-0005-0000-0000-0000FD940000}"/>
    <cellStyle name="Percent 13 4 2 3 2" xfId="47783" xr:uid="{00000000-0005-0000-0000-0000FE940000}"/>
    <cellStyle name="Percent 13 4 2 4" xfId="47784" xr:uid="{00000000-0005-0000-0000-0000FF940000}"/>
    <cellStyle name="Percent 13 4 3" xfId="47785" xr:uid="{00000000-0005-0000-0000-000000950000}"/>
    <cellStyle name="Percent 13 4 3 2" xfId="47786" xr:uid="{00000000-0005-0000-0000-000001950000}"/>
    <cellStyle name="Percent 13 4 3 2 2" xfId="47787" xr:uid="{00000000-0005-0000-0000-000002950000}"/>
    <cellStyle name="Percent 13 4 3 3" xfId="47788" xr:uid="{00000000-0005-0000-0000-000003950000}"/>
    <cellStyle name="Percent 13 4 4" xfId="47789" xr:uid="{00000000-0005-0000-0000-000004950000}"/>
    <cellStyle name="Percent 13 4 4 2" xfId="47790" xr:uid="{00000000-0005-0000-0000-000005950000}"/>
    <cellStyle name="Percent 13 4 5" xfId="47791" xr:uid="{00000000-0005-0000-0000-000006950000}"/>
    <cellStyle name="Percent 13 5" xfId="47792" xr:uid="{00000000-0005-0000-0000-000007950000}"/>
    <cellStyle name="Percent 13 5 2" xfId="47793" xr:uid="{00000000-0005-0000-0000-000008950000}"/>
    <cellStyle name="Percent 13 5 2 2" xfId="47794" xr:uid="{00000000-0005-0000-0000-000009950000}"/>
    <cellStyle name="Percent 13 5 2 2 2" xfId="47795" xr:uid="{00000000-0005-0000-0000-00000A950000}"/>
    <cellStyle name="Percent 13 5 2 3" xfId="47796" xr:uid="{00000000-0005-0000-0000-00000B950000}"/>
    <cellStyle name="Percent 13 5 3" xfId="47797" xr:uid="{00000000-0005-0000-0000-00000C950000}"/>
    <cellStyle name="Percent 13 5 3 2" xfId="47798" xr:uid="{00000000-0005-0000-0000-00000D950000}"/>
    <cellStyle name="Percent 13 5 4" xfId="47799" xr:uid="{00000000-0005-0000-0000-00000E950000}"/>
    <cellStyle name="Percent 13 6" xfId="47800" xr:uid="{00000000-0005-0000-0000-00000F950000}"/>
    <cellStyle name="Percent 13 6 2" xfId="47801" xr:uid="{00000000-0005-0000-0000-000010950000}"/>
    <cellStyle name="Percent 13 6 2 2" xfId="47802" xr:uid="{00000000-0005-0000-0000-000011950000}"/>
    <cellStyle name="Percent 13 6 3" xfId="47803" xr:uid="{00000000-0005-0000-0000-000012950000}"/>
    <cellStyle name="Percent 13 7" xfId="47804" xr:uid="{00000000-0005-0000-0000-000013950000}"/>
    <cellStyle name="Percent 13 7 2" xfId="47805" xr:uid="{00000000-0005-0000-0000-000014950000}"/>
    <cellStyle name="Percent 13 8" xfId="47806" xr:uid="{00000000-0005-0000-0000-000015950000}"/>
    <cellStyle name="Percent 14" xfId="34240" xr:uid="{00000000-0005-0000-0000-000016950000}"/>
    <cellStyle name="Percent 14 2" xfId="47807" xr:uid="{00000000-0005-0000-0000-000017950000}"/>
    <cellStyle name="Percent 14 2 2" xfId="47808" xr:uid="{00000000-0005-0000-0000-000018950000}"/>
    <cellStyle name="Percent 14 2 2 2" xfId="47809" xr:uid="{00000000-0005-0000-0000-000019950000}"/>
    <cellStyle name="Percent 14 2 3" xfId="47810" xr:uid="{00000000-0005-0000-0000-00001A950000}"/>
    <cellStyle name="Percent 14 3" xfId="47811" xr:uid="{00000000-0005-0000-0000-00001B950000}"/>
    <cellStyle name="Percent 14 3 2" xfId="47812" xr:uid="{00000000-0005-0000-0000-00001C950000}"/>
    <cellStyle name="Percent 14 3 3" xfId="47813" xr:uid="{00000000-0005-0000-0000-00001D950000}"/>
    <cellStyle name="Percent 14 4" xfId="47814" xr:uid="{00000000-0005-0000-0000-00001E950000}"/>
    <cellStyle name="Percent 14 4 2" xfId="47815" xr:uid="{00000000-0005-0000-0000-00001F950000}"/>
    <cellStyle name="Percent 15" xfId="34241" xr:uid="{00000000-0005-0000-0000-000020950000}"/>
    <cellStyle name="Percent 15 2" xfId="47816" xr:uid="{00000000-0005-0000-0000-000021950000}"/>
    <cellStyle name="Percent 15 3" xfId="47817" xr:uid="{00000000-0005-0000-0000-000022950000}"/>
    <cellStyle name="Percent 15 3 2" xfId="47818" xr:uid="{00000000-0005-0000-0000-000023950000}"/>
    <cellStyle name="Percent 16" xfId="34242" xr:uid="{00000000-0005-0000-0000-000024950000}"/>
    <cellStyle name="Percent 16 2" xfId="47819" xr:uid="{00000000-0005-0000-0000-000025950000}"/>
    <cellStyle name="Percent 16 3" xfId="47820" xr:uid="{00000000-0005-0000-0000-000026950000}"/>
    <cellStyle name="Percent 16 3 2" xfId="47821" xr:uid="{00000000-0005-0000-0000-000027950000}"/>
    <cellStyle name="Percent 16 4" xfId="47822" xr:uid="{00000000-0005-0000-0000-000028950000}"/>
    <cellStyle name="Percent 17" xfId="34243" xr:uid="{00000000-0005-0000-0000-000029950000}"/>
    <cellStyle name="Percent 17 2" xfId="47823" xr:uid="{00000000-0005-0000-0000-00002A950000}"/>
    <cellStyle name="Percent 17 3" xfId="47824" xr:uid="{00000000-0005-0000-0000-00002B950000}"/>
    <cellStyle name="Percent 17 3 2" xfId="47825" xr:uid="{00000000-0005-0000-0000-00002C950000}"/>
    <cellStyle name="Percent 18" xfId="34244" xr:uid="{00000000-0005-0000-0000-00002D950000}"/>
    <cellStyle name="Percent 18 2" xfId="47826" xr:uid="{00000000-0005-0000-0000-00002E950000}"/>
    <cellStyle name="Percent 18 3" xfId="47827" xr:uid="{00000000-0005-0000-0000-00002F950000}"/>
    <cellStyle name="Percent 18 3 2" xfId="47828" xr:uid="{00000000-0005-0000-0000-000030950000}"/>
    <cellStyle name="Percent 19" xfId="34245" xr:uid="{00000000-0005-0000-0000-000031950000}"/>
    <cellStyle name="Percent 19 2" xfId="47829" xr:uid="{00000000-0005-0000-0000-000032950000}"/>
    <cellStyle name="Percent 19 3" xfId="47830" xr:uid="{00000000-0005-0000-0000-000033950000}"/>
    <cellStyle name="Percent 19 3 2" xfId="47831" xr:uid="{00000000-0005-0000-0000-000034950000}"/>
    <cellStyle name="Percent 2" xfId="9" xr:uid="{00000000-0005-0000-0000-000035950000}"/>
    <cellStyle name="Percent 2 10" xfId="34246" xr:uid="{00000000-0005-0000-0000-000036950000}"/>
    <cellStyle name="Percent 2 10 2" xfId="34247" xr:uid="{00000000-0005-0000-0000-000037950000}"/>
    <cellStyle name="Percent 2 11" xfId="34248" xr:uid="{00000000-0005-0000-0000-000038950000}"/>
    <cellStyle name="Percent 2 12" xfId="34249" xr:uid="{00000000-0005-0000-0000-000039950000}"/>
    <cellStyle name="Percent 2 2" xfId="34250" xr:uid="{00000000-0005-0000-0000-00003A950000}"/>
    <cellStyle name="Percent 2 2 10" xfId="34251" xr:uid="{00000000-0005-0000-0000-00003B950000}"/>
    <cellStyle name="Percent 2 2 10 2" xfId="34252" xr:uid="{00000000-0005-0000-0000-00003C950000}"/>
    <cellStyle name="Percent 2 2 10 2 2" xfId="34253" xr:uid="{00000000-0005-0000-0000-00003D950000}"/>
    <cellStyle name="Percent 2 2 10 3" xfId="34254" xr:uid="{00000000-0005-0000-0000-00003E950000}"/>
    <cellStyle name="Percent 2 2 10 3 2" xfId="34255" xr:uid="{00000000-0005-0000-0000-00003F950000}"/>
    <cellStyle name="Percent 2 2 10 4" xfId="34256" xr:uid="{00000000-0005-0000-0000-000040950000}"/>
    <cellStyle name="Percent 2 2 10 4 2" xfId="34257" xr:uid="{00000000-0005-0000-0000-000041950000}"/>
    <cellStyle name="Percent 2 2 10 5" xfId="34258" xr:uid="{00000000-0005-0000-0000-000042950000}"/>
    <cellStyle name="Percent 2 2 10 6" xfId="34259" xr:uid="{00000000-0005-0000-0000-000043950000}"/>
    <cellStyle name="Percent 2 2 11" xfId="34260" xr:uid="{00000000-0005-0000-0000-000044950000}"/>
    <cellStyle name="Percent 2 2 11 2" xfId="34261" xr:uid="{00000000-0005-0000-0000-000045950000}"/>
    <cellStyle name="Percent 2 2 11 2 2" xfId="34262" xr:uid="{00000000-0005-0000-0000-000046950000}"/>
    <cellStyle name="Percent 2 2 11 3" xfId="34263" xr:uid="{00000000-0005-0000-0000-000047950000}"/>
    <cellStyle name="Percent 2 2 11 3 2" xfId="34264" xr:uid="{00000000-0005-0000-0000-000048950000}"/>
    <cellStyle name="Percent 2 2 11 4" xfId="34265" xr:uid="{00000000-0005-0000-0000-000049950000}"/>
    <cellStyle name="Percent 2 2 11 5" xfId="34266" xr:uid="{00000000-0005-0000-0000-00004A950000}"/>
    <cellStyle name="Percent 2 2 12" xfId="34267" xr:uid="{00000000-0005-0000-0000-00004B950000}"/>
    <cellStyle name="Percent 2 2 12 2" xfId="34268" xr:uid="{00000000-0005-0000-0000-00004C950000}"/>
    <cellStyle name="Percent 2 2 13" xfId="34269" xr:uid="{00000000-0005-0000-0000-00004D950000}"/>
    <cellStyle name="Percent 2 2 13 2" xfId="34270" xr:uid="{00000000-0005-0000-0000-00004E950000}"/>
    <cellStyle name="Percent 2 2 14" xfId="34271" xr:uid="{00000000-0005-0000-0000-00004F950000}"/>
    <cellStyle name="Percent 2 2 14 2" xfId="34272" xr:uid="{00000000-0005-0000-0000-000050950000}"/>
    <cellStyle name="Percent 2 2 15" xfId="34273" xr:uid="{00000000-0005-0000-0000-000051950000}"/>
    <cellStyle name="Percent 2 2 16" xfId="34274" xr:uid="{00000000-0005-0000-0000-000052950000}"/>
    <cellStyle name="Percent 2 2 17" xfId="34275" xr:uid="{00000000-0005-0000-0000-000053950000}"/>
    <cellStyle name="Percent 2 2 2" xfId="34276" xr:uid="{00000000-0005-0000-0000-000054950000}"/>
    <cellStyle name="Percent 2 2 2 10" xfId="34277" xr:uid="{00000000-0005-0000-0000-000055950000}"/>
    <cellStyle name="Percent 2 2 2 10 2" xfId="34278" xr:uid="{00000000-0005-0000-0000-000056950000}"/>
    <cellStyle name="Percent 2 2 2 11" xfId="34279" xr:uid="{00000000-0005-0000-0000-000057950000}"/>
    <cellStyle name="Percent 2 2 2 11 2" xfId="34280" xr:uid="{00000000-0005-0000-0000-000058950000}"/>
    <cellStyle name="Percent 2 2 2 12" xfId="34281" xr:uid="{00000000-0005-0000-0000-000059950000}"/>
    <cellStyle name="Percent 2 2 2 13" xfId="34282" xr:uid="{00000000-0005-0000-0000-00005A950000}"/>
    <cellStyle name="Percent 2 2 2 2" xfId="34283" xr:uid="{00000000-0005-0000-0000-00005B950000}"/>
    <cellStyle name="Percent 2 2 2 2 10" xfId="34284" xr:uid="{00000000-0005-0000-0000-00005C950000}"/>
    <cellStyle name="Percent 2 2 2 2 11" xfId="34285" xr:uid="{00000000-0005-0000-0000-00005D950000}"/>
    <cellStyle name="Percent 2 2 2 2 2" xfId="34286" xr:uid="{00000000-0005-0000-0000-00005E950000}"/>
    <cellStyle name="Percent 2 2 2 2 2 2" xfId="34287" xr:uid="{00000000-0005-0000-0000-00005F950000}"/>
    <cellStyle name="Percent 2 2 2 2 2 2 2" xfId="34288" xr:uid="{00000000-0005-0000-0000-000060950000}"/>
    <cellStyle name="Percent 2 2 2 2 2 3" xfId="34289" xr:uid="{00000000-0005-0000-0000-000061950000}"/>
    <cellStyle name="Percent 2 2 2 2 2 3 2" xfId="34290" xr:uid="{00000000-0005-0000-0000-000062950000}"/>
    <cellStyle name="Percent 2 2 2 2 2 4" xfId="34291" xr:uid="{00000000-0005-0000-0000-000063950000}"/>
    <cellStyle name="Percent 2 2 2 2 2 4 2" xfId="34292" xr:uid="{00000000-0005-0000-0000-000064950000}"/>
    <cellStyle name="Percent 2 2 2 2 2 5" xfId="34293" xr:uid="{00000000-0005-0000-0000-000065950000}"/>
    <cellStyle name="Percent 2 2 2 2 2 6" xfId="34294" xr:uid="{00000000-0005-0000-0000-000066950000}"/>
    <cellStyle name="Percent 2 2 2 2 3" xfId="34295" xr:uid="{00000000-0005-0000-0000-000067950000}"/>
    <cellStyle name="Percent 2 2 2 2 3 2" xfId="34296" xr:uid="{00000000-0005-0000-0000-000068950000}"/>
    <cellStyle name="Percent 2 2 2 2 3 2 2" xfId="34297" xr:uid="{00000000-0005-0000-0000-000069950000}"/>
    <cellStyle name="Percent 2 2 2 2 3 3" xfId="34298" xr:uid="{00000000-0005-0000-0000-00006A950000}"/>
    <cellStyle name="Percent 2 2 2 2 3 3 2" xfId="34299" xr:uid="{00000000-0005-0000-0000-00006B950000}"/>
    <cellStyle name="Percent 2 2 2 2 3 4" xfId="34300" xr:uid="{00000000-0005-0000-0000-00006C950000}"/>
    <cellStyle name="Percent 2 2 2 2 3 4 2" xfId="34301" xr:uid="{00000000-0005-0000-0000-00006D950000}"/>
    <cellStyle name="Percent 2 2 2 2 3 5" xfId="34302" xr:uid="{00000000-0005-0000-0000-00006E950000}"/>
    <cellStyle name="Percent 2 2 2 2 3 6" xfId="34303" xr:uid="{00000000-0005-0000-0000-00006F950000}"/>
    <cellStyle name="Percent 2 2 2 2 4" xfId="34304" xr:uid="{00000000-0005-0000-0000-000070950000}"/>
    <cellStyle name="Percent 2 2 2 2 4 2" xfId="34305" xr:uid="{00000000-0005-0000-0000-000071950000}"/>
    <cellStyle name="Percent 2 2 2 2 4 2 2" xfId="34306" xr:uid="{00000000-0005-0000-0000-000072950000}"/>
    <cellStyle name="Percent 2 2 2 2 4 3" xfId="34307" xr:uid="{00000000-0005-0000-0000-000073950000}"/>
    <cellStyle name="Percent 2 2 2 2 4 3 2" xfId="34308" xr:uid="{00000000-0005-0000-0000-000074950000}"/>
    <cellStyle name="Percent 2 2 2 2 4 4" xfId="34309" xr:uid="{00000000-0005-0000-0000-000075950000}"/>
    <cellStyle name="Percent 2 2 2 2 4 4 2" xfId="34310" xr:uid="{00000000-0005-0000-0000-000076950000}"/>
    <cellStyle name="Percent 2 2 2 2 4 5" xfId="34311" xr:uid="{00000000-0005-0000-0000-000077950000}"/>
    <cellStyle name="Percent 2 2 2 2 4 6" xfId="34312" xr:uid="{00000000-0005-0000-0000-000078950000}"/>
    <cellStyle name="Percent 2 2 2 2 5" xfId="34313" xr:uid="{00000000-0005-0000-0000-000079950000}"/>
    <cellStyle name="Percent 2 2 2 2 5 2" xfId="34314" xr:uid="{00000000-0005-0000-0000-00007A950000}"/>
    <cellStyle name="Percent 2 2 2 2 5 2 2" xfId="34315" xr:uid="{00000000-0005-0000-0000-00007B950000}"/>
    <cellStyle name="Percent 2 2 2 2 5 3" xfId="34316" xr:uid="{00000000-0005-0000-0000-00007C950000}"/>
    <cellStyle name="Percent 2 2 2 2 5 3 2" xfId="34317" xr:uid="{00000000-0005-0000-0000-00007D950000}"/>
    <cellStyle name="Percent 2 2 2 2 5 4" xfId="34318" xr:uid="{00000000-0005-0000-0000-00007E950000}"/>
    <cellStyle name="Percent 2 2 2 2 5 4 2" xfId="34319" xr:uid="{00000000-0005-0000-0000-00007F950000}"/>
    <cellStyle name="Percent 2 2 2 2 5 5" xfId="34320" xr:uid="{00000000-0005-0000-0000-000080950000}"/>
    <cellStyle name="Percent 2 2 2 2 5 6" xfId="34321" xr:uid="{00000000-0005-0000-0000-000081950000}"/>
    <cellStyle name="Percent 2 2 2 2 6" xfId="34322" xr:uid="{00000000-0005-0000-0000-000082950000}"/>
    <cellStyle name="Percent 2 2 2 2 6 2" xfId="34323" xr:uid="{00000000-0005-0000-0000-000083950000}"/>
    <cellStyle name="Percent 2 2 2 2 6 2 2" xfId="34324" xr:uid="{00000000-0005-0000-0000-000084950000}"/>
    <cellStyle name="Percent 2 2 2 2 6 3" xfId="34325" xr:uid="{00000000-0005-0000-0000-000085950000}"/>
    <cellStyle name="Percent 2 2 2 2 6 3 2" xfId="34326" xr:uid="{00000000-0005-0000-0000-000086950000}"/>
    <cellStyle name="Percent 2 2 2 2 6 4" xfId="34327" xr:uid="{00000000-0005-0000-0000-000087950000}"/>
    <cellStyle name="Percent 2 2 2 2 6 5" xfId="34328" xr:uid="{00000000-0005-0000-0000-000088950000}"/>
    <cellStyle name="Percent 2 2 2 2 7" xfId="34329" xr:uid="{00000000-0005-0000-0000-000089950000}"/>
    <cellStyle name="Percent 2 2 2 2 7 2" xfId="34330" xr:uid="{00000000-0005-0000-0000-00008A950000}"/>
    <cellStyle name="Percent 2 2 2 2 8" xfId="34331" xr:uid="{00000000-0005-0000-0000-00008B950000}"/>
    <cellStyle name="Percent 2 2 2 2 8 2" xfId="34332" xr:uid="{00000000-0005-0000-0000-00008C950000}"/>
    <cellStyle name="Percent 2 2 2 2 9" xfId="34333" xr:uid="{00000000-0005-0000-0000-00008D950000}"/>
    <cellStyle name="Percent 2 2 2 2 9 2" xfId="34334" xr:uid="{00000000-0005-0000-0000-00008E950000}"/>
    <cellStyle name="Percent 2 2 2 3" xfId="34335" xr:uid="{00000000-0005-0000-0000-00008F950000}"/>
    <cellStyle name="Percent 2 2 2 3 10" xfId="34336" xr:uid="{00000000-0005-0000-0000-000090950000}"/>
    <cellStyle name="Percent 2 2 2 3 2" xfId="34337" xr:uid="{00000000-0005-0000-0000-000091950000}"/>
    <cellStyle name="Percent 2 2 2 3 2 2" xfId="34338" xr:uid="{00000000-0005-0000-0000-000092950000}"/>
    <cellStyle name="Percent 2 2 2 3 2 2 2" xfId="34339" xr:uid="{00000000-0005-0000-0000-000093950000}"/>
    <cellStyle name="Percent 2 2 2 3 2 3" xfId="34340" xr:uid="{00000000-0005-0000-0000-000094950000}"/>
    <cellStyle name="Percent 2 2 2 3 2 3 2" xfId="34341" xr:uid="{00000000-0005-0000-0000-000095950000}"/>
    <cellStyle name="Percent 2 2 2 3 2 4" xfId="34342" xr:uid="{00000000-0005-0000-0000-000096950000}"/>
    <cellStyle name="Percent 2 2 2 3 2 4 2" xfId="34343" xr:uid="{00000000-0005-0000-0000-000097950000}"/>
    <cellStyle name="Percent 2 2 2 3 2 5" xfId="34344" xr:uid="{00000000-0005-0000-0000-000098950000}"/>
    <cellStyle name="Percent 2 2 2 3 2 6" xfId="34345" xr:uid="{00000000-0005-0000-0000-000099950000}"/>
    <cellStyle name="Percent 2 2 2 3 3" xfId="34346" xr:uid="{00000000-0005-0000-0000-00009A950000}"/>
    <cellStyle name="Percent 2 2 2 3 3 2" xfId="34347" xr:uid="{00000000-0005-0000-0000-00009B950000}"/>
    <cellStyle name="Percent 2 2 2 3 3 2 2" xfId="34348" xr:uid="{00000000-0005-0000-0000-00009C950000}"/>
    <cellStyle name="Percent 2 2 2 3 3 3" xfId="34349" xr:uid="{00000000-0005-0000-0000-00009D950000}"/>
    <cellStyle name="Percent 2 2 2 3 3 3 2" xfId="34350" xr:uid="{00000000-0005-0000-0000-00009E950000}"/>
    <cellStyle name="Percent 2 2 2 3 3 4" xfId="34351" xr:uid="{00000000-0005-0000-0000-00009F950000}"/>
    <cellStyle name="Percent 2 2 2 3 3 4 2" xfId="34352" xr:uid="{00000000-0005-0000-0000-0000A0950000}"/>
    <cellStyle name="Percent 2 2 2 3 3 5" xfId="34353" xr:uid="{00000000-0005-0000-0000-0000A1950000}"/>
    <cellStyle name="Percent 2 2 2 3 3 6" xfId="34354" xr:uid="{00000000-0005-0000-0000-0000A2950000}"/>
    <cellStyle name="Percent 2 2 2 3 4" xfId="34355" xr:uid="{00000000-0005-0000-0000-0000A3950000}"/>
    <cellStyle name="Percent 2 2 2 3 4 2" xfId="34356" xr:uid="{00000000-0005-0000-0000-0000A4950000}"/>
    <cellStyle name="Percent 2 2 2 3 4 2 2" xfId="34357" xr:uid="{00000000-0005-0000-0000-0000A5950000}"/>
    <cellStyle name="Percent 2 2 2 3 4 2 3" xfId="47832" xr:uid="{00000000-0005-0000-0000-0000A6950000}"/>
    <cellStyle name="Percent 2 2 2 3 4 2 3 2" xfId="47833" xr:uid="{00000000-0005-0000-0000-0000A7950000}"/>
    <cellStyle name="Percent 2 2 2 3 4 3" xfId="34358" xr:uid="{00000000-0005-0000-0000-0000A8950000}"/>
    <cellStyle name="Percent 2 2 2 3 4 3 2" xfId="34359" xr:uid="{00000000-0005-0000-0000-0000A9950000}"/>
    <cellStyle name="Percent 2 2 2 3 4 4" xfId="34360" xr:uid="{00000000-0005-0000-0000-0000AA950000}"/>
    <cellStyle name="Percent 2 2 2 3 4 4 2" xfId="34361" xr:uid="{00000000-0005-0000-0000-0000AB950000}"/>
    <cellStyle name="Percent 2 2 2 3 4 5" xfId="34362" xr:uid="{00000000-0005-0000-0000-0000AC950000}"/>
    <cellStyle name="Percent 2 2 2 3 4 6" xfId="34363" xr:uid="{00000000-0005-0000-0000-0000AD950000}"/>
    <cellStyle name="Percent 2 2 2 3 5" xfId="34364" xr:uid="{00000000-0005-0000-0000-0000AE950000}"/>
    <cellStyle name="Percent 2 2 2 3 5 2" xfId="34365" xr:uid="{00000000-0005-0000-0000-0000AF950000}"/>
    <cellStyle name="Percent 2 2 2 3 5 2 2" xfId="34366" xr:uid="{00000000-0005-0000-0000-0000B0950000}"/>
    <cellStyle name="Percent 2 2 2 3 5 3" xfId="34367" xr:uid="{00000000-0005-0000-0000-0000B1950000}"/>
    <cellStyle name="Percent 2 2 2 3 5 3 2" xfId="34368" xr:uid="{00000000-0005-0000-0000-0000B2950000}"/>
    <cellStyle name="Percent 2 2 2 3 5 4" xfId="34369" xr:uid="{00000000-0005-0000-0000-0000B3950000}"/>
    <cellStyle name="Percent 2 2 2 3 5 5" xfId="34370" xr:uid="{00000000-0005-0000-0000-0000B4950000}"/>
    <cellStyle name="Percent 2 2 2 3 6" xfId="34371" xr:uid="{00000000-0005-0000-0000-0000B5950000}"/>
    <cellStyle name="Percent 2 2 2 3 6 2" xfId="34372" xr:uid="{00000000-0005-0000-0000-0000B6950000}"/>
    <cellStyle name="Percent 2 2 2 3 7" xfId="34373" xr:uid="{00000000-0005-0000-0000-0000B7950000}"/>
    <cellStyle name="Percent 2 2 2 3 7 2" xfId="34374" xr:uid="{00000000-0005-0000-0000-0000B8950000}"/>
    <cellStyle name="Percent 2 2 2 3 8" xfId="34375" xr:uid="{00000000-0005-0000-0000-0000B9950000}"/>
    <cellStyle name="Percent 2 2 2 3 8 2" xfId="34376" xr:uid="{00000000-0005-0000-0000-0000BA950000}"/>
    <cellStyle name="Percent 2 2 2 3 9" xfId="34377" xr:uid="{00000000-0005-0000-0000-0000BB950000}"/>
    <cellStyle name="Percent 2 2 2 4" xfId="34378" xr:uid="{00000000-0005-0000-0000-0000BC950000}"/>
    <cellStyle name="Percent 2 2 2 4 10" xfId="34379" xr:uid="{00000000-0005-0000-0000-0000BD950000}"/>
    <cellStyle name="Percent 2 2 2 4 2" xfId="34380" xr:uid="{00000000-0005-0000-0000-0000BE950000}"/>
    <cellStyle name="Percent 2 2 2 4 2 2" xfId="34381" xr:uid="{00000000-0005-0000-0000-0000BF950000}"/>
    <cellStyle name="Percent 2 2 2 4 2 2 2" xfId="34382" xr:uid="{00000000-0005-0000-0000-0000C0950000}"/>
    <cellStyle name="Percent 2 2 2 4 2 3" xfId="34383" xr:uid="{00000000-0005-0000-0000-0000C1950000}"/>
    <cellStyle name="Percent 2 2 2 4 2 3 2" xfId="34384" xr:uid="{00000000-0005-0000-0000-0000C2950000}"/>
    <cellStyle name="Percent 2 2 2 4 2 4" xfId="34385" xr:uid="{00000000-0005-0000-0000-0000C3950000}"/>
    <cellStyle name="Percent 2 2 2 4 2 4 2" xfId="34386" xr:uid="{00000000-0005-0000-0000-0000C4950000}"/>
    <cellStyle name="Percent 2 2 2 4 2 5" xfId="34387" xr:uid="{00000000-0005-0000-0000-0000C5950000}"/>
    <cellStyle name="Percent 2 2 2 4 2 6" xfId="34388" xr:uid="{00000000-0005-0000-0000-0000C6950000}"/>
    <cellStyle name="Percent 2 2 2 4 3" xfId="34389" xr:uid="{00000000-0005-0000-0000-0000C7950000}"/>
    <cellStyle name="Percent 2 2 2 4 3 2" xfId="34390" xr:uid="{00000000-0005-0000-0000-0000C8950000}"/>
    <cellStyle name="Percent 2 2 2 4 3 2 2" xfId="34391" xr:uid="{00000000-0005-0000-0000-0000C9950000}"/>
    <cellStyle name="Percent 2 2 2 4 3 3" xfId="34392" xr:uid="{00000000-0005-0000-0000-0000CA950000}"/>
    <cellStyle name="Percent 2 2 2 4 3 3 2" xfId="34393" xr:uid="{00000000-0005-0000-0000-0000CB950000}"/>
    <cellStyle name="Percent 2 2 2 4 3 4" xfId="34394" xr:uid="{00000000-0005-0000-0000-0000CC950000}"/>
    <cellStyle name="Percent 2 2 2 4 3 4 2" xfId="34395" xr:uid="{00000000-0005-0000-0000-0000CD950000}"/>
    <cellStyle name="Percent 2 2 2 4 3 5" xfId="34396" xr:uid="{00000000-0005-0000-0000-0000CE950000}"/>
    <cellStyle name="Percent 2 2 2 4 3 6" xfId="34397" xr:uid="{00000000-0005-0000-0000-0000CF950000}"/>
    <cellStyle name="Percent 2 2 2 4 4" xfId="34398" xr:uid="{00000000-0005-0000-0000-0000D0950000}"/>
    <cellStyle name="Percent 2 2 2 4 4 2" xfId="34399" xr:uid="{00000000-0005-0000-0000-0000D1950000}"/>
    <cellStyle name="Percent 2 2 2 4 4 2 2" xfId="34400" xr:uid="{00000000-0005-0000-0000-0000D2950000}"/>
    <cellStyle name="Percent 2 2 2 4 4 3" xfId="34401" xr:uid="{00000000-0005-0000-0000-0000D3950000}"/>
    <cellStyle name="Percent 2 2 2 4 4 3 2" xfId="34402" xr:uid="{00000000-0005-0000-0000-0000D4950000}"/>
    <cellStyle name="Percent 2 2 2 4 4 4" xfId="34403" xr:uid="{00000000-0005-0000-0000-0000D5950000}"/>
    <cellStyle name="Percent 2 2 2 4 4 4 2" xfId="34404" xr:uid="{00000000-0005-0000-0000-0000D6950000}"/>
    <cellStyle name="Percent 2 2 2 4 4 5" xfId="34405" xr:uid="{00000000-0005-0000-0000-0000D7950000}"/>
    <cellStyle name="Percent 2 2 2 4 4 6" xfId="34406" xr:uid="{00000000-0005-0000-0000-0000D8950000}"/>
    <cellStyle name="Percent 2 2 2 4 5" xfId="34407" xr:uid="{00000000-0005-0000-0000-0000D9950000}"/>
    <cellStyle name="Percent 2 2 2 4 5 2" xfId="34408" xr:uid="{00000000-0005-0000-0000-0000DA950000}"/>
    <cellStyle name="Percent 2 2 2 4 5 2 2" xfId="34409" xr:uid="{00000000-0005-0000-0000-0000DB950000}"/>
    <cellStyle name="Percent 2 2 2 4 5 3" xfId="34410" xr:uid="{00000000-0005-0000-0000-0000DC950000}"/>
    <cellStyle name="Percent 2 2 2 4 5 3 2" xfId="34411" xr:uid="{00000000-0005-0000-0000-0000DD950000}"/>
    <cellStyle name="Percent 2 2 2 4 5 4" xfId="34412" xr:uid="{00000000-0005-0000-0000-0000DE950000}"/>
    <cellStyle name="Percent 2 2 2 4 5 5" xfId="34413" xr:uid="{00000000-0005-0000-0000-0000DF950000}"/>
    <cellStyle name="Percent 2 2 2 4 6" xfId="34414" xr:uid="{00000000-0005-0000-0000-0000E0950000}"/>
    <cellStyle name="Percent 2 2 2 4 6 2" xfId="34415" xr:uid="{00000000-0005-0000-0000-0000E1950000}"/>
    <cellStyle name="Percent 2 2 2 4 7" xfId="34416" xr:uid="{00000000-0005-0000-0000-0000E2950000}"/>
    <cellStyle name="Percent 2 2 2 4 7 2" xfId="34417" xr:uid="{00000000-0005-0000-0000-0000E3950000}"/>
    <cellStyle name="Percent 2 2 2 4 8" xfId="34418" xr:uid="{00000000-0005-0000-0000-0000E4950000}"/>
    <cellStyle name="Percent 2 2 2 4 8 2" xfId="34419" xr:uid="{00000000-0005-0000-0000-0000E5950000}"/>
    <cellStyle name="Percent 2 2 2 4 9" xfId="34420" xr:uid="{00000000-0005-0000-0000-0000E6950000}"/>
    <cellStyle name="Percent 2 2 2 5" xfId="34421" xr:uid="{00000000-0005-0000-0000-0000E7950000}"/>
    <cellStyle name="Percent 2 2 2 5 2" xfId="34422" xr:uid="{00000000-0005-0000-0000-0000E8950000}"/>
    <cellStyle name="Percent 2 2 2 5 2 2" xfId="34423" xr:uid="{00000000-0005-0000-0000-0000E9950000}"/>
    <cellStyle name="Percent 2 2 2 5 3" xfId="34424" xr:uid="{00000000-0005-0000-0000-0000EA950000}"/>
    <cellStyle name="Percent 2 2 2 5 3 2" xfId="34425" xr:uid="{00000000-0005-0000-0000-0000EB950000}"/>
    <cellStyle name="Percent 2 2 2 5 4" xfId="34426" xr:uid="{00000000-0005-0000-0000-0000EC950000}"/>
    <cellStyle name="Percent 2 2 2 5 4 2" xfId="34427" xr:uid="{00000000-0005-0000-0000-0000ED950000}"/>
    <cellStyle name="Percent 2 2 2 5 5" xfId="34428" xr:uid="{00000000-0005-0000-0000-0000EE950000}"/>
    <cellStyle name="Percent 2 2 2 5 6" xfId="34429" xr:uid="{00000000-0005-0000-0000-0000EF950000}"/>
    <cellStyle name="Percent 2 2 2 6" xfId="34430" xr:uid="{00000000-0005-0000-0000-0000F0950000}"/>
    <cellStyle name="Percent 2 2 2 6 2" xfId="34431" xr:uid="{00000000-0005-0000-0000-0000F1950000}"/>
    <cellStyle name="Percent 2 2 2 6 2 2" xfId="34432" xr:uid="{00000000-0005-0000-0000-0000F2950000}"/>
    <cellStyle name="Percent 2 2 2 6 3" xfId="34433" xr:uid="{00000000-0005-0000-0000-0000F3950000}"/>
    <cellStyle name="Percent 2 2 2 6 3 2" xfId="34434" xr:uid="{00000000-0005-0000-0000-0000F4950000}"/>
    <cellStyle name="Percent 2 2 2 6 4" xfId="34435" xr:uid="{00000000-0005-0000-0000-0000F5950000}"/>
    <cellStyle name="Percent 2 2 2 6 4 2" xfId="34436" xr:uid="{00000000-0005-0000-0000-0000F6950000}"/>
    <cellStyle name="Percent 2 2 2 6 5" xfId="34437" xr:uid="{00000000-0005-0000-0000-0000F7950000}"/>
    <cellStyle name="Percent 2 2 2 6 6" xfId="34438" xr:uid="{00000000-0005-0000-0000-0000F8950000}"/>
    <cellStyle name="Percent 2 2 2 7" xfId="34439" xr:uid="{00000000-0005-0000-0000-0000F9950000}"/>
    <cellStyle name="Percent 2 2 2 7 2" xfId="34440" xr:uid="{00000000-0005-0000-0000-0000FA950000}"/>
    <cellStyle name="Percent 2 2 2 7 2 2" xfId="34441" xr:uid="{00000000-0005-0000-0000-0000FB950000}"/>
    <cellStyle name="Percent 2 2 2 7 3" xfId="34442" xr:uid="{00000000-0005-0000-0000-0000FC950000}"/>
    <cellStyle name="Percent 2 2 2 7 3 2" xfId="34443" xr:uid="{00000000-0005-0000-0000-0000FD950000}"/>
    <cellStyle name="Percent 2 2 2 7 4" xfId="34444" xr:uid="{00000000-0005-0000-0000-0000FE950000}"/>
    <cellStyle name="Percent 2 2 2 7 4 2" xfId="34445" xr:uid="{00000000-0005-0000-0000-0000FF950000}"/>
    <cellStyle name="Percent 2 2 2 7 5" xfId="34446" xr:uid="{00000000-0005-0000-0000-000000960000}"/>
    <cellStyle name="Percent 2 2 2 7 6" xfId="34447" xr:uid="{00000000-0005-0000-0000-000001960000}"/>
    <cellStyle name="Percent 2 2 2 8" xfId="34448" xr:uid="{00000000-0005-0000-0000-000002960000}"/>
    <cellStyle name="Percent 2 2 2 8 2" xfId="34449" xr:uid="{00000000-0005-0000-0000-000003960000}"/>
    <cellStyle name="Percent 2 2 2 8 2 2" xfId="34450" xr:uid="{00000000-0005-0000-0000-000004960000}"/>
    <cellStyle name="Percent 2 2 2 8 3" xfId="34451" xr:uid="{00000000-0005-0000-0000-000005960000}"/>
    <cellStyle name="Percent 2 2 2 8 3 2" xfId="34452" xr:uid="{00000000-0005-0000-0000-000006960000}"/>
    <cellStyle name="Percent 2 2 2 8 4" xfId="34453" xr:uid="{00000000-0005-0000-0000-000007960000}"/>
    <cellStyle name="Percent 2 2 2 8 5" xfId="34454" xr:uid="{00000000-0005-0000-0000-000008960000}"/>
    <cellStyle name="Percent 2 2 2 9" xfId="34455" xr:uid="{00000000-0005-0000-0000-000009960000}"/>
    <cellStyle name="Percent 2 2 2 9 2" xfId="34456" xr:uid="{00000000-0005-0000-0000-00000A960000}"/>
    <cellStyle name="Percent 2 2 3" xfId="34457" xr:uid="{00000000-0005-0000-0000-00000B960000}"/>
    <cellStyle name="Percent 2 2 3 10" xfId="34458" xr:uid="{00000000-0005-0000-0000-00000C960000}"/>
    <cellStyle name="Percent 2 2 3 10 2" xfId="34459" xr:uid="{00000000-0005-0000-0000-00000D960000}"/>
    <cellStyle name="Percent 2 2 3 11" xfId="34460" xr:uid="{00000000-0005-0000-0000-00000E960000}"/>
    <cellStyle name="Percent 2 2 3 11 2" xfId="34461" xr:uid="{00000000-0005-0000-0000-00000F960000}"/>
    <cellStyle name="Percent 2 2 3 12" xfId="34462" xr:uid="{00000000-0005-0000-0000-000010960000}"/>
    <cellStyle name="Percent 2 2 3 13" xfId="34463" xr:uid="{00000000-0005-0000-0000-000011960000}"/>
    <cellStyle name="Percent 2 2 3 2" xfId="34464" xr:uid="{00000000-0005-0000-0000-000012960000}"/>
    <cellStyle name="Percent 2 2 3 2 10" xfId="34465" xr:uid="{00000000-0005-0000-0000-000013960000}"/>
    <cellStyle name="Percent 2 2 3 2 11" xfId="34466" xr:uid="{00000000-0005-0000-0000-000014960000}"/>
    <cellStyle name="Percent 2 2 3 2 2" xfId="34467" xr:uid="{00000000-0005-0000-0000-000015960000}"/>
    <cellStyle name="Percent 2 2 3 2 2 2" xfId="34468" xr:uid="{00000000-0005-0000-0000-000016960000}"/>
    <cellStyle name="Percent 2 2 3 2 2 2 2" xfId="34469" xr:uid="{00000000-0005-0000-0000-000017960000}"/>
    <cellStyle name="Percent 2 2 3 2 2 3" xfId="34470" xr:uid="{00000000-0005-0000-0000-000018960000}"/>
    <cellStyle name="Percent 2 2 3 2 2 3 2" xfId="34471" xr:uid="{00000000-0005-0000-0000-000019960000}"/>
    <cellStyle name="Percent 2 2 3 2 2 4" xfId="34472" xr:uid="{00000000-0005-0000-0000-00001A960000}"/>
    <cellStyle name="Percent 2 2 3 2 2 4 2" xfId="34473" xr:uid="{00000000-0005-0000-0000-00001B960000}"/>
    <cellStyle name="Percent 2 2 3 2 2 5" xfId="34474" xr:uid="{00000000-0005-0000-0000-00001C960000}"/>
    <cellStyle name="Percent 2 2 3 2 2 6" xfId="34475" xr:uid="{00000000-0005-0000-0000-00001D960000}"/>
    <cellStyle name="Percent 2 2 3 2 3" xfId="34476" xr:uid="{00000000-0005-0000-0000-00001E960000}"/>
    <cellStyle name="Percent 2 2 3 2 3 2" xfId="34477" xr:uid="{00000000-0005-0000-0000-00001F960000}"/>
    <cellStyle name="Percent 2 2 3 2 3 2 2" xfId="34478" xr:uid="{00000000-0005-0000-0000-000020960000}"/>
    <cellStyle name="Percent 2 2 3 2 3 3" xfId="34479" xr:uid="{00000000-0005-0000-0000-000021960000}"/>
    <cellStyle name="Percent 2 2 3 2 3 3 2" xfId="34480" xr:uid="{00000000-0005-0000-0000-000022960000}"/>
    <cellStyle name="Percent 2 2 3 2 3 4" xfId="34481" xr:uid="{00000000-0005-0000-0000-000023960000}"/>
    <cellStyle name="Percent 2 2 3 2 3 4 2" xfId="34482" xr:uid="{00000000-0005-0000-0000-000024960000}"/>
    <cellStyle name="Percent 2 2 3 2 3 5" xfId="34483" xr:uid="{00000000-0005-0000-0000-000025960000}"/>
    <cellStyle name="Percent 2 2 3 2 3 6" xfId="34484" xr:uid="{00000000-0005-0000-0000-000026960000}"/>
    <cellStyle name="Percent 2 2 3 2 4" xfId="34485" xr:uid="{00000000-0005-0000-0000-000027960000}"/>
    <cellStyle name="Percent 2 2 3 2 4 2" xfId="34486" xr:uid="{00000000-0005-0000-0000-000028960000}"/>
    <cellStyle name="Percent 2 2 3 2 4 2 2" xfId="34487" xr:uid="{00000000-0005-0000-0000-000029960000}"/>
    <cellStyle name="Percent 2 2 3 2 4 3" xfId="34488" xr:uid="{00000000-0005-0000-0000-00002A960000}"/>
    <cellStyle name="Percent 2 2 3 2 4 3 2" xfId="34489" xr:uid="{00000000-0005-0000-0000-00002B960000}"/>
    <cellStyle name="Percent 2 2 3 2 4 4" xfId="34490" xr:uid="{00000000-0005-0000-0000-00002C960000}"/>
    <cellStyle name="Percent 2 2 3 2 4 4 2" xfId="34491" xr:uid="{00000000-0005-0000-0000-00002D960000}"/>
    <cellStyle name="Percent 2 2 3 2 4 5" xfId="34492" xr:uid="{00000000-0005-0000-0000-00002E960000}"/>
    <cellStyle name="Percent 2 2 3 2 4 6" xfId="34493" xr:uid="{00000000-0005-0000-0000-00002F960000}"/>
    <cellStyle name="Percent 2 2 3 2 5" xfId="34494" xr:uid="{00000000-0005-0000-0000-000030960000}"/>
    <cellStyle name="Percent 2 2 3 2 5 2" xfId="34495" xr:uid="{00000000-0005-0000-0000-000031960000}"/>
    <cellStyle name="Percent 2 2 3 2 5 2 2" xfId="34496" xr:uid="{00000000-0005-0000-0000-000032960000}"/>
    <cellStyle name="Percent 2 2 3 2 5 3" xfId="34497" xr:uid="{00000000-0005-0000-0000-000033960000}"/>
    <cellStyle name="Percent 2 2 3 2 5 3 2" xfId="34498" xr:uid="{00000000-0005-0000-0000-000034960000}"/>
    <cellStyle name="Percent 2 2 3 2 5 4" xfId="34499" xr:uid="{00000000-0005-0000-0000-000035960000}"/>
    <cellStyle name="Percent 2 2 3 2 5 4 2" xfId="34500" xr:uid="{00000000-0005-0000-0000-000036960000}"/>
    <cellStyle name="Percent 2 2 3 2 5 5" xfId="34501" xr:uid="{00000000-0005-0000-0000-000037960000}"/>
    <cellStyle name="Percent 2 2 3 2 5 6" xfId="34502" xr:uid="{00000000-0005-0000-0000-000038960000}"/>
    <cellStyle name="Percent 2 2 3 2 6" xfId="34503" xr:uid="{00000000-0005-0000-0000-000039960000}"/>
    <cellStyle name="Percent 2 2 3 2 6 2" xfId="34504" xr:uid="{00000000-0005-0000-0000-00003A960000}"/>
    <cellStyle name="Percent 2 2 3 2 6 2 2" xfId="34505" xr:uid="{00000000-0005-0000-0000-00003B960000}"/>
    <cellStyle name="Percent 2 2 3 2 6 3" xfId="34506" xr:uid="{00000000-0005-0000-0000-00003C960000}"/>
    <cellStyle name="Percent 2 2 3 2 6 3 2" xfId="34507" xr:uid="{00000000-0005-0000-0000-00003D960000}"/>
    <cellStyle name="Percent 2 2 3 2 6 4" xfId="34508" xr:uid="{00000000-0005-0000-0000-00003E960000}"/>
    <cellStyle name="Percent 2 2 3 2 6 5" xfId="34509" xr:uid="{00000000-0005-0000-0000-00003F960000}"/>
    <cellStyle name="Percent 2 2 3 2 7" xfId="34510" xr:uid="{00000000-0005-0000-0000-000040960000}"/>
    <cellStyle name="Percent 2 2 3 2 7 2" xfId="34511" xr:uid="{00000000-0005-0000-0000-000041960000}"/>
    <cellStyle name="Percent 2 2 3 2 8" xfId="34512" xr:uid="{00000000-0005-0000-0000-000042960000}"/>
    <cellStyle name="Percent 2 2 3 2 8 2" xfId="34513" xr:uid="{00000000-0005-0000-0000-000043960000}"/>
    <cellStyle name="Percent 2 2 3 2 9" xfId="34514" xr:uid="{00000000-0005-0000-0000-000044960000}"/>
    <cellStyle name="Percent 2 2 3 2 9 2" xfId="34515" xr:uid="{00000000-0005-0000-0000-000045960000}"/>
    <cellStyle name="Percent 2 2 3 3" xfId="34516" xr:uid="{00000000-0005-0000-0000-000046960000}"/>
    <cellStyle name="Percent 2 2 3 3 10" xfId="34517" xr:uid="{00000000-0005-0000-0000-000047960000}"/>
    <cellStyle name="Percent 2 2 3 3 2" xfId="34518" xr:uid="{00000000-0005-0000-0000-000048960000}"/>
    <cellStyle name="Percent 2 2 3 3 2 2" xfId="34519" xr:uid="{00000000-0005-0000-0000-000049960000}"/>
    <cellStyle name="Percent 2 2 3 3 2 2 2" xfId="34520" xr:uid="{00000000-0005-0000-0000-00004A960000}"/>
    <cellStyle name="Percent 2 2 3 3 2 3" xfId="34521" xr:uid="{00000000-0005-0000-0000-00004B960000}"/>
    <cellStyle name="Percent 2 2 3 3 2 3 2" xfId="34522" xr:uid="{00000000-0005-0000-0000-00004C960000}"/>
    <cellStyle name="Percent 2 2 3 3 2 4" xfId="34523" xr:uid="{00000000-0005-0000-0000-00004D960000}"/>
    <cellStyle name="Percent 2 2 3 3 2 4 2" xfId="34524" xr:uid="{00000000-0005-0000-0000-00004E960000}"/>
    <cellStyle name="Percent 2 2 3 3 2 5" xfId="34525" xr:uid="{00000000-0005-0000-0000-00004F960000}"/>
    <cellStyle name="Percent 2 2 3 3 2 6" xfId="34526" xr:uid="{00000000-0005-0000-0000-000050960000}"/>
    <cellStyle name="Percent 2 2 3 3 3" xfId="34527" xr:uid="{00000000-0005-0000-0000-000051960000}"/>
    <cellStyle name="Percent 2 2 3 3 3 2" xfId="34528" xr:uid="{00000000-0005-0000-0000-000052960000}"/>
    <cellStyle name="Percent 2 2 3 3 3 2 2" xfId="34529" xr:uid="{00000000-0005-0000-0000-000053960000}"/>
    <cellStyle name="Percent 2 2 3 3 3 3" xfId="34530" xr:uid="{00000000-0005-0000-0000-000054960000}"/>
    <cellStyle name="Percent 2 2 3 3 3 3 2" xfId="34531" xr:uid="{00000000-0005-0000-0000-000055960000}"/>
    <cellStyle name="Percent 2 2 3 3 3 4" xfId="34532" xr:uid="{00000000-0005-0000-0000-000056960000}"/>
    <cellStyle name="Percent 2 2 3 3 3 4 2" xfId="34533" xr:uid="{00000000-0005-0000-0000-000057960000}"/>
    <cellStyle name="Percent 2 2 3 3 3 5" xfId="34534" xr:uid="{00000000-0005-0000-0000-000058960000}"/>
    <cellStyle name="Percent 2 2 3 3 3 6" xfId="34535" xr:uid="{00000000-0005-0000-0000-000059960000}"/>
    <cellStyle name="Percent 2 2 3 3 4" xfId="34536" xr:uid="{00000000-0005-0000-0000-00005A960000}"/>
    <cellStyle name="Percent 2 2 3 3 4 2" xfId="34537" xr:uid="{00000000-0005-0000-0000-00005B960000}"/>
    <cellStyle name="Percent 2 2 3 3 4 2 2" xfId="34538" xr:uid="{00000000-0005-0000-0000-00005C960000}"/>
    <cellStyle name="Percent 2 2 3 3 4 3" xfId="34539" xr:uid="{00000000-0005-0000-0000-00005D960000}"/>
    <cellStyle name="Percent 2 2 3 3 4 3 2" xfId="34540" xr:uid="{00000000-0005-0000-0000-00005E960000}"/>
    <cellStyle name="Percent 2 2 3 3 4 4" xfId="34541" xr:uid="{00000000-0005-0000-0000-00005F960000}"/>
    <cellStyle name="Percent 2 2 3 3 4 4 2" xfId="34542" xr:uid="{00000000-0005-0000-0000-000060960000}"/>
    <cellStyle name="Percent 2 2 3 3 4 5" xfId="34543" xr:uid="{00000000-0005-0000-0000-000061960000}"/>
    <cellStyle name="Percent 2 2 3 3 4 6" xfId="34544" xr:uid="{00000000-0005-0000-0000-000062960000}"/>
    <cellStyle name="Percent 2 2 3 3 5" xfId="34545" xr:uid="{00000000-0005-0000-0000-000063960000}"/>
    <cellStyle name="Percent 2 2 3 3 5 2" xfId="34546" xr:uid="{00000000-0005-0000-0000-000064960000}"/>
    <cellStyle name="Percent 2 2 3 3 5 2 2" xfId="34547" xr:uid="{00000000-0005-0000-0000-000065960000}"/>
    <cellStyle name="Percent 2 2 3 3 5 3" xfId="34548" xr:uid="{00000000-0005-0000-0000-000066960000}"/>
    <cellStyle name="Percent 2 2 3 3 5 3 2" xfId="34549" xr:uid="{00000000-0005-0000-0000-000067960000}"/>
    <cellStyle name="Percent 2 2 3 3 5 4" xfId="34550" xr:uid="{00000000-0005-0000-0000-000068960000}"/>
    <cellStyle name="Percent 2 2 3 3 5 5" xfId="34551" xr:uid="{00000000-0005-0000-0000-000069960000}"/>
    <cellStyle name="Percent 2 2 3 3 6" xfId="34552" xr:uid="{00000000-0005-0000-0000-00006A960000}"/>
    <cellStyle name="Percent 2 2 3 3 6 2" xfId="34553" xr:uid="{00000000-0005-0000-0000-00006B960000}"/>
    <cellStyle name="Percent 2 2 3 3 7" xfId="34554" xr:uid="{00000000-0005-0000-0000-00006C960000}"/>
    <cellStyle name="Percent 2 2 3 3 7 2" xfId="34555" xr:uid="{00000000-0005-0000-0000-00006D960000}"/>
    <cellStyle name="Percent 2 2 3 3 8" xfId="34556" xr:uid="{00000000-0005-0000-0000-00006E960000}"/>
    <cellStyle name="Percent 2 2 3 3 8 2" xfId="34557" xr:uid="{00000000-0005-0000-0000-00006F960000}"/>
    <cellStyle name="Percent 2 2 3 3 9" xfId="34558" xr:uid="{00000000-0005-0000-0000-000070960000}"/>
    <cellStyle name="Percent 2 2 3 4" xfId="34559" xr:uid="{00000000-0005-0000-0000-000071960000}"/>
    <cellStyle name="Percent 2 2 3 4 10" xfId="34560" xr:uid="{00000000-0005-0000-0000-000072960000}"/>
    <cellStyle name="Percent 2 2 3 4 2" xfId="34561" xr:uid="{00000000-0005-0000-0000-000073960000}"/>
    <cellStyle name="Percent 2 2 3 4 2 2" xfId="34562" xr:uid="{00000000-0005-0000-0000-000074960000}"/>
    <cellStyle name="Percent 2 2 3 4 2 2 2" xfId="34563" xr:uid="{00000000-0005-0000-0000-000075960000}"/>
    <cellStyle name="Percent 2 2 3 4 2 3" xfId="34564" xr:uid="{00000000-0005-0000-0000-000076960000}"/>
    <cellStyle name="Percent 2 2 3 4 2 3 2" xfId="34565" xr:uid="{00000000-0005-0000-0000-000077960000}"/>
    <cellStyle name="Percent 2 2 3 4 2 4" xfId="34566" xr:uid="{00000000-0005-0000-0000-000078960000}"/>
    <cellStyle name="Percent 2 2 3 4 2 4 2" xfId="34567" xr:uid="{00000000-0005-0000-0000-000079960000}"/>
    <cellStyle name="Percent 2 2 3 4 2 5" xfId="34568" xr:uid="{00000000-0005-0000-0000-00007A960000}"/>
    <cellStyle name="Percent 2 2 3 4 2 6" xfId="34569" xr:uid="{00000000-0005-0000-0000-00007B960000}"/>
    <cellStyle name="Percent 2 2 3 4 3" xfId="34570" xr:uid="{00000000-0005-0000-0000-00007C960000}"/>
    <cellStyle name="Percent 2 2 3 4 3 2" xfId="34571" xr:uid="{00000000-0005-0000-0000-00007D960000}"/>
    <cellStyle name="Percent 2 2 3 4 3 2 2" xfId="34572" xr:uid="{00000000-0005-0000-0000-00007E960000}"/>
    <cellStyle name="Percent 2 2 3 4 3 3" xfId="34573" xr:uid="{00000000-0005-0000-0000-00007F960000}"/>
    <cellStyle name="Percent 2 2 3 4 3 3 2" xfId="34574" xr:uid="{00000000-0005-0000-0000-000080960000}"/>
    <cellStyle name="Percent 2 2 3 4 3 4" xfId="34575" xr:uid="{00000000-0005-0000-0000-000081960000}"/>
    <cellStyle name="Percent 2 2 3 4 3 4 2" xfId="34576" xr:uid="{00000000-0005-0000-0000-000082960000}"/>
    <cellStyle name="Percent 2 2 3 4 3 5" xfId="34577" xr:uid="{00000000-0005-0000-0000-000083960000}"/>
    <cellStyle name="Percent 2 2 3 4 3 6" xfId="34578" xr:uid="{00000000-0005-0000-0000-000084960000}"/>
    <cellStyle name="Percent 2 2 3 4 4" xfId="34579" xr:uid="{00000000-0005-0000-0000-000085960000}"/>
    <cellStyle name="Percent 2 2 3 4 4 2" xfId="34580" xr:uid="{00000000-0005-0000-0000-000086960000}"/>
    <cellStyle name="Percent 2 2 3 4 4 2 2" xfId="34581" xr:uid="{00000000-0005-0000-0000-000087960000}"/>
    <cellStyle name="Percent 2 2 3 4 4 3" xfId="34582" xr:uid="{00000000-0005-0000-0000-000088960000}"/>
    <cellStyle name="Percent 2 2 3 4 4 3 2" xfId="34583" xr:uid="{00000000-0005-0000-0000-000089960000}"/>
    <cellStyle name="Percent 2 2 3 4 4 4" xfId="34584" xr:uid="{00000000-0005-0000-0000-00008A960000}"/>
    <cellStyle name="Percent 2 2 3 4 4 4 2" xfId="34585" xr:uid="{00000000-0005-0000-0000-00008B960000}"/>
    <cellStyle name="Percent 2 2 3 4 4 5" xfId="34586" xr:uid="{00000000-0005-0000-0000-00008C960000}"/>
    <cellStyle name="Percent 2 2 3 4 4 6" xfId="34587" xr:uid="{00000000-0005-0000-0000-00008D960000}"/>
    <cellStyle name="Percent 2 2 3 4 5" xfId="34588" xr:uid="{00000000-0005-0000-0000-00008E960000}"/>
    <cellStyle name="Percent 2 2 3 4 5 2" xfId="34589" xr:uid="{00000000-0005-0000-0000-00008F960000}"/>
    <cellStyle name="Percent 2 2 3 4 5 2 2" xfId="34590" xr:uid="{00000000-0005-0000-0000-000090960000}"/>
    <cellStyle name="Percent 2 2 3 4 5 3" xfId="34591" xr:uid="{00000000-0005-0000-0000-000091960000}"/>
    <cellStyle name="Percent 2 2 3 4 5 3 2" xfId="34592" xr:uid="{00000000-0005-0000-0000-000092960000}"/>
    <cellStyle name="Percent 2 2 3 4 5 4" xfId="34593" xr:uid="{00000000-0005-0000-0000-000093960000}"/>
    <cellStyle name="Percent 2 2 3 4 5 5" xfId="34594" xr:uid="{00000000-0005-0000-0000-000094960000}"/>
    <cellStyle name="Percent 2 2 3 4 6" xfId="34595" xr:uid="{00000000-0005-0000-0000-000095960000}"/>
    <cellStyle name="Percent 2 2 3 4 6 2" xfId="34596" xr:uid="{00000000-0005-0000-0000-000096960000}"/>
    <cellStyle name="Percent 2 2 3 4 7" xfId="34597" xr:uid="{00000000-0005-0000-0000-000097960000}"/>
    <cellStyle name="Percent 2 2 3 4 7 2" xfId="34598" xr:uid="{00000000-0005-0000-0000-000098960000}"/>
    <cellStyle name="Percent 2 2 3 4 8" xfId="34599" xr:uid="{00000000-0005-0000-0000-000099960000}"/>
    <cellStyle name="Percent 2 2 3 4 8 2" xfId="34600" xr:uid="{00000000-0005-0000-0000-00009A960000}"/>
    <cellStyle name="Percent 2 2 3 4 9" xfId="34601" xr:uid="{00000000-0005-0000-0000-00009B960000}"/>
    <cellStyle name="Percent 2 2 3 5" xfId="34602" xr:uid="{00000000-0005-0000-0000-00009C960000}"/>
    <cellStyle name="Percent 2 2 3 5 2" xfId="34603" xr:uid="{00000000-0005-0000-0000-00009D960000}"/>
    <cellStyle name="Percent 2 2 3 5 2 2" xfId="34604" xr:uid="{00000000-0005-0000-0000-00009E960000}"/>
    <cellStyle name="Percent 2 2 3 5 3" xfId="34605" xr:uid="{00000000-0005-0000-0000-00009F960000}"/>
    <cellStyle name="Percent 2 2 3 5 3 2" xfId="34606" xr:uid="{00000000-0005-0000-0000-0000A0960000}"/>
    <cellStyle name="Percent 2 2 3 5 4" xfId="34607" xr:uid="{00000000-0005-0000-0000-0000A1960000}"/>
    <cellStyle name="Percent 2 2 3 5 4 2" xfId="34608" xr:uid="{00000000-0005-0000-0000-0000A2960000}"/>
    <cellStyle name="Percent 2 2 3 5 5" xfId="34609" xr:uid="{00000000-0005-0000-0000-0000A3960000}"/>
    <cellStyle name="Percent 2 2 3 5 6" xfId="34610" xr:uid="{00000000-0005-0000-0000-0000A4960000}"/>
    <cellStyle name="Percent 2 2 3 6" xfId="34611" xr:uid="{00000000-0005-0000-0000-0000A5960000}"/>
    <cellStyle name="Percent 2 2 3 6 2" xfId="34612" xr:uid="{00000000-0005-0000-0000-0000A6960000}"/>
    <cellStyle name="Percent 2 2 3 6 2 2" xfId="34613" xr:uid="{00000000-0005-0000-0000-0000A7960000}"/>
    <cellStyle name="Percent 2 2 3 6 3" xfId="34614" xr:uid="{00000000-0005-0000-0000-0000A8960000}"/>
    <cellStyle name="Percent 2 2 3 6 3 2" xfId="34615" xr:uid="{00000000-0005-0000-0000-0000A9960000}"/>
    <cellStyle name="Percent 2 2 3 6 4" xfId="34616" xr:uid="{00000000-0005-0000-0000-0000AA960000}"/>
    <cellStyle name="Percent 2 2 3 6 4 2" xfId="34617" xr:uid="{00000000-0005-0000-0000-0000AB960000}"/>
    <cellStyle name="Percent 2 2 3 6 5" xfId="34618" xr:uid="{00000000-0005-0000-0000-0000AC960000}"/>
    <cellStyle name="Percent 2 2 3 6 6" xfId="34619" xr:uid="{00000000-0005-0000-0000-0000AD960000}"/>
    <cellStyle name="Percent 2 2 3 7" xfId="34620" xr:uid="{00000000-0005-0000-0000-0000AE960000}"/>
    <cellStyle name="Percent 2 2 3 7 2" xfId="34621" xr:uid="{00000000-0005-0000-0000-0000AF960000}"/>
    <cellStyle name="Percent 2 2 3 7 2 2" xfId="34622" xr:uid="{00000000-0005-0000-0000-0000B0960000}"/>
    <cellStyle name="Percent 2 2 3 7 3" xfId="34623" xr:uid="{00000000-0005-0000-0000-0000B1960000}"/>
    <cellStyle name="Percent 2 2 3 7 3 2" xfId="34624" xr:uid="{00000000-0005-0000-0000-0000B2960000}"/>
    <cellStyle name="Percent 2 2 3 7 4" xfId="34625" xr:uid="{00000000-0005-0000-0000-0000B3960000}"/>
    <cellStyle name="Percent 2 2 3 7 4 2" xfId="34626" xr:uid="{00000000-0005-0000-0000-0000B4960000}"/>
    <cellStyle name="Percent 2 2 3 7 5" xfId="34627" xr:uid="{00000000-0005-0000-0000-0000B5960000}"/>
    <cellStyle name="Percent 2 2 3 7 6" xfId="34628" xr:uid="{00000000-0005-0000-0000-0000B6960000}"/>
    <cellStyle name="Percent 2 2 3 8" xfId="34629" xr:uid="{00000000-0005-0000-0000-0000B7960000}"/>
    <cellStyle name="Percent 2 2 3 8 2" xfId="34630" xr:uid="{00000000-0005-0000-0000-0000B8960000}"/>
    <cellStyle name="Percent 2 2 3 8 2 2" xfId="34631" xr:uid="{00000000-0005-0000-0000-0000B9960000}"/>
    <cellStyle name="Percent 2 2 3 8 3" xfId="34632" xr:uid="{00000000-0005-0000-0000-0000BA960000}"/>
    <cellStyle name="Percent 2 2 3 8 3 2" xfId="34633" xr:uid="{00000000-0005-0000-0000-0000BB960000}"/>
    <cellStyle name="Percent 2 2 3 8 4" xfId="34634" xr:uid="{00000000-0005-0000-0000-0000BC960000}"/>
    <cellStyle name="Percent 2 2 3 8 5" xfId="34635" xr:uid="{00000000-0005-0000-0000-0000BD960000}"/>
    <cellStyle name="Percent 2 2 3 9" xfId="34636" xr:uid="{00000000-0005-0000-0000-0000BE960000}"/>
    <cellStyle name="Percent 2 2 3 9 2" xfId="34637" xr:uid="{00000000-0005-0000-0000-0000BF960000}"/>
    <cellStyle name="Percent 2 2 4" xfId="34638" xr:uid="{00000000-0005-0000-0000-0000C0960000}"/>
    <cellStyle name="Percent 2 2 4 10" xfId="34639" xr:uid="{00000000-0005-0000-0000-0000C1960000}"/>
    <cellStyle name="Percent 2 2 4 10 2" xfId="34640" xr:uid="{00000000-0005-0000-0000-0000C2960000}"/>
    <cellStyle name="Percent 2 2 4 11" xfId="34641" xr:uid="{00000000-0005-0000-0000-0000C3960000}"/>
    <cellStyle name="Percent 2 2 4 12" xfId="34642" xr:uid="{00000000-0005-0000-0000-0000C4960000}"/>
    <cellStyle name="Percent 2 2 4 2" xfId="34643" xr:uid="{00000000-0005-0000-0000-0000C5960000}"/>
    <cellStyle name="Percent 2 2 4 2 10" xfId="34644" xr:uid="{00000000-0005-0000-0000-0000C6960000}"/>
    <cellStyle name="Percent 2 2 4 2 2" xfId="34645" xr:uid="{00000000-0005-0000-0000-0000C7960000}"/>
    <cellStyle name="Percent 2 2 4 2 2 2" xfId="34646" xr:uid="{00000000-0005-0000-0000-0000C8960000}"/>
    <cellStyle name="Percent 2 2 4 2 2 2 2" xfId="34647" xr:uid="{00000000-0005-0000-0000-0000C9960000}"/>
    <cellStyle name="Percent 2 2 4 2 2 3" xfId="34648" xr:uid="{00000000-0005-0000-0000-0000CA960000}"/>
    <cellStyle name="Percent 2 2 4 2 2 3 2" xfId="34649" xr:uid="{00000000-0005-0000-0000-0000CB960000}"/>
    <cellStyle name="Percent 2 2 4 2 2 4" xfId="34650" xr:uid="{00000000-0005-0000-0000-0000CC960000}"/>
    <cellStyle name="Percent 2 2 4 2 2 4 2" xfId="34651" xr:uid="{00000000-0005-0000-0000-0000CD960000}"/>
    <cellStyle name="Percent 2 2 4 2 2 5" xfId="34652" xr:uid="{00000000-0005-0000-0000-0000CE960000}"/>
    <cellStyle name="Percent 2 2 4 2 2 6" xfId="34653" xr:uid="{00000000-0005-0000-0000-0000CF960000}"/>
    <cellStyle name="Percent 2 2 4 2 3" xfId="34654" xr:uid="{00000000-0005-0000-0000-0000D0960000}"/>
    <cellStyle name="Percent 2 2 4 2 3 2" xfId="34655" xr:uid="{00000000-0005-0000-0000-0000D1960000}"/>
    <cellStyle name="Percent 2 2 4 2 3 2 2" xfId="34656" xr:uid="{00000000-0005-0000-0000-0000D2960000}"/>
    <cellStyle name="Percent 2 2 4 2 3 3" xfId="34657" xr:uid="{00000000-0005-0000-0000-0000D3960000}"/>
    <cellStyle name="Percent 2 2 4 2 3 3 2" xfId="34658" xr:uid="{00000000-0005-0000-0000-0000D4960000}"/>
    <cellStyle name="Percent 2 2 4 2 3 4" xfId="34659" xr:uid="{00000000-0005-0000-0000-0000D5960000}"/>
    <cellStyle name="Percent 2 2 4 2 3 4 2" xfId="34660" xr:uid="{00000000-0005-0000-0000-0000D6960000}"/>
    <cellStyle name="Percent 2 2 4 2 3 5" xfId="34661" xr:uid="{00000000-0005-0000-0000-0000D7960000}"/>
    <cellStyle name="Percent 2 2 4 2 3 6" xfId="34662" xr:uid="{00000000-0005-0000-0000-0000D8960000}"/>
    <cellStyle name="Percent 2 2 4 2 4" xfId="34663" xr:uid="{00000000-0005-0000-0000-0000D9960000}"/>
    <cellStyle name="Percent 2 2 4 2 4 2" xfId="34664" xr:uid="{00000000-0005-0000-0000-0000DA960000}"/>
    <cellStyle name="Percent 2 2 4 2 4 2 2" xfId="34665" xr:uid="{00000000-0005-0000-0000-0000DB960000}"/>
    <cellStyle name="Percent 2 2 4 2 4 3" xfId="34666" xr:uid="{00000000-0005-0000-0000-0000DC960000}"/>
    <cellStyle name="Percent 2 2 4 2 4 3 2" xfId="34667" xr:uid="{00000000-0005-0000-0000-0000DD960000}"/>
    <cellStyle name="Percent 2 2 4 2 4 4" xfId="34668" xr:uid="{00000000-0005-0000-0000-0000DE960000}"/>
    <cellStyle name="Percent 2 2 4 2 4 4 2" xfId="34669" xr:uid="{00000000-0005-0000-0000-0000DF960000}"/>
    <cellStyle name="Percent 2 2 4 2 4 5" xfId="34670" xr:uid="{00000000-0005-0000-0000-0000E0960000}"/>
    <cellStyle name="Percent 2 2 4 2 4 6" xfId="34671" xr:uid="{00000000-0005-0000-0000-0000E1960000}"/>
    <cellStyle name="Percent 2 2 4 2 5" xfId="34672" xr:uid="{00000000-0005-0000-0000-0000E2960000}"/>
    <cellStyle name="Percent 2 2 4 2 5 2" xfId="34673" xr:uid="{00000000-0005-0000-0000-0000E3960000}"/>
    <cellStyle name="Percent 2 2 4 2 5 2 2" xfId="34674" xr:uid="{00000000-0005-0000-0000-0000E4960000}"/>
    <cellStyle name="Percent 2 2 4 2 5 3" xfId="34675" xr:uid="{00000000-0005-0000-0000-0000E5960000}"/>
    <cellStyle name="Percent 2 2 4 2 5 3 2" xfId="34676" xr:uid="{00000000-0005-0000-0000-0000E6960000}"/>
    <cellStyle name="Percent 2 2 4 2 5 4" xfId="34677" xr:uid="{00000000-0005-0000-0000-0000E7960000}"/>
    <cellStyle name="Percent 2 2 4 2 5 5" xfId="34678" xr:uid="{00000000-0005-0000-0000-0000E8960000}"/>
    <cellStyle name="Percent 2 2 4 2 6" xfId="34679" xr:uid="{00000000-0005-0000-0000-0000E9960000}"/>
    <cellStyle name="Percent 2 2 4 2 6 2" xfId="34680" xr:uid="{00000000-0005-0000-0000-0000EA960000}"/>
    <cellStyle name="Percent 2 2 4 2 7" xfId="34681" xr:uid="{00000000-0005-0000-0000-0000EB960000}"/>
    <cellStyle name="Percent 2 2 4 2 7 2" xfId="34682" xr:uid="{00000000-0005-0000-0000-0000EC960000}"/>
    <cellStyle name="Percent 2 2 4 2 8" xfId="34683" xr:uid="{00000000-0005-0000-0000-0000ED960000}"/>
    <cellStyle name="Percent 2 2 4 2 8 2" xfId="34684" xr:uid="{00000000-0005-0000-0000-0000EE960000}"/>
    <cellStyle name="Percent 2 2 4 2 9" xfId="34685" xr:uid="{00000000-0005-0000-0000-0000EF960000}"/>
    <cellStyle name="Percent 2 2 4 3" xfId="34686" xr:uid="{00000000-0005-0000-0000-0000F0960000}"/>
    <cellStyle name="Percent 2 2 4 3 10" xfId="34687" xr:uid="{00000000-0005-0000-0000-0000F1960000}"/>
    <cellStyle name="Percent 2 2 4 3 2" xfId="34688" xr:uid="{00000000-0005-0000-0000-0000F2960000}"/>
    <cellStyle name="Percent 2 2 4 3 2 2" xfId="34689" xr:uid="{00000000-0005-0000-0000-0000F3960000}"/>
    <cellStyle name="Percent 2 2 4 3 2 2 2" xfId="34690" xr:uid="{00000000-0005-0000-0000-0000F4960000}"/>
    <cellStyle name="Percent 2 2 4 3 2 3" xfId="34691" xr:uid="{00000000-0005-0000-0000-0000F5960000}"/>
    <cellStyle name="Percent 2 2 4 3 2 3 2" xfId="34692" xr:uid="{00000000-0005-0000-0000-0000F6960000}"/>
    <cellStyle name="Percent 2 2 4 3 2 4" xfId="34693" xr:uid="{00000000-0005-0000-0000-0000F7960000}"/>
    <cellStyle name="Percent 2 2 4 3 2 4 2" xfId="34694" xr:uid="{00000000-0005-0000-0000-0000F8960000}"/>
    <cellStyle name="Percent 2 2 4 3 2 5" xfId="34695" xr:uid="{00000000-0005-0000-0000-0000F9960000}"/>
    <cellStyle name="Percent 2 2 4 3 2 6" xfId="34696" xr:uid="{00000000-0005-0000-0000-0000FA960000}"/>
    <cellStyle name="Percent 2 2 4 3 3" xfId="34697" xr:uid="{00000000-0005-0000-0000-0000FB960000}"/>
    <cellStyle name="Percent 2 2 4 3 3 2" xfId="34698" xr:uid="{00000000-0005-0000-0000-0000FC960000}"/>
    <cellStyle name="Percent 2 2 4 3 3 2 2" xfId="34699" xr:uid="{00000000-0005-0000-0000-0000FD960000}"/>
    <cellStyle name="Percent 2 2 4 3 3 3" xfId="34700" xr:uid="{00000000-0005-0000-0000-0000FE960000}"/>
    <cellStyle name="Percent 2 2 4 3 3 3 2" xfId="34701" xr:uid="{00000000-0005-0000-0000-0000FF960000}"/>
    <cellStyle name="Percent 2 2 4 3 3 4" xfId="34702" xr:uid="{00000000-0005-0000-0000-000000970000}"/>
    <cellStyle name="Percent 2 2 4 3 3 4 2" xfId="34703" xr:uid="{00000000-0005-0000-0000-000001970000}"/>
    <cellStyle name="Percent 2 2 4 3 3 5" xfId="34704" xr:uid="{00000000-0005-0000-0000-000002970000}"/>
    <cellStyle name="Percent 2 2 4 3 3 6" xfId="34705" xr:uid="{00000000-0005-0000-0000-000003970000}"/>
    <cellStyle name="Percent 2 2 4 3 4" xfId="34706" xr:uid="{00000000-0005-0000-0000-000004970000}"/>
    <cellStyle name="Percent 2 2 4 3 4 2" xfId="34707" xr:uid="{00000000-0005-0000-0000-000005970000}"/>
    <cellStyle name="Percent 2 2 4 3 4 2 2" xfId="34708" xr:uid="{00000000-0005-0000-0000-000006970000}"/>
    <cellStyle name="Percent 2 2 4 3 4 3" xfId="34709" xr:uid="{00000000-0005-0000-0000-000007970000}"/>
    <cellStyle name="Percent 2 2 4 3 4 3 2" xfId="34710" xr:uid="{00000000-0005-0000-0000-000008970000}"/>
    <cellStyle name="Percent 2 2 4 3 4 4" xfId="34711" xr:uid="{00000000-0005-0000-0000-000009970000}"/>
    <cellStyle name="Percent 2 2 4 3 4 4 2" xfId="34712" xr:uid="{00000000-0005-0000-0000-00000A970000}"/>
    <cellStyle name="Percent 2 2 4 3 4 5" xfId="34713" xr:uid="{00000000-0005-0000-0000-00000B970000}"/>
    <cellStyle name="Percent 2 2 4 3 4 6" xfId="34714" xr:uid="{00000000-0005-0000-0000-00000C970000}"/>
    <cellStyle name="Percent 2 2 4 3 5" xfId="34715" xr:uid="{00000000-0005-0000-0000-00000D970000}"/>
    <cellStyle name="Percent 2 2 4 3 5 2" xfId="34716" xr:uid="{00000000-0005-0000-0000-00000E970000}"/>
    <cellStyle name="Percent 2 2 4 3 5 2 2" xfId="34717" xr:uid="{00000000-0005-0000-0000-00000F970000}"/>
    <cellStyle name="Percent 2 2 4 3 5 3" xfId="34718" xr:uid="{00000000-0005-0000-0000-000010970000}"/>
    <cellStyle name="Percent 2 2 4 3 5 3 2" xfId="34719" xr:uid="{00000000-0005-0000-0000-000011970000}"/>
    <cellStyle name="Percent 2 2 4 3 5 4" xfId="34720" xr:uid="{00000000-0005-0000-0000-000012970000}"/>
    <cellStyle name="Percent 2 2 4 3 5 5" xfId="34721" xr:uid="{00000000-0005-0000-0000-000013970000}"/>
    <cellStyle name="Percent 2 2 4 3 6" xfId="34722" xr:uid="{00000000-0005-0000-0000-000014970000}"/>
    <cellStyle name="Percent 2 2 4 3 6 2" xfId="34723" xr:uid="{00000000-0005-0000-0000-000015970000}"/>
    <cellStyle name="Percent 2 2 4 3 7" xfId="34724" xr:uid="{00000000-0005-0000-0000-000016970000}"/>
    <cellStyle name="Percent 2 2 4 3 7 2" xfId="34725" xr:uid="{00000000-0005-0000-0000-000017970000}"/>
    <cellStyle name="Percent 2 2 4 3 8" xfId="34726" xr:uid="{00000000-0005-0000-0000-000018970000}"/>
    <cellStyle name="Percent 2 2 4 3 8 2" xfId="34727" xr:uid="{00000000-0005-0000-0000-000019970000}"/>
    <cellStyle name="Percent 2 2 4 3 9" xfId="34728" xr:uid="{00000000-0005-0000-0000-00001A970000}"/>
    <cellStyle name="Percent 2 2 4 4" xfId="34729" xr:uid="{00000000-0005-0000-0000-00001B970000}"/>
    <cellStyle name="Percent 2 2 4 4 2" xfId="34730" xr:uid="{00000000-0005-0000-0000-00001C970000}"/>
    <cellStyle name="Percent 2 2 4 4 2 2" xfId="34731" xr:uid="{00000000-0005-0000-0000-00001D970000}"/>
    <cellStyle name="Percent 2 2 4 4 3" xfId="34732" xr:uid="{00000000-0005-0000-0000-00001E970000}"/>
    <cellStyle name="Percent 2 2 4 4 3 2" xfId="34733" xr:uid="{00000000-0005-0000-0000-00001F970000}"/>
    <cellStyle name="Percent 2 2 4 4 4" xfId="34734" xr:uid="{00000000-0005-0000-0000-000020970000}"/>
    <cellStyle name="Percent 2 2 4 4 4 2" xfId="34735" xr:uid="{00000000-0005-0000-0000-000021970000}"/>
    <cellStyle name="Percent 2 2 4 4 5" xfId="34736" xr:uid="{00000000-0005-0000-0000-000022970000}"/>
    <cellStyle name="Percent 2 2 4 4 6" xfId="34737" xr:uid="{00000000-0005-0000-0000-000023970000}"/>
    <cellStyle name="Percent 2 2 4 5" xfId="34738" xr:uid="{00000000-0005-0000-0000-000024970000}"/>
    <cellStyle name="Percent 2 2 4 5 2" xfId="34739" xr:uid="{00000000-0005-0000-0000-000025970000}"/>
    <cellStyle name="Percent 2 2 4 5 2 2" xfId="34740" xr:uid="{00000000-0005-0000-0000-000026970000}"/>
    <cellStyle name="Percent 2 2 4 5 3" xfId="34741" xr:uid="{00000000-0005-0000-0000-000027970000}"/>
    <cellStyle name="Percent 2 2 4 5 3 2" xfId="34742" xr:uid="{00000000-0005-0000-0000-000028970000}"/>
    <cellStyle name="Percent 2 2 4 5 4" xfId="34743" xr:uid="{00000000-0005-0000-0000-000029970000}"/>
    <cellStyle name="Percent 2 2 4 5 4 2" xfId="34744" xr:uid="{00000000-0005-0000-0000-00002A970000}"/>
    <cellStyle name="Percent 2 2 4 5 5" xfId="34745" xr:uid="{00000000-0005-0000-0000-00002B970000}"/>
    <cellStyle name="Percent 2 2 4 5 6" xfId="34746" xr:uid="{00000000-0005-0000-0000-00002C970000}"/>
    <cellStyle name="Percent 2 2 4 6" xfId="34747" xr:uid="{00000000-0005-0000-0000-00002D970000}"/>
    <cellStyle name="Percent 2 2 4 6 2" xfId="34748" xr:uid="{00000000-0005-0000-0000-00002E970000}"/>
    <cellStyle name="Percent 2 2 4 6 2 2" xfId="34749" xr:uid="{00000000-0005-0000-0000-00002F970000}"/>
    <cellStyle name="Percent 2 2 4 6 3" xfId="34750" xr:uid="{00000000-0005-0000-0000-000030970000}"/>
    <cellStyle name="Percent 2 2 4 6 3 2" xfId="34751" xr:uid="{00000000-0005-0000-0000-000031970000}"/>
    <cellStyle name="Percent 2 2 4 6 4" xfId="34752" xr:uid="{00000000-0005-0000-0000-000032970000}"/>
    <cellStyle name="Percent 2 2 4 6 4 2" xfId="34753" xr:uid="{00000000-0005-0000-0000-000033970000}"/>
    <cellStyle name="Percent 2 2 4 6 5" xfId="34754" xr:uid="{00000000-0005-0000-0000-000034970000}"/>
    <cellStyle name="Percent 2 2 4 6 6" xfId="34755" xr:uid="{00000000-0005-0000-0000-000035970000}"/>
    <cellStyle name="Percent 2 2 4 7" xfId="34756" xr:uid="{00000000-0005-0000-0000-000036970000}"/>
    <cellStyle name="Percent 2 2 4 7 2" xfId="34757" xr:uid="{00000000-0005-0000-0000-000037970000}"/>
    <cellStyle name="Percent 2 2 4 7 2 2" xfId="34758" xr:uid="{00000000-0005-0000-0000-000038970000}"/>
    <cellStyle name="Percent 2 2 4 7 3" xfId="34759" xr:uid="{00000000-0005-0000-0000-000039970000}"/>
    <cellStyle name="Percent 2 2 4 7 3 2" xfId="34760" xr:uid="{00000000-0005-0000-0000-00003A970000}"/>
    <cellStyle name="Percent 2 2 4 7 4" xfId="34761" xr:uid="{00000000-0005-0000-0000-00003B970000}"/>
    <cellStyle name="Percent 2 2 4 7 5" xfId="34762" xr:uid="{00000000-0005-0000-0000-00003C970000}"/>
    <cellStyle name="Percent 2 2 4 8" xfId="34763" xr:uid="{00000000-0005-0000-0000-00003D970000}"/>
    <cellStyle name="Percent 2 2 4 8 2" xfId="34764" xr:uid="{00000000-0005-0000-0000-00003E970000}"/>
    <cellStyle name="Percent 2 2 4 9" xfId="34765" xr:uid="{00000000-0005-0000-0000-00003F970000}"/>
    <cellStyle name="Percent 2 2 4 9 2" xfId="34766" xr:uid="{00000000-0005-0000-0000-000040970000}"/>
    <cellStyle name="Percent 2 2 5" xfId="34767" xr:uid="{00000000-0005-0000-0000-000041970000}"/>
    <cellStyle name="Percent 2 2 5 10" xfId="34768" xr:uid="{00000000-0005-0000-0000-000042970000}"/>
    <cellStyle name="Percent 2 2 5 11" xfId="34769" xr:uid="{00000000-0005-0000-0000-000043970000}"/>
    <cellStyle name="Percent 2 2 5 2" xfId="34770" xr:uid="{00000000-0005-0000-0000-000044970000}"/>
    <cellStyle name="Percent 2 2 5 2 2" xfId="34771" xr:uid="{00000000-0005-0000-0000-000045970000}"/>
    <cellStyle name="Percent 2 2 5 2 2 2" xfId="34772" xr:uid="{00000000-0005-0000-0000-000046970000}"/>
    <cellStyle name="Percent 2 2 5 2 3" xfId="34773" xr:uid="{00000000-0005-0000-0000-000047970000}"/>
    <cellStyle name="Percent 2 2 5 2 3 2" xfId="34774" xr:uid="{00000000-0005-0000-0000-000048970000}"/>
    <cellStyle name="Percent 2 2 5 2 4" xfId="34775" xr:uid="{00000000-0005-0000-0000-000049970000}"/>
    <cellStyle name="Percent 2 2 5 2 4 2" xfId="34776" xr:uid="{00000000-0005-0000-0000-00004A970000}"/>
    <cellStyle name="Percent 2 2 5 2 5" xfId="34777" xr:uid="{00000000-0005-0000-0000-00004B970000}"/>
    <cellStyle name="Percent 2 2 5 2 6" xfId="34778" xr:uid="{00000000-0005-0000-0000-00004C970000}"/>
    <cellStyle name="Percent 2 2 5 3" xfId="34779" xr:uid="{00000000-0005-0000-0000-00004D970000}"/>
    <cellStyle name="Percent 2 2 5 3 2" xfId="34780" xr:uid="{00000000-0005-0000-0000-00004E970000}"/>
    <cellStyle name="Percent 2 2 5 3 2 2" xfId="34781" xr:uid="{00000000-0005-0000-0000-00004F970000}"/>
    <cellStyle name="Percent 2 2 5 3 3" xfId="34782" xr:uid="{00000000-0005-0000-0000-000050970000}"/>
    <cellStyle name="Percent 2 2 5 3 3 2" xfId="34783" xr:uid="{00000000-0005-0000-0000-000051970000}"/>
    <cellStyle name="Percent 2 2 5 3 4" xfId="34784" xr:uid="{00000000-0005-0000-0000-000052970000}"/>
    <cellStyle name="Percent 2 2 5 3 4 2" xfId="34785" xr:uid="{00000000-0005-0000-0000-000053970000}"/>
    <cellStyle name="Percent 2 2 5 3 5" xfId="34786" xr:uid="{00000000-0005-0000-0000-000054970000}"/>
    <cellStyle name="Percent 2 2 5 3 6" xfId="34787" xr:uid="{00000000-0005-0000-0000-000055970000}"/>
    <cellStyle name="Percent 2 2 5 4" xfId="34788" xr:uid="{00000000-0005-0000-0000-000056970000}"/>
    <cellStyle name="Percent 2 2 5 4 2" xfId="34789" xr:uid="{00000000-0005-0000-0000-000057970000}"/>
    <cellStyle name="Percent 2 2 5 4 2 2" xfId="34790" xr:uid="{00000000-0005-0000-0000-000058970000}"/>
    <cellStyle name="Percent 2 2 5 4 3" xfId="34791" xr:uid="{00000000-0005-0000-0000-000059970000}"/>
    <cellStyle name="Percent 2 2 5 4 3 2" xfId="34792" xr:uid="{00000000-0005-0000-0000-00005A970000}"/>
    <cellStyle name="Percent 2 2 5 4 4" xfId="34793" xr:uid="{00000000-0005-0000-0000-00005B970000}"/>
    <cellStyle name="Percent 2 2 5 4 4 2" xfId="34794" xr:uid="{00000000-0005-0000-0000-00005C970000}"/>
    <cellStyle name="Percent 2 2 5 4 5" xfId="34795" xr:uid="{00000000-0005-0000-0000-00005D970000}"/>
    <cellStyle name="Percent 2 2 5 4 6" xfId="34796" xr:uid="{00000000-0005-0000-0000-00005E970000}"/>
    <cellStyle name="Percent 2 2 5 5" xfId="34797" xr:uid="{00000000-0005-0000-0000-00005F970000}"/>
    <cellStyle name="Percent 2 2 5 5 2" xfId="34798" xr:uid="{00000000-0005-0000-0000-000060970000}"/>
    <cellStyle name="Percent 2 2 5 5 2 2" xfId="34799" xr:uid="{00000000-0005-0000-0000-000061970000}"/>
    <cellStyle name="Percent 2 2 5 5 3" xfId="34800" xr:uid="{00000000-0005-0000-0000-000062970000}"/>
    <cellStyle name="Percent 2 2 5 5 3 2" xfId="34801" xr:uid="{00000000-0005-0000-0000-000063970000}"/>
    <cellStyle name="Percent 2 2 5 5 4" xfId="34802" xr:uid="{00000000-0005-0000-0000-000064970000}"/>
    <cellStyle name="Percent 2 2 5 5 4 2" xfId="34803" xr:uid="{00000000-0005-0000-0000-000065970000}"/>
    <cellStyle name="Percent 2 2 5 5 5" xfId="34804" xr:uid="{00000000-0005-0000-0000-000066970000}"/>
    <cellStyle name="Percent 2 2 5 5 6" xfId="34805" xr:uid="{00000000-0005-0000-0000-000067970000}"/>
    <cellStyle name="Percent 2 2 5 6" xfId="34806" xr:uid="{00000000-0005-0000-0000-000068970000}"/>
    <cellStyle name="Percent 2 2 5 6 2" xfId="34807" xr:uid="{00000000-0005-0000-0000-000069970000}"/>
    <cellStyle name="Percent 2 2 5 6 2 2" xfId="34808" xr:uid="{00000000-0005-0000-0000-00006A970000}"/>
    <cellStyle name="Percent 2 2 5 6 3" xfId="34809" xr:uid="{00000000-0005-0000-0000-00006B970000}"/>
    <cellStyle name="Percent 2 2 5 6 3 2" xfId="34810" xr:uid="{00000000-0005-0000-0000-00006C970000}"/>
    <cellStyle name="Percent 2 2 5 6 4" xfId="34811" xr:uid="{00000000-0005-0000-0000-00006D970000}"/>
    <cellStyle name="Percent 2 2 5 6 5" xfId="34812" xr:uid="{00000000-0005-0000-0000-00006E970000}"/>
    <cellStyle name="Percent 2 2 5 7" xfId="34813" xr:uid="{00000000-0005-0000-0000-00006F970000}"/>
    <cellStyle name="Percent 2 2 5 7 2" xfId="34814" xr:uid="{00000000-0005-0000-0000-000070970000}"/>
    <cellStyle name="Percent 2 2 5 8" xfId="34815" xr:uid="{00000000-0005-0000-0000-000071970000}"/>
    <cellStyle name="Percent 2 2 5 8 2" xfId="34816" xr:uid="{00000000-0005-0000-0000-000072970000}"/>
    <cellStyle name="Percent 2 2 5 9" xfId="34817" xr:uid="{00000000-0005-0000-0000-000073970000}"/>
    <cellStyle name="Percent 2 2 5 9 2" xfId="34818" xr:uid="{00000000-0005-0000-0000-000074970000}"/>
    <cellStyle name="Percent 2 2 6" xfId="34819" xr:uid="{00000000-0005-0000-0000-000075970000}"/>
    <cellStyle name="Percent 2 2 6 10" xfId="34820" xr:uid="{00000000-0005-0000-0000-000076970000}"/>
    <cellStyle name="Percent 2 2 6 2" xfId="34821" xr:uid="{00000000-0005-0000-0000-000077970000}"/>
    <cellStyle name="Percent 2 2 6 2 2" xfId="34822" xr:uid="{00000000-0005-0000-0000-000078970000}"/>
    <cellStyle name="Percent 2 2 6 2 2 2" xfId="34823" xr:uid="{00000000-0005-0000-0000-000079970000}"/>
    <cellStyle name="Percent 2 2 6 2 3" xfId="34824" xr:uid="{00000000-0005-0000-0000-00007A970000}"/>
    <cellStyle name="Percent 2 2 6 2 3 2" xfId="34825" xr:uid="{00000000-0005-0000-0000-00007B970000}"/>
    <cellStyle name="Percent 2 2 6 2 4" xfId="34826" xr:uid="{00000000-0005-0000-0000-00007C970000}"/>
    <cellStyle name="Percent 2 2 6 2 4 2" xfId="34827" xr:uid="{00000000-0005-0000-0000-00007D970000}"/>
    <cellStyle name="Percent 2 2 6 2 5" xfId="34828" xr:uid="{00000000-0005-0000-0000-00007E970000}"/>
    <cellStyle name="Percent 2 2 6 2 6" xfId="34829" xr:uid="{00000000-0005-0000-0000-00007F970000}"/>
    <cellStyle name="Percent 2 2 6 3" xfId="34830" xr:uid="{00000000-0005-0000-0000-000080970000}"/>
    <cellStyle name="Percent 2 2 6 3 2" xfId="34831" xr:uid="{00000000-0005-0000-0000-000081970000}"/>
    <cellStyle name="Percent 2 2 6 3 2 2" xfId="34832" xr:uid="{00000000-0005-0000-0000-000082970000}"/>
    <cellStyle name="Percent 2 2 6 3 3" xfId="34833" xr:uid="{00000000-0005-0000-0000-000083970000}"/>
    <cellStyle name="Percent 2 2 6 3 3 2" xfId="34834" xr:uid="{00000000-0005-0000-0000-000084970000}"/>
    <cellStyle name="Percent 2 2 6 3 4" xfId="34835" xr:uid="{00000000-0005-0000-0000-000085970000}"/>
    <cellStyle name="Percent 2 2 6 3 4 2" xfId="34836" xr:uid="{00000000-0005-0000-0000-000086970000}"/>
    <cellStyle name="Percent 2 2 6 3 5" xfId="34837" xr:uid="{00000000-0005-0000-0000-000087970000}"/>
    <cellStyle name="Percent 2 2 6 3 6" xfId="34838" xr:uid="{00000000-0005-0000-0000-000088970000}"/>
    <cellStyle name="Percent 2 2 6 4" xfId="34839" xr:uid="{00000000-0005-0000-0000-000089970000}"/>
    <cellStyle name="Percent 2 2 6 4 2" xfId="34840" xr:uid="{00000000-0005-0000-0000-00008A970000}"/>
    <cellStyle name="Percent 2 2 6 4 2 2" xfId="34841" xr:uid="{00000000-0005-0000-0000-00008B970000}"/>
    <cellStyle name="Percent 2 2 6 4 3" xfId="34842" xr:uid="{00000000-0005-0000-0000-00008C970000}"/>
    <cellStyle name="Percent 2 2 6 4 3 2" xfId="34843" xr:uid="{00000000-0005-0000-0000-00008D970000}"/>
    <cellStyle name="Percent 2 2 6 4 4" xfId="34844" xr:uid="{00000000-0005-0000-0000-00008E970000}"/>
    <cellStyle name="Percent 2 2 6 4 4 2" xfId="34845" xr:uid="{00000000-0005-0000-0000-00008F970000}"/>
    <cellStyle name="Percent 2 2 6 4 5" xfId="34846" xr:uid="{00000000-0005-0000-0000-000090970000}"/>
    <cellStyle name="Percent 2 2 6 4 6" xfId="34847" xr:uid="{00000000-0005-0000-0000-000091970000}"/>
    <cellStyle name="Percent 2 2 6 5" xfId="34848" xr:uid="{00000000-0005-0000-0000-000092970000}"/>
    <cellStyle name="Percent 2 2 6 5 2" xfId="34849" xr:uid="{00000000-0005-0000-0000-000093970000}"/>
    <cellStyle name="Percent 2 2 6 5 2 2" xfId="34850" xr:uid="{00000000-0005-0000-0000-000094970000}"/>
    <cellStyle name="Percent 2 2 6 5 3" xfId="34851" xr:uid="{00000000-0005-0000-0000-000095970000}"/>
    <cellStyle name="Percent 2 2 6 5 3 2" xfId="34852" xr:uid="{00000000-0005-0000-0000-000096970000}"/>
    <cellStyle name="Percent 2 2 6 5 4" xfId="34853" xr:uid="{00000000-0005-0000-0000-000097970000}"/>
    <cellStyle name="Percent 2 2 6 5 5" xfId="34854" xr:uid="{00000000-0005-0000-0000-000098970000}"/>
    <cellStyle name="Percent 2 2 6 6" xfId="34855" xr:uid="{00000000-0005-0000-0000-000099970000}"/>
    <cellStyle name="Percent 2 2 6 6 2" xfId="34856" xr:uid="{00000000-0005-0000-0000-00009A970000}"/>
    <cellStyle name="Percent 2 2 6 7" xfId="34857" xr:uid="{00000000-0005-0000-0000-00009B970000}"/>
    <cellStyle name="Percent 2 2 6 7 2" xfId="34858" xr:uid="{00000000-0005-0000-0000-00009C970000}"/>
    <cellStyle name="Percent 2 2 6 8" xfId="34859" xr:uid="{00000000-0005-0000-0000-00009D970000}"/>
    <cellStyle name="Percent 2 2 6 8 2" xfId="34860" xr:uid="{00000000-0005-0000-0000-00009E970000}"/>
    <cellStyle name="Percent 2 2 6 9" xfId="34861" xr:uid="{00000000-0005-0000-0000-00009F970000}"/>
    <cellStyle name="Percent 2 2 7" xfId="34862" xr:uid="{00000000-0005-0000-0000-0000A0970000}"/>
    <cellStyle name="Percent 2 2 7 10" xfId="34863" xr:uid="{00000000-0005-0000-0000-0000A1970000}"/>
    <cellStyle name="Percent 2 2 7 2" xfId="34864" xr:uid="{00000000-0005-0000-0000-0000A2970000}"/>
    <cellStyle name="Percent 2 2 7 2 2" xfId="34865" xr:uid="{00000000-0005-0000-0000-0000A3970000}"/>
    <cellStyle name="Percent 2 2 7 2 2 2" xfId="34866" xr:uid="{00000000-0005-0000-0000-0000A4970000}"/>
    <cellStyle name="Percent 2 2 7 2 3" xfId="34867" xr:uid="{00000000-0005-0000-0000-0000A5970000}"/>
    <cellStyle name="Percent 2 2 7 2 3 2" xfId="34868" xr:uid="{00000000-0005-0000-0000-0000A6970000}"/>
    <cellStyle name="Percent 2 2 7 2 4" xfId="34869" xr:uid="{00000000-0005-0000-0000-0000A7970000}"/>
    <cellStyle name="Percent 2 2 7 2 4 2" xfId="34870" xr:uid="{00000000-0005-0000-0000-0000A8970000}"/>
    <cellStyle name="Percent 2 2 7 2 5" xfId="34871" xr:uid="{00000000-0005-0000-0000-0000A9970000}"/>
    <cellStyle name="Percent 2 2 7 2 6" xfId="34872" xr:uid="{00000000-0005-0000-0000-0000AA970000}"/>
    <cellStyle name="Percent 2 2 7 3" xfId="34873" xr:uid="{00000000-0005-0000-0000-0000AB970000}"/>
    <cellStyle name="Percent 2 2 7 3 2" xfId="34874" xr:uid="{00000000-0005-0000-0000-0000AC970000}"/>
    <cellStyle name="Percent 2 2 7 3 2 2" xfId="34875" xr:uid="{00000000-0005-0000-0000-0000AD970000}"/>
    <cellStyle name="Percent 2 2 7 3 3" xfId="34876" xr:uid="{00000000-0005-0000-0000-0000AE970000}"/>
    <cellStyle name="Percent 2 2 7 3 3 2" xfId="34877" xr:uid="{00000000-0005-0000-0000-0000AF970000}"/>
    <cellStyle name="Percent 2 2 7 3 4" xfId="34878" xr:uid="{00000000-0005-0000-0000-0000B0970000}"/>
    <cellStyle name="Percent 2 2 7 3 4 2" xfId="34879" xr:uid="{00000000-0005-0000-0000-0000B1970000}"/>
    <cellStyle name="Percent 2 2 7 3 5" xfId="34880" xr:uid="{00000000-0005-0000-0000-0000B2970000}"/>
    <cellStyle name="Percent 2 2 7 3 6" xfId="34881" xr:uid="{00000000-0005-0000-0000-0000B3970000}"/>
    <cellStyle name="Percent 2 2 7 4" xfId="34882" xr:uid="{00000000-0005-0000-0000-0000B4970000}"/>
    <cellStyle name="Percent 2 2 7 4 2" xfId="34883" xr:uid="{00000000-0005-0000-0000-0000B5970000}"/>
    <cellStyle name="Percent 2 2 7 4 2 2" xfId="34884" xr:uid="{00000000-0005-0000-0000-0000B6970000}"/>
    <cellStyle name="Percent 2 2 7 4 3" xfId="34885" xr:uid="{00000000-0005-0000-0000-0000B7970000}"/>
    <cellStyle name="Percent 2 2 7 4 3 2" xfId="34886" xr:uid="{00000000-0005-0000-0000-0000B8970000}"/>
    <cellStyle name="Percent 2 2 7 4 4" xfId="34887" xr:uid="{00000000-0005-0000-0000-0000B9970000}"/>
    <cellStyle name="Percent 2 2 7 4 4 2" xfId="34888" xr:uid="{00000000-0005-0000-0000-0000BA970000}"/>
    <cellStyle name="Percent 2 2 7 4 5" xfId="34889" xr:uid="{00000000-0005-0000-0000-0000BB970000}"/>
    <cellStyle name="Percent 2 2 7 4 6" xfId="34890" xr:uid="{00000000-0005-0000-0000-0000BC970000}"/>
    <cellStyle name="Percent 2 2 7 5" xfId="34891" xr:uid="{00000000-0005-0000-0000-0000BD970000}"/>
    <cellStyle name="Percent 2 2 7 5 2" xfId="34892" xr:uid="{00000000-0005-0000-0000-0000BE970000}"/>
    <cellStyle name="Percent 2 2 7 5 2 2" xfId="34893" xr:uid="{00000000-0005-0000-0000-0000BF970000}"/>
    <cellStyle name="Percent 2 2 7 5 3" xfId="34894" xr:uid="{00000000-0005-0000-0000-0000C0970000}"/>
    <cellStyle name="Percent 2 2 7 5 3 2" xfId="34895" xr:uid="{00000000-0005-0000-0000-0000C1970000}"/>
    <cellStyle name="Percent 2 2 7 5 4" xfId="34896" xr:uid="{00000000-0005-0000-0000-0000C2970000}"/>
    <cellStyle name="Percent 2 2 7 5 5" xfId="34897" xr:uid="{00000000-0005-0000-0000-0000C3970000}"/>
    <cellStyle name="Percent 2 2 7 6" xfId="34898" xr:uid="{00000000-0005-0000-0000-0000C4970000}"/>
    <cellStyle name="Percent 2 2 7 6 2" xfId="34899" xr:uid="{00000000-0005-0000-0000-0000C5970000}"/>
    <cellStyle name="Percent 2 2 7 7" xfId="34900" xr:uid="{00000000-0005-0000-0000-0000C6970000}"/>
    <cellStyle name="Percent 2 2 7 7 2" xfId="34901" xr:uid="{00000000-0005-0000-0000-0000C7970000}"/>
    <cellStyle name="Percent 2 2 7 8" xfId="34902" xr:uid="{00000000-0005-0000-0000-0000C8970000}"/>
    <cellStyle name="Percent 2 2 7 8 2" xfId="34903" xr:uid="{00000000-0005-0000-0000-0000C9970000}"/>
    <cellStyle name="Percent 2 2 7 9" xfId="34904" xr:uid="{00000000-0005-0000-0000-0000CA970000}"/>
    <cellStyle name="Percent 2 2 8" xfId="34905" xr:uid="{00000000-0005-0000-0000-0000CB970000}"/>
    <cellStyle name="Percent 2 2 8 2" xfId="34906" xr:uid="{00000000-0005-0000-0000-0000CC970000}"/>
    <cellStyle name="Percent 2 2 8 2 2" xfId="34907" xr:uid="{00000000-0005-0000-0000-0000CD970000}"/>
    <cellStyle name="Percent 2 2 8 3" xfId="34908" xr:uid="{00000000-0005-0000-0000-0000CE970000}"/>
    <cellStyle name="Percent 2 2 8 3 2" xfId="34909" xr:uid="{00000000-0005-0000-0000-0000CF970000}"/>
    <cellStyle name="Percent 2 2 8 4" xfId="34910" xr:uid="{00000000-0005-0000-0000-0000D0970000}"/>
    <cellStyle name="Percent 2 2 8 4 2" xfId="34911" xr:uid="{00000000-0005-0000-0000-0000D1970000}"/>
    <cellStyle name="Percent 2 2 8 5" xfId="34912" xr:uid="{00000000-0005-0000-0000-0000D2970000}"/>
    <cellStyle name="Percent 2 2 8 6" xfId="34913" xr:uid="{00000000-0005-0000-0000-0000D3970000}"/>
    <cellStyle name="Percent 2 2 9" xfId="34914" xr:uid="{00000000-0005-0000-0000-0000D4970000}"/>
    <cellStyle name="Percent 2 2 9 2" xfId="34915" xr:uid="{00000000-0005-0000-0000-0000D5970000}"/>
    <cellStyle name="Percent 2 2 9 2 2" xfId="34916" xr:uid="{00000000-0005-0000-0000-0000D6970000}"/>
    <cellStyle name="Percent 2 2 9 3" xfId="34917" xr:uid="{00000000-0005-0000-0000-0000D7970000}"/>
    <cellStyle name="Percent 2 2 9 3 2" xfId="34918" xr:uid="{00000000-0005-0000-0000-0000D8970000}"/>
    <cellStyle name="Percent 2 2 9 4" xfId="34919" xr:uid="{00000000-0005-0000-0000-0000D9970000}"/>
    <cellStyle name="Percent 2 2 9 4 2" xfId="34920" xr:uid="{00000000-0005-0000-0000-0000DA970000}"/>
    <cellStyle name="Percent 2 2 9 5" xfId="34921" xr:uid="{00000000-0005-0000-0000-0000DB970000}"/>
    <cellStyle name="Percent 2 2 9 6" xfId="34922" xr:uid="{00000000-0005-0000-0000-0000DC970000}"/>
    <cellStyle name="Percent 2 3" xfId="34923" xr:uid="{00000000-0005-0000-0000-0000DD970000}"/>
    <cellStyle name="Percent 2 3 10" xfId="34924" xr:uid="{00000000-0005-0000-0000-0000DE970000}"/>
    <cellStyle name="Percent 2 3 10 2" xfId="34925" xr:uid="{00000000-0005-0000-0000-0000DF970000}"/>
    <cellStyle name="Percent 2 3 10 2 2" xfId="34926" xr:uid="{00000000-0005-0000-0000-0000E0970000}"/>
    <cellStyle name="Percent 2 3 10 3" xfId="34927" xr:uid="{00000000-0005-0000-0000-0000E1970000}"/>
    <cellStyle name="Percent 2 3 10 3 2" xfId="34928" xr:uid="{00000000-0005-0000-0000-0000E2970000}"/>
    <cellStyle name="Percent 2 3 10 4" xfId="34929" xr:uid="{00000000-0005-0000-0000-0000E3970000}"/>
    <cellStyle name="Percent 2 3 10 4 2" xfId="34930" xr:uid="{00000000-0005-0000-0000-0000E4970000}"/>
    <cellStyle name="Percent 2 3 10 5" xfId="34931" xr:uid="{00000000-0005-0000-0000-0000E5970000}"/>
    <cellStyle name="Percent 2 3 10 6" xfId="34932" xr:uid="{00000000-0005-0000-0000-0000E6970000}"/>
    <cellStyle name="Percent 2 3 11" xfId="34933" xr:uid="{00000000-0005-0000-0000-0000E7970000}"/>
    <cellStyle name="Percent 2 3 11 2" xfId="34934" xr:uid="{00000000-0005-0000-0000-0000E8970000}"/>
    <cellStyle name="Percent 2 3 11 2 2" xfId="34935" xr:uid="{00000000-0005-0000-0000-0000E9970000}"/>
    <cellStyle name="Percent 2 3 11 3" xfId="34936" xr:uid="{00000000-0005-0000-0000-0000EA970000}"/>
    <cellStyle name="Percent 2 3 11 3 2" xfId="34937" xr:uid="{00000000-0005-0000-0000-0000EB970000}"/>
    <cellStyle name="Percent 2 3 11 4" xfId="34938" xr:uid="{00000000-0005-0000-0000-0000EC970000}"/>
    <cellStyle name="Percent 2 3 11 4 2" xfId="34939" xr:uid="{00000000-0005-0000-0000-0000ED970000}"/>
    <cellStyle name="Percent 2 3 11 5" xfId="34940" xr:uid="{00000000-0005-0000-0000-0000EE970000}"/>
    <cellStyle name="Percent 2 3 11 6" xfId="34941" xr:uid="{00000000-0005-0000-0000-0000EF970000}"/>
    <cellStyle name="Percent 2 3 12" xfId="34942" xr:uid="{00000000-0005-0000-0000-0000F0970000}"/>
    <cellStyle name="Percent 2 3 12 2" xfId="34943" xr:uid="{00000000-0005-0000-0000-0000F1970000}"/>
    <cellStyle name="Percent 2 3 12 2 2" xfId="34944" xr:uid="{00000000-0005-0000-0000-0000F2970000}"/>
    <cellStyle name="Percent 2 3 12 3" xfId="34945" xr:uid="{00000000-0005-0000-0000-0000F3970000}"/>
    <cellStyle name="Percent 2 3 12 3 2" xfId="34946" xr:uid="{00000000-0005-0000-0000-0000F4970000}"/>
    <cellStyle name="Percent 2 3 12 4" xfId="34947" xr:uid="{00000000-0005-0000-0000-0000F5970000}"/>
    <cellStyle name="Percent 2 3 12 5" xfId="34948" xr:uid="{00000000-0005-0000-0000-0000F6970000}"/>
    <cellStyle name="Percent 2 3 13" xfId="34949" xr:uid="{00000000-0005-0000-0000-0000F7970000}"/>
    <cellStyle name="Percent 2 3 13 2" xfId="34950" xr:uid="{00000000-0005-0000-0000-0000F8970000}"/>
    <cellStyle name="Percent 2 3 14" xfId="34951" xr:uid="{00000000-0005-0000-0000-0000F9970000}"/>
    <cellStyle name="Percent 2 3 14 2" xfId="34952" xr:uid="{00000000-0005-0000-0000-0000FA970000}"/>
    <cellStyle name="Percent 2 3 15" xfId="34953" xr:uid="{00000000-0005-0000-0000-0000FB970000}"/>
    <cellStyle name="Percent 2 3 15 2" xfId="34954" xr:uid="{00000000-0005-0000-0000-0000FC970000}"/>
    <cellStyle name="Percent 2 3 16" xfId="34955" xr:uid="{00000000-0005-0000-0000-0000FD970000}"/>
    <cellStyle name="Percent 2 3 17" xfId="34956" xr:uid="{00000000-0005-0000-0000-0000FE970000}"/>
    <cellStyle name="Percent 2 3 18" xfId="34957" xr:uid="{00000000-0005-0000-0000-0000FF970000}"/>
    <cellStyle name="Percent 2 3 19" xfId="34958" xr:uid="{00000000-0005-0000-0000-000000980000}"/>
    <cellStyle name="Percent 2 3 2" xfId="34959" xr:uid="{00000000-0005-0000-0000-000001980000}"/>
    <cellStyle name="Percent 2 3 2 2" xfId="47834" xr:uid="{00000000-0005-0000-0000-000002980000}"/>
    <cellStyle name="Percent 2 3 2 2 2" xfId="47835" xr:uid="{00000000-0005-0000-0000-000003980000}"/>
    <cellStyle name="Percent 2 3 2 3" xfId="47836" xr:uid="{00000000-0005-0000-0000-000004980000}"/>
    <cellStyle name="Percent 2 3 3" xfId="34960" xr:uid="{00000000-0005-0000-0000-000005980000}"/>
    <cellStyle name="Percent 2 3 3 10" xfId="34961" xr:uid="{00000000-0005-0000-0000-000006980000}"/>
    <cellStyle name="Percent 2 3 3 10 2" xfId="34962" xr:uid="{00000000-0005-0000-0000-000007980000}"/>
    <cellStyle name="Percent 2 3 3 11" xfId="34963" xr:uid="{00000000-0005-0000-0000-000008980000}"/>
    <cellStyle name="Percent 2 3 3 11 2" xfId="34964" xr:uid="{00000000-0005-0000-0000-000009980000}"/>
    <cellStyle name="Percent 2 3 3 12" xfId="34965" xr:uid="{00000000-0005-0000-0000-00000A980000}"/>
    <cellStyle name="Percent 2 3 3 13" xfId="34966" xr:uid="{00000000-0005-0000-0000-00000B980000}"/>
    <cellStyle name="Percent 2 3 3 2" xfId="34967" xr:uid="{00000000-0005-0000-0000-00000C980000}"/>
    <cellStyle name="Percent 2 3 3 2 10" xfId="34968" xr:uid="{00000000-0005-0000-0000-00000D980000}"/>
    <cellStyle name="Percent 2 3 3 2 11" xfId="34969" xr:uid="{00000000-0005-0000-0000-00000E980000}"/>
    <cellStyle name="Percent 2 3 3 2 2" xfId="34970" xr:uid="{00000000-0005-0000-0000-00000F980000}"/>
    <cellStyle name="Percent 2 3 3 2 2 2" xfId="34971" xr:uid="{00000000-0005-0000-0000-000010980000}"/>
    <cellStyle name="Percent 2 3 3 2 2 2 2" xfId="34972" xr:uid="{00000000-0005-0000-0000-000011980000}"/>
    <cellStyle name="Percent 2 3 3 2 2 3" xfId="34973" xr:uid="{00000000-0005-0000-0000-000012980000}"/>
    <cellStyle name="Percent 2 3 3 2 2 3 2" xfId="34974" xr:uid="{00000000-0005-0000-0000-000013980000}"/>
    <cellStyle name="Percent 2 3 3 2 2 4" xfId="34975" xr:uid="{00000000-0005-0000-0000-000014980000}"/>
    <cellStyle name="Percent 2 3 3 2 2 4 2" xfId="34976" xr:uid="{00000000-0005-0000-0000-000015980000}"/>
    <cellStyle name="Percent 2 3 3 2 2 5" xfId="34977" xr:uid="{00000000-0005-0000-0000-000016980000}"/>
    <cellStyle name="Percent 2 3 3 2 2 6" xfId="34978" xr:uid="{00000000-0005-0000-0000-000017980000}"/>
    <cellStyle name="Percent 2 3 3 2 3" xfId="34979" xr:uid="{00000000-0005-0000-0000-000018980000}"/>
    <cellStyle name="Percent 2 3 3 2 3 2" xfId="34980" xr:uid="{00000000-0005-0000-0000-000019980000}"/>
    <cellStyle name="Percent 2 3 3 2 3 2 2" xfId="34981" xr:uid="{00000000-0005-0000-0000-00001A980000}"/>
    <cellStyle name="Percent 2 3 3 2 3 3" xfId="34982" xr:uid="{00000000-0005-0000-0000-00001B980000}"/>
    <cellStyle name="Percent 2 3 3 2 3 3 2" xfId="34983" xr:uid="{00000000-0005-0000-0000-00001C980000}"/>
    <cellStyle name="Percent 2 3 3 2 3 4" xfId="34984" xr:uid="{00000000-0005-0000-0000-00001D980000}"/>
    <cellStyle name="Percent 2 3 3 2 3 4 2" xfId="34985" xr:uid="{00000000-0005-0000-0000-00001E980000}"/>
    <cellStyle name="Percent 2 3 3 2 3 5" xfId="34986" xr:uid="{00000000-0005-0000-0000-00001F980000}"/>
    <cellStyle name="Percent 2 3 3 2 3 6" xfId="34987" xr:uid="{00000000-0005-0000-0000-000020980000}"/>
    <cellStyle name="Percent 2 3 3 2 4" xfId="34988" xr:uid="{00000000-0005-0000-0000-000021980000}"/>
    <cellStyle name="Percent 2 3 3 2 4 2" xfId="34989" xr:uid="{00000000-0005-0000-0000-000022980000}"/>
    <cellStyle name="Percent 2 3 3 2 4 2 2" xfId="34990" xr:uid="{00000000-0005-0000-0000-000023980000}"/>
    <cellStyle name="Percent 2 3 3 2 4 3" xfId="34991" xr:uid="{00000000-0005-0000-0000-000024980000}"/>
    <cellStyle name="Percent 2 3 3 2 4 3 2" xfId="34992" xr:uid="{00000000-0005-0000-0000-000025980000}"/>
    <cellStyle name="Percent 2 3 3 2 4 4" xfId="34993" xr:uid="{00000000-0005-0000-0000-000026980000}"/>
    <cellStyle name="Percent 2 3 3 2 4 4 2" xfId="34994" xr:uid="{00000000-0005-0000-0000-000027980000}"/>
    <cellStyle name="Percent 2 3 3 2 4 5" xfId="34995" xr:uid="{00000000-0005-0000-0000-000028980000}"/>
    <cellStyle name="Percent 2 3 3 2 4 6" xfId="34996" xr:uid="{00000000-0005-0000-0000-000029980000}"/>
    <cellStyle name="Percent 2 3 3 2 5" xfId="34997" xr:uid="{00000000-0005-0000-0000-00002A980000}"/>
    <cellStyle name="Percent 2 3 3 2 5 2" xfId="34998" xr:uid="{00000000-0005-0000-0000-00002B980000}"/>
    <cellStyle name="Percent 2 3 3 2 5 2 2" xfId="34999" xr:uid="{00000000-0005-0000-0000-00002C980000}"/>
    <cellStyle name="Percent 2 3 3 2 5 3" xfId="35000" xr:uid="{00000000-0005-0000-0000-00002D980000}"/>
    <cellStyle name="Percent 2 3 3 2 5 3 2" xfId="35001" xr:uid="{00000000-0005-0000-0000-00002E980000}"/>
    <cellStyle name="Percent 2 3 3 2 5 4" xfId="35002" xr:uid="{00000000-0005-0000-0000-00002F980000}"/>
    <cellStyle name="Percent 2 3 3 2 5 4 2" xfId="35003" xr:uid="{00000000-0005-0000-0000-000030980000}"/>
    <cellStyle name="Percent 2 3 3 2 5 5" xfId="35004" xr:uid="{00000000-0005-0000-0000-000031980000}"/>
    <cellStyle name="Percent 2 3 3 2 5 6" xfId="35005" xr:uid="{00000000-0005-0000-0000-000032980000}"/>
    <cellStyle name="Percent 2 3 3 2 6" xfId="35006" xr:uid="{00000000-0005-0000-0000-000033980000}"/>
    <cellStyle name="Percent 2 3 3 2 6 2" xfId="35007" xr:uid="{00000000-0005-0000-0000-000034980000}"/>
    <cellStyle name="Percent 2 3 3 2 6 2 2" xfId="35008" xr:uid="{00000000-0005-0000-0000-000035980000}"/>
    <cellStyle name="Percent 2 3 3 2 6 3" xfId="35009" xr:uid="{00000000-0005-0000-0000-000036980000}"/>
    <cellStyle name="Percent 2 3 3 2 6 3 2" xfId="35010" xr:uid="{00000000-0005-0000-0000-000037980000}"/>
    <cellStyle name="Percent 2 3 3 2 6 4" xfId="35011" xr:uid="{00000000-0005-0000-0000-000038980000}"/>
    <cellStyle name="Percent 2 3 3 2 6 5" xfId="35012" xr:uid="{00000000-0005-0000-0000-000039980000}"/>
    <cellStyle name="Percent 2 3 3 2 7" xfId="35013" xr:uid="{00000000-0005-0000-0000-00003A980000}"/>
    <cellStyle name="Percent 2 3 3 2 7 2" xfId="35014" xr:uid="{00000000-0005-0000-0000-00003B980000}"/>
    <cellStyle name="Percent 2 3 3 2 8" xfId="35015" xr:uid="{00000000-0005-0000-0000-00003C980000}"/>
    <cellStyle name="Percent 2 3 3 2 8 2" xfId="35016" xr:uid="{00000000-0005-0000-0000-00003D980000}"/>
    <cellStyle name="Percent 2 3 3 2 9" xfId="35017" xr:uid="{00000000-0005-0000-0000-00003E980000}"/>
    <cellStyle name="Percent 2 3 3 2 9 2" xfId="35018" xr:uid="{00000000-0005-0000-0000-00003F980000}"/>
    <cellStyle name="Percent 2 3 3 3" xfId="35019" xr:uid="{00000000-0005-0000-0000-000040980000}"/>
    <cellStyle name="Percent 2 3 3 3 10" xfId="35020" xr:uid="{00000000-0005-0000-0000-000041980000}"/>
    <cellStyle name="Percent 2 3 3 3 2" xfId="35021" xr:uid="{00000000-0005-0000-0000-000042980000}"/>
    <cellStyle name="Percent 2 3 3 3 2 2" xfId="35022" xr:uid="{00000000-0005-0000-0000-000043980000}"/>
    <cellStyle name="Percent 2 3 3 3 2 2 2" xfId="35023" xr:uid="{00000000-0005-0000-0000-000044980000}"/>
    <cellStyle name="Percent 2 3 3 3 2 3" xfId="35024" xr:uid="{00000000-0005-0000-0000-000045980000}"/>
    <cellStyle name="Percent 2 3 3 3 2 3 2" xfId="35025" xr:uid="{00000000-0005-0000-0000-000046980000}"/>
    <cellStyle name="Percent 2 3 3 3 2 4" xfId="35026" xr:uid="{00000000-0005-0000-0000-000047980000}"/>
    <cellStyle name="Percent 2 3 3 3 2 4 2" xfId="35027" xr:uid="{00000000-0005-0000-0000-000048980000}"/>
    <cellStyle name="Percent 2 3 3 3 2 5" xfId="35028" xr:uid="{00000000-0005-0000-0000-000049980000}"/>
    <cellStyle name="Percent 2 3 3 3 2 6" xfId="35029" xr:uid="{00000000-0005-0000-0000-00004A980000}"/>
    <cellStyle name="Percent 2 3 3 3 3" xfId="35030" xr:uid="{00000000-0005-0000-0000-00004B980000}"/>
    <cellStyle name="Percent 2 3 3 3 3 2" xfId="35031" xr:uid="{00000000-0005-0000-0000-00004C980000}"/>
    <cellStyle name="Percent 2 3 3 3 3 2 2" xfId="35032" xr:uid="{00000000-0005-0000-0000-00004D980000}"/>
    <cellStyle name="Percent 2 3 3 3 3 3" xfId="35033" xr:uid="{00000000-0005-0000-0000-00004E980000}"/>
    <cellStyle name="Percent 2 3 3 3 3 3 2" xfId="35034" xr:uid="{00000000-0005-0000-0000-00004F980000}"/>
    <cellStyle name="Percent 2 3 3 3 3 4" xfId="35035" xr:uid="{00000000-0005-0000-0000-000050980000}"/>
    <cellStyle name="Percent 2 3 3 3 3 4 2" xfId="35036" xr:uid="{00000000-0005-0000-0000-000051980000}"/>
    <cellStyle name="Percent 2 3 3 3 3 5" xfId="35037" xr:uid="{00000000-0005-0000-0000-000052980000}"/>
    <cellStyle name="Percent 2 3 3 3 3 6" xfId="35038" xr:uid="{00000000-0005-0000-0000-000053980000}"/>
    <cellStyle name="Percent 2 3 3 3 4" xfId="35039" xr:uid="{00000000-0005-0000-0000-000054980000}"/>
    <cellStyle name="Percent 2 3 3 3 4 2" xfId="35040" xr:uid="{00000000-0005-0000-0000-000055980000}"/>
    <cellStyle name="Percent 2 3 3 3 4 2 2" xfId="35041" xr:uid="{00000000-0005-0000-0000-000056980000}"/>
    <cellStyle name="Percent 2 3 3 3 4 3" xfId="35042" xr:uid="{00000000-0005-0000-0000-000057980000}"/>
    <cellStyle name="Percent 2 3 3 3 4 3 2" xfId="35043" xr:uid="{00000000-0005-0000-0000-000058980000}"/>
    <cellStyle name="Percent 2 3 3 3 4 4" xfId="35044" xr:uid="{00000000-0005-0000-0000-000059980000}"/>
    <cellStyle name="Percent 2 3 3 3 4 4 2" xfId="35045" xr:uid="{00000000-0005-0000-0000-00005A980000}"/>
    <cellStyle name="Percent 2 3 3 3 4 5" xfId="35046" xr:uid="{00000000-0005-0000-0000-00005B980000}"/>
    <cellStyle name="Percent 2 3 3 3 4 6" xfId="35047" xr:uid="{00000000-0005-0000-0000-00005C980000}"/>
    <cellStyle name="Percent 2 3 3 3 5" xfId="35048" xr:uid="{00000000-0005-0000-0000-00005D980000}"/>
    <cellStyle name="Percent 2 3 3 3 5 2" xfId="35049" xr:uid="{00000000-0005-0000-0000-00005E980000}"/>
    <cellStyle name="Percent 2 3 3 3 5 2 2" xfId="35050" xr:uid="{00000000-0005-0000-0000-00005F980000}"/>
    <cellStyle name="Percent 2 3 3 3 5 3" xfId="35051" xr:uid="{00000000-0005-0000-0000-000060980000}"/>
    <cellStyle name="Percent 2 3 3 3 5 3 2" xfId="35052" xr:uid="{00000000-0005-0000-0000-000061980000}"/>
    <cellStyle name="Percent 2 3 3 3 5 4" xfId="35053" xr:uid="{00000000-0005-0000-0000-000062980000}"/>
    <cellStyle name="Percent 2 3 3 3 5 5" xfId="35054" xr:uid="{00000000-0005-0000-0000-000063980000}"/>
    <cellStyle name="Percent 2 3 3 3 6" xfId="35055" xr:uid="{00000000-0005-0000-0000-000064980000}"/>
    <cellStyle name="Percent 2 3 3 3 6 2" xfId="35056" xr:uid="{00000000-0005-0000-0000-000065980000}"/>
    <cellStyle name="Percent 2 3 3 3 7" xfId="35057" xr:uid="{00000000-0005-0000-0000-000066980000}"/>
    <cellStyle name="Percent 2 3 3 3 7 2" xfId="35058" xr:uid="{00000000-0005-0000-0000-000067980000}"/>
    <cellStyle name="Percent 2 3 3 3 8" xfId="35059" xr:uid="{00000000-0005-0000-0000-000068980000}"/>
    <cellStyle name="Percent 2 3 3 3 8 2" xfId="35060" xr:uid="{00000000-0005-0000-0000-000069980000}"/>
    <cellStyle name="Percent 2 3 3 3 9" xfId="35061" xr:uid="{00000000-0005-0000-0000-00006A980000}"/>
    <cellStyle name="Percent 2 3 3 4" xfId="35062" xr:uid="{00000000-0005-0000-0000-00006B980000}"/>
    <cellStyle name="Percent 2 3 3 4 10" xfId="35063" xr:uid="{00000000-0005-0000-0000-00006C980000}"/>
    <cellStyle name="Percent 2 3 3 4 2" xfId="35064" xr:uid="{00000000-0005-0000-0000-00006D980000}"/>
    <cellStyle name="Percent 2 3 3 4 2 2" xfId="35065" xr:uid="{00000000-0005-0000-0000-00006E980000}"/>
    <cellStyle name="Percent 2 3 3 4 2 2 2" xfId="35066" xr:uid="{00000000-0005-0000-0000-00006F980000}"/>
    <cellStyle name="Percent 2 3 3 4 2 3" xfId="35067" xr:uid="{00000000-0005-0000-0000-000070980000}"/>
    <cellStyle name="Percent 2 3 3 4 2 3 2" xfId="35068" xr:uid="{00000000-0005-0000-0000-000071980000}"/>
    <cellStyle name="Percent 2 3 3 4 2 4" xfId="35069" xr:uid="{00000000-0005-0000-0000-000072980000}"/>
    <cellStyle name="Percent 2 3 3 4 2 4 2" xfId="35070" xr:uid="{00000000-0005-0000-0000-000073980000}"/>
    <cellStyle name="Percent 2 3 3 4 2 5" xfId="35071" xr:uid="{00000000-0005-0000-0000-000074980000}"/>
    <cellStyle name="Percent 2 3 3 4 2 6" xfId="35072" xr:uid="{00000000-0005-0000-0000-000075980000}"/>
    <cellStyle name="Percent 2 3 3 4 3" xfId="35073" xr:uid="{00000000-0005-0000-0000-000076980000}"/>
    <cellStyle name="Percent 2 3 3 4 3 2" xfId="35074" xr:uid="{00000000-0005-0000-0000-000077980000}"/>
    <cellStyle name="Percent 2 3 3 4 3 2 2" xfId="35075" xr:uid="{00000000-0005-0000-0000-000078980000}"/>
    <cellStyle name="Percent 2 3 3 4 3 3" xfId="35076" xr:uid="{00000000-0005-0000-0000-000079980000}"/>
    <cellStyle name="Percent 2 3 3 4 3 3 2" xfId="35077" xr:uid="{00000000-0005-0000-0000-00007A980000}"/>
    <cellStyle name="Percent 2 3 3 4 3 4" xfId="35078" xr:uid="{00000000-0005-0000-0000-00007B980000}"/>
    <cellStyle name="Percent 2 3 3 4 3 4 2" xfId="35079" xr:uid="{00000000-0005-0000-0000-00007C980000}"/>
    <cellStyle name="Percent 2 3 3 4 3 5" xfId="35080" xr:uid="{00000000-0005-0000-0000-00007D980000}"/>
    <cellStyle name="Percent 2 3 3 4 3 6" xfId="35081" xr:uid="{00000000-0005-0000-0000-00007E980000}"/>
    <cellStyle name="Percent 2 3 3 4 4" xfId="35082" xr:uid="{00000000-0005-0000-0000-00007F980000}"/>
    <cellStyle name="Percent 2 3 3 4 4 2" xfId="35083" xr:uid="{00000000-0005-0000-0000-000080980000}"/>
    <cellStyle name="Percent 2 3 3 4 4 2 2" xfId="35084" xr:uid="{00000000-0005-0000-0000-000081980000}"/>
    <cellStyle name="Percent 2 3 3 4 4 3" xfId="35085" xr:uid="{00000000-0005-0000-0000-000082980000}"/>
    <cellStyle name="Percent 2 3 3 4 4 3 2" xfId="35086" xr:uid="{00000000-0005-0000-0000-000083980000}"/>
    <cellStyle name="Percent 2 3 3 4 4 4" xfId="35087" xr:uid="{00000000-0005-0000-0000-000084980000}"/>
    <cellStyle name="Percent 2 3 3 4 4 4 2" xfId="35088" xr:uid="{00000000-0005-0000-0000-000085980000}"/>
    <cellStyle name="Percent 2 3 3 4 4 5" xfId="35089" xr:uid="{00000000-0005-0000-0000-000086980000}"/>
    <cellStyle name="Percent 2 3 3 4 4 6" xfId="35090" xr:uid="{00000000-0005-0000-0000-000087980000}"/>
    <cellStyle name="Percent 2 3 3 4 5" xfId="35091" xr:uid="{00000000-0005-0000-0000-000088980000}"/>
    <cellStyle name="Percent 2 3 3 4 5 2" xfId="35092" xr:uid="{00000000-0005-0000-0000-000089980000}"/>
    <cellStyle name="Percent 2 3 3 4 5 2 2" xfId="35093" xr:uid="{00000000-0005-0000-0000-00008A980000}"/>
    <cellStyle name="Percent 2 3 3 4 5 3" xfId="35094" xr:uid="{00000000-0005-0000-0000-00008B980000}"/>
    <cellStyle name="Percent 2 3 3 4 5 3 2" xfId="35095" xr:uid="{00000000-0005-0000-0000-00008C980000}"/>
    <cellStyle name="Percent 2 3 3 4 5 4" xfId="35096" xr:uid="{00000000-0005-0000-0000-00008D980000}"/>
    <cellStyle name="Percent 2 3 3 4 5 5" xfId="35097" xr:uid="{00000000-0005-0000-0000-00008E980000}"/>
    <cellStyle name="Percent 2 3 3 4 6" xfId="35098" xr:uid="{00000000-0005-0000-0000-00008F980000}"/>
    <cellStyle name="Percent 2 3 3 4 6 2" xfId="35099" xr:uid="{00000000-0005-0000-0000-000090980000}"/>
    <cellStyle name="Percent 2 3 3 4 7" xfId="35100" xr:uid="{00000000-0005-0000-0000-000091980000}"/>
    <cellStyle name="Percent 2 3 3 4 7 2" xfId="35101" xr:uid="{00000000-0005-0000-0000-000092980000}"/>
    <cellStyle name="Percent 2 3 3 4 8" xfId="35102" xr:uid="{00000000-0005-0000-0000-000093980000}"/>
    <cellStyle name="Percent 2 3 3 4 8 2" xfId="35103" xr:uid="{00000000-0005-0000-0000-000094980000}"/>
    <cellStyle name="Percent 2 3 3 4 9" xfId="35104" xr:uid="{00000000-0005-0000-0000-000095980000}"/>
    <cellStyle name="Percent 2 3 3 5" xfId="35105" xr:uid="{00000000-0005-0000-0000-000096980000}"/>
    <cellStyle name="Percent 2 3 3 5 2" xfId="35106" xr:uid="{00000000-0005-0000-0000-000097980000}"/>
    <cellStyle name="Percent 2 3 3 5 2 2" xfId="35107" xr:uid="{00000000-0005-0000-0000-000098980000}"/>
    <cellStyle name="Percent 2 3 3 5 3" xfId="35108" xr:uid="{00000000-0005-0000-0000-000099980000}"/>
    <cellStyle name="Percent 2 3 3 5 3 2" xfId="35109" xr:uid="{00000000-0005-0000-0000-00009A980000}"/>
    <cellStyle name="Percent 2 3 3 5 4" xfId="35110" xr:uid="{00000000-0005-0000-0000-00009B980000}"/>
    <cellStyle name="Percent 2 3 3 5 4 2" xfId="35111" xr:uid="{00000000-0005-0000-0000-00009C980000}"/>
    <cellStyle name="Percent 2 3 3 5 5" xfId="35112" xr:uid="{00000000-0005-0000-0000-00009D980000}"/>
    <cellStyle name="Percent 2 3 3 5 6" xfId="35113" xr:uid="{00000000-0005-0000-0000-00009E980000}"/>
    <cellStyle name="Percent 2 3 3 6" xfId="35114" xr:uid="{00000000-0005-0000-0000-00009F980000}"/>
    <cellStyle name="Percent 2 3 3 6 2" xfId="35115" xr:uid="{00000000-0005-0000-0000-0000A0980000}"/>
    <cellStyle name="Percent 2 3 3 6 2 2" xfId="35116" xr:uid="{00000000-0005-0000-0000-0000A1980000}"/>
    <cellStyle name="Percent 2 3 3 6 3" xfId="35117" xr:uid="{00000000-0005-0000-0000-0000A2980000}"/>
    <cellStyle name="Percent 2 3 3 6 3 2" xfId="35118" xr:uid="{00000000-0005-0000-0000-0000A3980000}"/>
    <cellStyle name="Percent 2 3 3 6 4" xfId="35119" xr:uid="{00000000-0005-0000-0000-0000A4980000}"/>
    <cellStyle name="Percent 2 3 3 6 4 2" xfId="35120" xr:uid="{00000000-0005-0000-0000-0000A5980000}"/>
    <cellStyle name="Percent 2 3 3 6 5" xfId="35121" xr:uid="{00000000-0005-0000-0000-0000A6980000}"/>
    <cellStyle name="Percent 2 3 3 6 6" xfId="35122" xr:uid="{00000000-0005-0000-0000-0000A7980000}"/>
    <cellStyle name="Percent 2 3 3 7" xfId="35123" xr:uid="{00000000-0005-0000-0000-0000A8980000}"/>
    <cellStyle name="Percent 2 3 3 7 2" xfId="35124" xr:uid="{00000000-0005-0000-0000-0000A9980000}"/>
    <cellStyle name="Percent 2 3 3 7 2 2" xfId="35125" xr:uid="{00000000-0005-0000-0000-0000AA980000}"/>
    <cellStyle name="Percent 2 3 3 7 3" xfId="35126" xr:uid="{00000000-0005-0000-0000-0000AB980000}"/>
    <cellStyle name="Percent 2 3 3 7 3 2" xfId="35127" xr:uid="{00000000-0005-0000-0000-0000AC980000}"/>
    <cellStyle name="Percent 2 3 3 7 4" xfId="35128" xr:uid="{00000000-0005-0000-0000-0000AD980000}"/>
    <cellStyle name="Percent 2 3 3 7 4 2" xfId="35129" xr:uid="{00000000-0005-0000-0000-0000AE980000}"/>
    <cellStyle name="Percent 2 3 3 7 5" xfId="35130" xr:uid="{00000000-0005-0000-0000-0000AF980000}"/>
    <cellStyle name="Percent 2 3 3 7 6" xfId="35131" xr:uid="{00000000-0005-0000-0000-0000B0980000}"/>
    <cellStyle name="Percent 2 3 3 8" xfId="35132" xr:uid="{00000000-0005-0000-0000-0000B1980000}"/>
    <cellStyle name="Percent 2 3 3 8 2" xfId="35133" xr:uid="{00000000-0005-0000-0000-0000B2980000}"/>
    <cellStyle name="Percent 2 3 3 8 2 2" xfId="35134" xr:uid="{00000000-0005-0000-0000-0000B3980000}"/>
    <cellStyle name="Percent 2 3 3 8 3" xfId="35135" xr:uid="{00000000-0005-0000-0000-0000B4980000}"/>
    <cellStyle name="Percent 2 3 3 8 3 2" xfId="35136" xr:uid="{00000000-0005-0000-0000-0000B5980000}"/>
    <cellStyle name="Percent 2 3 3 8 4" xfId="35137" xr:uid="{00000000-0005-0000-0000-0000B6980000}"/>
    <cellStyle name="Percent 2 3 3 8 5" xfId="35138" xr:uid="{00000000-0005-0000-0000-0000B7980000}"/>
    <cellStyle name="Percent 2 3 3 9" xfId="35139" xr:uid="{00000000-0005-0000-0000-0000B8980000}"/>
    <cellStyle name="Percent 2 3 3 9 2" xfId="35140" xr:uid="{00000000-0005-0000-0000-0000B9980000}"/>
    <cellStyle name="Percent 2 3 4" xfId="35141" xr:uid="{00000000-0005-0000-0000-0000BA980000}"/>
    <cellStyle name="Percent 2 3 4 10" xfId="35142" xr:uid="{00000000-0005-0000-0000-0000BB980000}"/>
    <cellStyle name="Percent 2 3 4 10 2" xfId="35143" xr:uid="{00000000-0005-0000-0000-0000BC980000}"/>
    <cellStyle name="Percent 2 3 4 11" xfId="35144" xr:uid="{00000000-0005-0000-0000-0000BD980000}"/>
    <cellStyle name="Percent 2 3 4 11 2" xfId="35145" xr:uid="{00000000-0005-0000-0000-0000BE980000}"/>
    <cellStyle name="Percent 2 3 4 12" xfId="35146" xr:uid="{00000000-0005-0000-0000-0000BF980000}"/>
    <cellStyle name="Percent 2 3 4 13" xfId="35147" xr:uid="{00000000-0005-0000-0000-0000C0980000}"/>
    <cellStyle name="Percent 2 3 4 2" xfId="35148" xr:uid="{00000000-0005-0000-0000-0000C1980000}"/>
    <cellStyle name="Percent 2 3 4 2 10" xfId="35149" xr:uid="{00000000-0005-0000-0000-0000C2980000}"/>
    <cellStyle name="Percent 2 3 4 2 11" xfId="35150" xr:uid="{00000000-0005-0000-0000-0000C3980000}"/>
    <cellStyle name="Percent 2 3 4 2 2" xfId="35151" xr:uid="{00000000-0005-0000-0000-0000C4980000}"/>
    <cellStyle name="Percent 2 3 4 2 2 2" xfId="35152" xr:uid="{00000000-0005-0000-0000-0000C5980000}"/>
    <cellStyle name="Percent 2 3 4 2 2 2 2" xfId="35153" xr:uid="{00000000-0005-0000-0000-0000C6980000}"/>
    <cellStyle name="Percent 2 3 4 2 2 3" xfId="35154" xr:uid="{00000000-0005-0000-0000-0000C7980000}"/>
    <cellStyle name="Percent 2 3 4 2 2 3 2" xfId="35155" xr:uid="{00000000-0005-0000-0000-0000C8980000}"/>
    <cellStyle name="Percent 2 3 4 2 2 4" xfId="35156" xr:uid="{00000000-0005-0000-0000-0000C9980000}"/>
    <cellStyle name="Percent 2 3 4 2 2 4 2" xfId="35157" xr:uid="{00000000-0005-0000-0000-0000CA980000}"/>
    <cellStyle name="Percent 2 3 4 2 2 5" xfId="35158" xr:uid="{00000000-0005-0000-0000-0000CB980000}"/>
    <cellStyle name="Percent 2 3 4 2 2 6" xfId="35159" xr:uid="{00000000-0005-0000-0000-0000CC980000}"/>
    <cellStyle name="Percent 2 3 4 2 3" xfId="35160" xr:uid="{00000000-0005-0000-0000-0000CD980000}"/>
    <cellStyle name="Percent 2 3 4 2 3 2" xfId="35161" xr:uid="{00000000-0005-0000-0000-0000CE980000}"/>
    <cellStyle name="Percent 2 3 4 2 3 2 2" xfId="35162" xr:uid="{00000000-0005-0000-0000-0000CF980000}"/>
    <cellStyle name="Percent 2 3 4 2 3 3" xfId="35163" xr:uid="{00000000-0005-0000-0000-0000D0980000}"/>
    <cellStyle name="Percent 2 3 4 2 3 3 2" xfId="35164" xr:uid="{00000000-0005-0000-0000-0000D1980000}"/>
    <cellStyle name="Percent 2 3 4 2 3 4" xfId="35165" xr:uid="{00000000-0005-0000-0000-0000D2980000}"/>
    <cellStyle name="Percent 2 3 4 2 3 4 2" xfId="35166" xr:uid="{00000000-0005-0000-0000-0000D3980000}"/>
    <cellStyle name="Percent 2 3 4 2 3 5" xfId="35167" xr:uid="{00000000-0005-0000-0000-0000D4980000}"/>
    <cellStyle name="Percent 2 3 4 2 3 6" xfId="35168" xr:uid="{00000000-0005-0000-0000-0000D5980000}"/>
    <cellStyle name="Percent 2 3 4 2 4" xfId="35169" xr:uid="{00000000-0005-0000-0000-0000D6980000}"/>
    <cellStyle name="Percent 2 3 4 2 4 2" xfId="35170" xr:uid="{00000000-0005-0000-0000-0000D7980000}"/>
    <cellStyle name="Percent 2 3 4 2 4 2 2" xfId="35171" xr:uid="{00000000-0005-0000-0000-0000D8980000}"/>
    <cellStyle name="Percent 2 3 4 2 4 3" xfId="35172" xr:uid="{00000000-0005-0000-0000-0000D9980000}"/>
    <cellStyle name="Percent 2 3 4 2 4 3 2" xfId="35173" xr:uid="{00000000-0005-0000-0000-0000DA980000}"/>
    <cellStyle name="Percent 2 3 4 2 4 4" xfId="35174" xr:uid="{00000000-0005-0000-0000-0000DB980000}"/>
    <cellStyle name="Percent 2 3 4 2 4 4 2" xfId="35175" xr:uid="{00000000-0005-0000-0000-0000DC980000}"/>
    <cellStyle name="Percent 2 3 4 2 4 5" xfId="35176" xr:uid="{00000000-0005-0000-0000-0000DD980000}"/>
    <cellStyle name="Percent 2 3 4 2 4 6" xfId="35177" xr:uid="{00000000-0005-0000-0000-0000DE980000}"/>
    <cellStyle name="Percent 2 3 4 2 5" xfId="35178" xr:uid="{00000000-0005-0000-0000-0000DF980000}"/>
    <cellStyle name="Percent 2 3 4 2 5 2" xfId="35179" xr:uid="{00000000-0005-0000-0000-0000E0980000}"/>
    <cellStyle name="Percent 2 3 4 2 5 2 2" xfId="35180" xr:uid="{00000000-0005-0000-0000-0000E1980000}"/>
    <cellStyle name="Percent 2 3 4 2 5 3" xfId="35181" xr:uid="{00000000-0005-0000-0000-0000E2980000}"/>
    <cellStyle name="Percent 2 3 4 2 5 3 2" xfId="35182" xr:uid="{00000000-0005-0000-0000-0000E3980000}"/>
    <cellStyle name="Percent 2 3 4 2 5 4" xfId="35183" xr:uid="{00000000-0005-0000-0000-0000E4980000}"/>
    <cellStyle name="Percent 2 3 4 2 5 4 2" xfId="35184" xr:uid="{00000000-0005-0000-0000-0000E5980000}"/>
    <cellStyle name="Percent 2 3 4 2 5 5" xfId="35185" xr:uid="{00000000-0005-0000-0000-0000E6980000}"/>
    <cellStyle name="Percent 2 3 4 2 5 6" xfId="35186" xr:uid="{00000000-0005-0000-0000-0000E7980000}"/>
    <cellStyle name="Percent 2 3 4 2 6" xfId="35187" xr:uid="{00000000-0005-0000-0000-0000E8980000}"/>
    <cellStyle name="Percent 2 3 4 2 6 2" xfId="35188" xr:uid="{00000000-0005-0000-0000-0000E9980000}"/>
    <cellStyle name="Percent 2 3 4 2 6 2 2" xfId="35189" xr:uid="{00000000-0005-0000-0000-0000EA980000}"/>
    <cellStyle name="Percent 2 3 4 2 6 3" xfId="35190" xr:uid="{00000000-0005-0000-0000-0000EB980000}"/>
    <cellStyle name="Percent 2 3 4 2 6 3 2" xfId="35191" xr:uid="{00000000-0005-0000-0000-0000EC980000}"/>
    <cellStyle name="Percent 2 3 4 2 6 4" xfId="35192" xr:uid="{00000000-0005-0000-0000-0000ED980000}"/>
    <cellStyle name="Percent 2 3 4 2 6 5" xfId="35193" xr:uid="{00000000-0005-0000-0000-0000EE980000}"/>
    <cellStyle name="Percent 2 3 4 2 7" xfId="35194" xr:uid="{00000000-0005-0000-0000-0000EF980000}"/>
    <cellStyle name="Percent 2 3 4 2 7 2" xfId="35195" xr:uid="{00000000-0005-0000-0000-0000F0980000}"/>
    <cellStyle name="Percent 2 3 4 2 8" xfId="35196" xr:uid="{00000000-0005-0000-0000-0000F1980000}"/>
    <cellStyle name="Percent 2 3 4 2 8 2" xfId="35197" xr:uid="{00000000-0005-0000-0000-0000F2980000}"/>
    <cellStyle name="Percent 2 3 4 2 9" xfId="35198" xr:uid="{00000000-0005-0000-0000-0000F3980000}"/>
    <cellStyle name="Percent 2 3 4 2 9 2" xfId="35199" xr:uid="{00000000-0005-0000-0000-0000F4980000}"/>
    <cellStyle name="Percent 2 3 4 3" xfId="35200" xr:uid="{00000000-0005-0000-0000-0000F5980000}"/>
    <cellStyle name="Percent 2 3 4 3 10" xfId="35201" xr:uid="{00000000-0005-0000-0000-0000F6980000}"/>
    <cellStyle name="Percent 2 3 4 3 2" xfId="35202" xr:uid="{00000000-0005-0000-0000-0000F7980000}"/>
    <cellStyle name="Percent 2 3 4 3 2 2" xfId="35203" xr:uid="{00000000-0005-0000-0000-0000F8980000}"/>
    <cellStyle name="Percent 2 3 4 3 2 2 2" xfId="35204" xr:uid="{00000000-0005-0000-0000-0000F9980000}"/>
    <cellStyle name="Percent 2 3 4 3 2 3" xfId="35205" xr:uid="{00000000-0005-0000-0000-0000FA980000}"/>
    <cellStyle name="Percent 2 3 4 3 2 3 2" xfId="35206" xr:uid="{00000000-0005-0000-0000-0000FB980000}"/>
    <cellStyle name="Percent 2 3 4 3 2 4" xfId="35207" xr:uid="{00000000-0005-0000-0000-0000FC980000}"/>
    <cellStyle name="Percent 2 3 4 3 2 4 2" xfId="35208" xr:uid="{00000000-0005-0000-0000-0000FD980000}"/>
    <cellStyle name="Percent 2 3 4 3 2 5" xfId="35209" xr:uid="{00000000-0005-0000-0000-0000FE980000}"/>
    <cellStyle name="Percent 2 3 4 3 2 6" xfId="35210" xr:uid="{00000000-0005-0000-0000-0000FF980000}"/>
    <cellStyle name="Percent 2 3 4 3 3" xfId="35211" xr:uid="{00000000-0005-0000-0000-000000990000}"/>
    <cellStyle name="Percent 2 3 4 3 3 2" xfId="35212" xr:uid="{00000000-0005-0000-0000-000001990000}"/>
    <cellStyle name="Percent 2 3 4 3 3 2 2" xfId="35213" xr:uid="{00000000-0005-0000-0000-000002990000}"/>
    <cellStyle name="Percent 2 3 4 3 3 3" xfId="35214" xr:uid="{00000000-0005-0000-0000-000003990000}"/>
    <cellStyle name="Percent 2 3 4 3 3 3 2" xfId="35215" xr:uid="{00000000-0005-0000-0000-000004990000}"/>
    <cellStyle name="Percent 2 3 4 3 3 4" xfId="35216" xr:uid="{00000000-0005-0000-0000-000005990000}"/>
    <cellStyle name="Percent 2 3 4 3 3 4 2" xfId="35217" xr:uid="{00000000-0005-0000-0000-000006990000}"/>
    <cellStyle name="Percent 2 3 4 3 3 5" xfId="35218" xr:uid="{00000000-0005-0000-0000-000007990000}"/>
    <cellStyle name="Percent 2 3 4 3 3 6" xfId="35219" xr:uid="{00000000-0005-0000-0000-000008990000}"/>
    <cellStyle name="Percent 2 3 4 3 4" xfId="35220" xr:uid="{00000000-0005-0000-0000-000009990000}"/>
    <cellStyle name="Percent 2 3 4 3 4 2" xfId="35221" xr:uid="{00000000-0005-0000-0000-00000A990000}"/>
    <cellStyle name="Percent 2 3 4 3 4 2 2" xfId="35222" xr:uid="{00000000-0005-0000-0000-00000B990000}"/>
    <cellStyle name="Percent 2 3 4 3 4 3" xfId="35223" xr:uid="{00000000-0005-0000-0000-00000C990000}"/>
    <cellStyle name="Percent 2 3 4 3 4 3 2" xfId="35224" xr:uid="{00000000-0005-0000-0000-00000D990000}"/>
    <cellStyle name="Percent 2 3 4 3 4 4" xfId="35225" xr:uid="{00000000-0005-0000-0000-00000E990000}"/>
    <cellStyle name="Percent 2 3 4 3 4 4 2" xfId="35226" xr:uid="{00000000-0005-0000-0000-00000F990000}"/>
    <cellStyle name="Percent 2 3 4 3 4 5" xfId="35227" xr:uid="{00000000-0005-0000-0000-000010990000}"/>
    <cellStyle name="Percent 2 3 4 3 4 6" xfId="35228" xr:uid="{00000000-0005-0000-0000-000011990000}"/>
    <cellStyle name="Percent 2 3 4 3 5" xfId="35229" xr:uid="{00000000-0005-0000-0000-000012990000}"/>
    <cellStyle name="Percent 2 3 4 3 5 2" xfId="35230" xr:uid="{00000000-0005-0000-0000-000013990000}"/>
    <cellStyle name="Percent 2 3 4 3 5 2 2" xfId="35231" xr:uid="{00000000-0005-0000-0000-000014990000}"/>
    <cellStyle name="Percent 2 3 4 3 5 3" xfId="35232" xr:uid="{00000000-0005-0000-0000-000015990000}"/>
    <cellStyle name="Percent 2 3 4 3 5 3 2" xfId="35233" xr:uid="{00000000-0005-0000-0000-000016990000}"/>
    <cellStyle name="Percent 2 3 4 3 5 4" xfId="35234" xr:uid="{00000000-0005-0000-0000-000017990000}"/>
    <cellStyle name="Percent 2 3 4 3 5 5" xfId="35235" xr:uid="{00000000-0005-0000-0000-000018990000}"/>
    <cellStyle name="Percent 2 3 4 3 6" xfId="35236" xr:uid="{00000000-0005-0000-0000-000019990000}"/>
    <cellStyle name="Percent 2 3 4 3 6 2" xfId="35237" xr:uid="{00000000-0005-0000-0000-00001A990000}"/>
    <cellStyle name="Percent 2 3 4 3 7" xfId="35238" xr:uid="{00000000-0005-0000-0000-00001B990000}"/>
    <cellStyle name="Percent 2 3 4 3 7 2" xfId="35239" xr:uid="{00000000-0005-0000-0000-00001C990000}"/>
    <cellStyle name="Percent 2 3 4 3 8" xfId="35240" xr:uid="{00000000-0005-0000-0000-00001D990000}"/>
    <cellStyle name="Percent 2 3 4 3 8 2" xfId="35241" xr:uid="{00000000-0005-0000-0000-00001E990000}"/>
    <cellStyle name="Percent 2 3 4 3 9" xfId="35242" xr:uid="{00000000-0005-0000-0000-00001F990000}"/>
    <cellStyle name="Percent 2 3 4 4" xfId="35243" xr:uid="{00000000-0005-0000-0000-000020990000}"/>
    <cellStyle name="Percent 2 3 4 4 10" xfId="35244" xr:uid="{00000000-0005-0000-0000-000021990000}"/>
    <cellStyle name="Percent 2 3 4 4 2" xfId="35245" xr:uid="{00000000-0005-0000-0000-000022990000}"/>
    <cellStyle name="Percent 2 3 4 4 2 2" xfId="35246" xr:uid="{00000000-0005-0000-0000-000023990000}"/>
    <cellStyle name="Percent 2 3 4 4 2 2 2" xfId="35247" xr:uid="{00000000-0005-0000-0000-000024990000}"/>
    <cellStyle name="Percent 2 3 4 4 2 3" xfId="35248" xr:uid="{00000000-0005-0000-0000-000025990000}"/>
    <cellStyle name="Percent 2 3 4 4 2 3 2" xfId="35249" xr:uid="{00000000-0005-0000-0000-000026990000}"/>
    <cellStyle name="Percent 2 3 4 4 2 4" xfId="35250" xr:uid="{00000000-0005-0000-0000-000027990000}"/>
    <cellStyle name="Percent 2 3 4 4 2 4 2" xfId="35251" xr:uid="{00000000-0005-0000-0000-000028990000}"/>
    <cellStyle name="Percent 2 3 4 4 2 5" xfId="35252" xr:uid="{00000000-0005-0000-0000-000029990000}"/>
    <cellStyle name="Percent 2 3 4 4 2 6" xfId="35253" xr:uid="{00000000-0005-0000-0000-00002A990000}"/>
    <cellStyle name="Percent 2 3 4 4 3" xfId="35254" xr:uid="{00000000-0005-0000-0000-00002B990000}"/>
    <cellStyle name="Percent 2 3 4 4 3 2" xfId="35255" xr:uid="{00000000-0005-0000-0000-00002C990000}"/>
    <cellStyle name="Percent 2 3 4 4 3 2 2" xfId="35256" xr:uid="{00000000-0005-0000-0000-00002D990000}"/>
    <cellStyle name="Percent 2 3 4 4 3 3" xfId="35257" xr:uid="{00000000-0005-0000-0000-00002E990000}"/>
    <cellStyle name="Percent 2 3 4 4 3 3 2" xfId="35258" xr:uid="{00000000-0005-0000-0000-00002F990000}"/>
    <cellStyle name="Percent 2 3 4 4 3 4" xfId="35259" xr:uid="{00000000-0005-0000-0000-000030990000}"/>
    <cellStyle name="Percent 2 3 4 4 3 4 2" xfId="35260" xr:uid="{00000000-0005-0000-0000-000031990000}"/>
    <cellStyle name="Percent 2 3 4 4 3 5" xfId="35261" xr:uid="{00000000-0005-0000-0000-000032990000}"/>
    <cellStyle name="Percent 2 3 4 4 3 6" xfId="35262" xr:uid="{00000000-0005-0000-0000-000033990000}"/>
    <cellStyle name="Percent 2 3 4 4 4" xfId="35263" xr:uid="{00000000-0005-0000-0000-000034990000}"/>
    <cellStyle name="Percent 2 3 4 4 4 2" xfId="35264" xr:uid="{00000000-0005-0000-0000-000035990000}"/>
    <cellStyle name="Percent 2 3 4 4 4 2 2" xfId="35265" xr:uid="{00000000-0005-0000-0000-000036990000}"/>
    <cellStyle name="Percent 2 3 4 4 4 3" xfId="35266" xr:uid="{00000000-0005-0000-0000-000037990000}"/>
    <cellStyle name="Percent 2 3 4 4 4 3 2" xfId="35267" xr:uid="{00000000-0005-0000-0000-000038990000}"/>
    <cellStyle name="Percent 2 3 4 4 4 4" xfId="35268" xr:uid="{00000000-0005-0000-0000-000039990000}"/>
    <cellStyle name="Percent 2 3 4 4 4 4 2" xfId="35269" xr:uid="{00000000-0005-0000-0000-00003A990000}"/>
    <cellStyle name="Percent 2 3 4 4 4 5" xfId="35270" xr:uid="{00000000-0005-0000-0000-00003B990000}"/>
    <cellStyle name="Percent 2 3 4 4 4 6" xfId="35271" xr:uid="{00000000-0005-0000-0000-00003C990000}"/>
    <cellStyle name="Percent 2 3 4 4 5" xfId="35272" xr:uid="{00000000-0005-0000-0000-00003D990000}"/>
    <cellStyle name="Percent 2 3 4 4 5 2" xfId="35273" xr:uid="{00000000-0005-0000-0000-00003E990000}"/>
    <cellStyle name="Percent 2 3 4 4 5 2 2" xfId="35274" xr:uid="{00000000-0005-0000-0000-00003F990000}"/>
    <cellStyle name="Percent 2 3 4 4 5 3" xfId="35275" xr:uid="{00000000-0005-0000-0000-000040990000}"/>
    <cellStyle name="Percent 2 3 4 4 5 3 2" xfId="35276" xr:uid="{00000000-0005-0000-0000-000041990000}"/>
    <cellStyle name="Percent 2 3 4 4 5 4" xfId="35277" xr:uid="{00000000-0005-0000-0000-000042990000}"/>
    <cellStyle name="Percent 2 3 4 4 5 5" xfId="35278" xr:uid="{00000000-0005-0000-0000-000043990000}"/>
    <cellStyle name="Percent 2 3 4 4 6" xfId="35279" xr:uid="{00000000-0005-0000-0000-000044990000}"/>
    <cellStyle name="Percent 2 3 4 4 6 2" xfId="35280" xr:uid="{00000000-0005-0000-0000-000045990000}"/>
    <cellStyle name="Percent 2 3 4 4 7" xfId="35281" xr:uid="{00000000-0005-0000-0000-000046990000}"/>
    <cellStyle name="Percent 2 3 4 4 7 2" xfId="35282" xr:uid="{00000000-0005-0000-0000-000047990000}"/>
    <cellStyle name="Percent 2 3 4 4 8" xfId="35283" xr:uid="{00000000-0005-0000-0000-000048990000}"/>
    <cellStyle name="Percent 2 3 4 4 8 2" xfId="35284" xr:uid="{00000000-0005-0000-0000-000049990000}"/>
    <cellStyle name="Percent 2 3 4 4 9" xfId="35285" xr:uid="{00000000-0005-0000-0000-00004A990000}"/>
    <cellStyle name="Percent 2 3 4 5" xfId="35286" xr:uid="{00000000-0005-0000-0000-00004B990000}"/>
    <cellStyle name="Percent 2 3 4 5 2" xfId="35287" xr:uid="{00000000-0005-0000-0000-00004C990000}"/>
    <cellStyle name="Percent 2 3 4 5 2 2" xfId="35288" xr:uid="{00000000-0005-0000-0000-00004D990000}"/>
    <cellStyle name="Percent 2 3 4 5 3" xfId="35289" xr:uid="{00000000-0005-0000-0000-00004E990000}"/>
    <cellStyle name="Percent 2 3 4 5 3 2" xfId="35290" xr:uid="{00000000-0005-0000-0000-00004F990000}"/>
    <cellStyle name="Percent 2 3 4 5 4" xfId="35291" xr:uid="{00000000-0005-0000-0000-000050990000}"/>
    <cellStyle name="Percent 2 3 4 5 4 2" xfId="35292" xr:uid="{00000000-0005-0000-0000-000051990000}"/>
    <cellStyle name="Percent 2 3 4 5 5" xfId="35293" xr:uid="{00000000-0005-0000-0000-000052990000}"/>
    <cellStyle name="Percent 2 3 4 5 6" xfId="35294" xr:uid="{00000000-0005-0000-0000-000053990000}"/>
    <cellStyle name="Percent 2 3 4 6" xfId="35295" xr:uid="{00000000-0005-0000-0000-000054990000}"/>
    <cellStyle name="Percent 2 3 4 6 2" xfId="35296" xr:uid="{00000000-0005-0000-0000-000055990000}"/>
    <cellStyle name="Percent 2 3 4 6 2 2" xfId="35297" xr:uid="{00000000-0005-0000-0000-000056990000}"/>
    <cellStyle name="Percent 2 3 4 6 3" xfId="35298" xr:uid="{00000000-0005-0000-0000-000057990000}"/>
    <cellStyle name="Percent 2 3 4 6 3 2" xfId="35299" xr:uid="{00000000-0005-0000-0000-000058990000}"/>
    <cellStyle name="Percent 2 3 4 6 4" xfId="35300" xr:uid="{00000000-0005-0000-0000-000059990000}"/>
    <cellStyle name="Percent 2 3 4 6 4 2" xfId="35301" xr:uid="{00000000-0005-0000-0000-00005A990000}"/>
    <cellStyle name="Percent 2 3 4 6 5" xfId="35302" xr:uid="{00000000-0005-0000-0000-00005B990000}"/>
    <cellStyle name="Percent 2 3 4 6 6" xfId="35303" xr:uid="{00000000-0005-0000-0000-00005C990000}"/>
    <cellStyle name="Percent 2 3 4 7" xfId="35304" xr:uid="{00000000-0005-0000-0000-00005D990000}"/>
    <cellStyle name="Percent 2 3 4 7 2" xfId="35305" xr:uid="{00000000-0005-0000-0000-00005E990000}"/>
    <cellStyle name="Percent 2 3 4 7 2 2" xfId="35306" xr:uid="{00000000-0005-0000-0000-00005F990000}"/>
    <cellStyle name="Percent 2 3 4 7 3" xfId="35307" xr:uid="{00000000-0005-0000-0000-000060990000}"/>
    <cellStyle name="Percent 2 3 4 7 3 2" xfId="35308" xr:uid="{00000000-0005-0000-0000-000061990000}"/>
    <cellStyle name="Percent 2 3 4 7 4" xfId="35309" xr:uid="{00000000-0005-0000-0000-000062990000}"/>
    <cellStyle name="Percent 2 3 4 7 4 2" xfId="35310" xr:uid="{00000000-0005-0000-0000-000063990000}"/>
    <cellStyle name="Percent 2 3 4 7 5" xfId="35311" xr:uid="{00000000-0005-0000-0000-000064990000}"/>
    <cellStyle name="Percent 2 3 4 7 6" xfId="35312" xr:uid="{00000000-0005-0000-0000-000065990000}"/>
    <cellStyle name="Percent 2 3 4 8" xfId="35313" xr:uid="{00000000-0005-0000-0000-000066990000}"/>
    <cellStyle name="Percent 2 3 4 8 2" xfId="35314" xr:uid="{00000000-0005-0000-0000-000067990000}"/>
    <cellStyle name="Percent 2 3 4 8 2 2" xfId="35315" xr:uid="{00000000-0005-0000-0000-000068990000}"/>
    <cellStyle name="Percent 2 3 4 8 3" xfId="35316" xr:uid="{00000000-0005-0000-0000-000069990000}"/>
    <cellStyle name="Percent 2 3 4 8 3 2" xfId="35317" xr:uid="{00000000-0005-0000-0000-00006A990000}"/>
    <cellStyle name="Percent 2 3 4 8 4" xfId="35318" xr:uid="{00000000-0005-0000-0000-00006B990000}"/>
    <cellStyle name="Percent 2 3 4 8 5" xfId="35319" xr:uid="{00000000-0005-0000-0000-00006C990000}"/>
    <cellStyle name="Percent 2 3 4 9" xfId="35320" xr:uid="{00000000-0005-0000-0000-00006D990000}"/>
    <cellStyle name="Percent 2 3 4 9 2" xfId="35321" xr:uid="{00000000-0005-0000-0000-00006E990000}"/>
    <cellStyle name="Percent 2 3 5" xfId="35322" xr:uid="{00000000-0005-0000-0000-00006F990000}"/>
    <cellStyle name="Percent 2 3 5 10" xfId="35323" xr:uid="{00000000-0005-0000-0000-000070990000}"/>
    <cellStyle name="Percent 2 3 5 10 2" xfId="35324" xr:uid="{00000000-0005-0000-0000-000071990000}"/>
    <cellStyle name="Percent 2 3 5 11" xfId="35325" xr:uid="{00000000-0005-0000-0000-000072990000}"/>
    <cellStyle name="Percent 2 3 5 12" xfId="35326" xr:uid="{00000000-0005-0000-0000-000073990000}"/>
    <cellStyle name="Percent 2 3 5 2" xfId="35327" xr:uid="{00000000-0005-0000-0000-000074990000}"/>
    <cellStyle name="Percent 2 3 5 2 10" xfId="35328" xr:uid="{00000000-0005-0000-0000-000075990000}"/>
    <cellStyle name="Percent 2 3 5 2 2" xfId="35329" xr:uid="{00000000-0005-0000-0000-000076990000}"/>
    <cellStyle name="Percent 2 3 5 2 2 2" xfId="35330" xr:uid="{00000000-0005-0000-0000-000077990000}"/>
    <cellStyle name="Percent 2 3 5 2 2 2 2" xfId="35331" xr:uid="{00000000-0005-0000-0000-000078990000}"/>
    <cellStyle name="Percent 2 3 5 2 2 3" xfId="35332" xr:uid="{00000000-0005-0000-0000-000079990000}"/>
    <cellStyle name="Percent 2 3 5 2 2 3 2" xfId="35333" xr:uid="{00000000-0005-0000-0000-00007A990000}"/>
    <cellStyle name="Percent 2 3 5 2 2 4" xfId="35334" xr:uid="{00000000-0005-0000-0000-00007B990000}"/>
    <cellStyle name="Percent 2 3 5 2 2 4 2" xfId="35335" xr:uid="{00000000-0005-0000-0000-00007C990000}"/>
    <cellStyle name="Percent 2 3 5 2 2 5" xfId="35336" xr:uid="{00000000-0005-0000-0000-00007D990000}"/>
    <cellStyle name="Percent 2 3 5 2 2 6" xfId="35337" xr:uid="{00000000-0005-0000-0000-00007E990000}"/>
    <cellStyle name="Percent 2 3 5 2 3" xfId="35338" xr:uid="{00000000-0005-0000-0000-00007F990000}"/>
    <cellStyle name="Percent 2 3 5 2 3 2" xfId="35339" xr:uid="{00000000-0005-0000-0000-000080990000}"/>
    <cellStyle name="Percent 2 3 5 2 3 2 2" xfId="35340" xr:uid="{00000000-0005-0000-0000-000081990000}"/>
    <cellStyle name="Percent 2 3 5 2 3 3" xfId="35341" xr:uid="{00000000-0005-0000-0000-000082990000}"/>
    <cellStyle name="Percent 2 3 5 2 3 3 2" xfId="35342" xr:uid="{00000000-0005-0000-0000-000083990000}"/>
    <cellStyle name="Percent 2 3 5 2 3 4" xfId="35343" xr:uid="{00000000-0005-0000-0000-000084990000}"/>
    <cellStyle name="Percent 2 3 5 2 3 4 2" xfId="35344" xr:uid="{00000000-0005-0000-0000-000085990000}"/>
    <cellStyle name="Percent 2 3 5 2 3 5" xfId="35345" xr:uid="{00000000-0005-0000-0000-000086990000}"/>
    <cellStyle name="Percent 2 3 5 2 3 6" xfId="35346" xr:uid="{00000000-0005-0000-0000-000087990000}"/>
    <cellStyle name="Percent 2 3 5 2 4" xfId="35347" xr:uid="{00000000-0005-0000-0000-000088990000}"/>
    <cellStyle name="Percent 2 3 5 2 4 2" xfId="35348" xr:uid="{00000000-0005-0000-0000-000089990000}"/>
    <cellStyle name="Percent 2 3 5 2 4 2 2" xfId="35349" xr:uid="{00000000-0005-0000-0000-00008A990000}"/>
    <cellStyle name="Percent 2 3 5 2 4 3" xfId="35350" xr:uid="{00000000-0005-0000-0000-00008B990000}"/>
    <cellStyle name="Percent 2 3 5 2 4 3 2" xfId="35351" xr:uid="{00000000-0005-0000-0000-00008C990000}"/>
    <cellStyle name="Percent 2 3 5 2 4 4" xfId="35352" xr:uid="{00000000-0005-0000-0000-00008D990000}"/>
    <cellStyle name="Percent 2 3 5 2 4 4 2" xfId="35353" xr:uid="{00000000-0005-0000-0000-00008E990000}"/>
    <cellStyle name="Percent 2 3 5 2 4 5" xfId="35354" xr:uid="{00000000-0005-0000-0000-00008F990000}"/>
    <cellStyle name="Percent 2 3 5 2 4 6" xfId="35355" xr:uid="{00000000-0005-0000-0000-000090990000}"/>
    <cellStyle name="Percent 2 3 5 2 5" xfId="35356" xr:uid="{00000000-0005-0000-0000-000091990000}"/>
    <cellStyle name="Percent 2 3 5 2 5 2" xfId="35357" xr:uid="{00000000-0005-0000-0000-000092990000}"/>
    <cellStyle name="Percent 2 3 5 2 5 2 2" xfId="35358" xr:uid="{00000000-0005-0000-0000-000093990000}"/>
    <cellStyle name="Percent 2 3 5 2 5 3" xfId="35359" xr:uid="{00000000-0005-0000-0000-000094990000}"/>
    <cellStyle name="Percent 2 3 5 2 5 3 2" xfId="35360" xr:uid="{00000000-0005-0000-0000-000095990000}"/>
    <cellStyle name="Percent 2 3 5 2 5 4" xfId="35361" xr:uid="{00000000-0005-0000-0000-000096990000}"/>
    <cellStyle name="Percent 2 3 5 2 5 5" xfId="35362" xr:uid="{00000000-0005-0000-0000-000097990000}"/>
    <cellStyle name="Percent 2 3 5 2 6" xfId="35363" xr:uid="{00000000-0005-0000-0000-000098990000}"/>
    <cellStyle name="Percent 2 3 5 2 6 2" xfId="35364" xr:uid="{00000000-0005-0000-0000-000099990000}"/>
    <cellStyle name="Percent 2 3 5 2 7" xfId="35365" xr:uid="{00000000-0005-0000-0000-00009A990000}"/>
    <cellStyle name="Percent 2 3 5 2 7 2" xfId="35366" xr:uid="{00000000-0005-0000-0000-00009B990000}"/>
    <cellStyle name="Percent 2 3 5 2 8" xfId="35367" xr:uid="{00000000-0005-0000-0000-00009C990000}"/>
    <cellStyle name="Percent 2 3 5 2 8 2" xfId="35368" xr:uid="{00000000-0005-0000-0000-00009D990000}"/>
    <cellStyle name="Percent 2 3 5 2 9" xfId="35369" xr:uid="{00000000-0005-0000-0000-00009E990000}"/>
    <cellStyle name="Percent 2 3 5 3" xfId="35370" xr:uid="{00000000-0005-0000-0000-00009F990000}"/>
    <cellStyle name="Percent 2 3 5 3 10" xfId="35371" xr:uid="{00000000-0005-0000-0000-0000A0990000}"/>
    <cellStyle name="Percent 2 3 5 3 2" xfId="35372" xr:uid="{00000000-0005-0000-0000-0000A1990000}"/>
    <cellStyle name="Percent 2 3 5 3 2 2" xfId="35373" xr:uid="{00000000-0005-0000-0000-0000A2990000}"/>
    <cellStyle name="Percent 2 3 5 3 2 2 2" xfId="35374" xr:uid="{00000000-0005-0000-0000-0000A3990000}"/>
    <cellStyle name="Percent 2 3 5 3 2 3" xfId="35375" xr:uid="{00000000-0005-0000-0000-0000A4990000}"/>
    <cellStyle name="Percent 2 3 5 3 2 3 2" xfId="35376" xr:uid="{00000000-0005-0000-0000-0000A5990000}"/>
    <cellStyle name="Percent 2 3 5 3 2 4" xfId="35377" xr:uid="{00000000-0005-0000-0000-0000A6990000}"/>
    <cellStyle name="Percent 2 3 5 3 2 4 2" xfId="35378" xr:uid="{00000000-0005-0000-0000-0000A7990000}"/>
    <cellStyle name="Percent 2 3 5 3 2 5" xfId="35379" xr:uid="{00000000-0005-0000-0000-0000A8990000}"/>
    <cellStyle name="Percent 2 3 5 3 2 6" xfId="35380" xr:uid="{00000000-0005-0000-0000-0000A9990000}"/>
    <cellStyle name="Percent 2 3 5 3 3" xfId="35381" xr:uid="{00000000-0005-0000-0000-0000AA990000}"/>
    <cellStyle name="Percent 2 3 5 3 3 2" xfId="35382" xr:uid="{00000000-0005-0000-0000-0000AB990000}"/>
    <cellStyle name="Percent 2 3 5 3 3 2 2" xfId="35383" xr:uid="{00000000-0005-0000-0000-0000AC990000}"/>
    <cellStyle name="Percent 2 3 5 3 3 3" xfId="35384" xr:uid="{00000000-0005-0000-0000-0000AD990000}"/>
    <cellStyle name="Percent 2 3 5 3 3 3 2" xfId="35385" xr:uid="{00000000-0005-0000-0000-0000AE990000}"/>
    <cellStyle name="Percent 2 3 5 3 3 4" xfId="35386" xr:uid="{00000000-0005-0000-0000-0000AF990000}"/>
    <cellStyle name="Percent 2 3 5 3 3 4 2" xfId="35387" xr:uid="{00000000-0005-0000-0000-0000B0990000}"/>
    <cellStyle name="Percent 2 3 5 3 3 5" xfId="35388" xr:uid="{00000000-0005-0000-0000-0000B1990000}"/>
    <cellStyle name="Percent 2 3 5 3 3 6" xfId="35389" xr:uid="{00000000-0005-0000-0000-0000B2990000}"/>
    <cellStyle name="Percent 2 3 5 3 4" xfId="35390" xr:uid="{00000000-0005-0000-0000-0000B3990000}"/>
    <cellStyle name="Percent 2 3 5 3 4 2" xfId="35391" xr:uid="{00000000-0005-0000-0000-0000B4990000}"/>
    <cellStyle name="Percent 2 3 5 3 4 2 2" xfId="35392" xr:uid="{00000000-0005-0000-0000-0000B5990000}"/>
    <cellStyle name="Percent 2 3 5 3 4 3" xfId="35393" xr:uid="{00000000-0005-0000-0000-0000B6990000}"/>
    <cellStyle name="Percent 2 3 5 3 4 3 2" xfId="35394" xr:uid="{00000000-0005-0000-0000-0000B7990000}"/>
    <cellStyle name="Percent 2 3 5 3 4 4" xfId="35395" xr:uid="{00000000-0005-0000-0000-0000B8990000}"/>
    <cellStyle name="Percent 2 3 5 3 4 4 2" xfId="35396" xr:uid="{00000000-0005-0000-0000-0000B9990000}"/>
    <cellStyle name="Percent 2 3 5 3 4 5" xfId="35397" xr:uid="{00000000-0005-0000-0000-0000BA990000}"/>
    <cellStyle name="Percent 2 3 5 3 4 6" xfId="35398" xr:uid="{00000000-0005-0000-0000-0000BB990000}"/>
    <cellStyle name="Percent 2 3 5 3 5" xfId="35399" xr:uid="{00000000-0005-0000-0000-0000BC990000}"/>
    <cellStyle name="Percent 2 3 5 3 5 2" xfId="35400" xr:uid="{00000000-0005-0000-0000-0000BD990000}"/>
    <cellStyle name="Percent 2 3 5 3 5 2 2" xfId="35401" xr:uid="{00000000-0005-0000-0000-0000BE990000}"/>
    <cellStyle name="Percent 2 3 5 3 5 3" xfId="35402" xr:uid="{00000000-0005-0000-0000-0000BF990000}"/>
    <cellStyle name="Percent 2 3 5 3 5 3 2" xfId="35403" xr:uid="{00000000-0005-0000-0000-0000C0990000}"/>
    <cellStyle name="Percent 2 3 5 3 5 4" xfId="35404" xr:uid="{00000000-0005-0000-0000-0000C1990000}"/>
    <cellStyle name="Percent 2 3 5 3 5 5" xfId="35405" xr:uid="{00000000-0005-0000-0000-0000C2990000}"/>
    <cellStyle name="Percent 2 3 5 3 6" xfId="35406" xr:uid="{00000000-0005-0000-0000-0000C3990000}"/>
    <cellStyle name="Percent 2 3 5 3 6 2" xfId="35407" xr:uid="{00000000-0005-0000-0000-0000C4990000}"/>
    <cellStyle name="Percent 2 3 5 3 7" xfId="35408" xr:uid="{00000000-0005-0000-0000-0000C5990000}"/>
    <cellStyle name="Percent 2 3 5 3 7 2" xfId="35409" xr:uid="{00000000-0005-0000-0000-0000C6990000}"/>
    <cellStyle name="Percent 2 3 5 3 8" xfId="35410" xr:uid="{00000000-0005-0000-0000-0000C7990000}"/>
    <cellStyle name="Percent 2 3 5 3 8 2" xfId="35411" xr:uid="{00000000-0005-0000-0000-0000C8990000}"/>
    <cellStyle name="Percent 2 3 5 3 9" xfId="35412" xr:uid="{00000000-0005-0000-0000-0000C9990000}"/>
    <cellStyle name="Percent 2 3 5 4" xfId="35413" xr:uid="{00000000-0005-0000-0000-0000CA990000}"/>
    <cellStyle name="Percent 2 3 5 4 2" xfId="35414" xr:uid="{00000000-0005-0000-0000-0000CB990000}"/>
    <cellStyle name="Percent 2 3 5 4 2 2" xfId="35415" xr:uid="{00000000-0005-0000-0000-0000CC990000}"/>
    <cellStyle name="Percent 2 3 5 4 3" xfId="35416" xr:uid="{00000000-0005-0000-0000-0000CD990000}"/>
    <cellStyle name="Percent 2 3 5 4 3 2" xfId="35417" xr:uid="{00000000-0005-0000-0000-0000CE990000}"/>
    <cellStyle name="Percent 2 3 5 4 4" xfId="35418" xr:uid="{00000000-0005-0000-0000-0000CF990000}"/>
    <cellStyle name="Percent 2 3 5 4 4 2" xfId="35419" xr:uid="{00000000-0005-0000-0000-0000D0990000}"/>
    <cellStyle name="Percent 2 3 5 4 5" xfId="35420" xr:uid="{00000000-0005-0000-0000-0000D1990000}"/>
    <cellStyle name="Percent 2 3 5 4 6" xfId="35421" xr:uid="{00000000-0005-0000-0000-0000D2990000}"/>
    <cellStyle name="Percent 2 3 5 5" xfId="35422" xr:uid="{00000000-0005-0000-0000-0000D3990000}"/>
    <cellStyle name="Percent 2 3 5 5 2" xfId="35423" xr:uid="{00000000-0005-0000-0000-0000D4990000}"/>
    <cellStyle name="Percent 2 3 5 5 2 2" xfId="35424" xr:uid="{00000000-0005-0000-0000-0000D5990000}"/>
    <cellStyle name="Percent 2 3 5 5 3" xfId="35425" xr:uid="{00000000-0005-0000-0000-0000D6990000}"/>
    <cellStyle name="Percent 2 3 5 5 3 2" xfId="35426" xr:uid="{00000000-0005-0000-0000-0000D7990000}"/>
    <cellStyle name="Percent 2 3 5 5 4" xfId="35427" xr:uid="{00000000-0005-0000-0000-0000D8990000}"/>
    <cellStyle name="Percent 2 3 5 5 4 2" xfId="35428" xr:uid="{00000000-0005-0000-0000-0000D9990000}"/>
    <cellStyle name="Percent 2 3 5 5 5" xfId="35429" xr:uid="{00000000-0005-0000-0000-0000DA990000}"/>
    <cellStyle name="Percent 2 3 5 5 6" xfId="35430" xr:uid="{00000000-0005-0000-0000-0000DB990000}"/>
    <cellStyle name="Percent 2 3 5 6" xfId="35431" xr:uid="{00000000-0005-0000-0000-0000DC990000}"/>
    <cellStyle name="Percent 2 3 5 6 2" xfId="35432" xr:uid="{00000000-0005-0000-0000-0000DD990000}"/>
    <cellStyle name="Percent 2 3 5 6 2 2" xfId="35433" xr:uid="{00000000-0005-0000-0000-0000DE990000}"/>
    <cellStyle name="Percent 2 3 5 6 3" xfId="35434" xr:uid="{00000000-0005-0000-0000-0000DF990000}"/>
    <cellStyle name="Percent 2 3 5 6 3 2" xfId="35435" xr:uid="{00000000-0005-0000-0000-0000E0990000}"/>
    <cellStyle name="Percent 2 3 5 6 4" xfId="35436" xr:uid="{00000000-0005-0000-0000-0000E1990000}"/>
    <cellStyle name="Percent 2 3 5 6 4 2" xfId="35437" xr:uid="{00000000-0005-0000-0000-0000E2990000}"/>
    <cellStyle name="Percent 2 3 5 6 5" xfId="35438" xr:uid="{00000000-0005-0000-0000-0000E3990000}"/>
    <cellStyle name="Percent 2 3 5 6 6" xfId="35439" xr:uid="{00000000-0005-0000-0000-0000E4990000}"/>
    <cellStyle name="Percent 2 3 5 7" xfId="35440" xr:uid="{00000000-0005-0000-0000-0000E5990000}"/>
    <cellStyle name="Percent 2 3 5 7 2" xfId="35441" xr:uid="{00000000-0005-0000-0000-0000E6990000}"/>
    <cellStyle name="Percent 2 3 5 7 2 2" xfId="35442" xr:uid="{00000000-0005-0000-0000-0000E7990000}"/>
    <cellStyle name="Percent 2 3 5 7 3" xfId="35443" xr:uid="{00000000-0005-0000-0000-0000E8990000}"/>
    <cellStyle name="Percent 2 3 5 7 3 2" xfId="35444" xr:uid="{00000000-0005-0000-0000-0000E9990000}"/>
    <cellStyle name="Percent 2 3 5 7 4" xfId="35445" xr:uid="{00000000-0005-0000-0000-0000EA990000}"/>
    <cellStyle name="Percent 2 3 5 7 5" xfId="35446" xr:uid="{00000000-0005-0000-0000-0000EB990000}"/>
    <cellStyle name="Percent 2 3 5 8" xfId="35447" xr:uid="{00000000-0005-0000-0000-0000EC990000}"/>
    <cellStyle name="Percent 2 3 5 8 2" xfId="35448" xr:uid="{00000000-0005-0000-0000-0000ED990000}"/>
    <cellStyle name="Percent 2 3 5 9" xfId="35449" xr:uid="{00000000-0005-0000-0000-0000EE990000}"/>
    <cellStyle name="Percent 2 3 5 9 2" xfId="35450" xr:uid="{00000000-0005-0000-0000-0000EF990000}"/>
    <cellStyle name="Percent 2 3 6" xfId="35451" xr:uid="{00000000-0005-0000-0000-0000F0990000}"/>
    <cellStyle name="Percent 2 3 6 10" xfId="35452" xr:uid="{00000000-0005-0000-0000-0000F1990000}"/>
    <cellStyle name="Percent 2 3 6 11" xfId="35453" xr:uid="{00000000-0005-0000-0000-0000F2990000}"/>
    <cellStyle name="Percent 2 3 6 2" xfId="35454" xr:uid="{00000000-0005-0000-0000-0000F3990000}"/>
    <cellStyle name="Percent 2 3 6 2 2" xfId="35455" xr:uid="{00000000-0005-0000-0000-0000F4990000}"/>
    <cellStyle name="Percent 2 3 6 2 2 2" xfId="35456" xr:uid="{00000000-0005-0000-0000-0000F5990000}"/>
    <cellStyle name="Percent 2 3 6 2 3" xfId="35457" xr:uid="{00000000-0005-0000-0000-0000F6990000}"/>
    <cellStyle name="Percent 2 3 6 2 3 2" xfId="35458" xr:uid="{00000000-0005-0000-0000-0000F7990000}"/>
    <cellStyle name="Percent 2 3 6 2 4" xfId="35459" xr:uid="{00000000-0005-0000-0000-0000F8990000}"/>
    <cellStyle name="Percent 2 3 6 2 4 2" xfId="35460" xr:uid="{00000000-0005-0000-0000-0000F9990000}"/>
    <cellStyle name="Percent 2 3 6 2 5" xfId="35461" xr:uid="{00000000-0005-0000-0000-0000FA990000}"/>
    <cellStyle name="Percent 2 3 6 2 6" xfId="35462" xr:uid="{00000000-0005-0000-0000-0000FB990000}"/>
    <cellStyle name="Percent 2 3 6 3" xfId="35463" xr:uid="{00000000-0005-0000-0000-0000FC990000}"/>
    <cellStyle name="Percent 2 3 6 3 2" xfId="35464" xr:uid="{00000000-0005-0000-0000-0000FD990000}"/>
    <cellStyle name="Percent 2 3 6 3 2 2" xfId="35465" xr:uid="{00000000-0005-0000-0000-0000FE990000}"/>
    <cellStyle name="Percent 2 3 6 3 3" xfId="35466" xr:uid="{00000000-0005-0000-0000-0000FF990000}"/>
    <cellStyle name="Percent 2 3 6 3 3 2" xfId="35467" xr:uid="{00000000-0005-0000-0000-0000009A0000}"/>
    <cellStyle name="Percent 2 3 6 3 4" xfId="35468" xr:uid="{00000000-0005-0000-0000-0000019A0000}"/>
    <cellStyle name="Percent 2 3 6 3 4 2" xfId="35469" xr:uid="{00000000-0005-0000-0000-0000029A0000}"/>
    <cellStyle name="Percent 2 3 6 3 5" xfId="35470" xr:uid="{00000000-0005-0000-0000-0000039A0000}"/>
    <cellStyle name="Percent 2 3 6 3 6" xfId="35471" xr:uid="{00000000-0005-0000-0000-0000049A0000}"/>
    <cellStyle name="Percent 2 3 6 4" xfId="35472" xr:uid="{00000000-0005-0000-0000-0000059A0000}"/>
    <cellStyle name="Percent 2 3 6 4 2" xfId="35473" xr:uid="{00000000-0005-0000-0000-0000069A0000}"/>
    <cellStyle name="Percent 2 3 6 4 2 2" xfId="35474" xr:uid="{00000000-0005-0000-0000-0000079A0000}"/>
    <cellStyle name="Percent 2 3 6 4 3" xfId="35475" xr:uid="{00000000-0005-0000-0000-0000089A0000}"/>
    <cellStyle name="Percent 2 3 6 4 3 2" xfId="35476" xr:uid="{00000000-0005-0000-0000-0000099A0000}"/>
    <cellStyle name="Percent 2 3 6 4 4" xfId="35477" xr:uid="{00000000-0005-0000-0000-00000A9A0000}"/>
    <cellStyle name="Percent 2 3 6 4 4 2" xfId="35478" xr:uid="{00000000-0005-0000-0000-00000B9A0000}"/>
    <cellStyle name="Percent 2 3 6 4 5" xfId="35479" xr:uid="{00000000-0005-0000-0000-00000C9A0000}"/>
    <cellStyle name="Percent 2 3 6 4 6" xfId="35480" xr:uid="{00000000-0005-0000-0000-00000D9A0000}"/>
    <cellStyle name="Percent 2 3 6 5" xfId="35481" xr:uid="{00000000-0005-0000-0000-00000E9A0000}"/>
    <cellStyle name="Percent 2 3 6 5 2" xfId="35482" xr:uid="{00000000-0005-0000-0000-00000F9A0000}"/>
    <cellStyle name="Percent 2 3 6 5 2 2" xfId="35483" xr:uid="{00000000-0005-0000-0000-0000109A0000}"/>
    <cellStyle name="Percent 2 3 6 5 3" xfId="35484" xr:uid="{00000000-0005-0000-0000-0000119A0000}"/>
    <cellStyle name="Percent 2 3 6 5 3 2" xfId="35485" xr:uid="{00000000-0005-0000-0000-0000129A0000}"/>
    <cellStyle name="Percent 2 3 6 5 4" xfId="35486" xr:uid="{00000000-0005-0000-0000-0000139A0000}"/>
    <cellStyle name="Percent 2 3 6 5 4 2" xfId="35487" xr:uid="{00000000-0005-0000-0000-0000149A0000}"/>
    <cellStyle name="Percent 2 3 6 5 5" xfId="35488" xr:uid="{00000000-0005-0000-0000-0000159A0000}"/>
    <cellStyle name="Percent 2 3 6 5 6" xfId="35489" xr:uid="{00000000-0005-0000-0000-0000169A0000}"/>
    <cellStyle name="Percent 2 3 6 6" xfId="35490" xr:uid="{00000000-0005-0000-0000-0000179A0000}"/>
    <cellStyle name="Percent 2 3 6 6 2" xfId="35491" xr:uid="{00000000-0005-0000-0000-0000189A0000}"/>
    <cellStyle name="Percent 2 3 6 6 2 2" xfId="35492" xr:uid="{00000000-0005-0000-0000-0000199A0000}"/>
    <cellStyle name="Percent 2 3 6 6 3" xfId="35493" xr:uid="{00000000-0005-0000-0000-00001A9A0000}"/>
    <cellStyle name="Percent 2 3 6 6 3 2" xfId="35494" xr:uid="{00000000-0005-0000-0000-00001B9A0000}"/>
    <cellStyle name="Percent 2 3 6 6 4" xfId="35495" xr:uid="{00000000-0005-0000-0000-00001C9A0000}"/>
    <cellStyle name="Percent 2 3 6 6 5" xfId="35496" xr:uid="{00000000-0005-0000-0000-00001D9A0000}"/>
    <cellStyle name="Percent 2 3 6 7" xfId="35497" xr:uid="{00000000-0005-0000-0000-00001E9A0000}"/>
    <cellStyle name="Percent 2 3 6 7 2" xfId="35498" xr:uid="{00000000-0005-0000-0000-00001F9A0000}"/>
    <cellStyle name="Percent 2 3 6 8" xfId="35499" xr:uid="{00000000-0005-0000-0000-0000209A0000}"/>
    <cellStyle name="Percent 2 3 6 8 2" xfId="35500" xr:uid="{00000000-0005-0000-0000-0000219A0000}"/>
    <cellStyle name="Percent 2 3 6 9" xfId="35501" xr:uid="{00000000-0005-0000-0000-0000229A0000}"/>
    <cellStyle name="Percent 2 3 6 9 2" xfId="35502" xr:uid="{00000000-0005-0000-0000-0000239A0000}"/>
    <cellStyle name="Percent 2 3 7" xfId="35503" xr:uid="{00000000-0005-0000-0000-0000249A0000}"/>
    <cellStyle name="Percent 2 3 7 10" xfId="35504" xr:uid="{00000000-0005-0000-0000-0000259A0000}"/>
    <cellStyle name="Percent 2 3 7 2" xfId="35505" xr:uid="{00000000-0005-0000-0000-0000269A0000}"/>
    <cellStyle name="Percent 2 3 7 2 2" xfId="35506" xr:uid="{00000000-0005-0000-0000-0000279A0000}"/>
    <cellStyle name="Percent 2 3 7 2 2 2" xfId="35507" xr:uid="{00000000-0005-0000-0000-0000289A0000}"/>
    <cellStyle name="Percent 2 3 7 2 3" xfId="35508" xr:uid="{00000000-0005-0000-0000-0000299A0000}"/>
    <cellStyle name="Percent 2 3 7 2 3 2" xfId="35509" xr:uid="{00000000-0005-0000-0000-00002A9A0000}"/>
    <cellStyle name="Percent 2 3 7 2 4" xfId="35510" xr:uid="{00000000-0005-0000-0000-00002B9A0000}"/>
    <cellStyle name="Percent 2 3 7 2 4 2" xfId="35511" xr:uid="{00000000-0005-0000-0000-00002C9A0000}"/>
    <cellStyle name="Percent 2 3 7 2 5" xfId="35512" xr:uid="{00000000-0005-0000-0000-00002D9A0000}"/>
    <cellStyle name="Percent 2 3 7 2 6" xfId="35513" xr:uid="{00000000-0005-0000-0000-00002E9A0000}"/>
    <cellStyle name="Percent 2 3 7 3" xfId="35514" xr:uid="{00000000-0005-0000-0000-00002F9A0000}"/>
    <cellStyle name="Percent 2 3 7 3 2" xfId="35515" xr:uid="{00000000-0005-0000-0000-0000309A0000}"/>
    <cellStyle name="Percent 2 3 7 3 2 2" xfId="35516" xr:uid="{00000000-0005-0000-0000-0000319A0000}"/>
    <cellStyle name="Percent 2 3 7 3 3" xfId="35517" xr:uid="{00000000-0005-0000-0000-0000329A0000}"/>
    <cellStyle name="Percent 2 3 7 3 3 2" xfId="35518" xr:uid="{00000000-0005-0000-0000-0000339A0000}"/>
    <cellStyle name="Percent 2 3 7 3 4" xfId="35519" xr:uid="{00000000-0005-0000-0000-0000349A0000}"/>
    <cellStyle name="Percent 2 3 7 3 4 2" xfId="35520" xr:uid="{00000000-0005-0000-0000-0000359A0000}"/>
    <cellStyle name="Percent 2 3 7 3 5" xfId="35521" xr:uid="{00000000-0005-0000-0000-0000369A0000}"/>
    <cellStyle name="Percent 2 3 7 3 6" xfId="35522" xr:uid="{00000000-0005-0000-0000-0000379A0000}"/>
    <cellStyle name="Percent 2 3 7 4" xfId="35523" xr:uid="{00000000-0005-0000-0000-0000389A0000}"/>
    <cellStyle name="Percent 2 3 7 4 2" xfId="35524" xr:uid="{00000000-0005-0000-0000-0000399A0000}"/>
    <cellStyle name="Percent 2 3 7 4 2 2" xfId="35525" xr:uid="{00000000-0005-0000-0000-00003A9A0000}"/>
    <cellStyle name="Percent 2 3 7 4 3" xfId="35526" xr:uid="{00000000-0005-0000-0000-00003B9A0000}"/>
    <cellStyle name="Percent 2 3 7 4 3 2" xfId="35527" xr:uid="{00000000-0005-0000-0000-00003C9A0000}"/>
    <cellStyle name="Percent 2 3 7 4 4" xfId="35528" xr:uid="{00000000-0005-0000-0000-00003D9A0000}"/>
    <cellStyle name="Percent 2 3 7 4 4 2" xfId="35529" xr:uid="{00000000-0005-0000-0000-00003E9A0000}"/>
    <cellStyle name="Percent 2 3 7 4 5" xfId="35530" xr:uid="{00000000-0005-0000-0000-00003F9A0000}"/>
    <cellStyle name="Percent 2 3 7 4 6" xfId="35531" xr:uid="{00000000-0005-0000-0000-0000409A0000}"/>
    <cellStyle name="Percent 2 3 7 5" xfId="35532" xr:uid="{00000000-0005-0000-0000-0000419A0000}"/>
    <cellStyle name="Percent 2 3 7 5 2" xfId="35533" xr:uid="{00000000-0005-0000-0000-0000429A0000}"/>
    <cellStyle name="Percent 2 3 7 5 2 2" xfId="35534" xr:uid="{00000000-0005-0000-0000-0000439A0000}"/>
    <cellStyle name="Percent 2 3 7 5 3" xfId="35535" xr:uid="{00000000-0005-0000-0000-0000449A0000}"/>
    <cellStyle name="Percent 2 3 7 5 3 2" xfId="35536" xr:uid="{00000000-0005-0000-0000-0000459A0000}"/>
    <cellStyle name="Percent 2 3 7 5 4" xfId="35537" xr:uid="{00000000-0005-0000-0000-0000469A0000}"/>
    <cellStyle name="Percent 2 3 7 5 5" xfId="35538" xr:uid="{00000000-0005-0000-0000-0000479A0000}"/>
    <cellStyle name="Percent 2 3 7 6" xfId="35539" xr:uid="{00000000-0005-0000-0000-0000489A0000}"/>
    <cellStyle name="Percent 2 3 7 6 2" xfId="35540" xr:uid="{00000000-0005-0000-0000-0000499A0000}"/>
    <cellStyle name="Percent 2 3 7 7" xfId="35541" xr:uid="{00000000-0005-0000-0000-00004A9A0000}"/>
    <cellStyle name="Percent 2 3 7 7 2" xfId="35542" xr:uid="{00000000-0005-0000-0000-00004B9A0000}"/>
    <cellStyle name="Percent 2 3 7 8" xfId="35543" xr:uid="{00000000-0005-0000-0000-00004C9A0000}"/>
    <cellStyle name="Percent 2 3 7 8 2" xfId="35544" xr:uid="{00000000-0005-0000-0000-00004D9A0000}"/>
    <cellStyle name="Percent 2 3 7 9" xfId="35545" xr:uid="{00000000-0005-0000-0000-00004E9A0000}"/>
    <cellStyle name="Percent 2 3 8" xfId="35546" xr:uid="{00000000-0005-0000-0000-00004F9A0000}"/>
    <cellStyle name="Percent 2 3 8 10" xfId="35547" xr:uid="{00000000-0005-0000-0000-0000509A0000}"/>
    <cellStyle name="Percent 2 3 8 2" xfId="35548" xr:uid="{00000000-0005-0000-0000-0000519A0000}"/>
    <cellStyle name="Percent 2 3 8 2 2" xfId="35549" xr:uid="{00000000-0005-0000-0000-0000529A0000}"/>
    <cellStyle name="Percent 2 3 8 2 2 2" xfId="35550" xr:uid="{00000000-0005-0000-0000-0000539A0000}"/>
    <cellStyle name="Percent 2 3 8 2 3" xfId="35551" xr:uid="{00000000-0005-0000-0000-0000549A0000}"/>
    <cellStyle name="Percent 2 3 8 2 3 2" xfId="35552" xr:uid="{00000000-0005-0000-0000-0000559A0000}"/>
    <cellStyle name="Percent 2 3 8 2 4" xfId="35553" xr:uid="{00000000-0005-0000-0000-0000569A0000}"/>
    <cellStyle name="Percent 2 3 8 2 4 2" xfId="35554" xr:uid="{00000000-0005-0000-0000-0000579A0000}"/>
    <cellStyle name="Percent 2 3 8 2 5" xfId="35555" xr:uid="{00000000-0005-0000-0000-0000589A0000}"/>
    <cellStyle name="Percent 2 3 8 2 6" xfId="35556" xr:uid="{00000000-0005-0000-0000-0000599A0000}"/>
    <cellStyle name="Percent 2 3 8 3" xfId="35557" xr:uid="{00000000-0005-0000-0000-00005A9A0000}"/>
    <cellStyle name="Percent 2 3 8 3 2" xfId="35558" xr:uid="{00000000-0005-0000-0000-00005B9A0000}"/>
    <cellStyle name="Percent 2 3 8 3 2 2" xfId="35559" xr:uid="{00000000-0005-0000-0000-00005C9A0000}"/>
    <cellStyle name="Percent 2 3 8 3 3" xfId="35560" xr:uid="{00000000-0005-0000-0000-00005D9A0000}"/>
    <cellStyle name="Percent 2 3 8 3 3 2" xfId="35561" xr:uid="{00000000-0005-0000-0000-00005E9A0000}"/>
    <cellStyle name="Percent 2 3 8 3 4" xfId="35562" xr:uid="{00000000-0005-0000-0000-00005F9A0000}"/>
    <cellStyle name="Percent 2 3 8 3 4 2" xfId="35563" xr:uid="{00000000-0005-0000-0000-0000609A0000}"/>
    <cellStyle name="Percent 2 3 8 3 5" xfId="35564" xr:uid="{00000000-0005-0000-0000-0000619A0000}"/>
    <cellStyle name="Percent 2 3 8 3 6" xfId="35565" xr:uid="{00000000-0005-0000-0000-0000629A0000}"/>
    <cellStyle name="Percent 2 3 8 4" xfId="35566" xr:uid="{00000000-0005-0000-0000-0000639A0000}"/>
    <cellStyle name="Percent 2 3 8 4 2" xfId="35567" xr:uid="{00000000-0005-0000-0000-0000649A0000}"/>
    <cellStyle name="Percent 2 3 8 4 2 2" xfId="35568" xr:uid="{00000000-0005-0000-0000-0000659A0000}"/>
    <cellStyle name="Percent 2 3 8 4 3" xfId="35569" xr:uid="{00000000-0005-0000-0000-0000669A0000}"/>
    <cellStyle name="Percent 2 3 8 4 3 2" xfId="35570" xr:uid="{00000000-0005-0000-0000-0000679A0000}"/>
    <cellStyle name="Percent 2 3 8 4 4" xfId="35571" xr:uid="{00000000-0005-0000-0000-0000689A0000}"/>
    <cellStyle name="Percent 2 3 8 4 4 2" xfId="35572" xr:uid="{00000000-0005-0000-0000-0000699A0000}"/>
    <cellStyle name="Percent 2 3 8 4 5" xfId="35573" xr:uid="{00000000-0005-0000-0000-00006A9A0000}"/>
    <cellStyle name="Percent 2 3 8 4 6" xfId="35574" xr:uid="{00000000-0005-0000-0000-00006B9A0000}"/>
    <cellStyle name="Percent 2 3 8 5" xfId="35575" xr:uid="{00000000-0005-0000-0000-00006C9A0000}"/>
    <cellStyle name="Percent 2 3 8 5 2" xfId="35576" xr:uid="{00000000-0005-0000-0000-00006D9A0000}"/>
    <cellStyle name="Percent 2 3 8 5 2 2" xfId="35577" xr:uid="{00000000-0005-0000-0000-00006E9A0000}"/>
    <cellStyle name="Percent 2 3 8 5 3" xfId="35578" xr:uid="{00000000-0005-0000-0000-00006F9A0000}"/>
    <cellStyle name="Percent 2 3 8 5 3 2" xfId="35579" xr:uid="{00000000-0005-0000-0000-0000709A0000}"/>
    <cellStyle name="Percent 2 3 8 5 4" xfId="35580" xr:uid="{00000000-0005-0000-0000-0000719A0000}"/>
    <cellStyle name="Percent 2 3 8 5 5" xfId="35581" xr:uid="{00000000-0005-0000-0000-0000729A0000}"/>
    <cellStyle name="Percent 2 3 8 6" xfId="35582" xr:uid="{00000000-0005-0000-0000-0000739A0000}"/>
    <cellStyle name="Percent 2 3 8 6 2" xfId="35583" xr:uid="{00000000-0005-0000-0000-0000749A0000}"/>
    <cellStyle name="Percent 2 3 8 7" xfId="35584" xr:uid="{00000000-0005-0000-0000-0000759A0000}"/>
    <cellStyle name="Percent 2 3 8 7 2" xfId="35585" xr:uid="{00000000-0005-0000-0000-0000769A0000}"/>
    <cellStyle name="Percent 2 3 8 8" xfId="35586" xr:uid="{00000000-0005-0000-0000-0000779A0000}"/>
    <cellStyle name="Percent 2 3 8 8 2" xfId="35587" xr:uid="{00000000-0005-0000-0000-0000789A0000}"/>
    <cellStyle name="Percent 2 3 8 9" xfId="35588" xr:uid="{00000000-0005-0000-0000-0000799A0000}"/>
    <cellStyle name="Percent 2 3 9" xfId="35589" xr:uid="{00000000-0005-0000-0000-00007A9A0000}"/>
    <cellStyle name="Percent 2 3 9 2" xfId="35590" xr:uid="{00000000-0005-0000-0000-00007B9A0000}"/>
    <cellStyle name="Percent 2 3 9 2 2" xfId="35591" xr:uid="{00000000-0005-0000-0000-00007C9A0000}"/>
    <cellStyle name="Percent 2 3 9 3" xfId="35592" xr:uid="{00000000-0005-0000-0000-00007D9A0000}"/>
    <cellStyle name="Percent 2 3 9 3 2" xfId="35593" xr:uid="{00000000-0005-0000-0000-00007E9A0000}"/>
    <cellStyle name="Percent 2 3 9 4" xfId="35594" xr:uid="{00000000-0005-0000-0000-00007F9A0000}"/>
    <cellStyle name="Percent 2 3 9 4 2" xfId="35595" xr:uid="{00000000-0005-0000-0000-0000809A0000}"/>
    <cellStyle name="Percent 2 3 9 5" xfId="35596" xr:uid="{00000000-0005-0000-0000-0000819A0000}"/>
    <cellStyle name="Percent 2 3 9 6" xfId="35597" xr:uid="{00000000-0005-0000-0000-0000829A0000}"/>
    <cellStyle name="Percent 2 4" xfId="35598" xr:uid="{00000000-0005-0000-0000-0000839A0000}"/>
    <cellStyle name="Percent 2 4 10" xfId="35599" xr:uid="{00000000-0005-0000-0000-0000849A0000}"/>
    <cellStyle name="Percent 2 4 10 2" xfId="35600" xr:uid="{00000000-0005-0000-0000-0000859A0000}"/>
    <cellStyle name="Percent 2 4 10 2 2" xfId="35601" xr:uid="{00000000-0005-0000-0000-0000869A0000}"/>
    <cellStyle name="Percent 2 4 10 3" xfId="35602" xr:uid="{00000000-0005-0000-0000-0000879A0000}"/>
    <cellStyle name="Percent 2 4 10 3 2" xfId="35603" xr:uid="{00000000-0005-0000-0000-0000889A0000}"/>
    <cellStyle name="Percent 2 4 10 4" xfId="35604" xr:uid="{00000000-0005-0000-0000-0000899A0000}"/>
    <cellStyle name="Percent 2 4 10 4 2" xfId="35605" xr:uid="{00000000-0005-0000-0000-00008A9A0000}"/>
    <cellStyle name="Percent 2 4 10 5" xfId="35606" xr:uid="{00000000-0005-0000-0000-00008B9A0000}"/>
    <cellStyle name="Percent 2 4 10 6" xfId="35607" xr:uid="{00000000-0005-0000-0000-00008C9A0000}"/>
    <cellStyle name="Percent 2 4 11" xfId="35608" xr:uid="{00000000-0005-0000-0000-00008D9A0000}"/>
    <cellStyle name="Percent 2 4 11 2" xfId="35609" xr:uid="{00000000-0005-0000-0000-00008E9A0000}"/>
    <cellStyle name="Percent 2 4 11 2 2" xfId="35610" xr:uid="{00000000-0005-0000-0000-00008F9A0000}"/>
    <cellStyle name="Percent 2 4 11 2 3" xfId="47837" xr:uid="{00000000-0005-0000-0000-0000909A0000}"/>
    <cellStyle name="Percent 2 4 11 2 3 2" xfId="47838" xr:uid="{00000000-0005-0000-0000-0000919A0000}"/>
    <cellStyle name="Percent 2 4 11 3" xfId="35611" xr:uid="{00000000-0005-0000-0000-0000929A0000}"/>
    <cellStyle name="Percent 2 4 11 3 2" xfId="35612" xr:uid="{00000000-0005-0000-0000-0000939A0000}"/>
    <cellStyle name="Percent 2 4 11 4" xfId="35613" xr:uid="{00000000-0005-0000-0000-0000949A0000}"/>
    <cellStyle name="Percent 2 4 11 5" xfId="35614" xr:uid="{00000000-0005-0000-0000-0000959A0000}"/>
    <cellStyle name="Percent 2 4 12" xfId="35615" xr:uid="{00000000-0005-0000-0000-0000969A0000}"/>
    <cellStyle name="Percent 2 4 12 2" xfId="35616" xr:uid="{00000000-0005-0000-0000-0000979A0000}"/>
    <cellStyle name="Percent 2 4 13" xfId="35617" xr:uid="{00000000-0005-0000-0000-0000989A0000}"/>
    <cellStyle name="Percent 2 4 13 2" xfId="35618" xr:uid="{00000000-0005-0000-0000-0000999A0000}"/>
    <cellStyle name="Percent 2 4 14" xfId="35619" xr:uid="{00000000-0005-0000-0000-00009A9A0000}"/>
    <cellStyle name="Percent 2 4 14 2" xfId="35620" xr:uid="{00000000-0005-0000-0000-00009B9A0000}"/>
    <cellStyle name="Percent 2 4 15" xfId="35621" xr:uid="{00000000-0005-0000-0000-00009C9A0000}"/>
    <cellStyle name="Percent 2 4 16" xfId="35622" xr:uid="{00000000-0005-0000-0000-00009D9A0000}"/>
    <cellStyle name="Percent 2 4 17" xfId="35623" xr:uid="{00000000-0005-0000-0000-00009E9A0000}"/>
    <cellStyle name="Percent 2 4 2" xfId="35624" xr:uid="{00000000-0005-0000-0000-00009F9A0000}"/>
    <cellStyle name="Percent 2 4 2 10" xfId="35625" xr:uid="{00000000-0005-0000-0000-0000A09A0000}"/>
    <cellStyle name="Percent 2 4 2 10 2" xfId="35626" xr:uid="{00000000-0005-0000-0000-0000A19A0000}"/>
    <cellStyle name="Percent 2 4 2 11" xfId="35627" xr:uid="{00000000-0005-0000-0000-0000A29A0000}"/>
    <cellStyle name="Percent 2 4 2 11 2" xfId="35628" xr:uid="{00000000-0005-0000-0000-0000A39A0000}"/>
    <cellStyle name="Percent 2 4 2 12" xfId="35629" xr:uid="{00000000-0005-0000-0000-0000A49A0000}"/>
    <cellStyle name="Percent 2 4 2 13" xfId="35630" xr:uid="{00000000-0005-0000-0000-0000A59A0000}"/>
    <cellStyle name="Percent 2 4 2 2" xfId="35631" xr:uid="{00000000-0005-0000-0000-0000A69A0000}"/>
    <cellStyle name="Percent 2 4 2 2 10" xfId="35632" xr:uid="{00000000-0005-0000-0000-0000A79A0000}"/>
    <cellStyle name="Percent 2 4 2 2 11" xfId="35633" xr:uid="{00000000-0005-0000-0000-0000A89A0000}"/>
    <cellStyle name="Percent 2 4 2 2 2" xfId="35634" xr:uid="{00000000-0005-0000-0000-0000A99A0000}"/>
    <cellStyle name="Percent 2 4 2 2 2 2" xfId="35635" xr:uid="{00000000-0005-0000-0000-0000AA9A0000}"/>
    <cellStyle name="Percent 2 4 2 2 2 2 2" xfId="35636" xr:uid="{00000000-0005-0000-0000-0000AB9A0000}"/>
    <cellStyle name="Percent 2 4 2 2 2 3" xfId="35637" xr:uid="{00000000-0005-0000-0000-0000AC9A0000}"/>
    <cellStyle name="Percent 2 4 2 2 2 3 2" xfId="35638" xr:uid="{00000000-0005-0000-0000-0000AD9A0000}"/>
    <cellStyle name="Percent 2 4 2 2 2 4" xfId="35639" xr:uid="{00000000-0005-0000-0000-0000AE9A0000}"/>
    <cellStyle name="Percent 2 4 2 2 2 4 2" xfId="35640" xr:uid="{00000000-0005-0000-0000-0000AF9A0000}"/>
    <cellStyle name="Percent 2 4 2 2 2 5" xfId="35641" xr:uid="{00000000-0005-0000-0000-0000B09A0000}"/>
    <cellStyle name="Percent 2 4 2 2 2 6" xfId="35642" xr:uid="{00000000-0005-0000-0000-0000B19A0000}"/>
    <cellStyle name="Percent 2 4 2 2 3" xfId="35643" xr:uid="{00000000-0005-0000-0000-0000B29A0000}"/>
    <cellStyle name="Percent 2 4 2 2 3 2" xfId="35644" xr:uid="{00000000-0005-0000-0000-0000B39A0000}"/>
    <cellStyle name="Percent 2 4 2 2 3 2 2" xfId="35645" xr:uid="{00000000-0005-0000-0000-0000B49A0000}"/>
    <cellStyle name="Percent 2 4 2 2 3 3" xfId="35646" xr:uid="{00000000-0005-0000-0000-0000B59A0000}"/>
    <cellStyle name="Percent 2 4 2 2 3 3 2" xfId="35647" xr:uid="{00000000-0005-0000-0000-0000B69A0000}"/>
    <cellStyle name="Percent 2 4 2 2 3 4" xfId="35648" xr:uid="{00000000-0005-0000-0000-0000B79A0000}"/>
    <cellStyle name="Percent 2 4 2 2 3 4 2" xfId="35649" xr:uid="{00000000-0005-0000-0000-0000B89A0000}"/>
    <cellStyle name="Percent 2 4 2 2 3 5" xfId="35650" xr:uid="{00000000-0005-0000-0000-0000B99A0000}"/>
    <cellStyle name="Percent 2 4 2 2 3 6" xfId="35651" xr:uid="{00000000-0005-0000-0000-0000BA9A0000}"/>
    <cellStyle name="Percent 2 4 2 2 4" xfId="35652" xr:uid="{00000000-0005-0000-0000-0000BB9A0000}"/>
    <cellStyle name="Percent 2 4 2 2 4 2" xfId="35653" xr:uid="{00000000-0005-0000-0000-0000BC9A0000}"/>
    <cellStyle name="Percent 2 4 2 2 4 2 2" xfId="35654" xr:uid="{00000000-0005-0000-0000-0000BD9A0000}"/>
    <cellStyle name="Percent 2 4 2 2 4 3" xfId="35655" xr:uid="{00000000-0005-0000-0000-0000BE9A0000}"/>
    <cellStyle name="Percent 2 4 2 2 4 3 2" xfId="35656" xr:uid="{00000000-0005-0000-0000-0000BF9A0000}"/>
    <cellStyle name="Percent 2 4 2 2 4 4" xfId="35657" xr:uid="{00000000-0005-0000-0000-0000C09A0000}"/>
    <cellStyle name="Percent 2 4 2 2 4 4 2" xfId="35658" xr:uid="{00000000-0005-0000-0000-0000C19A0000}"/>
    <cellStyle name="Percent 2 4 2 2 4 5" xfId="35659" xr:uid="{00000000-0005-0000-0000-0000C29A0000}"/>
    <cellStyle name="Percent 2 4 2 2 4 6" xfId="35660" xr:uid="{00000000-0005-0000-0000-0000C39A0000}"/>
    <cellStyle name="Percent 2 4 2 2 5" xfId="35661" xr:uid="{00000000-0005-0000-0000-0000C49A0000}"/>
    <cellStyle name="Percent 2 4 2 2 5 2" xfId="35662" xr:uid="{00000000-0005-0000-0000-0000C59A0000}"/>
    <cellStyle name="Percent 2 4 2 2 5 2 2" xfId="35663" xr:uid="{00000000-0005-0000-0000-0000C69A0000}"/>
    <cellStyle name="Percent 2 4 2 2 5 3" xfId="35664" xr:uid="{00000000-0005-0000-0000-0000C79A0000}"/>
    <cellStyle name="Percent 2 4 2 2 5 3 2" xfId="35665" xr:uid="{00000000-0005-0000-0000-0000C89A0000}"/>
    <cellStyle name="Percent 2 4 2 2 5 4" xfId="35666" xr:uid="{00000000-0005-0000-0000-0000C99A0000}"/>
    <cellStyle name="Percent 2 4 2 2 5 4 2" xfId="35667" xr:uid="{00000000-0005-0000-0000-0000CA9A0000}"/>
    <cellStyle name="Percent 2 4 2 2 5 5" xfId="35668" xr:uid="{00000000-0005-0000-0000-0000CB9A0000}"/>
    <cellStyle name="Percent 2 4 2 2 5 6" xfId="35669" xr:uid="{00000000-0005-0000-0000-0000CC9A0000}"/>
    <cellStyle name="Percent 2 4 2 2 6" xfId="35670" xr:uid="{00000000-0005-0000-0000-0000CD9A0000}"/>
    <cellStyle name="Percent 2 4 2 2 6 2" xfId="35671" xr:uid="{00000000-0005-0000-0000-0000CE9A0000}"/>
    <cellStyle name="Percent 2 4 2 2 6 2 2" xfId="35672" xr:uid="{00000000-0005-0000-0000-0000CF9A0000}"/>
    <cellStyle name="Percent 2 4 2 2 6 3" xfId="35673" xr:uid="{00000000-0005-0000-0000-0000D09A0000}"/>
    <cellStyle name="Percent 2 4 2 2 6 3 2" xfId="35674" xr:uid="{00000000-0005-0000-0000-0000D19A0000}"/>
    <cellStyle name="Percent 2 4 2 2 6 4" xfId="35675" xr:uid="{00000000-0005-0000-0000-0000D29A0000}"/>
    <cellStyle name="Percent 2 4 2 2 6 5" xfId="35676" xr:uid="{00000000-0005-0000-0000-0000D39A0000}"/>
    <cellStyle name="Percent 2 4 2 2 7" xfId="35677" xr:uid="{00000000-0005-0000-0000-0000D49A0000}"/>
    <cellStyle name="Percent 2 4 2 2 7 2" xfId="35678" xr:uid="{00000000-0005-0000-0000-0000D59A0000}"/>
    <cellStyle name="Percent 2 4 2 2 8" xfId="35679" xr:uid="{00000000-0005-0000-0000-0000D69A0000}"/>
    <cellStyle name="Percent 2 4 2 2 8 2" xfId="35680" xr:uid="{00000000-0005-0000-0000-0000D79A0000}"/>
    <cellStyle name="Percent 2 4 2 2 9" xfId="35681" xr:uid="{00000000-0005-0000-0000-0000D89A0000}"/>
    <cellStyle name="Percent 2 4 2 2 9 2" xfId="35682" xr:uid="{00000000-0005-0000-0000-0000D99A0000}"/>
    <cellStyle name="Percent 2 4 2 3" xfId="35683" xr:uid="{00000000-0005-0000-0000-0000DA9A0000}"/>
    <cellStyle name="Percent 2 4 2 3 10" xfId="35684" xr:uid="{00000000-0005-0000-0000-0000DB9A0000}"/>
    <cellStyle name="Percent 2 4 2 3 2" xfId="35685" xr:uid="{00000000-0005-0000-0000-0000DC9A0000}"/>
    <cellStyle name="Percent 2 4 2 3 2 2" xfId="35686" xr:uid="{00000000-0005-0000-0000-0000DD9A0000}"/>
    <cellStyle name="Percent 2 4 2 3 2 2 2" xfId="35687" xr:uid="{00000000-0005-0000-0000-0000DE9A0000}"/>
    <cellStyle name="Percent 2 4 2 3 2 3" xfId="35688" xr:uid="{00000000-0005-0000-0000-0000DF9A0000}"/>
    <cellStyle name="Percent 2 4 2 3 2 3 2" xfId="35689" xr:uid="{00000000-0005-0000-0000-0000E09A0000}"/>
    <cellStyle name="Percent 2 4 2 3 2 4" xfId="35690" xr:uid="{00000000-0005-0000-0000-0000E19A0000}"/>
    <cellStyle name="Percent 2 4 2 3 2 4 2" xfId="35691" xr:uid="{00000000-0005-0000-0000-0000E29A0000}"/>
    <cellStyle name="Percent 2 4 2 3 2 5" xfId="35692" xr:uid="{00000000-0005-0000-0000-0000E39A0000}"/>
    <cellStyle name="Percent 2 4 2 3 2 6" xfId="35693" xr:uid="{00000000-0005-0000-0000-0000E49A0000}"/>
    <cellStyle name="Percent 2 4 2 3 3" xfId="35694" xr:uid="{00000000-0005-0000-0000-0000E59A0000}"/>
    <cellStyle name="Percent 2 4 2 3 3 2" xfId="35695" xr:uid="{00000000-0005-0000-0000-0000E69A0000}"/>
    <cellStyle name="Percent 2 4 2 3 3 2 2" xfId="35696" xr:uid="{00000000-0005-0000-0000-0000E79A0000}"/>
    <cellStyle name="Percent 2 4 2 3 3 3" xfId="35697" xr:uid="{00000000-0005-0000-0000-0000E89A0000}"/>
    <cellStyle name="Percent 2 4 2 3 3 3 2" xfId="35698" xr:uid="{00000000-0005-0000-0000-0000E99A0000}"/>
    <cellStyle name="Percent 2 4 2 3 3 4" xfId="35699" xr:uid="{00000000-0005-0000-0000-0000EA9A0000}"/>
    <cellStyle name="Percent 2 4 2 3 3 4 2" xfId="35700" xr:uid="{00000000-0005-0000-0000-0000EB9A0000}"/>
    <cellStyle name="Percent 2 4 2 3 3 5" xfId="35701" xr:uid="{00000000-0005-0000-0000-0000EC9A0000}"/>
    <cellStyle name="Percent 2 4 2 3 3 6" xfId="35702" xr:uid="{00000000-0005-0000-0000-0000ED9A0000}"/>
    <cellStyle name="Percent 2 4 2 3 4" xfId="35703" xr:uid="{00000000-0005-0000-0000-0000EE9A0000}"/>
    <cellStyle name="Percent 2 4 2 3 4 2" xfId="35704" xr:uid="{00000000-0005-0000-0000-0000EF9A0000}"/>
    <cellStyle name="Percent 2 4 2 3 4 2 2" xfId="35705" xr:uid="{00000000-0005-0000-0000-0000F09A0000}"/>
    <cellStyle name="Percent 2 4 2 3 4 3" xfId="35706" xr:uid="{00000000-0005-0000-0000-0000F19A0000}"/>
    <cellStyle name="Percent 2 4 2 3 4 3 2" xfId="35707" xr:uid="{00000000-0005-0000-0000-0000F29A0000}"/>
    <cellStyle name="Percent 2 4 2 3 4 4" xfId="35708" xr:uid="{00000000-0005-0000-0000-0000F39A0000}"/>
    <cellStyle name="Percent 2 4 2 3 4 4 2" xfId="35709" xr:uid="{00000000-0005-0000-0000-0000F49A0000}"/>
    <cellStyle name="Percent 2 4 2 3 4 5" xfId="35710" xr:uid="{00000000-0005-0000-0000-0000F59A0000}"/>
    <cellStyle name="Percent 2 4 2 3 4 6" xfId="35711" xr:uid="{00000000-0005-0000-0000-0000F69A0000}"/>
    <cellStyle name="Percent 2 4 2 3 5" xfId="35712" xr:uid="{00000000-0005-0000-0000-0000F79A0000}"/>
    <cellStyle name="Percent 2 4 2 3 5 2" xfId="35713" xr:uid="{00000000-0005-0000-0000-0000F89A0000}"/>
    <cellStyle name="Percent 2 4 2 3 5 2 2" xfId="35714" xr:uid="{00000000-0005-0000-0000-0000F99A0000}"/>
    <cellStyle name="Percent 2 4 2 3 5 3" xfId="35715" xr:uid="{00000000-0005-0000-0000-0000FA9A0000}"/>
    <cellStyle name="Percent 2 4 2 3 5 3 2" xfId="35716" xr:uid="{00000000-0005-0000-0000-0000FB9A0000}"/>
    <cellStyle name="Percent 2 4 2 3 5 4" xfId="35717" xr:uid="{00000000-0005-0000-0000-0000FC9A0000}"/>
    <cellStyle name="Percent 2 4 2 3 5 5" xfId="35718" xr:uid="{00000000-0005-0000-0000-0000FD9A0000}"/>
    <cellStyle name="Percent 2 4 2 3 6" xfId="35719" xr:uid="{00000000-0005-0000-0000-0000FE9A0000}"/>
    <cellStyle name="Percent 2 4 2 3 6 2" xfId="35720" xr:uid="{00000000-0005-0000-0000-0000FF9A0000}"/>
    <cellStyle name="Percent 2 4 2 3 7" xfId="35721" xr:uid="{00000000-0005-0000-0000-0000009B0000}"/>
    <cellStyle name="Percent 2 4 2 3 7 2" xfId="35722" xr:uid="{00000000-0005-0000-0000-0000019B0000}"/>
    <cellStyle name="Percent 2 4 2 3 8" xfId="35723" xr:uid="{00000000-0005-0000-0000-0000029B0000}"/>
    <cellStyle name="Percent 2 4 2 3 8 2" xfId="35724" xr:uid="{00000000-0005-0000-0000-0000039B0000}"/>
    <cellStyle name="Percent 2 4 2 3 9" xfId="35725" xr:uid="{00000000-0005-0000-0000-0000049B0000}"/>
    <cellStyle name="Percent 2 4 2 4" xfId="35726" xr:uid="{00000000-0005-0000-0000-0000059B0000}"/>
    <cellStyle name="Percent 2 4 2 4 10" xfId="35727" xr:uid="{00000000-0005-0000-0000-0000069B0000}"/>
    <cellStyle name="Percent 2 4 2 4 2" xfId="35728" xr:uid="{00000000-0005-0000-0000-0000079B0000}"/>
    <cellStyle name="Percent 2 4 2 4 2 2" xfId="35729" xr:uid="{00000000-0005-0000-0000-0000089B0000}"/>
    <cellStyle name="Percent 2 4 2 4 2 2 2" xfId="35730" xr:uid="{00000000-0005-0000-0000-0000099B0000}"/>
    <cellStyle name="Percent 2 4 2 4 2 3" xfId="35731" xr:uid="{00000000-0005-0000-0000-00000A9B0000}"/>
    <cellStyle name="Percent 2 4 2 4 2 3 2" xfId="35732" xr:uid="{00000000-0005-0000-0000-00000B9B0000}"/>
    <cellStyle name="Percent 2 4 2 4 2 4" xfId="35733" xr:uid="{00000000-0005-0000-0000-00000C9B0000}"/>
    <cellStyle name="Percent 2 4 2 4 2 4 2" xfId="35734" xr:uid="{00000000-0005-0000-0000-00000D9B0000}"/>
    <cellStyle name="Percent 2 4 2 4 2 5" xfId="35735" xr:uid="{00000000-0005-0000-0000-00000E9B0000}"/>
    <cellStyle name="Percent 2 4 2 4 2 6" xfId="35736" xr:uid="{00000000-0005-0000-0000-00000F9B0000}"/>
    <cellStyle name="Percent 2 4 2 4 3" xfId="35737" xr:uid="{00000000-0005-0000-0000-0000109B0000}"/>
    <cellStyle name="Percent 2 4 2 4 3 2" xfId="35738" xr:uid="{00000000-0005-0000-0000-0000119B0000}"/>
    <cellStyle name="Percent 2 4 2 4 3 2 2" xfId="35739" xr:uid="{00000000-0005-0000-0000-0000129B0000}"/>
    <cellStyle name="Percent 2 4 2 4 3 3" xfId="35740" xr:uid="{00000000-0005-0000-0000-0000139B0000}"/>
    <cellStyle name="Percent 2 4 2 4 3 3 2" xfId="35741" xr:uid="{00000000-0005-0000-0000-0000149B0000}"/>
    <cellStyle name="Percent 2 4 2 4 3 4" xfId="35742" xr:uid="{00000000-0005-0000-0000-0000159B0000}"/>
    <cellStyle name="Percent 2 4 2 4 3 4 2" xfId="35743" xr:uid="{00000000-0005-0000-0000-0000169B0000}"/>
    <cellStyle name="Percent 2 4 2 4 3 5" xfId="35744" xr:uid="{00000000-0005-0000-0000-0000179B0000}"/>
    <cellStyle name="Percent 2 4 2 4 3 6" xfId="35745" xr:uid="{00000000-0005-0000-0000-0000189B0000}"/>
    <cellStyle name="Percent 2 4 2 4 4" xfId="35746" xr:uid="{00000000-0005-0000-0000-0000199B0000}"/>
    <cellStyle name="Percent 2 4 2 4 4 2" xfId="35747" xr:uid="{00000000-0005-0000-0000-00001A9B0000}"/>
    <cellStyle name="Percent 2 4 2 4 4 2 2" xfId="35748" xr:uid="{00000000-0005-0000-0000-00001B9B0000}"/>
    <cellStyle name="Percent 2 4 2 4 4 3" xfId="35749" xr:uid="{00000000-0005-0000-0000-00001C9B0000}"/>
    <cellStyle name="Percent 2 4 2 4 4 3 2" xfId="35750" xr:uid="{00000000-0005-0000-0000-00001D9B0000}"/>
    <cellStyle name="Percent 2 4 2 4 4 4" xfId="35751" xr:uid="{00000000-0005-0000-0000-00001E9B0000}"/>
    <cellStyle name="Percent 2 4 2 4 4 4 2" xfId="35752" xr:uid="{00000000-0005-0000-0000-00001F9B0000}"/>
    <cellStyle name="Percent 2 4 2 4 4 5" xfId="35753" xr:uid="{00000000-0005-0000-0000-0000209B0000}"/>
    <cellStyle name="Percent 2 4 2 4 4 6" xfId="35754" xr:uid="{00000000-0005-0000-0000-0000219B0000}"/>
    <cellStyle name="Percent 2 4 2 4 5" xfId="35755" xr:uid="{00000000-0005-0000-0000-0000229B0000}"/>
    <cellStyle name="Percent 2 4 2 4 5 2" xfId="35756" xr:uid="{00000000-0005-0000-0000-0000239B0000}"/>
    <cellStyle name="Percent 2 4 2 4 5 2 2" xfId="35757" xr:uid="{00000000-0005-0000-0000-0000249B0000}"/>
    <cellStyle name="Percent 2 4 2 4 5 3" xfId="35758" xr:uid="{00000000-0005-0000-0000-0000259B0000}"/>
    <cellStyle name="Percent 2 4 2 4 5 3 2" xfId="35759" xr:uid="{00000000-0005-0000-0000-0000269B0000}"/>
    <cellStyle name="Percent 2 4 2 4 5 4" xfId="35760" xr:uid="{00000000-0005-0000-0000-0000279B0000}"/>
    <cellStyle name="Percent 2 4 2 4 5 5" xfId="35761" xr:uid="{00000000-0005-0000-0000-0000289B0000}"/>
    <cellStyle name="Percent 2 4 2 4 6" xfId="35762" xr:uid="{00000000-0005-0000-0000-0000299B0000}"/>
    <cellStyle name="Percent 2 4 2 4 6 2" xfId="35763" xr:uid="{00000000-0005-0000-0000-00002A9B0000}"/>
    <cellStyle name="Percent 2 4 2 4 7" xfId="35764" xr:uid="{00000000-0005-0000-0000-00002B9B0000}"/>
    <cellStyle name="Percent 2 4 2 4 7 2" xfId="35765" xr:uid="{00000000-0005-0000-0000-00002C9B0000}"/>
    <cellStyle name="Percent 2 4 2 4 8" xfId="35766" xr:uid="{00000000-0005-0000-0000-00002D9B0000}"/>
    <cellStyle name="Percent 2 4 2 4 8 2" xfId="35767" xr:uid="{00000000-0005-0000-0000-00002E9B0000}"/>
    <cellStyle name="Percent 2 4 2 4 9" xfId="35768" xr:uid="{00000000-0005-0000-0000-00002F9B0000}"/>
    <cellStyle name="Percent 2 4 2 5" xfId="35769" xr:uid="{00000000-0005-0000-0000-0000309B0000}"/>
    <cellStyle name="Percent 2 4 2 5 2" xfId="35770" xr:uid="{00000000-0005-0000-0000-0000319B0000}"/>
    <cellStyle name="Percent 2 4 2 5 2 2" xfId="35771" xr:uid="{00000000-0005-0000-0000-0000329B0000}"/>
    <cellStyle name="Percent 2 4 2 5 3" xfId="35772" xr:uid="{00000000-0005-0000-0000-0000339B0000}"/>
    <cellStyle name="Percent 2 4 2 5 3 2" xfId="35773" xr:uid="{00000000-0005-0000-0000-0000349B0000}"/>
    <cellStyle name="Percent 2 4 2 5 4" xfId="35774" xr:uid="{00000000-0005-0000-0000-0000359B0000}"/>
    <cellStyle name="Percent 2 4 2 5 4 2" xfId="35775" xr:uid="{00000000-0005-0000-0000-0000369B0000}"/>
    <cellStyle name="Percent 2 4 2 5 5" xfId="35776" xr:uid="{00000000-0005-0000-0000-0000379B0000}"/>
    <cellStyle name="Percent 2 4 2 5 6" xfId="35777" xr:uid="{00000000-0005-0000-0000-0000389B0000}"/>
    <cellStyle name="Percent 2 4 2 6" xfId="35778" xr:uid="{00000000-0005-0000-0000-0000399B0000}"/>
    <cellStyle name="Percent 2 4 2 6 2" xfId="35779" xr:uid="{00000000-0005-0000-0000-00003A9B0000}"/>
    <cellStyle name="Percent 2 4 2 6 2 2" xfId="35780" xr:uid="{00000000-0005-0000-0000-00003B9B0000}"/>
    <cellStyle name="Percent 2 4 2 6 3" xfId="35781" xr:uid="{00000000-0005-0000-0000-00003C9B0000}"/>
    <cellStyle name="Percent 2 4 2 6 3 2" xfId="35782" xr:uid="{00000000-0005-0000-0000-00003D9B0000}"/>
    <cellStyle name="Percent 2 4 2 6 4" xfId="35783" xr:uid="{00000000-0005-0000-0000-00003E9B0000}"/>
    <cellStyle name="Percent 2 4 2 6 4 2" xfId="35784" xr:uid="{00000000-0005-0000-0000-00003F9B0000}"/>
    <cellStyle name="Percent 2 4 2 6 5" xfId="35785" xr:uid="{00000000-0005-0000-0000-0000409B0000}"/>
    <cellStyle name="Percent 2 4 2 6 6" xfId="35786" xr:uid="{00000000-0005-0000-0000-0000419B0000}"/>
    <cellStyle name="Percent 2 4 2 7" xfId="35787" xr:uid="{00000000-0005-0000-0000-0000429B0000}"/>
    <cellStyle name="Percent 2 4 2 7 2" xfId="35788" xr:uid="{00000000-0005-0000-0000-0000439B0000}"/>
    <cellStyle name="Percent 2 4 2 7 2 2" xfId="35789" xr:uid="{00000000-0005-0000-0000-0000449B0000}"/>
    <cellStyle name="Percent 2 4 2 7 3" xfId="35790" xr:uid="{00000000-0005-0000-0000-0000459B0000}"/>
    <cellStyle name="Percent 2 4 2 7 3 2" xfId="35791" xr:uid="{00000000-0005-0000-0000-0000469B0000}"/>
    <cellStyle name="Percent 2 4 2 7 4" xfId="35792" xr:uid="{00000000-0005-0000-0000-0000479B0000}"/>
    <cellStyle name="Percent 2 4 2 7 4 2" xfId="35793" xr:uid="{00000000-0005-0000-0000-0000489B0000}"/>
    <cellStyle name="Percent 2 4 2 7 5" xfId="35794" xr:uid="{00000000-0005-0000-0000-0000499B0000}"/>
    <cellStyle name="Percent 2 4 2 7 6" xfId="35795" xr:uid="{00000000-0005-0000-0000-00004A9B0000}"/>
    <cellStyle name="Percent 2 4 2 8" xfId="35796" xr:uid="{00000000-0005-0000-0000-00004B9B0000}"/>
    <cellStyle name="Percent 2 4 2 8 2" xfId="35797" xr:uid="{00000000-0005-0000-0000-00004C9B0000}"/>
    <cellStyle name="Percent 2 4 2 8 2 2" xfId="35798" xr:uid="{00000000-0005-0000-0000-00004D9B0000}"/>
    <cellStyle name="Percent 2 4 2 8 3" xfId="35799" xr:uid="{00000000-0005-0000-0000-00004E9B0000}"/>
    <cellStyle name="Percent 2 4 2 8 3 2" xfId="35800" xr:uid="{00000000-0005-0000-0000-00004F9B0000}"/>
    <cellStyle name="Percent 2 4 2 8 4" xfId="35801" xr:uid="{00000000-0005-0000-0000-0000509B0000}"/>
    <cellStyle name="Percent 2 4 2 8 5" xfId="35802" xr:uid="{00000000-0005-0000-0000-0000519B0000}"/>
    <cellStyle name="Percent 2 4 2 9" xfId="35803" xr:uid="{00000000-0005-0000-0000-0000529B0000}"/>
    <cellStyle name="Percent 2 4 2 9 2" xfId="35804" xr:uid="{00000000-0005-0000-0000-0000539B0000}"/>
    <cellStyle name="Percent 2 4 3" xfId="35805" xr:uid="{00000000-0005-0000-0000-0000549B0000}"/>
    <cellStyle name="Percent 2 4 3 10" xfId="35806" xr:uid="{00000000-0005-0000-0000-0000559B0000}"/>
    <cellStyle name="Percent 2 4 3 10 2" xfId="35807" xr:uid="{00000000-0005-0000-0000-0000569B0000}"/>
    <cellStyle name="Percent 2 4 3 11" xfId="35808" xr:uid="{00000000-0005-0000-0000-0000579B0000}"/>
    <cellStyle name="Percent 2 4 3 11 2" xfId="35809" xr:uid="{00000000-0005-0000-0000-0000589B0000}"/>
    <cellStyle name="Percent 2 4 3 12" xfId="35810" xr:uid="{00000000-0005-0000-0000-0000599B0000}"/>
    <cellStyle name="Percent 2 4 3 13" xfId="35811" xr:uid="{00000000-0005-0000-0000-00005A9B0000}"/>
    <cellStyle name="Percent 2 4 3 2" xfId="35812" xr:uid="{00000000-0005-0000-0000-00005B9B0000}"/>
    <cellStyle name="Percent 2 4 3 2 10" xfId="35813" xr:uid="{00000000-0005-0000-0000-00005C9B0000}"/>
    <cellStyle name="Percent 2 4 3 2 11" xfId="35814" xr:uid="{00000000-0005-0000-0000-00005D9B0000}"/>
    <cellStyle name="Percent 2 4 3 2 2" xfId="35815" xr:uid="{00000000-0005-0000-0000-00005E9B0000}"/>
    <cellStyle name="Percent 2 4 3 2 2 2" xfId="35816" xr:uid="{00000000-0005-0000-0000-00005F9B0000}"/>
    <cellStyle name="Percent 2 4 3 2 2 2 2" xfId="35817" xr:uid="{00000000-0005-0000-0000-0000609B0000}"/>
    <cellStyle name="Percent 2 4 3 2 2 3" xfId="35818" xr:uid="{00000000-0005-0000-0000-0000619B0000}"/>
    <cellStyle name="Percent 2 4 3 2 2 3 2" xfId="35819" xr:uid="{00000000-0005-0000-0000-0000629B0000}"/>
    <cellStyle name="Percent 2 4 3 2 2 4" xfId="35820" xr:uid="{00000000-0005-0000-0000-0000639B0000}"/>
    <cellStyle name="Percent 2 4 3 2 2 4 2" xfId="35821" xr:uid="{00000000-0005-0000-0000-0000649B0000}"/>
    <cellStyle name="Percent 2 4 3 2 2 5" xfId="35822" xr:uid="{00000000-0005-0000-0000-0000659B0000}"/>
    <cellStyle name="Percent 2 4 3 2 2 6" xfId="35823" xr:uid="{00000000-0005-0000-0000-0000669B0000}"/>
    <cellStyle name="Percent 2 4 3 2 3" xfId="35824" xr:uid="{00000000-0005-0000-0000-0000679B0000}"/>
    <cellStyle name="Percent 2 4 3 2 3 2" xfId="35825" xr:uid="{00000000-0005-0000-0000-0000689B0000}"/>
    <cellStyle name="Percent 2 4 3 2 3 2 2" xfId="35826" xr:uid="{00000000-0005-0000-0000-0000699B0000}"/>
    <cellStyle name="Percent 2 4 3 2 3 3" xfId="35827" xr:uid="{00000000-0005-0000-0000-00006A9B0000}"/>
    <cellStyle name="Percent 2 4 3 2 3 3 2" xfId="35828" xr:uid="{00000000-0005-0000-0000-00006B9B0000}"/>
    <cellStyle name="Percent 2 4 3 2 3 4" xfId="35829" xr:uid="{00000000-0005-0000-0000-00006C9B0000}"/>
    <cellStyle name="Percent 2 4 3 2 3 4 2" xfId="35830" xr:uid="{00000000-0005-0000-0000-00006D9B0000}"/>
    <cellStyle name="Percent 2 4 3 2 3 5" xfId="35831" xr:uid="{00000000-0005-0000-0000-00006E9B0000}"/>
    <cellStyle name="Percent 2 4 3 2 3 6" xfId="35832" xr:uid="{00000000-0005-0000-0000-00006F9B0000}"/>
    <cellStyle name="Percent 2 4 3 2 4" xfId="35833" xr:uid="{00000000-0005-0000-0000-0000709B0000}"/>
    <cellStyle name="Percent 2 4 3 2 4 2" xfId="35834" xr:uid="{00000000-0005-0000-0000-0000719B0000}"/>
    <cellStyle name="Percent 2 4 3 2 4 2 2" xfId="35835" xr:uid="{00000000-0005-0000-0000-0000729B0000}"/>
    <cellStyle name="Percent 2 4 3 2 4 3" xfId="35836" xr:uid="{00000000-0005-0000-0000-0000739B0000}"/>
    <cellStyle name="Percent 2 4 3 2 4 3 2" xfId="35837" xr:uid="{00000000-0005-0000-0000-0000749B0000}"/>
    <cellStyle name="Percent 2 4 3 2 4 4" xfId="35838" xr:uid="{00000000-0005-0000-0000-0000759B0000}"/>
    <cellStyle name="Percent 2 4 3 2 4 4 2" xfId="35839" xr:uid="{00000000-0005-0000-0000-0000769B0000}"/>
    <cellStyle name="Percent 2 4 3 2 4 5" xfId="35840" xr:uid="{00000000-0005-0000-0000-0000779B0000}"/>
    <cellStyle name="Percent 2 4 3 2 4 6" xfId="35841" xr:uid="{00000000-0005-0000-0000-0000789B0000}"/>
    <cellStyle name="Percent 2 4 3 2 5" xfId="35842" xr:uid="{00000000-0005-0000-0000-0000799B0000}"/>
    <cellStyle name="Percent 2 4 3 2 5 2" xfId="35843" xr:uid="{00000000-0005-0000-0000-00007A9B0000}"/>
    <cellStyle name="Percent 2 4 3 2 5 2 2" xfId="35844" xr:uid="{00000000-0005-0000-0000-00007B9B0000}"/>
    <cellStyle name="Percent 2 4 3 2 5 3" xfId="35845" xr:uid="{00000000-0005-0000-0000-00007C9B0000}"/>
    <cellStyle name="Percent 2 4 3 2 5 3 2" xfId="35846" xr:uid="{00000000-0005-0000-0000-00007D9B0000}"/>
    <cellStyle name="Percent 2 4 3 2 5 4" xfId="35847" xr:uid="{00000000-0005-0000-0000-00007E9B0000}"/>
    <cellStyle name="Percent 2 4 3 2 5 4 2" xfId="35848" xr:uid="{00000000-0005-0000-0000-00007F9B0000}"/>
    <cellStyle name="Percent 2 4 3 2 5 5" xfId="35849" xr:uid="{00000000-0005-0000-0000-0000809B0000}"/>
    <cellStyle name="Percent 2 4 3 2 5 6" xfId="35850" xr:uid="{00000000-0005-0000-0000-0000819B0000}"/>
    <cellStyle name="Percent 2 4 3 2 6" xfId="35851" xr:uid="{00000000-0005-0000-0000-0000829B0000}"/>
    <cellStyle name="Percent 2 4 3 2 6 2" xfId="35852" xr:uid="{00000000-0005-0000-0000-0000839B0000}"/>
    <cellStyle name="Percent 2 4 3 2 6 2 2" xfId="35853" xr:uid="{00000000-0005-0000-0000-0000849B0000}"/>
    <cellStyle name="Percent 2 4 3 2 6 3" xfId="35854" xr:uid="{00000000-0005-0000-0000-0000859B0000}"/>
    <cellStyle name="Percent 2 4 3 2 6 3 2" xfId="35855" xr:uid="{00000000-0005-0000-0000-0000869B0000}"/>
    <cellStyle name="Percent 2 4 3 2 6 4" xfId="35856" xr:uid="{00000000-0005-0000-0000-0000879B0000}"/>
    <cellStyle name="Percent 2 4 3 2 6 5" xfId="35857" xr:uid="{00000000-0005-0000-0000-0000889B0000}"/>
    <cellStyle name="Percent 2 4 3 2 7" xfId="35858" xr:uid="{00000000-0005-0000-0000-0000899B0000}"/>
    <cellStyle name="Percent 2 4 3 2 7 2" xfId="35859" xr:uid="{00000000-0005-0000-0000-00008A9B0000}"/>
    <cellStyle name="Percent 2 4 3 2 8" xfId="35860" xr:uid="{00000000-0005-0000-0000-00008B9B0000}"/>
    <cellStyle name="Percent 2 4 3 2 8 2" xfId="35861" xr:uid="{00000000-0005-0000-0000-00008C9B0000}"/>
    <cellStyle name="Percent 2 4 3 2 9" xfId="35862" xr:uid="{00000000-0005-0000-0000-00008D9B0000}"/>
    <cellStyle name="Percent 2 4 3 2 9 2" xfId="35863" xr:uid="{00000000-0005-0000-0000-00008E9B0000}"/>
    <cellStyle name="Percent 2 4 3 3" xfId="35864" xr:uid="{00000000-0005-0000-0000-00008F9B0000}"/>
    <cellStyle name="Percent 2 4 3 3 10" xfId="35865" xr:uid="{00000000-0005-0000-0000-0000909B0000}"/>
    <cellStyle name="Percent 2 4 3 3 2" xfId="35866" xr:uid="{00000000-0005-0000-0000-0000919B0000}"/>
    <cellStyle name="Percent 2 4 3 3 2 2" xfId="35867" xr:uid="{00000000-0005-0000-0000-0000929B0000}"/>
    <cellStyle name="Percent 2 4 3 3 2 2 2" xfId="35868" xr:uid="{00000000-0005-0000-0000-0000939B0000}"/>
    <cellStyle name="Percent 2 4 3 3 2 3" xfId="35869" xr:uid="{00000000-0005-0000-0000-0000949B0000}"/>
    <cellStyle name="Percent 2 4 3 3 2 3 2" xfId="35870" xr:uid="{00000000-0005-0000-0000-0000959B0000}"/>
    <cellStyle name="Percent 2 4 3 3 2 4" xfId="35871" xr:uid="{00000000-0005-0000-0000-0000969B0000}"/>
    <cellStyle name="Percent 2 4 3 3 2 4 2" xfId="35872" xr:uid="{00000000-0005-0000-0000-0000979B0000}"/>
    <cellStyle name="Percent 2 4 3 3 2 5" xfId="35873" xr:uid="{00000000-0005-0000-0000-0000989B0000}"/>
    <cellStyle name="Percent 2 4 3 3 2 6" xfId="35874" xr:uid="{00000000-0005-0000-0000-0000999B0000}"/>
    <cellStyle name="Percent 2 4 3 3 3" xfId="35875" xr:uid="{00000000-0005-0000-0000-00009A9B0000}"/>
    <cellStyle name="Percent 2 4 3 3 3 2" xfId="35876" xr:uid="{00000000-0005-0000-0000-00009B9B0000}"/>
    <cellStyle name="Percent 2 4 3 3 3 2 2" xfId="35877" xr:uid="{00000000-0005-0000-0000-00009C9B0000}"/>
    <cellStyle name="Percent 2 4 3 3 3 3" xfId="35878" xr:uid="{00000000-0005-0000-0000-00009D9B0000}"/>
    <cellStyle name="Percent 2 4 3 3 3 3 2" xfId="35879" xr:uid="{00000000-0005-0000-0000-00009E9B0000}"/>
    <cellStyle name="Percent 2 4 3 3 3 4" xfId="35880" xr:uid="{00000000-0005-0000-0000-00009F9B0000}"/>
    <cellStyle name="Percent 2 4 3 3 3 4 2" xfId="35881" xr:uid="{00000000-0005-0000-0000-0000A09B0000}"/>
    <cellStyle name="Percent 2 4 3 3 3 5" xfId="35882" xr:uid="{00000000-0005-0000-0000-0000A19B0000}"/>
    <cellStyle name="Percent 2 4 3 3 3 6" xfId="35883" xr:uid="{00000000-0005-0000-0000-0000A29B0000}"/>
    <cellStyle name="Percent 2 4 3 3 4" xfId="35884" xr:uid="{00000000-0005-0000-0000-0000A39B0000}"/>
    <cellStyle name="Percent 2 4 3 3 4 2" xfId="35885" xr:uid="{00000000-0005-0000-0000-0000A49B0000}"/>
    <cellStyle name="Percent 2 4 3 3 4 2 2" xfId="35886" xr:uid="{00000000-0005-0000-0000-0000A59B0000}"/>
    <cellStyle name="Percent 2 4 3 3 4 3" xfId="35887" xr:uid="{00000000-0005-0000-0000-0000A69B0000}"/>
    <cellStyle name="Percent 2 4 3 3 4 3 2" xfId="35888" xr:uid="{00000000-0005-0000-0000-0000A79B0000}"/>
    <cellStyle name="Percent 2 4 3 3 4 4" xfId="35889" xr:uid="{00000000-0005-0000-0000-0000A89B0000}"/>
    <cellStyle name="Percent 2 4 3 3 4 4 2" xfId="35890" xr:uid="{00000000-0005-0000-0000-0000A99B0000}"/>
    <cellStyle name="Percent 2 4 3 3 4 5" xfId="35891" xr:uid="{00000000-0005-0000-0000-0000AA9B0000}"/>
    <cellStyle name="Percent 2 4 3 3 4 6" xfId="35892" xr:uid="{00000000-0005-0000-0000-0000AB9B0000}"/>
    <cellStyle name="Percent 2 4 3 3 5" xfId="35893" xr:uid="{00000000-0005-0000-0000-0000AC9B0000}"/>
    <cellStyle name="Percent 2 4 3 3 5 2" xfId="35894" xr:uid="{00000000-0005-0000-0000-0000AD9B0000}"/>
    <cellStyle name="Percent 2 4 3 3 5 2 2" xfId="35895" xr:uid="{00000000-0005-0000-0000-0000AE9B0000}"/>
    <cellStyle name="Percent 2 4 3 3 5 3" xfId="35896" xr:uid="{00000000-0005-0000-0000-0000AF9B0000}"/>
    <cellStyle name="Percent 2 4 3 3 5 3 2" xfId="35897" xr:uid="{00000000-0005-0000-0000-0000B09B0000}"/>
    <cellStyle name="Percent 2 4 3 3 5 4" xfId="35898" xr:uid="{00000000-0005-0000-0000-0000B19B0000}"/>
    <cellStyle name="Percent 2 4 3 3 5 5" xfId="35899" xr:uid="{00000000-0005-0000-0000-0000B29B0000}"/>
    <cellStyle name="Percent 2 4 3 3 6" xfId="35900" xr:uid="{00000000-0005-0000-0000-0000B39B0000}"/>
    <cellStyle name="Percent 2 4 3 3 6 2" xfId="35901" xr:uid="{00000000-0005-0000-0000-0000B49B0000}"/>
    <cellStyle name="Percent 2 4 3 3 7" xfId="35902" xr:uid="{00000000-0005-0000-0000-0000B59B0000}"/>
    <cellStyle name="Percent 2 4 3 3 7 2" xfId="35903" xr:uid="{00000000-0005-0000-0000-0000B69B0000}"/>
    <cellStyle name="Percent 2 4 3 3 8" xfId="35904" xr:uid="{00000000-0005-0000-0000-0000B79B0000}"/>
    <cellStyle name="Percent 2 4 3 3 8 2" xfId="35905" xr:uid="{00000000-0005-0000-0000-0000B89B0000}"/>
    <cellStyle name="Percent 2 4 3 3 9" xfId="35906" xr:uid="{00000000-0005-0000-0000-0000B99B0000}"/>
    <cellStyle name="Percent 2 4 3 4" xfId="35907" xr:uid="{00000000-0005-0000-0000-0000BA9B0000}"/>
    <cellStyle name="Percent 2 4 3 4 10" xfId="35908" xr:uid="{00000000-0005-0000-0000-0000BB9B0000}"/>
    <cellStyle name="Percent 2 4 3 4 2" xfId="35909" xr:uid="{00000000-0005-0000-0000-0000BC9B0000}"/>
    <cellStyle name="Percent 2 4 3 4 2 2" xfId="35910" xr:uid="{00000000-0005-0000-0000-0000BD9B0000}"/>
    <cellStyle name="Percent 2 4 3 4 2 2 2" xfId="35911" xr:uid="{00000000-0005-0000-0000-0000BE9B0000}"/>
    <cellStyle name="Percent 2 4 3 4 2 3" xfId="35912" xr:uid="{00000000-0005-0000-0000-0000BF9B0000}"/>
    <cellStyle name="Percent 2 4 3 4 2 3 2" xfId="35913" xr:uid="{00000000-0005-0000-0000-0000C09B0000}"/>
    <cellStyle name="Percent 2 4 3 4 2 4" xfId="35914" xr:uid="{00000000-0005-0000-0000-0000C19B0000}"/>
    <cellStyle name="Percent 2 4 3 4 2 4 2" xfId="35915" xr:uid="{00000000-0005-0000-0000-0000C29B0000}"/>
    <cellStyle name="Percent 2 4 3 4 2 5" xfId="35916" xr:uid="{00000000-0005-0000-0000-0000C39B0000}"/>
    <cellStyle name="Percent 2 4 3 4 2 6" xfId="35917" xr:uid="{00000000-0005-0000-0000-0000C49B0000}"/>
    <cellStyle name="Percent 2 4 3 4 3" xfId="35918" xr:uid="{00000000-0005-0000-0000-0000C59B0000}"/>
    <cellStyle name="Percent 2 4 3 4 3 2" xfId="35919" xr:uid="{00000000-0005-0000-0000-0000C69B0000}"/>
    <cellStyle name="Percent 2 4 3 4 3 2 2" xfId="35920" xr:uid="{00000000-0005-0000-0000-0000C79B0000}"/>
    <cellStyle name="Percent 2 4 3 4 3 3" xfId="35921" xr:uid="{00000000-0005-0000-0000-0000C89B0000}"/>
    <cellStyle name="Percent 2 4 3 4 3 3 2" xfId="35922" xr:uid="{00000000-0005-0000-0000-0000C99B0000}"/>
    <cellStyle name="Percent 2 4 3 4 3 4" xfId="35923" xr:uid="{00000000-0005-0000-0000-0000CA9B0000}"/>
    <cellStyle name="Percent 2 4 3 4 3 4 2" xfId="35924" xr:uid="{00000000-0005-0000-0000-0000CB9B0000}"/>
    <cellStyle name="Percent 2 4 3 4 3 5" xfId="35925" xr:uid="{00000000-0005-0000-0000-0000CC9B0000}"/>
    <cellStyle name="Percent 2 4 3 4 3 6" xfId="35926" xr:uid="{00000000-0005-0000-0000-0000CD9B0000}"/>
    <cellStyle name="Percent 2 4 3 4 4" xfId="35927" xr:uid="{00000000-0005-0000-0000-0000CE9B0000}"/>
    <cellStyle name="Percent 2 4 3 4 4 2" xfId="35928" xr:uid="{00000000-0005-0000-0000-0000CF9B0000}"/>
    <cellStyle name="Percent 2 4 3 4 4 2 2" xfId="35929" xr:uid="{00000000-0005-0000-0000-0000D09B0000}"/>
    <cellStyle name="Percent 2 4 3 4 4 3" xfId="35930" xr:uid="{00000000-0005-0000-0000-0000D19B0000}"/>
    <cellStyle name="Percent 2 4 3 4 4 3 2" xfId="35931" xr:uid="{00000000-0005-0000-0000-0000D29B0000}"/>
    <cellStyle name="Percent 2 4 3 4 4 4" xfId="35932" xr:uid="{00000000-0005-0000-0000-0000D39B0000}"/>
    <cellStyle name="Percent 2 4 3 4 4 4 2" xfId="35933" xr:uid="{00000000-0005-0000-0000-0000D49B0000}"/>
    <cellStyle name="Percent 2 4 3 4 4 5" xfId="35934" xr:uid="{00000000-0005-0000-0000-0000D59B0000}"/>
    <cellStyle name="Percent 2 4 3 4 4 6" xfId="35935" xr:uid="{00000000-0005-0000-0000-0000D69B0000}"/>
    <cellStyle name="Percent 2 4 3 4 5" xfId="35936" xr:uid="{00000000-0005-0000-0000-0000D79B0000}"/>
    <cellStyle name="Percent 2 4 3 4 5 2" xfId="35937" xr:uid="{00000000-0005-0000-0000-0000D89B0000}"/>
    <cellStyle name="Percent 2 4 3 4 5 2 2" xfId="35938" xr:uid="{00000000-0005-0000-0000-0000D99B0000}"/>
    <cellStyle name="Percent 2 4 3 4 5 3" xfId="35939" xr:uid="{00000000-0005-0000-0000-0000DA9B0000}"/>
    <cellStyle name="Percent 2 4 3 4 5 3 2" xfId="35940" xr:uid="{00000000-0005-0000-0000-0000DB9B0000}"/>
    <cellStyle name="Percent 2 4 3 4 5 4" xfId="35941" xr:uid="{00000000-0005-0000-0000-0000DC9B0000}"/>
    <cellStyle name="Percent 2 4 3 4 5 5" xfId="35942" xr:uid="{00000000-0005-0000-0000-0000DD9B0000}"/>
    <cellStyle name="Percent 2 4 3 4 6" xfId="35943" xr:uid="{00000000-0005-0000-0000-0000DE9B0000}"/>
    <cellStyle name="Percent 2 4 3 4 6 2" xfId="35944" xr:uid="{00000000-0005-0000-0000-0000DF9B0000}"/>
    <cellStyle name="Percent 2 4 3 4 7" xfId="35945" xr:uid="{00000000-0005-0000-0000-0000E09B0000}"/>
    <cellStyle name="Percent 2 4 3 4 7 2" xfId="35946" xr:uid="{00000000-0005-0000-0000-0000E19B0000}"/>
    <cellStyle name="Percent 2 4 3 4 8" xfId="35947" xr:uid="{00000000-0005-0000-0000-0000E29B0000}"/>
    <cellStyle name="Percent 2 4 3 4 8 2" xfId="35948" xr:uid="{00000000-0005-0000-0000-0000E39B0000}"/>
    <cellStyle name="Percent 2 4 3 4 9" xfId="35949" xr:uid="{00000000-0005-0000-0000-0000E49B0000}"/>
    <cellStyle name="Percent 2 4 3 5" xfId="35950" xr:uid="{00000000-0005-0000-0000-0000E59B0000}"/>
    <cellStyle name="Percent 2 4 3 5 2" xfId="35951" xr:uid="{00000000-0005-0000-0000-0000E69B0000}"/>
    <cellStyle name="Percent 2 4 3 5 2 2" xfId="35952" xr:uid="{00000000-0005-0000-0000-0000E79B0000}"/>
    <cellStyle name="Percent 2 4 3 5 3" xfId="35953" xr:uid="{00000000-0005-0000-0000-0000E89B0000}"/>
    <cellStyle name="Percent 2 4 3 5 3 2" xfId="35954" xr:uid="{00000000-0005-0000-0000-0000E99B0000}"/>
    <cellStyle name="Percent 2 4 3 5 4" xfId="35955" xr:uid="{00000000-0005-0000-0000-0000EA9B0000}"/>
    <cellStyle name="Percent 2 4 3 5 4 2" xfId="35956" xr:uid="{00000000-0005-0000-0000-0000EB9B0000}"/>
    <cellStyle name="Percent 2 4 3 5 5" xfId="35957" xr:uid="{00000000-0005-0000-0000-0000EC9B0000}"/>
    <cellStyle name="Percent 2 4 3 5 6" xfId="35958" xr:uid="{00000000-0005-0000-0000-0000ED9B0000}"/>
    <cellStyle name="Percent 2 4 3 6" xfId="35959" xr:uid="{00000000-0005-0000-0000-0000EE9B0000}"/>
    <cellStyle name="Percent 2 4 3 6 2" xfId="35960" xr:uid="{00000000-0005-0000-0000-0000EF9B0000}"/>
    <cellStyle name="Percent 2 4 3 6 2 2" xfId="35961" xr:uid="{00000000-0005-0000-0000-0000F09B0000}"/>
    <cellStyle name="Percent 2 4 3 6 3" xfId="35962" xr:uid="{00000000-0005-0000-0000-0000F19B0000}"/>
    <cellStyle name="Percent 2 4 3 6 3 2" xfId="35963" xr:uid="{00000000-0005-0000-0000-0000F29B0000}"/>
    <cellStyle name="Percent 2 4 3 6 4" xfId="35964" xr:uid="{00000000-0005-0000-0000-0000F39B0000}"/>
    <cellStyle name="Percent 2 4 3 6 4 2" xfId="35965" xr:uid="{00000000-0005-0000-0000-0000F49B0000}"/>
    <cellStyle name="Percent 2 4 3 6 5" xfId="35966" xr:uid="{00000000-0005-0000-0000-0000F59B0000}"/>
    <cellStyle name="Percent 2 4 3 6 6" xfId="35967" xr:uid="{00000000-0005-0000-0000-0000F69B0000}"/>
    <cellStyle name="Percent 2 4 3 7" xfId="35968" xr:uid="{00000000-0005-0000-0000-0000F79B0000}"/>
    <cellStyle name="Percent 2 4 3 7 2" xfId="35969" xr:uid="{00000000-0005-0000-0000-0000F89B0000}"/>
    <cellStyle name="Percent 2 4 3 7 2 2" xfId="35970" xr:uid="{00000000-0005-0000-0000-0000F99B0000}"/>
    <cellStyle name="Percent 2 4 3 7 3" xfId="35971" xr:uid="{00000000-0005-0000-0000-0000FA9B0000}"/>
    <cellStyle name="Percent 2 4 3 7 3 2" xfId="35972" xr:uid="{00000000-0005-0000-0000-0000FB9B0000}"/>
    <cellStyle name="Percent 2 4 3 7 4" xfId="35973" xr:uid="{00000000-0005-0000-0000-0000FC9B0000}"/>
    <cellStyle name="Percent 2 4 3 7 4 2" xfId="35974" xr:uid="{00000000-0005-0000-0000-0000FD9B0000}"/>
    <cellStyle name="Percent 2 4 3 7 5" xfId="35975" xr:uid="{00000000-0005-0000-0000-0000FE9B0000}"/>
    <cellStyle name="Percent 2 4 3 7 6" xfId="35976" xr:uid="{00000000-0005-0000-0000-0000FF9B0000}"/>
    <cellStyle name="Percent 2 4 3 8" xfId="35977" xr:uid="{00000000-0005-0000-0000-0000009C0000}"/>
    <cellStyle name="Percent 2 4 3 8 2" xfId="35978" xr:uid="{00000000-0005-0000-0000-0000019C0000}"/>
    <cellStyle name="Percent 2 4 3 8 2 2" xfId="35979" xr:uid="{00000000-0005-0000-0000-0000029C0000}"/>
    <cellStyle name="Percent 2 4 3 8 3" xfId="35980" xr:uid="{00000000-0005-0000-0000-0000039C0000}"/>
    <cellStyle name="Percent 2 4 3 8 3 2" xfId="35981" xr:uid="{00000000-0005-0000-0000-0000049C0000}"/>
    <cellStyle name="Percent 2 4 3 8 4" xfId="35982" xr:uid="{00000000-0005-0000-0000-0000059C0000}"/>
    <cellStyle name="Percent 2 4 3 8 5" xfId="35983" xr:uid="{00000000-0005-0000-0000-0000069C0000}"/>
    <cellStyle name="Percent 2 4 3 9" xfId="35984" xr:uid="{00000000-0005-0000-0000-0000079C0000}"/>
    <cellStyle name="Percent 2 4 3 9 2" xfId="35985" xr:uid="{00000000-0005-0000-0000-0000089C0000}"/>
    <cellStyle name="Percent 2 4 4" xfId="35986" xr:uid="{00000000-0005-0000-0000-0000099C0000}"/>
    <cellStyle name="Percent 2 4 4 10" xfId="35987" xr:uid="{00000000-0005-0000-0000-00000A9C0000}"/>
    <cellStyle name="Percent 2 4 4 10 2" xfId="35988" xr:uid="{00000000-0005-0000-0000-00000B9C0000}"/>
    <cellStyle name="Percent 2 4 4 11" xfId="35989" xr:uid="{00000000-0005-0000-0000-00000C9C0000}"/>
    <cellStyle name="Percent 2 4 4 12" xfId="35990" xr:uid="{00000000-0005-0000-0000-00000D9C0000}"/>
    <cellStyle name="Percent 2 4 4 2" xfId="35991" xr:uid="{00000000-0005-0000-0000-00000E9C0000}"/>
    <cellStyle name="Percent 2 4 4 2 10" xfId="35992" xr:uid="{00000000-0005-0000-0000-00000F9C0000}"/>
    <cellStyle name="Percent 2 4 4 2 2" xfId="35993" xr:uid="{00000000-0005-0000-0000-0000109C0000}"/>
    <cellStyle name="Percent 2 4 4 2 2 2" xfId="35994" xr:uid="{00000000-0005-0000-0000-0000119C0000}"/>
    <cellStyle name="Percent 2 4 4 2 2 2 2" xfId="35995" xr:uid="{00000000-0005-0000-0000-0000129C0000}"/>
    <cellStyle name="Percent 2 4 4 2 2 3" xfId="35996" xr:uid="{00000000-0005-0000-0000-0000139C0000}"/>
    <cellStyle name="Percent 2 4 4 2 2 3 2" xfId="35997" xr:uid="{00000000-0005-0000-0000-0000149C0000}"/>
    <cellStyle name="Percent 2 4 4 2 2 4" xfId="35998" xr:uid="{00000000-0005-0000-0000-0000159C0000}"/>
    <cellStyle name="Percent 2 4 4 2 2 4 2" xfId="35999" xr:uid="{00000000-0005-0000-0000-0000169C0000}"/>
    <cellStyle name="Percent 2 4 4 2 2 5" xfId="36000" xr:uid="{00000000-0005-0000-0000-0000179C0000}"/>
    <cellStyle name="Percent 2 4 4 2 2 6" xfId="36001" xr:uid="{00000000-0005-0000-0000-0000189C0000}"/>
    <cellStyle name="Percent 2 4 4 2 3" xfId="36002" xr:uid="{00000000-0005-0000-0000-0000199C0000}"/>
    <cellStyle name="Percent 2 4 4 2 3 2" xfId="36003" xr:uid="{00000000-0005-0000-0000-00001A9C0000}"/>
    <cellStyle name="Percent 2 4 4 2 3 2 2" xfId="36004" xr:uid="{00000000-0005-0000-0000-00001B9C0000}"/>
    <cellStyle name="Percent 2 4 4 2 3 3" xfId="36005" xr:uid="{00000000-0005-0000-0000-00001C9C0000}"/>
    <cellStyle name="Percent 2 4 4 2 3 3 2" xfId="36006" xr:uid="{00000000-0005-0000-0000-00001D9C0000}"/>
    <cellStyle name="Percent 2 4 4 2 3 4" xfId="36007" xr:uid="{00000000-0005-0000-0000-00001E9C0000}"/>
    <cellStyle name="Percent 2 4 4 2 3 4 2" xfId="36008" xr:uid="{00000000-0005-0000-0000-00001F9C0000}"/>
    <cellStyle name="Percent 2 4 4 2 3 5" xfId="36009" xr:uid="{00000000-0005-0000-0000-0000209C0000}"/>
    <cellStyle name="Percent 2 4 4 2 3 6" xfId="36010" xr:uid="{00000000-0005-0000-0000-0000219C0000}"/>
    <cellStyle name="Percent 2 4 4 2 4" xfId="36011" xr:uid="{00000000-0005-0000-0000-0000229C0000}"/>
    <cellStyle name="Percent 2 4 4 2 4 2" xfId="36012" xr:uid="{00000000-0005-0000-0000-0000239C0000}"/>
    <cellStyle name="Percent 2 4 4 2 4 2 2" xfId="36013" xr:uid="{00000000-0005-0000-0000-0000249C0000}"/>
    <cellStyle name="Percent 2 4 4 2 4 3" xfId="36014" xr:uid="{00000000-0005-0000-0000-0000259C0000}"/>
    <cellStyle name="Percent 2 4 4 2 4 3 2" xfId="36015" xr:uid="{00000000-0005-0000-0000-0000269C0000}"/>
    <cellStyle name="Percent 2 4 4 2 4 4" xfId="36016" xr:uid="{00000000-0005-0000-0000-0000279C0000}"/>
    <cellStyle name="Percent 2 4 4 2 4 4 2" xfId="36017" xr:uid="{00000000-0005-0000-0000-0000289C0000}"/>
    <cellStyle name="Percent 2 4 4 2 4 5" xfId="36018" xr:uid="{00000000-0005-0000-0000-0000299C0000}"/>
    <cellStyle name="Percent 2 4 4 2 4 6" xfId="36019" xr:uid="{00000000-0005-0000-0000-00002A9C0000}"/>
    <cellStyle name="Percent 2 4 4 2 5" xfId="36020" xr:uid="{00000000-0005-0000-0000-00002B9C0000}"/>
    <cellStyle name="Percent 2 4 4 2 5 2" xfId="36021" xr:uid="{00000000-0005-0000-0000-00002C9C0000}"/>
    <cellStyle name="Percent 2 4 4 2 5 2 2" xfId="36022" xr:uid="{00000000-0005-0000-0000-00002D9C0000}"/>
    <cellStyle name="Percent 2 4 4 2 5 3" xfId="36023" xr:uid="{00000000-0005-0000-0000-00002E9C0000}"/>
    <cellStyle name="Percent 2 4 4 2 5 3 2" xfId="36024" xr:uid="{00000000-0005-0000-0000-00002F9C0000}"/>
    <cellStyle name="Percent 2 4 4 2 5 4" xfId="36025" xr:uid="{00000000-0005-0000-0000-0000309C0000}"/>
    <cellStyle name="Percent 2 4 4 2 5 5" xfId="36026" xr:uid="{00000000-0005-0000-0000-0000319C0000}"/>
    <cellStyle name="Percent 2 4 4 2 6" xfId="36027" xr:uid="{00000000-0005-0000-0000-0000329C0000}"/>
    <cellStyle name="Percent 2 4 4 2 6 2" xfId="36028" xr:uid="{00000000-0005-0000-0000-0000339C0000}"/>
    <cellStyle name="Percent 2 4 4 2 7" xfId="36029" xr:uid="{00000000-0005-0000-0000-0000349C0000}"/>
    <cellStyle name="Percent 2 4 4 2 7 2" xfId="36030" xr:uid="{00000000-0005-0000-0000-0000359C0000}"/>
    <cellStyle name="Percent 2 4 4 2 8" xfId="36031" xr:uid="{00000000-0005-0000-0000-0000369C0000}"/>
    <cellStyle name="Percent 2 4 4 2 8 2" xfId="36032" xr:uid="{00000000-0005-0000-0000-0000379C0000}"/>
    <cellStyle name="Percent 2 4 4 2 9" xfId="36033" xr:uid="{00000000-0005-0000-0000-0000389C0000}"/>
    <cellStyle name="Percent 2 4 4 3" xfId="36034" xr:uid="{00000000-0005-0000-0000-0000399C0000}"/>
    <cellStyle name="Percent 2 4 4 3 10" xfId="36035" xr:uid="{00000000-0005-0000-0000-00003A9C0000}"/>
    <cellStyle name="Percent 2 4 4 3 2" xfId="36036" xr:uid="{00000000-0005-0000-0000-00003B9C0000}"/>
    <cellStyle name="Percent 2 4 4 3 2 2" xfId="36037" xr:uid="{00000000-0005-0000-0000-00003C9C0000}"/>
    <cellStyle name="Percent 2 4 4 3 2 2 2" xfId="36038" xr:uid="{00000000-0005-0000-0000-00003D9C0000}"/>
    <cellStyle name="Percent 2 4 4 3 2 3" xfId="36039" xr:uid="{00000000-0005-0000-0000-00003E9C0000}"/>
    <cellStyle name="Percent 2 4 4 3 2 3 2" xfId="36040" xr:uid="{00000000-0005-0000-0000-00003F9C0000}"/>
    <cellStyle name="Percent 2 4 4 3 2 4" xfId="36041" xr:uid="{00000000-0005-0000-0000-0000409C0000}"/>
    <cellStyle name="Percent 2 4 4 3 2 4 2" xfId="36042" xr:uid="{00000000-0005-0000-0000-0000419C0000}"/>
    <cellStyle name="Percent 2 4 4 3 2 5" xfId="36043" xr:uid="{00000000-0005-0000-0000-0000429C0000}"/>
    <cellStyle name="Percent 2 4 4 3 2 6" xfId="36044" xr:uid="{00000000-0005-0000-0000-0000439C0000}"/>
    <cellStyle name="Percent 2 4 4 3 3" xfId="36045" xr:uid="{00000000-0005-0000-0000-0000449C0000}"/>
    <cellStyle name="Percent 2 4 4 3 3 2" xfId="36046" xr:uid="{00000000-0005-0000-0000-0000459C0000}"/>
    <cellStyle name="Percent 2 4 4 3 3 2 2" xfId="36047" xr:uid="{00000000-0005-0000-0000-0000469C0000}"/>
    <cellStyle name="Percent 2 4 4 3 3 3" xfId="36048" xr:uid="{00000000-0005-0000-0000-0000479C0000}"/>
    <cellStyle name="Percent 2 4 4 3 3 3 2" xfId="36049" xr:uid="{00000000-0005-0000-0000-0000489C0000}"/>
    <cellStyle name="Percent 2 4 4 3 3 4" xfId="36050" xr:uid="{00000000-0005-0000-0000-0000499C0000}"/>
    <cellStyle name="Percent 2 4 4 3 3 4 2" xfId="36051" xr:uid="{00000000-0005-0000-0000-00004A9C0000}"/>
    <cellStyle name="Percent 2 4 4 3 3 5" xfId="36052" xr:uid="{00000000-0005-0000-0000-00004B9C0000}"/>
    <cellStyle name="Percent 2 4 4 3 3 6" xfId="36053" xr:uid="{00000000-0005-0000-0000-00004C9C0000}"/>
    <cellStyle name="Percent 2 4 4 3 4" xfId="36054" xr:uid="{00000000-0005-0000-0000-00004D9C0000}"/>
    <cellStyle name="Percent 2 4 4 3 4 2" xfId="36055" xr:uid="{00000000-0005-0000-0000-00004E9C0000}"/>
    <cellStyle name="Percent 2 4 4 3 4 2 2" xfId="36056" xr:uid="{00000000-0005-0000-0000-00004F9C0000}"/>
    <cellStyle name="Percent 2 4 4 3 4 3" xfId="36057" xr:uid="{00000000-0005-0000-0000-0000509C0000}"/>
    <cellStyle name="Percent 2 4 4 3 4 3 2" xfId="36058" xr:uid="{00000000-0005-0000-0000-0000519C0000}"/>
    <cellStyle name="Percent 2 4 4 3 4 4" xfId="36059" xr:uid="{00000000-0005-0000-0000-0000529C0000}"/>
    <cellStyle name="Percent 2 4 4 3 4 4 2" xfId="36060" xr:uid="{00000000-0005-0000-0000-0000539C0000}"/>
    <cellStyle name="Percent 2 4 4 3 4 5" xfId="36061" xr:uid="{00000000-0005-0000-0000-0000549C0000}"/>
    <cellStyle name="Percent 2 4 4 3 4 6" xfId="36062" xr:uid="{00000000-0005-0000-0000-0000559C0000}"/>
    <cellStyle name="Percent 2 4 4 3 5" xfId="36063" xr:uid="{00000000-0005-0000-0000-0000569C0000}"/>
    <cellStyle name="Percent 2 4 4 3 5 2" xfId="36064" xr:uid="{00000000-0005-0000-0000-0000579C0000}"/>
    <cellStyle name="Percent 2 4 4 3 5 2 2" xfId="36065" xr:uid="{00000000-0005-0000-0000-0000589C0000}"/>
    <cellStyle name="Percent 2 4 4 3 5 3" xfId="36066" xr:uid="{00000000-0005-0000-0000-0000599C0000}"/>
    <cellStyle name="Percent 2 4 4 3 5 3 2" xfId="36067" xr:uid="{00000000-0005-0000-0000-00005A9C0000}"/>
    <cellStyle name="Percent 2 4 4 3 5 4" xfId="36068" xr:uid="{00000000-0005-0000-0000-00005B9C0000}"/>
    <cellStyle name="Percent 2 4 4 3 5 5" xfId="36069" xr:uid="{00000000-0005-0000-0000-00005C9C0000}"/>
    <cellStyle name="Percent 2 4 4 3 6" xfId="36070" xr:uid="{00000000-0005-0000-0000-00005D9C0000}"/>
    <cellStyle name="Percent 2 4 4 3 6 2" xfId="36071" xr:uid="{00000000-0005-0000-0000-00005E9C0000}"/>
    <cellStyle name="Percent 2 4 4 3 7" xfId="36072" xr:uid="{00000000-0005-0000-0000-00005F9C0000}"/>
    <cellStyle name="Percent 2 4 4 3 7 2" xfId="36073" xr:uid="{00000000-0005-0000-0000-0000609C0000}"/>
    <cellStyle name="Percent 2 4 4 3 8" xfId="36074" xr:uid="{00000000-0005-0000-0000-0000619C0000}"/>
    <cellStyle name="Percent 2 4 4 3 8 2" xfId="36075" xr:uid="{00000000-0005-0000-0000-0000629C0000}"/>
    <cellStyle name="Percent 2 4 4 3 9" xfId="36076" xr:uid="{00000000-0005-0000-0000-0000639C0000}"/>
    <cellStyle name="Percent 2 4 4 4" xfId="36077" xr:uid="{00000000-0005-0000-0000-0000649C0000}"/>
    <cellStyle name="Percent 2 4 4 4 2" xfId="36078" xr:uid="{00000000-0005-0000-0000-0000659C0000}"/>
    <cellStyle name="Percent 2 4 4 4 2 2" xfId="36079" xr:uid="{00000000-0005-0000-0000-0000669C0000}"/>
    <cellStyle name="Percent 2 4 4 4 3" xfId="36080" xr:uid="{00000000-0005-0000-0000-0000679C0000}"/>
    <cellStyle name="Percent 2 4 4 4 3 2" xfId="36081" xr:uid="{00000000-0005-0000-0000-0000689C0000}"/>
    <cellStyle name="Percent 2 4 4 4 4" xfId="36082" xr:uid="{00000000-0005-0000-0000-0000699C0000}"/>
    <cellStyle name="Percent 2 4 4 4 4 2" xfId="36083" xr:uid="{00000000-0005-0000-0000-00006A9C0000}"/>
    <cellStyle name="Percent 2 4 4 4 5" xfId="36084" xr:uid="{00000000-0005-0000-0000-00006B9C0000}"/>
    <cellStyle name="Percent 2 4 4 4 6" xfId="36085" xr:uid="{00000000-0005-0000-0000-00006C9C0000}"/>
    <cellStyle name="Percent 2 4 4 5" xfId="36086" xr:uid="{00000000-0005-0000-0000-00006D9C0000}"/>
    <cellStyle name="Percent 2 4 4 5 2" xfId="36087" xr:uid="{00000000-0005-0000-0000-00006E9C0000}"/>
    <cellStyle name="Percent 2 4 4 5 2 2" xfId="36088" xr:uid="{00000000-0005-0000-0000-00006F9C0000}"/>
    <cellStyle name="Percent 2 4 4 5 3" xfId="36089" xr:uid="{00000000-0005-0000-0000-0000709C0000}"/>
    <cellStyle name="Percent 2 4 4 5 3 2" xfId="36090" xr:uid="{00000000-0005-0000-0000-0000719C0000}"/>
    <cellStyle name="Percent 2 4 4 5 4" xfId="36091" xr:uid="{00000000-0005-0000-0000-0000729C0000}"/>
    <cellStyle name="Percent 2 4 4 5 4 2" xfId="36092" xr:uid="{00000000-0005-0000-0000-0000739C0000}"/>
    <cellStyle name="Percent 2 4 4 5 5" xfId="36093" xr:uid="{00000000-0005-0000-0000-0000749C0000}"/>
    <cellStyle name="Percent 2 4 4 5 6" xfId="36094" xr:uid="{00000000-0005-0000-0000-0000759C0000}"/>
    <cellStyle name="Percent 2 4 4 6" xfId="36095" xr:uid="{00000000-0005-0000-0000-0000769C0000}"/>
    <cellStyle name="Percent 2 4 4 6 2" xfId="36096" xr:uid="{00000000-0005-0000-0000-0000779C0000}"/>
    <cellStyle name="Percent 2 4 4 6 2 2" xfId="36097" xr:uid="{00000000-0005-0000-0000-0000789C0000}"/>
    <cellStyle name="Percent 2 4 4 6 3" xfId="36098" xr:uid="{00000000-0005-0000-0000-0000799C0000}"/>
    <cellStyle name="Percent 2 4 4 6 3 2" xfId="36099" xr:uid="{00000000-0005-0000-0000-00007A9C0000}"/>
    <cellStyle name="Percent 2 4 4 6 4" xfId="36100" xr:uid="{00000000-0005-0000-0000-00007B9C0000}"/>
    <cellStyle name="Percent 2 4 4 6 4 2" xfId="36101" xr:uid="{00000000-0005-0000-0000-00007C9C0000}"/>
    <cellStyle name="Percent 2 4 4 6 5" xfId="36102" xr:uid="{00000000-0005-0000-0000-00007D9C0000}"/>
    <cellStyle name="Percent 2 4 4 6 6" xfId="36103" xr:uid="{00000000-0005-0000-0000-00007E9C0000}"/>
    <cellStyle name="Percent 2 4 4 7" xfId="36104" xr:uid="{00000000-0005-0000-0000-00007F9C0000}"/>
    <cellStyle name="Percent 2 4 4 7 2" xfId="36105" xr:uid="{00000000-0005-0000-0000-0000809C0000}"/>
    <cellStyle name="Percent 2 4 4 7 2 2" xfId="36106" xr:uid="{00000000-0005-0000-0000-0000819C0000}"/>
    <cellStyle name="Percent 2 4 4 7 3" xfId="36107" xr:uid="{00000000-0005-0000-0000-0000829C0000}"/>
    <cellStyle name="Percent 2 4 4 7 3 2" xfId="36108" xr:uid="{00000000-0005-0000-0000-0000839C0000}"/>
    <cellStyle name="Percent 2 4 4 7 4" xfId="36109" xr:uid="{00000000-0005-0000-0000-0000849C0000}"/>
    <cellStyle name="Percent 2 4 4 7 5" xfId="36110" xr:uid="{00000000-0005-0000-0000-0000859C0000}"/>
    <cellStyle name="Percent 2 4 4 8" xfId="36111" xr:uid="{00000000-0005-0000-0000-0000869C0000}"/>
    <cellStyle name="Percent 2 4 4 8 2" xfId="36112" xr:uid="{00000000-0005-0000-0000-0000879C0000}"/>
    <cellStyle name="Percent 2 4 4 9" xfId="36113" xr:uid="{00000000-0005-0000-0000-0000889C0000}"/>
    <cellStyle name="Percent 2 4 4 9 2" xfId="36114" xr:uid="{00000000-0005-0000-0000-0000899C0000}"/>
    <cellStyle name="Percent 2 4 5" xfId="36115" xr:uid="{00000000-0005-0000-0000-00008A9C0000}"/>
    <cellStyle name="Percent 2 4 5 10" xfId="36116" xr:uid="{00000000-0005-0000-0000-00008B9C0000}"/>
    <cellStyle name="Percent 2 4 5 11" xfId="36117" xr:uid="{00000000-0005-0000-0000-00008C9C0000}"/>
    <cellStyle name="Percent 2 4 5 2" xfId="36118" xr:uid="{00000000-0005-0000-0000-00008D9C0000}"/>
    <cellStyle name="Percent 2 4 5 2 2" xfId="36119" xr:uid="{00000000-0005-0000-0000-00008E9C0000}"/>
    <cellStyle name="Percent 2 4 5 2 2 2" xfId="36120" xr:uid="{00000000-0005-0000-0000-00008F9C0000}"/>
    <cellStyle name="Percent 2 4 5 2 3" xfId="36121" xr:uid="{00000000-0005-0000-0000-0000909C0000}"/>
    <cellStyle name="Percent 2 4 5 2 3 2" xfId="36122" xr:uid="{00000000-0005-0000-0000-0000919C0000}"/>
    <cellStyle name="Percent 2 4 5 2 4" xfId="36123" xr:uid="{00000000-0005-0000-0000-0000929C0000}"/>
    <cellStyle name="Percent 2 4 5 2 4 2" xfId="36124" xr:uid="{00000000-0005-0000-0000-0000939C0000}"/>
    <cellStyle name="Percent 2 4 5 2 5" xfId="36125" xr:uid="{00000000-0005-0000-0000-0000949C0000}"/>
    <cellStyle name="Percent 2 4 5 2 6" xfId="36126" xr:uid="{00000000-0005-0000-0000-0000959C0000}"/>
    <cellStyle name="Percent 2 4 5 3" xfId="36127" xr:uid="{00000000-0005-0000-0000-0000969C0000}"/>
    <cellStyle name="Percent 2 4 5 3 2" xfId="36128" xr:uid="{00000000-0005-0000-0000-0000979C0000}"/>
    <cellStyle name="Percent 2 4 5 3 2 2" xfId="36129" xr:uid="{00000000-0005-0000-0000-0000989C0000}"/>
    <cellStyle name="Percent 2 4 5 3 3" xfId="36130" xr:uid="{00000000-0005-0000-0000-0000999C0000}"/>
    <cellStyle name="Percent 2 4 5 3 3 2" xfId="36131" xr:uid="{00000000-0005-0000-0000-00009A9C0000}"/>
    <cellStyle name="Percent 2 4 5 3 4" xfId="36132" xr:uid="{00000000-0005-0000-0000-00009B9C0000}"/>
    <cellStyle name="Percent 2 4 5 3 4 2" xfId="36133" xr:uid="{00000000-0005-0000-0000-00009C9C0000}"/>
    <cellStyle name="Percent 2 4 5 3 5" xfId="36134" xr:uid="{00000000-0005-0000-0000-00009D9C0000}"/>
    <cellStyle name="Percent 2 4 5 3 6" xfId="36135" xr:uid="{00000000-0005-0000-0000-00009E9C0000}"/>
    <cellStyle name="Percent 2 4 5 4" xfId="36136" xr:uid="{00000000-0005-0000-0000-00009F9C0000}"/>
    <cellStyle name="Percent 2 4 5 4 2" xfId="36137" xr:uid="{00000000-0005-0000-0000-0000A09C0000}"/>
    <cellStyle name="Percent 2 4 5 4 2 2" xfId="36138" xr:uid="{00000000-0005-0000-0000-0000A19C0000}"/>
    <cellStyle name="Percent 2 4 5 4 3" xfId="36139" xr:uid="{00000000-0005-0000-0000-0000A29C0000}"/>
    <cellStyle name="Percent 2 4 5 4 3 2" xfId="36140" xr:uid="{00000000-0005-0000-0000-0000A39C0000}"/>
    <cellStyle name="Percent 2 4 5 4 4" xfId="36141" xr:uid="{00000000-0005-0000-0000-0000A49C0000}"/>
    <cellStyle name="Percent 2 4 5 4 4 2" xfId="36142" xr:uid="{00000000-0005-0000-0000-0000A59C0000}"/>
    <cellStyle name="Percent 2 4 5 4 5" xfId="36143" xr:uid="{00000000-0005-0000-0000-0000A69C0000}"/>
    <cellStyle name="Percent 2 4 5 4 6" xfId="36144" xr:uid="{00000000-0005-0000-0000-0000A79C0000}"/>
    <cellStyle name="Percent 2 4 5 5" xfId="36145" xr:uid="{00000000-0005-0000-0000-0000A89C0000}"/>
    <cellStyle name="Percent 2 4 5 5 2" xfId="36146" xr:uid="{00000000-0005-0000-0000-0000A99C0000}"/>
    <cellStyle name="Percent 2 4 5 5 2 2" xfId="36147" xr:uid="{00000000-0005-0000-0000-0000AA9C0000}"/>
    <cellStyle name="Percent 2 4 5 5 3" xfId="36148" xr:uid="{00000000-0005-0000-0000-0000AB9C0000}"/>
    <cellStyle name="Percent 2 4 5 5 3 2" xfId="36149" xr:uid="{00000000-0005-0000-0000-0000AC9C0000}"/>
    <cellStyle name="Percent 2 4 5 5 4" xfId="36150" xr:uid="{00000000-0005-0000-0000-0000AD9C0000}"/>
    <cellStyle name="Percent 2 4 5 5 4 2" xfId="36151" xr:uid="{00000000-0005-0000-0000-0000AE9C0000}"/>
    <cellStyle name="Percent 2 4 5 5 5" xfId="36152" xr:uid="{00000000-0005-0000-0000-0000AF9C0000}"/>
    <cellStyle name="Percent 2 4 5 5 6" xfId="36153" xr:uid="{00000000-0005-0000-0000-0000B09C0000}"/>
    <cellStyle name="Percent 2 4 5 6" xfId="36154" xr:uid="{00000000-0005-0000-0000-0000B19C0000}"/>
    <cellStyle name="Percent 2 4 5 6 2" xfId="36155" xr:uid="{00000000-0005-0000-0000-0000B29C0000}"/>
    <cellStyle name="Percent 2 4 5 6 2 2" xfId="36156" xr:uid="{00000000-0005-0000-0000-0000B39C0000}"/>
    <cellStyle name="Percent 2 4 5 6 3" xfId="36157" xr:uid="{00000000-0005-0000-0000-0000B49C0000}"/>
    <cellStyle name="Percent 2 4 5 6 3 2" xfId="36158" xr:uid="{00000000-0005-0000-0000-0000B59C0000}"/>
    <cellStyle name="Percent 2 4 5 6 4" xfId="36159" xr:uid="{00000000-0005-0000-0000-0000B69C0000}"/>
    <cellStyle name="Percent 2 4 5 6 5" xfId="36160" xr:uid="{00000000-0005-0000-0000-0000B79C0000}"/>
    <cellStyle name="Percent 2 4 5 7" xfId="36161" xr:uid="{00000000-0005-0000-0000-0000B89C0000}"/>
    <cellStyle name="Percent 2 4 5 7 2" xfId="36162" xr:uid="{00000000-0005-0000-0000-0000B99C0000}"/>
    <cellStyle name="Percent 2 4 5 8" xfId="36163" xr:uid="{00000000-0005-0000-0000-0000BA9C0000}"/>
    <cellStyle name="Percent 2 4 5 8 2" xfId="36164" xr:uid="{00000000-0005-0000-0000-0000BB9C0000}"/>
    <cellStyle name="Percent 2 4 5 9" xfId="36165" xr:uid="{00000000-0005-0000-0000-0000BC9C0000}"/>
    <cellStyle name="Percent 2 4 5 9 2" xfId="36166" xr:uid="{00000000-0005-0000-0000-0000BD9C0000}"/>
    <cellStyle name="Percent 2 4 6" xfId="36167" xr:uid="{00000000-0005-0000-0000-0000BE9C0000}"/>
    <cellStyle name="Percent 2 4 6 10" xfId="36168" xr:uid="{00000000-0005-0000-0000-0000BF9C0000}"/>
    <cellStyle name="Percent 2 4 6 2" xfId="36169" xr:uid="{00000000-0005-0000-0000-0000C09C0000}"/>
    <cellStyle name="Percent 2 4 6 2 2" xfId="36170" xr:uid="{00000000-0005-0000-0000-0000C19C0000}"/>
    <cellStyle name="Percent 2 4 6 2 2 2" xfId="36171" xr:uid="{00000000-0005-0000-0000-0000C29C0000}"/>
    <cellStyle name="Percent 2 4 6 2 3" xfId="36172" xr:uid="{00000000-0005-0000-0000-0000C39C0000}"/>
    <cellStyle name="Percent 2 4 6 2 3 2" xfId="36173" xr:uid="{00000000-0005-0000-0000-0000C49C0000}"/>
    <cellStyle name="Percent 2 4 6 2 4" xfId="36174" xr:uid="{00000000-0005-0000-0000-0000C59C0000}"/>
    <cellStyle name="Percent 2 4 6 2 4 2" xfId="36175" xr:uid="{00000000-0005-0000-0000-0000C69C0000}"/>
    <cellStyle name="Percent 2 4 6 2 5" xfId="36176" xr:uid="{00000000-0005-0000-0000-0000C79C0000}"/>
    <cellStyle name="Percent 2 4 6 2 6" xfId="36177" xr:uid="{00000000-0005-0000-0000-0000C89C0000}"/>
    <cellStyle name="Percent 2 4 6 3" xfId="36178" xr:uid="{00000000-0005-0000-0000-0000C99C0000}"/>
    <cellStyle name="Percent 2 4 6 3 2" xfId="36179" xr:uid="{00000000-0005-0000-0000-0000CA9C0000}"/>
    <cellStyle name="Percent 2 4 6 3 2 2" xfId="36180" xr:uid="{00000000-0005-0000-0000-0000CB9C0000}"/>
    <cellStyle name="Percent 2 4 6 3 3" xfId="36181" xr:uid="{00000000-0005-0000-0000-0000CC9C0000}"/>
    <cellStyle name="Percent 2 4 6 3 3 2" xfId="36182" xr:uid="{00000000-0005-0000-0000-0000CD9C0000}"/>
    <cellStyle name="Percent 2 4 6 3 4" xfId="36183" xr:uid="{00000000-0005-0000-0000-0000CE9C0000}"/>
    <cellStyle name="Percent 2 4 6 3 4 2" xfId="36184" xr:uid="{00000000-0005-0000-0000-0000CF9C0000}"/>
    <cellStyle name="Percent 2 4 6 3 5" xfId="36185" xr:uid="{00000000-0005-0000-0000-0000D09C0000}"/>
    <cellStyle name="Percent 2 4 6 3 6" xfId="36186" xr:uid="{00000000-0005-0000-0000-0000D19C0000}"/>
    <cellStyle name="Percent 2 4 6 4" xfId="36187" xr:uid="{00000000-0005-0000-0000-0000D29C0000}"/>
    <cellStyle name="Percent 2 4 6 4 2" xfId="36188" xr:uid="{00000000-0005-0000-0000-0000D39C0000}"/>
    <cellStyle name="Percent 2 4 6 4 2 2" xfId="36189" xr:uid="{00000000-0005-0000-0000-0000D49C0000}"/>
    <cellStyle name="Percent 2 4 6 4 3" xfId="36190" xr:uid="{00000000-0005-0000-0000-0000D59C0000}"/>
    <cellStyle name="Percent 2 4 6 4 3 2" xfId="36191" xr:uid="{00000000-0005-0000-0000-0000D69C0000}"/>
    <cellStyle name="Percent 2 4 6 4 4" xfId="36192" xr:uid="{00000000-0005-0000-0000-0000D79C0000}"/>
    <cellStyle name="Percent 2 4 6 4 4 2" xfId="36193" xr:uid="{00000000-0005-0000-0000-0000D89C0000}"/>
    <cellStyle name="Percent 2 4 6 4 5" xfId="36194" xr:uid="{00000000-0005-0000-0000-0000D99C0000}"/>
    <cellStyle name="Percent 2 4 6 4 6" xfId="36195" xr:uid="{00000000-0005-0000-0000-0000DA9C0000}"/>
    <cellStyle name="Percent 2 4 6 5" xfId="36196" xr:uid="{00000000-0005-0000-0000-0000DB9C0000}"/>
    <cellStyle name="Percent 2 4 6 5 2" xfId="36197" xr:uid="{00000000-0005-0000-0000-0000DC9C0000}"/>
    <cellStyle name="Percent 2 4 6 5 2 2" xfId="36198" xr:uid="{00000000-0005-0000-0000-0000DD9C0000}"/>
    <cellStyle name="Percent 2 4 6 5 3" xfId="36199" xr:uid="{00000000-0005-0000-0000-0000DE9C0000}"/>
    <cellStyle name="Percent 2 4 6 5 3 2" xfId="36200" xr:uid="{00000000-0005-0000-0000-0000DF9C0000}"/>
    <cellStyle name="Percent 2 4 6 5 4" xfId="36201" xr:uid="{00000000-0005-0000-0000-0000E09C0000}"/>
    <cellStyle name="Percent 2 4 6 5 5" xfId="36202" xr:uid="{00000000-0005-0000-0000-0000E19C0000}"/>
    <cellStyle name="Percent 2 4 6 6" xfId="36203" xr:uid="{00000000-0005-0000-0000-0000E29C0000}"/>
    <cellStyle name="Percent 2 4 6 6 2" xfId="36204" xr:uid="{00000000-0005-0000-0000-0000E39C0000}"/>
    <cellStyle name="Percent 2 4 6 7" xfId="36205" xr:uid="{00000000-0005-0000-0000-0000E49C0000}"/>
    <cellStyle name="Percent 2 4 6 7 2" xfId="36206" xr:uid="{00000000-0005-0000-0000-0000E59C0000}"/>
    <cellStyle name="Percent 2 4 6 8" xfId="36207" xr:uid="{00000000-0005-0000-0000-0000E69C0000}"/>
    <cellStyle name="Percent 2 4 6 8 2" xfId="36208" xr:uid="{00000000-0005-0000-0000-0000E79C0000}"/>
    <cellStyle name="Percent 2 4 6 9" xfId="36209" xr:uid="{00000000-0005-0000-0000-0000E89C0000}"/>
    <cellStyle name="Percent 2 4 7" xfId="36210" xr:uid="{00000000-0005-0000-0000-0000E99C0000}"/>
    <cellStyle name="Percent 2 4 7 10" xfId="36211" xr:uid="{00000000-0005-0000-0000-0000EA9C0000}"/>
    <cellStyle name="Percent 2 4 7 2" xfId="36212" xr:uid="{00000000-0005-0000-0000-0000EB9C0000}"/>
    <cellStyle name="Percent 2 4 7 2 2" xfId="36213" xr:uid="{00000000-0005-0000-0000-0000EC9C0000}"/>
    <cellStyle name="Percent 2 4 7 2 2 2" xfId="36214" xr:uid="{00000000-0005-0000-0000-0000ED9C0000}"/>
    <cellStyle name="Percent 2 4 7 2 3" xfId="36215" xr:uid="{00000000-0005-0000-0000-0000EE9C0000}"/>
    <cellStyle name="Percent 2 4 7 2 3 2" xfId="36216" xr:uid="{00000000-0005-0000-0000-0000EF9C0000}"/>
    <cellStyle name="Percent 2 4 7 2 4" xfId="36217" xr:uid="{00000000-0005-0000-0000-0000F09C0000}"/>
    <cellStyle name="Percent 2 4 7 2 4 2" xfId="36218" xr:uid="{00000000-0005-0000-0000-0000F19C0000}"/>
    <cellStyle name="Percent 2 4 7 2 5" xfId="36219" xr:uid="{00000000-0005-0000-0000-0000F29C0000}"/>
    <cellStyle name="Percent 2 4 7 2 6" xfId="36220" xr:uid="{00000000-0005-0000-0000-0000F39C0000}"/>
    <cellStyle name="Percent 2 4 7 3" xfId="36221" xr:uid="{00000000-0005-0000-0000-0000F49C0000}"/>
    <cellStyle name="Percent 2 4 7 3 2" xfId="36222" xr:uid="{00000000-0005-0000-0000-0000F59C0000}"/>
    <cellStyle name="Percent 2 4 7 3 2 2" xfId="36223" xr:uid="{00000000-0005-0000-0000-0000F69C0000}"/>
    <cellStyle name="Percent 2 4 7 3 3" xfId="36224" xr:uid="{00000000-0005-0000-0000-0000F79C0000}"/>
    <cellStyle name="Percent 2 4 7 3 3 2" xfId="36225" xr:uid="{00000000-0005-0000-0000-0000F89C0000}"/>
    <cellStyle name="Percent 2 4 7 3 4" xfId="36226" xr:uid="{00000000-0005-0000-0000-0000F99C0000}"/>
    <cellStyle name="Percent 2 4 7 3 4 2" xfId="36227" xr:uid="{00000000-0005-0000-0000-0000FA9C0000}"/>
    <cellStyle name="Percent 2 4 7 3 5" xfId="36228" xr:uid="{00000000-0005-0000-0000-0000FB9C0000}"/>
    <cellStyle name="Percent 2 4 7 3 6" xfId="36229" xr:uid="{00000000-0005-0000-0000-0000FC9C0000}"/>
    <cellStyle name="Percent 2 4 7 4" xfId="36230" xr:uid="{00000000-0005-0000-0000-0000FD9C0000}"/>
    <cellStyle name="Percent 2 4 7 4 2" xfId="36231" xr:uid="{00000000-0005-0000-0000-0000FE9C0000}"/>
    <cellStyle name="Percent 2 4 7 4 2 2" xfId="36232" xr:uid="{00000000-0005-0000-0000-0000FF9C0000}"/>
    <cellStyle name="Percent 2 4 7 4 3" xfId="36233" xr:uid="{00000000-0005-0000-0000-0000009D0000}"/>
    <cellStyle name="Percent 2 4 7 4 3 2" xfId="36234" xr:uid="{00000000-0005-0000-0000-0000019D0000}"/>
    <cellStyle name="Percent 2 4 7 4 4" xfId="36235" xr:uid="{00000000-0005-0000-0000-0000029D0000}"/>
    <cellStyle name="Percent 2 4 7 4 4 2" xfId="36236" xr:uid="{00000000-0005-0000-0000-0000039D0000}"/>
    <cellStyle name="Percent 2 4 7 4 5" xfId="36237" xr:uid="{00000000-0005-0000-0000-0000049D0000}"/>
    <cellStyle name="Percent 2 4 7 4 6" xfId="36238" xr:uid="{00000000-0005-0000-0000-0000059D0000}"/>
    <cellStyle name="Percent 2 4 7 5" xfId="36239" xr:uid="{00000000-0005-0000-0000-0000069D0000}"/>
    <cellStyle name="Percent 2 4 7 5 2" xfId="36240" xr:uid="{00000000-0005-0000-0000-0000079D0000}"/>
    <cellStyle name="Percent 2 4 7 5 2 2" xfId="36241" xr:uid="{00000000-0005-0000-0000-0000089D0000}"/>
    <cellStyle name="Percent 2 4 7 5 3" xfId="36242" xr:uid="{00000000-0005-0000-0000-0000099D0000}"/>
    <cellStyle name="Percent 2 4 7 5 3 2" xfId="36243" xr:uid="{00000000-0005-0000-0000-00000A9D0000}"/>
    <cellStyle name="Percent 2 4 7 5 4" xfId="36244" xr:uid="{00000000-0005-0000-0000-00000B9D0000}"/>
    <cellStyle name="Percent 2 4 7 5 5" xfId="36245" xr:uid="{00000000-0005-0000-0000-00000C9D0000}"/>
    <cellStyle name="Percent 2 4 7 6" xfId="36246" xr:uid="{00000000-0005-0000-0000-00000D9D0000}"/>
    <cellStyle name="Percent 2 4 7 6 2" xfId="36247" xr:uid="{00000000-0005-0000-0000-00000E9D0000}"/>
    <cellStyle name="Percent 2 4 7 7" xfId="36248" xr:uid="{00000000-0005-0000-0000-00000F9D0000}"/>
    <cellStyle name="Percent 2 4 7 7 2" xfId="36249" xr:uid="{00000000-0005-0000-0000-0000109D0000}"/>
    <cellStyle name="Percent 2 4 7 8" xfId="36250" xr:uid="{00000000-0005-0000-0000-0000119D0000}"/>
    <cellStyle name="Percent 2 4 7 8 2" xfId="36251" xr:uid="{00000000-0005-0000-0000-0000129D0000}"/>
    <cellStyle name="Percent 2 4 7 9" xfId="36252" xr:uid="{00000000-0005-0000-0000-0000139D0000}"/>
    <cellStyle name="Percent 2 4 8" xfId="36253" xr:uid="{00000000-0005-0000-0000-0000149D0000}"/>
    <cellStyle name="Percent 2 4 8 2" xfId="36254" xr:uid="{00000000-0005-0000-0000-0000159D0000}"/>
    <cellStyle name="Percent 2 4 8 2 2" xfId="36255" xr:uid="{00000000-0005-0000-0000-0000169D0000}"/>
    <cellStyle name="Percent 2 4 8 3" xfId="36256" xr:uid="{00000000-0005-0000-0000-0000179D0000}"/>
    <cellStyle name="Percent 2 4 8 3 2" xfId="36257" xr:uid="{00000000-0005-0000-0000-0000189D0000}"/>
    <cellStyle name="Percent 2 4 8 4" xfId="36258" xr:uid="{00000000-0005-0000-0000-0000199D0000}"/>
    <cellStyle name="Percent 2 4 8 4 2" xfId="36259" xr:uid="{00000000-0005-0000-0000-00001A9D0000}"/>
    <cellStyle name="Percent 2 4 8 5" xfId="36260" xr:uid="{00000000-0005-0000-0000-00001B9D0000}"/>
    <cellStyle name="Percent 2 4 8 6" xfId="36261" xr:uid="{00000000-0005-0000-0000-00001C9D0000}"/>
    <cellStyle name="Percent 2 4 9" xfId="36262" xr:uid="{00000000-0005-0000-0000-00001D9D0000}"/>
    <cellStyle name="Percent 2 4 9 2" xfId="36263" xr:uid="{00000000-0005-0000-0000-00001E9D0000}"/>
    <cellStyle name="Percent 2 4 9 2 2" xfId="36264" xr:uid="{00000000-0005-0000-0000-00001F9D0000}"/>
    <cellStyle name="Percent 2 4 9 2 3" xfId="47839" xr:uid="{00000000-0005-0000-0000-0000209D0000}"/>
    <cellStyle name="Percent 2 4 9 2 3 2" xfId="47840" xr:uid="{00000000-0005-0000-0000-0000219D0000}"/>
    <cellStyle name="Percent 2 4 9 3" xfId="36265" xr:uid="{00000000-0005-0000-0000-0000229D0000}"/>
    <cellStyle name="Percent 2 4 9 3 2" xfId="36266" xr:uid="{00000000-0005-0000-0000-0000239D0000}"/>
    <cellStyle name="Percent 2 4 9 4" xfId="36267" xr:uid="{00000000-0005-0000-0000-0000249D0000}"/>
    <cellStyle name="Percent 2 4 9 4 2" xfId="36268" xr:uid="{00000000-0005-0000-0000-0000259D0000}"/>
    <cellStyle name="Percent 2 4 9 5" xfId="36269" xr:uid="{00000000-0005-0000-0000-0000269D0000}"/>
    <cellStyle name="Percent 2 4 9 6" xfId="36270" xr:uid="{00000000-0005-0000-0000-0000279D0000}"/>
    <cellStyle name="Percent 2 5" xfId="36271" xr:uid="{00000000-0005-0000-0000-0000289D0000}"/>
    <cellStyle name="Percent 2 5 10" xfId="36272" xr:uid="{00000000-0005-0000-0000-0000299D0000}"/>
    <cellStyle name="Percent 2 5 10 2" xfId="36273" xr:uid="{00000000-0005-0000-0000-00002A9D0000}"/>
    <cellStyle name="Percent 2 5 10 2 2" xfId="36274" xr:uid="{00000000-0005-0000-0000-00002B9D0000}"/>
    <cellStyle name="Percent 2 5 10 3" xfId="36275" xr:uid="{00000000-0005-0000-0000-00002C9D0000}"/>
    <cellStyle name="Percent 2 5 10 3 2" xfId="36276" xr:uid="{00000000-0005-0000-0000-00002D9D0000}"/>
    <cellStyle name="Percent 2 5 10 4" xfId="36277" xr:uid="{00000000-0005-0000-0000-00002E9D0000}"/>
    <cellStyle name="Percent 2 5 11" xfId="36278" xr:uid="{00000000-0005-0000-0000-00002F9D0000}"/>
    <cellStyle name="Percent 2 5 11 2" xfId="36279" xr:uid="{00000000-0005-0000-0000-0000309D0000}"/>
    <cellStyle name="Percent 2 5 11 3" xfId="36280" xr:uid="{00000000-0005-0000-0000-0000319D0000}"/>
    <cellStyle name="Percent 2 5 12" xfId="36281" xr:uid="{00000000-0005-0000-0000-0000329D0000}"/>
    <cellStyle name="Percent 2 5 12 2" xfId="36282" xr:uid="{00000000-0005-0000-0000-0000339D0000}"/>
    <cellStyle name="Percent 2 5 13" xfId="36283" xr:uid="{00000000-0005-0000-0000-0000349D0000}"/>
    <cellStyle name="Percent 2 5 13 2" xfId="36284" xr:uid="{00000000-0005-0000-0000-0000359D0000}"/>
    <cellStyle name="Percent 2 5 14" xfId="36285" xr:uid="{00000000-0005-0000-0000-0000369D0000}"/>
    <cellStyle name="Percent 2 5 15" xfId="36286" xr:uid="{00000000-0005-0000-0000-0000379D0000}"/>
    <cellStyle name="Percent 2 5 2" xfId="36287" xr:uid="{00000000-0005-0000-0000-0000389D0000}"/>
    <cellStyle name="Percent 2 5 2 10" xfId="36288" xr:uid="{00000000-0005-0000-0000-0000399D0000}"/>
    <cellStyle name="Percent 2 5 2 10 2" xfId="36289" xr:uid="{00000000-0005-0000-0000-00003A9D0000}"/>
    <cellStyle name="Percent 2 5 2 11" xfId="36290" xr:uid="{00000000-0005-0000-0000-00003B9D0000}"/>
    <cellStyle name="Percent 2 5 2 11 2" xfId="36291" xr:uid="{00000000-0005-0000-0000-00003C9D0000}"/>
    <cellStyle name="Percent 2 5 2 12" xfId="36292" xr:uid="{00000000-0005-0000-0000-00003D9D0000}"/>
    <cellStyle name="Percent 2 5 2 2" xfId="36293" xr:uid="{00000000-0005-0000-0000-00003E9D0000}"/>
    <cellStyle name="Percent 2 5 2 2 10" xfId="36294" xr:uid="{00000000-0005-0000-0000-00003F9D0000}"/>
    <cellStyle name="Percent 2 5 2 2 2" xfId="36295" xr:uid="{00000000-0005-0000-0000-0000409D0000}"/>
    <cellStyle name="Percent 2 5 2 2 2 2" xfId="36296" xr:uid="{00000000-0005-0000-0000-0000419D0000}"/>
    <cellStyle name="Percent 2 5 2 2 2 2 2" xfId="36297" xr:uid="{00000000-0005-0000-0000-0000429D0000}"/>
    <cellStyle name="Percent 2 5 2 2 2 2 2 2" xfId="36298" xr:uid="{00000000-0005-0000-0000-0000439D0000}"/>
    <cellStyle name="Percent 2 5 2 2 2 2 2 3" xfId="36299" xr:uid="{00000000-0005-0000-0000-0000449D0000}"/>
    <cellStyle name="Percent 2 5 2 2 2 2 3" xfId="36300" xr:uid="{00000000-0005-0000-0000-0000459D0000}"/>
    <cellStyle name="Percent 2 5 2 2 2 2 3 2" xfId="36301" xr:uid="{00000000-0005-0000-0000-0000469D0000}"/>
    <cellStyle name="Percent 2 5 2 2 2 2 4" xfId="36302" xr:uid="{00000000-0005-0000-0000-0000479D0000}"/>
    <cellStyle name="Percent 2 5 2 2 2 2 4 2" xfId="36303" xr:uid="{00000000-0005-0000-0000-0000489D0000}"/>
    <cellStyle name="Percent 2 5 2 2 2 2 5" xfId="36304" xr:uid="{00000000-0005-0000-0000-0000499D0000}"/>
    <cellStyle name="Percent 2 5 2 2 2 3" xfId="36305" xr:uid="{00000000-0005-0000-0000-00004A9D0000}"/>
    <cellStyle name="Percent 2 5 2 2 2 3 2" xfId="36306" xr:uid="{00000000-0005-0000-0000-00004B9D0000}"/>
    <cellStyle name="Percent 2 5 2 2 2 3 2 2" xfId="36307" xr:uid="{00000000-0005-0000-0000-00004C9D0000}"/>
    <cellStyle name="Percent 2 5 2 2 2 3 3" xfId="36308" xr:uid="{00000000-0005-0000-0000-00004D9D0000}"/>
    <cellStyle name="Percent 2 5 2 2 2 3 3 2" xfId="36309" xr:uid="{00000000-0005-0000-0000-00004E9D0000}"/>
    <cellStyle name="Percent 2 5 2 2 2 3 4" xfId="36310" xr:uid="{00000000-0005-0000-0000-00004F9D0000}"/>
    <cellStyle name="Percent 2 5 2 2 2 4" xfId="36311" xr:uid="{00000000-0005-0000-0000-0000509D0000}"/>
    <cellStyle name="Percent 2 5 2 2 2 4 2" xfId="36312" xr:uid="{00000000-0005-0000-0000-0000519D0000}"/>
    <cellStyle name="Percent 2 5 2 2 2 4 3" xfId="36313" xr:uid="{00000000-0005-0000-0000-0000529D0000}"/>
    <cellStyle name="Percent 2 5 2 2 2 5" xfId="36314" xr:uid="{00000000-0005-0000-0000-0000539D0000}"/>
    <cellStyle name="Percent 2 5 2 2 2 5 2" xfId="36315" xr:uid="{00000000-0005-0000-0000-0000549D0000}"/>
    <cellStyle name="Percent 2 5 2 2 2 6" xfId="36316" xr:uid="{00000000-0005-0000-0000-0000559D0000}"/>
    <cellStyle name="Percent 2 5 2 2 2 6 2" xfId="36317" xr:uid="{00000000-0005-0000-0000-0000569D0000}"/>
    <cellStyle name="Percent 2 5 2 2 2 7" xfId="36318" xr:uid="{00000000-0005-0000-0000-0000579D0000}"/>
    <cellStyle name="Percent 2 5 2 2 3" xfId="36319" xr:uid="{00000000-0005-0000-0000-0000589D0000}"/>
    <cellStyle name="Percent 2 5 2 2 3 2" xfId="36320" xr:uid="{00000000-0005-0000-0000-0000599D0000}"/>
    <cellStyle name="Percent 2 5 2 2 3 2 2" xfId="36321" xr:uid="{00000000-0005-0000-0000-00005A9D0000}"/>
    <cellStyle name="Percent 2 5 2 2 3 2 2 2" xfId="36322" xr:uid="{00000000-0005-0000-0000-00005B9D0000}"/>
    <cellStyle name="Percent 2 5 2 2 3 2 2 3" xfId="36323" xr:uid="{00000000-0005-0000-0000-00005C9D0000}"/>
    <cellStyle name="Percent 2 5 2 2 3 2 3" xfId="36324" xr:uid="{00000000-0005-0000-0000-00005D9D0000}"/>
    <cellStyle name="Percent 2 5 2 2 3 2 3 2" xfId="36325" xr:uid="{00000000-0005-0000-0000-00005E9D0000}"/>
    <cellStyle name="Percent 2 5 2 2 3 2 4" xfId="36326" xr:uid="{00000000-0005-0000-0000-00005F9D0000}"/>
    <cellStyle name="Percent 2 5 2 2 3 2 4 2" xfId="36327" xr:uid="{00000000-0005-0000-0000-0000609D0000}"/>
    <cellStyle name="Percent 2 5 2 2 3 2 5" xfId="36328" xr:uid="{00000000-0005-0000-0000-0000619D0000}"/>
    <cellStyle name="Percent 2 5 2 2 3 3" xfId="36329" xr:uid="{00000000-0005-0000-0000-0000629D0000}"/>
    <cellStyle name="Percent 2 5 2 2 3 3 2" xfId="36330" xr:uid="{00000000-0005-0000-0000-0000639D0000}"/>
    <cellStyle name="Percent 2 5 2 2 3 3 2 2" xfId="36331" xr:uid="{00000000-0005-0000-0000-0000649D0000}"/>
    <cellStyle name="Percent 2 5 2 2 3 3 3" xfId="36332" xr:uid="{00000000-0005-0000-0000-0000659D0000}"/>
    <cellStyle name="Percent 2 5 2 2 3 3 3 2" xfId="36333" xr:uid="{00000000-0005-0000-0000-0000669D0000}"/>
    <cellStyle name="Percent 2 5 2 2 3 3 4" xfId="36334" xr:uid="{00000000-0005-0000-0000-0000679D0000}"/>
    <cellStyle name="Percent 2 5 2 2 3 4" xfId="36335" xr:uid="{00000000-0005-0000-0000-0000689D0000}"/>
    <cellStyle name="Percent 2 5 2 2 3 4 2" xfId="36336" xr:uid="{00000000-0005-0000-0000-0000699D0000}"/>
    <cellStyle name="Percent 2 5 2 2 3 4 3" xfId="36337" xr:uid="{00000000-0005-0000-0000-00006A9D0000}"/>
    <cellStyle name="Percent 2 5 2 2 3 5" xfId="36338" xr:uid="{00000000-0005-0000-0000-00006B9D0000}"/>
    <cellStyle name="Percent 2 5 2 2 3 5 2" xfId="36339" xr:uid="{00000000-0005-0000-0000-00006C9D0000}"/>
    <cellStyle name="Percent 2 5 2 2 3 6" xfId="36340" xr:uid="{00000000-0005-0000-0000-00006D9D0000}"/>
    <cellStyle name="Percent 2 5 2 2 3 6 2" xfId="36341" xr:uid="{00000000-0005-0000-0000-00006E9D0000}"/>
    <cellStyle name="Percent 2 5 2 2 3 7" xfId="36342" xr:uid="{00000000-0005-0000-0000-00006F9D0000}"/>
    <cellStyle name="Percent 2 5 2 2 4" xfId="36343" xr:uid="{00000000-0005-0000-0000-0000709D0000}"/>
    <cellStyle name="Percent 2 5 2 2 4 2" xfId="36344" xr:uid="{00000000-0005-0000-0000-0000719D0000}"/>
    <cellStyle name="Percent 2 5 2 2 4 2 2" xfId="36345" xr:uid="{00000000-0005-0000-0000-0000729D0000}"/>
    <cellStyle name="Percent 2 5 2 2 4 2 2 2" xfId="36346" xr:uid="{00000000-0005-0000-0000-0000739D0000}"/>
    <cellStyle name="Percent 2 5 2 2 4 2 3" xfId="36347" xr:uid="{00000000-0005-0000-0000-0000749D0000}"/>
    <cellStyle name="Percent 2 5 2 2 4 2 3 2" xfId="36348" xr:uid="{00000000-0005-0000-0000-0000759D0000}"/>
    <cellStyle name="Percent 2 5 2 2 4 2 4" xfId="36349" xr:uid="{00000000-0005-0000-0000-0000769D0000}"/>
    <cellStyle name="Percent 2 5 2 2 4 3" xfId="36350" xr:uid="{00000000-0005-0000-0000-0000779D0000}"/>
    <cellStyle name="Percent 2 5 2 2 4 3 2" xfId="36351" xr:uid="{00000000-0005-0000-0000-0000789D0000}"/>
    <cellStyle name="Percent 2 5 2 2 4 3 3" xfId="36352" xr:uid="{00000000-0005-0000-0000-0000799D0000}"/>
    <cellStyle name="Percent 2 5 2 2 4 4" xfId="36353" xr:uid="{00000000-0005-0000-0000-00007A9D0000}"/>
    <cellStyle name="Percent 2 5 2 2 4 4 2" xfId="36354" xr:uid="{00000000-0005-0000-0000-00007B9D0000}"/>
    <cellStyle name="Percent 2 5 2 2 4 5" xfId="36355" xr:uid="{00000000-0005-0000-0000-00007C9D0000}"/>
    <cellStyle name="Percent 2 5 2 2 4 5 2" xfId="36356" xr:uid="{00000000-0005-0000-0000-00007D9D0000}"/>
    <cellStyle name="Percent 2 5 2 2 4 6" xfId="36357" xr:uid="{00000000-0005-0000-0000-00007E9D0000}"/>
    <cellStyle name="Percent 2 5 2 2 5" xfId="36358" xr:uid="{00000000-0005-0000-0000-00007F9D0000}"/>
    <cellStyle name="Percent 2 5 2 2 5 2" xfId="36359" xr:uid="{00000000-0005-0000-0000-0000809D0000}"/>
    <cellStyle name="Percent 2 5 2 2 5 2 2" xfId="36360" xr:uid="{00000000-0005-0000-0000-0000819D0000}"/>
    <cellStyle name="Percent 2 5 2 2 5 3" xfId="36361" xr:uid="{00000000-0005-0000-0000-0000829D0000}"/>
    <cellStyle name="Percent 2 5 2 2 5 3 2" xfId="36362" xr:uid="{00000000-0005-0000-0000-0000839D0000}"/>
    <cellStyle name="Percent 2 5 2 2 5 4" xfId="36363" xr:uid="{00000000-0005-0000-0000-0000849D0000}"/>
    <cellStyle name="Percent 2 5 2 2 6" xfId="36364" xr:uid="{00000000-0005-0000-0000-0000859D0000}"/>
    <cellStyle name="Percent 2 5 2 2 6 2" xfId="36365" xr:uid="{00000000-0005-0000-0000-0000869D0000}"/>
    <cellStyle name="Percent 2 5 2 2 6 2 2" xfId="36366" xr:uid="{00000000-0005-0000-0000-0000879D0000}"/>
    <cellStyle name="Percent 2 5 2 2 6 3" xfId="36367" xr:uid="{00000000-0005-0000-0000-0000889D0000}"/>
    <cellStyle name="Percent 2 5 2 2 6 3 2" xfId="36368" xr:uid="{00000000-0005-0000-0000-0000899D0000}"/>
    <cellStyle name="Percent 2 5 2 2 6 4" xfId="36369" xr:uid="{00000000-0005-0000-0000-00008A9D0000}"/>
    <cellStyle name="Percent 2 5 2 2 7" xfId="36370" xr:uid="{00000000-0005-0000-0000-00008B9D0000}"/>
    <cellStyle name="Percent 2 5 2 2 7 2" xfId="36371" xr:uid="{00000000-0005-0000-0000-00008C9D0000}"/>
    <cellStyle name="Percent 2 5 2 2 7 3" xfId="36372" xr:uid="{00000000-0005-0000-0000-00008D9D0000}"/>
    <cellStyle name="Percent 2 5 2 2 8" xfId="36373" xr:uid="{00000000-0005-0000-0000-00008E9D0000}"/>
    <cellStyle name="Percent 2 5 2 2 8 2" xfId="36374" xr:uid="{00000000-0005-0000-0000-00008F9D0000}"/>
    <cellStyle name="Percent 2 5 2 2 9" xfId="36375" xr:uid="{00000000-0005-0000-0000-0000909D0000}"/>
    <cellStyle name="Percent 2 5 2 2 9 2" xfId="36376" xr:uid="{00000000-0005-0000-0000-0000919D0000}"/>
    <cellStyle name="Percent 2 5 2 3" xfId="36377" xr:uid="{00000000-0005-0000-0000-0000929D0000}"/>
    <cellStyle name="Percent 2 5 2 3 2" xfId="36378" xr:uid="{00000000-0005-0000-0000-0000939D0000}"/>
    <cellStyle name="Percent 2 5 2 3 2 2" xfId="36379" xr:uid="{00000000-0005-0000-0000-0000949D0000}"/>
    <cellStyle name="Percent 2 5 2 3 2 2 2" xfId="36380" xr:uid="{00000000-0005-0000-0000-0000959D0000}"/>
    <cellStyle name="Percent 2 5 2 3 2 2 2 2" xfId="36381" xr:uid="{00000000-0005-0000-0000-0000969D0000}"/>
    <cellStyle name="Percent 2 5 2 3 2 2 2 3" xfId="36382" xr:uid="{00000000-0005-0000-0000-0000979D0000}"/>
    <cellStyle name="Percent 2 5 2 3 2 2 3" xfId="36383" xr:uid="{00000000-0005-0000-0000-0000989D0000}"/>
    <cellStyle name="Percent 2 5 2 3 2 2 3 2" xfId="36384" xr:uid="{00000000-0005-0000-0000-0000999D0000}"/>
    <cellStyle name="Percent 2 5 2 3 2 2 4" xfId="36385" xr:uid="{00000000-0005-0000-0000-00009A9D0000}"/>
    <cellStyle name="Percent 2 5 2 3 2 2 4 2" xfId="36386" xr:uid="{00000000-0005-0000-0000-00009B9D0000}"/>
    <cellStyle name="Percent 2 5 2 3 2 2 5" xfId="36387" xr:uid="{00000000-0005-0000-0000-00009C9D0000}"/>
    <cellStyle name="Percent 2 5 2 3 2 3" xfId="36388" xr:uid="{00000000-0005-0000-0000-00009D9D0000}"/>
    <cellStyle name="Percent 2 5 2 3 2 3 2" xfId="36389" xr:uid="{00000000-0005-0000-0000-00009E9D0000}"/>
    <cellStyle name="Percent 2 5 2 3 2 3 2 2" xfId="36390" xr:uid="{00000000-0005-0000-0000-00009F9D0000}"/>
    <cellStyle name="Percent 2 5 2 3 2 3 3" xfId="36391" xr:uid="{00000000-0005-0000-0000-0000A09D0000}"/>
    <cellStyle name="Percent 2 5 2 3 2 3 3 2" xfId="36392" xr:uid="{00000000-0005-0000-0000-0000A19D0000}"/>
    <cellStyle name="Percent 2 5 2 3 2 3 4" xfId="36393" xr:uid="{00000000-0005-0000-0000-0000A29D0000}"/>
    <cellStyle name="Percent 2 5 2 3 2 4" xfId="36394" xr:uid="{00000000-0005-0000-0000-0000A39D0000}"/>
    <cellStyle name="Percent 2 5 2 3 2 4 2" xfId="36395" xr:uid="{00000000-0005-0000-0000-0000A49D0000}"/>
    <cellStyle name="Percent 2 5 2 3 2 4 3" xfId="36396" xr:uid="{00000000-0005-0000-0000-0000A59D0000}"/>
    <cellStyle name="Percent 2 5 2 3 2 5" xfId="36397" xr:uid="{00000000-0005-0000-0000-0000A69D0000}"/>
    <cellStyle name="Percent 2 5 2 3 2 5 2" xfId="36398" xr:uid="{00000000-0005-0000-0000-0000A79D0000}"/>
    <cellStyle name="Percent 2 5 2 3 2 6" xfId="36399" xr:uid="{00000000-0005-0000-0000-0000A89D0000}"/>
    <cellStyle name="Percent 2 5 2 3 2 6 2" xfId="36400" xr:uid="{00000000-0005-0000-0000-0000A99D0000}"/>
    <cellStyle name="Percent 2 5 2 3 2 7" xfId="36401" xr:uid="{00000000-0005-0000-0000-0000AA9D0000}"/>
    <cellStyle name="Percent 2 5 2 3 3" xfId="36402" xr:uid="{00000000-0005-0000-0000-0000AB9D0000}"/>
    <cellStyle name="Percent 2 5 2 3 3 2" xfId="36403" xr:uid="{00000000-0005-0000-0000-0000AC9D0000}"/>
    <cellStyle name="Percent 2 5 2 3 3 2 2" xfId="36404" xr:uid="{00000000-0005-0000-0000-0000AD9D0000}"/>
    <cellStyle name="Percent 2 5 2 3 3 2 3" xfId="36405" xr:uid="{00000000-0005-0000-0000-0000AE9D0000}"/>
    <cellStyle name="Percent 2 5 2 3 3 3" xfId="36406" xr:uid="{00000000-0005-0000-0000-0000AF9D0000}"/>
    <cellStyle name="Percent 2 5 2 3 3 3 2" xfId="36407" xr:uid="{00000000-0005-0000-0000-0000B09D0000}"/>
    <cellStyle name="Percent 2 5 2 3 3 4" xfId="36408" xr:uid="{00000000-0005-0000-0000-0000B19D0000}"/>
    <cellStyle name="Percent 2 5 2 3 3 4 2" xfId="36409" xr:uid="{00000000-0005-0000-0000-0000B29D0000}"/>
    <cellStyle name="Percent 2 5 2 3 3 5" xfId="36410" xr:uid="{00000000-0005-0000-0000-0000B39D0000}"/>
    <cellStyle name="Percent 2 5 2 3 4" xfId="36411" xr:uid="{00000000-0005-0000-0000-0000B49D0000}"/>
    <cellStyle name="Percent 2 5 2 3 4 2" xfId="36412" xr:uid="{00000000-0005-0000-0000-0000B59D0000}"/>
    <cellStyle name="Percent 2 5 2 3 4 2 2" xfId="36413" xr:uid="{00000000-0005-0000-0000-0000B69D0000}"/>
    <cellStyle name="Percent 2 5 2 3 4 3" xfId="36414" xr:uid="{00000000-0005-0000-0000-0000B79D0000}"/>
    <cellStyle name="Percent 2 5 2 3 4 3 2" xfId="36415" xr:uid="{00000000-0005-0000-0000-0000B89D0000}"/>
    <cellStyle name="Percent 2 5 2 3 4 4" xfId="36416" xr:uid="{00000000-0005-0000-0000-0000B99D0000}"/>
    <cellStyle name="Percent 2 5 2 3 5" xfId="36417" xr:uid="{00000000-0005-0000-0000-0000BA9D0000}"/>
    <cellStyle name="Percent 2 5 2 3 5 2" xfId="36418" xr:uid="{00000000-0005-0000-0000-0000BB9D0000}"/>
    <cellStyle name="Percent 2 5 2 3 5 3" xfId="36419" xr:uid="{00000000-0005-0000-0000-0000BC9D0000}"/>
    <cellStyle name="Percent 2 5 2 3 6" xfId="36420" xr:uid="{00000000-0005-0000-0000-0000BD9D0000}"/>
    <cellStyle name="Percent 2 5 2 3 6 2" xfId="36421" xr:uid="{00000000-0005-0000-0000-0000BE9D0000}"/>
    <cellStyle name="Percent 2 5 2 3 7" xfId="36422" xr:uid="{00000000-0005-0000-0000-0000BF9D0000}"/>
    <cellStyle name="Percent 2 5 2 3 7 2" xfId="36423" xr:uid="{00000000-0005-0000-0000-0000C09D0000}"/>
    <cellStyle name="Percent 2 5 2 3 8" xfId="36424" xr:uid="{00000000-0005-0000-0000-0000C19D0000}"/>
    <cellStyle name="Percent 2 5 2 4" xfId="36425" xr:uid="{00000000-0005-0000-0000-0000C29D0000}"/>
    <cellStyle name="Percent 2 5 2 4 2" xfId="36426" xr:uid="{00000000-0005-0000-0000-0000C39D0000}"/>
    <cellStyle name="Percent 2 5 2 4 2 2" xfId="36427" xr:uid="{00000000-0005-0000-0000-0000C49D0000}"/>
    <cellStyle name="Percent 2 5 2 4 2 2 2" xfId="36428" xr:uid="{00000000-0005-0000-0000-0000C59D0000}"/>
    <cellStyle name="Percent 2 5 2 4 2 2 3" xfId="36429" xr:uid="{00000000-0005-0000-0000-0000C69D0000}"/>
    <cellStyle name="Percent 2 5 2 4 2 3" xfId="36430" xr:uid="{00000000-0005-0000-0000-0000C79D0000}"/>
    <cellStyle name="Percent 2 5 2 4 2 3 2" xfId="36431" xr:uid="{00000000-0005-0000-0000-0000C89D0000}"/>
    <cellStyle name="Percent 2 5 2 4 2 4" xfId="36432" xr:uid="{00000000-0005-0000-0000-0000C99D0000}"/>
    <cellStyle name="Percent 2 5 2 4 2 4 2" xfId="36433" xr:uid="{00000000-0005-0000-0000-0000CA9D0000}"/>
    <cellStyle name="Percent 2 5 2 4 2 5" xfId="36434" xr:uid="{00000000-0005-0000-0000-0000CB9D0000}"/>
    <cellStyle name="Percent 2 5 2 4 3" xfId="36435" xr:uid="{00000000-0005-0000-0000-0000CC9D0000}"/>
    <cellStyle name="Percent 2 5 2 4 3 2" xfId="36436" xr:uid="{00000000-0005-0000-0000-0000CD9D0000}"/>
    <cellStyle name="Percent 2 5 2 4 3 2 2" xfId="36437" xr:uid="{00000000-0005-0000-0000-0000CE9D0000}"/>
    <cellStyle name="Percent 2 5 2 4 3 3" xfId="36438" xr:uid="{00000000-0005-0000-0000-0000CF9D0000}"/>
    <cellStyle name="Percent 2 5 2 4 3 3 2" xfId="36439" xr:uid="{00000000-0005-0000-0000-0000D09D0000}"/>
    <cellStyle name="Percent 2 5 2 4 3 4" xfId="36440" xr:uid="{00000000-0005-0000-0000-0000D19D0000}"/>
    <cellStyle name="Percent 2 5 2 4 4" xfId="36441" xr:uid="{00000000-0005-0000-0000-0000D29D0000}"/>
    <cellStyle name="Percent 2 5 2 4 4 2" xfId="36442" xr:uid="{00000000-0005-0000-0000-0000D39D0000}"/>
    <cellStyle name="Percent 2 5 2 4 4 3" xfId="36443" xr:uid="{00000000-0005-0000-0000-0000D49D0000}"/>
    <cellStyle name="Percent 2 5 2 4 5" xfId="36444" xr:uid="{00000000-0005-0000-0000-0000D59D0000}"/>
    <cellStyle name="Percent 2 5 2 4 5 2" xfId="36445" xr:uid="{00000000-0005-0000-0000-0000D69D0000}"/>
    <cellStyle name="Percent 2 5 2 4 6" xfId="36446" xr:uid="{00000000-0005-0000-0000-0000D79D0000}"/>
    <cellStyle name="Percent 2 5 2 4 6 2" xfId="36447" xr:uid="{00000000-0005-0000-0000-0000D89D0000}"/>
    <cellStyle name="Percent 2 5 2 4 7" xfId="36448" xr:uid="{00000000-0005-0000-0000-0000D99D0000}"/>
    <cellStyle name="Percent 2 5 2 5" xfId="36449" xr:uid="{00000000-0005-0000-0000-0000DA9D0000}"/>
    <cellStyle name="Percent 2 5 2 5 2" xfId="36450" xr:uid="{00000000-0005-0000-0000-0000DB9D0000}"/>
    <cellStyle name="Percent 2 5 2 5 2 2" xfId="36451" xr:uid="{00000000-0005-0000-0000-0000DC9D0000}"/>
    <cellStyle name="Percent 2 5 2 5 2 2 2" xfId="36452" xr:uid="{00000000-0005-0000-0000-0000DD9D0000}"/>
    <cellStyle name="Percent 2 5 2 5 2 2 3" xfId="36453" xr:uid="{00000000-0005-0000-0000-0000DE9D0000}"/>
    <cellStyle name="Percent 2 5 2 5 2 3" xfId="36454" xr:uid="{00000000-0005-0000-0000-0000DF9D0000}"/>
    <cellStyle name="Percent 2 5 2 5 2 3 2" xfId="36455" xr:uid="{00000000-0005-0000-0000-0000E09D0000}"/>
    <cellStyle name="Percent 2 5 2 5 2 4" xfId="36456" xr:uid="{00000000-0005-0000-0000-0000E19D0000}"/>
    <cellStyle name="Percent 2 5 2 5 2 4 2" xfId="36457" xr:uid="{00000000-0005-0000-0000-0000E29D0000}"/>
    <cellStyle name="Percent 2 5 2 5 2 5" xfId="36458" xr:uid="{00000000-0005-0000-0000-0000E39D0000}"/>
    <cellStyle name="Percent 2 5 2 5 3" xfId="36459" xr:uid="{00000000-0005-0000-0000-0000E49D0000}"/>
    <cellStyle name="Percent 2 5 2 5 3 2" xfId="36460" xr:uid="{00000000-0005-0000-0000-0000E59D0000}"/>
    <cellStyle name="Percent 2 5 2 5 3 2 2" xfId="36461" xr:uid="{00000000-0005-0000-0000-0000E69D0000}"/>
    <cellStyle name="Percent 2 5 2 5 3 3" xfId="36462" xr:uid="{00000000-0005-0000-0000-0000E79D0000}"/>
    <cellStyle name="Percent 2 5 2 5 3 3 2" xfId="36463" xr:uid="{00000000-0005-0000-0000-0000E89D0000}"/>
    <cellStyle name="Percent 2 5 2 5 3 4" xfId="36464" xr:uid="{00000000-0005-0000-0000-0000E99D0000}"/>
    <cellStyle name="Percent 2 5 2 5 4" xfId="36465" xr:uid="{00000000-0005-0000-0000-0000EA9D0000}"/>
    <cellStyle name="Percent 2 5 2 5 4 2" xfId="36466" xr:uid="{00000000-0005-0000-0000-0000EB9D0000}"/>
    <cellStyle name="Percent 2 5 2 5 4 3" xfId="36467" xr:uid="{00000000-0005-0000-0000-0000EC9D0000}"/>
    <cellStyle name="Percent 2 5 2 5 5" xfId="36468" xr:uid="{00000000-0005-0000-0000-0000ED9D0000}"/>
    <cellStyle name="Percent 2 5 2 5 5 2" xfId="36469" xr:uid="{00000000-0005-0000-0000-0000EE9D0000}"/>
    <cellStyle name="Percent 2 5 2 5 6" xfId="36470" xr:uid="{00000000-0005-0000-0000-0000EF9D0000}"/>
    <cellStyle name="Percent 2 5 2 5 6 2" xfId="36471" xr:uid="{00000000-0005-0000-0000-0000F09D0000}"/>
    <cellStyle name="Percent 2 5 2 5 7" xfId="36472" xr:uid="{00000000-0005-0000-0000-0000F19D0000}"/>
    <cellStyle name="Percent 2 5 2 6" xfId="36473" xr:uid="{00000000-0005-0000-0000-0000F29D0000}"/>
    <cellStyle name="Percent 2 5 2 6 2" xfId="36474" xr:uid="{00000000-0005-0000-0000-0000F39D0000}"/>
    <cellStyle name="Percent 2 5 2 6 2 2" xfId="36475" xr:uid="{00000000-0005-0000-0000-0000F49D0000}"/>
    <cellStyle name="Percent 2 5 2 6 2 2 2" xfId="36476" xr:uid="{00000000-0005-0000-0000-0000F59D0000}"/>
    <cellStyle name="Percent 2 5 2 6 2 3" xfId="36477" xr:uid="{00000000-0005-0000-0000-0000F69D0000}"/>
    <cellStyle name="Percent 2 5 2 6 2 3 2" xfId="36478" xr:uid="{00000000-0005-0000-0000-0000F79D0000}"/>
    <cellStyle name="Percent 2 5 2 6 2 4" xfId="36479" xr:uid="{00000000-0005-0000-0000-0000F89D0000}"/>
    <cellStyle name="Percent 2 5 2 6 3" xfId="36480" xr:uid="{00000000-0005-0000-0000-0000F99D0000}"/>
    <cellStyle name="Percent 2 5 2 6 3 2" xfId="36481" xr:uid="{00000000-0005-0000-0000-0000FA9D0000}"/>
    <cellStyle name="Percent 2 5 2 6 3 3" xfId="36482" xr:uid="{00000000-0005-0000-0000-0000FB9D0000}"/>
    <cellStyle name="Percent 2 5 2 6 4" xfId="36483" xr:uid="{00000000-0005-0000-0000-0000FC9D0000}"/>
    <cellStyle name="Percent 2 5 2 6 4 2" xfId="36484" xr:uid="{00000000-0005-0000-0000-0000FD9D0000}"/>
    <cellStyle name="Percent 2 5 2 6 5" xfId="36485" xr:uid="{00000000-0005-0000-0000-0000FE9D0000}"/>
    <cellStyle name="Percent 2 5 2 6 5 2" xfId="36486" xr:uid="{00000000-0005-0000-0000-0000FF9D0000}"/>
    <cellStyle name="Percent 2 5 2 6 6" xfId="36487" xr:uid="{00000000-0005-0000-0000-0000009E0000}"/>
    <cellStyle name="Percent 2 5 2 7" xfId="36488" xr:uid="{00000000-0005-0000-0000-0000019E0000}"/>
    <cellStyle name="Percent 2 5 2 7 2" xfId="36489" xr:uid="{00000000-0005-0000-0000-0000029E0000}"/>
    <cellStyle name="Percent 2 5 2 7 2 2" xfId="36490" xr:uid="{00000000-0005-0000-0000-0000039E0000}"/>
    <cellStyle name="Percent 2 5 2 7 3" xfId="36491" xr:uid="{00000000-0005-0000-0000-0000049E0000}"/>
    <cellStyle name="Percent 2 5 2 7 3 2" xfId="36492" xr:uid="{00000000-0005-0000-0000-0000059E0000}"/>
    <cellStyle name="Percent 2 5 2 7 4" xfId="36493" xr:uid="{00000000-0005-0000-0000-0000069E0000}"/>
    <cellStyle name="Percent 2 5 2 8" xfId="36494" xr:uid="{00000000-0005-0000-0000-0000079E0000}"/>
    <cellStyle name="Percent 2 5 2 8 2" xfId="36495" xr:uid="{00000000-0005-0000-0000-0000089E0000}"/>
    <cellStyle name="Percent 2 5 2 8 2 2" xfId="36496" xr:uid="{00000000-0005-0000-0000-0000099E0000}"/>
    <cellStyle name="Percent 2 5 2 8 3" xfId="36497" xr:uid="{00000000-0005-0000-0000-00000A9E0000}"/>
    <cellStyle name="Percent 2 5 2 8 3 2" xfId="36498" xr:uid="{00000000-0005-0000-0000-00000B9E0000}"/>
    <cellStyle name="Percent 2 5 2 8 4" xfId="36499" xr:uid="{00000000-0005-0000-0000-00000C9E0000}"/>
    <cellStyle name="Percent 2 5 2 9" xfId="36500" xr:uid="{00000000-0005-0000-0000-00000D9E0000}"/>
    <cellStyle name="Percent 2 5 2 9 2" xfId="36501" xr:uid="{00000000-0005-0000-0000-00000E9E0000}"/>
    <cellStyle name="Percent 2 5 2 9 3" xfId="36502" xr:uid="{00000000-0005-0000-0000-00000F9E0000}"/>
    <cellStyle name="Percent 2 5 3" xfId="36503" xr:uid="{00000000-0005-0000-0000-0000109E0000}"/>
    <cellStyle name="Percent 2 5 3 10" xfId="36504" xr:uid="{00000000-0005-0000-0000-0000119E0000}"/>
    <cellStyle name="Percent 2 5 3 10 2" xfId="36505" xr:uid="{00000000-0005-0000-0000-0000129E0000}"/>
    <cellStyle name="Percent 2 5 3 11" xfId="36506" xr:uid="{00000000-0005-0000-0000-0000139E0000}"/>
    <cellStyle name="Percent 2 5 3 2" xfId="36507" xr:uid="{00000000-0005-0000-0000-0000149E0000}"/>
    <cellStyle name="Percent 2 5 3 2 2" xfId="36508" xr:uid="{00000000-0005-0000-0000-0000159E0000}"/>
    <cellStyle name="Percent 2 5 3 2 2 2" xfId="36509" xr:uid="{00000000-0005-0000-0000-0000169E0000}"/>
    <cellStyle name="Percent 2 5 3 2 2 2 2" xfId="36510" xr:uid="{00000000-0005-0000-0000-0000179E0000}"/>
    <cellStyle name="Percent 2 5 3 2 2 2 2 2" xfId="36511" xr:uid="{00000000-0005-0000-0000-0000189E0000}"/>
    <cellStyle name="Percent 2 5 3 2 2 2 2 3" xfId="36512" xr:uid="{00000000-0005-0000-0000-0000199E0000}"/>
    <cellStyle name="Percent 2 5 3 2 2 2 3" xfId="36513" xr:uid="{00000000-0005-0000-0000-00001A9E0000}"/>
    <cellStyle name="Percent 2 5 3 2 2 2 3 2" xfId="36514" xr:uid="{00000000-0005-0000-0000-00001B9E0000}"/>
    <cellStyle name="Percent 2 5 3 2 2 2 4" xfId="36515" xr:uid="{00000000-0005-0000-0000-00001C9E0000}"/>
    <cellStyle name="Percent 2 5 3 2 2 2 4 2" xfId="36516" xr:uid="{00000000-0005-0000-0000-00001D9E0000}"/>
    <cellStyle name="Percent 2 5 3 2 2 2 5" xfId="36517" xr:uid="{00000000-0005-0000-0000-00001E9E0000}"/>
    <cellStyle name="Percent 2 5 3 2 2 3" xfId="36518" xr:uid="{00000000-0005-0000-0000-00001F9E0000}"/>
    <cellStyle name="Percent 2 5 3 2 2 3 2" xfId="36519" xr:uid="{00000000-0005-0000-0000-0000209E0000}"/>
    <cellStyle name="Percent 2 5 3 2 2 3 2 2" xfId="36520" xr:uid="{00000000-0005-0000-0000-0000219E0000}"/>
    <cellStyle name="Percent 2 5 3 2 2 3 3" xfId="36521" xr:uid="{00000000-0005-0000-0000-0000229E0000}"/>
    <cellStyle name="Percent 2 5 3 2 2 3 3 2" xfId="36522" xr:uid="{00000000-0005-0000-0000-0000239E0000}"/>
    <cellStyle name="Percent 2 5 3 2 2 3 4" xfId="36523" xr:uid="{00000000-0005-0000-0000-0000249E0000}"/>
    <cellStyle name="Percent 2 5 3 2 2 4" xfId="36524" xr:uid="{00000000-0005-0000-0000-0000259E0000}"/>
    <cellStyle name="Percent 2 5 3 2 2 4 2" xfId="36525" xr:uid="{00000000-0005-0000-0000-0000269E0000}"/>
    <cellStyle name="Percent 2 5 3 2 2 4 3" xfId="36526" xr:uid="{00000000-0005-0000-0000-0000279E0000}"/>
    <cellStyle name="Percent 2 5 3 2 2 5" xfId="36527" xr:uid="{00000000-0005-0000-0000-0000289E0000}"/>
    <cellStyle name="Percent 2 5 3 2 2 5 2" xfId="36528" xr:uid="{00000000-0005-0000-0000-0000299E0000}"/>
    <cellStyle name="Percent 2 5 3 2 2 6" xfId="36529" xr:uid="{00000000-0005-0000-0000-00002A9E0000}"/>
    <cellStyle name="Percent 2 5 3 2 2 6 2" xfId="36530" xr:uid="{00000000-0005-0000-0000-00002B9E0000}"/>
    <cellStyle name="Percent 2 5 3 2 2 7" xfId="36531" xr:uid="{00000000-0005-0000-0000-00002C9E0000}"/>
    <cellStyle name="Percent 2 5 3 2 3" xfId="36532" xr:uid="{00000000-0005-0000-0000-00002D9E0000}"/>
    <cellStyle name="Percent 2 5 3 2 3 2" xfId="36533" xr:uid="{00000000-0005-0000-0000-00002E9E0000}"/>
    <cellStyle name="Percent 2 5 3 2 3 2 2" xfId="36534" xr:uid="{00000000-0005-0000-0000-00002F9E0000}"/>
    <cellStyle name="Percent 2 5 3 2 3 2 3" xfId="36535" xr:uid="{00000000-0005-0000-0000-0000309E0000}"/>
    <cellStyle name="Percent 2 5 3 2 3 3" xfId="36536" xr:uid="{00000000-0005-0000-0000-0000319E0000}"/>
    <cellStyle name="Percent 2 5 3 2 3 3 2" xfId="36537" xr:uid="{00000000-0005-0000-0000-0000329E0000}"/>
    <cellStyle name="Percent 2 5 3 2 3 4" xfId="36538" xr:uid="{00000000-0005-0000-0000-0000339E0000}"/>
    <cellStyle name="Percent 2 5 3 2 3 4 2" xfId="36539" xr:uid="{00000000-0005-0000-0000-0000349E0000}"/>
    <cellStyle name="Percent 2 5 3 2 3 5" xfId="36540" xr:uid="{00000000-0005-0000-0000-0000359E0000}"/>
    <cellStyle name="Percent 2 5 3 2 4" xfId="36541" xr:uid="{00000000-0005-0000-0000-0000369E0000}"/>
    <cellStyle name="Percent 2 5 3 2 4 2" xfId="36542" xr:uid="{00000000-0005-0000-0000-0000379E0000}"/>
    <cellStyle name="Percent 2 5 3 2 4 2 2" xfId="36543" xr:uid="{00000000-0005-0000-0000-0000389E0000}"/>
    <cellStyle name="Percent 2 5 3 2 4 3" xfId="36544" xr:uid="{00000000-0005-0000-0000-0000399E0000}"/>
    <cellStyle name="Percent 2 5 3 2 4 3 2" xfId="36545" xr:uid="{00000000-0005-0000-0000-00003A9E0000}"/>
    <cellStyle name="Percent 2 5 3 2 4 4" xfId="36546" xr:uid="{00000000-0005-0000-0000-00003B9E0000}"/>
    <cellStyle name="Percent 2 5 3 2 5" xfId="36547" xr:uid="{00000000-0005-0000-0000-00003C9E0000}"/>
    <cellStyle name="Percent 2 5 3 2 5 2" xfId="36548" xr:uid="{00000000-0005-0000-0000-00003D9E0000}"/>
    <cellStyle name="Percent 2 5 3 2 5 3" xfId="36549" xr:uid="{00000000-0005-0000-0000-00003E9E0000}"/>
    <cellStyle name="Percent 2 5 3 2 6" xfId="36550" xr:uid="{00000000-0005-0000-0000-00003F9E0000}"/>
    <cellStyle name="Percent 2 5 3 2 6 2" xfId="36551" xr:uid="{00000000-0005-0000-0000-0000409E0000}"/>
    <cellStyle name="Percent 2 5 3 2 7" xfId="36552" xr:uid="{00000000-0005-0000-0000-0000419E0000}"/>
    <cellStyle name="Percent 2 5 3 2 7 2" xfId="36553" xr:uid="{00000000-0005-0000-0000-0000429E0000}"/>
    <cellStyle name="Percent 2 5 3 2 8" xfId="36554" xr:uid="{00000000-0005-0000-0000-0000439E0000}"/>
    <cellStyle name="Percent 2 5 3 3" xfId="36555" xr:uid="{00000000-0005-0000-0000-0000449E0000}"/>
    <cellStyle name="Percent 2 5 3 3 2" xfId="36556" xr:uid="{00000000-0005-0000-0000-0000459E0000}"/>
    <cellStyle name="Percent 2 5 3 3 2 2" xfId="36557" xr:uid="{00000000-0005-0000-0000-0000469E0000}"/>
    <cellStyle name="Percent 2 5 3 3 2 2 2" xfId="36558" xr:uid="{00000000-0005-0000-0000-0000479E0000}"/>
    <cellStyle name="Percent 2 5 3 3 2 2 3" xfId="36559" xr:uid="{00000000-0005-0000-0000-0000489E0000}"/>
    <cellStyle name="Percent 2 5 3 3 2 3" xfId="36560" xr:uid="{00000000-0005-0000-0000-0000499E0000}"/>
    <cellStyle name="Percent 2 5 3 3 2 3 2" xfId="36561" xr:uid="{00000000-0005-0000-0000-00004A9E0000}"/>
    <cellStyle name="Percent 2 5 3 3 2 4" xfId="36562" xr:uid="{00000000-0005-0000-0000-00004B9E0000}"/>
    <cellStyle name="Percent 2 5 3 3 2 4 2" xfId="36563" xr:uid="{00000000-0005-0000-0000-00004C9E0000}"/>
    <cellStyle name="Percent 2 5 3 3 2 5" xfId="36564" xr:uid="{00000000-0005-0000-0000-00004D9E0000}"/>
    <cellStyle name="Percent 2 5 3 3 3" xfId="36565" xr:uid="{00000000-0005-0000-0000-00004E9E0000}"/>
    <cellStyle name="Percent 2 5 3 3 3 2" xfId="36566" xr:uid="{00000000-0005-0000-0000-00004F9E0000}"/>
    <cellStyle name="Percent 2 5 3 3 3 2 2" xfId="36567" xr:uid="{00000000-0005-0000-0000-0000509E0000}"/>
    <cellStyle name="Percent 2 5 3 3 3 3" xfId="36568" xr:uid="{00000000-0005-0000-0000-0000519E0000}"/>
    <cellStyle name="Percent 2 5 3 3 3 3 2" xfId="36569" xr:uid="{00000000-0005-0000-0000-0000529E0000}"/>
    <cellStyle name="Percent 2 5 3 3 3 4" xfId="36570" xr:uid="{00000000-0005-0000-0000-0000539E0000}"/>
    <cellStyle name="Percent 2 5 3 3 4" xfId="36571" xr:uid="{00000000-0005-0000-0000-0000549E0000}"/>
    <cellStyle name="Percent 2 5 3 3 4 2" xfId="36572" xr:uid="{00000000-0005-0000-0000-0000559E0000}"/>
    <cellStyle name="Percent 2 5 3 3 4 3" xfId="36573" xr:uid="{00000000-0005-0000-0000-0000569E0000}"/>
    <cellStyle name="Percent 2 5 3 3 5" xfId="36574" xr:uid="{00000000-0005-0000-0000-0000579E0000}"/>
    <cellStyle name="Percent 2 5 3 3 5 2" xfId="36575" xr:uid="{00000000-0005-0000-0000-0000589E0000}"/>
    <cellStyle name="Percent 2 5 3 3 6" xfId="36576" xr:uid="{00000000-0005-0000-0000-0000599E0000}"/>
    <cellStyle name="Percent 2 5 3 3 6 2" xfId="36577" xr:uid="{00000000-0005-0000-0000-00005A9E0000}"/>
    <cellStyle name="Percent 2 5 3 3 7" xfId="36578" xr:uid="{00000000-0005-0000-0000-00005B9E0000}"/>
    <cellStyle name="Percent 2 5 3 4" xfId="36579" xr:uid="{00000000-0005-0000-0000-00005C9E0000}"/>
    <cellStyle name="Percent 2 5 3 4 2" xfId="36580" xr:uid="{00000000-0005-0000-0000-00005D9E0000}"/>
    <cellStyle name="Percent 2 5 3 4 2 2" xfId="36581" xr:uid="{00000000-0005-0000-0000-00005E9E0000}"/>
    <cellStyle name="Percent 2 5 3 4 2 2 2" xfId="36582" xr:uid="{00000000-0005-0000-0000-00005F9E0000}"/>
    <cellStyle name="Percent 2 5 3 4 2 2 3" xfId="36583" xr:uid="{00000000-0005-0000-0000-0000609E0000}"/>
    <cellStyle name="Percent 2 5 3 4 2 3" xfId="36584" xr:uid="{00000000-0005-0000-0000-0000619E0000}"/>
    <cellStyle name="Percent 2 5 3 4 2 3 2" xfId="36585" xr:uid="{00000000-0005-0000-0000-0000629E0000}"/>
    <cellStyle name="Percent 2 5 3 4 2 4" xfId="36586" xr:uid="{00000000-0005-0000-0000-0000639E0000}"/>
    <cellStyle name="Percent 2 5 3 4 2 4 2" xfId="36587" xr:uid="{00000000-0005-0000-0000-0000649E0000}"/>
    <cellStyle name="Percent 2 5 3 4 2 5" xfId="36588" xr:uid="{00000000-0005-0000-0000-0000659E0000}"/>
    <cellStyle name="Percent 2 5 3 4 3" xfId="36589" xr:uid="{00000000-0005-0000-0000-0000669E0000}"/>
    <cellStyle name="Percent 2 5 3 4 3 2" xfId="36590" xr:uid="{00000000-0005-0000-0000-0000679E0000}"/>
    <cellStyle name="Percent 2 5 3 4 3 2 2" xfId="36591" xr:uid="{00000000-0005-0000-0000-0000689E0000}"/>
    <cellStyle name="Percent 2 5 3 4 3 3" xfId="36592" xr:uid="{00000000-0005-0000-0000-0000699E0000}"/>
    <cellStyle name="Percent 2 5 3 4 3 3 2" xfId="36593" xr:uid="{00000000-0005-0000-0000-00006A9E0000}"/>
    <cellStyle name="Percent 2 5 3 4 3 4" xfId="36594" xr:uid="{00000000-0005-0000-0000-00006B9E0000}"/>
    <cellStyle name="Percent 2 5 3 4 4" xfId="36595" xr:uid="{00000000-0005-0000-0000-00006C9E0000}"/>
    <cellStyle name="Percent 2 5 3 4 4 2" xfId="36596" xr:uid="{00000000-0005-0000-0000-00006D9E0000}"/>
    <cellStyle name="Percent 2 5 3 4 4 3" xfId="36597" xr:uid="{00000000-0005-0000-0000-00006E9E0000}"/>
    <cellStyle name="Percent 2 5 3 4 5" xfId="36598" xr:uid="{00000000-0005-0000-0000-00006F9E0000}"/>
    <cellStyle name="Percent 2 5 3 4 5 2" xfId="36599" xr:uid="{00000000-0005-0000-0000-0000709E0000}"/>
    <cellStyle name="Percent 2 5 3 4 6" xfId="36600" xr:uid="{00000000-0005-0000-0000-0000719E0000}"/>
    <cellStyle name="Percent 2 5 3 4 6 2" xfId="36601" xr:uid="{00000000-0005-0000-0000-0000729E0000}"/>
    <cellStyle name="Percent 2 5 3 4 7" xfId="36602" xr:uid="{00000000-0005-0000-0000-0000739E0000}"/>
    <cellStyle name="Percent 2 5 3 5" xfId="36603" xr:uid="{00000000-0005-0000-0000-0000749E0000}"/>
    <cellStyle name="Percent 2 5 3 5 2" xfId="36604" xr:uid="{00000000-0005-0000-0000-0000759E0000}"/>
    <cellStyle name="Percent 2 5 3 5 2 2" xfId="36605" xr:uid="{00000000-0005-0000-0000-0000769E0000}"/>
    <cellStyle name="Percent 2 5 3 5 2 2 2" xfId="36606" xr:uid="{00000000-0005-0000-0000-0000779E0000}"/>
    <cellStyle name="Percent 2 5 3 5 2 3" xfId="36607" xr:uid="{00000000-0005-0000-0000-0000789E0000}"/>
    <cellStyle name="Percent 2 5 3 5 2 3 2" xfId="36608" xr:uid="{00000000-0005-0000-0000-0000799E0000}"/>
    <cellStyle name="Percent 2 5 3 5 2 4" xfId="36609" xr:uid="{00000000-0005-0000-0000-00007A9E0000}"/>
    <cellStyle name="Percent 2 5 3 5 3" xfId="36610" xr:uid="{00000000-0005-0000-0000-00007B9E0000}"/>
    <cellStyle name="Percent 2 5 3 5 3 2" xfId="36611" xr:uid="{00000000-0005-0000-0000-00007C9E0000}"/>
    <cellStyle name="Percent 2 5 3 5 3 3" xfId="36612" xr:uid="{00000000-0005-0000-0000-00007D9E0000}"/>
    <cellStyle name="Percent 2 5 3 5 4" xfId="36613" xr:uid="{00000000-0005-0000-0000-00007E9E0000}"/>
    <cellStyle name="Percent 2 5 3 5 4 2" xfId="36614" xr:uid="{00000000-0005-0000-0000-00007F9E0000}"/>
    <cellStyle name="Percent 2 5 3 5 5" xfId="36615" xr:uid="{00000000-0005-0000-0000-0000809E0000}"/>
    <cellStyle name="Percent 2 5 3 5 5 2" xfId="36616" xr:uid="{00000000-0005-0000-0000-0000819E0000}"/>
    <cellStyle name="Percent 2 5 3 5 6" xfId="36617" xr:uid="{00000000-0005-0000-0000-0000829E0000}"/>
    <cellStyle name="Percent 2 5 3 6" xfId="36618" xr:uid="{00000000-0005-0000-0000-0000839E0000}"/>
    <cellStyle name="Percent 2 5 3 6 2" xfId="36619" xr:uid="{00000000-0005-0000-0000-0000849E0000}"/>
    <cellStyle name="Percent 2 5 3 6 2 2" xfId="36620" xr:uid="{00000000-0005-0000-0000-0000859E0000}"/>
    <cellStyle name="Percent 2 5 3 6 3" xfId="36621" xr:uid="{00000000-0005-0000-0000-0000869E0000}"/>
    <cellStyle name="Percent 2 5 3 6 3 2" xfId="36622" xr:uid="{00000000-0005-0000-0000-0000879E0000}"/>
    <cellStyle name="Percent 2 5 3 6 4" xfId="36623" xr:uid="{00000000-0005-0000-0000-0000889E0000}"/>
    <cellStyle name="Percent 2 5 3 7" xfId="36624" xr:uid="{00000000-0005-0000-0000-0000899E0000}"/>
    <cellStyle name="Percent 2 5 3 7 2" xfId="36625" xr:uid="{00000000-0005-0000-0000-00008A9E0000}"/>
    <cellStyle name="Percent 2 5 3 7 2 2" xfId="36626" xr:uid="{00000000-0005-0000-0000-00008B9E0000}"/>
    <cellStyle name="Percent 2 5 3 7 3" xfId="36627" xr:uid="{00000000-0005-0000-0000-00008C9E0000}"/>
    <cellStyle name="Percent 2 5 3 7 3 2" xfId="36628" xr:uid="{00000000-0005-0000-0000-00008D9E0000}"/>
    <cellStyle name="Percent 2 5 3 7 4" xfId="36629" xr:uid="{00000000-0005-0000-0000-00008E9E0000}"/>
    <cellStyle name="Percent 2 5 3 8" xfId="36630" xr:uid="{00000000-0005-0000-0000-00008F9E0000}"/>
    <cellStyle name="Percent 2 5 3 8 2" xfId="36631" xr:uid="{00000000-0005-0000-0000-0000909E0000}"/>
    <cellStyle name="Percent 2 5 3 8 3" xfId="36632" xr:uid="{00000000-0005-0000-0000-0000919E0000}"/>
    <cellStyle name="Percent 2 5 3 9" xfId="36633" xr:uid="{00000000-0005-0000-0000-0000929E0000}"/>
    <cellStyle name="Percent 2 5 3 9 2" xfId="36634" xr:uid="{00000000-0005-0000-0000-0000939E0000}"/>
    <cellStyle name="Percent 2 5 4" xfId="36635" xr:uid="{00000000-0005-0000-0000-0000949E0000}"/>
    <cellStyle name="Percent 2 5 4 10" xfId="36636" xr:uid="{00000000-0005-0000-0000-0000959E0000}"/>
    <cellStyle name="Percent 2 5 4 2" xfId="36637" xr:uid="{00000000-0005-0000-0000-0000969E0000}"/>
    <cellStyle name="Percent 2 5 4 2 2" xfId="36638" xr:uid="{00000000-0005-0000-0000-0000979E0000}"/>
    <cellStyle name="Percent 2 5 4 2 2 2" xfId="36639" xr:uid="{00000000-0005-0000-0000-0000989E0000}"/>
    <cellStyle name="Percent 2 5 4 2 2 2 2" xfId="36640" xr:uid="{00000000-0005-0000-0000-0000999E0000}"/>
    <cellStyle name="Percent 2 5 4 2 2 2 3" xfId="36641" xr:uid="{00000000-0005-0000-0000-00009A9E0000}"/>
    <cellStyle name="Percent 2 5 4 2 2 3" xfId="36642" xr:uid="{00000000-0005-0000-0000-00009B9E0000}"/>
    <cellStyle name="Percent 2 5 4 2 2 3 2" xfId="36643" xr:uid="{00000000-0005-0000-0000-00009C9E0000}"/>
    <cellStyle name="Percent 2 5 4 2 2 4" xfId="36644" xr:uid="{00000000-0005-0000-0000-00009D9E0000}"/>
    <cellStyle name="Percent 2 5 4 2 2 4 2" xfId="36645" xr:uid="{00000000-0005-0000-0000-00009E9E0000}"/>
    <cellStyle name="Percent 2 5 4 2 2 5" xfId="36646" xr:uid="{00000000-0005-0000-0000-00009F9E0000}"/>
    <cellStyle name="Percent 2 5 4 2 3" xfId="36647" xr:uid="{00000000-0005-0000-0000-0000A09E0000}"/>
    <cellStyle name="Percent 2 5 4 2 3 2" xfId="36648" xr:uid="{00000000-0005-0000-0000-0000A19E0000}"/>
    <cellStyle name="Percent 2 5 4 2 3 2 2" xfId="36649" xr:uid="{00000000-0005-0000-0000-0000A29E0000}"/>
    <cellStyle name="Percent 2 5 4 2 3 3" xfId="36650" xr:uid="{00000000-0005-0000-0000-0000A39E0000}"/>
    <cellStyle name="Percent 2 5 4 2 3 3 2" xfId="36651" xr:uid="{00000000-0005-0000-0000-0000A49E0000}"/>
    <cellStyle name="Percent 2 5 4 2 3 4" xfId="36652" xr:uid="{00000000-0005-0000-0000-0000A59E0000}"/>
    <cellStyle name="Percent 2 5 4 2 4" xfId="36653" xr:uid="{00000000-0005-0000-0000-0000A69E0000}"/>
    <cellStyle name="Percent 2 5 4 2 4 2" xfId="36654" xr:uid="{00000000-0005-0000-0000-0000A79E0000}"/>
    <cellStyle name="Percent 2 5 4 2 4 3" xfId="36655" xr:uid="{00000000-0005-0000-0000-0000A89E0000}"/>
    <cellStyle name="Percent 2 5 4 2 5" xfId="36656" xr:uid="{00000000-0005-0000-0000-0000A99E0000}"/>
    <cellStyle name="Percent 2 5 4 2 5 2" xfId="36657" xr:uid="{00000000-0005-0000-0000-0000AA9E0000}"/>
    <cellStyle name="Percent 2 5 4 2 6" xfId="36658" xr:uid="{00000000-0005-0000-0000-0000AB9E0000}"/>
    <cellStyle name="Percent 2 5 4 2 6 2" xfId="36659" xr:uid="{00000000-0005-0000-0000-0000AC9E0000}"/>
    <cellStyle name="Percent 2 5 4 2 7" xfId="36660" xr:uid="{00000000-0005-0000-0000-0000AD9E0000}"/>
    <cellStyle name="Percent 2 5 4 3" xfId="36661" xr:uid="{00000000-0005-0000-0000-0000AE9E0000}"/>
    <cellStyle name="Percent 2 5 4 3 2" xfId="36662" xr:uid="{00000000-0005-0000-0000-0000AF9E0000}"/>
    <cellStyle name="Percent 2 5 4 3 2 2" xfId="36663" xr:uid="{00000000-0005-0000-0000-0000B09E0000}"/>
    <cellStyle name="Percent 2 5 4 3 2 2 2" xfId="36664" xr:uid="{00000000-0005-0000-0000-0000B19E0000}"/>
    <cellStyle name="Percent 2 5 4 3 2 2 3" xfId="36665" xr:uid="{00000000-0005-0000-0000-0000B29E0000}"/>
    <cellStyle name="Percent 2 5 4 3 2 3" xfId="36666" xr:uid="{00000000-0005-0000-0000-0000B39E0000}"/>
    <cellStyle name="Percent 2 5 4 3 2 3 2" xfId="36667" xr:uid="{00000000-0005-0000-0000-0000B49E0000}"/>
    <cellStyle name="Percent 2 5 4 3 2 4" xfId="36668" xr:uid="{00000000-0005-0000-0000-0000B59E0000}"/>
    <cellStyle name="Percent 2 5 4 3 2 4 2" xfId="36669" xr:uid="{00000000-0005-0000-0000-0000B69E0000}"/>
    <cellStyle name="Percent 2 5 4 3 2 5" xfId="36670" xr:uid="{00000000-0005-0000-0000-0000B79E0000}"/>
    <cellStyle name="Percent 2 5 4 3 3" xfId="36671" xr:uid="{00000000-0005-0000-0000-0000B89E0000}"/>
    <cellStyle name="Percent 2 5 4 3 3 2" xfId="36672" xr:uid="{00000000-0005-0000-0000-0000B99E0000}"/>
    <cellStyle name="Percent 2 5 4 3 3 2 2" xfId="36673" xr:uid="{00000000-0005-0000-0000-0000BA9E0000}"/>
    <cellStyle name="Percent 2 5 4 3 3 3" xfId="36674" xr:uid="{00000000-0005-0000-0000-0000BB9E0000}"/>
    <cellStyle name="Percent 2 5 4 3 3 3 2" xfId="36675" xr:uid="{00000000-0005-0000-0000-0000BC9E0000}"/>
    <cellStyle name="Percent 2 5 4 3 3 4" xfId="36676" xr:uid="{00000000-0005-0000-0000-0000BD9E0000}"/>
    <cellStyle name="Percent 2 5 4 3 4" xfId="36677" xr:uid="{00000000-0005-0000-0000-0000BE9E0000}"/>
    <cellStyle name="Percent 2 5 4 3 4 2" xfId="36678" xr:uid="{00000000-0005-0000-0000-0000BF9E0000}"/>
    <cellStyle name="Percent 2 5 4 3 4 3" xfId="36679" xr:uid="{00000000-0005-0000-0000-0000C09E0000}"/>
    <cellStyle name="Percent 2 5 4 3 5" xfId="36680" xr:uid="{00000000-0005-0000-0000-0000C19E0000}"/>
    <cellStyle name="Percent 2 5 4 3 5 2" xfId="36681" xr:uid="{00000000-0005-0000-0000-0000C29E0000}"/>
    <cellStyle name="Percent 2 5 4 3 6" xfId="36682" xr:uid="{00000000-0005-0000-0000-0000C39E0000}"/>
    <cellStyle name="Percent 2 5 4 3 6 2" xfId="36683" xr:uid="{00000000-0005-0000-0000-0000C49E0000}"/>
    <cellStyle name="Percent 2 5 4 3 7" xfId="36684" xr:uid="{00000000-0005-0000-0000-0000C59E0000}"/>
    <cellStyle name="Percent 2 5 4 4" xfId="36685" xr:uid="{00000000-0005-0000-0000-0000C69E0000}"/>
    <cellStyle name="Percent 2 5 4 4 2" xfId="36686" xr:uid="{00000000-0005-0000-0000-0000C79E0000}"/>
    <cellStyle name="Percent 2 5 4 4 2 2" xfId="36687" xr:uid="{00000000-0005-0000-0000-0000C89E0000}"/>
    <cellStyle name="Percent 2 5 4 4 2 2 2" xfId="36688" xr:uid="{00000000-0005-0000-0000-0000C99E0000}"/>
    <cellStyle name="Percent 2 5 4 4 2 3" xfId="36689" xr:uid="{00000000-0005-0000-0000-0000CA9E0000}"/>
    <cellStyle name="Percent 2 5 4 4 2 3 2" xfId="36690" xr:uid="{00000000-0005-0000-0000-0000CB9E0000}"/>
    <cellStyle name="Percent 2 5 4 4 2 4" xfId="36691" xr:uid="{00000000-0005-0000-0000-0000CC9E0000}"/>
    <cellStyle name="Percent 2 5 4 4 3" xfId="36692" xr:uid="{00000000-0005-0000-0000-0000CD9E0000}"/>
    <cellStyle name="Percent 2 5 4 4 3 2" xfId="36693" xr:uid="{00000000-0005-0000-0000-0000CE9E0000}"/>
    <cellStyle name="Percent 2 5 4 4 3 3" xfId="36694" xr:uid="{00000000-0005-0000-0000-0000CF9E0000}"/>
    <cellStyle name="Percent 2 5 4 4 4" xfId="36695" xr:uid="{00000000-0005-0000-0000-0000D09E0000}"/>
    <cellStyle name="Percent 2 5 4 4 4 2" xfId="36696" xr:uid="{00000000-0005-0000-0000-0000D19E0000}"/>
    <cellStyle name="Percent 2 5 4 4 5" xfId="36697" xr:uid="{00000000-0005-0000-0000-0000D29E0000}"/>
    <cellStyle name="Percent 2 5 4 4 5 2" xfId="36698" xr:uid="{00000000-0005-0000-0000-0000D39E0000}"/>
    <cellStyle name="Percent 2 5 4 4 6" xfId="36699" xr:uid="{00000000-0005-0000-0000-0000D49E0000}"/>
    <cellStyle name="Percent 2 5 4 5" xfId="36700" xr:uid="{00000000-0005-0000-0000-0000D59E0000}"/>
    <cellStyle name="Percent 2 5 4 5 2" xfId="36701" xr:uid="{00000000-0005-0000-0000-0000D69E0000}"/>
    <cellStyle name="Percent 2 5 4 5 2 2" xfId="36702" xr:uid="{00000000-0005-0000-0000-0000D79E0000}"/>
    <cellStyle name="Percent 2 5 4 5 3" xfId="36703" xr:uid="{00000000-0005-0000-0000-0000D89E0000}"/>
    <cellStyle name="Percent 2 5 4 5 3 2" xfId="36704" xr:uid="{00000000-0005-0000-0000-0000D99E0000}"/>
    <cellStyle name="Percent 2 5 4 5 4" xfId="36705" xr:uid="{00000000-0005-0000-0000-0000DA9E0000}"/>
    <cellStyle name="Percent 2 5 4 6" xfId="36706" xr:uid="{00000000-0005-0000-0000-0000DB9E0000}"/>
    <cellStyle name="Percent 2 5 4 6 2" xfId="36707" xr:uid="{00000000-0005-0000-0000-0000DC9E0000}"/>
    <cellStyle name="Percent 2 5 4 6 2 2" xfId="36708" xr:uid="{00000000-0005-0000-0000-0000DD9E0000}"/>
    <cellStyle name="Percent 2 5 4 6 3" xfId="36709" xr:uid="{00000000-0005-0000-0000-0000DE9E0000}"/>
    <cellStyle name="Percent 2 5 4 6 3 2" xfId="36710" xr:uid="{00000000-0005-0000-0000-0000DF9E0000}"/>
    <cellStyle name="Percent 2 5 4 6 4" xfId="36711" xr:uid="{00000000-0005-0000-0000-0000E09E0000}"/>
    <cellStyle name="Percent 2 5 4 7" xfId="36712" xr:uid="{00000000-0005-0000-0000-0000E19E0000}"/>
    <cellStyle name="Percent 2 5 4 7 2" xfId="36713" xr:uid="{00000000-0005-0000-0000-0000E29E0000}"/>
    <cellStyle name="Percent 2 5 4 7 3" xfId="36714" xr:uid="{00000000-0005-0000-0000-0000E39E0000}"/>
    <cellStyle name="Percent 2 5 4 8" xfId="36715" xr:uid="{00000000-0005-0000-0000-0000E49E0000}"/>
    <cellStyle name="Percent 2 5 4 8 2" xfId="36716" xr:uid="{00000000-0005-0000-0000-0000E59E0000}"/>
    <cellStyle name="Percent 2 5 4 9" xfId="36717" xr:uid="{00000000-0005-0000-0000-0000E69E0000}"/>
    <cellStyle name="Percent 2 5 4 9 2" xfId="36718" xr:uid="{00000000-0005-0000-0000-0000E79E0000}"/>
    <cellStyle name="Percent 2 5 5" xfId="36719" xr:uid="{00000000-0005-0000-0000-0000E89E0000}"/>
    <cellStyle name="Percent 2 5 5 2" xfId="36720" xr:uid="{00000000-0005-0000-0000-0000E99E0000}"/>
    <cellStyle name="Percent 2 5 5 2 2" xfId="36721" xr:uid="{00000000-0005-0000-0000-0000EA9E0000}"/>
    <cellStyle name="Percent 2 5 5 2 2 2" xfId="36722" xr:uid="{00000000-0005-0000-0000-0000EB9E0000}"/>
    <cellStyle name="Percent 2 5 5 2 2 2 2" xfId="36723" xr:uid="{00000000-0005-0000-0000-0000EC9E0000}"/>
    <cellStyle name="Percent 2 5 5 2 2 2 3" xfId="36724" xr:uid="{00000000-0005-0000-0000-0000ED9E0000}"/>
    <cellStyle name="Percent 2 5 5 2 2 3" xfId="36725" xr:uid="{00000000-0005-0000-0000-0000EE9E0000}"/>
    <cellStyle name="Percent 2 5 5 2 2 3 2" xfId="36726" xr:uid="{00000000-0005-0000-0000-0000EF9E0000}"/>
    <cellStyle name="Percent 2 5 5 2 2 4" xfId="36727" xr:uid="{00000000-0005-0000-0000-0000F09E0000}"/>
    <cellStyle name="Percent 2 5 5 2 2 4 2" xfId="36728" xr:uid="{00000000-0005-0000-0000-0000F19E0000}"/>
    <cellStyle name="Percent 2 5 5 2 2 5" xfId="36729" xr:uid="{00000000-0005-0000-0000-0000F29E0000}"/>
    <cellStyle name="Percent 2 5 5 2 3" xfId="36730" xr:uid="{00000000-0005-0000-0000-0000F39E0000}"/>
    <cellStyle name="Percent 2 5 5 2 3 2" xfId="36731" xr:uid="{00000000-0005-0000-0000-0000F49E0000}"/>
    <cellStyle name="Percent 2 5 5 2 3 2 2" xfId="36732" xr:uid="{00000000-0005-0000-0000-0000F59E0000}"/>
    <cellStyle name="Percent 2 5 5 2 3 3" xfId="36733" xr:uid="{00000000-0005-0000-0000-0000F69E0000}"/>
    <cellStyle name="Percent 2 5 5 2 3 3 2" xfId="36734" xr:uid="{00000000-0005-0000-0000-0000F79E0000}"/>
    <cellStyle name="Percent 2 5 5 2 3 4" xfId="36735" xr:uid="{00000000-0005-0000-0000-0000F89E0000}"/>
    <cellStyle name="Percent 2 5 5 2 4" xfId="36736" xr:uid="{00000000-0005-0000-0000-0000F99E0000}"/>
    <cellStyle name="Percent 2 5 5 2 4 2" xfId="36737" xr:uid="{00000000-0005-0000-0000-0000FA9E0000}"/>
    <cellStyle name="Percent 2 5 5 2 4 3" xfId="36738" xr:uid="{00000000-0005-0000-0000-0000FB9E0000}"/>
    <cellStyle name="Percent 2 5 5 2 5" xfId="36739" xr:uid="{00000000-0005-0000-0000-0000FC9E0000}"/>
    <cellStyle name="Percent 2 5 5 2 5 2" xfId="36740" xr:uid="{00000000-0005-0000-0000-0000FD9E0000}"/>
    <cellStyle name="Percent 2 5 5 2 6" xfId="36741" xr:uid="{00000000-0005-0000-0000-0000FE9E0000}"/>
    <cellStyle name="Percent 2 5 5 2 6 2" xfId="36742" xr:uid="{00000000-0005-0000-0000-0000FF9E0000}"/>
    <cellStyle name="Percent 2 5 5 2 7" xfId="36743" xr:uid="{00000000-0005-0000-0000-0000009F0000}"/>
    <cellStyle name="Percent 2 5 5 3" xfId="36744" xr:uid="{00000000-0005-0000-0000-0000019F0000}"/>
    <cellStyle name="Percent 2 5 5 3 2" xfId="36745" xr:uid="{00000000-0005-0000-0000-0000029F0000}"/>
    <cellStyle name="Percent 2 5 5 3 2 2" xfId="36746" xr:uid="{00000000-0005-0000-0000-0000039F0000}"/>
    <cellStyle name="Percent 2 5 5 3 2 3" xfId="36747" xr:uid="{00000000-0005-0000-0000-0000049F0000}"/>
    <cellStyle name="Percent 2 5 5 3 3" xfId="36748" xr:uid="{00000000-0005-0000-0000-0000059F0000}"/>
    <cellStyle name="Percent 2 5 5 3 3 2" xfId="36749" xr:uid="{00000000-0005-0000-0000-0000069F0000}"/>
    <cellStyle name="Percent 2 5 5 3 4" xfId="36750" xr:uid="{00000000-0005-0000-0000-0000079F0000}"/>
    <cellStyle name="Percent 2 5 5 3 4 2" xfId="36751" xr:uid="{00000000-0005-0000-0000-0000089F0000}"/>
    <cellStyle name="Percent 2 5 5 3 5" xfId="36752" xr:uid="{00000000-0005-0000-0000-0000099F0000}"/>
    <cellStyle name="Percent 2 5 5 4" xfId="36753" xr:uid="{00000000-0005-0000-0000-00000A9F0000}"/>
    <cellStyle name="Percent 2 5 5 4 2" xfId="36754" xr:uid="{00000000-0005-0000-0000-00000B9F0000}"/>
    <cellStyle name="Percent 2 5 5 4 2 2" xfId="36755" xr:uid="{00000000-0005-0000-0000-00000C9F0000}"/>
    <cellStyle name="Percent 2 5 5 4 3" xfId="36756" xr:uid="{00000000-0005-0000-0000-00000D9F0000}"/>
    <cellStyle name="Percent 2 5 5 4 3 2" xfId="36757" xr:uid="{00000000-0005-0000-0000-00000E9F0000}"/>
    <cellStyle name="Percent 2 5 5 4 4" xfId="36758" xr:uid="{00000000-0005-0000-0000-00000F9F0000}"/>
    <cellStyle name="Percent 2 5 5 5" xfId="36759" xr:uid="{00000000-0005-0000-0000-0000109F0000}"/>
    <cellStyle name="Percent 2 5 5 5 2" xfId="36760" xr:uid="{00000000-0005-0000-0000-0000119F0000}"/>
    <cellStyle name="Percent 2 5 5 5 3" xfId="36761" xr:uid="{00000000-0005-0000-0000-0000129F0000}"/>
    <cellStyle name="Percent 2 5 5 6" xfId="36762" xr:uid="{00000000-0005-0000-0000-0000139F0000}"/>
    <cellStyle name="Percent 2 5 5 6 2" xfId="36763" xr:uid="{00000000-0005-0000-0000-0000149F0000}"/>
    <cellStyle name="Percent 2 5 5 7" xfId="36764" xr:uid="{00000000-0005-0000-0000-0000159F0000}"/>
    <cellStyle name="Percent 2 5 5 7 2" xfId="36765" xr:uid="{00000000-0005-0000-0000-0000169F0000}"/>
    <cellStyle name="Percent 2 5 5 8" xfId="36766" xr:uid="{00000000-0005-0000-0000-0000179F0000}"/>
    <cellStyle name="Percent 2 5 6" xfId="36767" xr:uid="{00000000-0005-0000-0000-0000189F0000}"/>
    <cellStyle name="Percent 2 5 6 2" xfId="36768" xr:uid="{00000000-0005-0000-0000-0000199F0000}"/>
    <cellStyle name="Percent 2 5 6 2 2" xfId="36769" xr:uid="{00000000-0005-0000-0000-00001A9F0000}"/>
    <cellStyle name="Percent 2 5 6 2 2 2" xfId="36770" xr:uid="{00000000-0005-0000-0000-00001B9F0000}"/>
    <cellStyle name="Percent 2 5 6 2 2 3" xfId="36771" xr:uid="{00000000-0005-0000-0000-00001C9F0000}"/>
    <cellStyle name="Percent 2 5 6 2 3" xfId="36772" xr:uid="{00000000-0005-0000-0000-00001D9F0000}"/>
    <cellStyle name="Percent 2 5 6 2 3 2" xfId="36773" xr:uid="{00000000-0005-0000-0000-00001E9F0000}"/>
    <cellStyle name="Percent 2 5 6 2 4" xfId="36774" xr:uid="{00000000-0005-0000-0000-00001F9F0000}"/>
    <cellStyle name="Percent 2 5 6 2 4 2" xfId="36775" xr:uid="{00000000-0005-0000-0000-0000209F0000}"/>
    <cellStyle name="Percent 2 5 6 2 5" xfId="36776" xr:uid="{00000000-0005-0000-0000-0000219F0000}"/>
    <cellStyle name="Percent 2 5 6 3" xfId="36777" xr:uid="{00000000-0005-0000-0000-0000229F0000}"/>
    <cellStyle name="Percent 2 5 6 3 2" xfId="36778" xr:uid="{00000000-0005-0000-0000-0000239F0000}"/>
    <cellStyle name="Percent 2 5 6 3 2 2" xfId="36779" xr:uid="{00000000-0005-0000-0000-0000249F0000}"/>
    <cellStyle name="Percent 2 5 6 3 3" xfId="36780" xr:uid="{00000000-0005-0000-0000-0000259F0000}"/>
    <cellStyle name="Percent 2 5 6 3 3 2" xfId="36781" xr:uid="{00000000-0005-0000-0000-0000269F0000}"/>
    <cellStyle name="Percent 2 5 6 3 4" xfId="36782" xr:uid="{00000000-0005-0000-0000-0000279F0000}"/>
    <cellStyle name="Percent 2 5 6 4" xfId="36783" xr:uid="{00000000-0005-0000-0000-0000289F0000}"/>
    <cellStyle name="Percent 2 5 6 4 2" xfId="36784" xr:uid="{00000000-0005-0000-0000-0000299F0000}"/>
    <cellStyle name="Percent 2 5 6 4 3" xfId="36785" xr:uid="{00000000-0005-0000-0000-00002A9F0000}"/>
    <cellStyle name="Percent 2 5 6 5" xfId="36786" xr:uid="{00000000-0005-0000-0000-00002B9F0000}"/>
    <cellStyle name="Percent 2 5 6 5 2" xfId="36787" xr:uid="{00000000-0005-0000-0000-00002C9F0000}"/>
    <cellStyle name="Percent 2 5 6 6" xfId="36788" xr:uid="{00000000-0005-0000-0000-00002D9F0000}"/>
    <cellStyle name="Percent 2 5 6 6 2" xfId="36789" xr:uid="{00000000-0005-0000-0000-00002E9F0000}"/>
    <cellStyle name="Percent 2 5 6 7" xfId="36790" xr:uid="{00000000-0005-0000-0000-00002F9F0000}"/>
    <cellStyle name="Percent 2 5 7" xfId="36791" xr:uid="{00000000-0005-0000-0000-0000309F0000}"/>
    <cellStyle name="Percent 2 5 7 2" xfId="36792" xr:uid="{00000000-0005-0000-0000-0000319F0000}"/>
    <cellStyle name="Percent 2 5 7 2 2" xfId="36793" xr:uid="{00000000-0005-0000-0000-0000329F0000}"/>
    <cellStyle name="Percent 2 5 7 2 2 2" xfId="36794" xr:uid="{00000000-0005-0000-0000-0000339F0000}"/>
    <cellStyle name="Percent 2 5 7 2 2 3" xfId="36795" xr:uid="{00000000-0005-0000-0000-0000349F0000}"/>
    <cellStyle name="Percent 2 5 7 2 3" xfId="36796" xr:uid="{00000000-0005-0000-0000-0000359F0000}"/>
    <cellStyle name="Percent 2 5 7 2 3 2" xfId="36797" xr:uid="{00000000-0005-0000-0000-0000369F0000}"/>
    <cellStyle name="Percent 2 5 7 2 4" xfId="36798" xr:uid="{00000000-0005-0000-0000-0000379F0000}"/>
    <cellStyle name="Percent 2 5 7 2 4 2" xfId="36799" xr:uid="{00000000-0005-0000-0000-0000389F0000}"/>
    <cellStyle name="Percent 2 5 7 2 5" xfId="36800" xr:uid="{00000000-0005-0000-0000-0000399F0000}"/>
    <cellStyle name="Percent 2 5 7 3" xfId="36801" xr:uid="{00000000-0005-0000-0000-00003A9F0000}"/>
    <cellStyle name="Percent 2 5 7 3 2" xfId="36802" xr:uid="{00000000-0005-0000-0000-00003B9F0000}"/>
    <cellStyle name="Percent 2 5 7 3 2 2" xfId="36803" xr:uid="{00000000-0005-0000-0000-00003C9F0000}"/>
    <cellStyle name="Percent 2 5 7 3 3" xfId="36804" xr:uid="{00000000-0005-0000-0000-00003D9F0000}"/>
    <cellStyle name="Percent 2 5 7 3 3 2" xfId="36805" xr:uid="{00000000-0005-0000-0000-00003E9F0000}"/>
    <cellStyle name="Percent 2 5 7 3 4" xfId="36806" xr:uid="{00000000-0005-0000-0000-00003F9F0000}"/>
    <cellStyle name="Percent 2 5 7 4" xfId="36807" xr:uid="{00000000-0005-0000-0000-0000409F0000}"/>
    <cellStyle name="Percent 2 5 7 4 2" xfId="36808" xr:uid="{00000000-0005-0000-0000-0000419F0000}"/>
    <cellStyle name="Percent 2 5 7 4 3" xfId="36809" xr:uid="{00000000-0005-0000-0000-0000429F0000}"/>
    <cellStyle name="Percent 2 5 7 5" xfId="36810" xr:uid="{00000000-0005-0000-0000-0000439F0000}"/>
    <cellStyle name="Percent 2 5 7 5 2" xfId="36811" xr:uid="{00000000-0005-0000-0000-0000449F0000}"/>
    <cellStyle name="Percent 2 5 7 6" xfId="36812" xr:uid="{00000000-0005-0000-0000-0000459F0000}"/>
    <cellStyle name="Percent 2 5 7 6 2" xfId="36813" xr:uid="{00000000-0005-0000-0000-0000469F0000}"/>
    <cellStyle name="Percent 2 5 7 7" xfId="36814" xr:uid="{00000000-0005-0000-0000-0000479F0000}"/>
    <cellStyle name="Percent 2 5 8" xfId="36815" xr:uid="{00000000-0005-0000-0000-0000489F0000}"/>
    <cellStyle name="Percent 2 5 8 2" xfId="36816" xr:uid="{00000000-0005-0000-0000-0000499F0000}"/>
    <cellStyle name="Percent 2 5 8 2 2" xfId="36817" xr:uid="{00000000-0005-0000-0000-00004A9F0000}"/>
    <cellStyle name="Percent 2 5 8 2 2 2" xfId="36818" xr:uid="{00000000-0005-0000-0000-00004B9F0000}"/>
    <cellStyle name="Percent 2 5 8 2 3" xfId="36819" xr:uid="{00000000-0005-0000-0000-00004C9F0000}"/>
    <cellStyle name="Percent 2 5 8 2 3 2" xfId="36820" xr:uid="{00000000-0005-0000-0000-00004D9F0000}"/>
    <cellStyle name="Percent 2 5 8 2 4" xfId="36821" xr:uid="{00000000-0005-0000-0000-00004E9F0000}"/>
    <cellStyle name="Percent 2 5 8 3" xfId="36822" xr:uid="{00000000-0005-0000-0000-00004F9F0000}"/>
    <cellStyle name="Percent 2 5 8 3 2" xfId="36823" xr:uid="{00000000-0005-0000-0000-0000509F0000}"/>
    <cellStyle name="Percent 2 5 8 3 3" xfId="36824" xr:uid="{00000000-0005-0000-0000-0000519F0000}"/>
    <cellStyle name="Percent 2 5 8 4" xfId="36825" xr:uid="{00000000-0005-0000-0000-0000529F0000}"/>
    <cellStyle name="Percent 2 5 8 4 2" xfId="36826" xr:uid="{00000000-0005-0000-0000-0000539F0000}"/>
    <cellStyle name="Percent 2 5 8 5" xfId="36827" xr:uid="{00000000-0005-0000-0000-0000549F0000}"/>
    <cellStyle name="Percent 2 5 8 5 2" xfId="36828" xr:uid="{00000000-0005-0000-0000-0000559F0000}"/>
    <cellStyle name="Percent 2 5 8 6" xfId="36829" xr:uid="{00000000-0005-0000-0000-0000569F0000}"/>
    <cellStyle name="Percent 2 5 9" xfId="36830" xr:uid="{00000000-0005-0000-0000-0000579F0000}"/>
    <cellStyle name="Percent 2 5 9 2" xfId="36831" xr:uid="{00000000-0005-0000-0000-0000589F0000}"/>
    <cellStyle name="Percent 2 5 9 2 2" xfId="36832" xr:uid="{00000000-0005-0000-0000-0000599F0000}"/>
    <cellStyle name="Percent 2 5 9 3" xfId="36833" xr:uid="{00000000-0005-0000-0000-00005A9F0000}"/>
    <cellStyle name="Percent 2 5 9 3 2" xfId="36834" xr:uid="{00000000-0005-0000-0000-00005B9F0000}"/>
    <cellStyle name="Percent 2 5 9 4" xfId="36835" xr:uid="{00000000-0005-0000-0000-00005C9F0000}"/>
    <cellStyle name="Percent 2 6" xfId="36836" xr:uid="{00000000-0005-0000-0000-00005D9F0000}"/>
    <cellStyle name="Percent 2 6 10" xfId="36837" xr:uid="{00000000-0005-0000-0000-00005E9F0000}"/>
    <cellStyle name="Percent 2 6 10 2" xfId="36838" xr:uid="{00000000-0005-0000-0000-00005F9F0000}"/>
    <cellStyle name="Percent 2 6 11" xfId="36839" xr:uid="{00000000-0005-0000-0000-0000609F0000}"/>
    <cellStyle name="Percent 2 6 2" xfId="36840" xr:uid="{00000000-0005-0000-0000-0000619F0000}"/>
    <cellStyle name="Percent 2 6 2 2" xfId="36841" xr:uid="{00000000-0005-0000-0000-0000629F0000}"/>
    <cellStyle name="Percent 2 6 2 2 2" xfId="36842" xr:uid="{00000000-0005-0000-0000-0000639F0000}"/>
    <cellStyle name="Percent 2 6 2 2 2 2" xfId="36843" xr:uid="{00000000-0005-0000-0000-0000649F0000}"/>
    <cellStyle name="Percent 2 6 2 2 2 2 2" xfId="36844" xr:uid="{00000000-0005-0000-0000-0000659F0000}"/>
    <cellStyle name="Percent 2 6 2 2 2 2 3" xfId="36845" xr:uid="{00000000-0005-0000-0000-0000669F0000}"/>
    <cellStyle name="Percent 2 6 2 2 2 3" xfId="36846" xr:uid="{00000000-0005-0000-0000-0000679F0000}"/>
    <cellStyle name="Percent 2 6 2 2 2 3 2" xfId="36847" xr:uid="{00000000-0005-0000-0000-0000689F0000}"/>
    <cellStyle name="Percent 2 6 2 2 2 4" xfId="36848" xr:uid="{00000000-0005-0000-0000-0000699F0000}"/>
    <cellStyle name="Percent 2 6 2 2 2 4 2" xfId="36849" xr:uid="{00000000-0005-0000-0000-00006A9F0000}"/>
    <cellStyle name="Percent 2 6 2 2 2 5" xfId="36850" xr:uid="{00000000-0005-0000-0000-00006B9F0000}"/>
    <cellStyle name="Percent 2 6 2 2 3" xfId="36851" xr:uid="{00000000-0005-0000-0000-00006C9F0000}"/>
    <cellStyle name="Percent 2 6 2 2 3 2" xfId="36852" xr:uid="{00000000-0005-0000-0000-00006D9F0000}"/>
    <cellStyle name="Percent 2 6 2 2 3 2 2" xfId="36853" xr:uid="{00000000-0005-0000-0000-00006E9F0000}"/>
    <cellStyle name="Percent 2 6 2 2 3 3" xfId="36854" xr:uid="{00000000-0005-0000-0000-00006F9F0000}"/>
    <cellStyle name="Percent 2 6 2 2 3 3 2" xfId="36855" xr:uid="{00000000-0005-0000-0000-0000709F0000}"/>
    <cellStyle name="Percent 2 6 2 2 3 4" xfId="36856" xr:uid="{00000000-0005-0000-0000-0000719F0000}"/>
    <cellStyle name="Percent 2 6 2 2 4" xfId="36857" xr:uid="{00000000-0005-0000-0000-0000729F0000}"/>
    <cellStyle name="Percent 2 6 2 2 4 2" xfId="36858" xr:uid="{00000000-0005-0000-0000-0000739F0000}"/>
    <cellStyle name="Percent 2 6 2 2 4 3" xfId="36859" xr:uid="{00000000-0005-0000-0000-0000749F0000}"/>
    <cellStyle name="Percent 2 6 2 2 5" xfId="36860" xr:uid="{00000000-0005-0000-0000-0000759F0000}"/>
    <cellStyle name="Percent 2 6 2 2 5 2" xfId="36861" xr:uid="{00000000-0005-0000-0000-0000769F0000}"/>
    <cellStyle name="Percent 2 6 2 2 6" xfId="36862" xr:uid="{00000000-0005-0000-0000-0000779F0000}"/>
    <cellStyle name="Percent 2 6 2 2 6 2" xfId="36863" xr:uid="{00000000-0005-0000-0000-0000789F0000}"/>
    <cellStyle name="Percent 2 6 2 2 7" xfId="36864" xr:uid="{00000000-0005-0000-0000-0000799F0000}"/>
    <cellStyle name="Percent 2 6 2 3" xfId="36865" xr:uid="{00000000-0005-0000-0000-00007A9F0000}"/>
    <cellStyle name="Percent 2 6 2 3 2" xfId="36866" xr:uid="{00000000-0005-0000-0000-00007B9F0000}"/>
    <cellStyle name="Percent 2 6 2 3 2 2" xfId="36867" xr:uid="{00000000-0005-0000-0000-00007C9F0000}"/>
    <cellStyle name="Percent 2 6 2 3 2 3" xfId="36868" xr:uid="{00000000-0005-0000-0000-00007D9F0000}"/>
    <cellStyle name="Percent 2 6 2 3 3" xfId="36869" xr:uid="{00000000-0005-0000-0000-00007E9F0000}"/>
    <cellStyle name="Percent 2 6 2 3 3 2" xfId="36870" xr:uid="{00000000-0005-0000-0000-00007F9F0000}"/>
    <cellStyle name="Percent 2 6 2 3 4" xfId="36871" xr:uid="{00000000-0005-0000-0000-0000809F0000}"/>
    <cellStyle name="Percent 2 6 2 3 4 2" xfId="36872" xr:uid="{00000000-0005-0000-0000-0000819F0000}"/>
    <cellStyle name="Percent 2 6 2 3 5" xfId="36873" xr:uid="{00000000-0005-0000-0000-0000829F0000}"/>
    <cellStyle name="Percent 2 6 2 4" xfId="36874" xr:uid="{00000000-0005-0000-0000-0000839F0000}"/>
    <cellStyle name="Percent 2 6 2 4 2" xfId="36875" xr:uid="{00000000-0005-0000-0000-0000849F0000}"/>
    <cellStyle name="Percent 2 6 2 4 2 2" xfId="36876" xr:uid="{00000000-0005-0000-0000-0000859F0000}"/>
    <cellStyle name="Percent 2 6 2 4 3" xfId="36877" xr:uid="{00000000-0005-0000-0000-0000869F0000}"/>
    <cellStyle name="Percent 2 6 2 4 3 2" xfId="36878" xr:uid="{00000000-0005-0000-0000-0000879F0000}"/>
    <cellStyle name="Percent 2 6 2 4 4" xfId="36879" xr:uid="{00000000-0005-0000-0000-0000889F0000}"/>
    <cellStyle name="Percent 2 6 2 5" xfId="36880" xr:uid="{00000000-0005-0000-0000-0000899F0000}"/>
    <cellStyle name="Percent 2 6 2 5 2" xfId="36881" xr:uid="{00000000-0005-0000-0000-00008A9F0000}"/>
    <cellStyle name="Percent 2 6 2 5 3" xfId="36882" xr:uid="{00000000-0005-0000-0000-00008B9F0000}"/>
    <cellStyle name="Percent 2 6 2 6" xfId="36883" xr:uid="{00000000-0005-0000-0000-00008C9F0000}"/>
    <cellStyle name="Percent 2 6 2 6 2" xfId="36884" xr:uid="{00000000-0005-0000-0000-00008D9F0000}"/>
    <cellStyle name="Percent 2 6 2 7" xfId="36885" xr:uid="{00000000-0005-0000-0000-00008E9F0000}"/>
    <cellStyle name="Percent 2 6 2 7 2" xfId="36886" xr:uid="{00000000-0005-0000-0000-00008F9F0000}"/>
    <cellStyle name="Percent 2 6 2 8" xfId="36887" xr:uid="{00000000-0005-0000-0000-0000909F0000}"/>
    <cellStyle name="Percent 2 6 3" xfId="36888" xr:uid="{00000000-0005-0000-0000-0000919F0000}"/>
    <cellStyle name="Percent 2 6 3 2" xfId="36889" xr:uid="{00000000-0005-0000-0000-0000929F0000}"/>
    <cellStyle name="Percent 2 6 3 2 2" xfId="36890" xr:uid="{00000000-0005-0000-0000-0000939F0000}"/>
    <cellStyle name="Percent 2 6 3 2 2 2" xfId="36891" xr:uid="{00000000-0005-0000-0000-0000949F0000}"/>
    <cellStyle name="Percent 2 6 3 2 2 3" xfId="36892" xr:uid="{00000000-0005-0000-0000-0000959F0000}"/>
    <cellStyle name="Percent 2 6 3 2 3" xfId="36893" xr:uid="{00000000-0005-0000-0000-0000969F0000}"/>
    <cellStyle name="Percent 2 6 3 2 3 2" xfId="36894" xr:uid="{00000000-0005-0000-0000-0000979F0000}"/>
    <cellStyle name="Percent 2 6 3 2 4" xfId="36895" xr:uid="{00000000-0005-0000-0000-0000989F0000}"/>
    <cellStyle name="Percent 2 6 3 2 4 2" xfId="36896" xr:uid="{00000000-0005-0000-0000-0000999F0000}"/>
    <cellStyle name="Percent 2 6 3 2 5" xfId="36897" xr:uid="{00000000-0005-0000-0000-00009A9F0000}"/>
    <cellStyle name="Percent 2 6 3 3" xfId="36898" xr:uid="{00000000-0005-0000-0000-00009B9F0000}"/>
    <cellStyle name="Percent 2 6 3 3 2" xfId="36899" xr:uid="{00000000-0005-0000-0000-00009C9F0000}"/>
    <cellStyle name="Percent 2 6 3 3 2 2" xfId="36900" xr:uid="{00000000-0005-0000-0000-00009D9F0000}"/>
    <cellStyle name="Percent 2 6 3 3 3" xfId="36901" xr:uid="{00000000-0005-0000-0000-00009E9F0000}"/>
    <cellStyle name="Percent 2 6 3 3 3 2" xfId="36902" xr:uid="{00000000-0005-0000-0000-00009F9F0000}"/>
    <cellStyle name="Percent 2 6 3 3 4" xfId="36903" xr:uid="{00000000-0005-0000-0000-0000A09F0000}"/>
    <cellStyle name="Percent 2 6 3 4" xfId="36904" xr:uid="{00000000-0005-0000-0000-0000A19F0000}"/>
    <cellStyle name="Percent 2 6 3 4 2" xfId="36905" xr:uid="{00000000-0005-0000-0000-0000A29F0000}"/>
    <cellStyle name="Percent 2 6 3 4 3" xfId="36906" xr:uid="{00000000-0005-0000-0000-0000A39F0000}"/>
    <cellStyle name="Percent 2 6 3 5" xfId="36907" xr:uid="{00000000-0005-0000-0000-0000A49F0000}"/>
    <cellStyle name="Percent 2 6 3 5 2" xfId="36908" xr:uid="{00000000-0005-0000-0000-0000A59F0000}"/>
    <cellStyle name="Percent 2 6 3 6" xfId="36909" xr:uid="{00000000-0005-0000-0000-0000A69F0000}"/>
    <cellStyle name="Percent 2 6 3 6 2" xfId="36910" xr:uid="{00000000-0005-0000-0000-0000A79F0000}"/>
    <cellStyle name="Percent 2 6 3 7" xfId="36911" xr:uid="{00000000-0005-0000-0000-0000A89F0000}"/>
    <cellStyle name="Percent 2 6 4" xfId="36912" xr:uid="{00000000-0005-0000-0000-0000A99F0000}"/>
    <cellStyle name="Percent 2 6 4 2" xfId="36913" xr:uid="{00000000-0005-0000-0000-0000AA9F0000}"/>
    <cellStyle name="Percent 2 6 4 2 2" xfId="36914" xr:uid="{00000000-0005-0000-0000-0000AB9F0000}"/>
    <cellStyle name="Percent 2 6 4 2 2 2" xfId="36915" xr:uid="{00000000-0005-0000-0000-0000AC9F0000}"/>
    <cellStyle name="Percent 2 6 4 2 2 3" xfId="36916" xr:uid="{00000000-0005-0000-0000-0000AD9F0000}"/>
    <cellStyle name="Percent 2 6 4 2 3" xfId="36917" xr:uid="{00000000-0005-0000-0000-0000AE9F0000}"/>
    <cellStyle name="Percent 2 6 4 2 3 2" xfId="36918" xr:uid="{00000000-0005-0000-0000-0000AF9F0000}"/>
    <cellStyle name="Percent 2 6 4 2 4" xfId="36919" xr:uid="{00000000-0005-0000-0000-0000B09F0000}"/>
    <cellStyle name="Percent 2 6 4 2 4 2" xfId="36920" xr:uid="{00000000-0005-0000-0000-0000B19F0000}"/>
    <cellStyle name="Percent 2 6 4 2 5" xfId="36921" xr:uid="{00000000-0005-0000-0000-0000B29F0000}"/>
    <cellStyle name="Percent 2 6 4 3" xfId="36922" xr:uid="{00000000-0005-0000-0000-0000B39F0000}"/>
    <cellStyle name="Percent 2 6 4 3 2" xfId="36923" xr:uid="{00000000-0005-0000-0000-0000B49F0000}"/>
    <cellStyle name="Percent 2 6 4 3 2 2" xfId="36924" xr:uid="{00000000-0005-0000-0000-0000B59F0000}"/>
    <cellStyle name="Percent 2 6 4 3 3" xfId="36925" xr:uid="{00000000-0005-0000-0000-0000B69F0000}"/>
    <cellStyle name="Percent 2 6 4 3 3 2" xfId="36926" xr:uid="{00000000-0005-0000-0000-0000B79F0000}"/>
    <cellStyle name="Percent 2 6 4 3 4" xfId="36927" xr:uid="{00000000-0005-0000-0000-0000B89F0000}"/>
    <cellStyle name="Percent 2 6 4 4" xfId="36928" xr:uid="{00000000-0005-0000-0000-0000B99F0000}"/>
    <cellStyle name="Percent 2 6 4 4 2" xfId="36929" xr:uid="{00000000-0005-0000-0000-0000BA9F0000}"/>
    <cellStyle name="Percent 2 6 4 4 3" xfId="36930" xr:uid="{00000000-0005-0000-0000-0000BB9F0000}"/>
    <cellStyle name="Percent 2 6 4 5" xfId="36931" xr:uid="{00000000-0005-0000-0000-0000BC9F0000}"/>
    <cellStyle name="Percent 2 6 4 5 2" xfId="36932" xr:uid="{00000000-0005-0000-0000-0000BD9F0000}"/>
    <cellStyle name="Percent 2 6 4 6" xfId="36933" xr:uid="{00000000-0005-0000-0000-0000BE9F0000}"/>
    <cellStyle name="Percent 2 6 4 6 2" xfId="36934" xr:uid="{00000000-0005-0000-0000-0000BF9F0000}"/>
    <cellStyle name="Percent 2 6 4 7" xfId="36935" xr:uid="{00000000-0005-0000-0000-0000C09F0000}"/>
    <cellStyle name="Percent 2 6 5" xfId="36936" xr:uid="{00000000-0005-0000-0000-0000C19F0000}"/>
    <cellStyle name="Percent 2 6 5 2" xfId="36937" xr:uid="{00000000-0005-0000-0000-0000C29F0000}"/>
    <cellStyle name="Percent 2 6 5 2 2" xfId="36938" xr:uid="{00000000-0005-0000-0000-0000C39F0000}"/>
    <cellStyle name="Percent 2 6 5 2 2 2" xfId="36939" xr:uid="{00000000-0005-0000-0000-0000C49F0000}"/>
    <cellStyle name="Percent 2 6 5 2 3" xfId="36940" xr:uid="{00000000-0005-0000-0000-0000C59F0000}"/>
    <cellStyle name="Percent 2 6 5 2 3 2" xfId="36941" xr:uid="{00000000-0005-0000-0000-0000C69F0000}"/>
    <cellStyle name="Percent 2 6 5 2 4" xfId="36942" xr:uid="{00000000-0005-0000-0000-0000C79F0000}"/>
    <cellStyle name="Percent 2 6 5 3" xfId="36943" xr:uid="{00000000-0005-0000-0000-0000C89F0000}"/>
    <cellStyle name="Percent 2 6 5 3 2" xfId="36944" xr:uid="{00000000-0005-0000-0000-0000C99F0000}"/>
    <cellStyle name="Percent 2 6 5 3 3" xfId="36945" xr:uid="{00000000-0005-0000-0000-0000CA9F0000}"/>
    <cellStyle name="Percent 2 6 5 4" xfId="36946" xr:uid="{00000000-0005-0000-0000-0000CB9F0000}"/>
    <cellStyle name="Percent 2 6 5 4 2" xfId="36947" xr:uid="{00000000-0005-0000-0000-0000CC9F0000}"/>
    <cellStyle name="Percent 2 6 5 5" xfId="36948" xr:uid="{00000000-0005-0000-0000-0000CD9F0000}"/>
    <cellStyle name="Percent 2 6 5 5 2" xfId="36949" xr:uid="{00000000-0005-0000-0000-0000CE9F0000}"/>
    <cellStyle name="Percent 2 6 5 6" xfId="36950" xr:uid="{00000000-0005-0000-0000-0000CF9F0000}"/>
    <cellStyle name="Percent 2 6 6" xfId="36951" xr:uid="{00000000-0005-0000-0000-0000D09F0000}"/>
    <cellStyle name="Percent 2 6 6 2" xfId="36952" xr:uid="{00000000-0005-0000-0000-0000D19F0000}"/>
    <cellStyle name="Percent 2 6 6 2 2" xfId="36953" xr:uid="{00000000-0005-0000-0000-0000D29F0000}"/>
    <cellStyle name="Percent 2 6 6 3" xfId="36954" xr:uid="{00000000-0005-0000-0000-0000D39F0000}"/>
    <cellStyle name="Percent 2 6 6 3 2" xfId="36955" xr:uid="{00000000-0005-0000-0000-0000D49F0000}"/>
    <cellStyle name="Percent 2 6 6 4" xfId="36956" xr:uid="{00000000-0005-0000-0000-0000D59F0000}"/>
    <cellStyle name="Percent 2 6 7" xfId="36957" xr:uid="{00000000-0005-0000-0000-0000D69F0000}"/>
    <cellStyle name="Percent 2 6 7 2" xfId="36958" xr:uid="{00000000-0005-0000-0000-0000D79F0000}"/>
    <cellStyle name="Percent 2 6 7 2 2" xfId="36959" xr:uid="{00000000-0005-0000-0000-0000D89F0000}"/>
    <cellStyle name="Percent 2 6 7 3" xfId="36960" xr:uid="{00000000-0005-0000-0000-0000D99F0000}"/>
    <cellStyle name="Percent 2 6 7 3 2" xfId="36961" xr:uid="{00000000-0005-0000-0000-0000DA9F0000}"/>
    <cellStyle name="Percent 2 6 7 4" xfId="36962" xr:uid="{00000000-0005-0000-0000-0000DB9F0000}"/>
    <cellStyle name="Percent 2 6 8" xfId="36963" xr:uid="{00000000-0005-0000-0000-0000DC9F0000}"/>
    <cellStyle name="Percent 2 6 8 2" xfId="36964" xr:uid="{00000000-0005-0000-0000-0000DD9F0000}"/>
    <cellStyle name="Percent 2 6 8 3" xfId="36965" xr:uid="{00000000-0005-0000-0000-0000DE9F0000}"/>
    <cellStyle name="Percent 2 6 9" xfId="36966" xr:uid="{00000000-0005-0000-0000-0000DF9F0000}"/>
    <cellStyle name="Percent 2 6 9 2" xfId="36967" xr:uid="{00000000-0005-0000-0000-0000E09F0000}"/>
    <cellStyle name="Percent 2 7" xfId="36968" xr:uid="{00000000-0005-0000-0000-0000E19F0000}"/>
    <cellStyle name="Percent 2 7 10" xfId="36969" xr:uid="{00000000-0005-0000-0000-0000E29F0000}"/>
    <cellStyle name="Percent 2 7 2" xfId="36970" xr:uid="{00000000-0005-0000-0000-0000E39F0000}"/>
    <cellStyle name="Percent 2 7 2 2" xfId="36971" xr:uid="{00000000-0005-0000-0000-0000E49F0000}"/>
    <cellStyle name="Percent 2 7 2 2 2" xfId="36972" xr:uid="{00000000-0005-0000-0000-0000E59F0000}"/>
    <cellStyle name="Percent 2 7 2 2 2 2" xfId="36973" xr:uid="{00000000-0005-0000-0000-0000E69F0000}"/>
    <cellStyle name="Percent 2 7 2 2 2 3" xfId="36974" xr:uid="{00000000-0005-0000-0000-0000E79F0000}"/>
    <cellStyle name="Percent 2 7 2 2 3" xfId="36975" xr:uid="{00000000-0005-0000-0000-0000E89F0000}"/>
    <cellStyle name="Percent 2 7 2 2 3 2" xfId="36976" xr:uid="{00000000-0005-0000-0000-0000E99F0000}"/>
    <cellStyle name="Percent 2 7 2 2 4" xfId="36977" xr:uid="{00000000-0005-0000-0000-0000EA9F0000}"/>
    <cellStyle name="Percent 2 7 2 2 4 2" xfId="36978" xr:uid="{00000000-0005-0000-0000-0000EB9F0000}"/>
    <cellStyle name="Percent 2 7 2 2 5" xfId="36979" xr:uid="{00000000-0005-0000-0000-0000EC9F0000}"/>
    <cellStyle name="Percent 2 7 2 3" xfId="36980" xr:uid="{00000000-0005-0000-0000-0000ED9F0000}"/>
    <cellStyle name="Percent 2 7 2 3 2" xfId="36981" xr:uid="{00000000-0005-0000-0000-0000EE9F0000}"/>
    <cellStyle name="Percent 2 7 2 3 2 2" xfId="36982" xr:uid="{00000000-0005-0000-0000-0000EF9F0000}"/>
    <cellStyle name="Percent 2 7 2 3 3" xfId="36983" xr:uid="{00000000-0005-0000-0000-0000F09F0000}"/>
    <cellStyle name="Percent 2 7 2 3 3 2" xfId="36984" xr:uid="{00000000-0005-0000-0000-0000F19F0000}"/>
    <cellStyle name="Percent 2 7 2 3 4" xfId="36985" xr:uid="{00000000-0005-0000-0000-0000F29F0000}"/>
    <cellStyle name="Percent 2 7 2 4" xfId="36986" xr:uid="{00000000-0005-0000-0000-0000F39F0000}"/>
    <cellStyle name="Percent 2 7 2 4 2" xfId="36987" xr:uid="{00000000-0005-0000-0000-0000F49F0000}"/>
    <cellStyle name="Percent 2 7 2 4 3" xfId="36988" xr:uid="{00000000-0005-0000-0000-0000F59F0000}"/>
    <cellStyle name="Percent 2 7 2 5" xfId="36989" xr:uid="{00000000-0005-0000-0000-0000F69F0000}"/>
    <cellStyle name="Percent 2 7 2 5 2" xfId="36990" xr:uid="{00000000-0005-0000-0000-0000F79F0000}"/>
    <cellStyle name="Percent 2 7 2 6" xfId="36991" xr:uid="{00000000-0005-0000-0000-0000F89F0000}"/>
    <cellStyle name="Percent 2 7 2 6 2" xfId="36992" xr:uid="{00000000-0005-0000-0000-0000F99F0000}"/>
    <cellStyle name="Percent 2 7 2 7" xfId="36993" xr:uid="{00000000-0005-0000-0000-0000FA9F0000}"/>
    <cellStyle name="Percent 2 7 3" xfId="36994" xr:uid="{00000000-0005-0000-0000-0000FB9F0000}"/>
    <cellStyle name="Percent 2 7 3 2" xfId="36995" xr:uid="{00000000-0005-0000-0000-0000FC9F0000}"/>
    <cellStyle name="Percent 2 7 3 2 2" xfId="36996" xr:uid="{00000000-0005-0000-0000-0000FD9F0000}"/>
    <cellStyle name="Percent 2 7 3 2 2 2" xfId="36997" xr:uid="{00000000-0005-0000-0000-0000FE9F0000}"/>
    <cellStyle name="Percent 2 7 3 2 2 3" xfId="36998" xr:uid="{00000000-0005-0000-0000-0000FF9F0000}"/>
    <cellStyle name="Percent 2 7 3 2 3" xfId="36999" xr:uid="{00000000-0005-0000-0000-000000A00000}"/>
    <cellStyle name="Percent 2 7 3 2 3 2" xfId="37000" xr:uid="{00000000-0005-0000-0000-000001A00000}"/>
    <cellStyle name="Percent 2 7 3 2 4" xfId="37001" xr:uid="{00000000-0005-0000-0000-000002A00000}"/>
    <cellStyle name="Percent 2 7 3 2 4 2" xfId="37002" xr:uid="{00000000-0005-0000-0000-000003A00000}"/>
    <cellStyle name="Percent 2 7 3 2 5" xfId="37003" xr:uid="{00000000-0005-0000-0000-000004A00000}"/>
    <cellStyle name="Percent 2 7 3 3" xfId="37004" xr:uid="{00000000-0005-0000-0000-000005A00000}"/>
    <cellStyle name="Percent 2 7 3 3 2" xfId="37005" xr:uid="{00000000-0005-0000-0000-000006A00000}"/>
    <cellStyle name="Percent 2 7 3 3 2 2" xfId="37006" xr:uid="{00000000-0005-0000-0000-000007A00000}"/>
    <cellStyle name="Percent 2 7 3 3 3" xfId="37007" xr:uid="{00000000-0005-0000-0000-000008A00000}"/>
    <cellStyle name="Percent 2 7 3 3 3 2" xfId="37008" xr:uid="{00000000-0005-0000-0000-000009A00000}"/>
    <cellStyle name="Percent 2 7 3 3 4" xfId="37009" xr:uid="{00000000-0005-0000-0000-00000AA00000}"/>
    <cellStyle name="Percent 2 7 3 4" xfId="37010" xr:uid="{00000000-0005-0000-0000-00000BA00000}"/>
    <cellStyle name="Percent 2 7 3 4 2" xfId="37011" xr:uid="{00000000-0005-0000-0000-00000CA00000}"/>
    <cellStyle name="Percent 2 7 3 4 3" xfId="37012" xr:uid="{00000000-0005-0000-0000-00000DA00000}"/>
    <cellStyle name="Percent 2 7 3 5" xfId="37013" xr:uid="{00000000-0005-0000-0000-00000EA00000}"/>
    <cellStyle name="Percent 2 7 3 5 2" xfId="37014" xr:uid="{00000000-0005-0000-0000-00000FA00000}"/>
    <cellStyle name="Percent 2 7 3 6" xfId="37015" xr:uid="{00000000-0005-0000-0000-000010A00000}"/>
    <cellStyle name="Percent 2 7 3 6 2" xfId="37016" xr:uid="{00000000-0005-0000-0000-000011A00000}"/>
    <cellStyle name="Percent 2 7 3 7" xfId="37017" xr:uid="{00000000-0005-0000-0000-000012A00000}"/>
    <cellStyle name="Percent 2 7 4" xfId="37018" xr:uid="{00000000-0005-0000-0000-000013A00000}"/>
    <cellStyle name="Percent 2 7 4 2" xfId="37019" xr:uid="{00000000-0005-0000-0000-000014A00000}"/>
    <cellStyle name="Percent 2 7 4 2 2" xfId="37020" xr:uid="{00000000-0005-0000-0000-000015A00000}"/>
    <cellStyle name="Percent 2 7 4 2 2 2" xfId="37021" xr:uid="{00000000-0005-0000-0000-000016A00000}"/>
    <cellStyle name="Percent 2 7 4 2 3" xfId="37022" xr:uid="{00000000-0005-0000-0000-000017A00000}"/>
    <cellStyle name="Percent 2 7 4 2 3 2" xfId="37023" xr:uid="{00000000-0005-0000-0000-000018A00000}"/>
    <cellStyle name="Percent 2 7 4 2 4" xfId="37024" xr:uid="{00000000-0005-0000-0000-000019A00000}"/>
    <cellStyle name="Percent 2 7 4 3" xfId="37025" xr:uid="{00000000-0005-0000-0000-00001AA00000}"/>
    <cellStyle name="Percent 2 7 4 3 2" xfId="37026" xr:uid="{00000000-0005-0000-0000-00001BA00000}"/>
    <cellStyle name="Percent 2 7 4 3 3" xfId="37027" xr:uid="{00000000-0005-0000-0000-00001CA00000}"/>
    <cellStyle name="Percent 2 7 4 4" xfId="37028" xr:uid="{00000000-0005-0000-0000-00001DA00000}"/>
    <cellStyle name="Percent 2 7 4 4 2" xfId="37029" xr:uid="{00000000-0005-0000-0000-00001EA00000}"/>
    <cellStyle name="Percent 2 7 4 5" xfId="37030" xr:uid="{00000000-0005-0000-0000-00001FA00000}"/>
    <cellStyle name="Percent 2 7 4 5 2" xfId="37031" xr:uid="{00000000-0005-0000-0000-000020A00000}"/>
    <cellStyle name="Percent 2 7 4 6" xfId="37032" xr:uid="{00000000-0005-0000-0000-000021A00000}"/>
    <cellStyle name="Percent 2 7 5" xfId="37033" xr:uid="{00000000-0005-0000-0000-000022A00000}"/>
    <cellStyle name="Percent 2 7 5 2" xfId="37034" xr:uid="{00000000-0005-0000-0000-000023A00000}"/>
    <cellStyle name="Percent 2 7 5 2 2" xfId="37035" xr:uid="{00000000-0005-0000-0000-000024A00000}"/>
    <cellStyle name="Percent 2 7 5 3" xfId="37036" xr:uid="{00000000-0005-0000-0000-000025A00000}"/>
    <cellStyle name="Percent 2 7 5 3 2" xfId="37037" xr:uid="{00000000-0005-0000-0000-000026A00000}"/>
    <cellStyle name="Percent 2 7 5 4" xfId="37038" xr:uid="{00000000-0005-0000-0000-000027A00000}"/>
    <cellStyle name="Percent 2 7 6" xfId="37039" xr:uid="{00000000-0005-0000-0000-000028A00000}"/>
    <cellStyle name="Percent 2 7 6 2" xfId="37040" xr:uid="{00000000-0005-0000-0000-000029A00000}"/>
    <cellStyle name="Percent 2 7 6 2 2" xfId="37041" xr:uid="{00000000-0005-0000-0000-00002AA00000}"/>
    <cellStyle name="Percent 2 7 6 3" xfId="37042" xr:uid="{00000000-0005-0000-0000-00002BA00000}"/>
    <cellStyle name="Percent 2 7 6 3 2" xfId="37043" xr:uid="{00000000-0005-0000-0000-00002CA00000}"/>
    <cellStyle name="Percent 2 7 6 4" xfId="37044" xr:uid="{00000000-0005-0000-0000-00002DA00000}"/>
    <cellStyle name="Percent 2 7 7" xfId="37045" xr:uid="{00000000-0005-0000-0000-00002EA00000}"/>
    <cellStyle name="Percent 2 7 7 2" xfId="37046" xr:uid="{00000000-0005-0000-0000-00002FA00000}"/>
    <cellStyle name="Percent 2 7 7 3" xfId="37047" xr:uid="{00000000-0005-0000-0000-000030A00000}"/>
    <cellStyle name="Percent 2 7 8" xfId="37048" xr:uid="{00000000-0005-0000-0000-000031A00000}"/>
    <cellStyle name="Percent 2 7 8 2" xfId="37049" xr:uid="{00000000-0005-0000-0000-000032A00000}"/>
    <cellStyle name="Percent 2 7 9" xfId="37050" xr:uid="{00000000-0005-0000-0000-000033A00000}"/>
    <cellStyle name="Percent 2 7 9 2" xfId="37051" xr:uid="{00000000-0005-0000-0000-000034A00000}"/>
    <cellStyle name="Percent 2 8" xfId="37052" xr:uid="{00000000-0005-0000-0000-000035A00000}"/>
    <cellStyle name="Percent 2 8 2" xfId="37053" xr:uid="{00000000-0005-0000-0000-000036A00000}"/>
    <cellStyle name="Percent 2 8 2 2" xfId="37054" xr:uid="{00000000-0005-0000-0000-000037A00000}"/>
    <cellStyle name="Percent 2 8 2 2 2" xfId="37055" xr:uid="{00000000-0005-0000-0000-000038A00000}"/>
    <cellStyle name="Percent 2 8 2 3" xfId="37056" xr:uid="{00000000-0005-0000-0000-000039A00000}"/>
    <cellStyle name="Percent 2 8 2 3 2" xfId="37057" xr:uid="{00000000-0005-0000-0000-00003AA00000}"/>
    <cellStyle name="Percent 2 8 2 4" xfId="37058" xr:uid="{00000000-0005-0000-0000-00003BA00000}"/>
    <cellStyle name="Percent 2 8 3" xfId="37059" xr:uid="{00000000-0005-0000-0000-00003CA00000}"/>
    <cellStyle name="Percent 2 8 3 2" xfId="37060" xr:uid="{00000000-0005-0000-0000-00003DA00000}"/>
    <cellStyle name="Percent 2 8 3 3" xfId="37061" xr:uid="{00000000-0005-0000-0000-00003EA00000}"/>
    <cellStyle name="Percent 2 8 4" xfId="37062" xr:uid="{00000000-0005-0000-0000-00003FA00000}"/>
    <cellStyle name="Percent 2 8 4 2" xfId="37063" xr:uid="{00000000-0005-0000-0000-000040A00000}"/>
    <cellStyle name="Percent 2 8 5" xfId="37064" xr:uid="{00000000-0005-0000-0000-000041A00000}"/>
    <cellStyle name="Percent 2 8 5 2" xfId="37065" xr:uid="{00000000-0005-0000-0000-000042A00000}"/>
    <cellStyle name="Percent 2 8 6" xfId="37066" xr:uid="{00000000-0005-0000-0000-000043A00000}"/>
    <cellStyle name="Percent 2 9" xfId="37067" xr:uid="{00000000-0005-0000-0000-000044A00000}"/>
    <cellStyle name="Percent 2 9 2" xfId="37068" xr:uid="{00000000-0005-0000-0000-000045A00000}"/>
    <cellStyle name="Percent 2 9 2 2" xfId="37069" xr:uid="{00000000-0005-0000-0000-000046A00000}"/>
    <cellStyle name="Percent 2 9 3" xfId="37070" xr:uid="{00000000-0005-0000-0000-000047A00000}"/>
    <cellStyle name="Percent 2 9 3 2" xfId="37071" xr:uid="{00000000-0005-0000-0000-000048A00000}"/>
    <cellStyle name="Percent 2 9 4" xfId="37072" xr:uid="{00000000-0005-0000-0000-000049A00000}"/>
    <cellStyle name="Percent 20" xfId="37073" xr:uid="{00000000-0005-0000-0000-00004AA00000}"/>
    <cellStyle name="Percent 20 2" xfId="47841" xr:uid="{00000000-0005-0000-0000-00004BA00000}"/>
    <cellStyle name="Percent 20 3" xfId="47842" xr:uid="{00000000-0005-0000-0000-00004CA00000}"/>
    <cellStyle name="Percent 20 3 2" xfId="47843" xr:uid="{00000000-0005-0000-0000-00004DA00000}"/>
    <cellStyle name="Percent 21" xfId="37074" xr:uid="{00000000-0005-0000-0000-00004EA00000}"/>
    <cellStyle name="Percent 21 2" xfId="47844" xr:uid="{00000000-0005-0000-0000-00004FA00000}"/>
    <cellStyle name="Percent 21 3" xfId="47845" xr:uid="{00000000-0005-0000-0000-000050A00000}"/>
    <cellStyle name="Percent 21 3 2" xfId="47846" xr:uid="{00000000-0005-0000-0000-000051A00000}"/>
    <cellStyle name="Percent 22" xfId="37075" xr:uid="{00000000-0005-0000-0000-000052A00000}"/>
    <cellStyle name="Percent 22 2" xfId="47847" xr:uid="{00000000-0005-0000-0000-000053A00000}"/>
    <cellStyle name="Percent 23" xfId="37076" xr:uid="{00000000-0005-0000-0000-000054A00000}"/>
    <cellStyle name="Percent 23 2" xfId="47848" xr:uid="{00000000-0005-0000-0000-000055A00000}"/>
    <cellStyle name="Percent 24" xfId="37077" xr:uid="{00000000-0005-0000-0000-000056A00000}"/>
    <cellStyle name="Percent 25" xfId="37078" xr:uid="{00000000-0005-0000-0000-000057A00000}"/>
    <cellStyle name="Percent 25 2" xfId="47849" xr:uid="{00000000-0005-0000-0000-000058A00000}"/>
    <cellStyle name="Percent 25 3" xfId="47850" xr:uid="{00000000-0005-0000-0000-000059A00000}"/>
    <cellStyle name="Percent 25 3 2" xfId="47851" xr:uid="{00000000-0005-0000-0000-00005AA00000}"/>
    <cellStyle name="Percent 26" xfId="37079" xr:uid="{00000000-0005-0000-0000-00005BA00000}"/>
    <cellStyle name="Percent 27" xfId="37080" xr:uid="{00000000-0005-0000-0000-00005CA00000}"/>
    <cellStyle name="Percent 27 2" xfId="47852" xr:uid="{00000000-0005-0000-0000-00005DA00000}"/>
    <cellStyle name="Percent 28" xfId="37081" xr:uid="{00000000-0005-0000-0000-00005EA00000}"/>
    <cellStyle name="Percent 28 2" xfId="47853" xr:uid="{00000000-0005-0000-0000-00005FA00000}"/>
    <cellStyle name="Percent 28 3" xfId="47854" xr:uid="{00000000-0005-0000-0000-000060A00000}"/>
    <cellStyle name="Percent 29" xfId="37082" xr:uid="{00000000-0005-0000-0000-000061A00000}"/>
    <cellStyle name="Percent 3" xfId="37083" xr:uid="{00000000-0005-0000-0000-000062A00000}"/>
    <cellStyle name="Percent 3 2" xfId="37084" xr:uid="{00000000-0005-0000-0000-000063A00000}"/>
    <cellStyle name="Percent 3 2 2" xfId="37085" xr:uid="{00000000-0005-0000-0000-000064A00000}"/>
    <cellStyle name="Percent 3 2 2 2" xfId="47855" xr:uid="{00000000-0005-0000-0000-000065A00000}"/>
    <cellStyle name="Percent 3 2 3" xfId="47856" xr:uid="{00000000-0005-0000-0000-000066A00000}"/>
    <cellStyle name="Percent 3 2 3 2" xfId="47857" xr:uid="{00000000-0005-0000-0000-000067A00000}"/>
    <cellStyle name="Percent 3 2 3 3" xfId="47858" xr:uid="{00000000-0005-0000-0000-000068A00000}"/>
    <cellStyle name="Percent 3 2 3 4" xfId="47859" xr:uid="{00000000-0005-0000-0000-000069A00000}"/>
    <cellStyle name="Percent 3 2 4" xfId="47860" xr:uid="{00000000-0005-0000-0000-00006AA00000}"/>
    <cellStyle name="Percent 3 2 4 2" xfId="47861" xr:uid="{00000000-0005-0000-0000-00006BA00000}"/>
    <cellStyle name="Percent 3 2 4 2 2" xfId="47862" xr:uid="{00000000-0005-0000-0000-00006CA00000}"/>
    <cellStyle name="Percent 3 2 4 2 3" xfId="47863" xr:uid="{00000000-0005-0000-0000-00006DA00000}"/>
    <cellStyle name="Percent 3 2 4 2 3 2" xfId="47864" xr:uid="{00000000-0005-0000-0000-00006EA00000}"/>
    <cellStyle name="Percent 3 2 4 3" xfId="47865" xr:uid="{00000000-0005-0000-0000-00006FA00000}"/>
    <cellStyle name="Percent 3 2 5" xfId="47866" xr:uid="{00000000-0005-0000-0000-000070A00000}"/>
    <cellStyle name="Percent 3 2 5 2" xfId="47867" xr:uid="{00000000-0005-0000-0000-000071A00000}"/>
    <cellStyle name="Percent 3 2 5 3" xfId="47868" xr:uid="{00000000-0005-0000-0000-000072A00000}"/>
    <cellStyle name="Percent 3 2 5 3 2" xfId="47869" xr:uid="{00000000-0005-0000-0000-000073A00000}"/>
    <cellStyle name="Percent 3 2 6" xfId="47870" xr:uid="{00000000-0005-0000-0000-000074A00000}"/>
    <cellStyle name="Percent 3 2 7" xfId="47871" xr:uid="{00000000-0005-0000-0000-000075A00000}"/>
    <cellStyle name="Percent 3 2 7 2" xfId="47872" xr:uid="{00000000-0005-0000-0000-000076A00000}"/>
    <cellStyle name="Percent 3 3" xfId="37086" xr:uid="{00000000-0005-0000-0000-000077A00000}"/>
    <cellStyle name="Percent 3 3 2" xfId="47873" xr:uid="{00000000-0005-0000-0000-000078A00000}"/>
    <cellStyle name="Percent 3 3 2 2" xfId="47874" xr:uid="{00000000-0005-0000-0000-000079A00000}"/>
    <cellStyle name="Percent 3 3 3" xfId="47875" xr:uid="{00000000-0005-0000-0000-00007AA00000}"/>
    <cellStyle name="Percent 3 4" xfId="47876" xr:uid="{00000000-0005-0000-0000-00007BA00000}"/>
    <cellStyle name="Percent 3 4 2" xfId="47877" xr:uid="{00000000-0005-0000-0000-00007CA00000}"/>
    <cellStyle name="Percent 3 4 2 2" xfId="47878" xr:uid="{00000000-0005-0000-0000-00007DA00000}"/>
    <cellStyle name="Percent 3 4 3" xfId="47879" xr:uid="{00000000-0005-0000-0000-00007EA00000}"/>
    <cellStyle name="Percent 3 4 3 2" xfId="47880" xr:uid="{00000000-0005-0000-0000-00007FA00000}"/>
    <cellStyle name="Percent 3 5" xfId="47881" xr:uid="{00000000-0005-0000-0000-000080A00000}"/>
    <cellStyle name="Percent 3 5 2" xfId="47882" xr:uid="{00000000-0005-0000-0000-000081A00000}"/>
    <cellStyle name="Percent 3 5 2 2" xfId="47883" xr:uid="{00000000-0005-0000-0000-000082A00000}"/>
    <cellStyle name="Percent 3 5 2 3" xfId="47884" xr:uid="{00000000-0005-0000-0000-000083A00000}"/>
    <cellStyle name="Percent 3 5 3" xfId="47885" xr:uid="{00000000-0005-0000-0000-000084A00000}"/>
    <cellStyle name="Percent 3 5 4" xfId="47886" xr:uid="{00000000-0005-0000-0000-000085A00000}"/>
    <cellStyle name="Percent 3 6" xfId="47887" xr:uid="{00000000-0005-0000-0000-000086A00000}"/>
    <cellStyle name="Percent 3 6 2" xfId="47888" xr:uid="{00000000-0005-0000-0000-000087A00000}"/>
    <cellStyle name="Percent 3 6 3" xfId="47889" xr:uid="{00000000-0005-0000-0000-000088A00000}"/>
    <cellStyle name="Percent 3 7" xfId="47890" xr:uid="{00000000-0005-0000-0000-000089A00000}"/>
    <cellStyle name="Percent 30" xfId="37087" xr:uid="{00000000-0005-0000-0000-00008AA00000}"/>
    <cellStyle name="Percent 31" xfId="37088" xr:uid="{00000000-0005-0000-0000-00008BA00000}"/>
    <cellStyle name="Percent 32" xfId="37089" xr:uid="{00000000-0005-0000-0000-00008CA00000}"/>
    <cellStyle name="Percent 33" xfId="37090" xr:uid="{00000000-0005-0000-0000-00008DA00000}"/>
    <cellStyle name="Percent 34" xfId="37091" xr:uid="{00000000-0005-0000-0000-00008EA00000}"/>
    <cellStyle name="Percent 35" xfId="37092" xr:uid="{00000000-0005-0000-0000-00008FA00000}"/>
    <cellStyle name="Percent 36" xfId="37093" xr:uid="{00000000-0005-0000-0000-000090A00000}"/>
    <cellStyle name="Percent 37" xfId="37094" xr:uid="{00000000-0005-0000-0000-000091A00000}"/>
    <cellStyle name="Percent 38" xfId="37095" xr:uid="{00000000-0005-0000-0000-000092A00000}"/>
    <cellStyle name="Percent 39" xfId="37096" xr:uid="{00000000-0005-0000-0000-000093A00000}"/>
    <cellStyle name="Percent 4" xfId="37097" xr:uid="{00000000-0005-0000-0000-000094A00000}"/>
    <cellStyle name="Percent 4 2" xfId="37098" xr:uid="{00000000-0005-0000-0000-000095A00000}"/>
    <cellStyle name="Percent 4 2 2" xfId="37099" xr:uid="{00000000-0005-0000-0000-000096A00000}"/>
    <cellStyle name="Percent 4 2 2 2" xfId="37100" xr:uid="{00000000-0005-0000-0000-000097A00000}"/>
    <cellStyle name="Percent 4 2 2 2 2" xfId="37101" xr:uid="{00000000-0005-0000-0000-000098A00000}"/>
    <cellStyle name="Percent 4 2 2 3" xfId="37102" xr:uid="{00000000-0005-0000-0000-000099A00000}"/>
    <cellStyle name="Percent 4 2 2 3 2" xfId="47891" xr:uid="{00000000-0005-0000-0000-00009AA00000}"/>
    <cellStyle name="Percent 4 2 2 4" xfId="37103" xr:uid="{00000000-0005-0000-0000-00009BA00000}"/>
    <cellStyle name="Percent 4 2 3" xfId="37104" xr:uid="{00000000-0005-0000-0000-00009CA00000}"/>
    <cellStyle name="Percent 4 2 3 2" xfId="37105" xr:uid="{00000000-0005-0000-0000-00009DA00000}"/>
    <cellStyle name="Percent 4 2 4" xfId="37106" xr:uid="{00000000-0005-0000-0000-00009EA00000}"/>
    <cellStyle name="Percent 4 2 4 2" xfId="47892" xr:uid="{00000000-0005-0000-0000-00009FA00000}"/>
    <cellStyle name="Percent 4 2 5" xfId="37107" xr:uid="{00000000-0005-0000-0000-0000A0A00000}"/>
    <cellStyle name="Percent 4 2 6" xfId="37108" xr:uid="{00000000-0005-0000-0000-0000A1A00000}"/>
    <cellStyle name="Percent 4 3" xfId="37109" xr:uid="{00000000-0005-0000-0000-0000A2A00000}"/>
    <cellStyle name="Percent 4 3 2" xfId="37110" xr:uid="{00000000-0005-0000-0000-0000A3A00000}"/>
    <cellStyle name="Percent 4 3 2 2" xfId="37111" xr:uid="{00000000-0005-0000-0000-0000A4A00000}"/>
    <cellStyle name="Percent 4 3 2 2 2" xfId="47893" xr:uid="{00000000-0005-0000-0000-0000A5A00000}"/>
    <cellStyle name="Percent 4 3 2 3" xfId="47894" xr:uid="{00000000-0005-0000-0000-0000A6A00000}"/>
    <cellStyle name="Percent 4 3 3" xfId="37112" xr:uid="{00000000-0005-0000-0000-0000A7A00000}"/>
    <cellStyle name="Percent 4 3 3 2" xfId="47895" xr:uid="{00000000-0005-0000-0000-0000A8A00000}"/>
    <cellStyle name="Percent 4 3 4" xfId="37113" xr:uid="{00000000-0005-0000-0000-0000A9A00000}"/>
    <cellStyle name="Percent 4 3 4 2" xfId="47896" xr:uid="{00000000-0005-0000-0000-0000AAA00000}"/>
    <cellStyle name="Percent 4 3 5" xfId="37114" xr:uid="{00000000-0005-0000-0000-0000ABA00000}"/>
    <cellStyle name="Percent 4 3 6" xfId="47897" xr:uid="{00000000-0005-0000-0000-0000ACA00000}"/>
    <cellStyle name="Percent 4 4" xfId="37115" xr:uid="{00000000-0005-0000-0000-0000ADA00000}"/>
    <cellStyle name="Percent 4 4 2" xfId="37116" xr:uid="{00000000-0005-0000-0000-0000AEA00000}"/>
    <cellStyle name="Percent 4 4 2 2" xfId="37117" xr:uid="{00000000-0005-0000-0000-0000AFA00000}"/>
    <cellStyle name="Percent 4 4 2 2 2" xfId="47898" xr:uid="{00000000-0005-0000-0000-0000B0A00000}"/>
    <cellStyle name="Percent 4 4 2 3" xfId="47899" xr:uid="{00000000-0005-0000-0000-0000B1A00000}"/>
    <cellStyle name="Percent 4 4 2 3 2" xfId="47900" xr:uid="{00000000-0005-0000-0000-0000B2A00000}"/>
    <cellStyle name="Percent 4 4 3" xfId="37118" xr:uid="{00000000-0005-0000-0000-0000B3A00000}"/>
    <cellStyle name="Percent 4 4 3 2" xfId="47901" xr:uid="{00000000-0005-0000-0000-0000B4A00000}"/>
    <cellStyle name="Percent 4 4 4" xfId="37119" xr:uid="{00000000-0005-0000-0000-0000B5A00000}"/>
    <cellStyle name="Percent 4 4 4 2" xfId="47902" xr:uid="{00000000-0005-0000-0000-0000B6A00000}"/>
    <cellStyle name="Percent 4 4 5" xfId="37120" xr:uid="{00000000-0005-0000-0000-0000B7A00000}"/>
    <cellStyle name="Percent 4 5" xfId="37121" xr:uid="{00000000-0005-0000-0000-0000B8A00000}"/>
    <cellStyle name="Percent 4 5 2" xfId="37122" xr:uid="{00000000-0005-0000-0000-0000B9A00000}"/>
    <cellStyle name="Percent 4 5 2 2" xfId="37123" xr:uid="{00000000-0005-0000-0000-0000BAA00000}"/>
    <cellStyle name="Percent 4 5 2 2 2" xfId="47903" xr:uid="{00000000-0005-0000-0000-0000BBA00000}"/>
    <cellStyle name="Percent 4 5 2 3" xfId="47904" xr:uid="{00000000-0005-0000-0000-0000BCA00000}"/>
    <cellStyle name="Percent 4 5 3" xfId="37124" xr:uid="{00000000-0005-0000-0000-0000BDA00000}"/>
    <cellStyle name="Percent 4 5 3 2" xfId="47905" xr:uid="{00000000-0005-0000-0000-0000BEA00000}"/>
    <cellStyle name="Percent 4 5 4" xfId="37125" xr:uid="{00000000-0005-0000-0000-0000BFA00000}"/>
    <cellStyle name="Percent 4 5 4 2" xfId="47906" xr:uid="{00000000-0005-0000-0000-0000C0A00000}"/>
    <cellStyle name="Percent 4 6" xfId="37126" xr:uid="{00000000-0005-0000-0000-0000C1A00000}"/>
    <cellStyle name="Percent 4 6 2" xfId="37127" xr:uid="{00000000-0005-0000-0000-0000C2A00000}"/>
    <cellStyle name="Percent 4 6 2 2" xfId="47907" xr:uid="{00000000-0005-0000-0000-0000C3A00000}"/>
    <cellStyle name="Percent 4 6 3" xfId="47908" xr:uid="{00000000-0005-0000-0000-0000C4A00000}"/>
    <cellStyle name="Percent 4 7" xfId="37128" xr:uid="{00000000-0005-0000-0000-0000C5A00000}"/>
    <cellStyle name="Percent 4 7 2" xfId="47909" xr:uid="{00000000-0005-0000-0000-0000C6A00000}"/>
    <cellStyle name="Percent 4 8" xfId="37129" xr:uid="{00000000-0005-0000-0000-0000C7A00000}"/>
    <cellStyle name="Percent 4 8 2" xfId="47910" xr:uid="{00000000-0005-0000-0000-0000C8A00000}"/>
    <cellStyle name="Percent 4 9" xfId="37130" xr:uid="{00000000-0005-0000-0000-0000C9A00000}"/>
    <cellStyle name="Percent 40" xfId="37131" xr:uid="{00000000-0005-0000-0000-0000CAA00000}"/>
    <cellStyle name="Percent 41" xfId="37132" xr:uid="{00000000-0005-0000-0000-0000CBA00000}"/>
    <cellStyle name="Percent 42" xfId="37133" xr:uid="{00000000-0005-0000-0000-0000CCA00000}"/>
    <cellStyle name="Percent 43" xfId="37134" xr:uid="{00000000-0005-0000-0000-0000CDA00000}"/>
    <cellStyle name="Percent 44" xfId="37135" xr:uid="{00000000-0005-0000-0000-0000CEA00000}"/>
    <cellStyle name="Percent 45" xfId="37136" xr:uid="{00000000-0005-0000-0000-0000CFA00000}"/>
    <cellStyle name="Percent 46" xfId="37137" xr:uid="{00000000-0005-0000-0000-0000D0A00000}"/>
    <cellStyle name="Percent 47" xfId="37138" xr:uid="{00000000-0005-0000-0000-0000D1A00000}"/>
    <cellStyle name="Percent 48" xfId="37139" xr:uid="{00000000-0005-0000-0000-0000D2A00000}"/>
    <cellStyle name="Percent 49" xfId="37140" xr:uid="{00000000-0005-0000-0000-0000D3A00000}"/>
    <cellStyle name="Percent 5" xfId="37141" xr:uid="{00000000-0005-0000-0000-0000D4A00000}"/>
    <cellStyle name="Percent 5 10" xfId="37142" xr:uid="{00000000-0005-0000-0000-0000D5A00000}"/>
    <cellStyle name="Percent 5 10 2" xfId="37143" xr:uid="{00000000-0005-0000-0000-0000D6A00000}"/>
    <cellStyle name="Percent 5 11" xfId="37144" xr:uid="{00000000-0005-0000-0000-0000D7A00000}"/>
    <cellStyle name="Percent 5 12" xfId="37145" xr:uid="{00000000-0005-0000-0000-0000D8A00000}"/>
    <cellStyle name="Percent 5 2" xfId="37146" xr:uid="{00000000-0005-0000-0000-0000D9A00000}"/>
    <cellStyle name="Percent 5 2 2" xfId="37147" xr:uid="{00000000-0005-0000-0000-0000DAA00000}"/>
    <cellStyle name="Percent 5 2 2 2" xfId="37148" xr:uid="{00000000-0005-0000-0000-0000DBA00000}"/>
    <cellStyle name="Percent 5 2 2 2 2" xfId="37149" xr:uid="{00000000-0005-0000-0000-0000DCA00000}"/>
    <cellStyle name="Percent 5 2 2 2 2 2" xfId="37150" xr:uid="{00000000-0005-0000-0000-0000DDA00000}"/>
    <cellStyle name="Percent 5 2 2 2 2 3" xfId="37151" xr:uid="{00000000-0005-0000-0000-0000DEA00000}"/>
    <cellStyle name="Percent 5 2 2 2 3" xfId="37152" xr:uid="{00000000-0005-0000-0000-0000DFA00000}"/>
    <cellStyle name="Percent 5 2 2 2 3 2" xfId="37153" xr:uid="{00000000-0005-0000-0000-0000E0A00000}"/>
    <cellStyle name="Percent 5 2 2 2 4" xfId="37154" xr:uid="{00000000-0005-0000-0000-0000E1A00000}"/>
    <cellStyle name="Percent 5 2 2 2 4 2" xfId="37155" xr:uid="{00000000-0005-0000-0000-0000E2A00000}"/>
    <cellStyle name="Percent 5 2 2 2 5" xfId="37156" xr:uid="{00000000-0005-0000-0000-0000E3A00000}"/>
    <cellStyle name="Percent 5 2 2 3" xfId="37157" xr:uid="{00000000-0005-0000-0000-0000E4A00000}"/>
    <cellStyle name="Percent 5 2 2 3 2" xfId="37158" xr:uid="{00000000-0005-0000-0000-0000E5A00000}"/>
    <cellStyle name="Percent 5 2 2 3 2 2" xfId="37159" xr:uid="{00000000-0005-0000-0000-0000E6A00000}"/>
    <cellStyle name="Percent 5 2 2 3 3" xfId="37160" xr:uid="{00000000-0005-0000-0000-0000E7A00000}"/>
    <cellStyle name="Percent 5 2 2 3 3 2" xfId="37161" xr:uid="{00000000-0005-0000-0000-0000E8A00000}"/>
    <cellStyle name="Percent 5 2 2 3 4" xfId="37162" xr:uid="{00000000-0005-0000-0000-0000E9A00000}"/>
    <cellStyle name="Percent 5 2 2 4" xfId="37163" xr:uid="{00000000-0005-0000-0000-0000EAA00000}"/>
    <cellStyle name="Percent 5 2 2 4 2" xfId="37164" xr:uid="{00000000-0005-0000-0000-0000EBA00000}"/>
    <cellStyle name="Percent 5 2 2 4 3" xfId="37165" xr:uid="{00000000-0005-0000-0000-0000ECA00000}"/>
    <cellStyle name="Percent 5 2 2 5" xfId="37166" xr:uid="{00000000-0005-0000-0000-0000EDA00000}"/>
    <cellStyle name="Percent 5 2 2 5 2" xfId="37167" xr:uid="{00000000-0005-0000-0000-0000EEA00000}"/>
    <cellStyle name="Percent 5 2 2 6" xfId="37168" xr:uid="{00000000-0005-0000-0000-0000EFA00000}"/>
    <cellStyle name="Percent 5 2 2 6 2" xfId="37169" xr:uid="{00000000-0005-0000-0000-0000F0A00000}"/>
    <cellStyle name="Percent 5 2 2 7" xfId="37170" xr:uid="{00000000-0005-0000-0000-0000F1A00000}"/>
    <cellStyle name="Percent 5 2 3" xfId="37171" xr:uid="{00000000-0005-0000-0000-0000F2A00000}"/>
    <cellStyle name="Percent 5 2 3 2" xfId="37172" xr:uid="{00000000-0005-0000-0000-0000F3A00000}"/>
    <cellStyle name="Percent 5 2 3 2 2" xfId="37173" xr:uid="{00000000-0005-0000-0000-0000F4A00000}"/>
    <cellStyle name="Percent 5 2 3 2 3" xfId="37174" xr:uid="{00000000-0005-0000-0000-0000F5A00000}"/>
    <cellStyle name="Percent 5 2 3 3" xfId="37175" xr:uid="{00000000-0005-0000-0000-0000F6A00000}"/>
    <cellStyle name="Percent 5 2 3 3 2" xfId="37176" xr:uid="{00000000-0005-0000-0000-0000F7A00000}"/>
    <cellStyle name="Percent 5 2 3 4" xfId="37177" xr:uid="{00000000-0005-0000-0000-0000F8A00000}"/>
    <cellStyle name="Percent 5 2 3 4 2" xfId="37178" xr:uid="{00000000-0005-0000-0000-0000F9A00000}"/>
    <cellStyle name="Percent 5 2 3 5" xfId="37179" xr:uid="{00000000-0005-0000-0000-0000FAA00000}"/>
    <cellStyle name="Percent 5 2 4" xfId="37180" xr:uid="{00000000-0005-0000-0000-0000FBA00000}"/>
    <cellStyle name="Percent 5 2 4 2" xfId="37181" xr:uid="{00000000-0005-0000-0000-0000FCA00000}"/>
    <cellStyle name="Percent 5 2 4 2 2" xfId="37182" xr:uid="{00000000-0005-0000-0000-0000FDA00000}"/>
    <cellStyle name="Percent 5 2 4 3" xfId="37183" xr:uid="{00000000-0005-0000-0000-0000FEA00000}"/>
    <cellStyle name="Percent 5 2 4 3 2" xfId="37184" xr:uid="{00000000-0005-0000-0000-0000FFA00000}"/>
    <cellStyle name="Percent 5 2 4 4" xfId="37185" xr:uid="{00000000-0005-0000-0000-000000A10000}"/>
    <cellStyle name="Percent 5 2 5" xfId="37186" xr:uid="{00000000-0005-0000-0000-000001A10000}"/>
    <cellStyle name="Percent 5 2 5 2" xfId="37187" xr:uid="{00000000-0005-0000-0000-000002A10000}"/>
    <cellStyle name="Percent 5 2 5 3" xfId="37188" xr:uid="{00000000-0005-0000-0000-000003A10000}"/>
    <cellStyle name="Percent 5 2 6" xfId="37189" xr:uid="{00000000-0005-0000-0000-000004A10000}"/>
    <cellStyle name="Percent 5 2 6 2" xfId="37190" xr:uid="{00000000-0005-0000-0000-000005A10000}"/>
    <cellStyle name="Percent 5 2 7" xfId="37191" xr:uid="{00000000-0005-0000-0000-000006A10000}"/>
    <cellStyle name="Percent 5 2 7 2" xfId="37192" xr:uid="{00000000-0005-0000-0000-000007A10000}"/>
    <cellStyle name="Percent 5 2 8" xfId="37193" xr:uid="{00000000-0005-0000-0000-000008A10000}"/>
    <cellStyle name="Percent 5 2 9" xfId="37194" xr:uid="{00000000-0005-0000-0000-000009A10000}"/>
    <cellStyle name="Percent 5 3" xfId="37195" xr:uid="{00000000-0005-0000-0000-00000AA10000}"/>
    <cellStyle name="Percent 5 3 2" xfId="37196" xr:uid="{00000000-0005-0000-0000-00000BA10000}"/>
    <cellStyle name="Percent 5 3 2 2" xfId="37197" xr:uid="{00000000-0005-0000-0000-00000CA10000}"/>
    <cellStyle name="Percent 5 3 2 2 2" xfId="37198" xr:uid="{00000000-0005-0000-0000-00000DA10000}"/>
    <cellStyle name="Percent 5 3 2 2 3" xfId="37199" xr:uid="{00000000-0005-0000-0000-00000EA10000}"/>
    <cellStyle name="Percent 5 3 2 3" xfId="37200" xr:uid="{00000000-0005-0000-0000-00000FA10000}"/>
    <cellStyle name="Percent 5 3 2 3 2" xfId="37201" xr:uid="{00000000-0005-0000-0000-000010A10000}"/>
    <cellStyle name="Percent 5 3 2 4" xfId="37202" xr:uid="{00000000-0005-0000-0000-000011A10000}"/>
    <cellStyle name="Percent 5 3 2 4 2" xfId="37203" xr:uid="{00000000-0005-0000-0000-000012A10000}"/>
    <cellStyle name="Percent 5 3 2 5" xfId="37204" xr:uid="{00000000-0005-0000-0000-000013A10000}"/>
    <cellStyle name="Percent 5 3 3" xfId="37205" xr:uid="{00000000-0005-0000-0000-000014A10000}"/>
    <cellStyle name="Percent 5 3 3 2" xfId="37206" xr:uid="{00000000-0005-0000-0000-000015A10000}"/>
    <cellStyle name="Percent 5 3 3 2 2" xfId="37207" xr:uid="{00000000-0005-0000-0000-000016A10000}"/>
    <cellStyle name="Percent 5 3 3 3" xfId="37208" xr:uid="{00000000-0005-0000-0000-000017A10000}"/>
    <cellStyle name="Percent 5 3 3 3 2" xfId="37209" xr:uid="{00000000-0005-0000-0000-000018A10000}"/>
    <cellStyle name="Percent 5 3 3 4" xfId="37210" xr:uid="{00000000-0005-0000-0000-000019A10000}"/>
    <cellStyle name="Percent 5 3 4" xfId="37211" xr:uid="{00000000-0005-0000-0000-00001AA10000}"/>
    <cellStyle name="Percent 5 3 4 2" xfId="37212" xr:uid="{00000000-0005-0000-0000-00001BA10000}"/>
    <cellStyle name="Percent 5 3 4 3" xfId="37213" xr:uid="{00000000-0005-0000-0000-00001CA10000}"/>
    <cellStyle name="Percent 5 3 5" xfId="37214" xr:uid="{00000000-0005-0000-0000-00001DA10000}"/>
    <cellStyle name="Percent 5 3 5 2" xfId="37215" xr:uid="{00000000-0005-0000-0000-00001EA10000}"/>
    <cellStyle name="Percent 5 3 6" xfId="37216" xr:uid="{00000000-0005-0000-0000-00001FA10000}"/>
    <cellStyle name="Percent 5 3 6 2" xfId="37217" xr:uid="{00000000-0005-0000-0000-000020A10000}"/>
    <cellStyle name="Percent 5 3 7" xfId="37218" xr:uid="{00000000-0005-0000-0000-000021A10000}"/>
    <cellStyle name="Percent 5 4" xfId="37219" xr:uid="{00000000-0005-0000-0000-000022A10000}"/>
    <cellStyle name="Percent 5 4 2" xfId="37220" xr:uid="{00000000-0005-0000-0000-000023A10000}"/>
    <cellStyle name="Percent 5 4 2 2" xfId="37221" xr:uid="{00000000-0005-0000-0000-000024A10000}"/>
    <cellStyle name="Percent 5 4 2 2 2" xfId="37222" xr:uid="{00000000-0005-0000-0000-000025A10000}"/>
    <cellStyle name="Percent 5 4 2 2 3" xfId="37223" xr:uid="{00000000-0005-0000-0000-000026A10000}"/>
    <cellStyle name="Percent 5 4 2 3" xfId="37224" xr:uid="{00000000-0005-0000-0000-000027A10000}"/>
    <cellStyle name="Percent 5 4 2 3 2" xfId="37225" xr:uid="{00000000-0005-0000-0000-000028A10000}"/>
    <cellStyle name="Percent 5 4 2 4" xfId="37226" xr:uid="{00000000-0005-0000-0000-000029A10000}"/>
    <cellStyle name="Percent 5 4 2 4 2" xfId="37227" xr:uid="{00000000-0005-0000-0000-00002AA10000}"/>
    <cellStyle name="Percent 5 4 2 5" xfId="37228" xr:uid="{00000000-0005-0000-0000-00002BA10000}"/>
    <cellStyle name="Percent 5 4 3" xfId="37229" xr:uid="{00000000-0005-0000-0000-00002CA10000}"/>
    <cellStyle name="Percent 5 4 3 2" xfId="37230" xr:uid="{00000000-0005-0000-0000-00002DA10000}"/>
    <cellStyle name="Percent 5 4 3 2 2" xfId="37231" xr:uid="{00000000-0005-0000-0000-00002EA10000}"/>
    <cellStyle name="Percent 5 4 3 3" xfId="37232" xr:uid="{00000000-0005-0000-0000-00002FA10000}"/>
    <cellStyle name="Percent 5 4 3 3 2" xfId="37233" xr:uid="{00000000-0005-0000-0000-000030A10000}"/>
    <cellStyle name="Percent 5 4 3 4" xfId="37234" xr:uid="{00000000-0005-0000-0000-000031A10000}"/>
    <cellStyle name="Percent 5 4 4" xfId="37235" xr:uid="{00000000-0005-0000-0000-000032A10000}"/>
    <cellStyle name="Percent 5 4 4 2" xfId="37236" xr:uid="{00000000-0005-0000-0000-000033A10000}"/>
    <cellStyle name="Percent 5 4 4 3" xfId="37237" xr:uid="{00000000-0005-0000-0000-000034A10000}"/>
    <cellStyle name="Percent 5 4 5" xfId="37238" xr:uid="{00000000-0005-0000-0000-000035A10000}"/>
    <cellStyle name="Percent 5 4 5 2" xfId="37239" xr:uid="{00000000-0005-0000-0000-000036A10000}"/>
    <cellStyle name="Percent 5 4 6" xfId="37240" xr:uid="{00000000-0005-0000-0000-000037A10000}"/>
    <cellStyle name="Percent 5 4 6 2" xfId="37241" xr:uid="{00000000-0005-0000-0000-000038A10000}"/>
    <cellStyle name="Percent 5 4 7" xfId="37242" xr:uid="{00000000-0005-0000-0000-000039A10000}"/>
    <cellStyle name="Percent 5 5" xfId="37243" xr:uid="{00000000-0005-0000-0000-00003AA10000}"/>
    <cellStyle name="Percent 5 5 2" xfId="37244" xr:uid="{00000000-0005-0000-0000-00003BA10000}"/>
    <cellStyle name="Percent 5 5 2 2" xfId="37245" xr:uid="{00000000-0005-0000-0000-00003CA10000}"/>
    <cellStyle name="Percent 5 5 2 2 2" xfId="37246" xr:uid="{00000000-0005-0000-0000-00003DA10000}"/>
    <cellStyle name="Percent 5 5 2 3" xfId="37247" xr:uid="{00000000-0005-0000-0000-00003EA10000}"/>
    <cellStyle name="Percent 5 5 2 3 2" xfId="37248" xr:uid="{00000000-0005-0000-0000-00003FA10000}"/>
    <cellStyle name="Percent 5 5 2 4" xfId="37249" xr:uid="{00000000-0005-0000-0000-000040A10000}"/>
    <cellStyle name="Percent 5 5 3" xfId="37250" xr:uid="{00000000-0005-0000-0000-000041A10000}"/>
    <cellStyle name="Percent 5 5 3 2" xfId="37251" xr:uid="{00000000-0005-0000-0000-000042A10000}"/>
    <cellStyle name="Percent 5 5 3 3" xfId="37252" xr:uid="{00000000-0005-0000-0000-000043A10000}"/>
    <cellStyle name="Percent 5 5 4" xfId="37253" xr:uid="{00000000-0005-0000-0000-000044A10000}"/>
    <cellStyle name="Percent 5 5 4 2" xfId="37254" xr:uid="{00000000-0005-0000-0000-000045A10000}"/>
    <cellStyle name="Percent 5 5 5" xfId="37255" xr:uid="{00000000-0005-0000-0000-000046A10000}"/>
    <cellStyle name="Percent 5 5 5 2" xfId="37256" xr:uid="{00000000-0005-0000-0000-000047A10000}"/>
    <cellStyle name="Percent 5 5 6" xfId="37257" xr:uid="{00000000-0005-0000-0000-000048A10000}"/>
    <cellStyle name="Percent 5 6" xfId="37258" xr:uid="{00000000-0005-0000-0000-000049A10000}"/>
    <cellStyle name="Percent 5 6 2" xfId="37259" xr:uid="{00000000-0005-0000-0000-00004AA10000}"/>
    <cellStyle name="Percent 5 6 2 2" xfId="37260" xr:uid="{00000000-0005-0000-0000-00004BA10000}"/>
    <cellStyle name="Percent 5 6 3" xfId="37261" xr:uid="{00000000-0005-0000-0000-00004CA10000}"/>
    <cellStyle name="Percent 5 6 3 2" xfId="37262" xr:uid="{00000000-0005-0000-0000-00004DA10000}"/>
    <cellStyle name="Percent 5 6 4" xfId="37263" xr:uid="{00000000-0005-0000-0000-00004EA10000}"/>
    <cellStyle name="Percent 5 7" xfId="37264" xr:uid="{00000000-0005-0000-0000-00004FA10000}"/>
    <cellStyle name="Percent 5 7 2" xfId="37265" xr:uid="{00000000-0005-0000-0000-000050A10000}"/>
    <cellStyle name="Percent 5 7 2 2" xfId="37266" xr:uid="{00000000-0005-0000-0000-000051A10000}"/>
    <cellStyle name="Percent 5 7 3" xfId="37267" xr:uid="{00000000-0005-0000-0000-000052A10000}"/>
    <cellStyle name="Percent 5 7 3 2" xfId="37268" xr:uid="{00000000-0005-0000-0000-000053A10000}"/>
    <cellStyle name="Percent 5 7 4" xfId="37269" xr:uid="{00000000-0005-0000-0000-000054A10000}"/>
    <cellStyle name="Percent 5 8" xfId="37270" xr:uid="{00000000-0005-0000-0000-000055A10000}"/>
    <cellStyle name="Percent 5 8 2" xfId="37271" xr:uid="{00000000-0005-0000-0000-000056A10000}"/>
    <cellStyle name="Percent 5 8 3" xfId="37272" xr:uid="{00000000-0005-0000-0000-000057A10000}"/>
    <cellStyle name="Percent 5 9" xfId="37273" xr:uid="{00000000-0005-0000-0000-000058A10000}"/>
    <cellStyle name="Percent 5 9 2" xfId="37274" xr:uid="{00000000-0005-0000-0000-000059A10000}"/>
    <cellStyle name="Percent 5 9 3" xfId="47911" xr:uid="{00000000-0005-0000-0000-00005AA10000}"/>
    <cellStyle name="Percent 5 9 3 2" xfId="47912" xr:uid="{00000000-0005-0000-0000-00005BA10000}"/>
    <cellStyle name="Percent 50" xfId="37275" xr:uid="{00000000-0005-0000-0000-00005CA10000}"/>
    <cellStyle name="Percent 51" xfId="37276" xr:uid="{00000000-0005-0000-0000-00005DA10000}"/>
    <cellStyle name="Percent 52" xfId="37277" xr:uid="{00000000-0005-0000-0000-00005EA10000}"/>
    <cellStyle name="Percent 53" xfId="49087" xr:uid="{00000000-0005-0000-0000-00005FA10000}"/>
    <cellStyle name="Percent 6" xfId="37278" xr:uid="{00000000-0005-0000-0000-000060A10000}"/>
    <cellStyle name="Percent 6 10" xfId="47913" xr:uid="{00000000-0005-0000-0000-000061A10000}"/>
    <cellStyle name="Percent 6 11" xfId="47914" xr:uid="{00000000-0005-0000-0000-000062A10000}"/>
    <cellStyle name="Percent 6 11 2" xfId="47915" xr:uid="{00000000-0005-0000-0000-000063A10000}"/>
    <cellStyle name="Percent 6 11 2 2" xfId="47916" xr:uid="{00000000-0005-0000-0000-000064A10000}"/>
    <cellStyle name="Percent 6 11 2 3" xfId="47917" xr:uid="{00000000-0005-0000-0000-000065A10000}"/>
    <cellStyle name="Percent 6 11 2 3 2" xfId="47918" xr:uid="{00000000-0005-0000-0000-000066A10000}"/>
    <cellStyle name="Percent 6 12" xfId="47919" xr:uid="{00000000-0005-0000-0000-000067A10000}"/>
    <cellStyle name="Percent 6 13" xfId="47920" xr:uid="{00000000-0005-0000-0000-000068A10000}"/>
    <cellStyle name="Percent 6 13 2" xfId="47921" xr:uid="{00000000-0005-0000-0000-000069A10000}"/>
    <cellStyle name="Percent 6 13 2 2" xfId="47922" xr:uid="{00000000-0005-0000-0000-00006AA10000}"/>
    <cellStyle name="Percent 6 13 2 3" xfId="47923" xr:uid="{00000000-0005-0000-0000-00006BA10000}"/>
    <cellStyle name="Percent 6 13 2 3 2" xfId="47924" xr:uid="{00000000-0005-0000-0000-00006CA10000}"/>
    <cellStyle name="Percent 6 14" xfId="47925" xr:uid="{00000000-0005-0000-0000-00006DA10000}"/>
    <cellStyle name="Percent 6 14 2" xfId="47926" xr:uid="{00000000-0005-0000-0000-00006EA10000}"/>
    <cellStyle name="Percent 6 15" xfId="47927" xr:uid="{00000000-0005-0000-0000-00006FA10000}"/>
    <cellStyle name="Percent 6 16" xfId="47928" xr:uid="{00000000-0005-0000-0000-000070A10000}"/>
    <cellStyle name="Percent 6 16 2" xfId="47929" xr:uid="{00000000-0005-0000-0000-000071A10000}"/>
    <cellStyle name="Percent 6 17" xfId="47930" xr:uid="{00000000-0005-0000-0000-000072A10000}"/>
    <cellStyle name="Percent 6 2" xfId="37279" xr:uid="{00000000-0005-0000-0000-000073A10000}"/>
    <cellStyle name="Percent 6 2 2" xfId="47931" xr:uid="{00000000-0005-0000-0000-000074A10000}"/>
    <cellStyle name="Percent 6 2 2 2" xfId="47932" xr:uid="{00000000-0005-0000-0000-000075A10000}"/>
    <cellStyle name="Percent 6 2 3" xfId="47933" xr:uid="{00000000-0005-0000-0000-000076A10000}"/>
    <cellStyle name="Percent 6 2 3 2" xfId="47934" xr:uid="{00000000-0005-0000-0000-000077A10000}"/>
    <cellStyle name="Percent 6 2 4" xfId="47935" xr:uid="{00000000-0005-0000-0000-000078A10000}"/>
    <cellStyle name="Percent 6 2 5" xfId="47936" xr:uid="{00000000-0005-0000-0000-000079A10000}"/>
    <cellStyle name="Percent 6 3" xfId="37280" xr:uid="{00000000-0005-0000-0000-00007AA10000}"/>
    <cellStyle name="Percent 6 3 2" xfId="47937" xr:uid="{00000000-0005-0000-0000-00007BA10000}"/>
    <cellStyle name="Percent 6 4" xfId="47938" xr:uid="{00000000-0005-0000-0000-00007CA10000}"/>
    <cellStyle name="Percent 6 4 2" xfId="47939" xr:uid="{00000000-0005-0000-0000-00007DA10000}"/>
    <cellStyle name="Percent 6 5" xfId="47940" xr:uid="{00000000-0005-0000-0000-00007EA10000}"/>
    <cellStyle name="Percent 6 6" xfId="47941" xr:uid="{00000000-0005-0000-0000-00007FA10000}"/>
    <cellStyle name="Percent 6 7" xfId="47942" xr:uid="{00000000-0005-0000-0000-000080A10000}"/>
    <cellStyle name="Percent 6 7 2" xfId="47943" xr:uid="{00000000-0005-0000-0000-000081A10000}"/>
    <cellStyle name="Percent 6 7 2 2" xfId="47944" xr:uid="{00000000-0005-0000-0000-000082A10000}"/>
    <cellStyle name="Percent 6 7 2 3" xfId="47945" xr:uid="{00000000-0005-0000-0000-000083A10000}"/>
    <cellStyle name="Percent 6 8" xfId="47946" xr:uid="{00000000-0005-0000-0000-000084A10000}"/>
    <cellStyle name="Percent 6 9" xfId="47947" xr:uid="{00000000-0005-0000-0000-000085A10000}"/>
    <cellStyle name="Percent 7" xfId="37281" xr:uid="{00000000-0005-0000-0000-000086A10000}"/>
    <cellStyle name="Percent 7 10" xfId="37282" xr:uid="{00000000-0005-0000-0000-000087A10000}"/>
    <cellStyle name="Percent 7 10 2" xfId="37283" xr:uid="{00000000-0005-0000-0000-000088A10000}"/>
    <cellStyle name="Percent 7 10 2 2" xfId="37284" xr:uid="{00000000-0005-0000-0000-000089A10000}"/>
    <cellStyle name="Percent 7 10 2 2 2" xfId="37285" xr:uid="{00000000-0005-0000-0000-00008AA10000}"/>
    <cellStyle name="Percent 7 10 2 2 2 2" xfId="37286" xr:uid="{00000000-0005-0000-0000-00008BA10000}"/>
    <cellStyle name="Percent 7 10 2 2 3" xfId="37287" xr:uid="{00000000-0005-0000-0000-00008CA10000}"/>
    <cellStyle name="Percent 7 10 2 3" xfId="37288" xr:uid="{00000000-0005-0000-0000-00008DA10000}"/>
    <cellStyle name="Percent 7 10 2 3 2" xfId="37289" xr:uid="{00000000-0005-0000-0000-00008EA10000}"/>
    <cellStyle name="Percent 7 10 2 4" xfId="37290" xr:uid="{00000000-0005-0000-0000-00008FA10000}"/>
    <cellStyle name="Percent 7 10 3" xfId="37291" xr:uid="{00000000-0005-0000-0000-000090A10000}"/>
    <cellStyle name="Percent 7 10 3 2" xfId="37292" xr:uid="{00000000-0005-0000-0000-000091A10000}"/>
    <cellStyle name="Percent 7 10 3 2 2" xfId="37293" xr:uid="{00000000-0005-0000-0000-000092A10000}"/>
    <cellStyle name="Percent 7 10 3 3" xfId="37294" xr:uid="{00000000-0005-0000-0000-000093A10000}"/>
    <cellStyle name="Percent 7 10 3 4" xfId="37295" xr:uid="{00000000-0005-0000-0000-000094A10000}"/>
    <cellStyle name="Percent 7 10 4" xfId="37296" xr:uid="{00000000-0005-0000-0000-000095A10000}"/>
    <cellStyle name="Percent 7 10 4 2" xfId="37297" xr:uid="{00000000-0005-0000-0000-000096A10000}"/>
    <cellStyle name="Percent 7 10 4 2 2" xfId="37298" xr:uid="{00000000-0005-0000-0000-000097A10000}"/>
    <cellStyle name="Percent 7 10 4 3" xfId="37299" xr:uid="{00000000-0005-0000-0000-000098A10000}"/>
    <cellStyle name="Percent 7 10 4 4" xfId="37300" xr:uid="{00000000-0005-0000-0000-000099A10000}"/>
    <cellStyle name="Percent 7 10 5" xfId="37301" xr:uid="{00000000-0005-0000-0000-00009AA10000}"/>
    <cellStyle name="Percent 7 10 5 2" xfId="37302" xr:uid="{00000000-0005-0000-0000-00009BA10000}"/>
    <cellStyle name="Percent 7 10 6" xfId="37303" xr:uid="{00000000-0005-0000-0000-00009CA10000}"/>
    <cellStyle name="Percent 7 10 7" xfId="37304" xr:uid="{00000000-0005-0000-0000-00009DA10000}"/>
    <cellStyle name="Percent 7 10 8" xfId="37305" xr:uid="{00000000-0005-0000-0000-00009EA10000}"/>
    <cellStyle name="Percent 7 11" xfId="37306" xr:uid="{00000000-0005-0000-0000-00009FA10000}"/>
    <cellStyle name="Percent 7 11 2" xfId="37307" xr:uid="{00000000-0005-0000-0000-0000A0A10000}"/>
    <cellStyle name="Percent 7 11 2 2" xfId="37308" xr:uid="{00000000-0005-0000-0000-0000A1A10000}"/>
    <cellStyle name="Percent 7 11 2 2 2" xfId="37309" xr:uid="{00000000-0005-0000-0000-0000A2A10000}"/>
    <cellStyle name="Percent 7 11 2 3" xfId="37310" xr:uid="{00000000-0005-0000-0000-0000A3A10000}"/>
    <cellStyle name="Percent 7 11 2 3 2" xfId="47948" xr:uid="{00000000-0005-0000-0000-0000A4A10000}"/>
    <cellStyle name="Percent 7 11 2 4" xfId="37311" xr:uid="{00000000-0005-0000-0000-0000A5A10000}"/>
    <cellStyle name="Percent 7 11 3" xfId="37312" xr:uid="{00000000-0005-0000-0000-0000A6A10000}"/>
    <cellStyle name="Percent 7 11 3 2" xfId="37313" xr:uid="{00000000-0005-0000-0000-0000A7A10000}"/>
    <cellStyle name="Percent 7 11 3 3" xfId="37314" xr:uid="{00000000-0005-0000-0000-0000A8A10000}"/>
    <cellStyle name="Percent 7 11 4" xfId="37315" xr:uid="{00000000-0005-0000-0000-0000A9A10000}"/>
    <cellStyle name="Percent 7 11 5" xfId="37316" xr:uid="{00000000-0005-0000-0000-0000AAA10000}"/>
    <cellStyle name="Percent 7 11 6" xfId="37317" xr:uid="{00000000-0005-0000-0000-0000ABA10000}"/>
    <cellStyle name="Percent 7 11 7" xfId="37318" xr:uid="{00000000-0005-0000-0000-0000ACA10000}"/>
    <cellStyle name="Percent 7 12" xfId="37319" xr:uid="{00000000-0005-0000-0000-0000ADA10000}"/>
    <cellStyle name="Percent 7 12 2" xfId="37320" xr:uid="{00000000-0005-0000-0000-0000AEA10000}"/>
    <cellStyle name="Percent 7 12 2 2" xfId="37321" xr:uid="{00000000-0005-0000-0000-0000AFA10000}"/>
    <cellStyle name="Percent 7 12 3" xfId="37322" xr:uid="{00000000-0005-0000-0000-0000B0A10000}"/>
    <cellStyle name="Percent 7 12 4" xfId="37323" xr:uid="{00000000-0005-0000-0000-0000B1A10000}"/>
    <cellStyle name="Percent 7 13" xfId="37324" xr:uid="{00000000-0005-0000-0000-0000B2A10000}"/>
    <cellStyle name="Percent 7 13 2" xfId="37325" xr:uid="{00000000-0005-0000-0000-0000B3A10000}"/>
    <cellStyle name="Percent 7 13 2 2" xfId="37326" xr:uid="{00000000-0005-0000-0000-0000B4A10000}"/>
    <cellStyle name="Percent 7 13 3" xfId="37327" xr:uid="{00000000-0005-0000-0000-0000B5A10000}"/>
    <cellStyle name="Percent 7 13 4" xfId="37328" xr:uid="{00000000-0005-0000-0000-0000B6A10000}"/>
    <cellStyle name="Percent 7 14" xfId="37329" xr:uid="{00000000-0005-0000-0000-0000B7A10000}"/>
    <cellStyle name="Percent 7 14 2" xfId="37330" xr:uid="{00000000-0005-0000-0000-0000B8A10000}"/>
    <cellStyle name="Percent 7 14 3" xfId="37331" xr:uid="{00000000-0005-0000-0000-0000B9A10000}"/>
    <cellStyle name="Percent 7 15" xfId="37332" xr:uid="{00000000-0005-0000-0000-0000BAA10000}"/>
    <cellStyle name="Percent 7 16" xfId="37333" xr:uid="{00000000-0005-0000-0000-0000BBA10000}"/>
    <cellStyle name="Percent 7 17" xfId="37334" xr:uid="{00000000-0005-0000-0000-0000BCA10000}"/>
    <cellStyle name="Percent 7 18" xfId="37335" xr:uid="{00000000-0005-0000-0000-0000BDA10000}"/>
    <cellStyle name="Percent 7 19" xfId="37336" xr:uid="{00000000-0005-0000-0000-0000BEA10000}"/>
    <cellStyle name="Percent 7 2" xfId="37337" xr:uid="{00000000-0005-0000-0000-0000BFA10000}"/>
    <cellStyle name="Percent 7 2 10" xfId="37338" xr:uid="{00000000-0005-0000-0000-0000C0A10000}"/>
    <cellStyle name="Percent 7 2 10 2" xfId="37339" xr:uid="{00000000-0005-0000-0000-0000C1A10000}"/>
    <cellStyle name="Percent 7 2 10 2 2" xfId="37340" xr:uid="{00000000-0005-0000-0000-0000C2A10000}"/>
    <cellStyle name="Percent 7 2 10 2 2 2" xfId="37341" xr:uid="{00000000-0005-0000-0000-0000C3A10000}"/>
    <cellStyle name="Percent 7 2 10 2 3" xfId="37342" xr:uid="{00000000-0005-0000-0000-0000C4A10000}"/>
    <cellStyle name="Percent 7 2 10 3" xfId="37343" xr:uid="{00000000-0005-0000-0000-0000C5A10000}"/>
    <cellStyle name="Percent 7 2 10 3 2" xfId="37344" xr:uid="{00000000-0005-0000-0000-0000C6A10000}"/>
    <cellStyle name="Percent 7 2 10 4" xfId="37345" xr:uid="{00000000-0005-0000-0000-0000C7A10000}"/>
    <cellStyle name="Percent 7 2 11" xfId="37346" xr:uid="{00000000-0005-0000-0000-0000C8A10000}"/>
    <cellStyle name="Percent 7 2 11 2" xfId="37347" xr:uid="{00000000-0005-0000-0000-0000C9A10000}"/>
    <cellStyle name="Percent 7 2 11 2 2" xfId="37348" xr:uid="{00000000-0005-0000-0000-0000CAA10000}"/>
    <cellStyle name="Percent 7 2 11 3" xfId="37349" xr:uid="{00000000-0005-0000-0000-0000CBA10000}"/>
    <cellStyle name="Percent 7 2 11 4" xfId="37350" xr:uid="{00000000-0005-0000-0000-0000CCA10000}"/>
    <cellStyle name="Percent 7 2 12" xfId="37351" xr:uid="{00000000-0005-0000-0000-0000CDA10000}"/>
    <cellStyle name="Percent 7 2 12 2" xfId="37352" xr:uid="{00000000-0005-0000-0000-0000CEA10000}"/>
    <cellStyle name="Percent 7 2 12 2 2" xfId="37353" xr:uid="{00000000-0005-0000-0000-0000CFA10000}"/>
    <cellStyle name="Percent 7 2 12 3" xfId="37354" xr:uid="{00000000-0005-0000-0000-0000D0A10000}"/>
    <cellStyle name="Percent 7 2 13" xfId="37355" xr:uid="{00000000-0005-0000-0000-0000D1A10000}"/>
    <cellStyle name="Percent 7 2 13 2" xfId="37356" xr:uid="{00000000-0005-0000-0000-0000D2A10000}"/>
    <cellStyle name="Percent 7 2 14" xfId="37357" xr:uid="{00000000-0005-0000-0000-0000D3A10000}"/>
    <cellStyle name="Percent 7 2 15" xfId="37358" xr:uid="{00000000-0005-0000-0000-0000D4A10000}"/>
    <cellStyle name="Percent 7 2 2" xfId="37359" xr:uid="{00000000-0005-0000-0000-0000D5A10000}"/>
    <cellStyle name="Percent 7 2 2 10" xfId="37360" xr:uid="{00000000-0005-0000-0000-0000D6A10000}"/>
    <cellStyle name="Percent 7 2 2 10 2" xfId="37361" xr:uid="{00000000-0005-0000-0000-0000D7A10000}"/>
    <cellStyle name="Percent 7 2 2 10 2 2" xfId="37362" xr:uid="{00000000-0005-0000-0000-0000D8A10000}"/>
    <cellStyle name="Percent 7 2 2 10 3" xfId="37363" xr:uid="{00000000-0005-0000-0000-0000D9A10000}"/>
    <cellStyle name="Percent 7 2 2 11" xfId="37364" xr:uid="{00000000-0005-0000-0000-0000DAA10000}"/>
    <cellStyle name="Percent 7 2 2 11 2" xfId="37365" xr:uid="{00000000-0005-0000-0000-0000DBA10000}"/>
    <cellStyle name="Percent 7 2 2 11 2 2" xfId="37366" xr:uid="{00000000-0005-0000-0000-0000DCA10000}"/>
    <cellStyle name="Percent 7 2 2 11 3" xfId="37367" xr:uid="{00000000-0005-0000-0000-0000DDA10000}"/>
    <cellStyle name="Percent 7 2 2 12" xfId="37368" xr:uid="{00000000-0005-0000-0000-0000DEA10000}"/>
    <cellStyle name="Percent 7 2 2 12 2" xfId="37369" xr:uid="{00000000-0005-0000-0000-0000DFA10000}"/>
    <cellStyle name="Percent 7 2 2 13" xfId="37370" xr:uid="{00000000-0005-0000-0000-0000E0A10000}"/>
    <cellStyle name="Percent 7 2 2 2" xfId="37371" xr:uid="{00000000-0005-0000-0000-0000E1A10000}"/>
    <cellStyle name="Percent 7 2 2 2 10" xfId="37372" xr:uid="{00000000-0005-0000-0000-0000E2A10000}"/>
    <cellStyle name="Percent 7 2 2 2 10 2" xfId="37373" xr:uid="{00000000-0005-0000-0000-0000E3A10000}"/>
    <cellStyle name="Percent 7 2 2 2 10 3" xfId="37374" xr:uid="{00000000-0005-0000-0000-0000E4A10000}"/>
    <cellStyle name="Percent 7 2 2 2 11" xfId="37375" xr:uid="{00000000-0005-0000-0000-0000E5A10000}"/>
    <cellStyle name="Percent 7 2 2 2 11 2" xfId="37376" xr:uid="{00000000-0005-0000-0000-0000E6A10000}"/>
    <cellStyle name="Percent 7 2 2 2 12" xfId="37377" xr:uid="{00000000-0005-0000-0000-0000E7A10000}"/>
    <cellStyle name="Percent 7 2 2 2 2" xfId="37378" xr:uid="{00000000-0005-0000-0000-0000E8A10000}"/>
    <cellStyle name="Percent 7 2 2 2 2 10" xfId="37379" xr:uid="{00000000-0005-0000-0000-0000E9A10000}"/>
    <cellStyle name="Percent 7 2 2 2 2 10 2" xfId="37380" xr:uid="{00000000-0005-0000-0000-0000EAA10000}"/>
    <cellStyle name="Percent 7 2 2 2 2 11" xfId="37381" xr:uid="{00000000-0005-0000-0000-0000EBA10000}"/>
    <cellStyle name="Percent 7 2 2 2 2 2" xfId="37382" xr:uid="{00000000-0005-0000-0000-0000ECA10000}"/>
    <cellStyle name="Percent 7 2 2 2 2 2 2" xfId="37383" xr:uid="{00000000-0005-0000-0000-0000EDA10000}"/>
    <cellStyle name="Percent 7 2 2 2 2 2 2 2" xfId="37384" xr:uid="{00000000-0005-0000-0000-0000EEA10000}"/>
    <cellStyle name="Percent 7 2 2 2 2 2 2 2 2" xfId="37385" xr:uid="{00000000-0005-0000-0000-0000EFA10000}"/>
    <cellStyle name="Percent 7 2 2 2 2 2 2 2 2 2" xfId="37386" xr:uid="{00000000-0005-0000-0000-0000F0A10000}"/>
    <cellStyle name="Percent 7 2 2 2 2 2 2 2 2 2 2" xfId="37387" xr:uid="{00000000-0005-0000-0000-0000F1A10000}"/>
    <cellStyle name="Percent 7 2 2 2 2 2 2 2 2 2 3" xfId="37388" xr:uid="{00000000-0005-0000-0000-0000F2A10000}"/>
    <cellStyle name="Percent 7 2 2 2 2 2 2 2 2 3" xfId="37389" xr:uid="{00000000-0005-0000-0000-0000F3A10000}"/>
    <cellStyle name="Percent 7 2 2 2 2 2 2 2 2 4" xfId="37390" xr:uid="{00000000-0005-0000-0000-0000F4A10000}"/>
    <cellStyle name="Percent 7 2 2 2 2 2 2 2 3" xfId="37391" xr:uid="{00000000-0005-0000-0000-0000F5A10000}"/>
    <cellStyle name="Percent 7 2 2 2 2 2 2 2 3 2" xfId="37392" xr:uid="{00000000-0005-0000-0000-0000F6A10000}"/>
    <cellStyle name="Percent 7 2 2 2 2 2 2 2 3 3" xfId="37393" xr:uid="{00000000-0005-0000-0000-0000F7A10000}"/>
    <cellStyle name="Percent 7 2 2 2 2 2 2 2 4" xfId="37394" xr:uid="{00000000-0005-0000-0000-0000F8A10000}"/>
    <cellStyle name="Percent 7 2 2 2 2 2 2 2 4 2" xfId="37395" xr:uid="{00000000-0005-0000-0000-0000F9A10000}"/>
    <cellStyle name="Percent 7 2 2 2 2 2 2 2 4 3" xfId="37396" xr:uid="{00000000-0005-0000-0000-0000FAA10000}"/>
    <cellStyle name="Percent 7 2 2 2 2 2 2 2 5" xfId="37397" xr:uid="{00000000-0005-0000-0000-0000FBA10000}"/>
    <cellStyle name="Percent 7 2 2 2 2 2 2 2 6" xfId="37398" xr:uid="{00000000-0005-0000-0000-0000FCA10000}"/>
    <cellStyle name="Percent 7 2 2 2 2 2 2 3" xfId="37399" xr:uid="{00000000-0005-0000-0000-0000FDA10000}"/>
    <cellStyle name="Percent 7 2 2 2 2 2 2 3 2" xfId="37400" xr:uid="{00000000-0005-0000-0000-0000FEA10000}"/>
    <cellStyle name="Percent 7 2 2 2 2 2 2 3 2 2" xfId="37401" xr:uid="{00000000-0005-0000-0000-0000FFA10000}"/>
    <cellStyle name="Percent 7 2 2 2 2 2 2 3 2 3" xfId="37402" xr:uid="{00000000-0005-0000-0000-000000A20000}"/>
    <cellStyle name="Percent 7 2 2 2 2 2 2 3 3" xfId="37403" xr:uid="{00000000-0005-0000-0000-000001A20000}"/>
    <cellStyle name="Percent 7 2 2 2 2 2 2 3 4" xfId="37404" xr:uid="{00000000-0005-0000-0000-000002A20000}"/>
    <cellStyle name="Percent 7 2 2 2 2 2 2 4" xfId="37405" xr:uid="{00000000-0005-0000-0000-000003A20000}"/>
    <cellStyle name="Percent 7 2 2 2 2 2 2 4 2" xfId="37406" xr:uid="{00000000-0005-0000-0000-000004A20000}"/>
    <cellStyle name="Percent 7 2 2 2 2 2 2 4 3" xfId="37407" xr:uid="{00000000-0005-0000-0000-000005A20000}"/>
    <cellStyle name="Percent 7 2 2 2 2 2 2 5" xfId="37408" xr:uid="{00000000-0005-0000-0000-000006A20000}"/>
    <cellStyle name="Percent 7 2 2 2 2 2 2 5 2" xfId="37409" xr:uid="{00000000-0005-0000-0000-000007A20000}"/>
    <cellStyle name="Percent 7 2 2 2 2 2 2 5 3" xfId="37410" xr:uid="{00000000-0005-0000-0000-000008A20000}"/>
    <cellStyle name="Percent 7 2 2 2 2 2 2 6" xfId="37411" xr:uid="{00000000-0005-0000-0000-000009A20000}"/>
    <cellStyle name="Percent 7 2 2 2 2 2 2 7" xfId="37412" xr:uid="{00000000-0005-0000-0000-00000AA20000}"/>
    <cellStyle name="Percent 7 2 2 2 2 2 3" xfId="37413" xr:uid="{00000000-0005-0000-0000-00000BA20000}"/>
    <cellStyle name="Percent 7 2 2 2 2 2 3 2" xfId="37414" xr:uid="{00000000-0005-0000-0000-00000CA20000}"/>
    <cellStyle name="Percent 7 2 2 2 2 2 3 2 2" xfId="37415" xr:uid="{00000000-0005-0000-0000-00000DA20000}"/>
    <cellStyle name="Percent 7 2 2 2 2 2 3 2 2 2" xfId="37416" xr:uid="{00000000-0005-0000-0000-00000EA20000}"/>
    <cellStyle name="Percent 7 2 2 2 2 2 3 2 2 3" xfId="37417" xr:uid="{00000000-0005-0000-0000-00000FA20000}"/>
    <cellStyle name="Percent 7 2 2 2 2 2 3 2 3" xfId="37418" xr:uid="{00000000-0005-0000-0000-000010A20000}"/>
    <cellStyle name="Percent 7 2 2 2 2 2 3 2 4" xfId="37419" xr:uid="{00000000-0005-0000-0000-000011A20000}"/>
    <cellStyle name="Percent 7 2 2 2 2 2 3 3" xfId="37420" xr:uid="{00000000-0005-0000-0000-000012A20000}"/>
    <cellStyle name="Percent 7 2 2 2 2 2 3 3 2" xfId="37421" xr:uid="{00000000-0005-0000-0000-000013A20000}"/>
    <cellStyle name="Percent 7 2 2 2 2 2 3 3 3" xfId="37422" xr:uid="{00000000-0005-0000-0000-000014A20000}"/>
    <cellStyle name="Percent 7 2 2 2 2 2 3 4" xfId="37423" xr:uid="{00000000-0005-0000-0000-000015A20000}"/>
    <cellStyle name="Percent 7 2 2 2 2 2 3 4 2" xfId="37424" xr:uid="{00000000-0005-0000-0000-000016A20000}"/>
    <cellStyle name="Percent 7 2 2 2 2 2 3 4 3" xfId="37425" xr:uid="{00000000-0005-0000-0000-000017A20000}"/>
    <cellStyle name="Percent 7 2 2 2 2 2 3 5" xfId="37426" xr:uid="{00000000-0005-0000-0000-000018A20000}"/>
    <cellStyle name="Percent 7 2 2 2 2 2 3 6" xfId="37427" xr:uid="{00000000-0005-0000-0000-000019A20000}"/>
    <cellStyle name="Percent 7 2 2 2 2 2 4" xfId="37428" xr:uid="{00000000-0005-0000-0000-00001AA20000}"/>
    <cellStyle name="Percent 7 2 2 2 2 2 4 2" xfId="37429" xr:uid="{00000000-0005-0000-0000-00001BA20000}"/>
    <cellStyle name="Percent 7 2 2 2 2 2 4 2 2" xfId="37430" xr:uid="{00000000-0005-0000-0000-00001CA20000}"/>
    <cellStyle name="Percent 7 2 2 2 2 2 4 2 3" xfId="37431" xr:uid="{00000000-0005-0000-0000-00001DA20000}"/>
    <cellStyle name="Percent 7 2 2 2 2 2 4 3" xfId="37432" xr:uid="{00000000-0005-0000-0000-00001EA20000}"/>
    <cellStyle name="Percent 7 2 2 2 2 2 4 4" xfId="37433" xr:uid="{00000000-0005-0000-0000-00001FA20000}"/>
    <cellStyle name="Percent 7 2 2 2 2 2 5" xfId="37434" xr:uid="{00000000-0005-0000-0000-000020A20000}"/>
    <cellStyle name="Percent 7 2 2 2 2 2 5 2" xfId="37435" xr:uid="{00000000-0005-0000-0000-000021A20000}"/>
    <cellStyle name="Percent 7 2 2 2 2 2 5 3" xfId="37436" xr:uid="{00000000-0005-0000-0000-000022A20000}"/>
    <cellStyle name="Percent 7 2 2 2 2 2 6" xfId="37437" xr:uid="{00000000-0005-0000-0000-000023A20000}"/>
    <cellStyle name="Percent 7 2 2 2 2 2 6 2" xfId="37438" xr:uid="{00000000-0005-0000-0000-000024A20000}"/>
    <cellStyle name="Percent 7 2 2 2 2 2 6 3" xfId="37439" xr:uid="{00000000-0005-0000-0000-000025A20000}"/>
    <cellStyle name="Percent 7 2 2 2 2 2 7" xfId="37440" xr:uid="{00000000-0005-0000-0000-000026A20000}"/>
    <cellStyle name="Percent 7 2 2 2 2 2 7 2" xfId="37441" xr:uid="{00000000-0005-0000-0000-000027A20000}"/>
    <cellStyle name="Percent 7 2 2 2 2 2 8" xfId="37442" xr:uid="{00000000-0005-0000-0000-000028A20000}"/>
    <cellStyle name="Percent 7 2 2 2 2 3" xfId="37443" xr:uid="{00000000-0005-0000-0000-000029A20000}"/>
    <cellStyle name="Percent 7 2 2 2 2 3 2" xfId="37444" xr:uid="{00000000-0005-0000-0000-00002AA20000}"/>
    <cellStyle name="Percent 7 2 2 2 2 3 2 2" xfId="37445" xr:uid="{00000000-0005-0000-0000-00002BA20000}"/>
    <cellStyle name="Percent 7 2 2 2 2 3 2 2 2" xfId="37446" xr:uid="{00000000-0005-0000-0000-00002CA20000}"/>
    <cellStyle name="Percent 7 2 2 2 2 3 2 2 2 2" xfId="37447" xr:uid="{00000000-0005-0000-0000-00002DA20000}"/>
    <cellStyle name="Percent 7 2 2 2 2 3 2 2 2 2 2" xfId="37448" xr:uid="{00000000-0005-0000-0000-00002EA20000}"/>
    <cellStyle name="Percent 7 2 2 2 2 3 2 2 2 2 3" xfId="37449" xr:uid="{00000000-0005-0000-0000-00002FA20000}"/>
    <cellStyle name="Percent 7 2 2 2 2 3 2 2 2 3" xfId="37450" xr:uid="{00000000-0005-0000-0000-000030A20000}"/>
    <cellStyle name="Percent 7 2 2 2 2 3 2 2 2 4" xfId="37451" xr:uid="{00000000-0005-0000-0000-000031A20000}"/>
    <cellStyle name="Percent 7 2 2 2 2 3 2 2 3" xfId="37452" xr:uid="{00000000-0005-0000-0000-000032A20000}"/>
    <cellStyle name="Percent 7 2 2 2 2 3 2 2 3 2" xfId="37453" xr:uid="{00000000-0005-0000-0000-000033A20000}"/>
    <cellStyle name="Percent 7 2 2 2 2 3 2 2 3 3" xfId="37454" xr:uid="{00000000-0005-0000-0000-000034A20000}"/>
    <cellStyle name="Percent 7 2 2 2 2 3 2 2 4" xfId="37455" xr:uid="{00000000-0005-0000-0000-000035A20000}"/>
    <cellStyle name="Percent 7 2 2 2 2 3 2 2 4 2" xfId="37456" xr:uid="{00000000-0005-0000-0000-000036A20000}"/>
    <cellStyle name="Percent 7 2 2 2 2 3 2 2 4 3" xfId="37457" xr:uid="{00000000-0005-0000-0000-000037A20000}"/>
    <cellStyle name="Percent 7 2 2 2 2 3 2 2 5" xfId="37458" xr:uid="{00000000-0005-0000-0000-000038A20000}"/>
    <cellStyle name="Percent 7 2 2 2 2 3 2 2 6" xfId="37459" xr:uid="{00000000-0005-0000-0000-000039A20000}"/>
    <cellStyle name="Percent 7 2 2 2 2 3 2 3" xfId="37460" xr:uid="{00000000-0005-0000-0000-00003AA20000}"/>
    <cellStyle name="Percent 7 2 2 2 2 3 2 3 2" xfId="37461" xr:uid="{00000000-0005-0000-0000-00003BA20000}"/>
    <cellStyle name="Percent 7 2 2 2 2 3 2 3 2 2" xfId="37462" xr:uid="{00000000-0005-0000-0000-00003CA20000}"/>
    <cellStyle name="Percent 7 2 2 2 2 3 2 3 2 3" xfId="37463" xr:uid="{00000000-0005-0000-0000-00003DA20000}"/>
    <cellStyle name="Percent 7 2 2 2 2 3 2 3 3" xfId="37464" xr:uid="{00000000-0005-0000-0000-00003EA20000}"/>
    <cellStyle name="Percent 7 2 2 2 2 3 2 3 4" xfId="37465" xr:uid="{00000000-0005-0000-0000-00003FA20000}"/>
    <cellStyle name="Percent 7 2 2 2 2 3 2 4" xfId="37466" xr:uid="{00000000-0005-0000-0000-000040A20000}"/>
    <cellStyle name="Percent 7 2 2 2 2 3 2 4 2" xfId="37467" xr:uid="{00000000-0005-0000-0000-000041A20000}"/>
    <cellStyle name="Percent 7 2 2 2 2 3 2 4 3" xfId="37468" xr:uid="{00000000-0005-0000-0000-000042A20000}"/>
    <cellStyle name="Percent 7 2 2 2 2 3 2 5" xfId="37469" xr:uid="{00000000-0005-0000-0000-000043A20000}"/>
    <cellStyle name="Percent 7 2 2 2 2 3 2 5 2" xfId="37470" xr:uid="{00000000-0005-0000-0000-000044A20000}"/>
    <cellStyle name="Percent 7 2 2 2 2 3 2 5 3" xfId="37471" xr:uid="{00000000-0005-0000-0000-000045A20000}"/>
    <cellStyle name="Percent 7 2 2 2 2 3 2 6" xfId="37472" xr:uid="{00000000-0005-0000-0000-000046A20000}"/>
    <cellStyle name="Percent 7 2 2 2 2 3 2 7" xfId="37473" xr:uid="{00000000-0005-0000-0000-000047A20000}"/>
    <cellStyle name="Percent 7 2 2 2 2 3 3" xfId="37474" xr:uid="{00000000-0005-0000-0000-000048A20000}"/>
    <cellStyle name="Percent 7 2 2 2 2 3 3 2" xfId="37475" xr:uid="{00000000-0005-0000-0000-000049A20000}"/>
    <cellStyle name="Percent 7 2 2 2 2 3 3 2 2" xfId="37476" xr:uid="{00000000-0005-0000-0000-00004AA20000}"/>
    <cellStyle name="Percent 7 2 2 2 2 3 3 2 2 2" xfId="37477" xr:uid="{00000000-0005-0000-0000-00004BA20000}"/>
    <cellStyle name="Percent 7 2 2 2 2 3 3 2 2 3" xfId="37478" xr:uid="{00000000-0005-0000-0000-00004CA20000}"/>
    <cellStyle name="Percent 7 2 2 2 2 3 3 2 3" xfId="37479" xr:uid="{00000000-0005-0000-0000-00004DA20000}"/>
    <cellStyle name="Percent 7 2 2 2 2 3 3 2 4" xfId="37480" xr:uid="{00000000-0005-0000-0000-00004EA20000}"/>
    <cellStyle name="Percent 7 2 2 2 2 3 3 3" xfId="37481" xr:uid="{00000000-0005-0000-0000-00004FA20000}"/>
    <cellStyle name="Percent 7 2 2 2 2 3 3 3 2" xfId="37482" xr:uid="{00000000-0005-0000-0000-000050A20000}"/>
    <cellStyle name="Percent 7 2 2 2 2 3 3 3 3" xfId="37483" xr:uid="{00000000-0005-0000-0000-000051A20000}"/>
    <cellStyle name="Percent 7 2 2 2 2 3 3 4" xfId="37484" xr:uid="{00000000-0005-0000-0000-000052A20000}"/>
    <cellStyle name="Percent 7 2 2 2 2 3 3 4 2" xfId="37485" xr:uid="{00000000-0005-0000-0000-000053A20000}"/>
    <cellStyle name="Percent 7 2 2 2 2 3 3 4 3" xfId="37486" xr:uid="{00000000-0005-0000-0000-000054A20000}"/>
    <cellStyle name="Percent 7 2 2 2 2 3 3 5" xfId="37487" xr:uid="{00000000-0005-0000-0000-000055A20000}"/>
    <cellStyle name="Percent 7 2 2 2 2 3 3 6" xfId="37488" xr:uid="{00000000-0005-0000-0000-000056A20000}"/>
    <cellStyle name="Percent 7 2 2 2 2 3 4" xfId="37489" xr:uid="{00000000-0005-0000-0000-000057A20000}"/>
    <cellStyle name="Percent 7 2 2 2 2 3 4 2" xfId="37490" xr:uid="{00000000-0005-0000-0000-000058A20000}"/>
    <cellStyle name="Percent 7 2 2 2 2 3 4 2 2" xfId="37491" xr:uid="{00000000-0005-0000-0000-000059A20000}"/>
    <cellStyle name="Percent 7 2 2 2 2 3 4 2 3" xfId="37492" xr:uid="{00000000-0005-0000-0000-00005AA20000}"/>
    <cellStyle name="Percent 7 2 2 2 2 3 4 3" xfId="37493" xr:uid="{00000000-0005-0000-0000-00005BA20000}"/>
    <cellStyle name="Percent 7 2 2 2 2 3 4 4" xfId="37494" xr:uid="{00000000-0005-0000-0000-00005CA20000}"/>
    <cellStyle name="Percent 7 2 2 2 2 3 5" xfId="37495" xr:uid="{00000000-0005-0000-0000-00005DA20000}"/>
    <cellStyle name="Percent 7 2 2 2 2 3 5 2" xfId="37496" xr:uid="{00000000-0005-0000-0000-00005EA20000}"/>
    <cellStyle name="Percent 7 2 2 2 2 3 5 3" xfId="37497" xr:uid="{00000000-0005-0000-0000-00005FA20000}"/>
    <cellStyle name="Percent 7 2 2 2 2 3 6" xfId="37498" xr:uid="{00000000-0005-0000-0000-000060A20000}"/>
    <cellStyle name="Percent 7 2 2 2 2 3 6 2" xfId="37499" xr:uid="{00000000-0005-0000-0000-000061A20000}"/>
    <cellStyle name="Percent 7 2 2 2 2 3 6 3" xfId="37500" xr:uid="{00000000-0005-0000-0000-000062A20000}"/>
    <cellStyle name="Percent 7 2 2 2 2 3 7" xfId="37501" xr:uid="{00000000-0005-0000-0000-000063A20000}"/>
    <cellStyle name="Percent 7 2 2 2 2 3 8" xfId="37502" xr:uid="{00000000-0005-0000-0000-000064A20000}"/>
    <cellStyle name="Percent 7 2 2 2 2 4" xfId="37503" xr:uid="{00000000-0005-0000-0000-000065A20000}"/>
    <cellStyle name="Percent 7 2 2 2 2 4 2" xfId="37504" xr:uid="{00000000-0005-0000-0000-000066A20000}"/>
    <cellStyle name="Percent 7 2 2 2 2 4 2 2" xfId="37505" xr:uid="{00000000-0005-0000-0000-000067A20000}"/>
    <cellStyle name="Percent 7 2 2 2 2 4 2 2 2" xfId="37506" xr:uid="{00000000-0005-0000-0000-000068A20000}"/>
    <cellStyle name="Percent 7 2 2 2 2 4 2 2 2 2" xfId="37507" xr:uid="{00000000-0005-0000-0000-000069A20000}"/>
    <cellStyle name="Percent 7 2 2 2 2 4 2 2 2 2 2" xfId="37508" xr:uid="{00000000-0005-0000-0000-00006AA20000}"/>
    <cellStyle name="Percent 7 2 2 2 2 4 2 2 2 2 3" xfId="37509" xr:uid="{00000000-0005-0000-0000-00006BA20000}"/>
    <cellStyle name="Percent 7 2 2 2 2 4 2 2 2 3" xfId="37510" xr:uid="{00000000-0005-0000-0000-00006CA20000}"/>
    <cellStyle name="Percent 7 2 2 2 2 4 2 2 2 4" xfId="37511" xr:uid="{00000000-0005-0000-0000-00006DA20000}"/>
    <cellStyle name="Percent 7 2 2 2 2 4 2 2 3" xfId="37512" xr:uid="{00000000-0005-0000-0000-00006EA20000}"/>
    <cellStyle name="Percent 7 2 2 2 2 4 2 2 3 2" xfId="37513" xr:uid="{00000000-0005-0000-0000-00006FA20000}"/>
    <cellStyle name="Percent 7 2 2 2 2 4 2 2 3 3" xfId="37514" xr:uid="{00000000-0005-0000-0000-000070A20000}"/>
    <cellStyle name="Percent 7 2 2 2 2 4 2 2 4" xfId="37515" xr:uid="{00000000-0005-0000-0000-000071A20000}"/>
    <cellStyle name="Percent 7 2 2 2 2 4 2 2 4 2" xfId="37516" xr:uid="{00000000-0005-0000-0000-000072A20000}"/>
    <cellStyle name="Percent 7 2 2 2 2 4 2 2 4 3" xfId="37517" xr:uid="{00000000-0005-0000-0000-000073A20000}"/>
    <cellStyle name="Percent 7 2 2 2 2 4 2 2 5" xfId="37518" xr:uid="{00000000-0005-0000-0000-000074A20000}"/>
    <cellStyle name="Percent 7 2 2 2 2 4 2 2 6" xfId="37519" xr:uid="{00000000-0005-0000-0000-000075A20000}"/>
    <cellStyle name="Percent 7 2 2 2 2 4 2 3" xfId="37520" xr:uid="{00000000-0005-0000-0000-000076A20000}"/>
    <cellStyle name="Percent 7 2 2 2 2 4 2 3 2" xfId="37521" xr:uid="{00000000-0005-0000-0000-000077A20000}"/>
    <cellStyle name="Percent 7 2 2 2 2 4 2 3 2 2" xfId="37522" xr:uid="{00000000-0005-0000-0000-000078A20000}"/>
    <cellStyle name="Percent 7 2 2 2 2 4 2 3 2 3" xfId="37523" xr:uid="{00000000-0005-0000-0000-000079A20000}"/>
    <cellStyle name="Percent 7 2 2 2 2 4 2 3 3" xfId="37524" xr:uid="{00000000-0005-0000-0000-00007AA20000}"/>
    <cellStyle name="Percent 7 2 2 2 2 4 2 3 4" xfId="37525" xr:uid="{00000000-0005-0000-0000-00007BA20000}"/>
    <cellStyle name="Percent 7 2 2 2 2 4 2 4" xfId="37526" xr:uid="{00000000-0005-0000-0000-00007CA20000}"/>
    <cellStyle name="Percent 7 2 2 2 2 4 2 4 2" xfId="37527" xr:uid="{00000000-0005-0000-0000-00007DA20000}"/>
    <cellStyle name="Percent 7 2 2 2 2 4 2 4 3" xfId="37528" xr:uid="{00000000-0005-0000-0000-00007EA20000}"/>
    <cellStyle name="Percent 7 2 2 2 2 4 2 5" xfId="37529" xr:uid="{00000000-0005-0000-0000-00007FA20000}"/>
    <cellStyle name="Percent 7 2 2 2 2 4 2 5 2" xfId="37530" xr:uid="{00000000-0005-0000-0000-000080A20000}"/>
    <cellStyle name="Percent 7 2 2 2 2 4 2 5 3" xfId="37531" xr:uid="{00000000-0005-0000-0000-000081A20000}"/>
    <cellStyle name="Percent 7 2 2 2 2 4 2 6" xfId="37532" xr:uid="{00000000-0005-0000-0000-000082A20000}"/>
    <cellStyle name="Percent 7 2 2 2 2 4 2 7" xfId="37533" xr:uid="{00000000-0005-0000-0000-000083A20000}"/>
    <cellStyle name="Percent 7 2 2 2 2 4 3" xfId="37534" xr:uid="{00000000-0005-0000-0000-000084A20000}"/>
    <cellStyle name="Percent 7 2 2 2 2 4 3 2" xfId="37535" xr:uid="{00000000-0005-0000-0000-000085A20000}"/>
    <cellStyle name="Percent 7 2 2 2 2 4 3 2 2" xfId="37536" xr:uid="{00000000-0005-0000-0000-000086A20000}"/>
    <cellStyle name="Percent 7 2 2 2 2 4 3 2 2 2" xfId="37537" xr:uid="{00000000-0005-0000-0000-000087A20000}"/>
    <cellStyle name="Percent 7 2 2 2 2 4 3 2 2 3" xfId="37538" xr:uid="{00000000-0005-0000-0000-000088A20000}"/>
    <cellStyle name="Percent 7 2 2 2 2 4 3 2 3" xfId="37539" xr:uid="{00000000-0005-0000-0000-000089A20000}"/>
    <cellStyle name="Percent 7 2 2 2 2 4 3 2 4" xfId="37540" xr:uid="{00000000-0005-0000-0000-00008AA20000}"/>
    <cellStyle name="Percent 7 2 2 2 2 4 3 3" xfId="37541" xr:uid="{00000000-0005-0000-0000-00008BA20000}"/>
    <cellStyle name="Percent 7 2 2 2 2 4 3 3 2" xfId="37542" xr:uid="{00000000-0005-0000-0000-00008CA20000}"/>
    <cellStyle name="Percent 7 2 2 2 2 4 3 3 3" xfId="37543" xr:uid="{00000000-0005-0000-0000-00008DA20000}"/>
    <cellStyle name="Percent 7 2 2 2 2 4 3 4" xfId="37544" xr:uid="{00000000-0005-0000-0000-00008EA20000}"/>
    <cellStyle name="Percent 7 2 2 2 2 4 3 4 2" xfId="37545" xr:uid="{00000000-0005-0000-0000-00008FA20000}"/>
    <cellStyle name="Percent 7 2 2 2 2 4 3 4 3" xfId="37546" xr:uid="{00000000-0005-0000-0000-000090A20000}"/>
    <cellStyle name="Percent 7 2 2 2 2 4 3 5" xfId="37547" xr:uid="{00000000-0005-0000-0000-000091A20000}"/>
    <cellStyle name="Percent 7 2 2 2 2 4 3 6" xfId="37548" xr:uid="{00000000-0005-0000-0000-000092A20000}"/>
    <cellStyle name="Percent 7 2 2 2 2 4 4" xfId="37549" xr:uid="{00000000-0005-0000-0000-000093A20000}"/>
    <cellStyle name="Percent 7 2 2 2 2 4 4 2" xfId="37550" xr:uid="{00000000-0005-0000-0000-000094A20000}"/>
    <cellStyle name="Percent 7 2 2 2 2 4 4 2 2" xfId="37551" xr:uid="{00000000-0005-0000-0000-000095A20000}"/>
    <cellStyle name="Percent 7 2 2 2 2 4 4 2 3" xfId="37552" xr:uid="{00000000-0005-0000-0000-000096A20000}"/>
    <cellStyle name="Percent 7 2 2 2 2 4 4 3" xfId="37553" xr:uid="{00000000-0005-0000-0000-000097A20000}"/>
    <cellStyle name="Percent 7 2 2 2 2 4 4 4" xfId="37554" xr:uid="{00000000-0005-0000-0000-000098A20000}"/>
    <cellStyle name="Percent 7 2 2 2 2 4 5" xfId="37555" xr:uid="{00000000-0005-0000-0000-000099A20000}"/>
    <cellStyle name="Percent 7 2 2 2 2 4 5 2" xfId="37556" xr:uid="{00000000-0005-0000-0000-00009AA20000}"/>
    <cellStyle name="Percent 7 2 2 2 2 4 5 3" xfId="37557" xr:uid="{00000000-0005-0000-0000-00009BA20000}"/>
    <cellStyle name="Percent 7 2 2 2 2 4 6" xfId="37558" xr:uid="{00000000-0005-0000-0000-00009CA20000}"/>
    <cellStyle name="Percent 7 2 2 2 2 4 6 2" xfId="37559" xr:uid="{00000000-0005-0000-0000-00009DA20000}"/>
    <cellStyle name="Percent 7 2 2 2 2 4 6 3" xfId="37560" xr:uid="{00000000-0005-0000-0000-00009EA20000}"/>
    <cellStyle name="Percent 7 2 2 2 2 4 7" xfId="37561" xr:uid="{00000000-0005-0000-0000-00009FA20000}"/>
    <cellStyle name="Percent 7 2 2 2 2 4 8" xfId="37562" xr:uid="{00000000-0005-0000-0000-0000A0A20000}"/>
    <cellStyle name="Percent 7 2 2 2 2 5" xfId="37563" xr:uid="{00000000-0005-0000-0000-0000A1A20000}"/>
    <cellStyle name="Percent 7 2 2 2 2 5 2" xfId="37564" xr:uid="{00000000-0005-0000-0000-0000A2A20000}"/>
    <cellStyle name="Percent 7 2 2 2 2 5 2 2" xfId="37565" xr:uid="{00000000-0005-0000-0000-0000A3A20000}"/>
    <cellStyle name="Percent 7 2 2 2 2 5 2 2 2" xfId="37566" xr:uid="{00000000-0005-0000-0000-0000A4A20000}"/>
    <cellStyle name="Percent 7 2 2 2 2 5 2 2 2 2" xfId="37567" xr:uid="{00000000-0005-0000-0000-0000A5A20000}"/>
    <cellStyle name="Percent 7 2 2 2 2 5 2 2 2 3" xfId="37568" xr:uid="{00000000-0005-0000-0000-0000A6A20000}"/>
    <cellStyle name="Percent 7 2 2 2 2 5 2 2 3" xfId="37569" xr:uid="{00000000-0005-0000-0000-0000A7A20000}"/>
    <cellStyle name="Percent 7 2 2 2 2 5 2 2 4" xfId="37570" xr:uid="{00000000-0005-0000-0000-0000A8A20000}"/>
    <cellStyle name="Percent 7 2 2 2 2 5 2 3" xfId="37571" xr:uid="{00000000-0005-0000-0000-0000A9A20000}"/>
    <cellStyle name="Percent 7 2 2 2 2 5 2 3 2" xfId="37572" xr:uid="{00000000-0005-0000-0000-0000AAA20000}"/>
    <cellStyle name="Percent 7 2 2 2 2 5 2 3 3" xfId="37573" xr:uid="{00000000-0005-0000-0000-0000ABA20000}"/>
    <cellStyle name="Percent 7 2 2 2 2 5 2 4" xfId="37574" xr:uid="{00000000-0005-0000-0000-0000ACA20000}"/>
    <cellStyle name="Percent 7 2 2 2 2 5 2 4 2" xfId="37575" xr:uid="{00000000-0005-0000-0000-0000ADA20000}"/>
    <cellStyle name="Percent 7 2 2 2 2 5 2 4 3" xfId="37576" xr:uid="{00000000-0005-0000-0000-0000AEA20000}"/>
    <cellStyle name="Percent 7 2 2 2 2 5 2 5" xfId="37577" xr:uid="{00000000-0005-0000-0000-0000AFA20000}"/>
    <cellStyle name="Percent 7 2 2 2 2 5 2 6" xfId="37578" xr:uid="{00000000-0005-0000-0000-0000B0A20000}"/>
    <cellStyle name="Percent 7 2 2 2 2 5 3" xfId="37579" xr:uid="{00000000-0005-0000-0000-0000B1A20000}"/>
    <cellStyle name="Percent 7 2 2 2 2 5 3 2" xfId="37580" xr:uid="{00000000-0005-0000-0000-0000B2A20000}"/>
    <cellStyle name="Percent 7 2 2 2 2 5 3 2 2" xfId="37581" xr:uid="{00000000-0005-0000-0000-0000B3A20000}"/>
    <cellStyle name="Percent 7 2 2 2 2 5 3 2 3" xfId="37582" xr:uid="{00000000-0005-0000-0000-0000B4A20000}"/>
    <cellStyle name="Percent 7 2 2 2 2 5 3 3" xfId="37583" xr:uid="{00000000-0005-0000-0000-0000B5A20000}"/>
    <cellStyle name="Percent 7 2 2 2 2 5 3 4" xfId="37584" xr:uid="{00000000-0005-0000-0000-0000B6A20000}"/>
    <cellStyle name="Percent 7 2 2 2 2 5 4" xfId="37585" xr:uid="{00000000-0005-0000-0000-0000B7A20000}"/>
    <cellStyle name="Percent 7 2 2 2 2 5 4 2" xfId="37586" xr:uid="{00000000-0005-0000-0000-0000B8A20000}"/>
    <cellStyle name="Percent 7 2 2 2 2 5 4 3" xfId="37587" xr:uid="{00000000-0005-0000-0000-0000B9A20000}"/>
    <cellStyle name="Percent 7 2 2 2 2 5 5" xfId="37588" xr:uid="{00000000-0005-0000-0000-0000BAA20000}"/>
    <cellStyle name="Percent 7 2 2 2 2 5 5 2" xfId="37589" xr:uid="{00000000-0005-0000-0000-0000BBA20000}"/>
    <cellStyle name="Percent 7 2 2 2 2 5 5 3" xfId="37590" xr:uid="{00000000-0005-0000-0000-0000BCA20000}"/>
    <cellStyle name="Percent 7 2 2 2 2 5 6" xfId="37591" xr:uid="{00000000-0005-0000-0000-0000BDA20000}"/>
    <cellStyle name="Percent 7 2 2 2 2 5 7" xfId="37592" xr:uid="{00000000-0005-0000-0000-0000BEA20000}"/>
    <cellStyle name="Percent 7 2 2 2 2 6" xfId="37593" xr:uid="{00000000-0005-0000-0000-0000BFA20000}"/>
    <cellStyle name="Percent 7 2 2 2 2 6 2" xfId="37594" xr:uid="{00000000-0005-0000-0000-0000C0A20000}"/>
    <cellStyle name="Percent 7 2 2 2 2 6 2 2" xfId="37595" xr:uid="{00000000-0005-0000-0000-0000C1A20000}"/>
    <cellStyle name="Percent 7 2 2 2 2 6 2 2 2" xfId="37596" xr:uid="{00000000-0005-0000-0000-0000C2A20000}"/>
    <cellStyle name="Percent 7 2 2 2 2 6 2 2 3" xfId="37597" xr:uid="{00000000-0005-0000-0000-0000C3A20000}"/>
    <cellStyle name="Percent 7 2 2 2 2 6 2 3" xfId="37598" xr:uid="{00000000-0005-0000-0000-0000C4A20000}"/>
    <cellStyle name="Percent 7 2 2 2 2 6 2 4" xfId="37599" xr:uid="{00000000-0005-0000-0000-0000C5A20000}"/>
    <cellStyle name="Percent 7 2 2 2 2 6 3" xfId="37600" xr:uid="{00000000-0005-0000-0000-0000C6A20000}"/>
    <cellStyle name="Percent 7 2 2 2 2 6 3 2" xfId="37601" xr:uid="{00000000-0005-0000-0000-0000C7A20000}"/>
    <cellStyle name="Percent 7 2 2 2 2 6 3 3" xfId="37602" xr:uid="{00000000-0005-0000-0000-0000C8A20000}"/>
    <cellStyle name="Percent 7 2 2 2 2 6 4" xfId="37603" xr:uid="{00000000-0005-0000-0000-0000C9A20000}"/>
    <cellStyle name="Percent 7 2 2 2 2 6 4 2" xfId="37604" xr:uid="{00000000-0005-0000-0000-0000CAA20000}"/>
    <cellStyle name="Percent 7 2 2 2 2 6 4 3" xfId="37605" xr:uid="{00000000-0005-0000-0000-0000CBA20000}"/>
    <cellStyle name="Percent 7 2 2 2 2 6 5" xfId="37606" xr:uid="{00000000-0005-0000-0000-0000CCA20000}"/>
    <cellStyle name="Percent 7 2 2 2 2 6 6" xfId="37607" xr:uid="{00000000-0005-0000-0000-0000CDA20000}"/>
    <cellStyle name="Percent 7 2 2 2 2 7" xfId="37608" xr:uid="{00000000-0005-0000-0000-0000CEA20000}"/>
    <cellStyle name="Percent 7 2 2 2 2 7 2" xfId="37609" xr:uid="{00000000-0005-0000-0000-0000CFA20000}"/>
    <cellStyle name="Percent 7 2 2 2 2 7 2 2" xfId="37610" xr:uid="{00000000-0005-0000-0000-0000D0A20000}"/>
    <cellStyle name="Percent 7 2 2 2 2 7 2 3" xfId="37611" xr:uid="{00000000-0005-0000-0000-0000D1A20000}"/>
    <cellStyle name="Percent 7 2 2 2 2 7 3" xfId="37612" xr:uid="{00000000-0005-0000-0000-0000D2A20000}"/>
    <cellStyle name="Percent 7 2 2 2 2 7 4" xfId="37613" xr:uid="{00000000-0005-0000-0000-0000D3A20000}"/>
    <cellStyle name="Percent 7 2 2 2 2 8" xfId="37614" xr:uid="{00000000-0005-0000-0000-0000D4A20000}"/>
    <cellStyle name="Percent 7 2 2 2 2 8 2" xfId="37615" xr:uid="{00000000-0005-0000-0000-0000D5A20000}"/>
    <cellStyle name="Percent 7 2 2 2 2 8 3" xfId="37616" xr:uid="{00000000-0005-0000-0000-0000D6A20000}"/>
    <cellStyle name="Percent 7 2 2 2 2 9" xfId="37617" xr:uid="{00000000-0005-0000-0000-0000D7A20000}"/>
    <cellStyle name="Percent 7 2 2 2 2 9 2" xfId="37618" xr:uid="{00000000-0005-0000-0000-0000D8A20000}"/>
    <cellStyle name="Percent 7 2 2 2 2 9 3" xfId="37619" xr:uid="{00000000-0005-0000-0000-0000D9A20000}"/>
    <cellStyle name="Percent 7 2 2 2 3" xfId="37620" xr:uid="{00000000-0005-0000-0000-0000DAA20000}"/>
    <cellStyle name="Percent 7 2 2 2 3 2" xfId="37621" xr:uid="{00000000-0005-0000-0000-0000DBA20000}"/>
    <cellStyle name="Percent 7 2 2 2 3 2 2" xfId="37622" xr:uid="{00000000-0005-0000-0000-0000DCA20000}"/>
    <cellStyle name="Percent 7 2 2 2 3 2 2 2" xfId="37623" xr:uid="{00000000-0005-0000-0000-0000DDA20000}"/>
    <cellStyle name="Percent 7 2 2 2 3 2 2 2 2" xfId="37624" xr:uid="{00000000-0005-0000-0000-0000DEA20000}"/>
    <cellStyle name="Percent 7 2 2 2 3 2 2 2 2 2" xfId="37625" xr:uid="{00000000-0005-0000-0000-0000DFA20000}"/>
    <cellStyle name="Percent 7 2 2 2 3 2 2 2 2 3" xfId="37626" xr:uid="{00000000-0005-0000-0000-0000E0A20000}"/>
    <cellStyle name="Percent 7 2 2 2 3 2 2 2 3" xfId="37627" xr:uid="{00000000-0005-0000-0000-0000E1A20000}"/>
    <cellStyle name="Percent 7 2 2 2 3 2 2 2 4" xfId="37628" xr:uid="{00000000-0005-0000-0000-0000E2A20000}"/>
    <cellStyle name="Percent 7 2 2 2 3 2 2 3" xfId="37629" xr:uid="{00000000-0005-0000-0000-0000E3A20000}"/>
    <cellStyle name="Percent 7 2 2 2 3 2 2 3 2" xfId="37630" xr:uid="{00000000-0005-0000-0000-0000E4A20000}"/>
    <cellStyle name="Percent 7 2 2 2 3 2 2 3 3" xfId="37631" xr:uid="{00000000-0005-0000-0000-0000E5A20000}"/>
    <cellStyle name="Percent 7 2 2 2 3 2 2 4" xfId="37632" xr:uid="{00000000-0005-0000-0000-0000E6A20000}"/>
    <cellStyle name="Percent 7 2 2 2 3 2 2 4 2" xfId="37633" xr:uid="{00000000-0005-0000-0000-0000E7A20000}"/>
    <cellStyle name="Percent 7 2 2 2 3 2 2 4 3" xfId="37634" xr:uid="{00000000-0005-0000-0000-0000E8A20000}"/>
    <cellStyle name="Percent 7 2 2 2 3 2 2 5" xfId="37635" xr:uid="{00000000-0005-0000-0000-0000E9A20000}"/>
    <cellStyle name="Percent 7 2 2 2 3 2 2 6" xfId="37636" xr:uid="{00000000-0005-0000-0000-0000EAA20000}"/>
    <cellStyle name="Percent 7 2 2 2 3 2 3" xfId="37637" xr:uid="{00000000-0005-0000-0000-0000EBA20000}"/>
    <cellStyle name="Percent 7 2 2 2 3 2 3 2" xfId="37638" xr:uid="{00000000-0005-0000-0000-0000ECA20000}"/>
    <cellStyle name="Percent 7 2 2 2 3 2 3 2 2" xfId="37639" xr:uid="{00000000-0005-0000-0000-0000EDA20000}"/>
    <cellStyle name="Percent 7 2 2 2 3 2 3 2 3" xfId="37640" xr:uid="{00000000-0005-0000-0000-0000EEA20000}"/>
    <cellStyle name="Percent 7 2 2 2 3 2 3 3" xfId="37641" xr:uid="{00000000-0005-0000-0000-0000EFA20000}"/>
    <cellStyle name="Percent 7 2 2 2 3 2 3 4" xfId="37642" xr:uid="{00000000-0005-0000-0000-0000F0A20000}"/>
    <cellStyle name="Percent 7 2 2 2 3 2 4" xfId="37643" xr:uid="{00000000-0005-0000-0000-0000F1A20000}"/>
    <cellStyle name="Percent 7 2 2 2 3 2 4 2" xfId="37644" xr:uid="{00000000-0005-0000-0000-0000F2A20000}"/>
    <cellStyle name="Percent 7 2 2 2 3 2 4 3" xfId="37645" xr:uid="{00000000-0005-0000-0000-0000F3A20000}"/>
    <cellStyle name="Percent 7 2 2 2 3 2 5" xfId="37646" xr:uid="{00000000-0005-0000-0000-0000F4A20000}"/>
    <cellStyle name="Percent 7 2 2 2 3 2 5 2" xfId="37647" xr:uid="{00000000-0005-0000-0000-0000F5A20000}"/>
    <cellStyle name="Percent 7 2 2 2 3 2 5 3" xfId="37648" xr:uid="{00000000-0005-0000-0000-0000F6A20000}"/>
    <cellStyle name="Percent 7 2 2 2 3 2 6" xfId="37649" xr:uid="{00000000-0005-0000-0000-0000F7A20000}"/>
    <cellStyle name="Percent 7 2 2 2 3 2 6 2" xfId="37650" xr:uid="{00000000-0005-0000-0000-0000F8A20000}"/>
    <cellStyle name="Percent 7 2 2 2 3 2 7" xfId="37651" xr:uid="{00000000-0005-0000-0000-0000F9A20000}"/>
    <cellStyle name="Percent 7 2 2 2 3 3" xfId="37652" xr:uid="{00000000-0005-0000-0000-0000FAA20000}"/>
    <cellStyle name="Percent 7 2 2 2 3 3 2" xfId="37653" xr:uid="{00000000-0005-0000-0000-0000FBA20000}"/>
    <cellStyle name="Percent 7 2 2 2 3 3 2 2" xfId="37654" xr:uid="{00000000-0005-0000-0000-0000FCA20000}"/>
    <cellStyle name="Percent 7 2 2 2 3 3 2 2 2" xfId="37655" xr:uid="{00000000-0005-0000-0000-0000FDA20000}"/>
    <cellStyle name="Percent 7 2 2 2 3 3 2 2 3" xfId="37656" xr:uid="{00000000-0005-0000-0000-0000FEA20000}"/>
    <cellStyle name="Percent 7 2 2 2 3 3 2 3" xfId="37657" xr:uid="{00000000-0005-0000-0000-0000FFA20000}"/>
    <cellStyle name="Percent 7 2 2 2 3 3 2 4" xfId="37658" xr:uid="{00000000-0005-0000-0000-000000A30000}"/>
    <cellStyle name="Percent 7 2 2 2 3 3 3" xfId="37659" xr:uid="{00000000-0005-0000-0000-000001A30000}"/>
    <cellStyle name="Percent 7 2 2 2 3 3 3 2" xfId="37660" xr:uid="{00000000-0005-0000-0000-000002A30000}"/>
    <cellStyle name="Percent 7 2 2 2 3 3 3 3" xfId="37661" xr:uid="{00000000-0005-0000-0000-000003A30000}"/>
    <cellStyle name="Percent 7 2 2 2 3 3 4" xfId="37662" xr:uid="{00000000-0005-0000-0000-000004A30000}"/>
    <cellStyle name="Percent 7 2 2 2 3 3 4 2" xfId="37663" xr:uid="{00000000-0005-0000-0000-000005A30000}"/>
    <cellStyle name="Percent 7 2 2 2 3 3 4 3" xfId="37664" xr:uid="{00000000-0005-0000-0000-000006A30000}"/>
    <cellStyle name="Percent 7 2 2 2 3 3 5" xfId="37665" xr:uid="{00000000-0005-0000-0000-000007A30000}"/>
    <cellStyle name="Percent 7 2 2 2 3 3 6" xfId="37666" xr:uid="{00000000-0005-0000-0000-000008A30000}"/>
    <cellStyle name="Percent 7 2 2 2 3 4" xfId="37667" xr:uid="{00000000-0005-0000-0000-000009A30000}"/>
    <cellStyle name="Percent 7 2 2 2 3 4 2" xfId="37668" xr:uid="{00000000-0005-0000-0000-00000AA30000}"/>
    <cellStyle name="Percent 7 2 2 2 3 4 2 2" xfId="37669" xr:uid="{00000000-0005-0000-0000-00000BA30000}"/>
    <cellStyle name="Percent 7 2 2 2 3 4 2 3" xfId="37670" xr:uid="{00000000-0005-0000-0000-00000CA30000}"/>
    <cellStyle name="Percent 7 2 2 2 3 4 3" xfId="37671" xr:uid="{00000000-0005-0000-0000-00000DA30000}"/>
    <cellStyle name="Percent 7 2 2 2 3 4 4" xfId="37672" xr:uid="{00000000-0005-0000-0000-00000EA30000}"/>
    <cellStyle name="Percent 7 2 2 2 3 5" xfId="37673" xr:uid="{00000000-0005-0000-0000-00000FA30000}"/>
    <cellStyle name="Percent 7 2 2 2 3 5 2" xfId="37674" xr:uid="{00000000-0005-0000-0000-000010A30000}"/>
    <cellStyle name="Percent 7 2 2 2 3 5 3" xfId="37675" xr:uid="{00000000-0005-0000-0000-000011A30000}"/>
    <cellStyle name="Percent 7 2 2 2 3 6" xfId="37676" xr:uid="{00000000-0005-0000-0000-000012A30000}"/>
    <cellStyle name="Percent 7 2 2 2 3 6 2" xfId="37677" xr:uid="{00000000-0005-0000-0000-000013A30000}"/>
    <cellStyle name="Percent 7 2 2 2 3 6 3" xfId="37678" xr:uid="{00000000-0005-0000-0000-000014A30000}"/>
    <cellStyle name="Percent 7 2 2 2 3 7" xfId="37679" xr:uid="{00000000-0005-0000-0000-000015A30000}"/>
    <cellStyle name="Percent 7 2 2 2 3 7 2" xfId="37680" xr:uid="{00000000-0005-0000-0000-000016A30000}"/>
    <cellStyle name="Percent 7 2 2 2 3 8" xfId="37681" xr:uid="{00000000-0005-0000-0000-000017A30000}"/>
    <cellStyle name="Percent 7 2 2 2 4" xfId="37682" xr:uid="{00000000-0005-0000-0000-000018A30000}"/>
    <cellStyle name="Percent 7 2 2 2 4 2" xfId="37683" xr:uid="{00000000-0005-0000-0000-000019A30000}"/>
    <cellStyle name="Percent 7 2 2 2 4 2 2" xfId="37684" xr:uid="{00000000-0005-0000-0000-00001AA30000}"/>
    <cellStyle name="Percent 7 2 2 2 4 2 2 2" xfId="37685" xr:uid="{00000000-0005-0000-0000-00001BA30000}"/>
    <cellStyle name="Percent 7 2 2 2 4 2 2 2 2" xfId="37686" xr:uid="{00000000-0005-0000-0000-00001CA30000}"/>
    <cellStyle name="Percent 7 2 2 2 4 2 2 2 2 2" xfId="37687" xr:uid="{00000000-0005-0000-0000-00001DA30000}"/>
    <cellStyle name="Percent 7 2 2 2 4 2 2 2 2 3" xfId="37688" xr:uid="{00000000-0005-0000-0000-00001EA30000}"/>
    <cellStyle name="Percent 7 2 2 2 4 2 2 2 3" xfId="37689" xr:uid="{00000000-0005-0000-0000-00001FA30000}"/>
    <cellStyle name="Percent 7 2 2 2 4 2 2 2 4" xfId="37690" xr:uid="{00000000-0005-0000-0000-000020A30000}"/>
    <cellStyle name="Percent 7 2 2 2 4 2 2 3" xfId="37691" xr:uid="{00000000-0005-0000-0000-000021A30000}"/>
    <cellStyle name="Percent 7 2 2 2 4 2 2 3 2" xfId="37692" xr:uid="{00000000-0005-0000-0000-000022A30000}"/>
    <cellStyle name="Percent 7 2 2 2 4 2 2 3 3" xfId="37693" xr:uid="{00000000-0005-0000-0000-000023A30000}"/>
    <cellStyle name="Percent 7 2 2 2 4 2 2 4" xfId="37694" xr:uid="{00000000-0005-0000-0000-000024A30000}"/>
    <cellStyle name="Percent 7 2 2 2 4 2 2 4 2" xfId="37695" xr:uid="{00000000-0005-0000-0000-000025A30000}"/>
    <cellStyle name="Percent 7 2 2 2 4 2 2 4 3" xfId="37696" xr:uid="{00000000-0005-0000-0000-000026A30000}"/>
    <cellStyle name="Percent 7 2 2 2 4 2 2 5" xfId="37697" xr:uid="{00000000-0005-0000-0000-000027A30000}"/>
    <cellStyle name="Percent 7 2 2 2 4 2 2 6" xfId="37698" xr:uid="{00000000-0005-0000-0000-000028A30000}"/>
    <cellStyle name="Percent 7 2 2 2 4 2 3" xfId="37699" xr:uid="{00000000-0005-0000-0000-000029A30000}"/>
    <cellStyle name="Percent 7 2 2 2 4 2 3 2" xfId="37700" xr:uid="{00000000-0005-0000-0000-00002AA30000}"/>
    <cellStyle name="Percent 7 2 2 2 4 2 3 2 2" xfId="37701" xr:uid="{00000000-0005-0000-0000-00002BA30000}"/>
    <cellStyle name="Percent 7 2 2 2 4 2 3 2 3" xfId="37702" xr:uid="{00000000-0005-0000-0000-00002CA30000}"/>
    <cellStyle name="Percent 7 2 2 2 4 2 3 3" xfId="37703" xr:uid="{00000000-0005-0000-0000-00002DA30000}"/>
    <cellStyle name="Percent 7 2 2 2 4 2 3 4" xfId="37704" xr:uid="{00000000-0005-0000-0000-00002EA30000}"/>
    <cellStyle name="Percent 7 2 2 2 4 2 4" xfId="37705" xr:uid="{00000000-0005-0000-0000-00002FA30000}"/>
    <cellStyle name="Percent 7 2 2 2 4 2 4 2" xfId="37706" xr:uid="{00000000-0005-0000-0000-000030A30000}"/>
    <cellStyle name="Percent 7 2 2 2 4 2 4 3" xfId="37707" xr:uid="{00000000-0005-0000-0000-000031A30000}"/>
    <cellStyle name="Percent 7 2 2 2 4 2 5" xfId="37708" xr:uid="{00000000-0005-0000-0000-000032A30000}"/>
    <cellStyle name="Percent 7 2 2 2 4 2 5 2" xfId="37709" xr:uid="{00000000-0005-0000-0000-000033A30000}"/>
    <cellStyle name="Percent 7 2 2 2 4 2 5 3" xfId="37710" xr:uid="{00000000-0005-0000-0000-000034A30000}"/>
    <cellStyle name="Percent 7 2 2 2 4 2 6" xfId="37711" xr:uid="{00000000-0005-0000-0000-000035A30000}"/>
    <cellStyle name="Percent 7 2 2 2 4 2 6 2" xfId="37712" xr:uid="{00000000-0005-0000-0000-000036A30000}"/>
    <cellStyle name="Percent 7 2 2 2 4 2 7" xfId="37713" xr:uid="{00000000-0005-0000-0000-000037A30000}"/>
    <cellStyle name="Percent 7 2 2 2 4 3" xfId="37714" xr:uid="{00000000-0005-0000-0000-000038A30000}"/>
    <cellStyle name="Percent 7 2 2 2 4 3 2" xfId="37715" xr:uid="{00000000-0005-0000-0000-000039A30000}"/>
    <cellStyle name="Percent 7 2 2 2 4 3 2 2" xfId="37716" xr:uid="{00000000-0005-0000-0000-00003AA30000}"/>
    <cellStyle name="Percent 7 2 2 2 4 3 2 2 2" xfId="37717" xr:uid="{00000000-0005-0000-0000-00003BA30000}"/>
    <cellStyle name="Percent 7 2 2 2 4 3 2 2 3" xfId="37718" xr:uid="{00000000-0005-0000-0000-00003CA30000}"/>
    <cellStyle name="Percent 7 2 2 2 4 3 2 3" xfId="37719" xr:uid="{00000000-0005-0000-0000-00003DA30000}"/>
    <cellStyle name="Percent 7 2 2 2 4 3 2 4" xfId="37720" xr:uid="{00000000-0005-0000-0000-00003EA30000}"/>
    <cellStyle name="Percent 7 2 2 2 4 3 3" xfId="37721" xr:uid="{00000000-0005-0000-0000-00003FA30000}"/>
    <cellStyle name="Percent 7 2 2 2 4 3 3 2" xfId="37722" xr:uid="{00000000-0005-0000-0000-000040A30000}"/>
    <cellStyle name="Percent 7 2 2 2 4 3 3 3" xfId="37723" xr:uid="{00000000-0005-0000-0000-000041A30000}"/>
    <cellStyle name="Percent 7 2 2 2 4 3 4" xfId="37724" xr:uid="{00000000-0005-0000-0000-000042A30000}"/>
    <cellStyle name="Percent 7 2 2 2 4 3 4 2" xfId="37725" xr:uid="{00000000-0005-0000-0000-000043A30000}"/>
    <cellStyle name="Percent 7 2 2 2 4 3 4 3" xfId="37726" xr:uid="{00000000-0005-0000-0000-000044A30000}"/>
    <cellStyle name="Percent 7 2 2 2 4 3 5" xfId="37727" xr:uid="{00000000-0005-0000-0000-000045A30000}"/>
    <cellStyle name="Percent 7 2 2 2 4 3 6" xfId="37728" xr:uid="{00000000-0005-0000-0000-000046A30000}"/>
    <cellStyle name="Percent 7 2 2 2 4 4" xfId="37729" xr:uid="{00000000-0005-0000-0000-000047A30000}"/>
    <cellStyle name="Percent 7 2 2 2 4 4 2" xfId="37730" xr:uid="{00000000-0005-0000-0000-000048A30000}"/>
    <cellStyle name="Percent 7 2 2 2 4 4 2 2" xfId="37731" xr:uid="{00000000-0005-0000-0000-000049A30000}"/>
    <cellStyle name="Percent 7 2 2 2 4 4 2 3" xfId="37732" xr:uid="{00000000-0005-0000-0000-00004AA30000}"/>
    <cellStyle name="Percent 7 2 2 2 4 4 3" xfId="37733" xr:uid="{00000000-0005-0000-0000-00004BA30000}"/>
    <cellStyle name="Percent 7 2 2 2 4 4 4" xfId="37734" xr:uid="{00000000-0005-0000-0000-00004CA30000}"/>
    <cellStyle name="Percent 7 2 2 2 4 5" xfId="37735" xr:uid="{00000000-0005-0000-0000-00004DA30000}"/>
    <cellStyle name="Percent 7 2 2 2 4 5 2" xfId="37736" xr:uid="{00000000-0005-0000-0000-00004EA30000}"/>
    <cellStyle name="Percent 7 2 2 2 4 5 3" xfId="37737" xr:uid="{00000000-0005-0000-0000-00004FA30000}"/>
    <cellStyle name="Percent 7 2 2 2 4 6" xfId="37738" xr:uid="{00000000-0005-0000-0000-000050A30000}"/>
    <cellStyle name="Percent 7 2 2 2 4 6 2" xfId="37739" xr:uid="{00000000-0005-0000-0000-000051A30000}"/>
    <cellStyle name="Percent 7 2 2 2 4 6 3" xfId="37740" xr:uid="{00000000-0005-0000-0000-000052A30000}"/>
    <cellStyle name="Percent 7 2 2 2 4 7" xfId="37741" xr:uid="{00000000-0005-0000-0000-000053A30000}"/>
    <cellStyle name="Percent 7 2 2 2 4 7 2" xfId="37742" xr:uid="{00000000-0005-0000-0000-000054A30000}"/>
    <cellStyle name="Percent 7 2 2 2 4 8" xfId="37743" xr:uid="{00000000-0005-0000-0000-000055A30000}"/>
    <cellStyle name="Percent 7 2 2 2 5" xfId="37744" xr:uid="{00000000-0005-0000-0000-000056A30000}"/>
    <cellStyle name="Percent 7 2 2 2 5 2" xfId="37745" xr:uid="{00000000-0005-0000-0000-000057A30000}"/>
    <cellStyle name="Percent 7 2 2 2 5 2 2" xfId="37746" xr:uid="{00000000-0005-0000-0000-000058A30000}"/>
    <cellStyle name="Percent 7 2 2 2 5 2 2 2" xfId="37747" xr:uid="{00000000-0005-0000-0000-000059A30000}"/>
    <cellStyle name="Percent 7 2 2 2 5 2 2 2 2" xfId="37748" xr:uid="{00000000-0005-0000-0000-00005AA30000}"/>
    <cellStyle name="Percent 7 2 2 2 5 2 2 2 2 2" xfId="37749" xr:uid="{00000000-0005-0000-0000-00005BA30000}"/>
    <cellStyle name="Percent 7 2 2 2 5 2 2 2 2 3" xfId="37750" xr:uid="{00000000-0005-0000-0000-00005CA30000}"/>
    <cellStyle name="Percent 7 2 2 2 5 2 2 2 3" xfId="37751" xr:uid="{00000000-0005-0000-0000-00005DA30000}"/>
    <cellStyle name="Percent 7 2 2 2 5 2 2 2 4" xfId="37752" xr:uid="{00000000-0005-0000-0000-00005EA30000}"/>
    <cellStyle name="Percent 7 2 2 2 5 2 2 3" xfId="37753" xr:uid="{00000000-0005-0000-0000-00005FA30000}"/>
    <cellStyle name="Percent 7 2 2 2 5 2 2 3 2" xfId="37754" xr:uid="{00000000-0005-0000-0000-000060A30000}"/>
    <cellStyle name="Percent 7 2 2 2 5 2 2 3 3" xfId="37755" xr:uid="{00000000-0005-0000-0000-000061A30000}"/>
    <cellStyle name="Percent 7 2 2 2 5 2 2 4" xfId="37756" xr:uid="{00000000-0005-0000-0000-000062A30000}"/>
    <cellStyle name="Percent 7 2 2 2 5 2 2 4 2" xfId="37757" xr:uid="{00000000-0005-0000-0000-000063A30000}"/>
    <cellStyle name="Percent 7 2 2 2 5 2 2 4 3" xfId="37758" xr:uid="{00000000-0005-0000-0000-000064A30000}"/>
    <cellStyle name="Percent 7 2 2 2 5 2 2 5" xfId="37759" xr:uid="{00000000-0005-0000-0000-000065A30000}"/>
    <cellStyle name="Percent 7 2 2 2 5 2 2 6" xfId="37760" xr:uid="{00000000-0005-0000-0000-000066A30000}"/>
    <cellStyle name="Percent 7 2 2 2 5 2 3" xfId="37761" xr:uid="{00000000-0005-0000-0000-000067A30000}"/>
    <cellStyle name="Percent 7 2 2 2 5 2 3 2" xfId="37762" xr:uid="{00000000-0005-0000-0000-000068A30000}"/>
    <cellStyle name="Percent 7 2 2 2 5 2 3 2 2" xfId="37763" xr:uid="{00000000-0005-0000-0000-000069A30000}"/>
    <cellStyle name="Percent 7 2 2 2 5 2 3 2 3" xfId="37764" xr:uid="{00000000-0005-0000-0000-00006AA30000}"/>
    <cellStyle name="Percent 7 2 2 2 5 2 3 3" xfId="37765" xr:uid="{00000000-0005-0000-0000-00006BA30000}"/>
    <cellStyle name="Percent 7 2 2 2 5 2 3 4" xfId="37766" xr:uid="{00000000-0005-0000-0000-00006CA30000}"/>
    <cellStyle name="Percent 7 2 2 2 5 2 4" xfId="37767" xr:uid="{00000000-0005-0000-0000-00006DA30000}"/>
    <cellStyle name="Percent 7 2 2 2 5 2 4 2" xfId="37768" xr:uid="{00000000-0005-0000-0000-00006EA30000}"/>
    <cellStyle name="Percent 7 2 2 2 5 2 4 3" xfId="37769" xr:uid="{00000000-0005-0000-0000-00006FA30000}"/>
    <cellStyle name="Percent 7 2 2 2 5 2 5" xfId="37770" xr:uid="{00000000-0005-0000-0000-000070A30000}"/>
    <cellStyle name="Percent 7 2 2 2 5 2 5 2" xfId="37771" xr:uid="{00000000-0005-0000-0000-000071A30000}"/>
    <cellStyle name="Percent 7 2 2 2 5 2 5 3" xfId="37772" xr:uid="{00000000-0005-0000-0000-000072A30000}"/>
    <cellStyle name="Percent 7 2 2 2 5 2 6" xfId="37773" xr:uid="{00000000-0005-0000-0000-000073A30000}"/>
    <cellStyle name="Percent 7 2 2 2 5 2 7" xfId="37774" xr:uid="{00000000-0005-0000-0000-000074A30000}"/>
    <cellStyle name="Percent 7 2 2 2 5 3" xfId="37775" xr:uid="{00000000-0005-0000-0000-000075A30000}"/>
    <cellStyle name="Percent 7 2 2 2 5 3 2" xfId="37776" xr:uid="{00000000-0005-0000-0000-000076A30000}"/>
    <cellStyle name="Percent 7 2 2 2 5 3 2 2" xfId="37777" xr:uid="{00000000-0005-0000-0000-000077A30000}"/>
    <cellStyle name="Percent 7 2 2 2 5 3 2 2 2" xfId="37778" xr:uid="{00000000-0005-0000-0000-000078A30000}"/>
    <cellStyle name="Percent 7 2 2 2 5 3 2 2 3" xfId="37779" xr:uid="{00000000-0005-0000-0000-000079A30000}"/>
    <cellStyle name="Percent 7 2 2 2 5 3 2 3" xfId="37780" xr:uid="{00000000-0005-0000-0000-00007AA30000}"/>
    <cellStyle name="Percent 7 2 2 2 5 3 2 4" xfId="37781" xr:uid="{00000000-0005-0000-0000-00007BA30000}"/>
    <cellStyle name="Percent 7 2 2 2 5 3 3" xfId="37782" xr:uid="{00000000-0005-0000-0000-00007CA30000}"/>
    <cellStyle name="Percent 7 2 2 2 5 3 3 2" xfId="37783" xr:uid="{00000000-0005-0000-0000-00007DA30000}"/>
    <cellStyle name="Percent 7 2 2 2 5 3 3 3" xfId="37784" xr:uid="{00000000-0005-0000-0000-00007EA30000}"/>
    <cellStyle name="Percent 7 2 2 2 5 3 4" xfId="37785" xr:uid="{00000000-0005-0000-0000-00007FA30000}"/>
    <cellStyle name="Percent 7 2 2 2 5 3 4 2" xfId="37786" xr:uid="{00000000-0005-0000-0000-000080A30000}"/>
    <cellStyle name="Percent 7 2 2 2 5 3 4 3" xfId="37787" xr:uid="{00000000-0005-0000-0000-000081A30000}"/>
    <cellStyle name="Percent 7 2 2 2 5 3 5" xfId="37788" xr:uid="{00000000-0005-0000-0000-000082A30000}"/>
    <cellStyle name="Percent 7 2 2 2 5 3 6" xfId="37789" xr:uid="{00000000-0005-0000-0000-000083A30000}"/>
    <cellStyle name="Percent 7 2 2 2 5 4" xfId="37790" xr:uid="{00000000-0005-0000-0000-000084A30000}"/>
    <cellStyle name="Percent 7 2 2 2 5 4 2" xfId="37791" xr:uid="{00000000-0005-0000-0000-000085A30000}"/>
    <cellStyle name="Percent 7 2 2 2 5 4 2 2" xfId="37792" xr:uid="{00000000-0005-0000-0000-000086A30000}"/>
    <cellStyle name="Percent 7 2 2 2 5 4 2 3" xfId="37793" xr:uid="{00000000-0005-0000-0000-000087A30000}"/>
    <cellStyle name="Percent 7 2 2 2 5 4 3" xfId="37794" xr:uid="{00000000-0005-0000-0000-000088A30000}"/>
    <cellStyle name="Percent 7 2 2 2 5 4 4" xfId="37795" xr:uid="{00000000-0005-0000-0000-000089A30000}"/>
    <cellStyle name="Percent 7 2 2 2 5 5" xfId="37796" xr:uid="{00000000-0005-0000-0000-00008AA30000}"/>
    <cellStyle name="Percent 7 2 2 2 5 5 2" xfId="37797" xr:uid="{00000000-0005-0000-0000-00008BA30000}"/>
    <cellStyle name="Percent 7 2 2 2 5 5 3" xfId="37798" xr:uid="{00000000-0005-0000-0000-00008CA30000}"/>
    <cellStyle name="Percent 7 2 2 2 5 6" xfId="37799" xr:uid="{00000000-0005-0000-0000-00008DA30000}"/>
    <cellStyle name="Percent 7 2 2 2 5 6 2" xfId="37800" xr:uid="{00000000-0005-0000-0000-00008EA30000}"/>
    <cellStyle name="Percent 7 2 2 2 5 6 3" xfId="37801" xr:uid="{00000000-0005-0000-0000-00008FA30000}"/>
    <cellStyle name="Percent 7 2 2 2 5 7" xfId="37802" xr:uid="{00000000-0005-0000-0000-000090A30000}"/>
    <cellStyle name="Percent 7 2 2 2 5 7 2" xfId="37803" xr:uid="{00000000-0005-0000-0000-000091A30000}"/>
    <cellStyle name="Percent 7 2 2 2 5 8" xfId="37804" xr:uid="{00000000-0005-0000-0000-000092A30000}"/>
    <cellStyle name="Percent 7 2 2 2 6" xfId="37805" xr:uid="{00000000-0005-0000-0000-000093A30000}"/>
    <cellStyle name="Percent 7 2 2 2 6 2" xfId="37806" xr:uid="{00000000-0005-0000-0000-000094A30000}"/>
    <cellStyle name="Percent 7 2 2 2 6 2 2" xfId="37807" xr:uid="{00000000-0005-0000-0000-000095A30000}"/>
    <cellStyle name="Percent 7 2 2 2 6 2 2 2" xfId="37808" xr:uid="{00000000-0005-0000-0000-000096A30000}"/>
    <cellStyle name="Percent 7 2 2 2 6 2 2 2 2" xfId="37809" xr:uid="{00000000-0005-0000-0000-000097A30000}"/>
    <cellStyle name="Percent 7 2 2 2 6 2 2 2 3" xfId="37810" xr:uid="{00000000-0005-0000-0000-000098A30000}"/>
    <cellStyle name="Percent 7 2 2 2 6 2 2 3" xfId="37811" xr:uid="{00000000-0005-0000-0000-000099A30000}"/>
    <cellStyle name="Percent 7 2 2 2 6 2 2 4" xfId="37812" xr:uid="{00000000-0005-0000-0000-00009AA30000}"/>
    <cellStyle name="Percent 7 2 2 2 6 2 3" xfId="37813" xr:uid="{00000000-0005-0000-0000-00009BA30000}"/>
    <cellStyle name="Percent 7 2 2 2 6 2 3 2" xfId="37814" xr:uid="{00000000-0005-0000-0000-00009CA30000}"/>
    <cellStyle name="Percent 7 2 2 2 6 2 3 3" xfId="37815" xr:uid="{00000000-0005-0000-0000-00009DA30000}"/>
    <cellStyle name="Percent 7 2 2 2 6 2 4" xfId="37816" xr:uid="{00000000-0005-0000-0000-00009EA30000}"/>
    <cellStyle name="Percent 7 2 2 2 6 2 4 2" xfId="37817" xr:uid="{00000000-0005-0000-0000-00009FA30000}"/>
    <cellStyle name="Percent 7 2 2 2 6 2 4 3" xfId="37818" xr:uid="{00000000-0005-0000-0000-0000A0A30000}"/>
    <cellStyle name="Percent 7 2 2 2 6 2 5" xfId="37819" xr:uid="{00000000-0005-0000-0000-0000A1A30000}"/>
    <cellStyle name="Percent 7 2 2 2 6 2 6" xfId="37820" xr:uid="{00000000-0005-0000-0000-0000A2A30000}"/>
    <cellStyle name="Percent 7 2 2 2 6 3" xfId="37821" xr:uid="{00000000-0005-0000-0000-0000A3A30000}"/>
    <cellStyle name="Percent 7 2 2 2 6 3 2" xfId="37822" xr:uid="{00000000-0005-0000-0000-0000A4A30000}"/>
    <cellStyle name="Percent 7 2 2 2 6 3 2 2" xfId="37823" xr:uid="{00000000-0005-0000-0000-0000A5A30000}"/>
    <cellStyle name="Percent 7 2 2 2 6 3 2 3" xfId="37824" xr:uid="{00000000-0005-0000-0000-0000A6A30000}"/>
    <cellStyle name="Percent 7 2 2 2 6 3 3" xfId="37825" xr:uid="{00000000-0005-0000-0000-0000A7A30000}"/>
    <cellStyle name="Percent 7 2 2 2 6 3 4" xfId="37826" xr:uid="{00000000-0005-0000-0000-0000A8A30000}"/>
    <cellStyle name="Percent 7 2 2 2 6 4" xfId="37827" xr:uid="{00000000-0005-0000-0000-0000A9A30000}"/>
    <cellStyle name="Percent 7 2 2 2 6 4 2" xfId="37828" xr:uid="{00000000-0005-0000-0000-0000AAA30000}"/>
    <cellStyle name="Percent 7 2 2 2 6 4 3" xfId="37829" xr:uid="{00000000-0005-0000-0000-0000ABA30000}"/>
    <cellStyle name="Percent 7 2 2 2 6 5" xfId="37830" xr:uid="{00000000-0005-0000-0000-0000ACA30000}"/>
    <cellStyle name="Percent 7 2 2 2 6 5 2" xfId="37831" xr:uid="{00000000-0005-0000-0000-0000ADA30000}"/>
    <cellStyle name="Percent 7 2 2 2 6 5 3" xfId="37832" xr:uid="{00000000-0005-0000-0000-0000AEA30000}"/>
    <cellStyle name="Percent 7 2 2 2 6 6" xfId="37833" xr:uid="{00000000-0005-0000-0000-0000AFA30000}"/>
    <cellStyle name="Percent 7 2 2 2 6 6 2" xfId="37834" xr:uid="{00000000-0005-0000-0000-0000B0A30000}"/>
    <cellStyle name="Percent 7 2 2 2 6 7" xfId="37835" xr:uid="{00000000-0005-0000-0000-0000B1A30000}"/>
    <cellStyle name="Percent 7 2 2 2 7" xfId="37836" xr:uid="{00000000-0005-0000-0000-0000B2A30000}"/>
    <cellStyle name="Percent 7 2 2 2 7 2" xfId="37837" xr:uid="{00000000-0005-0000-0000-0000B3A30000}"/>
    <cellStyle name="Percent 7 2 2 2 7 2 2" xfId="37838" xr:uid="{00000000-0005-0000-0000-0000B4A30000}"/>
    <cellStyle name="Percent 7 2 2 2 7 2 2 2" xfId="37839" xr:uid="{00000000-0005-0000-0000-0000B5A30000}"/>
    <cellStyle name="Percent 7 2 2 2 7 2 2 3" xfId="37840" xr:uid="{00000000-0005-0000-0000-0000B6A30000}"/>
    <cellStyle name="Percent 7 2 2 2 7 2 3" xfId="37841" xr:uid="{00000000-0005-0000-0000-0000B7A30000}"/>
    <cellStyle name="Percent 7 2 2 2 7 2 4" xfId="37842" xr:uid="{00000000-0005-0000-0000-0000B8A30000}"/>
    <cellStyle name="Percent 7 2 2 2 7 3" xfId="37843" xr:uid="{00000000-0005-0000-0000-0000B9A30000}"/>
    <cellStyle name="Percent 7 2 2 2 7 3 2" xfId="37844" xr:uid="{00000000-0005-0000-0000-0000BAA30000}"/>
    <cellStyle name="Percent 7 2 2 2 7 3 3" xfId="37845" xr:uid="{00000000-0005-0000-0000-0000BBA30000}"/>
    <cellStyle name="Percent 7 2 2 2 7 4" xfId="37846" xr:uid="{00000000-0005-0000-0000-0000BCA30000}"/>
    <cellStyle name="Percent 7 2 2 2 7 4 2" xfId="37847" xr:uid="{00000000-0005-0000-0000-0000BDA30000}"/>
    <cellStyle name="Percent 7 2 2 2 7 4 3" xfId="37848" xr:uid="{00000000-0005-0000-0000-0000BEA30000}"/>
    <cellStyle name="Percent 7 2 2 2 7 5" xfId="37849" xr:uid="{00000000-0005-0000-0000-0000BFA30000}"/>
    <cellStyle name="Percent 7 2 2 2 7 6" xfId="37850" xr:uid="{00000000-0005-0000-0000-0000C0A30000}"/>
    <cellStyle name="Percent 7 2 2 2 8" xfId="37851" xr:uid="{00000000-0005-0000-0000-0000C1A30000}"/>
    <cellStyle name="Percent 7 2 2 2 8 2" xfId="37852" xr:uid="{00000000-0005-0000-0000-0000C2A30000}"/>
    <cellStyle name="Percent 7 2 2 2 8 2 2" xfId="37853" xr:uid="{00000000-0005-0000-0000-0000C3A30000}"/>
    <cellStyle name="Percent 7 2 2 2 8 2 3" xfId="37854" xr:uid="{00000000-0005-0000-0000-0000C4A30000}"/>
    <cellStyle name="Percent 7 2 2 2 8 3" xfId="37855" xr:uid="{00000000-0005-0000-0000-0000C5A30000}"/>
    <cellStyle name="Percent 7 2 2 2 8 4" xfId="37856" xr:uid="{00000000-0005-0000-0000-0000C6A30000}"/>
    <cellStyle name="Percent 7 2 2 2 9" xfId="37857" xr:uid="{00000000-0005-0000-0000-0000C7A30000}"/>
    <cellStyle name="Percent 7 2 2 2 9 2" xfId="37858" xr:uid="{00000000-0005-0000-0000-0000C8A30000}"/>
    <cellStyle name="Percent 7 2 2 2 9 3" xfId="37859" xr:uid="{00000000-0005-0000-0000-0000C9A30000}"/>
    <cellStyle name="Percent 7 2 2 3" xfId="37860" xr:uid="{00000000-0005-0000-0000-0000CAA30000}"/>
    <cellStyle name="Percent 7 2 2 3 10" xfId="37861" xr:uid="{00000000-0005-0000-0000-0000CBA30000}"/>
    <cellStyle name="Percent 7 2 2 3 10 2" xfId="37862" xr:uid="{00000000-0005-0000-0000-0000CCA30000}"/>
    <cellStyle name="Percent 7 2 2 3 11" xfId="37863" xr:uid="{00000000-0005-0000-0000-0000CDA30000}"/>
    <cellStyle name="Percent 7 2 2 3 2" xfId="37864" xr:uid="{00000000-0005-0000-0000-0000CEA30000}"/>
    <cellStyle name="Percent 7 2 2 3 2 2" xfId="37865" xr:uid="{00000000-0005-0000-0000-0000CFA30000}"/>
    <cellStyle name="Percent 7 2 2 3 2 2 2" xfId="37866" xr:uid="{00000000-0005-0000-0000-0000D0A30000}"/>
    <cellStyle name="Percent 7 2 2 3 2 2 2 2" xfId="37867" xr:uid="{00000000-0005-0000-0000-0000D1A30000}"/>
    <cellStyle name="Percent 7 2 2 3 2 2 2 2 2" xfId="37868" xr:uid="{00000000-0005-0000-0000-0000D2A30000}"/>
    <cellStyle name="Percent 7 2 2 3 2 2 2 2 2 2" xfId="37869" xr:uid="{00000000-0005-0000-0000-0000D3A30000}"/>
    <cellStyle name="Percent 7 2 2 3 2 2 2 2 2 3" xfId="37870" xr:uid="{00000000-0005-0000-0000-0000D4A30000}"/>
    <cellStyle name="Percent 7 2 2 3 2 2 2 2 3" xfId="37871" xr:uid="{00000000-0005-0000-0000-0000D5A30000}"/>
    <cellStyle name="Percent 7 2 2 3 2 2 2 2 4" xfId="37872" xr:uid="{00000000-0005-0000-0000-0000D6A30000}"/>
    <cellStyle name="Percent 7 2 2 3 2 2 2 3" xfId="37873" xr:uid="{00000000-0005-0000-0000-0000D7A30000}"/>
    <cellStyle name="Percent 7 2 2 3 2 2 2 3 2" xfId="37874" xr:uid="{00000000-0005-0000-0000-0000D8A30000}"/>
    <cellStyle name="Percent 7 2 2 3 2 2 2 3 3" xfId="37875" xr:uid="{00000000-0005-0000-0000-0000D9A30000}"/>
    <cellStyle name="Percent 7 2 2 3 2 2 2 4" xfId="37876" xr:uid="{00000000-0005-0000-0000-0000DAA30000}"/>
    <cellStyle name="Percent 7 2 2 3 2 2 2 4 2" xfId="37877" xr:uid="{00000000-0005-0000-0000-0000DBA30000}"/>
    <cellStyle name="Percent 7 2 2 3 2 2 2 4 3" xfId="37878" xr:uid="{00000000-0005-0000-0000-0000DCA30000}"/>
    <cellStyle name="Percent 7 2 2 3 2 2 2 5" xfId="37879" xr:uid="{00000000-0005-0000-0000-0000DDA30000}"/>
    <cellStyle name="Percent 7 2 2 3 2 2 2 6" xfId="37880" xr:uid="{00000000-0005-0000-0000-0000DEA30000}"/>
    <cellStyle name="Percent 7 2 2 3 2 2 3" xfId="37881" xr:uid="{00000000-0005-0000-0000-0000DFA30000}"/>
    <cellStyle name="Percent 7 2 2 3 2 2 3 2" xfId="37882" xr:uid="{00000000-0005-0000-0000-0000E0A30000}"/>
    <cellStyle name="Percent 7 2 2 3 2 2 3 2 2" xfId="37883" xr:uid="{00000000-0005-0000-0000-0000E1A30000}"/>
    <cellStyle name="Percent 7 2 2 3 2 2 3 2 3" xfId="37884" xr:uid="{00000000-0005-0000-0000-0000E2A30000}"/>
    <cellStyle name="Percent 7 2 2 3 2 2 3 3" xfId="37885" xr:uid="{00000000-0005-0000-0000-0000E3A30000}"/>
    <cellStyle name="Percent 7 2 2 3 2 2 3 4" xfId="37886" xr:uid="{00000000-0005-0000-0000-0000E4A30000}"/>
    <cellStyle name="Percent 7 2 2 3 2 2 4" xfId="37887" xr:uid="{00000000-0005-0000-0000-0000E5A30000}"/>
    <cellStyle name="Percent 7 2 2 3 2 2 4 2" xfId="37888" xr:uid="{00000000-0005-0000-0000-0000E6A30000}"/>
    <cellStyle name="Percent 7 2 2 3 2 2 4 3" xfId="37889" xr:uid="{00000000-0005-0000-0000-0000E7A30000}"/>
    <cellStyle name="Percent 7 2 2 3 2 2 5" xfId="37890" xr:uid="{00000000-0005-0000-0000-0000E8A30000}"/>
    <cellStyle name="Percent 7 2 2 3 2 2 5 2" xfId="37891" xr:uid="{00000000-0005-0000-0000-0000E9A30000}"/>
    <cellStyle name="Percent 7 2 2 3 2 2 5 3" xfId="37892" xr:uid="{00000000-0005-0000-0000-0000EAA30000}"/>
    <cellStyle name="Percent 7 2 2 3 2 2 6" xfId="37893" xr:uid="{00000000-0005-0000-0000-0000EBA30000}"/>
    <cellStyle name="Percent 7 2 2 3 2 2 6 2" xfId="37894" xr:uid="{00000000-0005-0000-0000-0000ECA30000}"/>
    <cellStyle name="Percent 7 2 2 3 2 2 7" xfId="37895" xr:uid="{00000000-0005-0000-0000-0000EDA30000}"/>
    <cellStyle name="Percent 7 2 2 3 2 3" xfId="37896" xr:uid="{00000000-0005-0000-0000-0000EEA30000}"/>
    <cellStyle name="Percent 7 2 2 3 2 3 2" xfId="37897" xr:uid="{00000000-0005-0000-0000-0000EFA30000}"/>
    <cellStyle name="Percent 7 2 2 3 2 3 2 2" xfId="37898" xr:uid="{00000000-0005-0000-0000-0000F0A30000}"/>
    <cellStyle name="Percent 7 2 2 3 2 3 2 2 2" xfId="37899" xr:uid="{00000000-0005-0000-0000-0000F1A30000}"/>
    <cellStyle name="Percent 7 2 2 3 2 3 2 2 3" xfId="37900" xr:uid="{00000000-0005-0000-0000-0000F2A30000}"/>
    <cellStyle name="Percent 7 2 2 3 2 3 2 3" xfId="37901" xr:uid="{00000000-0005-0000-0000-0000F3A30000}"/>
    <cellStyle name="Percent 7 2 2 3 2 3 2 4" xfId="37902" xr:uid="{00000000-0005-0000-0000-0000F4A30000}"/>
    <cellStyle name="Percent 7 2 2 3 2 3 3" xfId="37903" xr:uid="{00000000-0005-0000-0000-0000F5A30000}"/>
    <cellStyle name="Percent 7 2 2 3 2 3 3 2" xfId="37904" xr:uid="{00000000-0005-0000-0000-0000F6A30000}"/>
    <cellStyle name="Percent 7 2 2 3 2 3 3 3" xfId="37905" xr:uid="{00000000-0005-0000-0000-0000F7A30000}"/>
    <cellStyle name="Percent 7 2 2 3 2 3 4" xfId="37906" xr:uid="{00000000-0005-0000-0000-0000F8A30000}"/>
    <cellStyle name="Percent 7 2 2 3 2 3 4 2" xfId="37907" xr:uid="{00000000-0005-0000-0000-0000F9A30000}"/>
    <cellStyle name="Percent 7 2 2 3 2 3 4 3" xfId="37908" xr:uid="{00000000-0005-0000-0000-0000FAA30000}"/>
    <cellStyle name="Percent 7 2 2 3 2 3 5" xfId="37909" xr:uid="{00000000-0005-0000-0000-0000FBA30000}"/>
    <cellStyle name="Percent 7 2 2 3 2 3 6" xfId="37910" xr:uid="{00000000-0005-0000-0000-0000FCA30000}"/>
    <cellStyle name="Percent 7 2 2 3 2 4" xfId="37911" xr:uid="{00000000-0005-0000-0000-0000FDA30000}"/>
    <cellStyle name="Percent 7 2 2 3 2 4 2" xfId="37912" xr:uid="{00000000-0005-0000-0000-0000FEA30000}"/>
    <cellStyle name="Percent 7 2 2 3 2 4 2 2" xfId="37913" xr:uid="{00000000-0005-0000-0000-0000FFA30000}"/>
    <cellStyle name="Percent 7 2 2 3 2 4 2 3" xfId="37914" xr:uid="{00000000-0005-0000-0000-000000A40000}"/>
    <cellStyle name="Percent 7 2 2 3 2 4 3" xfId="37915" xr:uid="{00000000-0005-0000-0000-000001A40000}"/>
    <cellStyle name="Percent 7 2 2 3 2 4 4" xfId="37916" xr:uid="{00000000-0005-0000-0000-000002A40000}"/>
    <cellStyle name="Percent 7 2 2 3 2 5" xfId="37917" xr:uid="{00000000-0005-0000-0000-000003A40000}"/>
    <cellStyle name="Percent 7 2 2 3 2 5 2" xfId="37918" xr:uid="{00000000-0005-0000-0000-000004A40000}"/>
    <cellStyle name="Percent 7 2 2 3 2 5 3" xfId="37919" xr:uid="{00000000-0005-0000-0000-000005A40000}"/>
    <cellStyle name="Percent 7 2 2 3 2 6" xfId="37920" xr:uid="{00000000-0005-0000-0000-000006A40000}"/>
    <cellStyle name="Percent 7 2 2 3 2 6 2" xfId="37921" xr:uid="{00000000-0005-0000-0000-000007A40000}"/>
    <cellStyle name="Percent 7 2 2 3 2 6 3" xfId="37922" xr:uid="{00000000-0005-0000-0000-000008A40000}"/>
    <cellStyle name="Percent 7 2 2 3 2 7" xfId="37923" xr:uid="{00000000-0005-0000-0000-000009A40000}"/>
    <cellStyle name="Percent 7 2 2 3 2 7 2" xfId="37924" xr:uid="{00000000-0005-0000-0000-00000AA40000}"/>
    <cellStyle name="Percent 7 2 2 3 2 8" xfId="37925" xr:uid="{00000000-0005-0000-0000-00000BA40000}"/>
    <cellStyle name="Percent 7 2 2 3 3" xfId="37926" xr:uid="{00000000-0005-0000-0000-00000CA40000}"/>
    <cellStyle name="Percent 7 2 2 3 3 2" xfId="37927" xr:uid="{00000000-0005-0000-0000-00000DA40000}"/>
    <cellStyle name="Percent 7 2 2 3 3 2 2" xfId="37928" xr:uid="{00000000-0005-0000-0000-00000EA40000}"/>
    <cellStyle name="Percent 7 2 2 3 3 2 2 2" xfId="37929" xr:uid="{00000000-0005-0000-0000-00000FA40000}"/>
    <cellStyle name="Percent 7 2 2 3 3 2 2 2 2" xfId="37930" xr:uid="{00000000-0005-0000-0000-000010A40000}"/>
    <cellStyle name="Percent 7 2 2 3 3 2 2 2 2 2" xfId="37931" xr:uid="{00000000-0005-0000-0000-000011A40000}"/>
    <cellStyle name="Percent 7 2 2 3 3 2 2 2 2 3" xfId="37932" xr:uid="{00000000-0005-0000-0000-000012A40000}"/>
    <cellStyle name="Percent 7 2 2 3 3 2 2 2 3" xfId="37933" xr:uid="{00000000-0005-0000-0000-000013A40000}"/>
    <cellStyle name="Percent 7 2 2 3 3 2 2 2 4" xfId="37934" xr:uid="{00000000-0005-0000-0000-000014A40000}"/>
    <cellStyle name="Percent 7 2 2 3 3 2 2 3" xfId="37935" xr:uid="{00000000-0005-0000-0000-000015A40000}"/>
    <cellStyle name="Percent 7 2 2 3 3 2 2 3 2" xfId="37936" xr:uid="{00000000-0005-0000-0000-000016A40000}"/>
    <cellStyle name="Percent 7 2 2 3 3 2 2 3 3" xfId="37937" xr:uid="{00000000-0005-0000-0000-000017A40000}"/>
    <cellStyle name="Percent 7 2 2 3 3 2 2 4" xfId="37938" xr:uid="{00000000-0005-0000-0000-000018A40000}"/>
    <cellStyle name="Percent 7 2 2 3 3 2 2 4 2" xfId="37939" xr:uid="{00000000-0005-0000-0000-000019A40000}"/>
    <cellStyle name="Percent 7 2 2 3 3 2 2 4 3" xfId="37940" xr:uid="{00000000-0005-0000-0000-00001AA40000}"/>
    <cellStyle name="Percent 7 2 2 3 3 2 2 5" xfId="37941" xr:uid="{00000000-0005-0000-0000-00001BA40000}"/>
    <cellStyle name="Percent 7 2 2 3 3 2 2 6" xfId="37942" xr:uid="{00000000-0005-0000-0000-00001CA40000}"/>
    <cellStyle name="Percent 7 2 2 3 3 2 3" xfId="37943" xr:uid="{00000000-0005-0000-0000-00001DA40000}"/>
    <cellStyle name="Percent 7 2 2 3 3 2 3 2" xfId="37944" xr:uid="{00000000-0005-0000-0000-00001EA40000}"/>
    <cellStyle name="Percent 7 2 2 3 3 2 3 2 2" xfId="37945" xr:uid="{00000000-0005-0000-0000-00001FA40000}"/>
    <cellStyle name="Percent 7 2 2 3 3 2 3 2 3" xfId="37946" xr:uid="{00000000-0005-0000-0000-000020A40000}"/>
    <cellStyle name="Percent 7 2 2 3 3 2 3 3" xfId="37947" xr:uid="{00000000-0005-0000-0000-000021A40000}"/>
    <cellStyle name="Percent 7 2 2 3 3 2 3 4" xfId="37948" xr:uid="{00000000-0005-0000-0000-000022A40000}"/>
    <cellStyle name="Percent 7 2 2 3 3 2 4" xfId="37949" xr:uid="{00000000-0005-0000-0000-000023A40000}"/>
    <cellStyle name="Percent 7 2 2 3 3 2 4 2" xfId="37950" xr:uid="{00000000-0005-0000-0000-000024A40000}"/>
    <cellStyle name="Percent 7 2 2 3 3 2 4 3" xfId="37951" xr:uid="{00000000-0005-0000-0000-000025A40000}"/>
    <cellStyle name="Percent 7 2 2 3 3 2 5" xfId="37952" xr:uid="{00000000-0005-0000-0000-000026A40000}"/>
    <cellStyle name="Percent 7 2 2 3 3 2 5 2" xfId="37953" xr:uid="{00000000-0005-0000-0000-000027A40000}"/>
    <cellStyle name="Percent 7 2 2 3 3 2 5 3" xfId="37954" xr:uid="{00000000-0005-0000-0000-000028A40000}"/>
    <cellStyle name="Percent 7 2 2 3 3 2 6" xfId="37955" xr:uid="{00000000-0005-0000-0000-000029A40000}"/>
    <cellStyle name="Percent 7 2 2 3 3 2 6 2" xfId="37956" xr:uid="{00000000-0005-0000-0000-00002AA40000}"/>
    <cellStyle name="Percent 7 2 2 3 3 2 7" xfId="37957" xr:uid="{00000000-0005-0000-0000-00002BA40000}"/>
    <cellStyle name="Percent 7 2 2 3 3 3" xfId="37958" xr:uid="{00000000-0005-0000-0000-00002CA40000}"/>
    <cellStyle name="Percent 7 2 2 3 3 3 2" xfId="37959" xr:uid="{00000000-0005-0000-0000-00002DA40000}"/>
    <cellStyle name="Percent 7 2 2 3 3 3 2 2" xfId="37960" xr:uid="{00000000-0005-0000-0000-00002EA40000}"/>
    <cellStyle name="Percent 7 2 2 3 3 3 2 2 2" xfId="37961" xr:uid="{00000000-0005-0000-0000-00002FA40000}"/>
    <cellStyle name="Percent 7 2 2 3 3 3 2 2 3" xfId="37962" xr:uid="{00000000-0005-0000-0000-000030A40000}"/>
    <cellStyle name="Percent 7 2 2 3 3 3 2 3" xfId="37963" xr:uid="{00000000-0005-0000-0000-000031A40000}"/>
    <cellStyle name="Percent 7 2 2 3 3 3 2 4" xfId="37964" xr:uid="{00000000-0005-0000-0000-000032A40000}"/>
    <cellStyle name="Percent 7 2 2 3 3 3 3" xfId="37965" xr:uid="{00000000-0005-0000-0000-000033A40000}"/>
    <cellStyle name="Percent 7 2 2 3 3 3 3 2" xfId="37966" xr:uid="{00000000-0005-0000-0000-000034A40000}"/>
    <cellStyle name="Percent 7 2 2 3 3 3 3 3" xfId="37967" xr:uid="{00000000-0005-0000-0000-000035A40000}"/>
    <cellStyle name="Percent 7 2 2 3 3 3 4" xfId="37968" xr:uid="{00000000-0005-0000-0000-000036A40000}"/>
    <cellStyle name="Percent 7 2 2 3 3 3 4 2" xfId="37969" xr:uid="{00000000-0005-0000-0000-000037A40000}"/>
    <cellStyle name="Percent 7 2 2 3 3 3 4 3" xfId="37970" xr:uid="{00000000-0005-0000-0000-000038A40000}"/>
    <cellStyle name="Percent 7 2 2 3 3 3 5" xfId="37971" xr:uid="{00000000-0005-0000-0000-000039A40000}"/>
    <cellStyle name="Percent 7 2 2 3 3 3 6" xfId="37972" xr:uid="{00000000-0005-0000-0000-00003AA40000}"/>
    <cellStyle name="Percent 7 2 2 3 3 4" xfId="37973" xr:uid="{00000000-0005-0000-0000-00003BA40000}"/>
    <cellStyle name="Percent 7 2 2 3 3 4 2" xfId="37974" xr:uid="{00000000-0005-0000-0000-00003CA40000}"/>
    <cellStyle name="Percent 7 2 2 3 3 4 2 2" xfId="37975" xr:uid="{00000000-0005-0000-0000-00003DA40000}"/>
    <cellStyle name="Percent 7 2 2 3 3 4 2 3" xfId="37976" xr:uid="{00000000-0005-0000-0000-00003EA40000}"/>
    <cellStyle name="Percent 7 2 2 3 3 4 3" xfId="37977" xr:uid="{00000000-0005-0000-0000-00003FA40000}"/>
    <cellStyle name="Percent 7 2 2 3 3 4 4" xfId="37978" xr:uid="{00000000-0005-0000-0000-000040A40000}"/>
    <cellStyle name="Percent 7 2 2 3 3 5" xfId="37979" xr:uid="{00000000-0005-0000-0000-000041A40000}"/>
    <cellStyle name="Percent 7 2 2 3 3 5 2" xfId="37980" xr:uid="{00000000-0005-0000-0000-000042A40000}"/>
    <cellStyle name="Percent 7 2 2 3 3 5 3" xfId="37981" xr:uid="{00000000-0005-0000-0000-000043A40000}"/>
    <cellStyle name="Percent 7 2 2 3 3 6" xfId="37982" xr:uid="{00000000-0005-0000-0000-000044A40000}"/>
    <cellStyle name="Percent 7 2 2 3 3 6 2" xfId="37983" xr:uid="{00000000-0005-0000-0000-000045A40000}"/>
    <cellStyle name="Percent 7 2 2 3 3 6 3" xfId="37984" xr:uid="{00000000-0005-0000-0000-000046A40000}"/>
    <cellStyle name="Percent 7 2 2 3 3 7" xfId="37985" xr:uid="{00000000-0005-0000-0000-000047A40000}"/>
    <cellStyle name="Percent 7 2 2 3 3 7 2" xfId="37986" xr:uid="{00000000-0005-0000-0000-000048A40000}"/>
    <cellStyle name="Percent 7 2 2 3 3 8" xfId="37987" xr:uid="{00000000-0005-0000-0000-000049A40000}"/>
    <cellStyle name="Percent 7 2 2 3 4" xfId="37988" xr:uid="{00000000-0005-0000-0000-00004AA40000}"/>
    <cellStyle name="Percent 7 2 2 3 4 2" xfId="37989" xr:uid="{00000000-0005-0000-0000-00004BA40000}"/>
    <cellStyle name="Percent 7 2 2 3 4 2 2" xfId="37990" xr:uid="{00000000-0005-0000-0000-00004CA40000}"/>
    <cellStyle name="Percent 7 2 2 3 4 2 2 2" xfId="37991" xr:uid="{00000000-0005-0000-0000-00004DA40000}"/>
    <cellStyle name="Percent 7 2 2 3 4 2 2 2 2" xfId="37992" xr:uid="{00000000-0005-0000-0000-00004EA40000}"/>
    <cellStyle name="Percent 7 2 2 3 4 2 2 2 2 2" xfId="37993" xr:uid="{00000000-0005-0000-0000-00004FA40000}"/>
    <cellStyle name="Percent 7 2 2 3 4 2 2 2 2 3" xfId="37994" xr:uid="{00000000-0005-0000-0000-000050A40000}"/>
    <cellStyle name="Percent 7 2 2 3 4 2 2 2 3" xfId="37995" xr:uid="{00000000-0005-0000-0000-000051A40000}"/>
    <cellStyle name="Percent 7 2 2 3 4 2 2 2 4" xfId="37996" xr:uid="{00000000-0005-0000-0000-000052A40000}"/>
    <cellStyle name="Percent 7 2 2 3 4 2 2 3" xfId="37997" xr:uid="{00000000-0005-0000-0000-000053A40000}"/>
    <cellStyle name="Percent 7 2 2 3 4 2 2 3 2" xfId="37998" xr:uid="{00000000-0005-0000-0000-000054A40000}"/>
    <cellStyle name="Percent 7 2 2 3 4 2 2 3 3" xfId="37999" xr:uid="{00000000-0005-0000-0000-000055A40000}"/>
    <cellStyle name="Percent 7 2 2 3 4 2 2 4" xfId="38000" xr:uid="{00000000-0005-0000-0000-000056A40000}"/>
    <cellStyle name="Percent 7 2 2 3 4 2 2 4 2" xfId="38001" xr:uid="{00000000-0005-0000-0000-000057A40000}"/>
    <cellStyle name="Percent 7 2 2 3 4 2 2 4 3" xfId="38002" xr:uid="{00000000-0005-0000-0000-000058A40000}"/>
    <cellStyle name="Percent 7 2 2 3 4 2 2 5" xfId="38003" xr:uid="{00000000-0005-0000-0000-000059A40000}"/>
    <cellStyle name="Percent 7 2 2 3 4 2 2 6" xfId="38004" xr:uid="{00000000-0005-0000-0000-00005AA40000}"/>
    <cellStyle name="Percent 7 2 2 3 4 2 3" xfId="38005" xr:uid="{00000000-0005-0000-0000-00005BA40000}"/>
    <cellStyle name="Percent 7 2 2 3 4 2 3 2" xfId="38006" xr:uid="{00000000-0005-0000-0000-00005CA40000}"/>
    <cellStyle name="Percent 7 2 2 3 4 2 3 2 2" xfId="38007" xr:uid="{00000000-0005-0000-0000-00005DA40000}"/>
    <cellStyle name="Percent 7 2 2 3 4 2 3 2 3" xfId="38008" xr:uid="{00000000-0005-0000-0000-00005EA40000}"/>
    <cellStyle name="Percent 7 2 2 3 4 2 3 3" xfId="38009" xr:uid="{00000000-0005-0000-0000-00005FA40000}"/>
    <cellStyle name="Percent 7 2 2 3 4 2 3 4" xfId="38010" xr:uid="{00000000-0005-0000-0000-000060A40000}"/>
    <cellStyle name="Percent 7 2 2 3 4 2 4" xfId="38011" xr:uid="{00000000-0005-0000-0000-000061A40000}"/>
    <cellStyle name="Percent 7 2 2 3 4 2 4 2" xfId="38012" xr:uid="{00000000-0005-0000-0000-000062A40000}"/>
    <cellStyle name="Percent 7 2 2 3 4 2 4 3" xfId="38013" xr:uid="{00000000-0005-0000-0000-000063A40000}"/>
    <cellStyle name="Percent 7 2 2 3 4 2 5" xfId="38014" xr:uid="{00000000-0005-0000-0000-000064A40000}"/>
    <cellStyle name="Percent 7 2 2 3 4 2 5 2" xfId="38015" xr:uid="{00000000-0005-0000-0000-000065A40000}"/>
    <cellStyle name="Percent 7 2 2 3 4 2 5 3" xfId="38016" xr:uid="{00000000-0005-0000-0000-000066A40000}"/>
    <cellStyle name="Percent 7 2 2 3 4 2 6" xfId="38017" xr:uid="{00000000-0005-0000-0000-000067A40000}"/>
    <cellStyle name="Percent 7 2 2 3 4 2 6 2" xfId="38018" xr:uid="{00000000-0005-0000-0000-000068A40000}"/>
    <cellStyle name="Percent 7 2 2 3 4 2 7" xfId="38019" xr:uid="{00000000-0005-0000-0000-000069A40000}"/>
    <cellStyle name="Percent 7 2 2 3 4 3" xfId="38020" xr:uid="{00000000-0005-0000-0000-00006AA40000}"/>
    <cellStyle name="Percent 7 2 2 3 4 3 2" xfId="38021" xr:uid="{00000000-0005-0000-0000-00006BA40000}"/>
    <cellStyle name="Percent 7 2 2 3 4 3 2 2" xfId="38022" xr:uid="{00000000-0005-0000-0000-00006CA40000}"/>
    <cellStyle name="Percent 7 2 2 3 4 3 2 2 2" xfId="38023" xr:uid="{00000000-0005-0000-0000-00006DA40000}"/>
    <cellStyle name="Percent 7 2 2 3 4 3 2 2 3" xfId="38024" xr:uid="{00000000-0005-0000-0000-00006EA40000}"/>
    <cellStyle name="Percent 7 2 2 3 4 3 2 3" xfId="38025" xr:uid="{00000000-0005-0000-0000-00006FA40000}"/>
    <cellStyle name="Percent 7 2 2 3 4 3 2 4" xfId="38026" xr:uid="{00000000-0005-0000-0000-000070A40000}"/>
    <cellStyle name="Percent 7 2 2 3 4 3 3" xfId="38027" xr:uid="{00000000-0005-0000-0000-000071A40000}"/>
    <cellStyle name="Percent 7 2 2 3 4 3 3 2" xfId="38028" xr:uid="{00000000-0005-0000-0000-000072A40000}"/>
    <cellStyle name="Percent 7 2 2 3 4 3 3 3" xfId="38029" xr:uid="{00000000-0005-0000-0000-000073A40000}"/>
    <cellStyle name="Percent 7 2 2 3 4 3 4" xfId="38030" xr:uid="{00000000-0005-0000-0000-000074A40000}"/>
    <cellStyle name="Percent 7 2 2 3 4 3 4 2" xfId="38031" xr:uid="{00000000-0005-0000-0000-000075A40000}"/>
    <cellStyle name="Percent 7 2 2 3 4 3 4 3" xfId="38032" xr:uid="{00000000-0005-0000-0000-000076A40000}"/>
    <cellStyle name="Percent 7 2 2 3 4 3 5" xfId="38033" xr:uid="{00000000-0005-0000-0000-000077A40000}"/>
    <cellStyle name="Percent 7 2 2 3 4 3 6" xfId="38034" xr:uid="{00000000-0005-0000-0000-000078A40000}"/>
    <cellStyle name="Percent 7 2 2 3 4 4" xfId="38035" xr:uid="{00000000-0005-0000-0000-000079A40000}"/>
    <cellStyle name="Percent 7 2 2 3 4 4 2" xfId="38036" xr:uid="{00000000-0005-0000-0000-00007AA40000}"/>
    <cellStyle name="Percent 7 2 2 3 4 4 2 2" xfId="38037" xr:uid="{00000000-0005-0000-0000-00007BA40000}"/>
    <cellStyle name="Percent 7 2 2 3 4 4 2 3" xfId="38038" xr:uid="{00000000-0005-0000-0000-00007CA40000}"/>
    <cellStyle name="Percent 7 2 2 3 4 4 3" xfId="38039" xr:uid="{00000000-0005-0000-0000-00007DA40000}"/>
    <cellStyle name="Percent 7 2 2 3 4 4 4" xfId="38040" xr:uid="{00000000-0005-0000-0000-00007EA40000}"/>
    <cellStyle name="Percent 7 2 2 3 4 5" xfId="38041" xr:uid="{00000000-0005-0000-0000-00007FA40000}"/>
    <cellStyle name="Percent 7 2 2 3 4 5 2" xfId="38042" xr:uid="{00000000-0005-0000-0000-000080A40000}"/>
    <cellStyle name="Percent 7 2 2 3 4 5 3" xfId="38043" xr:uid="{00000000-0005-0000-0000-000081A40000}"/>
    <cellStyle name="Percent 7 2 2 3 4 6" xfId="38044" xr:uid="{00000000-0005-0000-0000-000082A40000}"/>
    <cellStyle name="Percent 7 2 2 3 4 6 2" xfId="38045" xr:uid="{00000000-0005-0000-0000-000083A40000}"/>
    <cellStyle name="Percent 7 2 2 3 4 6 3" xfId="38046" xr:uid="{00000000-0005-0000-0000-000084A40000}"/>
    <cellStyle name="Percent 7 2 2 3 4 7" xfId="38047" xr:uid="{00000000-0005-0000-0000-000085A40000}"/>
    <cellStyle name="Percent 7 2 2 3 4 7 2" xfId="38048" xr:uid="{00000000-0005-0000-0000-000086A40000}"/>
    <cellStyle name="Percent 7 2 2 3 4 8" xfId="38049" xr:uid="{00000000-0005-0000-0000-000087A40000}"/>
    <cellStyle name="Percent 7 2 2 3 5" xfId="38050" xr:uid="{00000000-0005-0000-0000-000088A40000}"/>
    <cellStyle name="Percent 7 2 2 3 5 2" xfId="38051" xr:uid="{00000000-0005-0000-0000-000089A40000}"/>
    <cellStyle name="Percent 7 2 2 3 5 2 2" xfId="38052" xr:uid="{00000000-0005-0000-0000-00008AA40000}"/>
    <cellStyle name="Percent 7 2 2 3 5 2 2 2" xfId="38053" xr:uid="{00000000-0005-0000-0000-00008BA40000}"/>
    <cellStyle name="Percent 7 2 2 3 5 2 2 2 2" xfId="38054" xr:uid="{00000000-0005-0000-0000-00008CA40000}"/>
    <cellStyle name="Percent 7 2 2 3 5 2 2 2 3" xfId="38055" xr:uid="{00000000-0005-0000-0000-00008DA40000}"/>
    <cellStyle name="Percent 7 2 2 3 5 2 2 3" xfId="38056" xr:uid="{00000000-0005-0000-0000-00008EA40000}"/>
    <cellStyle name="Percent 7 2 2 3 5 2 2 4" xfId="38057" xr:uid="{00000000-0005-0000-0000-00008FA40000}"/>
    <cellStyle name="Percent 7 2 2 3 5 2 3" xfId="38058" xr:uid="{00000000-0005-0000-0000-000090A40000}"/>
    <cellStyle name="Percent 7 2 2 3 5 2 3 2" xfId="38059" xr:uid="{00000000-0005-0000-0000-000091A40000}"/>
    <cellStyle name="Percent 7 2 2 3 5 2 3 3" xfId="38060" xr:uid="{00000000-0005-0000-0000-000092A40000}"/>
    <cellStyle name="Percent 7 2 2 3 5 2 4" xfId="38061" xr:uid="{00000000-0005-0000-0000-000093A40000}"/>
    <cellStyle name="Percent 7 2 2 3 5 2 4 2" xfId="38062" xr:uid="{00000000-0005-0000-0000-000094A40000}"/>
    <cellStyle name="Percent 7 2 2 3 5 2 4 3" xfId="38063" xr:uid="{00000000-0005-0000-0000-000095A40000}"/>
    <cellStyle name="Percent 7 2 2 3 5 2 5" xfId="38064" xr:uid="{00000000-0005-0000-0000-000096A40000}"/>
    <cellStyle name="Percent 7 2 2 3 5 2 6" xfId="38065" xr:uid="{00000000-0005-0000-0000-000097A40000}"/>
    <cellStyle name="Percent 7 2 2 3 5 3" xfId="38066" xr:uid="{00000000-0005-0000-0000-000098A40000}"/>
    <cellStyle name="Percent 7 2 2 3 5 3 2" xfId="38067" xr:uid="{00000000-0005-0000-0000-000099A40000}"/>
    <cellStyle name="Percent 7 2 2 3 5 3 2 2" xfId="38068" xr:uid="{00000000-0005-0000-0000-00009AA40000}"/>
    <cellStyle name="Percent 7 2 2 3 5 3 2 3" xfId="38069" xr:uid="{00000000-0005-0000-0000-00009BA40000}"/>
    <cellStyle name="Percent 7 2 2 3 5 3 3" xfId="38070" xr:uid="{00000000-0005-0000-0000-00009CA40000}"/>
    <cellStyle name="Percent 7 2 2 3 5 3 4" xfId="38071" xr:uid="{00000000-0005-0000-0000-00009DA40000}"/>
    <cellStyle name="Percent 7 2 2 3 5 4" xfId="38072" xr:uid="{00000000-0005-0000-0000-00009EA40000}"/>
    <cellStyle name="Percent 7 2 2 3 5 4 2" xfId="38073" xr:uid="{00000000-0005-0000-0000-00009FA40000}"/>
    <cellStyle name="Percent 7 2 2 3 5 4 3" xfId="38074" xr:uid="{00000000-0005-0000-0000-0000A0A40000}"/>
    <cellStyle name="Percent 7 2 2 3 5 5" xfId="38075" xr:uid="{00000000-0005-0000-0000-0000A1A40000}"/>
    <cellStyle name="Percent 7 2 2 3 5 5 2" xfId="38076" xr:uid="{00000000-0005-0000-0000-0000A2A40000}"/>
    <cellStyle name="Percent 7 2 2 3 5 5 3" xfId="38077" xr:uid="{00000000-0005-0000-0000-0000A3A40000}"/>
    <cellStyle name="Percent 7 2 2 3 5 6" xfId="38078" xr:uid="{00000000-0005-0000-0000-0000A4A40000}"/>
    <cellStyle name="Percent 7 2 2 3 5 6 2" xfId="38079" xr:uid="{00000000-0005-0000-0000-0000A5A40000}"/>
    <cellStyle name="Percent 7 2 2 3 5 7" xfId="38080" xr:uid="{00000000-0005-0000-0000-0000A6A40000}"/>
    <cellStyle name="Percent 7 2 2 3 6" xfId="38081" xr:uid="{00000000-0005-0000-0000-0000A7A40000}"/>
    <cellStyle name="Percent 7 2 2 3 6 2" xfId="38082" xr:uid="{00000000-0005-0000-0000-0000A8A40000}"/>
    <cellStyle name="Percent 7 2 2 3 6 2 2" xfId="38083" xr:uid="{00000000-0005-0000-0000-0000A9A40000}"/>
    <cellStyle name="Percent 7 2 2 3 6 2 2 2" xfId="38084" xr:uid="{00000000-0005-0000-0000-0000AAA40000}"/>
    <cellStyle name="Percent 7 2 2 3 6 2 2 3" xfId="38085" xr:uid="{00000000-0005-0000-0000-0000ABA40000}"/>
    <cellStyle name="Percent 7 2 2 3 6 2 3" xfId="38086" xr:uid="{00000000-0005-0000-0000-0000ACA40000}"/>
    <cellStyle name="Percent 7 2 2 3 6 2 4" xfId="38087" xr:uid="{00000000-0005-0000-0000-0000ADA40000}"/>
    <cellStyle name="Percent 7 2 2 3 6 3" xfId="38088" xr:uid="{00000000-0005-0000-0000-0000AEA40000}"/>
    <cellStyle name="Percent 7 2 2 3 6 3 2" xfId="38089" xr:uid="{00000000-0005-0000-0000-0000AFA40000}"/>
    <cellStyle name="Percent 7 2 2 3 6 3 3" xfId="38090" xr:uid="{00000000-0005-0000-0000-0000B0A40000}"/>
    <cellStyle name="Percent 7 2 2 3 6 4" xfId="38091" xr:uid="{00000000-0005-0000-0000-0000B1A40000}"/>
    <cellStyle name="Percent 7 2 2 3 6 4 2" xfId="38092" xr:uid="{00000000-0005-0000-0000-0000B2A40000}"/>
    <cellStyle name="Percent 7 2 2 3 6 4 3" xfId="38093" xr:uid="{00000000-0005-0000-0000-0000B3A40000}"/>
    <cellStyle name="Percent 7 2 2 3 6 5" xfId="38094" xr:uid="{00000000-0005-0000-0000-0000B4A40000}"/>
    <cellStyle name="Percent 7 2 2 3 6 5 2" xfId="38095" xr:uid="{00000000-0005-0000-0000-0000B5A40000}"/>
    <cellStyle name="Percent 7 2 2 3 6 6" xfId="38096" xr:uid="{00000000-0005-0000-0000-0000B6A40000}"/>
    <cellStyle name="Percent 7 2 2 3 7" xfId="38097" xr:uid="{00000000-0005-0000-0000-0000B7A40000}"/>
    <cellStyle name="Percent 7 2 2 3 7 2" xfId="38098" xr:uid="{00000000-0005-0000-0000-0000B8A40000}"/>
    <cellStyle name="Percent 7 2 2 3 7 2 2" xfId="38099" xr:uid="{00000000-0005-0000-0000-0000B9A40000}"/>
    <cellStyle name="Percent 7 2 2 3 7 2 3" xfId="38100" xr:uid="{00000000-0005-0000-0000-0000BAA40000}"/>
    <cellStyle name="Percent 7 2 2 3 7 3" xfId="38101" xr:uid="{00000000-0005-0000-0000-0000BBA40000}"/>
    <cellStyle name="Percent 7 2 2 3 7 4" xfId="38102" xr:uid="{00000000-0005-0000-0000-0000BCA40000}"/>
    <cellStyle name="Percent 7 2 2 3 8" xfId="38103" xr:uid="{00000000-0005-0000-0000-0000BDA40000}"/>
    <cellStyle name="Percent 7 2 2 3 8 2" xfId="38104" xr:uid="{00000000-0005-0000-0000-0000BEA40000}"/>
    <cellStyle name="Percent 7 2 2 3 8 3" xfId="38105" xr:uid="{00000000-0005-0000-0000-0000BFA40000}"/>
    <cellStyle name="Percent 7 2 2 3 9" xfId="38106" xr:uid="{00000000-0005-0000-0000-0000C0A40000}"/>
    <cellStyle name="Percent 7 2 2 3 9 2" xfId="38107" xr:uid="{00000000-0005-0000-0000-0000C1A40000}"/>
    <cellStyle name="Percent 7 2 2 3 9 3" xfId="38108" xr:uid="{00000000-0005-0000-0000-0000C2A40000}"/>
    <cellStyle name="Percent 7 2 2 4" xfId="38109" xr:uid="{00000000-0005-0000-0000-0000C3A40000}"/>
    <cellStyle name="Percent 7 2 2 4 2" xfId="38110" xr:uid="{00000000-0005-0000-0000-0000C4A40000}"/>
    <cellStyle name="Percent 7 2 2 4 2 2" xfId="38111" xr:uid="{00000000-0005-0000-0000-0000C5A40000}"/>
    <cellStyle name="Percent 7 2 2 4 2 2 2" xfId="38112" xr:uid="{00000000-0005-0000-0000-0000C6A40000}"/>
    <cellStyle name="Percent 7 2 2 4 2 2 2 2" xfId="38113" xr:uid="{00000000-0005-0000-0000-0000C7A40000}"/>
    <cellStyle name="Percent 7 2 2 4 2 2 2 2 2" xfId="38114" xr:uid="{00000000-0005-0000-0000-0000C8A40000}"/>
    <cellStyle name="Percent 7 2 2 4 2 2 2 2 3" xfId="38115" xr:uid="{00000000-0005-0000-0000-0000C9A40000}"/>
    <cellStyle name="Percent 7 2 2 4 2 2 2 3" xfId="38116" xr:uid="{00000000-0005-0000-0000-0000CAA40000}"/>
    <cellStyle name="Percent 7 2 2 4 2 2 2 4" xfId="38117" xr:uid="{00000000-0005-0000-0000-0000CBA40000}"/>
    <cellStyle name="Percent 7 2 2 4 2 2 3" xfId="38118" xr:uid="{00000000-0005-0000-0000-0000CCA40000}"/>
    <cellStyle name="Percent 7 2 2 4 2 2 3 2" xfId="38119" xr:uid="{00000000-0005-0000-0000-0000CDA40000}"/>
    <cellStyle name="Percent 7 2 2 4 2 2 3 3" xfId="38120" xr:uid="{00000000-0005-0000-0000-0000CEA40000}"/>
    <cellStyle name="Percent 7 2 2 4 2 2 4" xfId="38121" xr:uid="{00000000-0005-0000-0000-0000CFA40000}"/>
    <cellStyle name="Percent 7 2 2 4 2 2 4 2" xfId="38122" xr:uid="{00000000-0005-0000-0000-0000D0A40000}"/>
    <cellStyle name="Percent 7 2 2 4 2 2 4 3" xfId="38123" xr:uid="{00000000-0005-0000-0000-0000D1A40000}"/>
    <cellStyle name="Percent 7 2 2 4 2 2 5" xfId="38124" xr:uid="{00000000-0005-0000-0000-0000D2A40000}"/>
    <cellStyle name="Percent 7 2 2 4 2 2 5 2" xfId="38125" xr:uid="{00000000-0005-0000-0000-0000D3A40000}"/>
    <cellStyle name="Percent 7 2 2 4 2 2 6" xfId="38126" xr:uid="{00000000-0005-0000-0000-0000D4A40000}"/>
    <cellStyle name="Percent 7 2 2 4 2 3" xfId="38127" xr:uid="{00000000-0005-0000-0000-0000D5A40000}"/>
    <cellStyle name="Percent 7 2 2 4 2 3 2" xfId="38128" xr:uid="{00000000-0005-0000-0000-0000D6A40000}"/>
    <cellStyle name="Percent 7 2 2 4 2 3 2 2" xfId="38129" xr:uid="{00000000-0005-0000-0000-0000D7A40000}"/>
    <cellStyle name="Percent 7 2 2 4 2 3 2 3" xfId="38130" xr:uid="{00000000-0005-0000-0000-0000D8A40000}"/>
    <cellStyle name="Percent 7 2 2 4 2 3 3" xfId="38131" xr:uid="{00000000-0005-0000-0000-0000D9A40000}"/>
    <cellStyle name="Percent 7 2 2 4 2 3 4" xfId="38132" xr:uid="{00000000-0005-0000-0000-0000DAA40000}"/>
    <cellStyle name="Percent 7 2 2 4 2 4" xfId="38133" xr:uid="{00000000-0005-0000-0000-0000DBA40000}"/>
    <cellStyle name="Percent 7 2 2 4 2 4 2" xfId="38134" xr:uid="{00000000-0005-0000-0000-0000DCA40000}"/>
    <cellStyle name="Percent 7 2 2 4 2 4 3" xfId="38135" xr:uid="{00000000-0005-0000-0000-0000DDA40000}"/>
    <cellStyle name="Percent 7 2 2 4 2 5" xfId="38136" xr:uid="{00000000-0005-0000-0000-0000DEA40000}"/>
    <cellStyle name="Percent 7 2 2 4 2 5 2" xfId="38137" xr:uid="{00000000-0005-0000-0000-0000DFA40000}"/>
    <cellStyle name="Percent 7 2 2 4 2 5 3" xfId="38138" xr:uid="{00000000-0005-0000-0000-0000E0A40000}"/>
    <cellStyle name="Percent 7 2 2 4 2 6" xfId="38139" xr:uid="{00000000-0005-0000-0000-0000E1A40000}"/>
    <cellStyle name="Percent 7 2 2 4 2 6 2" xfId="38140" xr:uid="{00000000-0005-0000-0000-0000E2A40000}"/>
    <cellStyle name="Percent 7 2 2 4 2 7" xfId="38141" xr:uid="{00000000-0005-0000-0000-0000E3A40000}"/>
    <cellStyle name="Percent 7 2 2 4 3" xfId="38142" xr:uid="{00000000-0005-0000-0000-0000E4A40000}"/>
    <cellStyle name="Percent 7 2 2 4 3 2" xfId="38143" xr:uid="{00000000-0005-0000-0000-0000E5A40000}"/>
    <cellStyle name="Percent 7 2 2 4 3 2 2" xfId="38144" xr:uid="{00000000-0005-0000-0000-0000E6A40000}"/>
    <cellStyle name="Percent 7 2 2 4 3 2 2 2" xfId="38145" xr:uid="{00000000-0005-0000-0000-0000E7A40000}"/>
    <cellStyle name="Percent 7 2 2 4 3 2 2 3" xfId="38146" xr:uid="{00000000-0005-0000-0000-0000E8A40000}"/>
    <cellStyle name="Percent 7 2 2 4 3 2 3" xfId="38147" xr:uid="{00000000-0005-0000-0000-0000E9A40000}"/>
    <cellStyle name="Percent 7 2 2 4 3 2 3 2" xfId="38148" xr:uid="{00000000-0005-0000-0000-0000EAA40000}"/>
    <cellStyle name="Percent 7 2 2 4 3 2 4" xfId="38149" xr:uid="{00000000-0005-0000-0000-0000EBA40000}"/>
    <cellStyle name="Percent 7 2 2 4 3 3" xfId="38150" xr:uid="{00000000-0005-0000-0000-0000ECA40000}"/>
    <cellStyle name="Percent 7 2 2 4 3 3 2" xfId="38151" xr:uid="{00000000-0005-0000-0000-0000EDA40000}"/>
    <cellStyle name="Percent 7 2 2 4 3 3 3" xfId="38152" xr:uid="{00000000-0005-0000-0000-0000EEA40000}"/>
    <cellStyle name="Percent 7 2 2 4 3 4" xfId="38153" xr:uid="{00000000-0005-0000-0000-0000EFA40000}"/>
    <cellStyle name="Percent 7 2 2 4 3 4 2" xfId="38154" xr:uid="{00000000-0005-0000-0000-0000F0A40000}"/>
    <cellStyle name="Percent 7 2 2 4 3 4 3" xfId="38155" xr:uid="{00000000-0005-0000-0000-0000F1A40000}"/>
    <cellStyle name="Percent 7 2 2 4 3 5" xfId="38156" xr:uid="{00000000-0005-0000-0000-0000F2A40000}"/>
    <cellStyle name="Percent 7 2 2 4 3 5 2" xfId="38157" xr:uid="{00000000-0005-0000-0000-0000F3A40000}"/>
    <cellStyle name="Percent 7 2 2 4 3 6" xfId="38158" xr:uid="{00000000-0005-0000-0000-0000F4A40000}"/>
    <cellStyle name="Percent 7 2 2 4 4" xfId="38159" xr:uid="{00000000-0005-0000-0000-0000F5A40000}"/>
    <cellStyle name="Percent 7 2 2 4 4 2" xfId="38160" xr:uid="{00000000-0005-0000-0000-0000F6A40000}"/>
    <cellStyle name="Percent 7 2 2 4 4 2 2" xfId="38161" xr:uid="{00000000-0005-0000-0000-0000F7A40000}"/>
    <cellStyle name="Percent 7 2 2 4 4 2 2 2" xfId="38162" xr:uid="{00000000-0005-0000-0000-0000F8A40000}"/>
    <cellStyle name="Percent 7 2 2 4 4 2 3" xfId="38163" xr:uid="{00000000-0005-0000-0000-0000F9A40000}"/>
    <cellStyle name="Percent 7 2 2 4 4 3" xfId="38164" xr:uid="{00000000-0005-0000-0000-0000FAA40000}"/>
    <cellStyle name="Percent 7 2 2 4 4 3 2" xfId="38165" xr:uid="{00000000-0005-0000-0000-0000FBA40000}"/>
    <cellStyle name="Percent 7 2 2 4 4 4" xfId="38166" xr:uid="{00000000-0005-0000-0000-0000FCA40000}"/>
    <cellStyle name="Percent 7 2 2 4 5" xfId="38167" xr:uid="{00000000-0005-0000-0000-0000FDA40000}"/>
    <cellStyle name="Percent 7 2 2 4 5 2" xfId="38168" xr:uid="{00000000-0005-0000-0000-0000FEA40000}"/>
    <cellStyle name="Percent 7 2 2 4 5 2 2" xfId="38169" xr:uid="{00000000-0005-0000-0000-0000FFA40000}"/>
    <cellStyle name="Percent 7 2 2 4 5 3" xfId="38170" xr:uid="{00000000-0005-0000-0000-000000A50000}"/>
    <cellStyle name="Percent 7 2 2 4 6" xfId="38171" xr:uid="{00000000-0005-0000-0000-000001A50000}"/>
    <cellStyle name="Percent 7 2 2 4 6 2" xfId="38172" xr:uid="{00000000-0005-0000-0000-000002A50000}"/>
    <cellStyle name="Percent 7 2 2 4 6 2 2" xfId="38173" xr:uid="{00000000-0005-0000-0000-000003A50000}"/>
    <cellStyle name="Percent 7 2 2 4 6 3" xfId="38174" xr:uid="{00000000-0005-0000-0000-000004A50000}"/>
    <cellStyle name="Percent 7 2 2 4 7" xfId="38175" xr:uid="{00000000-0005-0000-0000-000005A50000}"/>
    <cellStyle name="Percent 7 2 2 4 7 2" xfId="38176" xr:uid="{00000000-0005-0000-0000-000006A50000}"/>
    <cellStyle name="Percent 7 2 2 4 8" xfId="38177" xr:uid="{00000000-0005-0000-0000-000007A50000}"/>
    <cellStyle name="Percent 7 2 2 5" xfId="38178" xr:uid="{00000000-0005-0000-0000-000008A50000}"/>
    <cellStyle name="Percent 7 2 2 5 2" xfId="38179" xr:uid="{00000000-0005-0000-0000-000009A50000}"/>
    <cellStyle name="Percent 7 2 2 5 2 2" xfId="38180" xr:uid="{00000000-0005-0000-0000-00000AA50000}"/>
    <cellStyle name="Percent 7 2 2 5 2 2 2" xfId="38181" xr:uid="{00000000-0005-0000-0000-00000BA50000}"/>
    <cellStyle name="Percent 7 2 2 5 2 2 2 2" xfId="38182" xr:uid="{00000000-0005-0000-0000-00000CA50000}"/>
    <cellStyle name="Percent 7 2 2 5 2 2 2 2 2" xfId="38183" xr:uid="{00000000-0005-0000-0000-00000DA50000}"/>
    <cellStyle name="Percent 7 2 2 5 2 2 2 2 3" xfId="38184" xr:uid="{00000000-0005-0000-0000-00000EA50000}"/>
    <cellStyle name="Percent 7 2 2 5 2 2 2 3" xfId="38185" xr:uid="{00000000-0005-0000-0000-00000FA50000}"/>
    <cellStyle name="Percent 7 2 2 5 2 2 2 4" xfId="38186" xr:uid="{00000000-0005-0000-0000-000010A50000}"/>
    <cellStyle name="Percent 7 2 2 5 2 2 3" xfId="38187" xr:uid="{00000000-0005-0000-0000-000011A50000}"/>
    <cellStyle name="Percent 7 2 2 5 2 2 3 2" xfId="38188" xr:uid="{00000000-0005-0000-0000-000012A50000}"/>
    <cellStyle name="Percent 7 2 2 5 2 2 3 3" xfId="38189" xr:uid="{00000000-0005-0000-0000-000013A50000}"/>
    <cellStyle name="Percent 7 2 2 5 2 2 4" xfId="38190" xr:uid="{00000000-0005-0000-0000-000014A50000}"/>
    <cellStyle name="Percent 7 2 2 5 2 2 4 2" xfId="38191" xr:uid="{00000000-0005-0000-0000-000015A50000}"/>
    <cellStyle name="Percent 7 2 2 5 2 2 4 3" xfId="38192" xr:uid="{00000000-0005-0000-0000-000016A50000}"/>
    <cellStyle name="Percent 7 2 2 5 2 2 5" xfId="38193" xr:uid="{00000000-0005-0000-0000-000017A50000}"/>
    <cellStyle name="Percent 7 2 2 5 2 2 5 2" xfId="38194" xr:uid="{00000000-0005-0000-0000-000018A50000}"/>
    <cellStyle name="Percent 7 2 2 5 2 2 6" xfId="38195" xr:uid="{00000000-0005-0000-0000-000019A50000}"/>
    <cellStyle name="Percent 7 2 2 5 2 3" xfId="38196" xr:uid="{00000000-0005-0000-0000-00001AA50000}"/>
    <cellStyle name="Percent 7 2 2 5 2 3 2" xfId="38197" xr:uid="{00000000-0005-0000-0000-00001BA50000}"/>
    <cellStyle name="Percent 7 2 2 5 2 3 2 2" xfId="38198" xr:uid="{00000000-0005-0000-0000-00001CA50000}"/>
    <cellStyle name="Percent 7 2 2 5 2 3 2 3" xfId="38199" xr:uid="{00000000-0005-0000-0000-00001DA50000}"/>
    <cellStyle name="Percent 7 2 2 5 2 3 3" xfId="38200" xr:uid="{00000000-0005-0000-0000-00001EA50000}"/>
    <cellStyle name="Percent 7 2 2 5 2 3 4" xfId="38201" xr:uid="{00000000-0005-0000-0000-00001FA50000}"/>
    <cellStyle name="Percent 7 2 2 5 2 4" xfId="38202" xr:uid="{00000000-0005-0000-0000-000020A50000}"/>
    <cellStyle name="Percent 7 2 2 5 2 4 2" xfId="38203" xr:uid="{00000000-0005-0000-0000-000021A50000}"/>
    <cellStyle name="Percent 7 2 2 5 2 4 3" xfId="38204" xr:uid="{00000000-0005-0000-0000-000022A50000}"/>
    <cellStyle name="Percent 7 2 2 5 2 5" xfId="38205" xr:uid="{00000000-0005-0000-0000-000023A50000}"/>
    <cellStyle name="Percent 7 2 2 5 2 5 2" xfId="38206" xr:uid="{00000000-0005-0000-0000-000024A50000}"/>
    <cellStyle name="Percent 7 2 2 5 2 5 3" xfId="38207" xr:uid="{00000000-0005-0000-0000-000025A50000}"/>
    <cellStyle name="Percent 7 2 2 5 2 6" xfId="38208" xr:uid="{00000000-0005-0000-0000-000026A50000}"/>
    <cellStyle name="Percent 7 2 2 5 2 6 2" xfId="38209" xr:uid="{00000000-0005-0000-0000-000027A50000}"/>
    <cellStyle name="Percent 7 2 2 5 2 7" xfId="38210" xr:uid="{00000000-0005-0000-0000-000028A50000}"/>
    <cellStyle name="Percent 7 2 2 5 3" xfId="38211" xr:uid="{00000000-0005-0000-0000-000029A50000}"/>
    <cellStyle name="Percent 7 2 2 5 3 2" xfId="38212" xr:uid="{00000000-0005-0000-0000-00002AA50000}"/>
    <cellStyle name="Percent 7 2 2 5 3 2 2" xfId="38213" xr:uid="{00000000-0005-0000-0000-00002BA50000}"/>
    <cellStyle name="Percent 7 2 2 5 3 2 2 2" xfId="38214" xr:uid="{00000000-0005-0000-0000-00002CA50000}"/>
    <cellStyle name="Percent 7 2 2 5 3 2 2 3" xfId="38215" xr:uid="{00000000-0005-0000-0000-00002DA50000}"/>
    <cellStyle name="Percent 7 2 2 5 3 2 3" xfId="38216" xr:uid="{00000000-0005-0000-0000-00002EA50000}"/>
    <cellStyle name="Percent 7 2 2 5 3 2 3 2" xfId="38217" xr:uid="{00000000-0005-0000-0000-00002FA50000}"/>
    <cellStyle name="Percent 7 2 2 5 3 2 4" xfId="38218" xr:uid="{00000000-0005-0000-0000-000030A50000}"/>
    <cellStyle name="Percent 7 2 2 5 3 3" xfId="38219" xr:uid="{00000000-0005-0000-0000-000031A50000}"/>
    <cellStyle name="Percent 7 2 2 5 3 3 2" xfId="38220" xr:uid="{00000000-0005-0000-0000-000032A50000}"/>
    <cellStyle name="Percent 7 2 2 5 3 3 3" xfId="38221" xr:uid="{00000000-0005-0000-0000-000033A50000}"/>
    <cellStyle name="Percent 7 2 2 5 3 4" xfId="38222" xr:uid="{00000000-0005-0000-0000-000034A50000}"/>
    <cellStyle name="Percent 7 2 2 5 3 4 2" xfId="38223" xr:uid="{00000000-0005-0000-0000-000035A50000}"/>
    <cellStyle name="Percent 7 2 2 5 3 4 3" xfId="38224" xr:uid="{00000000-0005-0000-0000-000036A50000}"/>
    <cellStyle name="Percent 7 2 2 5 3 5" xfId="38225" xr:uid="{00000000-0005-0000-0000-000037A50000}"/>
    <cellStyle name="Percent 7 2 2 5 3 5 2" xfId="38226" xr:uid="{00000000-0005-0000-0000-000038A50000}"/>
    <cellStyle name="Percent 7 2 2 5 3 6" xfId="38227" xr:uid="{00000000-0005-0000-0000-000039A50000}"/>
    <cellStyle name="Percent 7 2 2 5 4" xfId="38228" xr:uid="{00000000-0005-0000-0000-00003AA50000}"/>
    <cellStyle name="Percent 7 2 2 5 4 2" xfId="38229" xr:uid="{00000000-0005-0000-0000-00003BA50000}"/>
    <cellStyle name="Percent 7 2 2 5 4 2 2" xfId="38230" xr:uid="{00000000-0005-0000-0000-00003CA50000}"/>
    <cellStyle name="Percent 7 2 2 5 4 2 2 2" xfId="38231" xr:uid="{00000000-0005-0000-0000-00003DA50000}"/>
    <cellStyle name="Percent 7 2 2 5 4 2 3" xfId="38232" xr:uid="{00000000-0005-0000-0000-00003EA50000}"/>
    <cellStyle name="Percent 7 2 2 5 4 3" xfId="38233" xr:uid="{00000000-0005-0000-0000-00003FA50000}"/>
    <cellStyle name="Percent 7 2 2 5 4 3 2" xfId="38234" xr:uid="{00000000-0005-0000-0000-000040A50000}"/>
    <cellStyle name="Percent 7 2 2 5 4 4" xfId="38235" xr:uid="{00000000-0005-0000-0000-000041A50000}"/>
    <cellStyle name="Percent 7 2 2 5 5" xfId="38236" xr:uid="{00000000-0005-0000-0000-000042A50000}"/>
    <cellStyle name="Percent 7 2 2 5 5 2" xfId="38237" xr:uid="{00000000-0005-0000-0000-000043A50000}"/>
    <cellStyle name="Percent 7 2 2 5 5 2 2" xfId="38238" xr:uid="{00000000-0005-0000-0000-000044A50000}"/>
    <cellStyle name="Percent 7 2 2 5 5 3" xfId="38239" xr:uid="{00000000-0005-0000-0000-000045A50000}"/>
    <cellStyle name="Percent 7 2 2 5 6" xfId="38240" xr:uid="{00000000-0005-0000-0000-000046A50000}"/>
    <cellStyle name="Percent 7 2 2 5 6 2" xfId="38241" xr:uid="{00000000-0005-0000-0000-000047A50000}"/>
    <cellStyle name="Percent 7 2 2 5 6 2 2" xfId="38242" xr:uid="{00000000-0005-0000-0000-000048A50000}"/>
    <cellStyle name="Percent 7 2 2 5 6 3" xfId="38243" xr:uid="{00000000-0005-0000-0000-000049A50000}"/>
    <cellStyle name="Percent 7 2 2 5 7" xfId="38244" xr:uid="{00000000-0005-0000-0000-00004AA50000}"/>
    <cellStyle name="Percent 7 2 2 5 7 2" xfId="38245" xr:uid="{00000000-0005-0000-0000-00004BA50000}"/>
    <cellStyle name="Percent 7 2 2 5 8" xfId="38246" xr:uid="{00000000-0005-0000-0000-00004CA50000}"/>
    <cellStyle name="Percent 7 2 2 6" xfId="38247" xr:uid="{00000000-0005-0000-0000-00004DA50000}"/>
    <cellStyle name="Percent 7 2 2 6 2" xfId="38248" xr:uid="{00000000-0005-0000-0000-00004EA50000}"/>
    <cellStyle name="Percent 7 2 2 6 2 2" xfId="38249" xr:uid="{00000000-0005-0000-0000-00004FA50000}"/>
    <cellStyle name="Percent 7 2 2 6 2 2 2" xfId="38250" xr:uid="{00000000-0005-0000-0000-000050A50000}"/>
    <cellStyle name="Percent 7 2 2 6 2 2 2 2" xfId="38251" xr:uid="{00000000-0005-0000-0000-000051A50000}"/>
    <cellStyle name="Percent 7 2 2 6 2 2 2 2 2" xfId="38252" xr:uid="{00000000-0005-0000-0000-000052A50000}"/>
    <cellStyle name="Percent 7 2 2 6 2 2 2 2 3" xfId="38253" xr:uid="{00000000-0005-0000-0000-000053A50000}"/>
    <cellStyle name="Percent 7 2 2 6 2 2 2 3" xfId="38254" xr:uid="{00000000-0005-0000-0000-000054A50000}"/>
    <cellStyle name="Percent 7 2 2 6 2 2 2 4" xfId="38255" xr:uid="{00000000-0005-0000-0000-000055A50000}"/>
    <cellStyle name="Percent 7 2 2 6 2 2 3" xfId="38256" xr:uid="{00000000-0005-0000-0000-000056A50000}"/>
    <cellStyle name="Percent 7 2 2 6 2 2 3 2" xfId="38257" xr:uid="{00000000-0005-0000-0000-000057A50000}"/>
    <cellStyle name="Percent 7 2 2 6 2 2 3 3" xfId="38258" xr:uid="{00000000-0005-0000-0000-000058A50000}"/>
    <cellStyle name="Percent 7 2 2 6 2 2 4" xfId="38259" xr:uid="{00000000-0005-0000-0000-000059A50000}"/>
    <cellStyle name="Percent 7 2 2 6 2 2 4 2" xfId="38260" xr:uid="{00000000-0005-0000-0000-00005AA50000}"/>
    <cellStyle name="Percent 7 2 2 6 2 2 4 3" xfId="38261" xr:uid="{00000000-0005-0000-0000-00005BA50000}"/>
    <cellStyle name="Percent 7 2 2 6 2 2 5" xfId="38262" xr:uid="{00000000-0005-0000-0000-00005CA50000}"/>
    <cellStyle name="Percent 7 2 2 6 2 2 5 2" xfId="38263" xr:uid="{00000000-0005-0000-0000-00005DA50000}"/>
    <cellStyle name="Percent 7 2 2 6 2 2 6" xfId="38264" xr:uid="{00000000-0005-0000-0000-00005EA50000}"/>
    <cellStyle name="Percent 7 2 2 6 2 3" xfId="38265" xr:uid="{00000000-0005-0000-0000-00005FA50000}"/>
    <cellStyle name="Percent 7 2 2 6 2 3 2" xfId="38266" xr:uid="{00000000-0005-0000-0000-000060A50000}"/>
    <cellStyle name="Percent 7 2 2 6 2 3 2 2" xfId="38267" xr:uid="{00000000-0005-0000-0000-000061A50000}"/>
    <cellStyle name="Percent 7 2 2 6 2 3 2 3" xfId="38268" xr:uid="{00000000-0005-0000-0000-000062A50000}"/>
    <cellStyle name="Percent 7 2 2 6 2 3 3" xfId="38269" xr:uid="{00000000-0005-0000-0000-000063A50000}"/>
    <cellStyle name="Percent 7 2 2 6 2 3 4" xfId="38270" xr:uid="{00000000-0005-0000-0000-000064A50000}"/>
    <cellStyle name="Percent 7 2 2 6 2 4" xfId="38271" xr:uid="{00000000-0005-0000-0000-000065A50000}"/>
    <cellStyle name="Percent 7 2 2 6 2 4 2" xfId="38272" xr:uid="{00000000-0005-0000-0000-000066A50000}"/>
    <cellStyle name="Percent 7 2 2 6 2 4 3" xfId="38273" xr:uid="{00000000-0005-0000-0000-000067A50000}"/>
    <cellStyle name="Percent 7 2 2 6 2 5" xfId="38274" xr:uid="{00000000-0005-0000-0000-000068A50000}"/>
    <cellStyle name="Percent 7 2 2 6 2 5 2" xfId="38275" xr:uid="{00000000-0005-0000-0000-000069A50000}"/>
    <cellStyle name="Percent 7 2 2 6 2 5 3" xfId="38276" xr:uid="{00000000-0005-0000-0000-00006AA50000}"/>
    <cellStyle name="Percent 7 2 2 6 2 6" xfId="38277" xr:uid="{00000000-0005-0000-0000-00006BA50000}"/>
    <cellStyle name="Percent 7 2 2 6 2 6 2" xfId="38278" xr:uid="{00000000-0005-0000-0000-00006CA50000}"/>
    <cellStyle name="Percent 7 2 2 6 2 7" xfId="38279" xr:uid="{00000000-0005-0000-0000-00006DA50000}"/>
    <cellStyle name="Percent 7 2 2 6 3" xfId="38280" xr:uid="{00000000-0005-0000-0000-00006EA50000}"/>
    <cellStyle name="Percent 7 2 2 6 3 2" xfId="38281" xr:uid="{00000000-0005-0000-0000-00006FA50000}"/>
    <cellStyle name="Percent 7 2 2 6 3 2 2" xfId="38282" xr:uid="{00000000-0005-0000-0000-000070A50000}"/>
    <cellStyle name="Percent 7 2 2 6 3 2 2 2" xfId="38283" xr:uid="{00000000-0005-0000-0000-000071A50000}"/>
    <cellStyle name="Percent 7 2 2 6 3 2 2 3" xfId="38284" xr:uid="{00000000-0005-0000-0000-000072A50000}"/>
    <cellStyle name="Percent 7 2 2 6 3 2 3" xfId="38285" xr:uid="{00000000-0005-0000-0000-000073A50000}"/>
    <cellStyle name="Percent 7 2 2 6 3 2 3 2" xfId="38286" xr:uid="{00000000-0005-0000-0000-000074A50000}"/>
    <cellStyle name="Percent 7 2 2 6 3 2 4" xfId="38287" xr:uid="{00000000-0005-0000-0000-000075A50000}"/>
    <cellStyle name="Percent 7 2 2 6 3 3" xfId="38288" xr:uid="{00000000-0005-0000-0000-000076A50000}"/>
    <cellStyle name="Percent 7 2 2 6 3 3 2" xfId="38289" xr:uid="{00000000-0005-0000-0000-000077A50000}"/>
    <cellStyle name="Percent 7 2 2 6 3 3 3" xfId="38290" xr:uid="{00000000-0005-0000-0000-000078A50000}"/>
    <cellStyle name="Percent 7 2 2 6 3 4" xfId="38291" xr:uid="{00000000-0005-0000-0000-000079A50000}"/>
    <cellStyle name="Percent 7 2 2 6 3 4 2" xfId="38292" xr:uid="{00000000-0005-0000-0000-00007AA50000}"/>
    <cellStyle name="Percent 7 2 2 6 3 4 3" xfId="38293" xr:uid="{00000000-0005-0000-0000-00007BA50000}"/>
    <cellStyle name="Percent 7 2 2 6 3 5" xfId="38294" xr:uid="{00000000-0005-0000-0000-00007CA50000}"/>
    <cellStyle name="Percent 7 2 2 6 3 5 2" xfId="38295" xr:uid="{00000000-0005-0000-0000-00007DA50000}"/>
    <cellStyle name="Percent 7 2 2 6 3 6" xfId="38296" xr:uid="{00000000-0005-0000-0000-00007EA50000}"/>
    <cellStyle name="Percent 7 2 2 6 4" xfId="38297" xr:uid="{00000000-0005-0000-0000-00007FA50000}"/>
    <cellStyle name="Percent 7 2 2 6 4 2" xfId="38298" xr:uid="{00000000-0005-0000-0000-000080A50000}"/>
    <cellStyle name="Percent 7 2 2 6 4 2 2" xfId="38299" xr:uid="{00000000-0005-0000-0000-000081A50000}"/>
    <cellStyle name="Percent 7 2 2 6 4 2 3" xfId="38300" xr:uid="{00000000-0005-0000-0000-000082A50000}"/>
    <cellStyle name="Percent 7 2 2 6 4 3" xfId="38301" xr:uid="{00000000-0005-0000-0000-000083A50000}"/>
    <cellStyle name="Percent 7 2 2 6 4 3 2" xfId="38302" xr:uid="{00000000-0005-0000-0000-000084A50000}"/>
    <cellStyle name="Percent 7 2 2 6 4 4" xfId="38303" xr:uid="{00000000-0005-0000-0000-000085A50000}"/>
    <cellStyle name="Percent 7 2 2 6 5" xfId="38304" xr:uid="{00000000-0005-0000-0000-000086A50000}"/>
    <cellStyle name="Percent 7 2 2 6 5 2" xfId="38305" xr:uid="{00000000-0005-0000-0000-000087A50000}"/>
    <cellStyle name="Percent 7 2 2 6 5 2 2" xfId="38306" xr:uid="{00000000-0005-0000-0000-000088A50000}"/>
    <cellStyle name="Percent 7 2 2 6 5 3" xfId="38307" xr:uid="{00000000-0005-0000-0000-000089A50000}"/>
    <cellStyle name="Percent 7 2 2 6 6" xfId="38308" xr:uid="{00000000-0005-0000-0000-00008AA50000}"/>
    <cellStyle name="Percent 7 2 2 6 6 2" xfId="38309" xr:uid="{00000000-0005-0000-0000-00008BA50000}"/>
    <cellStyle name="Percent 7 2 2 6 6 3" xfId="38310" xr:uid="{00000000-0005-0000-0000-00008CA50000}"/>
    <cellStyle name="Percent 7 2 2 6 7" xfId="38311" xr:uid="{00000000-0005-0000-0000-00008DA50000}"/>
    <cellStyle name="Percent 7 2 2 6 7 2" xfId="38312" xr:uid="{00000000-0005-0000-0000-00008EA50000}"/>
    <cellStyle name="Percent 7 2 2 6 8" xfId="38313" xr:uid="{00000000-0005-0000-0000-00008FA50000}"/>
    <cellStyle name="Percent 7 2 2 7" xfId="38314" xr:uid="{00000000-0005-0000-0000-000090A50000}"/>
    <cellStyle name="Percent 7 2 2 7 2" xfId="38315" xr:uid="{00000000-0005-0000-0000-000091A50000}"/>
    <cellStyle name="Percent 7 2 2 7 2 2" xfId="38316" xr:uid="{00000000-0005-0000-0000-000092A50000}"/>
    <cellStyle name="Percent 7 2 2 7 2 2 2" xfId="38317" xr:uid="{00000000-0005-0000-0000-000093A50000}"/>
    <cellStyle name="Percent 7 2 2 7 2 2 2 2" xfId="38318" xr:uid="{00000000-0005-0000-0000-000094A50000}"/>
    <cellStyle name="Percent 7 2 2 7 2 2 2 3" xfId="38319" xr:uid="{00000000-0005-0000-0000-000095A50000}"/>
    <cellStyle name="Percent 7 2 2 7 2 2 3" xfId="38320" xr:uid="{00000000-0005-0000-0000-000096A50000}"/>
    <cellStyle name="Percent 7 2 2 7 2 2 4" xfId="38321" xr:uid="{00000000-0005-0000-0000-000097A50000}"/>
    <cellStyle name="Percent 7 2 2 7 2 3" xfId="38322" xr:uid="{00000000-0005-0000-0000-000098A50000}"/>
    <cellStyle name="Percent 7 2 2 7 2 3 2" xfId="38323" xr:uid="{00000000-0005-0000-0000-000099A50000}"/>
    <cellStyle name="Percent 7 2 2 7 2 3 3" xfId="38324" xr:uid="{00000000-0005-0000-0000-00009AA50000}"/>
    <cellStyle name="Percent 7 2 2 7 2 4" xfId="38325" xr:uid="{00000000-0005-0000-0000-00009BA50000}"/>
    <cellStyle name="Percent 7 2 2 7 2 4 2" xfId="38326" xr:uid="{00000000-0005-0000-0000-00009CA50000}"/>
    <cellStyle name="Percent 7 2 2 7 2 4 3" xfId="38327" xr:uid="{00000000-0005-0000-0000-00009DA50000}"/>
    <cellStyle name="Percent 7 2 2 7 2 5" xfId="38328" xr:uid="{00000000-0005-0000-0000-00009EA50000}"/>
    <cellStyle name="Percent 7 2 2 7 2 5 2" xfId="38329" xr:uid="{00000000-0005-0000-0000-00009FA50000}"/>
    <cellStyle name="Percent 7 2 2 7 2 6" xfId="38330" xr:uid="{00000000-0005-0000-0000-0000A0A50000}"/>
    <cellStyle name="Percent 7 2 2 7 3" xfId="38331" xr:uid="{00000000-0005-0000-0000-0000A1A50000}"/>
    <cellStyle name="Percent 7 2 2 7 3 2" xfId="38332" xr:uid="{00000000-0005-0000-0000-0000A2A50000}"/>
    <cellStyle name="Percent 7 2 2 7 3 2 2" xfId="38333" xr:uid="{00000000-0005-0000-0000-0000A3A50000}"/>
    <cellStyle name="Percent 7 2 2 7 3 2 3" xfId="38334" xr:uid="{00000000-0005-0000-0000-0000A4A50000}"/>
    <cellStyle name="Percent 7 2 2 7 3 3" xfId="38335" xr:uid="{00000000-0005-0000-0000-0000A5A50000}"/>
    <cellStyle name="Percent 7 2 2 7 3 4" xfId="38336" xr:uid="{00000000-0005-0000-0000-0000A6A50000}"/>
    <cellStyle name="Percent 7 2 2 7 4" xfId="38337" xr:uid="{00000000-0005-0000-0000-0000A7A50000}"/>
    <cellStyle name="Percent 7 2 2 7 4 2" xfId="38338" xr:uid="{00000000-0005-0000-0000-0000A8A50000}"/>
    <cellStyle name="Percent 7 2 2 7 4 3" xfId="38339" xr:uid="{00000000-0005-0000-0000-0000A9A50000}"/>
    <cellStyle name="Percent 7 2 2 7 5" xfId="38340" xr:uid="{00000000-0005-0000-0000-0000AAA50000}"/>
    <cellStyle name="Percent 7 2 2 7 5 2" xfId="38341" xr:uid="{00000000-0005-0000-0000-0000ABA50000}"/>
    <cellStyle name="Percent 7 2 2 7 5 3" xfId="38342" xr:uid="{00000000-0005-0000-0000-0000ACA50000}"/>
    <cellStyle name="Percent 7 2 2 7 6" xfId="38343" xr:uid="{00000000-0005-0000-0000-0000ADA50000}"/>
    <cellStyle name="Percent 7 2 2 7 6 2" xfId="38344" xr:uid="{00000000-0005-0000-0000-0000AEA50000}"/>
    <cellStyle name="Percent 7 2 2 7 7" xfId="38345" xr:uid="{00000000-0005-0000-0000-0000AFA50000}"/>
    <cellStyle name="Percent 7 2 2 8" xfId="38346" xr:uid="{00000000-0005-0000-0000-0000B0A50000}"/>
    <cellStyle name="Percent 7 2 2 8 2" xfId="38347" xr:uid="{00000000-0005-0000-0000-0000B1A50000}"/>
    <cellStyle name="Percent 7 2 2 8 2 2" xfId="38348" xr:uid="{00000000-0005-0000-0000-0000B2A50000}"/>
    <cellStyle name="Percent 7 2 2 8 2 2 2" xfId="38349" xr:uid="{00000000-0005-0000-0000-0000B3A50000}"/>
    <cellStyle name="Percent 7 2 2 8 2 2 3" xfId="38350" xr:uid="{00000000-0005-0000-0000-0000B4A50000}"/>
    <cellStyle name="Percent 7 2 2 8 2 3" xfId="38351" xr:uid="{00000000-0005-0000-0000-0000B5A50000}"/>
    <cellStyle name="Percent 7 2 2 8 2 3 2" xfId="38352" xr:uid="{00000000-0005-0000-0000-0000B6A50000}"/>
    <cellStyle name="Percent 7 2 2 8 2 4" xfId="38353" xr:uid="{00000000-0005-0000-0000-0000B7A50000}"/>
    <cellStyle name="Percent 7 2 2 8 3" xfId="38354" xr:uid="{00000000-0005-0000-0000-0000B8A50000}"/>
    <cellStyle name="Percent 7 2 2 8 3 2" xfId="38355" xr:uid="{00000000-0005-0000-0000-0000B9A50000}"/>
    <cellStyle name="Percent 7 2 2 8 3 3" xfId="38356" xr:uid="{00000000-0005-0000-0000-0000BAA50000}"/>
    <cellStyle name="Percent 7 2 2 8 4" xfId="38357" xr:uid="{00000000-0005-0000-0000-0000BBA50000}"/>
    <cellStyle name="Percent 7 2 2 8 4 2" xfId="38358" xr:uid="{00000000-0005-0000-0000-0000BCA50000}"/>
    <cellStyle name="Percent 7 2 2 8 4 3" xfId="38359" xr:uid="{00000000-0005-0000-0000-0000BDA50000}"/>
    <cellStyle name="Percent 7 2 2 8 5" xfId="38360" xr:uid="{00000000-0005-0000-0000-0000BEA50000}"/>
    <cellStyle name="Percent 7 2 2 8 5 2" xfId="38361" xr:uid="{00000000-0005-0000-0000-0000BFA50000}"/>
    <cellStyle name="Percent 7 2 2 8 6" xfId="38362" xr:uid="{00000000-0005-0000-0000-0000C0A50000}"/>
    <cellStyle name="Percent 7 2 2 9" xfId="38363" xr:uid="{00000000-0005-0000-0000-0000C1A50000}"/>
    <cellStyle name="Percent 7 2 2 9 2" xfId="38364" xr:uid="{00000000-0005-0000-0000-0000C2A50000}"/>
    <cellStyle name="Percent 7 2 2 9 2 2" xfId="38365" xr:uid="{00000000-0005-0000-0000-0000C3A50000}"/>
    <cellStyle name="Percent 7 2 2 9 2 2 2" xfId="38366" xr:uid="{00000000-0005-0000-0000-0000C4A50000}"/>
    <cellStyle name="Percent 7 2 2 9 2 3" xfId="38367" xr:uid="{00000000-0005-0000-0000-0000C5A50000}"/>
    <cellStyle name="Percent 7 2 2 9 3" xfId="38368" xr:uid="{00000000-0005-0000-0000-0000C6A50000}"/>
    <cellStyle name="Percent 7 2 2 9 3 2" xfId="38369" xr:uid="{00000000-0005-0000-0000-0000C7A50000}"/>
    <cellStyle name="Percent 7 2 2 9 4" xfId="38370" xr:uid="{00000000-0005-0000-0000-0000C8A50000}"/>
    <cellStyle name="Percent 7 2 3" xfId="38371" xr:uid="{00000000-0005-0000-0000-0000C9A50000}"/>
    <cellStyle name="Percent 7 2 3 10" xfId="38372" xr:uid="{00000000-0005-0000-0000-0000CAA50000}"/>
    <cellStyle name="Percent 7 2 3 10 2" xfId="38373" xr:uid="{00000000-0005-0000-0000-0000CBA50000}"/>
    <cellStyle name="Percent 7 2 3 10 2 2" xfId="38374" xr:uid="{00000000-0005-0000-0000-0000CCA50000}"/>
    <cellStyle name="Percent 7 2 3 10 3" xfId="38375" xr:uid="{00000000-0005-0000-0000-0000CDA50000}"/>
    <cellStyle name="Percent 7 2 3 11" xfId="38376" xr:uid="{00000000-0005-0000-0000-0000CEA50000}"/>
    <cellStyle name="Percent 7 2 3 11 2" xfId="38377" xr:uid="{00000000-0005-0000-0000-0000CFA50000}"/>
    <cellStyle name="Percent 7 2 3 12" xfId="38378" xr:uid="{00000000-0005-0000-0000-0000D0A50000}"/>
    <cellStyle name="Percent 7 2 3 2" xfId="38379" xr:uid="{00000000-0005-0000-0000-0000D1A50000}"/>
    <cellStyle name="Percent 7 2 3 2 10" xfId="38380" xr:uid="{00000000-0005-0000-0000-0000D2A50000}"/>
    <cellStyle name="Percent 7 2 3 2 10 2" xfId="38381" xr:uid="{00000000-0005-0000-0000-0000D3A50000}"/>
    <cellStyle name="Percent 7 2 3 2 11" xfId="38382" xr:uid="{00000000-0005-0000-0000-0000D4A50000}"/>
    <cellStyle name="Percent 7 2 3 2 2" xfId="38383" xr:uid="{00000000-0005-0000-0000-0000D5A50000}"/>
    <cellStyle name="Percent 7 2 3 2 2 2" xfId="38384" xr:uid="{00000000-0005-0000-0000-0000D6A50000}"/>
    <cellStyle name="Percent 7 2 3 2 2 2 2" xfId="38385" xr:uid="{00000000-0005-0000-0000-0000D7A50000}"/>
    <cellStyle name="Percent 7 2 3 2 2 2 2 2" xfId="38386" xr:uid="{00000000-0005-0000-0000-0000D8A50000}"/>
    <cellStyle name="Percent 7 2 3 2 2 2 2 2 2" xfId="38387" xr:uid="{00000000-0005-0000-0000-0000D9A50000}"/>
    <cellStyle name="Percent 7 2 3 2 2 2 2 2 2 2" xfId="38388" xr:uid="{00000000-0005-0000-0000-0000DAA50000}"/>
    <cellStyle name="Percent 7 2 3 2 2 2 2 2 2 3" xfId="38389" xr:uid="{00000000-0005-0000-0000-0000DBA50000}"/>
    <cellStyle name="Percent 7 2 3 2 2 2 2 2 3" xfId="38390" xr:uid="{00000000-0005-0000-0000-0000DCA50000}"/>
    <cellStyle name="Percent 7 2 3 2 2 2 2 2 4" xfId="38391" xr:uid="{00000000-0005-0000-0000-0000DDA50000}"/>
    <cellStyle name="Percent 7 2 3 2 2 2 2 3" xfId="38392" xr:uid="{00000000-0005-0000-0000-0000DEA50000}"/>
    <cellStyle name="Percent 7 2 3 2 2 2 2 3 2" xfId="38393" xr:uid="{00000000-0005-0000-0000-0000DFA50000}"/>
    <cellStyle name="Percent 7 2 3 2 2 2 2 3 3" xfId="38394" xr:uid="{00000000-0005-0000-0000-0000E0A50000}"/>
    <cellStyle name="Percent 7 2 3 2 2 2 2 4" xfId="38395" xr:uid="{00000000-0005-0000-0000-0000E1A50000}"/>
    <cellStyle name="Percent 7 2 3 2 2 2 2 4 2" xfId="38396" xr:uid="{00000000-0005-0000-0000-0000E2A50000}"/>
    <cellStyle name="Percent 7 2 3 2 2 2 2 4 3" xfId="38397" xr:uid="{00000000-0005-0000-0000-0000E3A50000}"/>
    <cellStyle name="Percent 7 2 3 2 2 2 2 5" xfId="38398" xr:uid="{00000000-0005-0000-0000-0000E4A50000}"/>
    <cellStyle name="Percent 7 2 3 2 2 2 2 6" xfId="38399" xr:uid="{00000000-0005-0000-0000-0000E5A50000}"/>
    <cellStyle name="Percent 7 2 3 2 2 2 3" xfId="38400" xr:uid="{00000000-0005-0000-0000-0000E6A50000}"/>
    <cellStyle name="Percent 7 2 3 2 2 2 3 2" xfId="38401" xr:uid="{00000000-0005-0000-0000-0000E7A50000}"/>
    <cellStyle name="Percent 7 2 3 2 2 2 3 2 2" xfId="38402" xr:uid="{00000000-0005-0000-0000-0000E8A50000}"/>
    <cellStyle name="Percent 7 2 3 2 2 2 3 2 3" xfId="38403" xr:uid="{00000000-0005-0000-0000-0000E9A50000}"/>
    <cellStyle name="Percent 7 2 3 2 2 2 3 3" xfId="38404" xr:uid="{00000000-0005-0000-0000-0000EAA50000}"/>
    <cellStyle name="Percent 7 2 3 2 2 2 3 4" xfId="38405" xr:uid="{00000000-0005-0000-0000-0000EBA50000}"/>
    <cellStyle name="Percent 7 2 3 2 2 2 4" xfId="38406" xr:uid="{00000000-0005-0000-0000-0000ECA50000}"/>
    <cellStyle name="Percent 7 2 3 2 2 2 4 2" xfId="38407" xr:uid="{00000000-0005-0000-0000-0000EDA50000}"/>
    <cellStyle name="Percent 7 2 3 2 2 2 4 3" xfId="38408" xr:uid="{00000000-0005-0000-0000-0000EEA50000}"/>
    <cellStyle name="Percent 7 2 3 2 2 2 5" xfId="38409" xr:uid="{00000000-0005-0000-0000-0000EFA50000}"/>
    <cellStyle name="Percent 7 2 3 2 2 2 5 2" xfId="38410" xr:uid="{00000000-0005-0000-0000-0000F0A50000}"/>
    <cellStyle name="Percent 7 2 3 2 2 2 5 3" xfId="38411" xr:uid="{00000000-0005-0000-0000-0000F1A50000}"/>
    <cellStyle name="Percent 7 2 3 2 2 2 6" xfId="38412" xr:uid="{00000000-0005-0000-0000-0000F2A50000}"/>
    <cellStyle name="Percent 7 2 3 2 2 2 6 2" xfId="38413" xr:uid="{00000000-0005-0000-0000-0000F3A50000}"/>
    <cellStyle name="Percent 7 2 3 2 2 2 7" xfId="38414" xr:uid="{00000000-0005-0000-0000-0000F4A50000}"/>
    <cellStyle name="Percent 7 2 3 2 2 3" xfId="38415" xr:uid="{00000000-0005-0000-0000-0000F5A50000}"/>
    <cellStyle name="Percent 7 2 3 2 2 3 2" xfId="38416" xr:uid="{00000000-0005-0000-0000-0000F6A50000}"/>
    <cellStyle name="Percent 7 2 3 2 2 3 2 2" xfId="38417" xr:uid="{00000000-0005-0000-0000-0000F7A50000}"/>
    <cellStyle name="Percent 7 2 3 2 2 3 2 2 2" xfId="38418" xr:uid="{00000000-0005-0000-0000-0000F8A50000}"/>
    <cellStyle name="Percent 7 2 3 2 2 3 2 2 3" xfId="38419" xr:uid="{00000000-0005-0000-0000-0000F9A50000}"/>
    <cellStyle name="Percent 7 2 3 2 2 3 2 3" xfId="38420" xr:uid="{00000000-0005-0000-0000-0000FAA50000}"/>
    <cellStyle name="Percent 7 2 3 2 2 3 2 4" xfId="38421" xr:uid="{00000000-0005-0000-0000-0000FBA50000}"/>
    <cellStyle name="Percent 7 2 3 2 2 3 3" xfId="38422" xr:uid="{00000000-0005-0000-0000-0000FCA50000}"/>
    <cellStyle name="Percent 7 2 3 2 2 3 3 2" xfId="38423" xr:uid="{00000000-0005-0000-0000-0000FDA50000}"/>
    <cellStyle name="Percent 7 2 3 2 2 3 3 3" xfId="38424" xr:uid="{00000000-0005-0000-0000-0000FEA50000}"/>
    <cellStyle name="Percent 7 2 3 2 2 3 4" xfId="38425" xr:uid="{00000000-0005-0000-0000-0000FFA50000}"/>
    <cellStyle name="Percent 7 2 3 2 2 3 4 2" xfId="38426" xr:uid="{00000000-0005-0000-0000-000000A60000}"/>
    <cellStyle name="Percent 7 2 3 2 2 3 4 3" xfId="38427" xr:uid="{00000000-0005-0000-0000-000001A60000}"/>
    <cellStyle name="Percent 7 2 3 2 2 3 5" xfId="38428" xr:uid="{00000000-0005-0000-0000-000002A60000}"/>
    <cellStyle name="Percent 7 2 3 2 2 3 6" xfId="38429" xr:uid="{00000000-0005-0000-0000-000003A60000}"/>
    <cellStyle name="Percent 7 2 3 2 2 4" xfId="38430" xr:uid="{00000000-0005-0000-0000-000004A60000}"/>
    <cellStyle name="Percent 7 2 3 2 2 4 2" xfId="38431" xr:uid="{00000000-0005-0000-0000-000005A60000}"/>
    <cellStyle name="Percent 7 2 3 2 2 4 2 2" xfId="38432" xr:uid="{00000000-0005-0000-0000-000006A60000}"/>
    <cellStyle name="Percent 7 2 3 2 2 4 2 3" xfId="38433" xr:uid="{00000000-0005-0000-0000-000007A60000}"/>
    <cellStyle name="Percent 7 2 3 2 2 4 3" xfId="38434" xr:uid="{00000000-0005-0000-0000-000008A60000}"/>
    <cellStyle name="Percent 7 2 3 2 2 4 4" xfId="38435" xr:uid="{00000000-0005-0000-0000-000009A60000}"/>
    <cellStyle name="Percent 7 2 3 2 2 5" xfId="38436" xr:uid="{00000000-0005-0000-0000-00000AA60000}"/>
    <cellStyle name="Percent 7 2 3 2 2 5 2" xfId="38437" xr:uid="{00000000-0005-0000-0000-00000BA60000}"/>
    <cellStyle name="Percent 7 2 3 2 2 5 3" xfId="38438" xr:uid="{00000000-0005-0000-0000-00000CA60000}"/>
    <cellStyle name="Percent 7 2 3 2 2 6" xfId="38439" xr:uid="{00000000-0005-0000-0000-00000DA60000}"/>
    <cellStyle name="Percent 7 2 3 2 2 6 2" xfId="38440" xr:uid="{00000000-0005-0000-0000-00000EA60000}"/>
    <cellStyle name="Percent 7 2 3 2 2 6 3" xfId="38441" xr:uid="{00000000-0005-0000-0000-00000FA60000}"/>
    <cellStyle name="Percent 7 2 3 2 2 7" xfId="38442" xr:uid="{00000000-0005-0000-0000-000010A60000}"/>
    <cellStyle name="Percent 7 2 3 2 2 7 2" xfId="38443" xr:uid="{00000000-0005-0000-0000-000011A60000}"/>
    <cellStyle name="Percent 7 2 3 2 2 8" xfId="38444" xr:uid="{00000000-0005-0000-0000-000012A60000}"/>
    <cellStyle name="Percent 7 2 3 2 3" xfId="38445" xr:uid="{00000000-0005-0000-0000-000013A60000}"/>
    <cellStyle name="Percent 7 2 3 2 3 2" xfId="38446" xr:uid="{00000000-0005-0000-0000-000014A60000}"/>
    <cellStyle name="Percent 7 2 3 2 3 2 2" xfId="38447" xr:uid="{00000000-0005-0000-0000-000015A60000}"/>
    <cellStyle name="Percent 7 2 3 2 3 2 2 2" xfId="38448" xr:uid="{00000000-0005-0000-0000-000016A60000}"/>
    <cellStyle name="Percent 7 2 3 2 3 2 2 2 2" xfId="38449" xr:uid="{00000000-0005-0000-0000-000017A60000}"/>
    <cellStyle name="Percent 7 2 3 2 3 2 2 2 2 2" xfId="38450" xr:uid="{00000000-0005-0000-0000-000018A60000}"/>
    <cellStyle name="Percent 7 2 3 2 3 2 2 2 2 3" xfId="38451" xr:uid="{00000000-0005-0000-0000-000019A60000}"/>
    <cellStyle name="Percent 7 2 3 2 3 2 2 2 3" xfId="38452" xr:uid="{00000000-0005-0000-0000-00001AA60000}"/>
    <cellStyle name="Percent 7 2 3 2 3 2 2 2 4" xfId="38453" xr:uid="{00000000-0005-0000-0000-00001BA60000}"/>
    <cellStyle name="Percent 7 2 3 2 3 2 2 3" xfId="38454" xr:uid="{00000000-0005-0000-0000-00001CA60000}"/>
    <cellStyle name="Percent 7 2 3 2 3 2 2 3 2" xfId="38455" xr:uid="{00000000-0005-0000-0000-00001DA60000}"/>
    <cellStyle name="Percent 7 2 3 2 3 2 2 3 3" xfId="38456" xr:uid="{00000000-0005-0000-0000-00001EA60000}"/>
    <cellStyle name="Percent 7 2 3 2 3 2 2 4" xfId="38457" xr:uid="{00000000-0005-0000-0000-00001FA60000}"/>
    <cellStyle name="Percent 7 2 3 2 3 2 2 4 2" xfId="38458" xr:uid="{00000000-0005-0000-0000-000020A60000}"/>
    <cellStyle name="Percent 7 2 3 2 3 2 2 4 3" xfId="38459" xr:uid="{00000000-0005-0000-0000-000021A60000}"/>
    <cellStyle name="Percent 7 2 3 2 3 2 2 5" xfId="38460" xr:uid="{00000000-0005-0000-0000-000022A60000}"/>
    <cellStyle name="Percent 7 2 3 2 3 2 2 6" xfId="38461" xr:uid="{00000000-0005-0000-0000-000023A60000}"/>
    <cellStyle name="Percent 7 2 3 2 3 2 3" xfId="38462" xr:uid="{00000000-0005-0000-0000-000024A60000}"/>
    <cellStyle name="Percent 7 2 3 2 3 2 3 2" xfId="38463" xr:uid="{00000000-0005-0000-0000-000025A60000}"/>
    <cellStyle name="Percent 7 2 3 2 3 2 3 2 2" xfId="38464" xr:uid="{00000000-0005-0000-0000-000026A60000}"/>
    <cellStyle name="Percent 7 2 3 2 3 2 3 2 3" xfId="38465" xr:uid="{00000000-0005-0000-0000-000027A60000}"/>
    <cellStyle name="Percent 7 2 3 2 3 2 3 3" xfId="38466" xr:uid="{00000000-0005-0000-0000-000028A60000}"/>
    <cellStyle name="Percent 7 2 3 2 3 2 3 4" xfId="38467" xr:uid="{00000000-0005-0000-0000-000029A60000}"/>
    <cellStyle name="Percent 7 2 3 2 3 2 4" xfId="38468" xr:uid="{00000000-0005-0000-0000-00002AA60000}"/>
    <cellStyle name="Percent 7 2 3 2 3 2 4 2" xfId="38469" xr:uid="{00000000-0005-0000-0000-00002BA60000}"/>
    <cellStyle name="Percent 7 2 3 2 3 2 4 3" xfId="38470" xr:uid="{00000000-0005-0000-0000-00002CA60000}"/>
    <cellStyle name="Percent 7 2 3 2 3 2 5" xfId="38471" xr:uid="{00000000-0005-0000-0000-00002DA60000}"/>
    <cellStyle name="Percent 7 2 3 2 3 2 5 2" xfId="38472" xr:uid="{00000000-0005-0000-0000-00002EA60000}"/>
    <cellStyle name="Percent 7 2 3 2 3 2 5 3" xfId="38473" xr:uid="{00000000-0005-0000-0000-00002FA60000}"/>
    <cellStyle name="Percent 7 2 3 2 3 2 6" xfId="38474" xr:uid="{00000000-0005-0000-0000-000030A60000}"/>
    <cellStyle name="Percent 7 2 3 2 3 2 6 2" xfId="38475" xr:uid="{00000000-0005-0000-0000-000031A60000}"/>
    <cellStyle name="Percent 7 2 3 2 3 2 7" xfId="38476" xr:uid="{00000000-0005-0000-0000-000032A60000}"/>
    <cellStyle name="Percent 7 2 3 2 3 3" xfId="38477" xr:uid="{00000000-0005-0000-0000-000033A60000}"/>
    <cellStyle name="Percent 7 2 3 2 3 3 2" xfId="38478" xr:uid="{00000000-0005-0000-0000-000034A60000}"/>
    <cellStyle name="Percent 7 2 3 2 3 3 2 2" xfId="38479" xr:uid="{00000000-0005-0000-0000-000035A60000}"/>
    <cellStyle name="Percent 7 2 3 2 3 3 2 2 2" xfId="38480" xr:uid="{00000000-0005-0000-0000-000036A60000}"/>
    <cellStyle name="Percent 7 2 3 2 3 3 2 2 3" xfId="38481" xr:uid="{00000000-0005-0000-0000-000037A60000}"/>
    <cellStyle name="Percent 7 2 3 2 3 3 2 3" xfId="38482" xr:uid="{00000000-0005-0000-0000-000038A60000}"/>
    <cellStyle name="Percent 7 2 3 2 3 3 2 4" xfId="38483" xr:uid="{00000000-0005-0000-0000-000039A60000}"/>
    <cellStyle name="Percent 7 2 3 2 3 3 3" xfId="38484" xr:uid="{00000000-0005-0000-0000-00003AA60000}"/>
    <cellStyle name="Percent 7 2 3 2 3 3 3 2" xfId="38485" xr:uid="{00000000-0005-0000-0000-00003BA60000}"/>
    <cellStyle name="Percent 7 2 3 2 3 3 3 3" xfId="38486" xr:uid="{00000000-0005-0000-0000-00003CA60000}"/>
    <cellStyle name="Percent 7 2 3 2 3 3 4" xfId="38487" xr:uid="{00000000-0005-0000-0000-00003DA60000}"/>
    <cellStyle name="Percent 7 2 3 2 3 3 4 2" xfId="38488" xr:uid="{00000000-0005-0000-0000-00003EA60000}"/>
    <cellStyle name="Percent 7 2 3 2 3 3 4 3" xfId="38489" xr:uid="{00000000-0005-0000-0000-00003FA60000}"/>
    <cellStyle name="Percent 7 2 3 2 3 3 5" xfId="38490" xr:uid="{00000000-0005-0000-0000-000040A60000}"/>
    <cellStyle name="Percent 7 2 3 2 3 3 6" xfId="38491" xr:uid="{00000000-0005-0000-0000-000041A60000}"/>
    <cellStyle name="Percent 7 2 3 2 3 4" xfId="38492" xr:uid="{00000000-0005-0000-0000-000042A60000}"/>
    <cellStyle name="Percent 7 2 3 2 3 4 2" xfId="38493" xr:uid="{00000000-0005-0000-0000-000043A60000}"/>
    <cellStyle name="Percent 7 2 3 2 3 4 2 2" xfId="38494" xr:uid="{00000000-0005-0000-0000-000044A60000}"/>
    <cellStyle name="Percent 7 2 3 2 3 4 2 3" xfId="38495" xr:uid="{00000000-0005-0000-0000-000045A60000}"/>
    <cellStyle name="Percent 7 2 3 2 3 4 3" xfId="38496" xr:uid="{00000000-0005-0000-0000-000046A60000}"/>
    <cellStyle name="Percent 7 2 3 2 3 4 4" xfId="38497" xr:uid="{00000000-0005-0000-0000-000047A60000}"/>
    <cellStyle name="Percent 7 2 3 2 3 5" xfId="38498" xr:uid="{00000000-0005-0000-0000-000048A60000}"/>
    <cellStyle name="Percent 7 2 3 2 3 5 2" xfId="38499" xr:uid="{00000000-0005-0000-0000-000049A60000}"/>
    <cellStyle name="Percent 7 2 3 2 3 5 3" xfId="38500" xr:uid="{00000000-0005-0000-0000-00004AA60000}"/>
    <cellStyle name="Percent 7 2 3 2 3 6" xfId="38501" xr:uid="{00000000-0005-0000-0000-00004BA60000}"/>
    <cellStyle name="Percent 7 2 3 2 3 6 2" xfId="38502" xr:uid="{00000000-0005-0000-0000-00004CA60000}"/>
    <cellStyle name="Percent 7 2 3 2 3 6 3" xfId="38503" xr:uid="{00000000-0005-0000-0000-00004DA60000}"/>
    <cellStyle name="Percent 7 2 3 2 3 7" xfId="38504" xr:uid="{00000000-0005-0000-0000-00004EA60000}"/>
    <cellStyle name="Percent 7 2 3 2 3 7 2" xfId="38505" xr:uid="{00000000-0005-0000-0000-00004FA60000}"/>
    <cellStyle name="Percent 7 2 3 2 3 8" xfId="38506" xr:uid="{00000000-0005-0000-0000-000050A60000}"/>
    <cellStyle name="Percent 7 2 3 2 4" xfId="38507" xr:uid="{00000000-0005-0000-0000-000051A60000}"/>
    <cellStyle name="Percent 7 2 3 2 4 2" xfId="38508" xr:uid="{00000000-0005-0000-0000-000052A60000}"/>
    <cellStyle name="Percent 7 2 3 2 4 2 2" xfId="38509" xr:uid="{00000000-0005-0000-0000-000053A60000}"/>
    <cellStyle name="Percent 7 2 3 2 4 2 2 2" xfId="38510" xr:uid="{00000000-0005-0000-0000-000054A60000}"/>
    <cellStyle name="Percent 7 2 3 2 4 2 2 2 2" xfId="38511" xr:uid="{00000000-0005-0000-0000-000055A60000}"/>
    <cellStyle name="Percent 7 2 3 2 4 2 2 2 2 2" xfId="38512" xr:uid="{00000000-0005-0000-0000-000056A60000}"/>
    <cellStyle name="Percent 7 2 3 2 4 2 2 2 2 3" xfId="38513" xr:uid="{00000000-0005-0000-0000-000057A60000}"/>
    <cellStyle name="Percent 7 2 3 2 4 2 2 2 3" xfId="38514" xr:uid="{00000000-0005-0000-0000-000058A60000}"/>
    <cellStyle name="Percent 7 2 3 2 4 2 2 2 4" xfId="38515" xr:uid="{00000000-0005-0000-0000-000059A60000}"/>
    <cellStyle name="Percent 7 2 3 2 4 2 2 3" xfId="38516" xr:uid="{00000000-0005-0000-0000-00005AA60000}"/>
    <cellStyle name="Percent 7 2 3 2 4 2 2 3 2" xfId="38517" xr:uid="{00000000-0005-0000-0000-00005BA60000}"/>
    <cellStyle name="Percent 7 2 3 2 4 2 2 3 3" xfId="38518" xr:uid="{00000000-0005-0000-0000-00005CA60000}"/>
    <cellStyle name="Percent 7 2 3 2 4 2 2 4" xfId="38519" xr:uid="{00000000-0005-0000-0000-00005DA60000}"/>
    <cellStyle name="Percent 7 2 3 2 4 2 2 4 2" xfId="38520" xr:uid="{00000000-0005-0000-0000-00005EA60000}"/>
    <cellStyle name="Percent 7 2 3 2 4 2 2 4 3" xfId="38521" xr:uid="{00000000-0005-0000-0000-00005FA60000}"/>
    <cellStyle name="Percent 7 2 3 2 4 2 2 5" xfId="38522" xr:uid="{00000000-0005-0000-0000-000060A60000}"/>
    <cellStyle name="Percent 7 2 3 2 4 2 2 6" xfId="38523" xr:uid="{00000000-0005-0000-0000-000061A60000}"/>
    <cellStyle name="Percent 7 2 3 2 4 2 3" xfId="38524" xr:uid="{00000000-0005-0000-0000-000062A60000}"/>
    <cellStyle name="Percent 7 2 3 2 4 2 3 2" xfId="38525" xr:uid="{00000000-0005-0000-0000-000063A60000}"/>
    <cellStyle name="Percent 7 2 3 2 4 2 3 2 2" xfId="38526" xr:uid="{00000000-0005-0000-0000-000064A60000}"/>
    <cellStyle name="Percent 7 2 3 2 4 2 3 2 3" xfId="38527" xr:uid="{00000000-0005-0000-0000-000065A60000}"/>
    <cellStyle name="Percent 7 2 3 2 4 2 3 3" xfId="38528" xr:uid="{00000000-0005-0000-0000-000066A60000}"/>
    <cellStyle name="Percent 7 2 3 2 4 2 3 4" xfId="38529" xr:uid="{00000000-0005-0000-0000-000067A60000}"/>
    <cellStyle name="Percent 7 2 3 2 4 2 4" xfId="38530" xr:uid="{00000000-0005-0000-0000-000068A60000}"/>
    <cellStyle name="Percent 7 2 3 2 4 2 4 2" xfId="38531" xr:uid="{00000000-0005-0000-0000-000069A60000}"/>
    <cellStyle name="Percent 7 2 3 2 4 2 4 3" xfId="38532" xr:uid="{00000000-0005-0000-0000-00006AA60000}"/>
    <cellStyle name="Percent 7 2 3 2 4 2 5" xfId="38533" xr:uid="{00000000-0005-0000-0000-00006BA60000}"/>
    <cellStyle name="Percent 7 2 3 2 4 2 5 2" xfId="38534" xr:uid="{00000000-0005-0000-0000-00006CA60000}"/>
    <cellStyle name="Percent 7 2 3 2 4 2 5 3" xfId="38535" xr:uid="{00000000-0005-0000-0000-00006DA60000}"/>
    <cellStyle name="Percent 7 2 3 2 4 2 6" xfId="38536" xr:uid="{00000000-0005-0000-0000-00006EA60000}"/>
    <cellStyle name="Percent 7 2 3 2 4 2 6 2" xfId="38537" xr:uid="{00000000-0005-0000-0000-00006FA60000}"/>
    <cellStyle name="Percent 7 2 3 2 4 2 7" xfId="38538" xr:uid="{00000000-0005-0000-0000-000070A60000}"/>
    <cellStyle name="Percent 7 2 3 2 4 3" xfId="38539" xr:uid="{00000000-0005-0000-0000-000071A60000}"/>
    <cellStyle name="Percent 7 2 3 2 4 3 2" xfId="38540" xr:uid="{00000000-0005-0000-0000-000072A60000}"/>
    <cellStyle name="Percent 7 2 3 2 4 3 2 2" xfId="38541" xr:uid="{00000000-0005-0000-0000-000073A60000}"/>
    <cellStyle name="Percent 7 2 3 2 4 3 2 2 2" xfId="38542" xr:uid="{00000000-0005-0000-0000-000074A60000}"/>
    <cellStyle name="Percent 7 2 3 2 4 3 2 2 3" xfId="38543" xr:uid="{00000000-0005-0000-0000-000075A60000}"/>
    <cellStyle name="Percent 7 2 3 2 4 3 2 3" xfId="38544" xr:uid="{00000000-0005-0000-0000-000076A60000}"/>
    <cellStyle name="Percent 7 2 3 2 4 3 2 4" xfId="38545" xr:uid="{00000000-0005-0000-0000-000077A60000}"/>
    <cellStyle name="Percent 7 2 3 2 4 3 3" xfId="38546" xr:uid="{00000000-0005-0000-0000-000078A60000}"/>
    <cellStyle name="Percent 7 2 3 2 4 3 3 2" xfId="38547" xr:uid="{00000000-0005-0000-0000-000079A60000}"/>
    <cellStyle name="Percent 7 2 3 2 4 3 3 3" xfId="38548" xr:uid="{00000000-0005-0000-0000-00007AA60000}"/>
    <cellStyle name="Percent 7 2 3 2 4 3 4" xfId="38549" xr:uid="{00000000-0005-0000-0000-00007BA60000}"/>
    <cellStyle name="Percent 7 2 3 2 4 3 4 2" xfId="38550" xr:uid="{00000000-0005-0000-0000-00007CA60000}"/>
    <cellStyle name="Percent 7 2 3 2 4 3 4 3" xfId="38551" xr:uid="{00000000-0005-0000-0000-00007DA60000}"/>
    <cellStyle name="Percent 7 2 3 2 4 3 5" xfId="38552" xr:uid="{00000000-0005-0000-0000-00007EA60000}"/>
    <cellStyle name="Percent 7 2 3 2 4 3 6" xfId="38553" xr:uid="{00000000-0005-0000-0000-00007FA60000}"/>
    <cellStyle name="Percent 7 2 3 2 4 4" xfId="38554" xr:uid="{00000000-0005-0000-0000-000080A60000}"/>
    <cellStyle name="Percent 7 2 3 2 4 4 2" xfId="38555" xr:uid="{00000000-0005-0000-0000-000081A60000}"/>
    <cellStyle name="Percent 7 2 3 2 4 4 2 2" xfId="38556" xr:uid="{00000000-0005-0000-0000-000082A60000}"/>
    <cellStyle name="Percent 7 2 3 2 4 4 2 3" xfId="38557" xr:uid="{00000000-0005-0000-0000-000083A60000}"/>
    <cellStyle name="Percent 7 2 3 2 4 4 3" xfId="38558" xr:uid="{00000000-0005-0000-0000-000084A60000}"/>
    <cellStyle name="Percent 7 2 3 2 4 4 4" xfId="38559" xr:uid="{00000000-0005-0000-0000-000085A60000}"/>
    <cellStyle name="Percent 7 2 3 2 4 5" xfId="38560" xr:uid="{00000000-0005-0000-0000-000086A60000}"/>
    <cellStyle name="Percent 7 2 3 2 4 5 2" xfId="38561" xr:uid="{00000000-0005-0000-0000-000087A60000}"/>
    <cellStyle name="Percent 7 2 3 2 4 5 3" xfId="38562" xr:uid="{00000000-0005-0000-0000-000088A60000}"/>
    <cellStyle name="Percent 7 2 3 2 4 6" xfId="38563" xr:uid="{00000000-0005-0000-0000-000089A60000}"/>
    <cellStyle name="Percent 7 2 3 2 4 6 2" xfId="38564" xr:uid="{00000000-0005-0000-0000-00008AA60000}"/>
    <cellStyle name="Percent 7 2 3 2 4 6 3" xfId="38565" xr:uid="{00000000-0005-0000-0000-00008BA60000}"/>
    <cellStyle name="Percent 7 2 3 2 4 7" xfId="38566" xr:uid="{00000000-0005-0000-0000-00008CA60000}"/>
    <cellStyle name="Percent 7 2 3 2 4 7 2" xfId="38567" xr:uid="{00000000-0005-0000-0000-00008DA60000}"/>
    <cellStyle name="Percent 7 2 3 2 4 8" xfId="38568" xr:uid="{00000000-0005-0000-0000-00008EA60000}"/>
    <cellStyle name="Percent 7 2 3 2 5" xfId="38569" xr:uid="{00000000-0005-0000-0000-00008FA60000}"/>
    <cellStyle name="Percent 7 2 3 2 5 2" xfId="38570" xr:uid="{00000000-0005-0000-0000-000090A60000}"/>
    <cellStyle name="Percent 7 2 3 2 5 2 2" xfId="38571" xr:uid="{00000000-0005-0000-0000-000091A60000}"/>
    <cellStyle name="Percent 7 2 3 2 5 2 2 2" xfId="38572" xr:uid="{00000000-0005-0000-0000-000092A60000}"/>
    <cellStyle name="Percent 7 2 3 2 5 2 2 2 2" xfId="38573" xr:uid="{00000000-0005-0000-0000-000093A60000}"/>
    <cellStyle name="Percent 7 2 3 2 5 2 2 2 3" xfId="38574" xr:uid="{00000000-0005-0000-0000-000094A60000}"/>
    <cellStyle name="Percent 7 2 3 2 5 2 2 3" xfId="38575" xr:uid="{00000000-0005-0000-0000-000095A60000}"/>
    <cellStyle name="Percent 7 2 3 2 5 2 2 4" xfId="38576" xr:uid="{00000000-0005-0000-0000-000096A60000}"/>
    <cellStyle name="Percent 7 2 3 2 5 2 3" xfId="38577" xr:uid="{00000000-0005-0000-0000-000097A60000}"/>
    <cellStyle name="Percent 7 2 3 2 5 2 3 2" xfId="38578" xr:uid="{00000000-0005-0000-0000-000098A60000}"/>
    <cellStyle name="Percent 7 2 3 2 5 2 3 3" xfId="38579" xr:uid="{00000000-0005-0000-0000-000099A60000}"/>
    <cellStyle name="Percent 7 2 3 2 5 2 4" xfId="38580" xr:uid="{00000000-0005-0000-0000-00009AA60000}"/>
    <cellStyle name="Percent 7 2 3 2 5 2 4 2" xfId="38581" xr:uid="{00000000-0005-0000-0000-00009BA60000}"/>
    <cellStyle name="Percent 7 2 3 2 5 2 4 3" xfId="38582" xr:uid="{00000000-0005-0000-0000-00009CA60000}"/>
    <cellStyle name="Percent 7 2 3 2 5 2 5" xfId="38583" xr:uid="{00000000-0005-0000-0000-00009DA60000}"/>
    <cellStyle name="Percent 7 2 3 2 5 2 6" xfId="38584" xr:uid="{00000000-0005-0000-0000-00009EA60000}"/>
    <cellStyle name="Percent 7 2 3 2 5 3" xfId="38585" xr:uid="{00000000-0005-0000-0000-00009FA60000}"/>
    <cellStyle name="Percent 7 2 3 2 5 3 2" xfId="38586" xr:uid="{00000000-0005-0000-0000-0000A0A60000}"/>
    <cellStyle name="Percent 7 2 3 2 5 3 2 2" xfId="38587" xr:uid="{00000000-0005-0000-0000-0000A1A60000}"/>
    <cellStyle name="Percent 7 2 3 2 5 3 2 3" xfId="38588" xr:uid="{00000000-0005-0000-0000-0000A2A60000}"/>
    <cellStyle name="Percent 7 2 3 2 5 3 3" xfId="38589" xr:uid="{00000000-0005-0000-0000-0000A3A60000}"/>
    <cellStyle name="Percent 7 2 3 2 5 3 4" xfId="38590" xr:uid="{00000000-0005-0000-0000-0000A4A60000}"/>
    <cellStyle name="Percent 7 2 3 2 5 4" xfId="38591" xr:uid="{00000000-0005-0000-0000-0000A5A60000}"/>
    <cellStyle name="Percent 7 2 3 2 5 4 2" xfId="38592" xr:uid="{00000000-0005-0000-0000-0000A6A60000}"/>
    <cellStyle name="Percent 7 2 3 2 5 4 3" xfId="38593" xr:uid="{00000000-0005-0000-0000-0000A7A60000}"/>
    <cellStyle name="Percent 7 2 3 2 5 5" xfId="38594" xr:uid="{00000000-0005-0000-0000-0000A8A60000}"/>
    <cellStyle name="Percent 7 2 3 2 5 5 2" xfId="38595" xr:uid="{00000000-0005-0000-0000-0000A9A60000}"/>
    <cellStyle name="Percent 7 2 3 2 5 5 3" xfId="38596" xr:uid="{00000000-0005-0000-0000-0000AAA60000}"/>
    <cellStyle name="Percent 7 2 3 2 5 6" xfId="38597" xr:uid="{00000000-0005-0000-0000-0000ABA60000}"/>
    <cellStyle name="Percent 7 2 3 2 5 6 2" xfId="38598" xr:uid="{00000000-0005-0000-0000-0000ACA60000}"/>
    <cellStyle name="Percent 7 2 3 2 5 7" xfId="38599" xr:uid="{00000000-0005-0000-0000-0000ADA60000}"/>
    <cellStyle name="Percent 7 2 3 2 6" xfId="38600" xr:uid="{00000000-0005-0000-0000-0000AEA60000}"/>
    <cellStyle name="Percent 7 2 3 2 6 2" xfId="38601" xr:uid="{00000000-0005-0000-0000-0000AFA60000}"/>
    <cellStyle name="Percent 7 2 3 2 6 2 2" xfId="38602" xr:uid="{00000000-0005-0000-0000-0000B0A60000}"/>
    <cellStyle name="Percent 7 2 3 2 6 2 2 2" xfId="38603" xr:uid="{00000000-0005-0000-0000-0000B1A60000}"/>
    <cellStyle name="Percent 7 2 3 2 6 2 2 3" xfId="38604" xr:uid="{00000000-0005-0000-0000-0000B2A60000}"/>
    <cellStyle name="Percent 7 2 3 2 6 2 3" xfId="38605" xr:uid="{00000000-0005-0000-0000-0000B3A60000}"/>
    <cellStyle name="Percent 7 2 3 2 6 2 4" xfId="38606" xr:uid="{00000000-0005-0000-0000-0000B4A60000}"/>
    <cellStyle name="Percent 7 2 3 2 6 3" xfId="38607" xr:uid="{00000000-0005-0000-0000-0000B5A60000}"/>
    <cellStyle name="Percent 7 2 3 2 6 3 2" xfId="38608" xr:uid="{00000000-0005-0000-0000-0000B6A60000}"/>
    <cellStyle name="Percent 7 2 3 2 6 3 3" xfId="38609" xr:uid="{00000000-0005-0000-0000-0000B7A60000}"/>
    <cellStyle name="Percent 7 2 3 2 6 4" xfId="38610" xr:uid="{00000000-0005-0000-0000-0000B8A60000}"/>
    <cellStyle name="Percent 7 2 3 2 6 4 2" xfId="38611" xr:uid="{00000000-0005-0000-0000-0000B9A60000}"/>
    <cellStyle name="Percent 7 2 3 2 6 4 3" xfId="38612" xr:uid="{00000000-0005-0000-0000-0000BAA60000}"/>
    <cellStyle name="Percent 7 2 3 2 6 5" xfId="38613" xr:uid="{00000000-0005-0000-0000-0000BBA60000}"/>
    <cellStyle name="Percent 7 2 3 2 6 5 2" xfId="38614" xr:uid="{00000000-0005-0000-0000-0000BCA60000}"/>
    <cellStyle name="Percent 7 2 3 2 6 6" xfId="38615" xr:uid="{00000000-0005-0000-0000-0000BDA60000}"/>
    <cellStyle name="Percent 7 2 3 2 7" xfId="38616" xr:uid="{00000000-0005-0000-0000-0000BEA60000}"/>
    <cellStyle name="Percent 7 2 3 2 7 2" xfId="38617" xr:uid="{00000000-0005-0000-0000-0000BFA60000}"/>
    <cellStyle name="Percent 7 2 3 2 7 2 2" xfId="38618" xr:uid="{00000000-0005-0000-0000-0000C0A60000}"/>
    <cellStyle name="Percent 7 2 3 2 7 2 3" xfId="38619" xr:uid="{00000000-0005-0000-0000-0000C1A60000}"/>
    <cellStyle name="Percent 7 2 3 2 7 3" xfId="38620" xr:uid="{00000000-0005-0000-0000-0000C2A60000}"/>
    <cellStyle name="Percent 7 2 3 2 7 4" xfId="38621" xr:uid="{00000000-0005-0000-0000-0000C3A60000}"/>
    <cellStyle name="Percent 7 2 3 2 8" xfId="38622" xr:uid="{00000000-0005-0000-0000-0000C4A60000}"/>
    <cellStyle name="Percent 7 2 3 2 8 2" xfId="38623" xr:uid="{00000000-0005-0000-0000-0000C5A60000}"/>
    <cellStyle name="Percent 7 2 3 2 8 3" xfId="38624" xr:uid="{00000000-0005-0000-0000-0000C6A60000}"/>
    <cellStyle name="Percent 7 2 3 2 9" xfId="38625" xr:uid="{00000000-0005-0000-0000-0000C7A60000}"/>
    <cellStyle name="Percent 7 2 3 2 9 2" xfId="38626" xr:uid="{00000000-0005-0000-0000-0000C8A60000}"/>
    <cellStyle name="Percent 7 2 3 2 9 3" xfId="38627" xr:uid="{00000000-0005-0000-0000-0000C9A60000}"/>
    <cellStyle name="Percent 7 2 3 3" xfId="38628" xr:uid="{00000000-0005-0000-0000-0000CAA60000}"/>
    <cellStyle name="Percent 7 2 3 3 2" xfId="38629" xr:uid="{00000000-0005-0000-0000-0000CBA60000}"/>
    <cellStyle name="Percent 7 2 3 3 2 2" xfId="38630" xr:uid="{00000000-0005-0000-0000-0000CCA60000}"/>
    <cellStyle name="Percent 7 2 3 3 2 2 2" xfId="38631" xr:uid="{00000000-0005-0000-0000-0000CDA60000}"/>
    <cellStyle name="Percent 7 2 3 3 2 2 2 2" xfId="38632" xr:uid="{00000000-0005-0000-0000-0000CEA60000}"/>
    <cellStyle name="Percent 7 2 3 3 2 2 2 2 2" xfId="38633" xr:uid="{00000000-0005-0000-0000-0000CFA60000}"/>
    <cellStyle name="Percent 7 2 3 3 2 2 2 2 3" xfId="38634" xr:uid="{00000000-0005-0000-0000-0000D0A60000}"/>
    <cellStyle name="Percent 7 2 3 3 2 2 2 3" xfId="38635" xr:uid="{00000000-0005-0000-0000-0000D1A60000}"/>
    <cellStyle name="Percent 7 2 3 3 2 2 2 4" xfId="38636" xr:uid="{00000000-0005-0000-0000-0000D2A60000}"/>
    <cellStyle name="Percent 7 2 3 3 2 2 3" xfId="38637" xr:uid="{00000000-0005-0000-0000-0000D3A60000}"/>
    <cellStyle name="Percent 7 2 3 3 2 2 3 2" xfId="38638" xr:uid="{00000000-0005-0000-0000-0000D4A60000}"/>
    <cellStyle name="Percent 7 2 3 3 2 2 3 3" xfId="38639" xr:uid="{00000000-0005-0000-0000-0000D5A60000}"/>
    <cellStyle name="Percent 7 2 3 3 2 2 4" xfId="38640" xr:uid="{00000000-0005-0000-0000-0000D6A60000}"/>
    <cellStyle name="Percent 7 2 3 3 2 2 4 2" xfId="38641" xr:uid="{00000000-0005-0000-0000-0000D7A60000}"/>
    <cellStyle name="Percent 7 2 3 3 2 2 4 3" xfId="38642" xr:uid="{00000000-0005-0000-0000-0000D8A60000}"/>
    <cellStyle name="Percent 7 2 3 3 2 2 5" xfId="38643" xr:uid="{00000000-0005-0000-0000-0000D9A60000}"/>
    <cellStyle name="Percent 7 2 3 3 2 2 5 2" xfId="38644" xr:uid="{00000000-0005-0000-0000-0000DAA60000}"/>
    <cellStyle name="Percent 7 2 3 3 2 2 6" xfId="38645" xr:uid="{00000000-0005-0000-0000-0000DBA60000}"/>
    <cellStyle name="Percent 7 2 3 3 2 3" xfId="38646" xr:uid="{00000000-0005-0000-0000-0000DCA60000}"/>
    <cellStyle name="Percent 7 2 3 3 2 3 2" xfId="38647" xr:uid="{00000000-0005-0000-0000-0000DDA60000}"/>
    <cellStyle name="Percent 7 2 3 3 2 3 2 2" xfId="38648" xr:uid="{00000000-0005-0000-0000-0000DEA60000}"/>
    <cellStyle name="Percent 7 2 3 3 2 3 2 3" xfId="38649" xr:uid="{00000000-0005-0000-0000-0000DFA60000}"/>
    <cellStyle name="Percent 7 2 3 3 2 3 3" xfId="38650" xr:uid="{00000000-0005-0000-0000-0000E0A60000}"/>
    <cellStyle name="Percent 7 2 3 3 2 3 4" xfId="38651" xr:uid="{00000000-0005-0000-0000-0000E1A60000}"/>
    <cellStyle name="Percent 7 2 3 3 2 4" xfId="38652" xr:uid="{00000000-0005-0000-0000-0000E2A60000}"/>
    <cellStyle name="Percent 7 2 3 3 2 4 2" xfId="38653" xr:uid="{00000000-0005-0000-0000-0000E3A60000}"/>
    <cellStyle name="Percent 7 2 3 3 2 4 3" xfId="38654" xr:uid="{00000000-0005-0000-0000-0000E4A60000}"/>
    <cellStyle name="Percent 7 2 3 3 2 5" xfId="38655" xr:uid="{00000000-0005-0000-0000-0000E5A60000}"/>
    <cellStyle name="Percent 7 2 3 3 2 5 2" xfId="38656" xr:uid="{00000000-0005-0000-0000-0000E6A60000}"/>
    <cellStyle name="Percent 7 2 3 3 2 5 3" xfId="38657" xr:uid="{00000000-0005-0000-0000-0000E7A60000}"/>
    <cellStyle name="Percent 7 2 3 3 2 6" xfId="38658" xr:uid="{00000000-0005-0000-0000-0000E8A60000}"/>
    <cellStyle name="Percent 7 2 3 3 2 6 2" xfId="38659" xr:uid="{00000000-0005-0000-0000-0000E9A60000}"/>
    <cellStyle name="Percent 7 2 3 3 2 7" xfId="38660" xr:uid="{00000000-0005-0000-0000-0000EAA60000}"/>
    <cellStyle name="Percent 7 2 3 3 3" xfId="38661" xr:uid="{00000000-0005-0000-0000-0000EBA60000}"/>
    <cellStyle name="Percent 7 2 3 3 3 2" xfId="38662" xr:uid="{00000000-0005-0000-0000-0000ECA60000}"/>
    <cellStyle name="Percent 7 2 3 3 3 2 2" xfId="38663" xr:uid="{00000000-0005-0000-0000-0000EDA60000}"/>
    <cellStyle name="Percent 7 2 3 3 3 2 2 2" xfId="38664" xr:uid="{00000000-0005-0000-0000-0000EEA60000}"/>
    <cellStyle name="Percent 7 2 3 3 3 2 2 3" xfId="38665" xr:uid="{00000000-0005-0000-0000-0000EFA60000}"/>
    <cellStyle name="Percent 7 2 3 3 3 2 3" xfId="38666" xr:uid="{00000000-0005-0000-0000-0000F0A60000}"/>
    <cellStyle name="Percent 7 2 3 3 3 2 3 2" xfId="38667" xr:uid="{00000000-0005-0000-0000-0000F1A60000}"/>
    <cellStyle name="Percent 7 2 3 3 3 2 4" xfId="38668" xr:uid="{00000000-0005-0000-0000-0000F2A60000}"/>
    <cellStyle name="Percent 7 2 3 3 3 3" xfId="38669" xr:uid="{00000000-0005-0000-0000-0000F3A60000}"/>
    <cellStyle name="Percent 7 2 3 3 3 3 2" xfId="38670" xr:uid="{00000000-0005-0000-0000-0000F4A60000}"/>
    <cellStyle name="Percent 7 2 3 3 3 3 3" xfId="38671" xr:uid="{00000000-0005-0000-0000-0000F5A60000}"/>
    <cellStyle name="Percent 7 2 3 3 3 4" xfId="38672" xr:uid="{00000000-0005-0000-0000-0000F6A60000}"/>
    <cellStyle name="Percent 7 2 3 3 3 4 2" xfId="38673" xr:uid="{00000000-0005-0000-0000-0000F7A60000}"/>
    <cellStyle name="Percent 7 2 3 3 3 4 3" xfId="38674" xr:uid="{00000000-0005-0000-0000-0000F8A60000}"/>
    <cellStyle name="Percent 7 2 3 3 3 5" xfId="38675" xr:uid="{00000000-0005-0000-0000-0000F9A60000}"/>
    <cellStyle name="Percent 7 2 3 3 3 5 2" xfId="38676" xr:uid="{00000000-0005-0000-0000-0000FAA60000}"/>
    <cellStyle name="Percent 7 2 3 3 3 6" xfId="38677" xr:uid="{00000000-0005-0000-0000-0000FBA60000}"/>
    <cellStyle name="Percent 7 2 3 3 4" xfId="38678" xr:uid="{00000000-0005-0000-0000-0000FCA60000}"/>
    <cellStyle name="Percent 7 2 3 3 4 2" xfId="38679" xr:uid="{00000000-0005-0000-0000-0000FDA60000}"/>
    <cellStyle name="Percent 7 2 3 3 4 2 2" xfId="38680" xr:uid="{00000000-0005-0000-0000-0000FEA60000}"/>
    <cellStyle name="Percent 7 2 3 3 4 2 2 2" xfId="38681" xr:uid="{00000000-0005-0000-0000-0000FFA60000}"/>
    <cellStyle name="Percent 7 2 3 3 4 2 3" xfId="38682" xr:uid="{00000000-0005-0000-0000-000000A70000}"/>
    <cellStyle name="Percent 7 2 3 3 4 3" xfId="38683" xr:uid="{00000000-0005-0000-0000-000001A70000}"/>
    <cellStyle name="Percent 7 2 3 3 4 3 2" xfId="38684" xr:uid="{00000000-0005-0000-0000-000002A70000}"/>
    <cellStyle name="Percent 7 2 3 3 4 4" xfId="38685" xr:uid="{00000000-0005-0000-0000-000003A70000}"/>
    <cellStyle name="Percent 7 2 3 3 5" xfId="38686" xr:uid="{00000000-0005-0000-0000-000004A70000}"/>
    <cellStyle name="Percent 7 2 3 3 5 2" xfId="38687" xr:uid="{00000000-0005-0000-0000-000005A70000}"/>
    <cellStyle name="Percent 7 2 3 3 5 2 2" xfId="38688" xr:uid="{00000000-0005-0000-0000-000006A70000}"/>
    <cellStyle name="Percent 7 2 3 3 5 3" xfId="38689" xr:uid="{00000000-0005-0000-0000-000007A70000}"/>
    <cellStyle name="Percent 7 2 3 3 6" xfId="38690" xr:uid="{00000000-0005-0000-0000-000008A70000}"/>
    <cellStyle name="Percent 7 2 3 3 6 2" xfId="38691" xr:uid="{00000000-0005-0000-0000-000009A70000}"/>
    <cellStyle name="Percent 7 2 3 3 6 2 2" xfId="38692" xr:uid="{00000000-0005-0000-0000-00000AA70000}"/>
    <cellStyle name="Percent 7 2 3 3 6 3" xfId="38693" xr:uid="{00000000-0005-0000-0000-00000BA70000}"/>
    <cellStyle name="Percent 7 2 3 3 7" xfId="38694" xr:uid="{00000000-0005-0000-0000-00000CA70000}"/>
    <cellStyle name="Percent 7 2 3 3 7 2" xfId="38695" xr:uid="{00000000-0005-0000-0000-00000DA70000}"/>
    <cellStyle name="Percent 7 2 3 3 8" xfId="38696" xr:uid="{00000000-0005-0000-0000-00000EA70000}"/>
    <cellStyle name="Percent 7 2 3 4" xfId="38697" xr:uid="{00000000-0005-0000-0000-00000FA70000}"/>
    <cellStyle name="Percent 7 2 3 4 2" xfId="38698" xr:uid="{00000000-0005-0000-0000-000010A70000}"/>
    <cellStyle name="Percent 7 2 3 4 2 2" xfId="38699" xr:uid="{00000000-0005-0000-0000-000011A70000}"/>
    <cellStyle name="Percent 7 2 3 4 2 2 2" xfId="38700" xr:uid="{00000000-0005-0000-0000-000012A70000}"/>
    <cellStyle name="Percent 7 2 3 4 2 2 2 2" xfId="38701" xr:uid="{00000000-0005-0000-0000-000013A70000}"/>
    <cellStyle name="Percent 7 2 3 4 2 2 2 2 2" xfId="38702" xr:uid="{00000000-0005-0000-0000-000014A70000}"/>
    <cellStyle name="Percent 7 2 3 4 2 2 2 2 3" xfId="38703" xr:uid="{00000000-0005-0000-0000-000015A70000}"/>
    <cellStyle name="Percent 7 2 3 4 2 2 2 3" xfId="38704" xr:uid="{00000000-0005-0000-0000-000016A70000}"/>
    <cellStyle name="Percent 7 2 3 4 2 2 2 4" xfId="38705" xr:uid="{00000000-0005-0000-0000-000017A70000}"/>
    <cellStyle name="Percent 7 2 3 4 2 2 3" xfId="38706" xr:uid="{00000000-0005-0000-0000-000018A70000}"/>
    <cellStyle name="Percent 7 2 3 4 2 2 3 2" xfId="38707" xr:uid="{00000000-0005-0000-0000-000019A70000}"/>
    <cellStyle name="Percent 7 2 3 4 2 2 3 3" xfId="38708" xr:uid="{00000000-0005-0000-0000-00001AA70000}"/>
    <cellStyle name="Percent 7 2 3 4 2 2 4" xfId="38709" xr:uid="{00000000-0005-0000-0000-00001BA70000}"/>
    <cellStyle name="Percent 7 2 3 4 2 2 4 2" xfId="38710" xr:uid="{00000000-0005-0000-0000-00001CA70000}"/>
    <cellStyle name="Percent 7 2 3 4 2 2 4 3" xfId="38711" xr:uid="{00000000-0005-0000-0000-00001DA70000}"/>
    <cellStyle name="Percent 7 2 3 4 2 2 5" xfId="38712" xr:uid="{00000000-0005-0000-0000-00001EA70000}"/>
    <cellStyle name="Percent 7 2 3 4 2 2 5 2" xfId="38713" xr:uid="{00000000-0005-0000-0000-00001FA70000}"/>
    <cellStyle name="Percent 7 2 3 4 2 2 6" xfId="38714" xr:uid="{00000000-0005-0000-0000-000020A70000}"/>
    <cellStyle name="Percent 7 2 3 4 2 3" xfId="38715" xr:uid="{00000000-0005-0000-0000-000021A70000}"/>
    <cellStyle name="Percent 7 2 3 4 2 3 2" xfId="38716" xr:uid="{00000000-0005-0000-0000-000022A70000}"/>
    <cellStyle name="Percent 7 2 3 4 2 3 2 2" xfId="38717" xr:uid="{00000000-0005-0000-0000-000023A70000}"/>
    <cellStyle name="Percent 7 2 3 4 2 3 2 3" xfId="38718" xr:uid="{00000000-0005-0000-0000-000024A70000}"/>
    <cellStyle name="Percent 7 2 3 4 2 3 3" xfId="38719" xr:uid="{00000000-0005-0000-0000-000025A70000}"/>
    <cellStyle name="Percent 7 2 3 4 2 3 4" xfId="38720" xr:uid="{00000000-0005-0000-0000-000026A70000}"/>
    <cellStyle name="Percent 7 2 3 4 2 4" xfId="38721" xr:uid="{00000000-0005-0000-0000-000027A70000}"/>
    <cellStyle name="Percent 7 2 3 4 2 4 2" xfId="38722" xr:uid="{00000000-0005-0000-0000-000028A70000}"/>
    <cellStyle name="Percent 7 2 3 4 2 4 3" xfId="38723" xr:uid="{00000000-0005-0000-0000-000029A70000}"/>
    <cellStyle name="Percent 7 2 3 4 2 5" xfId="38724" xr:uid="{00000000-0005-0000-0000-00002AA70000}"/>
    <cellStyle name="Percent 7 2 3 4 2 5 2" xfId="38725" xr:uid="{00000000-0005-0000-0000-00002BA70000}"/>
    <cellStyle name="Percent 7 2 3 4 2 5 3" xfId="38726" xr:uid="{00000000-0005-0000-0000-00002CA70000}"/>
    <cellStyle name="Percent 7 2 3 4 2 6" xfId="38727" xr:uid="{00000000-0005-0000-0000-00002DA70000}"/>
    <cellStyle name="Percent 7 2 3 4 2 6 2" xfId="38728" xr:uid="{00000000-0005-0000-0000-00002EA70000}"/>
    <cellStyle name="Percent 7 2 3 4 2 7" xfId="38729" xr:uid="{00000000-0005-0000-0000-00002FA70000}"/>
    <cellStyle name="Percent 7 2 3 4 3" xfId="38730" xr:uid="{00000000-0005-0000-0000-000030A70000}"/>
    <cellStyle name="Percent 7 2 3 4 3 2" xfId="38731" xr:uid="{00000000-0005-0000-0000-000031A70000}"/>
    <cellStyle name="Percent 7 2 3 4 3 2 2" xfId="38732" xr:uid="{00000000-0005-0000-0000-000032A70000}"/>
    <cellStyle name="Percent 7 2 3 4 3 2 2 2" xfId="38733" xr:uid="{00000000-0005-0000-0000-000033A70000}"/>
    <cellStyle name="Percent 7 2 3 4 3 2 2 3" xfId="38734" xr:uid="{00000000-0005-0000-0000-000034A70000}"/>
    <cellStyle name="Percent 7 2 3 4 3 2 3" xfId="38735" xr:uid="{00000000-0005-0000-0000-000035A70000}"/>
    <cellStyle name="Percent 7 2 3 4 3 2 3 2" xfId="38736" xr:uid="{00000000-0005-0000-0000-000036A70000}"/>
    <cellStyle name="Percent 7 2 3 4 3 2 4" xfId="38737" xr:uid="{00000000-0005-0000-0000-000037A70000}"/>
    <cellStyle name="Percent 7 2 3 4 3 3" xfId="38738" xr:uid="{00000000-0005-0000-0000-000038A70000}"/>
    <cellStyle name="Percent 7 2 3 4 3 3 2" xfId="38739" xr:uid="{00000000-0005-0000-0000-000039A70000}"/>
    <cellStyle name="Percent 7 2 3 4 3 3 3" xfId="38740" xr:uid="{00000000-0005-0000-0000-00003AA70000}"/>
    <cellStyle name="Percent 7 2 3 4 3 4" xfId="38741" xr:uid="{00000000-0005-0000-0000-00003BA70000}"/>
    <cellStyle name="Percent 7 2 3 4 3 4 2" xfId="38742" xr:uid="{00000000-0005-0000-0000-00003CA70000}"/>
    <cellStyle name="Percent 7 2 3 4 3 4 3" xfId="38743" xr:uid="{00000000-0005-0000-0000-00003DA70000}"/>
    <cellStyle name="Percent 7 2 3 4 3 5" xfId="38744" xr:uid="{00000000-0005-0000-0000-00003EA70000}"/>
    <cellStyle name="Percent 7 2 3 4 3 5 2" xfId="38745" xr:uid="{00000000-0005-0000-0000-00003FA70000}"/>
    <cellStyle name="Percent 7 2 3 4 3 6" xfId="38746" xr:uid="{00000000-0005-0000-0000-000040A70000}"/>
    <cellStyle name="Percent 7 2 3 4 4" xfId="38747" xr:uid="{00000000-0005-0000-0000-000041A70000}"/>
    <cellStyle name="Percent 7 2 3 4 4 2" xfId="38748" xr:uid="{00000000-0005-0000-0000-000042A70000}"/>
    <cellStyle name="Percent 7 2 3 4 4 2 2" xfId="38749" xr:uid="{00000000-0005-0000-0000-000043A70000}"/>
    <cellStyle name="Percent 7 2 3 4 4 2 2 2" xfId="38750" xr:uid="{00000000-0005-0000-0000-000044A70000}"/>
    <cellStyle name="Percent 7 2 3 4 4 2 3" xfId="38751" xr:uid="{00000000-0005-0000-0000-000045A70000}"/>
    <cellStyle name="Percent 7 2 3 4 4 3" xfId="38752" xr:uid="{00000000-0005-0000-0000-000046A70000}"/>
    <cellStyle name="Percent 7 2 3 4 4 3 2" xfId="38753" xr:uid="{00000000-0005-0000-0000-000047A70000}"/>
    <cellStyle name="Percent 7 2 3 4 4 4" xfId="38754" xr:uid="{00000000-0005-0000-0000-000048A70000}"/>
    <cellStyle name="Percent 7 2 3 4 5" xfId="38755" xr:uid="{00000000-0005-0000-0000-000049A70000}"/>
    <cellStyle name="Percent 7 2 3 4 5 2" xfId="38756" xr:uid="{00000000-0005-0000-0000-00004AA70000}"/>
    <cellStyle name="Percent 7 2 3 4 5 2 2" xfId="38757" xr:uid="{00000000-0005-0000-0000-00004BA70000}"/>
    <cellStyle name="Percent 7 2 3 4 5 3" xfId="38758" xr:uid="{00000000-0005-0000-0000-00004CA70000}"/>
    <cellStyle name="Percent 7 2 3 4 6" xfId="38759" xr:uid="{00000000-0005-0000-0000-00004DA70000}"/>
    <cellStyle name="Percent 7 2 3 4 6 2" xfId="38760" xr:uid="{00000000-0005-0000-0000-00004EA70000}"/>
    <cellStyle name="Percent 7 2 3 4 6 2 2" xfId="38761" xr:uid="{00000000-0005-0000-0000-00004FA70000}"/>
    <cellStyle name="Percent 7 2 3 4 6 3" xfId="38762" xr:uid="{00000000-0005-0000-0000-000050A70000}"/>
    <cellStyle name="Percent 7 2 3 4 7" xfId="38763" xr:uid="{00000000-0005-0000-0000-000051A70000}"/>
    <cellStyle name="Percent 7 2 3 4 7 2" xfId="38764" xr:uid="{00000000-0005-0000-0000-000052A70000}"/>
    <cellStyle name="Percent 7 2 3 4 8" xfId="38765" xr:uid="{00000000-0005-0000-0000-000053A70000}"/>
    <cellStyle name="Percent 7 2 3 5" xfId="38766" xr:uid="{00000000-0005-0000-0000-000054A70000}"/>
    <cellStyle name="Percent 7 2 3 5 2" xfId="38767" xr:uid="{00000000-0005-0000-0000-000055A70000}"/>
    <cellStyle name="Percent 7 2 3 5 2 2" xfId="38768" xr:uid="{00000000-0005-0000-0000-000056A70000}"/>
    <cellStyle name="Percent 7 2 3 5 2 2 2" xfId="38769" xr:uid="{00000000-0005-0000-0000-000057A70000}"/>
    <cellStyle name="Percent 7 2 3 5 2 2 2 2" xfId="38770" xr:uid="{00000000-0005-0000-0000-000058A70000}"/>
    <cellStyle name="Percent 7 2 3 5 2 2 2 2 2" xfId="38771" xr:uid="{00000000-0005-0000-0000-000059A70000}"/>
    <cellStyle name="Percent 7 2 3 5 2 2 2 2 3" xfId="38772" xr:uid="{00000000-0005-0000-0000-00005AA70000}"/>
    <cellStyle name="Percent 7 2 3 5 2 2 2 3" xfId="38773" xr:uid="{00000000-0005-0000-0000-00005BA70000}"/>
    <cellStyle name="Percent 7 2 3 5 2 2 2 4" xfId="38774" xr:uid="{00000000-0005-0000-0000-00005CA70000}"/>
    <cellStyle name="Percent 7 2 3 5 2 2 3" xfId="38775" xr:uid="{00000000-0005-0000-0000-00005DA70000}"/>
    <cellStyle name="Percent 7 2 3 5 2 2 3 2" xfId="38776" xr:uid="{00000000-0005-0000-0000-00005EA70000}"/>
    <cellStyle name="Percent 7 2 3 5 2 2 3 3" xfId="38777" xr:uid="{00000000-0005-0000-0000-00005FA70000}"/>
    <cellStyle name="Percent 7 2 3 5 2 2 4" xfId="38778" xr:uid="{00000000-0005-0000-0000-000060A70000}"/>
    <cellStyle name="Percent 7 2 3 5 2 2 4 2" xfId="38779" xr:uid="{00000000-0005-0000-0000-000061A70000}"/>
    <cellStyle name="Percent 7 2 3 5 2 2 4 3" xfId="38780" xr:uid="{00000000-0005-0000-0000-000062A70000}"/>
    <cellStyle name="Percent 7 2 3 5 2 2 5" xfId="38781" xr:uid="{00000000-0005-0000-0000-000063A70000}"/>
    <cellStyle name="Percent 7 2 3 5 2 2 5 2" xfId="38782" xr:uid="{00000000-0005-0000-0000-000064A70000}"/>
    <cellStyle name="Percent 7 2 3 5 2 2 6" xfId="38783" xr:uid="{00000000-0005-0000-0000-000065A70000}"/>
    <cellStyle name="Percent 7 2 3 5 2 3" xfId="38784" xr:uid="{00000000-0005-0000-0000-000066A70000}"/>
    <cellStyle name="Percent 7 2 3 5 2 3 2" xfId="38785" xr:uid="{00000000-0005-0000-0000-000067A70000}"/>
    <cellStyle name="Percent 7 2 3 5 2 3 2 2" xfId="38786" xr:uid="{00000000-0005-0000-0000-000068A70000}"/>
    <cellStyle name="Percent 7 2 3 5 2 3 2 3" xfId="38787" xr:uid="{00000000-0005-0000-0000-000069A70000}"/>
    <cellStyle name="Percent 7 2 3 5 2 3 3" xfId="38788" xr:uid="{00000000-0005-0000-0000-00006AA70000}"/>
    <cellStyle name="Percent 7 2 3 5 2 3 4" xfId="38789" xr:uid="{00000000-0005-0000-0000-00006BA70000}"/>
    <cellStyle name="Percent 7 2 3 5 2 4" xfId="38790" xr:uid="{00000000-0005-0000-0000-00006CA70000}"/>
    <cellStyle name="Percent 7 2 3 5 2 4 2" xfId="38791" xr:uid="{00000000-0005-0000-0000-00006DA70000}"/>
    <cellStyle name="Percent 7 2 3 5 2 4 3" xfId="38792" xr:uid="{00000000-0005-0000-0000-00006EA70000}"/>
    <cellStyle name="Percent 7 2 3 5 2 5" xfId="38793" xr:uid="{00000000-0005-0000-0000-00006FA70000}"/>
    <cellStyle name="Percent 7 2 3 5 2 5 2" xfId="38794" xr:uid="{00000000-0005-0000-0000-000070A70000}"/>
    <cellStyle name="Percent 7 2 3 5 2 5 3" xfId="38795" xr:uid="{00000000-0005-0000-0000-000071A70000}"/>
    <cellStyle name="Percent 7 2 3 5 2 6" xfId="38796" xr:uid="{00000000-0005-0000-0000-000072A70000}"/>
    <cellStyle name="Percent 7 2 3 5 2 6 2" xfId="38797" xr:uid="{00000000-0005-0000-0000-000073A70000}"/>
    <cellStyle name="Percent 7 2 3 5 2 7" xfId="38798" xr:uid="{00000000-0005-0000-0000-000074A70000}"/>
    <cellStyle name="Percent 7 2 3 5 3" xfId="38799" xr:uid="{00000000-0005-0000-0000-000075A70000}"/>
    <cellStyle name="Percent 7 2 3 5 3 2" xfId="38800" xr:uid="{00000000-0005-0000-0000-000076A70000}"/>
    <cellStyle name="Percent 7 2 3 5 3 2 2" xfId="38801" xr:uid="{00000000-0005-0000-0000-000077A70000}"/>
    <cellStyle name="Percent 7 2 3 5 3 2 2 2" xfId="38802" xr:uid="{00000000-0005-0000-0000-000078A70000}"/>
    <cellStyle name="Percent 7 2 3 5 3 2 2 3" xfId="38803" xr:uid="{00000000-0005-0000-0000-000079A70000}"/>
    <cellStyle name="Percent 7 2 3 5 3 2 3" xfId="38804" xr:uid="{00000000-0005-0000-0000-00007AA70000}"/>
    <cellStyle name="Percent 7 2 3 5 3 2 3 2" xfId="38805" xr:uid="{00000000-0005-0000-0000-00007BA70000}"/>
    <cellStyle name="Percent 7 2 3 5 3 2 4" xfId="38806" xr:uid="{00000000-0005-0000-0000-00007CA70000}"/>
    <cellStyle name="Percent 7 2 3 5 3 3" xfId="38807" xr:uid="{00000000-0005-0000-0000-00007DA70000}"/>
    <cellStyle name="Percent 7 2 3 5 3 3 2" xfId="38808" xr:uid="{00000000-0005-0000-0000-00007EA70000}"/>
    <cellStyle name="Percent 7 2 3 5 3 3 3" xfId="38809" xr:uid="{00000000-0005-0000-0000-00007FA70000}"/>
    <cellStyle name="Percent 7 2 3 5 3 4" xfId="38810" xr:uid="{00000000-0005-0000-0000-000080A70000}"/>
    <cellStyle name="Percent 7 2 3 5 3 4 2" xfId="38811" xr:uid="{00000000-0005-0000-0000-000081A70000}"/>
    <cellStyle name="Percent 7 2 3 5 3 4 3" xfId="38812" xr:uid="{00000000-0005-0000-0000-000082A70000}"/>
    <cellStyle name="Percent 7 2 3 5 3 5" xfId="38813" xr:uid="{00000000-0005-0000-0000-000083A70000}"/>
    <cellStyle name="Percent 7 2 3 5 3 5 2" xfId="38814" xr:uid="{00000000-0005-0000-0000-000084A70000}"/>
    <cellStyle name="Percent 7 2 3 5 3 6" xfId="38815" xr:uid="{00000000-0005-0000-0000-000085A70000}"/>
    <cellStyle name="Percent 7 2 3 5 4" xfId="38816" xr:uid="{00000000-0005-0000-0000-000086A70000}"/>
    <cellStyle name="Percent 7 2 3 5 4 2" xfId="38817" xr:uid="{00000000-0005-0000-0000-000087A70000}"/>
    <cellStyle name="Percent 7 2 3 5 4 2 2" xfId="38818" xr:uid="{00000000-0005-0000-0000-000088A70000}"/>
    <cellStyle name="Percent 7 2 3 5 4 2 3" xfId="38819" xr:uid="{00000000-0005-0000-0000-000089A70000}"/>
    <cellStyle name="Percent 7 2 3 5 4 3" xfId="38820" xr:uid="{00000000-0005-0000-0000-00008AA70000}"/>
    <cellStyle name="Percent 7 2 3 5 4 3 2" xfId="38821" xr:uid="{00000000-0005-0000-0000-00008BA70000}"/>
    <cellStyle name="Percent 7 2 3 5 4 4" xfId="38822" xr:uid="{00000000-0005-0000-0000-00008CA70000}"/>
    <cellStyle name="Percent 7 2 3 5 5" xfId="38823" xr:uid="{00000000-0005-0000-0000-00008DA70000}"/>
    <cellStyle name="Percent 7 2 3 5 5 2" xfId="38824" xr:uid="{00000000-0005-0000-0000-00008EA70000}"/>
    <cellStyle name="Percent 7 2 3 5 5 2 2" xfId="38825" xr:uid="{00000000-0005-0000-0000-00008FA70000}"/>
    <cellStyle name="Percent 7 2 3 5 5 3" xfId="38826" xr:uid="{00000000-0005-0000-0000-000090A70000}"/>
    <cellStyle name="Percent 7 2 3 5 6" xfId="38827" xr:uid="{00000000-0005-0000-0000-000091A70000}"/>
    <cellStyle name="Percent 7 2 3 5 6 2" xfId="38828" xr:uid="{00000000-0005-0000-0000-000092A70000}"/>
    <cellStyle name="Percent 7 2 3 5 6 3" xfId="38829" xr:uid="{00000000-0005-0000-0000-000093A70000}"/>
    <cellStyle name="Percent 7 2 3 5 7" xfId="38830" xr:uid="{00000000-0005-0000-0000-000094A70000}"/>
    <cellStyle name="Percent 7 2 3 5 7 2" xfId="38831" xr:uid="{00000000-0005-0000-0000-000095A70000}"/>
    <cellStyle name="Percent 7 2 3 5 8" xfId="38832" xr:uid="{00000000-0005-0000-0000-000096A70000}"/>
    <cellStyle name="Percent 7 2 3 6" xfId="38833" xr:uid="{00000000-0005-0000-0000-000097A70000}"/>
    <cellStyle name="Percent 7 2 3 6 2" xfId="38834" xr:uid="{00000000-0005-0000-0000-000098A70000}"/>
    <cellStyle name="Percent 7 2 3 6 2 2" xfId="38835" xr:uid="{00000000-0005-0000-0000-000099A70000}"/>
    <cellStyle name="Percent 7 2 3 6 2 2 2" xfId="38836" xr:uid="{00000000-0005-0000-0000-00009AA70000}"/>
    <cellStyle name="Percent 7 2 3 6 2 2 2 2" xfId="38837" xr:uid="{00000000-0005-0000-0000-00009BA70000}"/>
    <cellStyle name="Percent 7 2 3 6 2 2 2 3" xfId="38838" xr:uid="{00000000-0005-0000-0000-00009CA70000}"/>
    <cellStyle name="Percent 7 2 3 6 2 2 3" xfId="38839" xr:uid="{00000000-0005-0000-0000-00009DA70000}"/>
    <cellStyle name="Percent 7 2 3 6 2 2 4" xfId="38840" xr:uid="{00000000-0005-0000-0000-00009EA70000}"/>
    <cellStyle name="Percent 7 2 3 6 2 3" xfId="38841" xr:uid="{00000000-0005-0000-0000-00009FA70000}"/>
    <cellStyle name="Percent 7 2 3 6 2 3 2" xfId="38842" xr:uid="{00000000-0005-0000-0000-0000A0A70000}"/>
    <cellStyle name="Percent 7 2 3 6 2 3 3" xfId="38843" xr:uid="{00000000-0005-0000-0000-0000A1A70000}"/>
    <cellStyle name="Percent 7 2 3 6 2 4" xfId="38844" xr:uid="{00000000-0005-0000-0000-0000A2A70000}"/>
    <cellStyle name="Percent 7 2 3 6 2 4 2" xfId="38845" xr:uid="{00000000-0005-0000-0000-0000A3A70000}"/>
    <cellStyle name="Percent 7 2 3 6 2 4 3" xfId="38846" xr:uid="{00000000-0005-0000-0000-0000A4A70000}"/>
    <cellStyle name="Percent 7 2 3 6 2 5" xfId="38847" xr:uid="{00000000-0005-0000-0000-0000A5A70000}"/>
    <cellStyle name="Percent 7 2 3 6 2 5 2" xfId="38848" xr:uid="{00000000-0005-0000-0000-0000A6A70000}"/>
    <cellStyle name="Percent 7 2 3 6 2 6" xfId="38849" xr:uid="{00000000-0005-0000-0000-0000A7A70000}"/>
    <cellStyle name="Percent 7 2 3 6 3" xfId="38850" xr:uid="{00000000-0005-0000-0000-0000A8A70000}"/>
    <cellStyle name="Percent 7 2 3 6 3 2" xfId="38851" xr:uid="{00000000-0005-0000-0000-0000A9A70000}"/>
    <cellStyle name="Percent 7 2 3 6 3 2 2" xfId="38852" xr:uid="{00000000-0005-0000-0000-0000AAA70000}"/>
    <cellStyle name="Percent 7 2 3 6 3 2 3" xfId="38853" xr:uid="{00000000-0005-0000-0000-0000ABA70000}"/>
    <cellStyle name="Percent 7 2 3 6 3 3" xfId="38854" xr:uid="{00000000-0005-0000-0000-0000ACA70000}"/>
    <cellStyle name="Percent 7 2 3 6 3 4" xfId="38855" xr:uid="{00000000-0005-0000-0000-0000ADA70000}"/>
    <cellStyle name="Percent 7 2 3 6 4" xfId="38856" xr:uid="{00000000-0005-0000-0000-0000AEA70000}"/>
    <cellStyle name="Percent 7 2 3 6 4 2" xfId="38857" xr:uid="{00000000-0005-0000-0000-0000AFA70000}"/>
    <cellStyle name="Percent 7 2 3 6 4 3" xfId="38858" xr:uid="{00000000-0005-0000-0000-0000B0A70000}"/>
    <cellStyle name="Percent 7 2 3 6 5" xfId="38859" xr:uid="{00000000-0005-0000-0000-0000B1A70000}"/>
    <cellStyle name="Percent 7 2 3 6 5 2" xfId="38860" xr:uid="{00000000-0005-0000-0000-0000B2A70000}"/>
    <cellStyle name="Percent 7 2 3 6 5 3" xfId="38861" xr:uid="{00000000-0005-0000-0000-0000B3A70000}"/>
    <cellStyle name="Percent 7 2 3 6 6" xfId="38862" xr:uid="{00000000-0005-0000-0000-0000B4A70000}"/>
    <cellStyle name="Percent 7 2 3 6 6 2" xfId="38863" xr:uid="{00000000-0005-0000-0000-0000B5A70000}"/>
    <cellStyle name="Percent 7 2 3 6 7" xfId="38864" xr:uid="{00000000-0005-0000-0000-0000B6A70000}"/>
    <cellStyle name="Percent 7 2 3 7" xfId="38865" xr:uid="{00000000-0005-0000-0000-0000B7A70000}"/>
    <cellStyle name="Percent 7 2 3 7 2" xfId="38866" xr:uid="{00000000-0005-0000-0000-0000B8A70000}"/>
    <cellStyle name="Percent 7 2 3 7 2 2" xfId="38867" xr:uid="{00000000-0005-0000-0000-0000B9A70000}"/>
    <cellStyle name="Percent 7 2 3 7 2 2 2" xfId="38868" xr:uid="{00000000-0005-0000-0000-0000BAA70000}"/>
    <cellStyle name="Percent 7 2 3 7 2 2 3" xfId="38869" xr:uid="{00000000-0005-0000-0000-0000BBA70000}"/>
    <cellStyle name="Percent 7 2 3 7 2 3" xfId="38870" xr:uid="{00000000-0005-0000-0000-0000BCA70000}"/>
    <cellStyle name="Percent 7 2 3 7 2 3 2" xfId="38871" xr:uid="{00000000-0005-0000-0000-0000BDA70000}"/>
    <cellStyle name="Percent 7 2 3 7 2 4" xfId="38872" xr:uid="{00000000-0005-0000-0000-0000BEA70000}"/>
    <cellStyle name="Percent 7 2 3 7 3" xfId="38873" xr:uid="{00000000-0005-0000-0000-0000BFA70000}"/>
    <cellStyle name="Percent 7 2 3 7 3 2" xfId="38874" xr:uid="{00000000-0005-0000-0000-0000C0A70000}"/>
    <cellStyle name="Percent 7 2 3 7 3 3" xfId="38875" xr:uid="{00000000-0005-0000-0000-0000C1A70000}"/>
    <cellStyle name="Percent 7 2 3 7 4" xfId="38876" xr:uid="{00000000-0005-0000-0000-0000C2A70000}"/>
    <cellStyle name="Percent 7 2 3 7 4 2" xfId="38877" xr:uid="{00000000-0005-0000-0000-0000C3A70000}"/>
    <cellStyle name="Percent 7 2 3 7 4 3" xfId="38878" xr:uid="{00000000-0005-0000-0000-0000C4A70000}"/>
    <cellStyle name="Percent 7 2 3 7 5" xfId="38879" xr:uid="{00000000-0005-0000-0000-0000C5A70000}"/>
    <cellStyle name="Percent 7 2 3 7 5 2" xfId="38880" xr:uid="{00000000-0005-0000-0000-0000C6A70000}"/>
    <cellStyle name="Percent 7 2 3 7 6" xfId="38881" xr:uid="{00000000-0005-0000-0000-0000C7A70000}"/>
    <cellStyle name="Percent 7 2 3 8" xfId="38882" xr:uid="{00000000-0005-0000-0000-0000C8A70000}"/>
    <cellStyle name="Percent 7 2 3 8 2" xfId="38883" xr:uid="{00000000-0005-0000-0000-0000C9A70000}"/>
    <cellStyle name="Percent 7 2 3 8 2 2" xfId="38884" xr:uid="{00000000-0005-0000-0000-0000CAA70000}"/>
    <cellStyle name="Percent 7 2 3 8 2 2 2" xfId="38885" xr:uid="{00000000-0005-0000-0000-0000CBA70000}"/>
    <cellStyle name="Percent 7 2 3 8 2 3" xfId="38886" xr:uid="{00000000-0005-0000-0000-0000CCA70000}"/>
    <cellStyle name="Percent 7 2 3 8 3" xfId="38887" xr:uid="{00000000-0005-0000-0000-0000CDA70000}"/>
    <cellStyle name="Percent 7 2 3 8 3 2" xfId="38888" xr:uid="{00000000-0005-0000-0000-0000CEA70000}"/>
    <cellStyle name="Percent 7 2 3 8 4" xfId="38889" xr:uid="{00000000-0005-0000-0000-0000CFA70000}"/>
    <cellStyle name="Percent 7 2 3 9" xfId="38890" xr:uid="{00000000-0005-0000-0000-0000D0A70000}"/>
    <cellStyle name="Percent 7 2 3 9 2" xfId="38891" xr:uid="{00000000-0005-0000-0000-0000D1A70000}"/>
    <cellStyle name="Percent 7 2 3 9 2 2" xfId="38892" xr:uid="{00000000-0005-0000-0000-0000D2A70000}"/>
    <cellStyle name="Percent 7 2 3 9 3" xfId="38893" xr:uid="{00000000-0005-0000-0000-0000D3A70000}"/>
    <cellStyle name="Percent 7 2 4" xfId="38894" xr:uid="{00000000-0005-0000-0000-0000D4A70000}"/>
    <cellStyle name="Percent 7 2 4 10" xfId="38895" xr:uid="{00000000-0005-0000-0000-0000D5A70000}"/>
    <cellStyle name="Percent 7 2 4 10 2" xfId="38896" xr:uid="{00000000-0005-0000-0000-0000D6A70000}"/>
    <cellStyle name="Percent 7 2 4 11" xfId="38897" xr:uid="{00000000-0005-0000-0000-0000D7A70000}"/>
    <cellStyle name="Percent 7 2 4 12" xfId="38898" xr:uid="{00000000-0005-0000-0000-0000D8A70000}"/>
    <cellStyle name="Percent 7 2 4 2" xfId="38899" xr:uid="{00000000-0005-0000-0000-0000D9A70000}"/>
    <cellStyle name="Percent 7 2 4 2 2" xfId="38900" xr:uid="{00000000-0005-0000-0000-0000DAA70000}"/>
    <cellStyle name="Percent 7 2 4 2 2 2" xfId="38901" xr:uid="{00000000-0005-0000-0000-0000DBA70000}"/>
    <cellStyle name="Percent 7 2 4 2 2 2 2" xfId="38902" xr:uid="{00000000-0005-0000-0000-0000DCA70000}"/>
    <cellStyle name="Percent 7 2 4 2 2 2 2 2" xfId="38903" xr:uid="{00000000-0005-0000-0000-0000DDA70000}"/>
    <cellStyle name="Percent 7 2 4 2 2 2 2 2 2" xfId="38904" xr:uid="{00000000-0005-0000-0000-0000DEA70000}"/>
    <cellStyle name="Percent 7 2 4 2 2 2 2 2 3" xfId="38905" xr:uid="{00000000-0005-0000-0000-0000DFA70000}"/>
    <cellStyle name="Percent 7 2 4 2 2 2 2 3" xfId="38906" xr:uid="{00000000-0005-0000-0000-0000E0A70000}"/>
    <cellStyle name="Percent 7 2 4 2 2 2 2 4" xfId="38907" xr:uid="{00000000-0005-0000-0000-0000E1A70000}"/>
    <cellStyle name="Percent 7 2 4 2 2 2 3" xfId="38908" xr:uid="{00000000-0005-0000-0000-0000E2A70000}"/>
    <cellStyle name="Percent 7 2 4 2 2 2 3 2" xfId="38909" xr:uid="{00000000-0005-0000-0000-0000E3A70000}"/>
    <cellStyle name="Percent 7 2 4 2 2 2 3 3" xfId="38910" xr:uid="{00000000-0005-0000-0000-0000E4A70000}"/>
    <cellStyle name="Percent 7 2 4 2 2 2 4" xfId="38911" xr:uid="{00000000-0005-0000-0000-0000E5A70000}"/>
    <cellStyle name="Percent 7 2 4 2 2 2 4 2" xfId="38912" xr:uid="{00000000-0005-0000-0000-0000E6A70000}"/>
    <cellStyle name="Percent 7 2 4 2 2 2 4 3" xfId="38913" xr:uid="{00000000-0005-0000-0000-0000E7A70000}"/>
    <cellStyle name="Percent 7 2 4 2 2 2 5" xfId="38914" xr:uid="{00000000-0005-0000-0000-0000E8A70000}"/>
    <cellStyle name="Percent 7 2 4 2 2 2 5 2" xfId="38915" xr:uid="{00000000-0005-0000-0000-0000E9A70000}"/>
    <cellStyle name="Percent 7 2 4 2 2 2 6" xfId="38916" xr:uid="{00000000-0005-0000-0000-0000EAA70000}"/>
    <cellStyle name="Percent 7 2 4 2 2 3" xfId="38917" xr:uid="{00000000-0005-0000-0000-0000EBA70000}"/>
    <cellStyle name="Percent 7 2 4 2 2 3 2" xfId="38918" xr:uid="{00000000-0005-0000-0000-0000ECA70000}"/>
    <cellStyle name="Percent 7 2 4 2 2 3 2 2" xfId="38919" xr:uid="{00000000-0005-0000-0000-0000EDA70000}"/>
    <cellStyle name="Percent 7 2 4 2 2 3 2 3" xfId="38920" xr:uid="{00000000-0005-0000-0000-0000EEA70000}"/>
    <cellStyle name="Percent 7 2 4 2 2 3 3" xfId="38921" xr:uid="{00000000-0005-0000-0000-0000EFA70000}"/>
    <cellStyle name="Percent 7 2 4 2 2 3 4" xfId="38922" xr:uid="{00000000-0005-0000-0000-0000F0A70000}"/>
    <cellStyle name="Percent 7 2 4 2 2 4" xfId="38923" xr:uid="{00000000-0005-0000-0000-0000F1A70000}"/>
    <cellStyle name="Percent 7 2 4 2 2 4 2" xfId="38924" xr:uid="{00000000-0005-0000-0000-0000F2A70000}"/>
    <cellStyle name="Percent 7 2 4 2 2 4 3" xfId="38925" xr:uid="{00000000-0005-0000-0000-0000F3A70000}"/>
    <cellStyle name="Percent 7 2 4 2 2 5" xfId="38926" xr:uid="{00000000-0005-0000-0000-0000F4A70000}"/>
    <cellStyle name="Percent 7 2 4 2 2 5 2" xfId="38927" xr:uid="{00000000-0005-0000-0000-0000F5A70000}"/>
    <cellStyle name="Percent 7 2 4 2 2 5 3" xfId="38928" xr:uid="{00000000-0005-0000-0000-0000F6A70000}"/>
    <cellStyle name="Percent 7 2 4 2 2 6" xfId="38929" xr:uid="{00000000-0005-0000-0000-0000F7A70000}"/>
    <cellStyle name="Percent 7 2 4 2 2 6 2" xfId="38930" xr:uid="{00000000-0005-0000-0000-0000F8A70000}"/>
    <cellStyle name="Percent 7 2 4 2 2 7" xfId="38931" xr:uid="{00000000-0005-0000-0000-0000F9A70000}"/>
    <cellStyle name="Percent 7 2 4 2 3" xfId="38932" xr:uid="{00000000-0005-0000-0000-0000FAA70000}"/>
    <cellStyle name="Percent 7 2 4 2 3 2" xfId="38933" xr:uid="{00000000-0005-0000-0000-0000FBA70000}"/>
    <cellStyle name="Percent 7 2 4 2 3 2 2" xfId="38934" xr:uid="{00000000-0005-0000-0000-0000FCA70000}"/>
    <cellStyle name="Percent 7 2 4 2 3 2 2 2" xfId="38935" xr:uid="{00000000-0005-0000-0000-0000FDA70000}"/>
    <cellStyle name="Percent 7 2 4 2 3 2 2 3" xfId="38936" xr:uid="{00000000-0005-0000-0000-0000FEA70000}"/>
    <cellStyle name="Percent 7 2 4 2 3 2 3" xfId="38937" xr:uid="{00000000-0005-0000-0000-0000FFA70000}"/>
    <cellStyle name="Percent 7 2 4 2 3 2 3 2" xfId="38938" xr:uid="{00000000-0005-0000-0000-000000A80000}"/>
    <cellStyle name="Percent 7 2 4 2 3 2 4" xfId="38939" xr:uid="{00000000-0005-0000-0000-000001A80000}"/>
    <cellStyle name="Percent 7 2 4 2 3 3" xfId="38940" xr:uid="{00000000-0005-0000-0000-000002A80000}"/>
    <cellStyle name="Percent 7 2 4 2 3 3 2" xfId="38941" xr:uid="{00000000-0005-0000-0000-000003A80000}"/>
    <cellStyle name="Percent 7 2 4 2 3 3 3" xfId="38942" xr:uid="{00000000-0005-0000-0000-000004A80000}"/>
    <cellStyle name="Percent 7 2 4 2 3 4" xfId="38943" xr:uid="{00000000-0005-0000-0000-000005A80000}"/>
    <cellStyle name="Percent 7 2 4 2 3 4 2" xfId="38944" xr:uid="{00000000-0005-0000-0000-000006A80000}"/>
    <cellStyle name="Percent 7 2 4 2 3 4 3" xfId="38945" xr:uid="{00000000-0005-0000-0000-000007A80000}"/>
    <cellStyle name="Percent 7 2 4 2 3 5" xfId="38946" xr:uid="{00000000-0005-0000-0000-000008A80000}"/>
    <cellStyle name="Percent 7 2 4 2 3 5 2" xfId="38947" xr:uid="{00000000-0005-0000-0000-000009A80000}"/>
    <cellStyle name="Percent 7 2 4 2 3 6" xfId="38948" xr:uid="{00000000-0005-0000-0000-00000AA80000}"/>
    <cellStyle name="Percent 7 2 4 2 4" xfId="38949" xr:uid="{00000000-0005-0000-0000-00000BA80000}"/>
    <cellStyle name="Percent 7 2 4 2 4 2" xfId="38950" xr:uid="{00000000-0005-0000-0000-00000CA80000}"/>
    <cellStyle name="Percent 7 2 4 2 4 2 2" xfId="38951" xr:uid="{00000000-0005-0000-0000-00000DA80000}"/>
    <cellStyle name="Percent 7 2 4 2 4 2 2 2" xfId="38952" xr:uid="{00000000-0005-0000-0000-00000EA80000}"/>
    <cellStyle name="Percent 7 2 4 2 4 2 3" xfId="38953" xr:uid="{00000000-0005-0000-0000-00000FA80000}"/>
    <cellStyle name="Percent 7 2 4 2 4 3" xfId="38954" xr:uid="{00000000-0005-0000-0000-000010A80000}"/>
    <cellStyle name="Percent 7 2 4 2 4 3 2" xfId="38955" xr:uid="{00000000-0005-0000-0000-000011A80000}"/>
    <cellStyle name="Percent 7 2 4 2 4 4" xfId="38956" xr:uid="{00000000-0005-0000-0000-000012A80000}"/>
    <cellStyle name="Percent 7 2 4 2 5" xfId="38957" xr:uid="{00000000-0005-0000-0000-000013A80000}"/>
    <cellStyle name="Percent 7 2 4 2 5 2" xfId="38958" xr:uid="{00000000-0005-0000-0000-000014A80000}"/>
    <cellStyle name="Percent 7 2 4 2 5 2 2" xfId="38959" xr:uid="{00000000-0005-0000-0000-000015A80000}"/>
    <cellStyle name="Percent 7 2 4 2 5 3" xfId="38960" xr:uid="{00000000-0005-0000-0000-000016A80000}"/>
    <cellStyle name="Percent 7 2 4 2 6" xfId="38961" xr:uid="{00000000-0005-0000-0000-000017A80000}"/>
    <cellStyle name="Percent 7 2 4 2 6 2" xfId="38962" xr:uid="{00000000-0005-0000-0000-000018A80000}"/>
    <cellStyle name="Percent 7 2 4 2 6 2 2" xfId="38963" xr:uid="{00000000-0005-0000-0000-000019A80000}"/>
    <cellStyle name="Percent 7 2 4 2 6 3" xfId="38964" xr:uid="{00000000-0005-0000-0000-00001AA80000}"/>
    <cellStyle name="Percent 7 2 4 2 7" xfId="38965" xr:uid="{00000000-0005-0000-0000-00001BA80000}"/>
    <cellStyle name="Percent 7 2 4 2 7 2" xfId="38966" xr:uid="{00000000-0005-0000-0000-00001CA80000}"/>
    <cellStyle name="Percent 7 2 4 2 8" xfId="38967" xr:uid="{00000000-0005-0000-0000-00001DA80000}"/>
    <cellStyle name="Percent 7 2 4 3" xfId="38968" xr:uid="{00000000-0005-0000-0000-00001EA80000}"/>
    <cellStyle name="Percent 7 2 4 3 2" xfId="38969" xr:uid="{00000000-0005-0000-0000-00001FA80000}"/>
    <cellStyle name="Percent 7 2 4 3 2 2" xfId="38970" xr:uid="{00000000-0005-0000-0000-000020A80000}"/>
    <cellStyle name="Percent 7 2 4 3 2 2 2" xfId="38971" xr:uid="{00000000-0005-0000-0000-000021A80000}"/>
    <cellStyle name="Percent 7 2 4 3 2 2 2 2" xfId="38972" xr:uid="{00000000-0005-0000-0000-000022A80000}"/>
    <cellStyle name="Percent 7 2 4 3 2 2 2 2 2" xfId="38973" xr:uid="{00000000-0005-0000-0000-000023A80000}"/>
    <cellStyle name="Percent 7 2 4 3 2 2 2 2 3" xfId="38974" xr:uid="{00000000-0005-0000-0000-000024A80000}"/>
    <cellStyle name="Percent 7 2 4 3 2 2 2 3" xfId="38975" xr:uid="{00000000-0005-0000-0000-000025A80000}"/>
    <cellStyle name="Percent 7 2 4 3 2 2 2 4" xfId="38976" xr:uid="{00000000-0005-0000-0000-000026A80000}"/>
    <cellStyle name="Percent 7 2 4 3 2 2 3" xfId="38977" xr:uid="{00000000-0005-0000-0000-000027A80000}"/>
    <cellStyle name="Percent 7 2 4 3 2 2 3 2" xfId="38978" xr:uid="{00000000-0005-0000-0000-000028A80000}"/>
    <cellStyle name="Percent 7 2 4 3 2 2 3 3" xfId="38979" xr:uid="{00000000-0005-0000-0000-000029A80000}"/>
    <cellStyle name="Percent 7 2 4 3 2 2 4" xfId="38980" xr:uid="{00000000-0005-0000-0000-00002AA80000}"/>
    <cellStyle name="Percent 7 2 4 3 2 2 4 2" xfId="38981" xr:uid="{00000000-0005-0000-0000-00002BA80000}"/>
    <cellStyle name="Percent 7 2 4 3 2 2 4 3" xfId="38982" xr:uid="{00000000-0005-0000-0000-00002CA80000}"/>
    <cellStyle name="Percent 7 2 4 3 2 2 5" xfId="38983" xr:uid="{00000000-0005-0000-0000-00002DA80000}"/>
    <cellStyle name="Percent 7 2 4 3 2 2 5 2" xfId="38984" xr:uid="{00000000-0005-0000-0000-00002EA80000}"/>
    <cellStyle name="Percent 7 2 4 3 2 2 6" xfId="38985" xr:uid="{00000000-0005-0000-0000-00002FA80000}"/>
    <cellStyle name="Percent 7 2 4 3 2 3" xfId="38986" xr:uid="{00000000-0005-0000-0000-000030A80000}"/>
    <cellStyle name="Percent 7 2 4 3 2 3 2" xfId="38987" xr:uid="{00000000-0005-0000-0000-000031A80000}"/>
    <cellStyle name="Percent 7 2 4 3 2 3 2 2" xfId="38988" xr:uid="{00000000-0005-0000-0000-000032A80000}"/>
    <cellStyle name="Percent 7 2 4 3 2 3 2 3" xfId="38989" xr:uid="{00000000-0005-0000-0000-000033A80000}"/>
    <cellStyle name="Percent 7 2 4 3 2 3 3" xfId="38990" xr:uid="{00000000-0005-0000-0000-000034A80000}"/>
    <cellStyle name="Percent 7 2 4 3 2 3 4" xfId="38991" xr:uid="{00000000-0005-0000-0000-000035A80000}"/>
    <cellStyle name="Percent 7 2 4 3 2 4" xfId="38992" xr:uid="{00000000-0005-0000-0000-000036A80000}"/>
    <cellStyle name="Percent 7 2 4 3 2 4 2" xfId="38993" xr:uid="{00000000-0005-0000-0000-000037A80000}"/>
    <cellStyle name="Percent 7 2 4 3 2 4 3" xfId="38994" xr:uid="{00000000-0005-0000-0000-000038A80000}"/>
    <cellStyle name="Percent 7 2 4 3 2 5" xfId="38995" xr:uid="{00000000-0005-0000-0000-000039A80000}"/>
    <cellStyle name="Percent 7 2 4 3 2 5 2" xfId="38996" xr:uid="{00000000-0005-0000-0000-00003AA80000}"/>
    <cellStyle name="Percent 7 2 4 3 2 5 3" xfId="38997" xr:uid="{00000000-0005-0000-0000-00003BA80000}"/>
    <cellStyle name="Percent 7 2 4 3 2 6" xfId="38998" xr:uid="{00000000-0005-0000-0000-00003CA80000}"/>
    <cellStyle name="Percent 7 2 4 3 2 6 2" xfId="38999" xr:uid="{00000000-0005-0000-0000-00003DA80000}"/>
    <cellStyle name="Percent 7 2 4 3 2 7" xfId="39000" xr:uid="{00000000-0005-0000-0000-00003EA80000}"/>
    <cellStyle name="Percent 7 2 4 3 3" xfId="39001" xr:uid="{00000000-0005-0000-0000-00003FA80000}"/>
    <cellStyle name="Percent 7 2 4 3 3 2" xfId="39002" xr:uid="{00000000-0005-0000-0000-000040A80000}"/>
    <cellStyle name="Percent 7 2 4 3 3 2 2" xfId="39003" xr:uid="{00000000-0005-0000-0000-000041A80000}"/>
    <cellStyle name="Percent 7 2 4 3 3 2 2 2" xfId="39004" xr:uid="{00000000-0005-0000-0000-000042A80000}"/>
    <cellStyle name="Percent 7 2 4 3 3 2 2 3" xfId="39005" xr:uid="{00000000-0005-0000-0000-000043A80000}"/>
    <cellStyle name="Percent 7 2 4 3 3 2 3" xfId="39006" xr:uid="{00000000-0005-0000-0000-000044A80000}"/>
    <cellStyle name="Percent 7 2 4 3 3 2 3 2" xfId="39007" xr:uid="{00000000-0005-0000-0000-000045A80000}"/>
    <cellStyle name="Percent 7 2 4 3 3 2 4" xfId="39008" xr:uid="{00000000-0005-0000-0000-000046A80000}"/>
    <cellStyle name="Percent 7 2 4 3 3 3" xfId="39009" xr:uid="{00000000-0005-0000-0000-000047A80000}"/>
    <cellStyle name="Percent 7 2 4 3 3 3 2" xfId="39010" xr:uid="{00000000-0005-0000-0000-000048A80000}"/>
    <cellStyle name="Percent 7 2 4 3 3 3 3" xfId="39011" xr:uid="{00000000-0005-0000-0000-000049A80000}"/>
    <cellStyle name="Percent 7 2 4 3 3 4" xfId="39012" xr:uid="{00000000-0005-0000-0000-00004AA80000}"/>
    <cellStyle name="Percent 7 2 4 3 3 4 2" xfId="39013" xr:uid="{00000000-0005-0000-0000-00004BA80000}"/>
    <cellStyle name="Percent 7 2 4 3 3 4 3" xfId="39014" xr:uid="{00000000-0005-0000-0000-00004CA80000}"/>
    <cellStyle name="Percent 7 2 4 3 3 5" xfId="39015" xr:uid="{00000000-0005-0000-0000-00004DA80000}"/>
    <cellStyle name="Percent 7 2 4 3 3 5 2" xfId="39016" xr:uid="{00000000-0005-0000-0000-00004EA80000}"/>
    <cellStyle name="Percent 7 2 4 3 3 6" xfId="39017" xr:uid="{00000000-0005-0000-0000-00004FA80000}"/>
    <cellStyle name="Percent 7 2 4 3 4" xfId="39018" xr:uid="{00000000-0005-0000-0000-000050A80000}"/>
    <cellStyle name="Percent 7 2 4 3 4 2" xfId="39019" xr:uid="{00000000-0005-0000-0000-000051A80000}"/>
    <cellStyle name="Percent 7 2 4 3 4 2 2" xfId="39020" xr:uid="{00000000-0005-0000-0000-000052A80000}"/>
    <cellStyle name="Percent 7 2 4 3 4 2 2 2" xfId="39021" xr:uid="{00000000-0005-0000-0000-000053A80000}"/>
    <cellStyle name="Percent 7 2 4 3 4 2 3" xfId="39022" xr:uid="{00000000-0005-0000-0000-000054A80000}"/>
    <cellStyle name="Percent 7 2 4 3 4 3" xfId="39023" xr:uid="{00000000-0005-0000-0000-000055A80000}"/>
    <cellStyle name="Percent 7 2 4 3 4 3 2" xfId="39024" xr:uid="{00000000-0005-0000-0000-000056A80000}"/>
    <cellStyle name="Percent 7 2 4 3 4 4" xfId="39025" xr:uid="{00000000-0005-0000-0000-000057A80000}"/>
    <cellStyle name="Percent 7 2 4 3 5" xfId="39026" xr:uid="{00000000-0005-0000-0000-000058A80000}"/>
    <cellStyle name="Percent 7 2 4 3 5 2" xfId="39027" xr:uid="{00000000-0005-0000-0000-000059A80000}"/>
    <cellStyle name="Percent 7 2 4 3 5 2 2" xfId="39028" xr:uid="{00000000-0005-0000-0000-00005AA80000}"/>
    <cellStyle name="Percent 7 2 4 3 5 3" xfId="39029" xr:uid="{00000000-0005-0000-0000-00005BA80000}"/>
    <cellStyle name="Percent 7 2 4 3 6" xfId="39030" xr:uid="{00000000-0005-0000-0000-00005CA80000}"/>
    <cellStyle name="Percent 7 2 4 3 6 2" xfId="39031" xr:uid="{00000000-0005-0000-0000-00005DA80000}"/>
    <cellStyle name="Percent 7 2 4 3 6 2 2" xfId="39032" xr:uid="{00000000-0005-0000-0000-00005EA80000}"/>
    <cellStyle name="Percent 7 2 4 3 6 3" xfId="39033" xr:uid="{00000000-0005-0000-0000-00005FA80000}"/>
    <cellStyle name="Percent 7 2 4 3 7" xfId="39034" xr:uid="{00000000-0005-0000-0000-000060A80000}"/>
    <cellStyle name="Percent 7 2 4 3 7 2" xfId="39035" xr:uid="{00000000-0005-0000-0000-000061A80000}"/>
    <cellStyle name="Percent 7 2 4 3 8" xfId="39036" xr:uid="{00000000-0005-0000-0000-000062A80000}"/>
    <cellStyle name="Percent 7 2 4 4" xfId="39037" xr:uid="{00000000-0005-0000-0000-000063A80000}"/>
    <cellStyle name="Percent 7 2 4 4 2" xfId="39038" xr:uid="{00000000-0005-0000-0000-000064A80000}"/>
    <cellStyle name="Percent 7 2 4 4 2 2" xfId="39039" xr:uid="{00000000-0005-0000-0000-000065A80000}"/>
    <cellStyle name="Percent 7 2 4 4 2 2 2" xfId="39040" xr:uid="{00000000-0005-0000-0000-000066A80000}"/>
    <cellStyle name="Percent 7 2 4 4 2 2 2 2" xfId="39041" xr:uid="{00000000-0005-0000-0000-000067A80000}"/>
    <cellStyle name="Percent 7 2 4 4 2 2 2 2 2" xfId="39042" xr:uid="{00000000-0005-0000-0000-000068A80000}"/>
    <cellStyle name="Percent 7 2 4 4 2 2 2 2 3" xfId="39043" xr:uid="{00000000-0005-0000-0000-000069A80000}"/>
    <cellStyle name="Percent 7 2 4 4 2 2 2 3" xfId="39044" xr:uid="{00000000-0005-0000-0000-00006AA80000}"/>
    <cellStyle name="Percent 7 2 4 4 2 2 2 4" xfId="39045" xr:uid="{00000000-0005-0000-0000-00006BA80000}"/>
    <cellStyle name="Percent 7 2 4 4 2 2 3" xfId="39046" xr:uid="{00000000-0005-0000-0000-00006CA80000}"/>
    <cellStyle name="Percent 7 2 4 4 2 2 3 2" xfId="39047" xr:uid="{00000000-0005-0000-0000-00006DA80000}"/>
    <cellStyle name="Percent 7 2 4 4 2 2 3 3" xfId="39048" xr:uid="{00000000-0005-0000-0000-00006EA80000}"/>
    <cellStyle name="Percent 7 2 4 4 2 2 4" xfId="39049" xr:uid="{00000000-0005-0000-0000-00006FA80000}"/>
    <cellStyle name="Percent 7 2 4 4 2 2 4 2" xfId="39050" xr:uid="{00000000-0005-0000-0000-000070A80000}"/>
    <cellStyle name="Percent 7 2 4 4 2 2 4 3" xfId="39051" xr:uid="{00000000-0005-0000-0000-000071A80000}"/>
    <cellStyle name="Percent 7 2 4 4 2 2 5" xfId="39052" xr:uid="{00000000-0005-0000-0000-000072A80000}"/>
    <cellStyle name="Percent 7 2 4 4 2 2 5 2" xfId="39053" xr:uid="{00000000-0005-0000-0000-000073A80000}"/>
    <cellStyle name="Percent 7 2 4 4 2 2 6" xfId="39054" xr:uid="{00000000-0005-0000-0000-000074A80000}"/>
    <cellStyle name="Percent 7 2 4 4 2 3" xfId="39055" xr:uid="{00000000-0005-0000-0000-000075A80000}"/>
    <cellStyle name="Percent 7 2 4 4 2 3 2" xfId="39056" xr:uid="{00000000-0005-0000-0000-000076A80000}"/>
    <cellStyle name="Percent 7 2 4 4 2 3 2 2" xfId="39057" xr:uid="{00000000-0005-0000-0000-000077A80000}"/>
    <cellStyle name="Percent 7 2 4 4 2 3 2 3" xfId="39058" xr:uid="{00000000-0005-0000-0000-000078A80000}"/>
    <cellStyle name="Percent 7 2 4 4 2 3 3" xfId="39059" xr:uid="{00000000-0005-0000-0000-000079A80000}"/>
    <cellStyle name="Percent 7 2 4 4 2 3 4" xfId="39060" xr:uid="{00000000-0005-0000-0000-00007AA80000}"/>
    <cellStyle name="Percent 7 2 4 4 2 4" xfId="39061" xr:uid="{00000000-0005-0000-0000-00007BA80000}"/>
    <cellStyle name="Percent 7 2 4 4 2 4 2" xfId="39062" xr:uid="{00000000-0005-0000-0000-00007CA80000}"/>
    <cellStyle name="Percent 7 2 4 4 2 4 3" xfId="39063" xr:uid="{00000000-0005-0000-0000-00007DA80000}"/>
    <cellStyle name="Percent 7 2 4 4 2 5" xfId="39064" xr:uid="{00000000-0005-0000-0000-00007EA80000}"/>
    <cellStyle name="Percent 7 2 4 4 2 5 2" xfId="39065" xr:uid="{00000000-0005-0000-0000-00007FA80000}"/>
    <cellStyle name="Percent 7 2 4 4 2 5 3" xfId="39066" xr:uid="{00000000-0005-0000-0000-000080A80000}"/>
    <cellStyle name="Percent 7 2 4 4 2 6" xfId="39067" xr:uid="{00000000-0005-0000-0000-000081A80000}"/>
    <cellStyle name="Percent 7 2 4 4 2 6 2" xfId="39068" xr:uid="{00000000-0005-0000-0000-000082A80000}"/>
    <cellStyle name="Percent 7 2 4 4 2 7" xfId="39069" xr:uid="{00000000-0005-0000-0000-000083A80000}"/>
    <cellStyle name="Percent 7 2 4 4 3" xfId="39070" xr:uid="{00000000-0005-0000-0000-000084A80000}"/>
    <cellStyle name="Percent 7 2 4 4 3 2" xfId="39071" xr:uid="{00000000-0005-0000-0000-000085A80000}"/>
    <cellStyle name="Percent 7 2 4 4 3 2 2" xfId="39072" xr:uid="{00000000-0005-0000-0000-000086A80000}"/>
    <cellStyle name="Percent 7 2 4 4 3 2 2 2" xfId="39073" xr:uid="{00000000-0005-0000-0000-000087A80000}"/>
    <cellStyle name="Percent 7 2 4 4 3 2 2 3" xfId="39074" xr:uid="{00000000-0005-0000-0000-000088A80000}"/>
    <cellStyle name="Percent 7 2 4 4 3 2 3" xfId="39075" xr:uid="{00000000-0005-0000-0000-000089A80000}"/>
    <cellStyle name="Percent 7 2 4 4 3 2 3 2" xfId="39076" xr:uid="{00000000-0005-0000-0000-00008AA80000}"/>
    <cellStyle name="Percent 7 2 4 4 3 2 4" xfId="39077" xr:uid="{00000000-0005-0000-0000-00008BA80000}"/>
    <cellStyle name="Percent 7 2 4 4 3 3" xfId="39078" xr:uid="{00000000-0005-0000-0000-00008CA80000}"/>
    <cellStyle name="Percent 7 2 4 4 3 3 2" xfId="39079" xr:uid="{00000000-0005-0000-0000-00008DA80000}"/>
    <cellStyle name="Percent 7 2 4 4 3 3 3" xfId="39080" xr:uid="{00000000-0005-0000-0000-00008EA80000}"/>
    <cellStyle name="Percent 7 2 4 4 3 4" xfId="39081" xr:uid="{00000000-0005-0000-0000-00008FA80000}"/>
    <cellStyle name="Percent 7 2 4 4 3 4 2" xfId="39082" xr:uid="{00000000-0005-0000-0000-000090A80000}"/>
    <cellStyle name="Percent 7 2 4 4 3 4 3" xfId="39083" xr:uid="{00000000-0005-0000-0000-000091A80000}"/>
    <cellStyle name="Percent 7 2 4 4 3 5" xfId="39084" xr:uid="{00000000-0005-0000-0000-000092A80000}"/>
    <cellStyle name="Percent 7 2 4 4 3 5 2" xfId="39085" xr:uid="{00000000-0005-0000-0000-000093A80000}"/>
    <cellStyle name="Percent 7 2 4 4 3 6" xfId="39086" xr:uid="{00000000-0005-0000-0000-000094A80000}"/>
    <cellStyle name="Percent 7 2 4 4 4" xfId="39087" xr:uid="{00000000-0005-0000-0000-000095A80000}"/>
    <cellStyle name="Percent 7 2 4 4 4 2" xfId="39088" xr:uid="{00000000-0005-0000-0000-000096A80000}"/>
    <cellStyle name="Percent 7 2 4 4 4 2 2" xfId="39089" xr:uid="{00000000-0005-0000-0000-000097A80000}"/>
    <cellStyle name="Percent 7 2 4 4 4 2 2 2" xfId="39090" xr:uid="{00000000-0005-0000-0000-000098A80000}"/>
    <cellStyle name="Percent 7 2 4 4 4 2 3" xfId="39091" xr:uid="{00000000-0005-0000-0000-000099A80000}"/>
    <cellStyle name="Percent 7 2 4 4 4 3" xfId="39092" xr:uid="{00000000-0005-0000-0000-00009AA80000}"/>
    <cellStyle name="Percent 7 2 4 4 4 3 2" xfId="39093" xr:uid="{00000000-0005-0000-0000-00009BA80000}"/>
    <cellStyle name="Percent 7 2 4 4 4 4" xfId="39094" xr:uid="{00000000-0005-0000-0000-00009CA80000}"/>
    <cellStyle name="Percent 7 2 4 4 5" xfId="39095" xr:uid="{00000000-0005-0000-0000-00009DA80000}"/>
    <cellStyle name="Percent 7 2 4 4 5 2" xfId="39096" xr:uid="{00000000-0005-0000-0000-00009EA80000}"/>
    <cellStyle name="Percent 7 2 4 4 5 2 2" xfId="39097" xr:uid="{00000000-0005-0000-0000-00009FA80000}"/>
    <cellStyle name="Percent 7 2 4 4 5 3" xfId="39098" xr:uid="{00000000-0005-0000-0000-0000A0A80000}"/>
    <cellStyle name="Percent 7 2 4 4 6" xfId="39099" xr:uid="{00000000-0005-0000-0000-0000A1A80000}"/>
    <cellStyle name="Percent 7 2 4 4 6 2" xfId="39100" xr:uid="{00000000-0005-0000-0000-0000A2A80000}"/>
    <cellStyle name="Percent 7 2 4 4 6 2 2" xfId="39101" xr:uid="{00000000-0005-0000-0000-0000A3A80000}"/>
    <cellStyle name="Percent 7 2 4 4 6 3" xfId="39102" xr:uid="{00000000-0005-0000-0000-0000A4A80000}"/>
    <cellStyle name="Percent 7 2 4 4 7" xfId="39103" xr:uid="{00000000-0005-0000-0000-0000A5A80000}"/>
    <cellStyle name="Percent 7 2 4 4 7 2" xfId="39104" xr:uid="{00000000-0005-0000-0000-0000A6A80000}"/>
    <cellStyle name="Percent 7 2 4 4 8" xfId="39105" xr:uid="{00000000-0005-0000-0000-0000A7A80000}"/>
    <cellStyle name="Percent 7 2 4 5" xfId="39106" xr:uid="{00000000-0005-0000-0000-0000A8A80000}"/>
    <cellStyle name="Percent 7 2 4 5 2" xfId="39107" xr:uid="{00000000-0005-0000-0000-0000A9A80000}"/>
    <cellStyle name="Percent 7 2 4 5 2 2" xfId="39108" xr:uid="{00000000-0005-0000-0000-0000AAA80000}"/>
    <cellStyle name="Percent 7 2 4 5 2 2 2" xfId="39109" xr:uid="{00000000-0005-0000-0000-0000ABA80000}"/>
    <cellStyle name="Percent 7 2 4 5 2 2 2 2" xfId="39110" xr:uid="{00000000-0005-0000-0000-0000ACA80000}"/>
    <cellStyle name="Percent 7 2 4 5 2 2 2 3" xfId="39111" xr:uid="{00000000-0005-0000-0000-0000ADA80000}"/>
    <cellStyle name="Percent 7 2 4 5 2 2 3" xfId="39112" xr:uid="{00000000-0005-0000-0000-0000AEA80000}"/>
    <cellStyle name="Percent 7 2 4 5 2 2 3 2" xfId="39113" xr:uid="{00000000-0005-0000-0000-0000AFA80000}"/>
    <cellStyle name="Percent 7 2 4 5 2 2 4" xfId="39114" xr:uid="{00000000-0005-0000-0000-0000B0A80000}"/>
    <cellStyle name="Percent 7 2 4 5 2 3" xfId="39115" xr:uid="{00000000-0005-0000-0000-0000B1A80000}"/>
    <cellStyle name="Percent 7 2 4 5 2 3 2" xfId="39116" xr:uid="{00000000-0005-0000-0000-0000B2A80000}"/>
    <cellStyle name="Percent 7 2 4 5 2 3 3" xfId="39117" xr:uid="{00000000-0005-0000-0000-0000B3A80000}"/>
    <cellStyle name="Percent 7 2 4 5 2 4" xfId="39118" xr:uid="{00000000-0005-0000-0000-0000B4A80000}"/>
    <cellStyle name="Percent 7 2 4 5 2 4 2" xfId="39119" xr:uid="{00000000-0005-0000-0000-0000B5A80000}"/>
    <cellStyle name="Percent 7 2 4 5 2 4 3" xfId="39120" xr:uid="{00000000-0005-0000-0000-0000B6A80000}"/>
    <cellStyle name="Percent 7 2 4 5 2 5" xfId="39121" xr:uid="{00000000-0005-0000-0000-0000B7A80000}"/>
    <cellStyle name="Percent 7 2 4 5 2 5 2" xfId="39122" xr:uid="{00000000-0005-0000-0000-0000B8A80000}"/>
    <cellStyle name="Percent 7 2 4 5 2 6" xfId="39123" xr:uid="{00000000-0005-0000-0000-0000B9A80000}"/>
    <cellStyle name="Percent 7 2 4 5 3" xfId="39124" xr:uid="{00000000-0005-0000-0000-0000BAA80000}"/>
    <cellStyle name="Percent 7 2 4 5 3 2" xfId="39125" xr:uid="{00000000-0005-0000-0000-0000BBA80000}"/>
    <cellStyle name="Percent 7 2 4 5 3 2 2" xfId="39126" xr:uid="{00000000-0005-0000-0000-0000BCA80000}"/>
    <cellStyle name="Percent 7 2 4 5 3 2 2 2" xfId="39127" xr:uid="{00000000-0005-0000-0000-0000BDA80000}"/>
    <cellStyle name="Percent 7 2 4 5 3 2 3" xfId="39128" xr:uid="{00000000-0005-0000-0000-0000BEA80000}"/>
    <cellStyle name="Percent 7 2 4 5 3 3" xfId="39129" xr:uid="{00000000-0005-0000-0000-0000BFA80000}"/>
    <cellStyle name="Percent 7 2 4 5 3 3 2" xfId="39130" xr:uid="{00000000-0005-0000-0000-0000C0A80000}"/>
    <cellStyle name="Percent 7 2 4 5 3 4" xfId="39131" xr:uid="{00000000-0005-0000-0000-0000C1A80000}"/>
    <cellStyle name="Percent 7 2 4 5 4" xfId="39132" xr:uid="{00000000-0005-0000-0000-0000C2A80000}"/>
    <cellStyle name="Percent 7 2 4 5 4 2" xfId="39133" xr:uid="{00000000-0005-0000-0000-0000C3A80000}"/>
    <cellStyle name="Percent 7 2 4 5 4 2 2" xfId="39134" xr:uid="{00000000-0005-0000-0000-0000C4A80000}"/>
    <cellStyle name="Percent 7 2 4 5 4 3" xfId="39135" xr:uid="{00000000-0005-0000-0000-0000C5A80000}"/>
    <cellStyle name="Percent 7 2 4 5 5" xfId="39136" xr:uid="{00000000-0005-0000-0000-0000C6A80000}"/>
    <cellStyle name="Percent 7 2 4 5 5 2" xfId="39137" xr:uid="{00000000-0005-0000-0000-0000C7A80000}"/>
    <cellStyle name="Percent 7 2 4 5 5 2 2" xfId="39138" xr:uid="{00000000-0005-0000-0000-0000C8A80000}"/>
    <cellStyle name="Percent 7 2 4 5 5 3" xfId="39139" xr:uid="{00000000-0005-0000-0000-0000C9A80000}"/>
    <cellStyle name="Percent 7 2 4 5 6" xfId="39140" xr:uid="{00000000-0005-0000-0000-0000CAA80000}"/>
    <cellStyle name="Percent 7 2 4 5 6 2" xfId="39141" xr:uid="{00000000-0005-0000-0000-0000CBA80000}"/>
    <cellStyle name="Percent 7 2 4 5 7" xfId="39142" xr:uid="{00000000-0005-0000-0000-0000CCA80000}"/>
    <cellStyle name="Percent 7 2 4 6" xfId="39143" xr:uid="{00000000-0005-0000-0000-0000CDA80000}"/>
    <cellStyle name="Percent 7 2 4 6 2" xfId="39144" xr:uid="{00000000-0005-0000-0000-0000CEA80000}"/>
    <cellStyle name="Percent 7 2 4 6 2 2" xfId="39145" xr:uid="{00000000-0005-0000-0000-0000CFA80000}"/>
    <cellStyle name="Percent 7 2 4 6 2 2 2" xfId="39146" xr:uid="{00000000-0005-0000-0000-0000D0A80000}"/>
    <cellStyle name="Percent 7 2 4 6 2 2 3" xfId="39147" xr:uid="{00000000-0005-0000-0000-0000D1A80000}"/>
    <cellStyle name="Percent 7 2 4 6 2 3" xfId="39148" xr:uid="{00000000-0005-0000-0000-0000D2A80000}"/>
    <cellStyle name="Percent 7 2 4 6 2 3 2" xfId="39149" xr:uid="{00000000-0005-0000-0000-0000D3A80000}"/>
    <cellStyle name="Percent 7 2 4 6 2 4" xfId="39150" xr:uid="{00000000-0005-0000-0000-0000D4A80000}"/>
    <cellStyle name="Percent 7 2 4 6 3" xfId="39151" xr:uid="{00000000-0005-0000-0000-0000D5A80000}"/>
    <cellStyle name="Percent 7 2 4 6 3 2" xfId="39152" xr:uid="{00000000-0005-0000-0000-0000D6A80000}"/>
    <cellStyle name="Percent 7 2 4 6 3 3" xfId="39153" xr:uid="{00000000-0005-0000-0000-0000D7A80000}"/>
    <cellStyle name="Percent 7 2 4 6 4" xfId="39154" xr:uid="{00000000-0005-0000-0000-0000D8A80000}"/>
    <cellStyle name="Percent 7 2 4 6 4 2" xfId="39155" xr:uid="{00000000-0005-0000-0000-0000D9A80000}"/>
    <cellStyle name="Percent 7 2 4 6 4 3" xfId="39156" xr:uid="{00000000-0005-0000-0000-0000DAA80000}"/>
    <cellStyle name="Percent 7 2 4 6 5" xfId="39157" xr:uid="{00000000-0005-0000-0000-0000DBA80000}"/>
    <cellStyle name="Percent 7 2 4 6 5 2" xfId="39158" xr:uid="{00000000-0005-0000-0000-0000DCA80000}"/>
    <cellStyle name="Percent 7 2 4 6 6" xfId="39159" xr:uid="{00000000-0005-0000-0000-0000DDA80000}"/>
    <cellStyle name="Percent 7 2 4 7" xfId="39160" xr:uid="{00000000-0005-0000-0000-0000DEA80000}"/>
    <cellStyle name="Percent 7 2 4 7 2" xfId="39161" xr:uid="{00000000-0005-0000-0000-0000DFA80000}"/>
    <cellStyle name="Percent 7 2 4 7 2 2" xfId="39162" xr:uid="{00000000-0005-0000-0000-0000E0A80000}"/>
    <cellStyle name="Percent 7 2 4 7 2 2 2" xfId="39163" xr:uid="{00000000-0005-0000-0000-0000E1A80000}"/>
    <cellStyle name="Percent 7 2 4 7 2 3" xfId="39164" xr:uid="{00000000-0005-0000-0000-0000E2A80000}"/>
    <cellStyle name="Percent 7 2 4 7 3" xfId="39165" xr:uid="{00000000-0005-0000-0000-0000E3A80000}"/>
    <cellStyle name="Percent 7 2 4 7 3 2" xfId="39166" xr:uid="{00000000-0005-0000-0000-0000E4A80000}"/>
    <cellStyle name="Percent 7 2 4 7 4" xfId="39167" xr:uid="{00000000-0005-0000-0000-0000E5A80000}"/>
    <cellStyle name="Percent 7 2 4 8" xfId="39168" xr:uid="{00000000-0005-0000-0000-0000E6A80000}"/>
    <cellStyle name="Percent 7 2 4 8 2" xfId="39169" xr:uid="{00000000-0005-0000-0000-0000E7A80000}"/>
    <cellStyle name="Percent 7 2 4 8 2 2" xfId="39170" xr:uid="{00000000-0005-0000-0000-0000E8A80000}"/>
    <cellStyle name="Percent 7 2 4 8 3" xfId="39171" xr:uid="{00000000-0005-0000-0000-0000E9A80000}"/>
    <cellStyle name="Percent 7 2 4 8 4" xfId="39172" xr:uid="{00000000-0005-0000-0000-0000EAA80000}"/>
    <cellStyle name="Percent 7 2 4 9" xfId="39173" xr:uid="{00000000-0005-0000-0000-0000EBA80000}"/>
    <cellStyle name="Percent 7 2 4 9 2" xfId="39174" xr:uid="{00000000-0005-0000-0000-0000ECA80000}"/>
    <cellStyle name="Percent 7 2 4 9 2 2" xfId="39175" xr:uid="{00000000-0005-0000-0000-0000EDA80000}"/>
    <cellStyle name="Percent 7 2 4 9 3" xfId="39176" xr:uid="{00000000-0005-0000-0000-0000EEA80000}"/>
    <cellStyle name="Percent 7 2 5" xfId="39177" xr:uid="{00000000-0005-0000-0000-0000EFA80000}"/>
    <cellStyle name="Percent 7 2 5 2" xfId="39178" xr:uid="{00000000-0005-0000-0000-0000F0A80000}"/>
    <cellStyle name="Percent 7 2 5 2 2" xfId="39179" xr:uid="{00000000-0005-0000-0000-0000F1A80000}"/>
    <cellStyle name="Percent 7 2 5 2 2 2" xfId="39180" xr:uid="{00000000-0005-0000-0000-0000F2A80000}"/>
    <cellStyle name="Percent 7 2 5 2 2 2 2" xfId="39181" xr:uid="{00000000-0005-0000-0000-0000F3A80000}"/>
    <cellStyle name="Percent 7 2 5 2 2 2 2 2" xfId="39182" xr:uid="{00000000-0005-0000-0000-0000F4A80000}"/>
    <cellStyle name="Percent 7 2 5 2 2 2 2 3" xfId="39183" xr:uid="{00000000-0005-0000-0000-0000F5A80000}"/>
    <cellStyle name="Percent 7 2 5 2 2 2 3" xfId="39184" xr:uid="{00000000-0005-0000-0000-0000F6A80000}"/>
    <cellStyle name="Percent 7 2 5 2 2 2 4" xfId="39185" xr:uid="{00000000-0005-0000-0000-0000F7A80000}"/>
    <cellStyle name="Percent 7 2 5 2 2 3" xfId="39186" xr:uid="{00000000-0005-0000-0000-0000F8A80000}"/>
    <cellStyle name="Percent 7 2 5 2 2 3 2" xfId="39187" xr:uid="{00000000-0005-0000-0000-0000F9A80000}"/>
    <cellStyle name="Percent 7 2 5 2 2 3 3" xfId="39188" xr:uid="{00000000-0005-0000-0000-0000FAA80000}"/>
    <cellStyle name="Percent 7 2 5 2 2 4" xfId="39189" xr:uid="{00000000-0005-0000-0000-0000FBA80000}"/>
    <cellStyle name="Percent 7 2 5 2 2 4 2" xfId="39190" xr:uid="{00000000-0005-0000-0000-0000FCA80000}"/>
    <cellStyle name="Percent 7 2 5 2 2 4 3" xfId="39191" xr:uid="{00000000-0005-0000-0000-0000FDA80000}"/>
    <cellStyle name="Percent 7 2 5 2 2 5" xfId="39192" xr:uid="{00000000-0005-0000-0000-0000FEA80000}"/>
    <cellStyle name="Percent 7 2 5 2 2 5 2" xfId="39193" xr:uid="{00000000-0005-0000-0000-0000FFA80000}"/>
    <cellStyle name="Percent 7 2 5 2 2 6" xfId="39194" xr:uid="{00000000-0005-0000-0000-000000A90000}"/>
    <cellStyle name="Percent 7 2 5 2 3" xfId="39195" xr:uid="{00000000-0005-0000-0000-000001A90000}"/>
    <cellStyle name="Percent 7 2 5 2 3 2" xfId="39196" xr:uid="{00000000-0005-0000-0000-000002A90000}"/>
    <cellStyle name="Percent 7 2 5 2 3 2 2" xfId="39197" xr:uid="{00000000-0005-0000-0000-000003A90000}"/>
    <cellStyle name="Percent 7 2 5 2 3 2 3" xfId="39198" xr:uid="{00000000-0005-0000-0000-000004A90000}"/>
    <cellStyle name="Percent 7 2 5 2 3 3" xfId="39199" xr:uid="{00000000-0005-0000-0000-000005A90000}"/>
    <cellStyle name="Percent 7 2 5 2 3 4" xfId="39200" xr:uid="{00000000-0005-0000-0000-000006A90000}"/>
    <cellStyle name="Percent 7 2 5 2 4" xfId="39201" xr:uid="{00000000-0005-0000-0000-000007A90000}"/>
    <cellStyle name="Percent 7 2 5 2 4 2" xfId="39202" xr:uid="{00000000-0005-0000-0000-000008A90000}"/>
    <cellStyle name="Percent 7 2 5 2 4 3" xfId="39203" xr:uid="{00000000-0005-0000-0000-000009A90000}"/>
    <cellStyle name="Percent 7 2 5 2 5" xfId="39204" xr:uid="{00000000-0005-0000-0000-00000AA90000}"/>
    <cellStyle name="Percent 7 2 5 2 5 2" xfId="39205" xr:uid="{00000000-0005-0000-0000-00000BA90000}"/>
    <cellStyle name="Percent 7 2 5 2 5 3" xfId="39206" xr:uid="{00000000-0005-0000-0000-00000CA90000}"/>
    <cellStyle name="Percent 7 2 5 2 6" xfId="39207" xr:uid="{00000000-0005-0000-0000-00000DA90000}"/>
    <cellStyle name="Percent 7 2 5 2 6 2" xfId="39208" xr:uid="{00000000-0005-0000-0000-00000EA90000}"/>
    <cellStyle name="Percent 7 2 5 2 7" xfId="39209" xr:uid="{00000000-0005-0000-0000-00000FA90000}"/>
    <cellStyle name="Percent 7 2 5 3" xfId="39210" xr:uid="{00000000-0005-0000-0000-000010A90000}"/>
    <cellStyle name="Percent 7 2 5 3 2" xfId="39211" xr:uid="{00000000-0005-0000-0000-000011A90000}"/>
    <cellStyle name="Percent 7 2 5 3 2 2" xfId="39212" xr:uid="{00000000-0005-0000-0000-000012A90000}"/>
    <cellStyle name="Percent 7 2 5 3 2 2 2" xfId="39213" xr:uid="{00000000-0005-0000-0000-000013A90000}"/>
    <cellStyle name="Percent 7 2 5 3 2 2 3" xfId="39214" xr:uid="{00000000-0005-0000-0000-000014A90000}"/>
    <cellStyle name="Percent 7 2 5 3 2 3" xfId="39215" xr:uid="{00000000-0005-0000-0000-000015A90000}"/>
    <cellStyle name="Percent 7 2 5 3 2 3 2" xfId="39216" xr:uid="{00000000-0005-0000-0000-000016A90000}"/>
    <cellStyle name="Percent 7 2 5 3 2 4" xfId="39217" xr:uid="{00000000-0005-0000-0000-000017A90000}"/>
    <cellStyle name="Percent 7 2 5 3 3" xfId="39218" xr:uid="{00000000-0005-0000-0000-000018A90000}"/>
    <cellStyle name="Percent 7 2 5 3 3 2" xfId="39219" xr:uid="{00000000-0005-0000-0000-000019A90000}"/>
    <cellStyle name="Percent 7 2 5 3 3 3" xfId="39220" xr:uid="{00000000-0005-0000-0000-00001AA90000}"/>
    <cellStyle name="Percent 7 2 5 3 4" xfId="39221" xr:uid="{00000000-0005-0000-0000-00001BA90000}"/>
    <cellStyle name="Percent 7 2 5 3 4 2" xfId="39222" xr:uid="{00000000-0005-0000-0000-00001CA90000}"/>
    <cellStyle name="Percent 7 2 5 3 4 3" xfId="39223" xr:uid="{00000000-0005-0000-0000-00001DA90000}"/>
    <cellStyle name="Percent 7 2 5 3 5" xfId="39224" xr:uid="{00000000-0005-0000-0000-00001EA90000}"/>
    <cellStyle name="Percent 7 2 5 3 5 2" xfId="39225" xr:uid="{00000000-0005-0000-0000-00001FA90000}"/>
    <cellStyle name="Percent 7 2 5 3 6" xfId="39226" xr:uid="{00000000-0005-0000-0000-000020A90000}"/>
    <cellStyle name="Percent 7 2 5 4" xfId="39227" xr:uid="{00000000-0005-0000-0000-000021A90000}"/>
    <cellStyle name="Percent 7 2 5 4 2" xfId="39228" xr:uid="{00000000-0005-0000-0000-000022A90000}"/>
    <cellStyle name="Percent 7 2 5 4 2 2" xfId="39229" xr:uid="{00000000-0005-0000-0000-000023A90000}"/>
    <cellStyle name="Percent 7 2 5 4 2 2 2" xfId="39230" xr:uid="{00000000-0005-0000-0000-000024A90000}"/>
    <cellStyle name="Percent 7 2 5 4 2 3" xfId="39231" xr:uid="{00000000-0005-0000-0000-000025A90000}"/>
    <cellStyle name="Percent 7 2 5 4 3" xfId="39232" xr:uid="{00000000-0005-0000-0000-000026A90000}"/>
    <cellStyle name="Percent 7 2 5 4 3 2" xfId="39233" xr:uid="{00000000-0005-0000-0000-000027A90000}"/>
    <cellStyle name="Percent 7 2 5 4 4" xfId="39234" xr:uid="{00000000-0005-0000-0000-000028A90000}"/>
    <cellStyle name="Percent 7 2 5 5" xfId="39235" xr:uid="{00000000-0005-0000-0000-000029A90000}"/>
    <cellStyle name="Percent 7 2 5 5 2" xfId="39236" xr:uid="{00000000-0005-0000-0000-00002AA90000}"/>
    <cellStyle name="Percent 7 2 5 5 2 2" xfId="39237" xr:uid="{00000000-0005-0000-0000-00002BA90000}"/>
    <cellStyle name="Percent 7 2 5 5 3" xfId="39238" xr:uid="{00000000-0005-0000-0000-00002CA90000}"/>
    <cellStyle name="Percent 7 2 5 6" xfId="39239" xr:uid="{00000000-0005-0000-0000-00002DA90000}"/>
    <cellStyle name="Percent 7 2 5 6 2" xfId="39240" xr:uid="{00000000-0005-0000-0000-00002EA90000}"/>
    <cellStyle name="Percent 7 2 5 6 2 2" xfId="39241" xr:uid="{00000000-0005-0000-0000-00002FA90000}"/>
    <cellStyle name="Percent 7 2 5 6 3" xfId="39242" xr:uid="{00000000-0005-0000-0000-000030A90000}"/>
    <cellStyle name="Percent 7 2 5 7" xfId="39243" xr:uid="{00000000-0005-0000-0000-000031A90000}"/>
    <cellStyle name="Percent 7 2 5 7 2" xfId="39244" xr:uid="{00000000-0005-0000-0000-000032A90000}"/>
    <cellStyle name="Percent 7 2 5 8" xfId="39245" xr:uid="{00000000-0005-0000-0000-000033A90000}"/>
    <cellStyle name="Percent 7 2 6" xfId="39246" xr:uid="{00000000-0005-0000-0000-000034A90000}"/>
    <cellStyle name="Percent 7 2 6 2" xfId="39247" xr:uid="{00000000-0005-0000-0000-000035A90000}"/>
    <cellStyle name="Percent 7 2 6 2 2" xfId="39248" xr:uid="{00000000-0005-0000-0000-000036A90000}"/>
    <cellStyle name="Percent 7 2 6 2 2 2" xfId="39249" xr:uid="{00000000-0005-0000-0000-000037A90000}"/>
    <cellStyle name="Percent 7 2 6 2 2 2 2" xfId="39250" xr:uid="{00000000-0005-0000-0000-000038A90000}"/>
    <cellStyle name="Percent 7 2 6 2 2 2 2 2" xfId="39251" xr:uid="{00000000-0005-0000-0000-000039A90000}"/>
    <cellStyle name="Percent 7 2 6 2 2 2 2 3" xfId="39252" xr:uid="{00000000-0005-0000-0000-00003AA90000}"/>
    <cellStyle name="Percent 7 2 6 2 2 2 3" xfId="39253" xr:uid="{00000000-0005-0000-0000-00003BA90000}"/>
    <cellStyle name="Percent 7 2 6 2 2 2 4" xfId="39254" xr:uid="{00000000-0005-0000-0000-00003CA90000}"/>
    <cellStyle name="Percent 7 2 6 2 2 3" xfId="39255" xr:uid="{00000000-0005-0000-0000-00003DA90000}"/>
    <cellStyle name="Percent 7 2 6 2 2 3 2" xfId="39256" xr:uid="{00000000-0005-0000-0000-00003EA90000}"/>
    <cellStyle name="Percent 7 2 6 2 2 3 3" xfId="39257" xr:uid="{00000000-0005-0000-0000-00003FA90000}"/>
    <cellStyle name="Percent 7 2 6 2 2 4" xfId="39258" xr:uid="{00000000-0005-0000-0000-000040A90000}"/>
    <cellStyle name="Percent 7 2 6 2 2 4 2" xfId="39259" xr:uid="{00000000-0005-0000-0000-000041A90000}"/>
    <cellStyle name="Percent 7 2 6 2 2 4 3" xfId="39260" xr:uid="{00000000-0005-0000-0000-000042A90000}"/>
    <cellStyle name="Percent 7 2 6 2 2 5" xfId="39261" xr:uid="{00000000-0005-0000-0000-000043A90000}"/>
    <cellStyle name="Percent 7 2 6 2 2 5 2" xfId="39262" xr:uid="{00000000-0005-0000-0000-000044A90000}"/>
    <cellStyle name="Percent 7 2 6 2 2 6" xfId="39263" xr:uid="{00000000-0005-0000-0000-000045A90000}"/>
    <cellStyle name="Percent 7 2 6 2 3" xfId="39264" xr:uid="{00000000-0005-0000-0000-000046A90000}"/>
    <cellStyle name="Percent 7 2 6 2 3 2" xfId="39265" xr:uid="{00000000-0005-0000-0000-000047A90000}"/>
    <cellStyle name="Percent 7 2 6 2 3 2 2" xfId="39266" xr:uid="{00000000-0005-0000-0000-000048A90000}"/>
    <cellStyle name="Percent 7 2 6 2 3 2 3" xfId="39267" xr:uid="{00000000-0005-0000-0000-000049A90000}"/>
    <cellStyle name="Percent 7 2 6 2 3 3" xfId="39268" xr:uid="{00000000-0005-0000-0000-00004AA90000}"/>
    <cellStyle name="Percent 7 2 6 2 3 4" xfId="39269" xr:uid="{00000000-0005-0000-0000-00004BA90000}"/>
    <cellStyle name="Percent 7 2 6 2 4" xfId="39270" xr:uid="{00000000-0005-0000-0000-00004CA90000}"/>
    <cellStyle name="Percent 7 2 6 2 4 2" xfId="39271" xr:uid="{00000000-0005-0000-0000-00004DA90000}"/>
    <cellStyle name="Percent 7 2 6 2 4 3" xfId="39272" xr:uid="{00000000-0005-0000-0000-00004EA90000}"/>
    <cellStyle name="Percent 7 2 6 2 5" xfId="39273" xr:uid="{00000000-0005-0000-0000-00004FA90000}"/>
    <cellStyle name="Percent 7 2 6 2 5 2" xfId="39274" xr:uid="{00000000-0005-0000-0000-000050A90000}"/>
    <cellStyle name="Percent 7 2 6 2 5 3" xfId="39275" xr:uid="{00000000-0005-0000-0000-000051A90000}"/>
    <cellStyle name="Percent 7 2 6 2 6" xfId="39276" xr:uid="{00000000-0005-0000-0000-000052A90000}"/>
    <cellStyle name="Percent 7 2 6 2 6 2" xfId="39277" xr:uid="{00000000-0005-0000-0000-000053A90000}"/>
    <cellStyle name="Percent 7 2 6 2 7" xfId="39278" xr:uid="{00000000-0005-0000-0000-000054A90000}"/>
    <cellStyle name="Percent 7 2 6 3" xfId="39279" xr:uid="{00000000-0005-0000-0000-000055A90000}"/>
    <cellStyle name="Percent 7 2 6 3 2" xfId="39280" xr:uid="{00000000-0005-0000-0000-000056A90000}"/>
    <cellStyle name="Percent 7 2 6 3 2 2" xfId="39281" xr:uid="{00000000-0005-0000-0000-000057A90000}"/>
    <cellStyle name="Percent 7 2 6 3 2 2 2" xfId="39282" xr:uid="{00000000-0005-0000-0000-000058A90000}"/>
    <cellStyle name="Percent 7 2 6 3 2 2 3" xfId="39283" xr:uid="{00000000-0005-0000-0000-000059A90000}"/>
    <cellStyle name="Percent 7 2 6 3 2 3" xfId="39284" xr:uid="{00000000-0005-0000-0000-00005AA90000}"/>
    <cellStyle name="Percent 7 2 6 3 2 3 2" xfId="39285" xr:uid="{00000000-0005-0000-0000-00005BA90000}"/>
    <cellStyle name="Percent 7 2 6 3 2 4" xfId="39286" xr:uid="{00000000-0005-0000-0000-00005CA90000}"/>
    <cellStyle name="Percent 7 2 6 3 3" xfId="39287" xr:uid="{00000000-0005-0000-0000-00005DA90000}"/>
    <cellStyle name="Percent 7 2 6 3 3 2" xfId="39288" xr:uid="{00000000-0005-0000-0000-00005EA90000}"/>
    <cellStyle name="Percent 7 2 6 3 3 3" xfId="39289" xr:uid="{00000000-0005-0000-0000-00005FA90000}"/>
    <cellStyle name="Percent 7 2 6 3 4" xfId="39290" xr:uid="{00000000-0005-0000-0000-000060A90000}"/>
    <cellStyle name="Percent 7 2 6 3 4 2" xfId="39291" xr:uid="{00000000-0005-0000-0000-000061A90000}"/>
    <cellStyle name="Percent 7 2 6 3 4 3" xfId="39292" xr:uid="{00000000-0005-0000-0000-000062A90000}"/>
    <cellStyle name="Percent 7 2 6 3 5" xfId="39293" xr:uid="{00000000-0005-0000-0000-000063A90000}"/>
    <cellStyle name="Percent 7 2 6 3 5 2" xfId="39294" xr:uid="{00000000-0005-0000-0000-000064A90000}"/>
    <cellStyle name="Percent 7 2 6 3 6" xfId="39295" xr:uid="{00000000-0005-0000-0000-000065A90000}"/>
    <cellStyle name="Percent 7 2 6 4" xfId="39296" xr:uid="{00000000-0005-0000-0000-000066A90000}"/>
    <cellStyle name="Percent 7 2 6 4 2" xfId="39297" xr:uid="{00000000-0005-0000-0000-000067A90000}"/>
    <cellStyle name="Percent 7 2 6 4 2 2" xfId="39298" xr:uid="{00000000-0005-0000-0000-000068A90000}"/>
    <cellStyle name="Percent 7 2 6 4 2 2 2" xfId="39299" xr:uid="{00000000-0005-0000-0000-000069A90000}"/>
    <cellStyle name="Percent 7 2 6 4 2 3" xfId="39300" xr:uid="{00000000-0005-0000-0000-00006AA90000}"/>
    <cellStyle name="Percent 7 2 6 4 3" xfId="39301" xr:uid="{00000000-0005-0000-0000-00006BA90000}"/>
    <cellStyle name="Percent 7 2 6 4 3 2" xfId="39302" xr:uid="{00000000-0005-0000-0000-00006CA90000}"/>
    <cellStyle name="Percent 7 2 6 4 4" xfId="39303" xr:uid="{00000000-0005-0000-0000-00006DA90000}"/>
    <cellStyle name="Percent 7 2 6 5" xfId="39304" xr:uid="{00000000-0005-0000-0000-00006EA90000}"/>
    <cellStyle name="Percent 7 2 6 5 2" xfId="39305" xr:uid="{00000000-0005-0000-0000-00006FA90000}"/>
    <cellStyle name="Percent 7 2 6 5 2 2" xfId="39306" xr:uid="{00000000-0005-0000-0000-000070A90000}"/>
    <cellStyle name="Percent 7 2 6 5 3" xfId="39307" xr:uid="{00000000-0005-0000-0000-000071A90000}"/>
    <cellStyle name="Percent 7 2 6 6" xfId="39308" xr:uid="{00000000-0005-0000-0000-000072A90000}"/>
    <cellStyle name="Percent 7 2 6 6 2" xfId="39309" xr:uid="{00000000-0005-0000-0000-000073A90000}"/>
    <cellStyle name="Percent 7 2 6 6 2 2" xfId="39310" xr:uid="{00000000-0005-0000-0000-000074A90000}"/>
    <cellStyle name="Percent 7 2 6 6 3" xfId="39311" xr:uid="{00000000-0005-0000-0000-000075A90000}"/>
    <cellStyle name="Percent 7 2 6 7" xfId="39312" xr:uid="{00000000-0005-0000-0000-000076A90000}"/>
    <cellStyle name="Percent 7 2 6 7 2" xfId="39313" xr:uid="{00000000-0005-0000-0000-000077A90000}"/>
    <cellStyle name="Percent 7 2 6 8" xfId="39314" xr:uid="{00000000-0005-0000-0000-000078A90000}"/>
    <cellStyle name="Percent 7 2 7" xfId="39315" xr:uid="{00000000-0005-0000-0000-000079A90000}"/>
    <cellStyle name="Percent 7 2 7 2" xfId="39316" xr:uid="{00000000-0005-0000-0000-00007AA90000}"/>
    <cellStyle name="Percent 7 2 7 2 2" xfId="39317" xr:uid="{00000000-0005-0000-0000-00007BA90000}"/>
    <cellStyle name="Percent 7 2 7 2 2 2" xfId="39318" xr:uid="{00000000-0005-0000-0000-00007CA90000}"/>
    <cellStyle name="Percent 7 2 7 2 2 2 2" xfId="39319" xr:uid="{00000000-0005-0000-0000-00007DA90000}"/>
    <cellStyle name="Percent 7 2 7 2 2 2 2 2" xfId="39320" xr:uid="{00000000-0005-0000-0000-00007EA90000}"/>
    <cellStyle name="Percent 7 2 7 2 2 2 2 3" xfId="39321" xr:uid="{00000000-0005-0000-0000-00007FA90000}"/>
    <cellStyle name="Percent 7 2 7 2 2 2 3" xfId="39322" xr:uid="{00000000-0005-0000-0000-000080A90000}"/>
    <cellStyle name="Percent 7 2 7 2 2 2 4" xfId="39323" xr:uid="{00000000-0005-0000-0000-000081A90000}"/>
    <cellStyle name="Percent 7 2 7 2 2 3" xfId="39324" xr:uid="{00000000-0005-0000-0000-000082A90000}"/>
    <cellStyle name="Percent 7 2 7 2 2 3 2" xfId="39325" xr:uid="{00000000-0005-0000-0000-000083A90000}"/>
    <cellStyle name="Percent 7 2 7 2 2 3 3" xfId="39326" xr:uid="{00000000-0005-0000-0000-000084A90000}"/>
    <cellStyle name="Percent 7 2 7 2 2 4" xfId="39327" xr:uid="{00000000-0005-0000-0000-000085A90000}"/>
    <cellStyle name="Percent 7 2 7 2 2 4 2" xfId="39328" xr:uid="{00000000-0005-0000-0000-000086A90000}"/>
    <cellStyle name="Percent 7 2 7 2 2 4 3" xfId="39329" xr:uid="{00000000-0005-0000-0000-000087A90000}"/>
    <cellStyle name="Percent 7 2 7 2 2 5" xfId="39330" xr:uid="{00000000-0005-0000-0000-000088A90000}"/>
    <cellStyle name="Percent 7 2 7 2 2 5 2" xfId="39331" xr:uid="{00000000-0005-0000-0000-000089A90000}"/>
    <cellStyle name="Percent 7 2 7 2 2 6" xfId="39332" xr:uid="{00000000-0005-0000-0000-00008AA90000}"/>
    <cellStyle name="Percent 7 2 7 2 3" xfId="39333" xr:uid="{00000000-0005-0000-0000-00008BA90000}"/>
    <cellStyle name="Percent 7 2 7 2 3 2" xfId="39334" xr:uid="{00000000-0005-0000-0000-00008CA90000}"/>
    <cellStyle name="Percent 7 2 7 2 3 2 2" xfId="39335" xr:uid="{00000000-0005-0000-0000-00008DA90000}"/>
    <cellStyle name="Percent 7 2 7 2 3 2 3" xfId="39336" xr:uid="{00000000-0005-0000-0000-00008EA90000}"/>
    <cellStyle name="Percent 7 2 7 2 3 3" xfId="39337" xr:uid="{00000000-0005-0000-0000-00008FA90000}"/>
    <cellStyle name="Percent 7 2 7 2 3 4" xfId="39338" xr:uid="{00000000-0005-0000-0000-000090A90000}"/>
    <cellStyle name="Percent 7 2 7 2 4" xfId="39339" xr:uid="{00000000-0005-0000-0000-000091A90000}"/>
    <cellStyle name="Percent 7 2 7 2 4 2" xfId="39340" xr:uid="{00000000-0005-0000-0000-000092A90000}"/>
    <cellStyle name="Percent 7 2 7 2 4 3" xfId="39341" xr:uid="{00000000-0005-0000-0000-000093A90000}"/>
    <cellStyle name="Percent 7 2 7 2 5" xfId="39342" xr:uid="{00000000-0005-0000-0000-000094A90000}"/>
    <cellStyle name="Percent 7 2 7 2 5 2" xfId="39343" xr:uid="{00000000-0005-0000-0000-000095A90000}"/>
    <cellStyle name="Percent 7 2 7 2 5 3" xfId="39344" xr:uid="{00000000-0005-0000-0000-000096A90000}"/>
    <cellStyle name="Percent 7 2 7 2 6" xfId="39345" xr:uid="{00000000-0005-0000-0000-000097A90000}"/>
    <cellStyle name="Percent 7 2 7 2 6 2" xfId="39346" xr:uid="{00000000-0005-0000-0000-000098A90000}"/>
    <cellStyle name="Percent 7 2 7 2 7" xfId="39347" xr:uid="{00000000-0005-0000-0000-000099A90000}"/>
    <cellStyle name="Percent 7 2 7 3" xfId="39348" xr:uid="{00000000-0005-0000-0000-00009AA90000}"/>
    <cellStyle name="Percent 7 2 7 3 2" xfId="39349" xr:uid="{00000000-0005-0000-0000-00009BA90000}"/>
    <cellStyle name="Percent 7 2 7 3 2 2" xfId="39350" xr:uid="{00000000-0005-0000-0000-00009CA90000}"/>
    <cellStyle name="Percent 7 2 7 3 2 2 2" xfId="39351" xr:uid="{00000000-0005-0000-0000-00009DA90000}"/>
    <cellStyle name="Percent 7 2 7 3 2 2 3" xfId="39352" xr:uid="{00000000-0005-0000-0000-00009EA90000}"/>
    <cellStyle name="Percent 7 2 7 3 2 3" xfId="39353" xr:uid="{00000000-0005-0000-0000-00009FA90000}"/>
    <cellStyle name="Percent 7 2 7 3 2 3 2" xfId="39354" xr:uid="{00000000-0005-0000-0000-0000A0A90000}"/>
    <cellStyle name="Percent 7 2 7 3 2 4" xfId="39355" xr:uid="{00000000-0005-0000-0000-0000A1A90000}"/>
    <cellStyle name="Percent 7 2 7 3 3" xfId="39356" xr:uid="{00000000-0005-0000-0000-0000A2A90000}"/>
    <cellStyle name="Percent 7 2 7 3 3 2" xfId="39357" xr:uid="{00000000-0005-0000-0000-0000A3A90000}"/>
    <cellStyle name="Percent 7 2 7 3 3 3" xfId="39358" xr:uid="{00000000-0005-0000-0000-0000A4A90000}"/>
    <cellStyle name="Percent 7 2 7 3 4" xfId="39359" xr:uid="{00000000-0005-0000-0000-0000A5A90000}"/>
    <cellStyle name="Percent 7 2 7 3 4 2" xfId="39360" xr:uid="{00000000-0005-0000-0000-0000A6A90000}"/>
    <cellStyle name="Percent 7 2 7 3 4 3" xfId="39361" xr:uid="{00000000-0005-0000-0000-0000A7A90000}"/>
    <cellStyle name="Percent 7 2 7 3 5" xfId="39362" xr:uid="{00000000-0005-0000-0000-0000A8A90000}"/>
    <cellStyle name="Percent 7 2 7 3 5 2" xfId="39363" xr:uid="{00000000-0005-0000-0000-0000A9A90000}"/>
    <cellStyle name="Percent 7 2 7 3 6" xfId="39364" xr:uid="{00000000-0005-0000-0000-0000AAA90000}"/>
    <cellStyle name="Percent 7 2 7 4" xfId="39365" xr:uid="{00000000-0005-0000-0000-0000ABA90000}"/>
    <cellStyle name="Percent 7 2 7 4 2" xfId="39366" xr:uid="{00000000-0005-0000-0000-0000ACA90000}"/>
    <cellStyle name="Percent 7 2 7 4 2 2" xfId="39367" xr:uid="{00000000-0005-0000-0000-0000ADA90000}"/>
    <cellStyle name="Percent 7 2 7 4 2 2 2" xfId="39368" xr:uid="{00000000-0005-0000-0000-0000AEA90000}"/>
    <cellStyle name="Percent 7 2 7 4 2 3" xfId="39369" xr:uid="{00000000-0005-0000-0000-0000AFA90000}"/>
    <cellStyle name="Percent 7 2 7 4 3" xfId="39370" xr:uid="{00000000-0005-0000-0000-0000B0A90000}"/>
    <cellStyle name="Percent 7 2 7 4 3 2" xfId="39371" xr:uid="{00000000-0005-0000-0000-0000B1A90000}"/>
    <cellStyle name="Percent 7 2 7 4 4" xfId="39372" xr:uid="{00000000-0005-0000-0000-0000B2A90000}"/>
    <cellStyle name="Percent 7 2 7 5" xfId="39373" xr:uid="{00000000-0005-0000-0000-0000B3A90000}"/>
    <cellStyle name="Percent 7 2 7 5 2" xfId="39374" xr:uid="{00000000-0005-0000-0000-0000B4A90000}"/>
    <cellStyle name="Percent 7 2 7 5 2 2" xfId="39375" xr:uid="{00000000-0005-0000-0000-0000B5A90000}"/>
    <cellStyle name="Percent 7 2 7 5 3" xfId="39376" xr:uid="{00000000-0005-0000-0000-0000B6A90000}"/>
    <cellStyle name="Percent 7 2 7 6" xfId="39377" xr:uid="{00000000-0005-0000-0000-0000B7A90000}"/>
    <cellStyle name="Percent 7 2 7 6 2" xfId="39378" xr:uid="{00000000-0005-0000-0000-0000B8A90000}"/>
    <cellStyle name="Percent 7 2 7 6 2 2" xfId="39379" xr:uid="{00000000-0005-0000-0000-0000B9A90000}"/>
    <cellStyle name="Percent 7 2 7 6 3" xfId="39380" xr:uid="{00000000-0005-0000-0000-0000BAA90000}"/>
    <cellStyle name="Percent 7 2 7 7" xfId="39381" xr:uid="{00000000-0005-0000-0000-0000BBA90000}"/>
    <cellStyle name="Percent 7 2 7 7 2" xfId="39382" xr:uid="{00000000-0005-0000-0000-0000BCA90000}"/>
    <cellStyle name="Percent 7 2 7 8" xfId="39383" xr:uid="{00000000-0005-0000-0000-0000BDA90000}"/>
    <cellStyle name="Percent 7 2 8" xfId="39384" xr:uid="{00000000-0005-0000-0000-0000BEA90000}"/>
    <cellStyle name="Percent 7 2 8 2" xfId="39385" xr:uid="{00000000-0005-0000-0000-0000BFA90000}"/>
    <cellStyle name="Percent 7 2 8 2 2" xfId="39386" xr:uid="{00000000-0005-0000-0000-0000C0A90000}"/>
    <cellStyle name="Percent 7 2 8 2 2 2" xfId="39387" xr:uid="{00000000-0005-0000-0000-0000C1A90000}"/>
    <cellStyle name="Percent 7 2 8 2 2 2 2" xfId="39388" xr:uid="{00000000-0005-0000-0000-0000C2A90000}"/>
    <cellStyle name="Percent 7 2 8 2 2 2 3" xfId="39389" xr:uid="{00000000-0005-0000-0000-0000C3A90000}"/>
    <cellStyle name="Percent 7 2 8 2 2 3" xfId="39390" xr:uid="{00000000-0005-0000-0000-0000C4A90000}"/>
    <cellStyle name="Percent 7 2 8 2 2 3 2" xfId="39391" xr:uid="{00000000-0005-0000-0000-0000C5A90000}"/>
    <cellStyle name="Percent 7 2 8 2 2 4" xfId="39392" xr:uid="{00000000-0005-0000-0000-0000C6A90000}"/>
    <cellStyle name="Percent 7 2 8 2 3" xfId="39393" xr:uid="{00000000-0005-0000-0000-0000C7A90000}"/>
    <cellStyle name="Percent 7 2 8 2 3 2" xfId="39394" xr:uid="{00000000-0005-0000-0000-0000C8A90000}"/>
    <cellStyle name="Percent 7 2 8 2 3 3" xfId="39395" xr:uid="{00000000-0005-0000-0000-0000C9A90000}"/>
    <cellStyle name="Percent 7 2 8 2 4" xfId="39396" xr:uid="{00000000-0005-0000-0000-0000CAA90000}"/>
    <cellStyle name="Percent 7 2 8 2 4 2" xfId="39397" xr:uid="{00000000-0005-0000-0000-0000CBA90000}"/>
    <cellStyle name="Percent 7 2 8 2 4 3" xfId="39398" xr:uid="{00000000-0005-0000-0000-0000CCA90000}"/>
    <cellStyle name="Percent 7 2 8 2 5" xfId="39399" xr:uid="{00000000-0005-0000-0000-0000CDA90000}"/>
    <cellStyle name="Percent 7 2 8 2 5 2" xfId="39400" xr:uid="{00000000-0005-0000-0000-0000CEA90000}"/>
    <cellStyle name="Percent 7 2 8 2 6" xfId="39401" xr:uid="{00000000-0005-0000-0000-0000CFA90000}"/>
    <cellStyle name="Percent 7 2 8 3" xfId="39402" xr:uid="{00000000-0005-0000-0000-0000D0A90000}"/>
    <cellStyle name="Percent 7 2 8 3 2" xfId="39403" xr:uid="{00000000-0005-0000-0000-0000D1A90000}"/>
    <cellStyle name="Percent 7 2 8 3 2 2" xfId="39404" xr:uid="{00000000-0005-0000-0000-0000D2A90000}"/>
    <cellStyle name="Percent 7 2 8 3 2 2 2" xfId="39405" xr:uid="{00000000-0005-0000-0000-0000D3A90000}"/>
    <cellStyle name="Percent 7 2 8 3 2 3" xfId="39406" xr:uid="{00000000-0005-0000-0000-0000D4A90000}"/>
    <cellStyle name="Percent 7 2 8 3 3" xfId="39407" xr:uid="{00000000-0005-0000-0000-0000D5A90000}"/>
    <cellStyle name="Percent 7 2 8 3 3 2" xfId="39408" xr:uid="{00000000-0005-0000-0000-0000D6A90000}"/>
    <cellStyle name="Percent 7 2 8 3 4" xfId="39409" xr:uid="{00000000-0005-0000-0000-0000D7A90000}"/>
    <cellStyle name="Percent 7 2 8 4" xfId="39410" xr:uid="{00000000-0005-0000-0000-0000D8A90000}"/>
    <cellStyle name="Percent 7 2 8 4 2" xfId="39411" xr:uid="{00000000-0005-0000-0000-0000D9A90000}"/>
    <cellStyle name="Percent 7 2 8 4 2 2" xfId="39412" xr:uid="{00000000-0005-0000-0000-0000DAA90000}"/>
    <cellStyle name="Percent 7 2 8 4 3" xfId="39413" xr:uid="{00000000-0005-0000-0000-0000DBA90000}"/>
    <cellStyle name="Percent 7 2 8 5" xfId="39414" xr:uid="{00000000-0005-0000-0000-0000DCA90000}"/>
    <cellStyle name="Percent 7 2 8 5 2" xfId="39415" xr:uid="{00000000-0005-0000-0000-0000DDA90000}"/>
    <cellStyle name="Percent 7 2 8 5 2 2" xfId="39416" xr:uid="{00000000-0005-0000-0000-0000DEA90000}"/>
    <cellStyle name="Percent 7 2 8 5 3" xfId="39417" xr:uid="{00000000-0005-0000-0000-0000DFA90000}"/>
    <cellStyle name="Percent 7 2 8 6" xfId="39418" xr:uid="{00000000-0005-0000-0000-0000E0A90000}"/>
    <cellStyle name="Percent 7 2 8 6 2" xfId="39419" xr:uid="{00000000-0005-0000-0000-0000E1A90000}"/>
    <cellStyle name="Percent 7 2 8 7" xfId="39420" xr:uid="{00000000-0005-0000-0000-0000E2A90000}"/>
    <cellStyle name="Percent 7 2 9" xfId="39421" xr:uid="{00000000-0005-0000-0000-0000E3A90000}"/>
    <cellStyle name="Percent 7 2 9 2" xfId="39422" xr:uid="{00000000-0005-0000-0000-0000E4A90000}"/>
    <cellStyle name="Percent 7 2 9 2 2" xfId="39423" xr:uid="{00000000-0005-0000-0000-0000E5A90000}"/>
    <cellStyle name="Percent 7 2 9 2 2 2" xfId="39424" xr:uid="{00000000-0005-0000-0000-0000E6A90000}"/>
    <cellStyle name="Percent 7 2 9 2 2 3" xfId="39425" xr:uid="{00000000-0005-0000-0000-0000E7A90000}"/>
    <cellStyle name="Percent 7 2 9 2 3" xfId="39426" xr:uid="{00000000-0005-0000-0000-0000E8A90000}"/>
    <cellStyle name="Percent 7 2 9 2 3 2" xfId="39427" xr:uid="{00000000-0005-0000-0000-0000E9A90000}"/>
    <cellStyle name="Percent 7 2 9 2 4" xfId="39428" xr:uid="{00000000-0005-0000-0000-0000EAA90000}"/>
    <cellStyle name="Percent 7 2 9 3" xfId="39429" xr:uid="{00000000-0005-0000-0000-0000EBA90000}"/>
    <cellStyle name="Percent 7 2 9 3 2" xfId="39430" xr:uid="{00000000-0005-0000-0000-0000ECA90000}"/>
    <cellStyle name="Percent 7 2 9 3 3" xfId="39431" xr:uid="{00000000-0005-0000-0000-0000EDA90000}"/>
    <cellStyle name="Percent 7 2 9 4" xfId="39432" xr:uid="{00000000-0005-0000-0000-0000EEA90000}"/>
    <cellStyle name="Percent 7 2 9 4 2" xfId="39433" xr:uid="{00000000-0005-0000-0000-0000EFA90000}"/>
    <cellStyle name="Percent 7 2 9 4 3" xfId="39434" xr:uid="{00000000-0005-0000-0000-0000F0A90000}"/>
    <cellStyle name="Percent 7 2 9 5" xfId="39435" xr:uid="{00000000-0005-0000-0000-0000F1A90000}"/>
    <cellStyle name="Percent 7 2 9 5 2" xfId="39436" xr:uid="{00000000-0005-0000-0000-0000F2A90000}"/>
    <cellStyle name="Percent 7 2 9 6" xfId="39437" xr:uid="{00000000-0005-0000-0000-0000F3A90000}"/>
    <cellStyle name="Percent 7 3" xfId="39438" xr:uid="{00000000-0005-0000-0000-0000F4A90000}"/>
    <cellStyle name="Percent 7 3 10" xfId="39439" xr:uid="{00000000-0005-0000-0000-0000F5A90000}"/>
    <cellStyle name="Percent 7 3 10 2" xfId="39440" xr:uid="{00000000-0005-0000-0000-0000F6A90000}"/>
    <cellStyle name="Percent 7 3 10 2 2" xfId="39441" xr:uid="{00000000-0005-0000-0000-0000F7A90000}"/>
    <cellStyle name="Percent 7 3 10 3" xfId="39442" xr:uid="{00000000-0005-0000-0000-0000F8A90000}"/>
    <cellStyle name="Percent 7 3 10 4" xfId="39443" xr:uid="{00000000-0005-0000-0000-0000F9A90000}"/>
    <cellStyle name="Percent 7 3 11" xfId="39444" xr:uid="{00000000-0005-0000-0000-0000FAA90000}"/>
    <cellStyle name="Percent 7 3 11 2" xfId="39445" xr:uid="{00000000-0005-0000-0000-0000FBA90000}"/>
    <cellStyle name="Percent 7 3 11 2 2" xfId="39446" xr:uid="{00000000-0005-0000-0000-0000FCA90000}"/>
    <cellStyle name="Percent 7 3 11 3" xfId="39447" xr:uid="{00000000-0005-0000-0000-0000FDA90000}"/>
    <cellStyle name="Percent 7 3 11 4" xfId="39448" xr:uid="{00000000-0005-0000-0000-0000FEA90000}"/>
    <cellStyle name="Percent 7 3 12" xfId="39449" xr:uid="{00000000-0005-0000-0000-0000FFA90000}"/>
    <cellStyle name="Percent 7 3 12 2" xfId="39450" xr:uid="{00000000-0005-0000-0000-000000AA0000}"/>
    <cellStyle name="Percent 7 3 13" xfId="39451" xr:uid="{00000000-0005-0000-0000-000001AA0000}"/>
    <cellStyle name="Percent 7 3 14" xfId="39452" xr:uid="{00000000-0005-0000-0000-000002AA0000}"/>
    <cellStyle name="Percent 7 3 15" xfId="39453" xr:uid="{00000000-0005-0000-0000-000003AA0000}"/>
    <cellStyle name="Percent 7 3 2" xfId="39454" xr:uid="{00000000-0005-0000-0000-000004AA0000}"/>
    <cellStyle name="Percent 7 3 2 10" xfId="39455" xr:uid="{00000000-0005-0000-0000-000005AA0000}"/>
    <cellStyle name="Percent 7 3 2 10 2" xfId="39456" xr:uid="{00000000-0005-0000-0000-000006AA0000}"/>
    <cellStyle name="Percent 7 3 2 10 2 2" xfId="39457" xr:uid="{00000000-0005-0000-0000-000007AA0000}"/>
    <cellStyle name="Percent 7 3 2 10 3" xfId="39458" xr:uid="{00000000-0005-0000-0000-000008AA0000}"/>
    <cellStyle name="Percent 7 3 2 11" xfId="39459" xr:uid="{00000000-0005-0000-0000-000009AA0000}"/>
    <cellStyle name="Percent 7 3 2 11 2" xfId="39460" xr:uid="{00000000-0005-0000-0000-00000AAA0000}"/>
    <cellStyle name="Percent 7 3 2 12" xfId="39461" xr:uid="{00000000-0005-0000-0000-00000BAA0000}"/>
    <cellStyle name="Percent 7 3 2 13" xfId="39462" xr:uid="{00000000-0005-0000-0000-00000CAA0000}"/>
    <cellStyle name="Percent 7 3 2 2" xfId="39463" xr:uid="{00000000-0005-0000-0000-00000DAA0000}"/>
    <cellStyle name="Percent 7 3 2 2 10" xfId="39464" xr:uid="{00000000-0005-0000-0000-00000EAA0000}"/>
    <cellStyle name="Percent 7 3 2 2 10 2" xfId="39465" xr:uid="{00000000-0005-0000-0000-00000FAA0000}"/>
    <cellStyle name="Percent 7 3 2 2 11" xfId="39466" xr:uid="{00000000-0005-0000-0000-000010AA0000}"/>
    <cellStyle name="Percent 7 3 2 2 2" xfId="39467" xr:uid="{00000000-0005-0000-0000-000011AA0000}"/>
    <cellStyle name="Percent 7 3 2 2 2 2" xfId="39468" xr:uid="{00000000-0005-0000-0000-000012AA0000}"/>
    <cellStyle name="Percent 7 3 2 2 2 2 2" xfId="39469" xr:uid="{00000000-0005-0000-0000-000013AA0000}"/>
    <cellStyle name="Percent 7 3 2 2 2 2 2 2" xfId="39470" xr:uid="{00000000-0005-0000-0000-000014AA0000}"/>
    <cellStyle name="Percent 7 3 2 2 2 2 2 2 2" xfId="39471" xr:uid="{00000000-0005-0000-0000-000015AA0000}"/>
    <cellStyle name="Percent 7 3 2 2 2 2 2 2 2 2" xfId="39472" xr:uid="{00000000-0005-0000-0000-000016AA0000}"/>
    <cellStyle name="Percent 7 3 2 2 2 2 2 2 2 3" xfId="39473" xr:uid="{00000000-0005-0000-0000-000017AA0000}"/>
    <cellStyle name="Percent 7 3 2 2 2 2 2 2 3" xfId="39474" xr:uid="{00000000-0005-0000-0000-000018AA0000}"/>
    <cellStyle name="Percent 7 3 2 2 2 2 2 2 4" xfId="39475" xr:uid="{00000000-0005-0000-0000-000019AA0000}"/>
    <cellStyle name="Percent 7 3 2 2 2 2 2 3" xfId="39476" xr:uid="{00000000-0005-0000-0000-00001AAA0000}"/>
    <cellStyle name="Percent 7 3 2 2 2 2 2 3 2" xfId="39477" xr:uid="{00000000-0005-0000-0000-00001BAA0000}"/>
    <cellStyle name="Percent 7 3 2 2 2 2 2 3 3" xfId="39478" xr:uid="{00000000-0005-0000-0000-00001CAA0000}"/>
    <cellStyle name="Percent 7 3 2 2 2 2 2 4" xfId="39479" xr:uid="{00000000-0005-0000-0000-00001DAA0000}"/>
    <cellStyle name="Percent 7 3 2 2 2 2 2 4 2" xfId="39480" xr:uid="{00000000-0005-0000-0000-00001EAA0000}"/>
    <cellStyle name="Percent 7 3 2 2 2 2 2 4 3" xfId="39481" xr:uid="{00000000-0005-0000-0000-00001FAA0000}"/>
    <cellStyle name="Percent 7 3 2 2 2 2 2 5" xfId="39482" xr:uid="{00000000-0005-0000-0000-000020AA0000}"/>
    <cellStyle name="Percent 7 3 2 2 2 2 2 6" xfId="39483" xr:uid="{00000000-0005-0000-0000-000021AA0000}"/>
    <cellStyle name="Percent 7 3 2 2 2 2 3" xfId="39484" xr:uid="{00000000-0005-0000-0000-000022AA0000}"/>
    <cellStyle name="Percent 7 3 2 2 2 2 3 2" xfId="39485" xr:uid="{00000000-0005-0000-0000-000023AA0000}"/>
    <cellStyle name="Percent 7 3 2 2 2 2 3 2 2" xfId="39486" xr:uid="{00000000-0005-0000-0000-000024AA0000}"/>
    <cellStyle name="Percent 7 3 2 2 2 2 3 2 3" xfId="39487" xr:uid="{00000000-0005-0000-0000-000025AA0000}"/>
    <cellStyle name="Percent 7 3 2 2 2 2 3 3" xfId="39488" xr:uid="{00000000-0005-0000-0000-000026AA0000}"/>
    <cellStyle name="Percent 7 3 2 2 2 2 3 4" xfId="39489" xr:uid="{00000000-0005-0000-0000-000027AA0000}"/>
    <cellStyle name="Percent 7 3 2 2 2 2 4" xfId="39490" xr:uid="{00000000-0005-0000-0000-000028AA0000}"/>
    <cellStyle name="Percent 7 3 2 2 2 2 4 2" xfId="39491" xr:uid="{00000000-0005-0000-0000-000029AA0000}"/>
    <cellStyle name="Percent 7 3 2 2 2 2 4 3" xfId="39492" xr:uid="{00000000-0005-0000-0000-00002AAA0000}"/>
    <cellStyle name="Percent 7 3 2 2 2 2 5" xfId="39493" xr:uid="{00000000-0005-0000-0000-00002BAA0000}"/>
    <cellStyle name="Percent 7 3 2 2 2 2 5 2" xfId="39494" xr:uid="{00000000-0005-0000-0000-00002CAA0000}"/>
    <cellStyle name="Percent 7 3 2 2 2 2 5 3" xfId="39495" xr:uid="{00000000-0005-0000-0000-00002DAA0000}"/>
    <cellStyle name="Percent 7 3 2 2 2 2 6" xfId="39496" xr:uid="{00000000-0005-0000-0000-00002EAA0000}"/>
    <cellStyle name="Percent 7 3 2 2 2 2 6 2" xfId="39497" xr:uid="{00000000-0005-0000-0000-00002FAA0000}"/>
    <cellStyle name="Percent 7 3 2 2 2 2 7" xfId="39498" xr:uid="{00000000-0005-0000-0000-000030AA0000}"/>
    <cellStyle name="Percent 7 3 2 2 2 3" xfId="39499" xr:uid="{00000000-0005-0000-0000-000031AA0000}"/>
    <cellStyle name="Percent 7 3 2 2 2 3 2" xfId="39500" xr:uid="{00000000-0005-0000-0000-000032AA0000}"/>
    <cellStyle name="Percent 7 3 2 2 2 3 2 2" xfId="39501" xr:uid="{00000000-0005-0000-0000-000033AA0000}"/>
    <cellStyle name="Percent 7 3 2 2 2 3 2 2 2" xfId="39502" xr:uid="{00000000-0005-0000-0000-000034AA0000}"/>
    <cellStyle name="Percent 7 3 2 2 2 3 2 2 3" xfId="39503" xr:uid="{00000000-0005-0000-0000-000035AA0000}"/>
    <cellStyle name="Percent 7 3 2 2 2 3 2 3" xfId="39504" xr:uid="{00000000-0005-0000-0000-000036AA0000}"/>
    <cellStyle name="Percent 7 3 2 2 2 3 2 4" xfId="39505" xr:uid="{00000000-0005-0000-0000-000037AA0000}"/>
    <cellStyle name="Percent 7 3 2 2 2 3 3" xfId="39506" xr:uid="{00000000-0005-0000-0000-000038AA0000}"/>
    <cellStyle name="Percent 7 3 2 2 2 3 3 2" xfId="39507" xr:uid="{00000000-0005-0000-0000-000039AA0000}"/>
    <cellStyle name="Percent 7 3 2 2 2 3 3 3" xfId="39508" xr:uid="{00000000-0005-0000-0000-00003AAA0000}"/>
    <cellStyle name="Percent 7 3 2 2 2 3 4" xfId="39509" xr:uid="{00000000-0005-0000-0000-00003BAA0000}"/>
    <cellStyle name="Percent 7 3 2 2 2 3 4 2" xfId="39510" xr:uid="{00000000-0005-0000-0000-00003CAA0000}"/>
    <cellStyle name="Percent 7 3 2 2 2 3 4 3" xfId="39511" xr:uid="{00000000-0005-0000-0000-00003DAA0000}"/>
    <cellStyle name="Percent 7 3 2 2 2 3 5" xfId="39512" xr:uid="{00000000-0005-0000-0000-00003EAA0000}"/>
    <cellStyle name="Percent 7 3 2 2 2 3 6" xfId="39513" xr:uid="{00000000-0005-0000-0000-00003FAA0000}"/>
    <cellStyle name="Percent 7 3 2 2 2 4" xfId="39514" xr:uid="{00000000-0005-0000-0000-000040AA0000}"/>
    <cellStyle name="Percent 7 3 2 2 2 4 2" xfId="39515" xr:uid="{00000000-0005-0000-0000-000041AA0000}"/>
    <cellStyle name="Percent 7 3 2 2 2 4 2 2" xfId="39516" xr:uid="{00000000-0005-0000-0000-000042AA0000}"/>
    <cellStyle name="Percent 7 3 2 2 2 4 2 3" xfId="39517" xr:uid="{00000000-0005-0000-0000-000043AA0000}"/>
    <cellStyle name="Percent 7 3 2 2 2 4 3" xfId="39518" xr:uid="{00000000-0005-0000-0000-000044AA0000}"/>
    <cellStyle name="Percent 7 3 2 2 2 4 4" xfId="39519" xr:uid="{00000000-0005-0000-0000-000045AA0000}"/>
    <cellStyle name="Percent 7 3 2 2 2 5" xfId="39520" xr:uid="{00000000-0005-0000-0000-000046AA0000}"/>
    <cellStyle name="Percent 7 3 2 2 2 5 2" xfId="39521" xr:uid="{00000000-0005-0000-0000-000047AA0000}"/>
    <cellStyle name="Percent 7 3 2 2 2 5 3" xfId="39522" xr:uid="{00000000-0005-0000-0000-000048AA0000}"/>
    <cellStyle name="Percent 7 3 2 2 2 6" xfId="39523" xr:uid="{00000000-0005-0000-0000-000049AA0000}"/>
    <cellStyle name="Percent 7 3 2 2 2 6 2" xfId="39524" xr:uid="{00000000-0005-0000-0000-00004AAA0000}"/>
    <cellStyle name="Percent 7 3 2 2 2 6 3" xfId="39525" xr:uid="{00000000-0005-0000-0000-00004BAA0000}"/>
    <cellStyle name="Percent 7 3 2 2 2 7" xfId="39526" xr:uid="{00000000-0005-0000-0000-00004CAA0000}"/>
    <cellStyle name="Percent 7 3 2 2 2 7 2" xfId="39527" xr:uid="{00000000-0005-0000-0000-00004DAA0000}"/>
    <cellStyle name="Percent 7 3 2 2 2 8" xfId="39528" xr:uid="{00000000-0005-0000-0000-00004EAA0000}"/>
    <cellStyle name="Percent 7 3 2 2 3" xfId="39529" xr:uid="{00000000-0005-0000-0000-00004FAA0000}"/>
    <cellStyle name="Percent 7 3 2 2 3 2" xfId="39530" xr:uid="{00000000-0005-0000-0000-000050AA0000}"/>
    <cellStyle name="Percent 7 3 2 2 3 2 2" xfId="39531" xr:uid="{00000000-0005-0000-0000-000051AA0000}"/>
    <cellStyle name="Percent 7 3 2 2 3 2 2 2" xfId="39532" xr:uid="{00000000-0005-0000-0000-000052AA0000}"/>
    <cellStyle name="Percent 7 3 2 2 3 2 2 2 2" xfId="39533" xr:uid="{00000000-0005-0000-0000-000053AA0000}"/>
    <cellStyle name="Percent 7 3 2 2 3 2 2 2 2 2" xfId="39534" xr:uid="{00000000-0005-0000-0000-000054AA0000}"/>
    <cellStyle name="Percent 7 3 2 2 3 2 2 2 2 3" xfId="39535" xr:uid="{00000000-0005-0000-0000-000055AA0000}"/>
    <cellStyle name="Percent 7 3 2 2 3 2 2 2 3" xfId="39536" xr:uid="{00000000-0005-0000-0000-000056AA0000}"/>
    <cellStyle name="Percent 7 3 2 2 3 2 2 2 4" xfId="39537" xr:uid="{00000000-0005-0000-0000-000057AA0000}"/>
    <cellStyle name="Percent 7 3 2 2 3 2 2 3" xfId="39538" xr:uid="{00000000-0005-0000-0000-000058AA0000}"/>
    <cellStyle name="Percent 7 3 2 2 3 2 2 3 2" xfId="39539" xr:uid="{00000000-0005-0000-0000-000059AA0000}"/>
    <cellStyle name="Percent 7 3 2 2 3 2 2 3 3" xfId="39540" xr:uid="{00000000-0005-0000-0000-00005AAA0000}"/>
    <cellStyle name="Percent 7 3 2 2 3 2 2 4" xfId="39541" xr:uid="{00000000-0005-0000-0000-00005BAA0000}"/>
    <cellStyle name="Percent 7 3 2 2 3 2 2 4 2" xfId="39542" xr:uid="{00000000-0005-0000-0000-00005CAA0000}"/>
    <cellStyle name="Percent 7 3 2 2 3 2 2 4 3" xfId="39543" xr:uid="{00000000-0005-0000-0000-00005DAA0000}"/>
    <cellStyle name="Percent 7 3 2 2 3 2 2 5" xfId="39544" xr:uid="{00000000-0005-0000-0000-00005EAA0000}"/>
    <cellStyle name="Percent 7 3 2 2 3 2 2 6" xfId="39545" xr:uid="{00000000-0005-0000-0000-00005FAA0000}"/>
    <cellStyle name="Percent 7 3 2 2 3 2 3" xfId="39546" xr:uid="{00000000-0005-0000-0000-000060AA0000}"/>
    <cellStyle name="Percent 7 3 2 2 3 2 3 2" xfId="39547" xr:uid="{00000000-0005-0000-0000-000061AA0000}"/>
    <cellStyle name="Percent 7 3 2 2 3 2 3 2 2" xfId="39548" xr:uid="{00000000-0005-0000-0000-000062AA0000}"/>
    <cellStyle name="Percent 7 3 2 2 3 2 3 2 3" xfId="39549" xr:uid="{00000000-0005-0000-0000-000063AA0000}"/>
    <cellStyle name="Percent 7 3 2 2 3 2 3 3" xfId="39550" xr:uid="{00000000-0005-0000-0000-000064AA0000}"/>
    <cellStyle name="Percent 7 3 2 2 3 2 3 4" xfId="39551" xr:uid="{00000000-0005-0000-0000-000065AA0000}"/>
    <cellStyle name="Percent 7 3 2 2 3 2 4" xfId="39552" xr:uid="{00000000-0005-0000-0000-000066AA0000}"/>
    <cellStyle name="Percent 7 3 2 2 3 2 4 2" xfId="39553" xr:uid="{00000000-0005-0000-0000-000067AA0000}"/>
    <cellStyle name="Percent 7 3 2 2 3 2 4 3" xfId="39554" xr:uid="{00000000-0005-0000-0000-000068AA0000}"/>
    <cellStyle name="Percent 7 3 2 2 3 2 5" xfId="39555" xr:uid="{00000000-0005-0000-0000-000069AA0000}"/>
    <cellStyle name="Percent 7 3 2 2 3 2 5 2" xfId="39556" xr:uid="{00000000-0005-0000-0000-00006AAA0000}"/>
    <cellStyle name="Percent 7 3 2 2 3 2 5 3" xfId="39557" xr:uid="{00000000-0005-0000-0000-00006BAA0000}"/>
    <cellStyle name="Percent 7 3 2 2 3 2 6" xfId="39558" xr:uid="{00000000-0005-0000-0000-00006CAA0000}"/>
    <cellStyle name="Percent 7 3 2 2 3 2 6 2" xfId="39559" xr:uid="{00000000-0005-0000-0000-00006DAA0000}"/>
    <cellStyle name="Percent 7 3 2 2 3 2 7" xfId="39560" xr:uid="{00000000-0005-0000-0000-00006EAA0000}"/>
    <cellStyle name="Percent 7 3 2 2 3 3" xfId="39561" xr:uid="{00000000-0005-0000-0000-00006FAA0000}"/>
    <cellStyle name="Percent 7 3 2 2 3 3 2" xfId="39562" xr:uid="{00000000-0005-0000-0000-000070AA0000}"/>
    <cellStyle name="Percent 7 3 2 2 3 3 2 2" xfId="39563" xr:uid="{00000000-0005-0000-0000-000071AA0000}"/>
    <cellStyle name="Percent 7 3 2 2 3 3 2 2 2" xfId="39564" xr:uid="{00000000-0005-0000-0000-000072AA0000}"/>
    <cellStyle name="Percent 7 3 2 2 3 3 2 2 3" xfId="39565" xr:uid="{00000000-0005-0000-0000-000073AA0000}"/>
    <cellStyle name="Percent 7 3 2 2 3 3 2 3" xfId="39566" xr:uid="{00000000-0005-0000-0000-000074AA0000}"/>
    <cellStyle name="Percent 7 3 2 2 3 3 2 4" xfId="39567" xr:uid="{00000000-0005-0000-0000-000075AA0000}"/>
    <cellStyle name="Percent 7 3 2 2 3 3 3" xfId="39568" xr:uid="{00000000-0005-0000-0000-000076AA0000}"/>
    <cellStyle name="Percent 7 3 2 2 3 3 3 2" xfId="39569" xr:uid="{00000000-0005-0000-0000-000077AA0000}"/>
    <cellStyle name="Percent 7 3 2 2 3 3 3 3" xfId="39570" xr:uid="{00000000-0005-0000-0000-000078AA0000}"/>
    <cellStyle name="Percent 7 3 2 2 3 3 4" xfId="39571" xr:uid="{00000000-0005-0000-0000-000079AA0000}"/>
    <cellStyle name="Percent 7 3 2 2 3 3 4 2" xfId="39572" xr:uid="{00000000-0005-0000-0000-00007AAA0000}"/>
    <cellStyle name="Percent 7 3 2 2 3 3 4 3" xfId="39573" xr:uid="{00000000-0005-0000-0000-00007BAA0000}"/>
    <cellStyle name="Percent 7 3 2 2 3 3 5" xfId="39574" xr:uid="{00000000-0005-0000-0000-00007CAA0000}"/>
    <cellStyle name="Percent 7 3 2 2 3 3 6" xfId="39575" xr:uid="{00000000-0005-0000-0000-00007DAA0000}"/>
    <cellStyle name="Percent 7 3 2 2 3 4" xfId="39576" xr:uid="{00000000-0005-0000-0000-00007EAA0000}"/>
    <cellStyle name="Percent 7 3 2 2 3 4 2" xfId="39577" xr:uid="{00000000-0005-0000-0000-00007FAA0000}"/>
    <cellStyle name="Percent 7 3 2 2 3 4 2 2" xfId="39578" xr:uid="{00000000-0005-0000-0000-000080AA0000}"/>
    <cellStyle name="Percent 7 3 2 2 3 4 2 3" xfId="39579" xr:uid="{00000000-0005-0000-0000-000081AA0000}"/>
    <cellStyle name="Percent 7 3 2 2 3 4 3" xfId="39580" xr:uid="{00000000-0005-0000-0000-000082AA0000}"/>
    <cellStyle name="Percent 7 3 2 2 3 4 4" xfId="39581" xr:uid="{00000000-0005-0000-0000-000083AA0000}"/>
    <cellStyle name="Percent 7 3 2 2 3 5" xfId="39582" xr:uid="{00000000-0005-0000-0000-000084AA0000}"/>
    <cellStyle name="Percent 7 3 2 2 3 5 2" xfId="39583" xr:uid="{00000000-0005-0000-0000-000085AA0000}"/>
    <cellStyle name="Percent 7 3 2 2 3 5 3" xfId="39584" xr:uid="{00000000-0005-0000-0000-000086AA0000}"/>
    <cellStyle name="Percent 7 3 2 2 3 6" xfId="39585" xr:uid="{00000000-0005-0000-0000-000087AA0000}"/>
    <cellStyle name="Percent 7 3 2 2 3 6 2" xfId="39586" xr:uid="{00000000-0005-0000-0000-000088AA0000}"/>
    <cellStyle name="Percent 7 3 2 2 3 6 3" xfId="39587" xr:uid="{00000000-0005-0000-0000-000089AA0000}"/>
    <cellStyle name="Percent 7 3 2 2 3 7" xfId="39588" xr:uid="{00000000-0005-0000-0000-00008AAA0000}"/>
    <cellStyle name="Percent 7 3 2 2 3 7 2" xfId="39589" xr:uid="{00000000-0005-0000-0000-00008BAA0000}"/>
    <cellStyle name="Percent 7 3 2 2 3 8" xfId="39590" xr:uid="{00000000-0005-0000-0000-00008CAA0000}"/>
    <cellStyle name="Percent 7 3 2 2 4" xfId="39591" xr:uid="{00000000-0005-0000-0000-00008DAA0000}"/>
    <cellStyle name="Percent 7 3 2 2 4 2" xfId="39592" xr:uid="{00000000-0005-0000-0000-00008EAA0000}"/>
    <cellStyle name="Percent 7 3 2 2 4 2 2" xfId="39593" xr:uid="{00000000-0005-0000-0000-00008FAA0000}"/>
    <cellStyle name="Percent 7 3 2 2 4 2 2 2" xfId="39594" xr:uid="{00000000-0005-0000-0000-000090AA0000}"/>
    <cellStyle name="Percent 7 3 2 2 4 2 2 2 2" xfId="39595" xr:uid="{00000000-0005-0000-0000-000091AA0000}"/>
    <cellStyle name="Percent 7 3 2 2 4 2 2 2 2 2" xfId="39596" xr:uid="{00000000-0005-0000-0000-000092AA0000}"/>
    <cellStyle name="Percent 7 3 2 2 4 2 2 2 2 3" xfId="39597" xr:uid="{00000000-0005-0000-0000-000093AA0000}"/>
    <cellStyle name="Percent 7 3 2 2 4 2 2 2 3" xfId="39598" xr:uid="{00000000-0005-0000-0000-000094AA0000}"/>
    <cellStyle name="Percent 7 3 2 2 4 2 2 2 4" xfId="39599" xr:uid="{00000000-0005-0000-0000-000095AA0000}"/>
    <cellStyle name="Percent 7 3 2 2 4 2 2 3" xfId="39600" xr:uid="{00000000-0005-0000-0000-000096AA0000}"/>
    <cellStyle name="Percent 7 3 2 2 4 2 2 3 2" xfId="39601" xr:uid="{00000000-0005-0000-0000-000097AA0000}"/>
    <cellStyle name="Percent 7 3 2 2 4 2 2 3 3" xfId="39602" xr:uid="{00000000-0005-0000-0000-000098AA0000}"/>
    <cellStyle name="Percent 7 3 2 2 4 2 2 4" xfId="39603" xr:uid="{00000000-0005-0000-0000-000099AA0000}"/>
    <cellStyle name="Percent 7 3 2 2 4 2 2 4 2" xfId="39604" xr:uid="{00000000-0005-0000-0000-00009AAA0000}"/>
    <cellStyle name="Percent 7 3 2 2 4 2 2 4 3" xfId="39605" xr:uid="{00000000-0005-0000-0000-00009BAA0000}"/>
    <cellStyle name="Percent 7 3 2 2 4 2 2 5" xfId="39606" xr:uid="{00000000-0005-0000-0000-00009CAA0000}"/>
    <cellStyle name="Percent 7 3 2 2 4 2 2 6" xfId="39607" xr:uid="{00000000-0005-0000-0000-00009DAA0000}"/>
    <cellStyle name="Percent 7 3 2 2 4 2 3" xfId="39608" xr:uid="{00000000-0005-0000-0000-00009EAA0000}"/>
    <cellStyle name="Percent 7 3 2 2 4 2 3 2" xfId="39609" xr:uid="{00000000-0005-0000-0000-00009FAA0000}"/>
    <cellStyle name="Percent 7 3 2 2 4 2 3 2 2" xfId="39610" xr:uid="{00000000-0005-0000-0000-0000A0AA0000}"/>
    <cellStyle name="Percent 7 3 2 2 4 2 3 2 3" xfId="39611" xr:uid="{00000000-0005-0000-0000-0000A1AA0000}"/>
    <cellStyle name="Percent 7 3 2 2 4 2 3 3" xfId="39612" xr:uid="{00000000-0005-0000-0000-0000A2AA0000}"/>
    <cellStyle name="Percent 7 3 2 2 4 2 3 4" xfId="39613" xr:uid="{00000000-0005-0000-0000-0000A3AA0000}"/>
    <cellStyle name="Percent 7 3 2 2 4 2 4" xfId="39614" xr:uid="{00000000-0005-0000-0000-0000A4AA0000}"/>
    <cellStyle name="Percent 7 3 2 2 4 2 4 2" xfId="39615" xr:uid="{00000000-0005-0000-0000-0000A5AA0000}"/>
    <cellStyle name="Percent 7 3 2 2 4 2 4 3" xfId="39616" xr:uid="{00000000-0005-0000-0000-0000A6AA0000}"/>
    <cellStyle name="Percent 7 3 2 2 4 2 5" xfId="39617" xr:uid="{00000000-0005-0000-0000-0000A7AA0000}"/>
    <cellStyle name="Percent 7 3 2 2 4 2 5 2" xfId="39618" xr:uid="{00000000-0005-0000-0000-0000A8AA0000}"/>
    <cellStyle name="Percent 7 3 2 2 4 2 5 3" xfId="39619" xr:uid="{00000000-0005-0000-0000-0000A9AA0000}"/>
    <cellStyle name="Percent 7 3 2 2 4 2 6" xfId="39620" xr:uid="{00000000-0005-0000-0000-0000AAAA0000}"/>
    <cellStyle name="Percent 7 3 2 2 4 2 6 2" xfId="39621" xr:uid="{00000000-0005-0000-0000-0000ABAA0000}"/>
    <cellStyle name="Percent 7 3 2 2 4 2 7" xfId="39622" xr:uid="{00000000-0005-0000-0000-0000ACAA0000}"/>
    <cellStyle name="Percent 7 3 2 2 4 3" xfId="39623" xr:uid="{00000000-0005-0000-0000-0000ADAA0000}"/>
    <cellStyle name="Percent 7 3 2 2 4 3 2" xfId="39624" xr:uid="{00000000-0005-0000-0000-0000AEAA0000}"/>
    <cellStyle name="Percent 7 3 2 2 4 3 2 2" xfId="39625" xr:uid="{00000000-0005-0000-0000-0000AFAA0000}"/>
    <cellStyle name="Percent 7 3 2 2 4 3 2 2 2" xfId="39626" xr:uid="{00000000-0005-0000-0000-0000B0AA0000}"/>
    <cellStyle name="Percent 7 3 2 2 4 3 2 2 3" xfId="39627" xr:uid="{00000000-0005-0000-0000-0000B1AA0000}"/>
    <cellStyle name="Percent 7 3 2 2 4 3 2 3" xfId="39628" xr:uid="{00000000-0005-0000-0000-0000B2AA0000}"/>
    <cellStyle name="Percent 7 3 2 2 4 3 2 4" xfId="39629" xr:uid="{00000000-0005-0000-0000-0000B3AA0000}"/>
    <cellStyle name="Percent 7 3 2 2 4 3 3" xfId="39630" xr:uid="{00000000-0005-0000-0000-0000B4AA0000}"/>
    <cellStyle name="Percent 7 3 2 2 4 3 3 2" xfId="39631" xr:uid="{00000000-0005-0000-0000-0000B5AA0000}"/>
    <cellStyle name="Percent 7 3 2 2 4 3 3 3" xfId="39632" xr:uid="{00000000-0005-0000-0000-0000B6AA0000}"/>
    <cellStyle name="Percent 7 3 2 2 4 3 4" xfId="39633" xr:uid="{00000000-0005-0000-0000-0000B7AA0000}"/>
    <cellStyle name="Percent 7 3 2 2 4 3 4 2" xfId="39634" xr:uid="{00000000-0005-0000-0000-0000B8AA0000}"/>
    <cellStyle name="Percent 7 3 2 2 4 3 4 3" xfId="39635" xr:uid="{00000000-0005-0000-0000-0000B9AA0000}"/>
    <cellStyle name="Percent 7 3 2 2 4 3 5" xfId="39636" xr:uid="{00000000-0005-0000-0000-0000BAAA0000}"/>
    <cellStyle name="Percent 7 3 2 2 4 3 6" xfId="39637" xr:uid="{00000000-0005-0000-0000-0000BBAA0000}"/>
    <cellStyle name="Percent 7 3 2 2 4 4" xfId="39638" xr:uid="{00000000-0005-0000-0000-0000BCAA0000}"/>
    <cellStyle name="Percent 7 3 2 2 4 4 2" xfId="39639" xr:uid="{00000000-0005-0000-0000-0000BDAA0000}"/>
    <cellStyle name="Percent 7 3 2 2 4 4 2 2" xfId="39640" xr:uid="{00000000-0005-0000-0000-0000BEAA0000}"/>
    <cellStyle name="Percent 7 3 2 2 4 4 2 3" xfId="39641" xr:uid="{00000000-0005-0000-0000-0000BFAA0000}"/>
    <cellStyle name="Percent 7 3 2 2 4 4 3" xfId="39642" xr:uid="{00000000-0005-0000-0000-0000C0AA0000}"/>
    <cellStyle name="Percent 7 3 2 2 4 4 4" xfId="39643" xr:uid="{00000000-0005-0000-0000-0000C1AA0000}"/>
    <cellStyle name="Percent 7 3 2 2 4 5" xfId="39644" xr:uid="{00000000-0005-0000-0000-0000C2AA0000}"/>
    <cellStyle name="Percent 7 3 2 2 4 5 2" xfId="39645" xr:uid="{00000000-0005-0000-0000-0000C3AA0000}"/>
    <cellStyle name="Percent 7 3 2 2 4 5 3" xfId="39646" xr:uid="{00000000-0005-0000-0000-0000C4AA0000}"/>
    <cellStyle name="Percent 7 3 2 2 4 6" xfId="39647" xr:uid="{00000000-0005-0000-0000-0000C5AA0000}"/>
    <cellStyle name="Percent 7 3 2 2 4 6 2" xfId="39648" xr:uid="{00000000-0005-0000-0000-0000C6AA0000}"/>
    <cellStyle name="Percent 7 3 2 2 4 6 3" xfId="39649" xr:uid="{00000000-0005-0000-0000-0000C7AA0000}"/>
    <cellStyle name="Percent 7 3 2 2 4 7" xfId="39650" xr:uid="{00000000-0005-0000-0000-0000C8AA0000}"/>
    <cellStyle name="Percent 7 3 2 2 4 7 2" xfId="39651" xr:uid="{00000000-0005-0000-0000-0000C9AA0000}"/>
    <cellStyle name="Percent 7 3 2 2 4 8" xfId="39652" xr:uid="{00000000-0005-0000-0000-0000CAAA0000}"/>
    <cellStyle name="Percent 7 3 2 2 5" xfId="39653" xr:uid="{00000000-0005-0000-0000-0000CBAA0000}"/>
    <cellStyle name="Percent 7 3 2 2 5 2" xfId="39654" xr:uid="{00000000-0005-0000-0000-0000CCAA0000}"/>
    <cellStyle name="Percent 7 3 2 2 5 2 2" xfId="39655" xr:uid="{00000000-0005-0000-0000-0000CDAA0000}"/>
    <cellStyle name="Percent 7 3 2 2 5 2 2 2" xfId="39656" xr:uid="{00000000-0005-0000-0000-0000CEAA0000}"/>
    <cellStyle name="Percent 7 3 2 2 5 2 2 2 2" xfId="39657" xr:uid="{00000000-0005-0000-0000-0000CFAA0000}"/>
    <cellStyle name="Percent 7 3 2 2 5 2 2 2 3" xfId="39658" xr:uid="{00000000-0005-0000-0000-0000D0AA0000}"/>
    <cellStyle name="Percent 7 3 2 2 5 2 2 3" xfId="39659" xr:uid="{00000000-0005-0000-0000-0000D1AA0000}"/>
    <cellStyle name="Percent 7 3 2 2 5 2 2 4" xfId="39660" xr:uid="{00000000-0005-0000-0000-0000D2AA0000}"/>
    <cellStyle name="Percent 7 3 2 2 5 2 3" xfId="39661" xr:uid="{00000000-0005-0000-0000-0000D3AA0000}"/>
    <cellStyle name="Percent 7 3 2 2 5 2 3 2" xfId="39662" xr:uid="{00000000-0005-0000-0000-0000D4AA0000}"/>
    <cellStyle name="Percent 7 3 2 2 5 2 3 3" xfId="39663" xr:uid="{00000000-0005-0000-0000-0000D5AA0000}"/>
    <cellStyle name="Percent 7 3 2 2 5 2 4" xfId="39664" xr:uid="{00000000-0005-0000-0000-0000D6AA0000}"/>
    <cellStyle name="Percent 7 3 2 2 5 2 4 2" xfId="39665" xr:uid="{00000000-0005-0000-0000-0000D7AA0000}"/>
    <cellStyle name="Percent 7 3 2 2 5 2 4 3" xfId="39666" xr:uid="{00000000-0005-0000-0000-0000D8AA0000}"/>
    <cellStyle name="Percent 7 3 2 2 5 2 5" xfId="39667" xr:uid="{00000000-0005-0000-0000-0000D9AA0000}"/>
    <cellStyle name="Percent 7 3 2 2 5 2 6" xfId="39668" xr:uid="{00000000-0005-0000-0000-0000DAAA0000}"/>
    <cellStyle name="Percent 7 3 2 2 5 3" xfId="39669" xr:uid="{00000000-0005-0000-0000-0000DBAA0000}"/>
    <cellStyle name="Percent 7 3 2 2 5 3 2" xfId="39670" xr:uid="{00000000-0005-0000-0000-0000DCAA0000}"/>
    <cellStyle name="Percent 7 3 2 2 5 3 2 2" xfId="39671" xr:uid="{00000000-0005-0000-0000-0000DDAA0000}"/>
    <cellStyle name="Percent 7 3 2 2 5 3 2 3" xfId="39672" xr:uid="{00000000-0005-0000-0000-0000DEAA0000}"/>
    <cellStyle name="Percent 7 3 2 2 5 3 3" xfId="39673" xr:uid="{00000000-0005-0000-0000-0000DFAA0000}"/>
    <cellStyle name="Percent 7 3 2 2 5 3 4" xfId="39674" xr:uid="{00000000-0005-0000-0000-0000E0AA0000}"/>
    <cellStyle name="Percent 7 3 2 2 5 4" xfId="39675" xr:uid="{00000000-0005-0000-0000-0000E1AA0000}"/>
    <cellStyle name="Percent 7 3 2 2 5 4 2" xfId="39676" xr:uid="{00000000-0005-0000-0000-0000E2AA0000}"/>
    <cellStyle name="Percent 7 3 2 2 5 4 3" xfId="39677" xr:uid="{00000000-0005-0000-0000-0000E3AA0000}"/>
    <cellStyle name="Percent 7 3 2 2 5 5" xfId="39678" xr:uid="{00000000-0005-0000-0000-0000E4AA0000}"/>
    <cellStyle name="Percent 7 3 2 2 5 5 2" xfId="39679" xr:uid="{00000000-0005-0000-0000-0000E5AA0000}"/>
    <cellStyle name="Percent 7 3 2 2 5 5 3" xfId="39680" xr:uid="{00000000-0005-0000-0000-0000E6AA0000}"/>
    <cellStyle name="Percent 7 3 2 2 5 6" xfId="39681" xr:uid="{00000000-0005-0000-0000-0000E7AA0000}"/>
    <cellStyle name="Percent 7 3 2 2 5 6 2" xfId="39682" xr:uid="{00000000-0005-0000-0000-0000E8AA0000}"/>
    <cellStyle name="Percent 7 3 2 2 5 7" xfId="39683" xr:uid="{00000000-0005-0000-0000-0000E9AA0000}"/>
    <cellStyle name="Percent 7 3 2 2 6" xfId="39684" xr:uid="{00000000-0005-0000-0000-0000EAAA0000}"/>
    <cellStyle name="Percent 7 3 2 2 6 2" xfId="39685" xr:uid="{00000000-0005-0000-0000-0000EBAA0000}"/>
    <cellStyle name="Percent 7 3 2 2 6 2 2" xfId="39686" xr:uid="{00000000-0005-0000-0000-0000ECAA0000}"/>
    <cellStyle name="Percent 7 3 2 2 6 2 2 2" xfId="39687" xr:uid="{00000000-0005-0000-0000-0000EDAA0000}"/>
    <cellStyle name="Percent 7 3 2 2 6 2 2 3" xfId="39688" xr:uid="{00000000-0005-0000-0000-0000EEAA0000}"/>
    <cellStyle name="Percent 7 3 2 2 6 2 3" xfId="39689" xr:uid="{00000000-0005-0000-0000-0000EFAA0000}"/>
    <cellStyle name="Percent 7 3 2 2 6 2 4" xfId="39690" xr:uid="{00000000-0005-0000-0000-0000F0AA0000}"/>
    <cellStyle name="Percent 7 3 2 2 6 3" xfId="39691" xr:uid="{00000000-0005-0000-0000-0000F1AA0000}"/>
    <cellStyle name="Percent 7 3 2 2 6 3 2" xfId="39692" xr:uid="{00000000-0005-0000-0000-0000F2AA0000}"/>
    <cellStyle name="Percent 7 3 2 2 6 3 3" xfId="39693" xr:uid="{00000000-0005-0000-0000-0000F3AA0000}"/>
    <cellStyle name="Percent 7 3 2 2 6 4" xfId="39694" xr:uid="{00000000-0005-0000-0000-0000F4AA0000}"/>
    <cellStyle name="Percent 7 3 2 2 6 4 2" xfId="39695" xr:uid="{00000000-0005-0000-0000-0000F5AA0000}"/>
    <cellStyle name="Percent 7 3 2 2 6 4 3" xfId="39696" xr:uid="{00000000-0005-0000-0000-0000F6AA0000}"/>
    <cellStyle name="Percent 7 3 2 2 6 5" xfId="39697" xr:uid="{00000000-0005-0000-0000-0000F7AA0000}"/>
    <cellStyle name="Percent 7 3 2 2 6 5 2" xfId="39698" xr:uid="{00000000-0005-0000-0000-0000F8AA0000}"/>
    <cellStyle name="Percent 7 3 2 2 6 6" xfId="39699" xr:uid="{00000000-0005-0000-0000-0000F9AA0000}"/>
    <cellStyle name="Percent 7 3 2 2 7" xfId="39700" xr:uid="{00000000-0005-0000-0000-0000FAAA0000}"/>
    <cellStyle name="Percent 7 3 2 2 7 2" xfId="39701" xr:uid="{00000000-0005-0000-0000-0000FBAA0000}"/>
    <cellStyle name="Percent 7 3 2 2 7 2 2" xfId="39702" xr:uid="{00000000-0005-0000-0000-0000FCAA0000}"/>
    <cellStyle name="Percent 7 3 2 2 7 2 3" xfId="39703" xr:uid="{00000000-0005-0000-0000-0000FDAA0000}"/>
    <cellStyle name="Percent 7 3 2 2 7 3" xfId="39704" xr:uid="{00000000-0005-0000-0000-0000FEAA0000}"/>
    <cellStyle name="Percent 7 3 2 2 7 4" xfId="39705" xr:uid="{00000000-0005-0000-0000-0000FFAA0000}"/>
    <cellStyle name="Percent 7 3 2 2 8" xfId="39706" xr:uid="{00000000-0005-0000-0000-000000AB0000}"/>
    <cellStyle name="Percent 7 3 2 2 8 2" xfId="39707" xr:uid="{00000000-0005-0000-0000-000001AB0000}"/>
    <cellStyle name="Percent 7 3 2 2 8 3" xfId="39708" xr:uid="{00000000-0005-0000-0000-000002AB0000}"/>
    <cellStyle name="Percent 7 3 2 2 9" xfId="39709" xr:uid="{00000000-0005-0000-0000-000003AB0000}"/>
    <cellStyle name="Percent 7 3 2 2 9 2" xfId="39710" xr:uid="{00000000-0005-0000-0000-000004AB0000}"/>
    <cellStyle name="Percent 7 3 2 2 9 3" xfId="39711" xr:uid="{00000000-0005-0000-0000-000005AB0000}"/>
    <cellStyle name="Percent 7 3 2 3" xfId="39712" xr:uid="{00000000-0005-0000-0000-000006AB0000}"/>
    <cellStyle name="Percent 7 3 2 3 2" xfId="39713" xr:uid="{00000000-0005-0000-0000-000007AB0000}"/>
    <cellStyle name="Percent 7 3 2 3 2 2" xfId="39714" xr:uid="{00000000-0005-0000-0000-000008AB0000}"/>
    <cellStyle name="Percent 7 3 2 3 2 2 2" xfId="39715" xr:uid="{00000000-0005-0000-0000-000009AB0000}"/>
    <cellStyle name="Percent 7 3 2 3 2 2 2 2" xfId="39716" xr:uid="{00000000-0005-0000-0000-00000AAB0000}"/>
    <cellStyle name="Percent 7 3 2 3 2 2 2 2 2" xfId="39717" xr:uid="{00000000-0005-0000-0000-00000BAB0000}"/>
    <cellStyle name="Percent 7 3 2 3 2 2 2 2 3" xfId="39718" xr:uid="{00000000-0005-0000-0000-00000CAB0000}"/>
    <cellStyle name="Percent 7 3 2 3 2 2 2 3" xfId="39719" xr:uid="{00000000-0005-0000-0000-00000DAB0000}"/>
    <cellStyle name="Percent 7 3 2 3 2 2 2 4" xfId="39720" xr:uid="{00000000-0005-0000-0000-00000EAB0000}"/>
    <cellStyle name="Percent 7 3 2 3 2 2 3" xfId="39721" xr:uid="{00000000-0005-0000-0000-00000FAB0000}"/>
    <cellStyle name="Percent 7 3 2 3 2 2 3 2" xfId="39722" xr:uid="{00000000-0005-0000-0000-000010AB0000}"/>
    <cellStyle name="Percent 7 3 2 3 2 2 3 3" xfId="39723" xr:uid="{00000000-0005-0000-0000-000011AB0000}"/>
    <cellStyle name="Percent 7 3 2 3 2 2 4" xfId="39724" xr:uid="{00000000-0005-0000-0000-000012AB0000}"/>
    <cellStyle name="Percent 7 3 2 3 2 2 4 2" xfId="39725" xr:uid="{00000000-0005-0000-0000-000013AB0000}"/>
    <cellStyle name="Percent 7 3 2 3 2 2 4 3" xfId="39726" xr:uid="{00000000-0005-0000-0000-000014AB0000}"/>
    <cellStyle name="Percent 7 3 2 3 2 2 5" xfId="39727" xr:uid="{00000000-0005-0000-0000-000015AB0000}"/>
    <cellStyle name="Percent 7 3 2 3 2 2 5 2" xfId="39728" xr:uid="{00000000-0005-0000-0000-000016AB0000}"/>
    <cellStyle name="Percent 7 3 2 3 2 2 6" xfId="39729" xr:uid="{00000000-0005-0000-0000-000017AB0000}"/>
    <cellStyle name="Percent 7 3 2 3 2 3" xfId="39730" xr:uid="{00000000-0005-0000-0000-000018AB0000}"/>
    <cellStyle name="Percent 7 3 2 3 2 3 2" xfId="39731" xr:uid="{00000000-0005-0000-0000-000019AB0000}"/>
    <cellStyle name="Percent 7 3 2 3 2 3 2 2" xfId="39732" xr:uid="{00000000-0005-0000-0000-00001AAB0000}"/>
    <cellStyle name="Percent 7 3 2 3 2 3 2 3" xfId="39733" xr:uid="{00000000-0005-0000-0000-00001BAB0000}"/>
    <cellStyle name="Percent 7 3 2 3 2 3 3" xfId="39734" xr:uid="{00000000-0005-0000-0000-00001CAB0000}"/>
    <cellStyle name="Percent 7 3 2 3 2 3 4" xfId="39735" xr:uid="{00000000-0005-0000-0000-00001DAB0000}"/>
    <cellStyle name="Percent 7 3 2 3 2 4" xfId="39736" xr:uid="{00000000-0005-0000-0000-00001EAB0000}"/>
    <cellStyle name="Percent 7 3 2 3 2 4 2" xfId="39737" xr:uid="{00000000-0005-0000-0000-00001FAB0000}"/>
    <cellStyle name="Percent 7 3 2 3 2 4 3" xfId="39738" xr:uid="{00000000-0005-0000-0000-000020AB0000}"/>
    <cellStyle name="Percent 7 3 2 3 2 5" xfId="39739" xr:uid="{00000000-0005-0000-0000-000021AB0000}"/>
    <cellStyle name="Percent 7 3 2 3 2 5 2" xfId="39740" xr:uid="{00000000-0005-0000-0000-000022AB0000}"/>
    <cellStyle name="Percent 7 3 2 3 2 5 3" xfId="39741" xr:uid="{00000000-0005-0000-0000-000023AB0000}"/>
    <cellStyle name="Percent 7 3 2 3 2 6" xfId="39742" xr:uid="{00000000-0005-0000-0000-000024AB0000}"/>
    <cellStyle name="Percent 7 3 2 3 2 6 2" xfId="39743" xr:uid="{00000000-0005-0000-0000-000025AB0000}"/>
    <cellStyle name="Percent 7 3 2 3 2 7" xfId="39744" xr:uid="{00000000-0005-0000-0000-000026AB0000}"/>
    <cellStyle name="Percent 7 3 2 3 3" xfId="39745" xr:uid="{00000000-0005-0000-0000-000027AB0000}"/>
    <cellStyle name="Percent 7 3 2 3 3 2" xfId="39746" xr:uid="{00000000-0005-0000-0000-000028AB0000}"/>
    <cellStyle name="Percent 7 3 2 3 3 2 2" xfId="39747" xr:uid="{00000000-0005-0000-0000-000029AB0000}"/>
    <cellStyle name="Percent 7 3 2 3 3 2 2 2" xfId="39748" xr:uid="{00000000-0005-0000-0000-00002AAB0000}"/>
    <cellStyle name="Percent 7 3 2 3 3 2 2 3" xfId="39749" xr:uid="{00000000-0005-0000-0000-00002BAB0000}"/>
    <cellStyle name="Percent 7 3 2 3 3 2 3" xfId="39750" xr:uid="{00000000-0005-0000-0000-00002CAB0000}"/>
    <cellStyle name="Percent 7 3 2 3 3 2 3 2" xfId="39751" xr:uid="{00000000-0005-0000-0000-00002DAB0000}"/>
    <cellStyle name="Percent 7 3 2 3 3 2 4" xfId="39752" xr:uid="{00000000-0005-0000-0000-00002EAB0000}"/>
    <cellStyle name="Percent 7 3 2 3 3 3" xfId="39753" xr:uid="{00000000-0005-0000-0000-00002FAB0000}"/>
    <cellStyle name="Percent 7 3 2 3 3 3 2" xfId="39754" xr:uid="{00000000-0005-0000-0000-000030AB0000}"/>
    <cellStyle name="Percent 7 3 2 3 3 3 3" xfId="39755" xr:uid="{00000000-0005-0000-0000-000031AB0000}"/>
    <cellStyle name="Percent 7 3 2 3 3 4" xfId="39756" xr:uid="{00000000-0005-0000-0000-000032AB0000}"/>
    <cellStyle name="Percent 7 3 2 3 3 4 2" xfId="39757" xr:uid="{00000000-0005-0000-0000-000033AB0000}"/>
    <cellStyle name="Percent 7 3 2 3 3 4 3" xfId="39758" xr:uid="{00000000-0005-0000-0000-000034AB0000}"/>
    <cellStyle name="Percent 7 3 2 3 3 5" xfId="39759" xr:uid="{00000000-0005-0000-0000-000035AB0000}"/>
    <cellStyle name="Percent 7 3 2 3 3 5 2" xfId="39760" xr:uid="{00000000-0005-0000-0000-000036AB0000}"/>
    <cellStyle name="Percent 7 3 2 3 3 6" xfId="39761" xr:uid="{00000000-0005-0000-0000-000037AB0000}"/>
    <cellStyle name="Percent 7 3 2 3 4" xfId="39762" xr:uid="{00000000-0005-0000-0000-000038AB0000}"/>
    <cellStyle name="Percent 7 3 2 3 4 2" xfId="39763" xr:uid="{00000000-0005-0000-0000-000039AB0000}"/>
    <cellStyle name="Percent 7 3 2 3 4 2 2" xfId="39764" xr:uid="{00000000-0005-0000-0000-00003AAB0000}"/>
    <cellStyle name="Percent 7 3 2 3 4 2 2 2" xfId="39765" xr:uid="{00000000-0005-0000-0000-00003BAB0000}"/>
    <cellStyle name="Percent 7 3 2 3 4 2 3" xfId="39766" xr:uid="{00000000-0005-0000-0000-00003CAB0000}"/>
    <cellStyle name="Percent 7 3 2 3 4 3" xfId="39767" xr:uid="{00000000-0005-0000-0000-00003DAB0000}"/>
    <cellStyle name="Percent 7 3 2 3 4 3 2" xfId="39768" xr:uid="{00000000-0005-0000-0000-00003EAB0000}"/>
    <cellStyle name="Percent 7 3 2 3 4 4" xfId="39769" xr:uid="{00000000-0005-0000-0000-00003FAB0000}"/>
    <cellStyle name="Percent 7 3 2 3 5" xfId="39770" xr:uid="{00000000-0005-0000-0000-000040AB0000}"/>
    <cellStyle name="Percent 7 3 2 3 5 2" xfId="39771" xr:uid="{00000000-0005-0000-0000-000041AB0000}"/>
    <cellStyle name="Percent 7 3 2 3 5 2 2" xfId="39772" xr:uid="{00000000-0005-0000-0000-000042AB0000}"/>
    <cellStyle name="Percent 7 3 2 3 5 3" xfId="39773" xr:uid="{00000000-0005-0000-0000-000043AB0000}"/>
    <cellStyle name="Percent 7 3 2 3 6" xfId="39774" xr:uid="{00000000-0005-0000-0000-000044AB0000}"/>
    <cellStyle name="Percent 7 3 2 3 6 2" xfId="39775" xr:uid="{00000000-0005-0000-0000-000045AB0000}"/>
    <cellStyle name="Percent 7 3 2 3 6 2 2" xfId="39776" xr:uid="{00000000-0005-0000-0000-000046AB0000}"/>
    <cellStyle name="Percent 7 3 2 3 6 3" xfId="39777" xr:uid="{00000000-0005-0000-0000-000047AB0000}"/>
    <cellStyle name="Percent 7 3 2 3 7" xfId="39778" xr:uid="{00000000-0005-0000-0000-000048AB0000}"/>
    <cellStyle name="Percent 7 3 2 3 7 2" xfId="39779" xr:uid="{00000000-0005-0000-0000-000049AB0000}"/>
    <cellStyle name="Percent 7 3 2 3 8" xfId="39780" xr:uid="{00000000-0005-0000-0000-00004AAB0000}"/>
    <cellStyle name="Percent 7 3 2 4" xfId="39781" xr:uid="{00000000-0005-0000-0000-00004BAB0000}"/>
    <cellStyle name="Percent 7 3 2 4 2" xfId="39782" xr:uid="{00000000-0005-0000-0000-00004CAB0000}"/>
    <cellStyle name="Percent 7 3 2 4 2 2" xfId="39783" xr:uid="{00000000-0005-0000-0000-00004DAB0000}"/>
    <cellStyle name="Percent 7 3 2 4 2 2 2" xfId="39784" xr:uid="{00000000-0005-0000-0000-00004EAB0000}"/>
    <cellStyle name="Percent 7 3 2 4 2 2 2 2" xfId="39785" xr:uid="{00000000-0005-0000-0000-00004FAB0000}"/>
    <cellStyle name="Percent 7 3 2 4 2 2 2 2 2" xfId="39786" xr:uid="{00000000-0005-0000-0000-000050AB0000}"/>
    <cellStyle name="Percent 7 3 2 4 2 2 2 2 3" xfId="39787" xr:uid="{00000000-0005-0000-0000-000051AB0000}"/>
    <cellStyle name="Percent 7 3 2 4 2 2 2 3" xfId="39788" xr:uid="{00000000-0005-0000-0000-000052AB0000}"/>
    <cellStyle name="Percent 7 3 2 4 2 2 2 4" xfId="39789" xr:uid="{00000000-0005-0000-0000-000053AB0000}"/>
    <cellStyle name="Percent 7 3 2 4 2 2 3" xfId="39790" xr:uid="{00000000-0005-0000-0000-000054AB0000}"/>
    <cellStyle name="Percent 7 3 2 4 2 2 3 2" xfId="39791" xr:uid="{00000000-0005-0000-0000-000055AB0000}"/>
    <cellStyle name="Percent 7 3 2 4 2 2 3 3" xfId="39792" xr:uid="{00000000-0005-0000-0000-000056AB0000}"/>
    <cellStyle name="Percent 7 3 2 4 2 2 4" xfId="39793" xr:uid="{00000000-0005-0000-0000-000057AB0000}"/>
    <cellStyle name="Percent 7 3 2 4 2 2 4 2" xfId="39794" xr:uid="{00000000-0005-0000-0000-000058AB0000}"/>
    <cellStyle name="Percent 7 3 2 4 2 2 4 3" xfId="39795" xr:uid="{00000000-0005-0000-0000-000059AB0000}"/>
    <cellStyle name="Percent 7 3 2 4 2 2 5" xfId="39796" xr:uid="{00000000-0005-0000-0000-00005AAB0000}"/>
    <cellStyle name="Percent 7 3 2 4 2 2 5 2" xfId="39797" xr:uid="{00000000-0005-0000-0000-00005BAB0000}"/>
    <cellStyle name="Percent 7 3 2 4 2 2 6" xfId="39798" xr:uid="{00000000-0005-0000-0000-00005CAB0000}"/>
    <cellStyle name="Percent 7 3 2 4 2 3" xfId="39799" xr:uid="{00000000-0005-0000-0000-00005DAB0000}"/>
    <cellStyle name="Percent 7 3 2 4 2 3 2" xfId="39800" xr:uid="{00000000-0005-0000-0000-00005EAB0000}"/>
    <cellStyle name="Percent 7 3 2 4 2 3 2 2" xfId="39801" xr:uid="{00000000-0005-0000-0000-00005FAB0000}"/>
    <cellStyle name="Percent 7 3 2 4 2 3 2 3" xfId="39802" xr:uid="{00000000-0005-0000-0000-000060AB0000}"/>
    <cellStyle name="Percent 7 3 2 4 2 3 3" xfId="39803" xr:uid="{00000000-0005-0000-0000-000061AB0000}"/>
    <cellStyle name="Percent 7 3 2 4 2 3 4" xfId="39804" xr:uid="{00000000-0005-0000-0000-000062AB0000}"/>
    <cellStyle name="Percent 7 3 2 4 2 4" xfId="39805" xr:uid="{00000000-0005-0000-0000-000063AB0000}"/>
    <cellStyle name="Percent 7 3 2 4 2 4 2" xfId="39806" xr:uid="{00000000-0005-0000-0000-000064AB0000}"/>
    <cellStyle name="Percent 7 3 2 4 2 4 3" xfId="39807" xr:uid="{00000000-0005-0000-0000-000065AB0000}"/>
    <cellStyle name="Percent 7 3 2 4 2 5" xfId="39808" xr:uid="{00000000-0005-0000-0000-000066AB0000}"/>
    <cellStyle name="Percent 7 3 2 4 2 5 2" xfId="39809" xr:uid="{00000000-0005-0000-0000-000067AB0000}"/>
    <cellStyle name="Percent 7 3 2 4 2 5 3" xfId="39810" xr:uid="{00000000-0005-0000-0000-000068AB0000}"/>
    <cellStyle name="Percent 7 3 2 4 2 6" xfId="39811" xr:uid="{00000000-0005-0000-0000-000069AB0000}"/>
    <cellStyle name="Percent 7 3 2 4 2 6 2" xfId="39812" xr:uid="{00000000-0005-0000-0000-00006AAB0000}"/>
    <cellStyle name="Percent 7 3 2 4 2 7" xfId="39813" xr:uid="{00000000-0005-0000-0000-00006BAB0000}"/>
    <cellStyle name="Percent 7 3 2 4 3" xfId="39814" xr:uid="{00000000-0005-0000-0000-00006CAB0000}"/>
    <cellStyle name="Percent 7 3 2 4 3 2" xfId="39815" xr:uid="{00000000-0005-0000-0000-00006DAB0000}"/>
    <cellStyle name="Percent 7 3 2 4 3 2 2" xfId="39816" xr:uid="{00000000-0005-0000-0000-00006EAB0000}"/>
    <cellStyle name="Percent 7 3 2 4 3 2 2 2" xfId="39817" xr:uid="{00000000-0005-0000-0000-00006FAB0000}"/>
    <cellStyle name="Percent 7 3 2 4 3 2 2 3" xfId="39818" xr:uid="{00000000-0005-0000-0000-000070AB0000}"/>
    <cellStyle name="Percent 7 3 2 4 3 2 3" xfId="39819" xr:uid="{00000000-0005-0000-0000-000071AB0000}"/>
    <cellStyle name="Percent 7 3 2 4 3 2 3 2" xfId="39820" xr:uid="{00000000-0005-0000-0000-000072AB0000}"/>
    <cellStyle name="Percent 7 3 2 4 3 2 4" xfId="39821" xr:uid="{00000000-0005-0000-0000-000073AB0000}"/>
    <cellStyle name="Percent 7 3 2 4 3 3" xfId="39822" xr:uid="{00000000-0005-0000-0000-000074AB0000}"/>
    <cellStyle name="Percent 7 3 2 4 3 3 2" xfId="39823" xr:uid="{00000000-0005-0000-0000-000075AB0000}"/>
    <cellStyle name="Percent 7 3 2 4 3 3 3" xfId="39824" xr:uid="{00000000-0005-0000-0000-000076AB0000}"/>
    <cellStyle name="Percent 7 3 2 4 3 4" xfId="39825" xr:uid="{00000000-0005-0000-0000-000077AB0000}"/>
    <cellStyle name="Percent 7 3 2 4 3 4 2" xfId="39826" xr:uid="{00000000-0005-0000-0000-000078AB0000}"/>
    <cellStyle name="Percent 7 3 2 4 3 4 3" xfId="39827" xr:uid="{00000000-0005-0000-0000-000079AB0000}"/>
    <cellStyle name="Percent 7 3 2 4 3 5" xfId="39828" xr:uid="{00000000-0005-0000-0000-00007AAB0000}"/>
    <cellStyle name="Percent 7 3 2 4 3 5 2" xfId="39829" xr:uid="{00000000-0005-0000-0000-00007BAB0000}"/>
    <cellStyle name="Percent 7 3 2 4 3 6" xfId="39830" xr:uid="{00000000-0005-0000-0000-00007CAB0000}"/>
    <cellStyle name="Percent 7 3 2 4 4" xfId="39831" xr:uid="{00000000-0005-0000-0000-00007DAB0000}"/>
    <cellStyle name="Percent 7 3 2 4 4 2" xfId="39832" xr:uid="{00000000-0005-0000-0000-00007EAB0000}"/>
    <cellStyle name="Percent 7 3 2 4 4 2 2" xfId="39833" xr:uid="{00000000-0005-0000-0000-00007FAB0000}"/>
    <cellStyle name="Percent 7 3 2 4 4 2 2 2" xfId="39834" xr:uid="{00000000-0005-0000-0000-000080AB0000}"/>
    <cellStyle name="Percent 7 3 2 4 4 2 3" xfId="39835" xr:uid="{00000000-0005-0000-0000-000081AB0000}"/>
    <cellStyle name="Percent 7 3 2 4 4 3" xfId="39836" xr:uid="{00000000-0005-0000-0000-000082AB0000}"/>
    <cellStyle name="Percent 7 3 2 4 4 3 2" xfId="39837" xr:uid="{00000000-0005-0000-0000-000083AB0000}"/>
    <cellStyle name="Percent 7 3 2 4 4 4" xfId="39838" xr:uid="{00000000-0005-0000-0000-000084AB0000}"/>
    <cellStyle name="Percent 7 3 2 4 5" xfId="39839" xr:uid="{00000000-0005-0000-0000-000085AB0000}"/>
    <cellStyle name="Percent 7 3 2 4 5 2" xfId="39840" xr:uid="{00000000-0005-0000-0000-000086AB0000}"/>
    <cellStyle name="Percent 7 3 2 4 5 2 2" xfId="39841" xr:uid="{00000000-0005-0000-0000-000087AB0000}"/>
    <cellStyle name="Percent 7 3 2 4 5 3" xfId="39842" xr:uid="{00000000-0005-0000-0000-000088AB0000}"/>
    <cellStyle name="Percent 7 3 2 4 6" xfId="39843" xr:uid="{00000000-0005-0000-0000-000089AB0000}"/>
    <cellStyle name="Percent 7 3 2 4 6 2" xfId="39844" xr:uid="{00000000-0005-0000-0000-00008AAB0000}"/>
    <cellStyle name="Percent 7 3 2 4 6 2 2" xfId="39845" xr:uid="{00000000-0005-0000-0000-00008BAB0000}"/>
    <cellStyle name="Percent 7 3 2 4 6 3" xfId="39846" xr:uid="{00000000-0005-0000-0000-00008CAB0000}"/>
    <cellStyle name="Percent 7 3 2 4 7" xfId="39847" xr:uid="{00000000-0005-0000-0000-00008DAB0000}"/>
    <cellStyle name="Percent 7 3 2 4 7 2" xfId="39848" xr:uid="{00000000-0005-0000-0000-00008EAB0000}"/>
    <cellStyle name="Percent 7 3 2 4 8" xfId="39849" xr:uid="{00000000-0005-0000-0000-00008FAB0000}"/>
    <cellStyle name="Percent 7 3 2 5" xfId="39850" xr:uid="{00000000-0005-0000-0000-000090AB0000}"/>
    <cellStyle name="Percent 7 3 2 5 2" xfId="39851" xr:uid="{00000000-0005-0000-0000-000091AB0000}"/>
    <cellStyle name="Percent 7 3 2 5 2 2" xfId="39852" xr:uid="{00000000-0005-0000-0000-000092AB0000}"/>
    <cellStyle name="Percent 7 3 2 5 2 2 2" xfId="39853" xr:uid="{00000000-0005-0000-0000-000093AB0000}"/>
    <cellStyle name="Percent 7 3 2 5 2 2 2 2" xfId="39854" xr:uid="{00000000-0005-0000-0000-000094AB0000}"/>
    <cellStyle name="Percent 7 3 2 5 2 2 2 2 2" xfId="39855" xr:uid="{00000000-0005-0000-0000-000095AB0000}"/>
    <cellStyle name="Percent 7 3 2 5 2 2 2 2 3" xfId="39856" xr:uid="{00000000-0005-0000-0000-000096AB0000}"/>
    <cellStyle name="Percent 7 3 2 5 2 2 2 3" xfId="39857" xr:uid="{00000000-0005-0000-0000-000097AB0000}"/>
    <cellStyle name="Percent 7 3 2 5 2 2 2 4" xfId="39858" xr:uid="{00000000-0005-0000-0000-000098AB0000}"/>
    <cellStyle name="Percent 7 3 2 5 2 2 3" xfId="39859" xr:uid="{00000000-0005-0000-0000-000099AB0000}"/>
    <cellStyle name="Percent 7 3 2 5 2 2 3 2" xfId="39860" xr:uid="{00000000-0005-0000-0000-00009AAB0000}"/>
    <cellStyle name="Percent 7 3 2 5 2 2 3 3" xfId="39861" xr:uid="{00000000-0005-0000-0000-00009BAB0000}"/>
    <cellStyle name="Percent 7 3 2 5 2 2 4" xfId="39862" xr:uid="{00000000-0005-0000-0000-00009CAB0000}"/>
    <cellStyle name="Percent 7 3 2 5 2 2 4 2" xfId="39863" xr:uid="{00000000-0005-0000-0000-00009DAB0000}"/>
    <cellStyle name="Percent 7 3 2 5 2 2 4 3" xfId="39864" xr:uid="{00000000-0005-0000-0000-00009EAB0000}"/>
    <cellStyle name="Percent 7 3 2 5 2 2 5" xfId="39865" xr:uid="{00000000-0005-0000-0000-00009FAB0000}"/>
    <cellStyle name="Percent 7 3 2 5 2 2 5 2" xfId="39866" xr:uid="{00000000-0005-0000-0000-0000A0AB0000}"/>
    <cellStyle name="Percent 7 3 2 5 2 2 6" xfId="39867" xr:uid="{00000000-0005-0000-0000-0000A1AB0000}"/>
    <cellStyle name="Percent 7 3 2 5 2 3" xfId="39868" xr:uid="{00000000-0005-0000-0000-0000A2AB0000}"/>
    <cellStyle name="Percent 7 3 2 5 2 3 2" xfId="39869" xr:uid="{00000000-0005-0000-0000-0000A3AB0000}"/>
    <cellStyle name="Percent 7 3 2 5 2 3 2 2" xfId="39870" xr:uid="{00000000-0005-0000-0000-0000A4AB0000}"/>
    <cellStyle name="Percent 7 3 2 5 2 3 2 3" xfId="39871" xr:uid="{00000000-0005-0000-0000-0000A5AB0000}"/>
    <cellStyle name="Percent 7 3 2 5 2 3 3" xfId="39872" xr:uid="{00000000-0005-0000-0000-0000A6AB0000}"/>
    <cellStyle name="Percent 7 3 2 5 2 3 4" xfId="39873" xr:uid="{00000000-0005-0000-0000-0000A7AB0000}"/>
    <cellStyle name="Percent 7 3 2 5 2 4" xfId="39874" xr:uid="{00000000-0005-0000-0000-0000A8AB0000}"/>
    <cellStyle name="Percent 7 3 2 5 2 4 2" xfId="39875" xr:uid="{00000000-0005-0000-0000-0000A9AB0000}"/>
    <cellStyle name="Percent 7 3 2 5 2 4 3" xfId="39876" xr:uid="{00000000-0005-0000-0000-0000AAAB0000}"/>
    <cellStyle name="Percent 7 3 2 5 2 5" xfId="39877" xr:uid="{00000000-0005-0000-0000-0000ABAB0000}"/>
    <cellStyle name="Percent 7 3 2 5 2 5 2" xfId="39878" xr:uid="{00000000-0005-0000-0000-0000ACAB0000}"/>
    <cellStyle name="Percent 7 3 2 5 2 5 3" xfId="39879" xr:uid="{00000000-0005-0000-0000-0000ADAB0000}"/>
    <cellStyle name="Percent 7 3 2 5 2 6" xfId="39880" xr:uid="{00000000-0005-0000-0000-0000AEAB0000}"/>
    <cellStyle name="Percent 7 3 2 5 2 6 2" xfId="39881" xr:uid="{00000000-0005-0000-0000-0000AFAB0000}"/>
    <cellStyle name="Percent 7 3 2 5 2 7" xfId="39882" xr:uid="{00000000-0005-0000-0000-0000B0AB0000}"/>
    <cellStyle name="Percent 7 3 2 5 3" xfId="39883" xr:uid="{00000000-0005-0000-0000-0000B1AB0000}"/>
    <cellStyle name="Percent 7 3 2 5 3 2" xfId="39884" xr:uid="{00000000-0005-0000-0000-0000B2AB0000}"/>
    <cellStyle name="Percent 7 3 2 5 3 2 2" xfId="39885" xr:uid="{00000000-0005-0000-0000-0000B3AB0000}"/>
    <cellStyle name="Percent 7 3 2 5 3 2 2 2" xfId="39886" xr:uid="{00000000-0005-0000-0000-0000B4AB0000}"/>
    <cellStyle name="Percent 7 3 2 5 3 2 2 3" xfId="39887" xr:uid="{00000000-0005-0000-0000-0000B5AB0000}"/>
    <cellStyle name="Percent 7 3 2 5 3 2 3" xfId="39888" xr:uid="{00000000-0005-0000-0000-0000B6AB0000}"/>
    <cellStyle name="Percent 7 3 2 5 3 2 3 2" xfId="39889" xr:uid="{00000000-0005-0000-0000-0000B7AB0000}"/>
    <cellStyle name="Percent 7 3 2 5 3 2 4" xfId="39890" xr:uid="{00000000-0005-0000-0000-0000B8AB0000}"/>
    <cellStyle name="Percent 7 3 2 5 3 3" xfId="39891" xr:uid="{00000000-0005-0000-0000-0000B9AB0000}"/>
    <cellStyle name="Percent 7 3 2 5 3 3 2" xfId="39892" xr:uid="{00000000-0005-0000-0000-0000BAAB0000}"/>
    <cellStyle name="Percent 7 3 2 5 3 3 3" xfId="39893" xr:uid="{00000000-0005-0000-0000-0000BBAB0000}"/>
    <cellStyle name="Percent 7 3 2 5 3 4" xfId="39894" xr:uid="{00000000-0005-0000-0000-0000BCAB0000}"/>
    <cellStyle name="Percent 7 3 2 5 3 4 2" xfId="39895" xr:uid="{00000000-0005-0000-0000-0000BDAB0000}"/>
    <cellStyle name="Percent 7 3 2 5 3 4 3" xfId="39896" xr:uid="{00000000-0005-0000-0000-0000BEAB0000}"/>
    <cellStyle name="Percent 7 3 2 5 3 5" xfId="39897" xr:uid="{00000000-0005-0000-0000-0000BFAB0000}"/>
    <cellStyle name="Percent 7 3 2 5 3 5 2" xfId="39898" xr:uid="{00000000-0005-0000-0000-0000C0AB0000}"/>
    <cellStyle name="Percent 7 3 2 5 3 6" xfId="39899" xr:uid="{00000000-0005-0000-0000-0000C1AB0000}"/>
    <cellStyle name="Percent 7 3 2 5 4" xfId="39900" xr:uid="{00000000-0005-0000-0000-0000C2AB0000}"/>
    <cellStyle name="Percent 7 3 2 5 4 2" xfId="39901" xr:uid="{00000000-0005-0000-0000-0000C3AB0000}"/>
    <cellStyle name="Percent 7 3 2 5 4 2 2" xfId="39902" xr:uid="{00000000-0005-0000-0000-0000C4AB0000}"/>
    <cellStyle name="Percent 7 3 2 5 4 2 2 2" xfId="39903" xr:uid="{00000000-0005-0000-0000-0000C5AB0000}"/>
    <cellStyle name="Percent 7 3 2 5 4 2 3" xfId="39904" xr:uid="{00000000-0005-0000-0000-0000C6AB0000}"/>
    <cellStyle name="Percent 7 3 2 5 4 3" xfId="39905" xr:uid="{00000000-0005-0000-0000-0000C7AB0000}"/>
    <cellStyle name="Percent 7 3 2 5 4 3 2" xfId="39906" xr:uid="{00000000-0005-0000-0000-0000C8AB0000}"/>
    <cellStyle name="Percent 7 3 2 5 4 4" xfId="39907" xr:uid="{00000000-0005-0000-0000-0000C9AB0000}"/>
    <cellStyle name="Percent 7 3 2 5 5" xfId="39908" xr:uid="{00000000-0005-0000-0000-0000CAAB0000}"/>
    <cellStyle name="Percent 7 3 2 5 5 2" xfId="39909" xr:uid="{00000000-0005-0000-0000-0000CBAB0000}"/>
    <cellStyle name="Percent 7 3 2 5 5 2 2" xfId="39910" xr:uid="{00000000-0005-0000-0000-0000CCAB0000}"/>
    <cellStyle name="Percent 7 3 2 5 5 3" xfId="39911" xr:uid="{00000000-0005-0000-0000-0000CDAB0000}"/>
    <cellStyle name="Percent 7 3 2 5 6" xfId="39912" xr:uid="{00000000-0005-0000-0000-0000CEAB0000}"/>
    <cellStyle name="Percent 7 3 2 5 6 2" xfId="39913" xr:uid="{00000000-0005-0000-0000-0000CFAB0000}"/>
    <cellStyle name="Percent 7 3 2 5 6 2 2" xfId="39914" xr:uid="{00000000-0005-0000-0000-0000D0AB0000}"/>
    <cellStyle name="Percent 7 3 2 5 6 3" xfId="39915" xr:uid="{00000000-0005-0000-0000-0000D1AB0000}"/>
    <cellStyle name="Percent 7 3 2 5 7" xfId="39916" xr:uid="{00000000-0005-0000-0000-0000D2AB0000}"/>
    <cellStyle name="Percent 7 3 2 5 7 2" xfId="39917" xr:uid="{00000000-0005-0000-0000-0000D3AB0000}"/>
    <cellStyle name="Percent 7 3 2 5 8" xfId="39918" xr:uid="{00000000-0005-0000-0000-0000D4AB0000}"/>
    <cellStyle name="Percent 7 3 2 6" xfId="39919" xr:uid="{00000000-0005-0000-0000-0000D5AB0000}"/>
    <cellStyle name="Percent 7 3 2 6 2" xfId="39920" xr:uid="{00000000-0005-0000-0000-0000D6AB0000}"/>
    <cellStyle name="Percent 7 3 2 6 2 2" xfId="39921" xr:uid="{00000000-0005-0000-0000-0000D7AB0000}"/>
    <cellStyle name="Percent 7 3 2 6 2 2 2" xfId="39922" xr:uid="{00000000-0005-0000-0000-0000D8AB0000}"/>
    <cellStyle name="Percent 7 3 2 6 2 2 2 2" xfId="39923" xr:uid="{00000000-0005-0000-0000-0000D9AB0000}"/>
    <cellStyle name="Percent 7 3 2 6 2 2 2 3" xfId="39924" xr:uid="{00000000-0005-0000-0000-0000DAAB0000}"/>
    <cellStyle name="Percent 7 3 2 6 2 2 3" xfId="39925" xr:uid="{00000000-0005-0000-0000-0000DBAB0000}"/>
    <cellStyle name="Percent 7 3 2 6 2 2 3 2" xfId="39926" xr:uid="{00000000-0005-0000-0000-0000DCAB0000}"/>
    <cellStyle name="Percent 7 3 2 6 2 2 4" xfId="39927" xr:uid="{00000000-0005-0000-0000-0000DDAB0000}"/>
    <cellStyle name="Percent 7 3 2 6 2 3" xfId="39928" xr:uid="{00000000-0005-0000-0000-0000DEAB0000}"/>
    <cellStyle name="Percent 7 3 2 6 2 3 2" xfId="39929" xr:uid="{00000000-0005-0000-0000-0000DFAB0000}"/>
    <cellStyle name="Percent 7 3 2 6 2 3 3" xfId="39930" xr:uid="{00000000-0005-0000-0000-0000E0AB0000}"/>
    <cellStyle name="Percent 7 3 2 6 2 4" xfId="39931" xr:uid="{00000000-0005-0000-0000-0000E1AB0000}"/>
    <cellStyle name="Percent 7 3 2 6 2 4 2" xfId="39932" xr:uid="{00000000-0005-0000-0000-0000E2AB0000}"/>
    <cellStyle name="Percent 7 3 2 6 2 4 3" xfId="39933" xr:uid="{00000000-0005-0000-0000-0000E3AB0000}"/>
    <cellStyle name="Percent 7 3 2 6 2 5" xfId="39934" xr:uid="{00000000-0005-0000-0000-0000E4AB0000}"/>
    <cellStyle name="Percent 7 3 2 6 2 5 2" xfId="39935" xr:uid="{00000000-0005-0000-0000-0000E5AB0000}"/>
    <cellStyle name="Percent 7 3 2 6 2 6" xfId="39936" xr:uid="{00000000-0005-0000-0000-0000E6AB0000}"/>
    <cellStyle name="Percent 7 3 2 6 3" xfId="39937" xr:uid="{00000000-0005-0000-0000-0000E7AB0000}"/>
    <cellStyle name="Percent 7 3 2 6 3 2" xfId="39938" xr:uid="{00000000-0005-0000-0000-0000E8AB0000}"/>
    <cellStyle name="Percent 7 3 2 6 3 2 2" xfId="39939" xr:uid="{00000000-0005-0000-0000-0000E9AB0000}"/>
    <cellStyle name="Percent 7 3 2 6 3 2 2 2" xfId="39940" xr:uid="{00000000-0005-0000-0000-0000EAAB0000}"/>
    <cellStyle name="Percent 7 3 2 6 3 2 3" xfId="39941" xr:uid="{00000000-0005-0000-0000-0000EBAB0000}"/>
    <cellStyle name="Percent 7 3 2 6 3 3" xfId="39942" xr:uid="{00000000-0005-0000-0000-0000ECAB0000}"/>
    <cellStyle name="Percent 7 3 2 6 3 3 2" xfId="39943" xr:uid="{00000000-0005-0000-0000-0000EDAB0000}"/>
    <cellStyle name="Percent 7 3 2 6 3 4" xfId="39944" xr:uid="{00000000-0005-0000-0000-0000EEAB0000}"/>
    <cellStyle name="Percent 7 3 2 6 4" xfId="39945" xr:uid="{00000000-0005-0000-0000-0000EFAB0000}"/>
    <cellStyle name="Percent 7 3 2 6 4 2" xfId="39946" xr:uid="{00000000-0005-0000-0000-0000F0AB0000}"/>
    <cellStyle name="Percent 7 3 2 6 4 2 2" xfId="39947" xr:uid="{00000000-0005-0000-0000-0000F1AB0000}"/>
    <cellStyle name="Percent 7 3 2 6 4 3" xfId="39948" xr:uid="{00000000-0005-0000-0000-0000F2AB0000}"/>
    <cellStyle name="Percent 7 3 2 6 5" xfId="39949" xr:uid="{00000000-0005-0000-0000-0000F3AB0000}"/>
    <cellStyle name="Percent 7 3 2 6 5 2" xfId="39950" xr:uid="{00000000-0005-0000-0000-0000F4AB0000}"/>
    <cellStyle name="Percent 7 3 2 6 5 2 2" xfId="39951" xr:uid="{00000000-0005-0000-0000-0000F5AB0000}"/>
    <cellStyle name="Percent 7 3 2 6 5 3" xfId="39952" xr:uid="{00000000-0005-0000-0000-0000F6AB0000}"/>
    <cellStyle name="Percent 7 3 2 6 6" xfId="39953" xr:uid="{00000000-0005-0000-0000-0000F7AB0000}"/>
    <cellStyle name="Percent 7 3 2 6 6 2" xfId="39954" xr:uid="{00000000-0005-0000-0000-0000F8AB0000}"/>
    <cellStyle name="Percent 7 3 2 6 7" xfId="39955" xr:uid="{00000000-0005-0000-0000-0000F9AB0000}"/>
    <cellStyle name="Percent 7 3 2 7" xfId="39956" xr:uid="{00000000-0005-0000-0000-0000FAAB0000}"/>
    <cellStyle name="Percent 7 3 2 7 2" xfId="39957" xr:uid="{00000000-0005-0000-0000-0000FBAB0000}"/>
    <cellStyle name="Percent 7 3 2 7 2 2" xfId="39958" xr:uid="{00000000-0005-0000-0000-0000FCAB0000}"/>
    <cellStyle name="Percent 7 3 2 7 2 2 2" xfId="39959" xr:uid="{00000000-0005-0000-0000-0000FDAB0000}"/>
    <cellStyle name="Percent 7 3 2 7 2 2 3" xfId="39960" xr:uid="{00000000-0005-0000-0000-0000FEAB0000}"/>
    <cellStyle name="Percent 7 3 2 7 2 3" xfId="39961" xr:uid="{00000000-0005-0000-0000-0000FFAB0000}"/>
    <cellStyle name="Percent 7 3 2 7 2 3 2" xfId="39962" xr:uid="{00000000-0005-0000-0000-000000AC0000}"/>
    <cellStyle name="Percent 7 3 2 7 2 4" xfId="39963" xr:uid="{00000000-0005-0000-0000-000001AC0000}"/>
    <cellStyle name="Percent 7 3 2 7 3" xfId="39964" xr:uid="{00000000-0005-0000-0000-000002AC0000}"/>
    <cellStyle name="Percent 7 3 2 7 3 2" xfId="39965" xr:uid="{00000000-0005-0000-0000-000003AC0000}"/>
    <cellStyle name="Percent 7 3 2 7 3 3" xfId="39966" xr:uid="{00000000-0005-0000-0000-000004AC0000}"/>
    <cellStyle name="Percent 7 3 2 7 4" xfId="39967" xr:uid="{00000000-0005-0000-0000-000005AC0000}"/>
    <cellStyle name="Percent 7 3 2 7 4 2" xfId="39968" xr:uid="{00000000-0005-0000-0000-000006AC0000}"/>
    <cellStyle name="Percent 7 3 2 7 4 3" xfId="39969" xr:uid="{00000000-0005-0000-0000-000007AC0000}"/>
    <cellStyle name="Percent 7 3 2 7 5" xfId="39970" xr:uid="{00000000-0005-0000-0000-000008AC0000}"/>
    <cellStyle name="Percent 7 3 2 7 5 2" xfId="39971" xr:uid="{00000000-0005-0000-0000-000009AC0000}"/>
    <cellStyle name="Percent 7 3 2 7 6" xfId="39972" xr:uid="{00000000-0005-0000-0000-00000AAC0000}"/>
    <cellStyle name="Percent 7 3 2 8" xfId="39973" xr:uid="{00000000-0005-0000-0000-00000BAC0000}"/>
    <cellStyle name="Percent 7 3 2 8 2" xfId="39974" xr:uid="{00000000-0005-0000-0000-00000CAC0000}"/>
    <cellStyle name="Percent 7 3 2 8 2 2" xfId="39975" xr:uid="{00000000-0005-0000-0000-00000DAC0000}"/>
    <cellStyle name="Percent 7 3 2 8 2 2 2" xfId="39976" xr:uid="{00000000-0005-0000-0000-00000EAC0000}"/>
    <cellStyle name="Percent 7 3 2 8 2 3" xfId="39977" xr:uid="{00000000-0005-0000-0000-00000FAC0000}"/>
    <cellStyle name="Percent 7 3 2 8 3" xfId="39978" xr:uid="{00000000-0005-0000-0000-000010AC0000}"/>
    <cellStyle name="Percent 7 3 2 8 3 2" xfId="39979" xr:uid="{00000000-0005-0000-0000-000011AC0000}"/>
    <cellStyle name="Percent 7 3 2 8 4" xfId="39980" xr:uid="{00000000-0005-0000-0000-000012AC0000}"/>
    <cellStyle name="Percent 7 3 2 9" xfId="39981" xr:uid="{00000000-0005-0000-0000-000013AC0000}"/>
    <cellStyle name="Percent 7 3 2 9 2" xfId="39982" xr:uid="{00000000-0005-0000-0000-000014AC0000}"/>
    <cellStyle name="Percent 7 3 2 9 2 2" xfId="39983" xr:uid="{00000000-0005-0000-0000-000015AC0000}"/>
    <cellStyle name="Percent 7 3 2 9 3" xfId="39984" xr:uid="{00000000-0005-0000-0000-000016AC0000}"/>
    <cellStyle name="Percent 7 3 2 9 4" xfId="39985" xr:uid="{00000000-0005-0000-0000-000017AC0000}"/>
    <cellStyle name="Percent 7 3 3" xfId="39986" xr:uid="{00000000-0005-0000-0000-000018AC0000}"/>
    <cellStyle name="Percent 7 3 3 10" xfId="39987" xr:uid="{00000000-0005-0000-0000-000019AC0000}"/>
    <cellStyle name="Percent 7 3 3 10 2" xfId="39988" xr:uid="{00000000-0005-0000-0000-00001AAC0000}"/>
    <cellStyle name="Percent 7 3 3 11" xfId="39989" xr:uid="{00000000-0005-0000-0000-00001BAC0000}"/>
    <cellStyle name="Percent 7 3 3 12" xfId="39990" xr:uid="{00000000-0005-0000-0000-00001CAC0000}"/>
    <cellStyle name="Percent 7 3 3 2" xfId="39991" xr:uid="{00000000-0005-0000-0000-00001DAC0000}"/>
    <cellStyle name="Percent 7 3 3 2 2" xfId="39992" xr:uid="{00000000-0005-0000-0000-00001EAC0000}"/>
    <cellStyle name="Percent 7 3 3 2 2 2" xfId="39993" xr:uid="{00000000-0005-0000-0000-00001FAC0000}"/>
    <cellStyle name="Percent 7 3 3 2 2 2 2" xfId="39994" xr:uid="{00000000-0005-0000-0000-000020AC0000}"/>
    <cellStyle name="Percent 7 3 3 2 2 2 2 2" xfId="39995" xr:uid="{00000000-0005-0000-0000-000021AC0000}"/>
    <cellStyle name="Percent 7 3 3 2 2 2 2 2 2" xfId="39996" xr:uid="{00000000-0005-0000-0000-000022AC0000}"/>
    <cellStyle name="Percent 7 3 3 2 2 2 2 2 3" xfId="39997" xr:uid="{00000000-0005-0000-0000-000023AC0000}"/>
    <cellStyle name="Percent 7 3 3 2 2 2 2 3" xfId="39998" xr:uid="{00000000-0005-0000-0000-000024AC0000}"/>
    <cellStyle name="Percent 7 3 3 2 2 2 2 4" xfId="39999" xr:uid="{00000000-0005-0000-0000-000025AC0000}"/>
    <cellStyle name="Percent 7 3 3 2 2 2 3" xfId="40000" xr:uid="{00000000-0005-0000-0000-000026AC0000}"/>
    <cellStyle name="Percent 7 3 3 2 2 2 3 2" xfId="40001" xr:uid="{00000000-0005-0000-0000-000027AC0000}"/>
    <cellStyle name="Percent 7 3 3 2 2 2 3 3" xfId="40002" xr:uid="{00000000-0005-0000-0000-000028AC0000}"/>
    <cellStyle name="Percent 7 3 3 2 2 2 4" xfId="40003" xr:uid="{00000000-0005-0000-0000-000029AC0000}"/>
    <cellStyle name="Percent 7 3 3 2 2 2 4 2" xfId="40004" xr:uid="{00000000-0005-0000-0000-00002AAC0000}"/>
    <cellStyle name="Percent 7 3 3 2 2 2 4 3" xfId="40005" xr:uid="{00000000-0005-0000-0000-00002BAC0000}"/>
    <cellStyle name="Percent 7 3 3 2 2 2 5" xfId="40006" xr:uid="{00000000-0005-0000-0000-00002CAC0000}"/>
    <cellStyle name="Percent 7 3 3 2 2 2 5 2" xfId="40007" xr:uid="{00000000-0005-0000-0000-00002DAC0000}"/>
    <cellStyle name="Percent 7 3 3 2 2 2 6" xfId="40008" xr:uid="{00000000-0005-0000-0000-00002EAC0000}"/>
    <cellStyle name="Percent 7 3 3 2 2 3" xfId="40009" xr:uid="{00000000-0005-0000-0000-00002FAC0000}"/>
    <cellStyle name="Percent 7 3 3 2 2 3 2" xfId="40010" xr:uid="{00000000-0005-0000-0000-000030AC0000}"/>
    <cellStyle name="Percent 7 3 3 2 2 3 2 2" xfId="40011" xr:uid="{00000000-0005-0000-0000-000031AC0000}"/>
    <cellStyle name="Percent 7 3 3 2 2 3 2 3" xfId="40012" xr:uid="{00000000-0005-0000-0000-000032AC0000}"/>
    <cellStyle name="Percent 7 3 3 2 2 3 3" xfId="40013" xr:uid="{00000000-0005-0000-0000-000033AC0000}"/>
    <cellStyle name="Percent 7 3 3 2 2 3 4" xfId="40014" xr:uid="{00000000-0005-0000-0000-000034AC0000}"/>
    <cellStyle name="Percent 7 3 3 2 2 4" xfId="40015" xr:uid="{00000000-0005-0000-0000-000035AC0000}"/>
    <cellStyle name="Percent 7 3 3 2 2 4 2" xfId="40016" xr:uid="{00000000-0005-0000-0000-000036AC0000}"/>
    <cellStyle name="Percent 7 3 3 2 2 4 3" xfId="40017" xr:uid="{00000000-0005-0000-0000-000037AC0000}"/>
    <cellStyle name="Percent 7 3 3 2 2 5" xfId="40018" xr:uid="{00000000-0005-0000-0000-000038AC0000}"/>
    <cellStyle name="Percent 7 3 3 2 2 5 2" xfId="40019" xr:uid="{00000000-0005-0000-0000-000039AC0000}"/>
    <cellStyle name="Percent 7 3 3 2 2 5 3" xfId="40020" xr:uid="{00000000-0005-0000-0000-00003AAC0000}"/>
    <cellStyle name="Percent 7 3 3 2 2 6" xfId="40021" xr:uid="{00000000-0005-0000-0000-00003BAC0000}"/>
    <cellStyle name="Percent 7 3 3 2 2 6 2" xfId="40022" xr:uid="{00000000-0005-0000-0000-00003CAC0000}"/>
    <cellStyle name="Percent 7 3 3 2 2 7" xfId="40023" xr:uid="{00000000-0005-0000-0000-00003DAC0000}"/>
    <cellStyle name="Percent 7 3 3 2 3" xfId="40024" xr:uid="{00000000-0005-0000-0000-00003EAC0000}"/>
    <cellStyle name="Percent 7 3 3 2 3 2" xfId="40025" xr:uid="{00000000-0005-0000-0000-00003FAC0000}"/>
    <cellStyle name="Percent 7 3 3 2 3 2 2" xfId="40026" xr:uid="{00000000-0005-0000-0000-000040AC0000}"/>
    <cellStyle name="Percent 7 3 3 2 3 2 2 2" xfId="40027" xr:uid="{00000000-0005-0000-0000-000041AC0000}"/>
    <cellStyle name="Percent 7 3 3 2 3 2 2 3" xfId="40028" xr:uid="{00000000-0005-0000-0000-000042AC0000}"/>
    <cellStyle name="Percent 7 3 3 2 3 2 3" xfId="40029" xr:uid="{00000000-0005-0000-0000-000043AC0000}"/>
    <cellStyle name="Percent 7 3 3 2 3 2 3 2" xfId="40030" xr:uid="{00000000-0005-0000-0000-000044AC0000}"/>
    <cellStyle name="Percent 7 3 3 2 3 2 4" xfId="40031" xr:uid="{00000000-0005-0000-0000-000045AC0000}"/>
    <cellStyle name="Percent 7 3 3 2 3 3" xfId="40032" xr:uid="{00000000-0005-0000-0000-000046AC0000}"/>
    <cellStyle name="Percent 7 3 3 2 3 3 2" xfId="40033" xr:uid="{00000000-0005-0000-0000-000047AC0000}"/>
    <cellStyle name="Percent 7 3 3 2 3 3 3" xfId="40034" xr:uid="{00000000-0005-0000-0000-000048AC0000}"/>
    <cellStyle name="Percent 7 3 3 2 3 4" xfId="40035" xr:uid="{00000000-0005-0000-0000-000049AC0000}"/>
    <cellStyle name="Percent 7 3 3 2 3 4 2" xfId="40036" xr:uid="{00000000-0005-0000-0000-00004AAC0000}"/>
    <cellStyle name="Percent 7 3 3 2 3 4 3" xfId="40037" xr:uid="{00000000-0005-0000-0000-00004BAC0000}"/>
    <cellStyle name="Percent 7 3 3 2 3 5" xfId="40038" xr:uid="{00000000-0005-0000-0000-00004CAC0000}"/>
    <cellStyle name="Percent 7 3 3 2 3 5 2" xfId="40039" xr:uid="{00000000-0005-0000-0000-00004DAC0000}"/>
    <cellStyle name="Percent 7 3 3 2 3 6" xfId="40040" xr:uid="{00000000-0005-0000-0000-00004EAC0000}"/>
    <cellStyle name="Percent 7 3 3 2 4" xfId="40041" xr:uid="{00000000-0005-0000-0000-00004FAC0000}"/>
    <cellStyle name="Percent 7 3 3 2 4 2" xfId="40042" xr:uid="{00000000-0005-0000-0000-000050AC0000}"/>
    <cellStyle name="Percent 7 3 3 2 4 2 2" xfId="40043" xr:uid="{00000000-0005-0000-0000-000051AC0000}"/>
    <cellStyle name="Percent 7 3 3 2 4 2 2 2" xfId="40044" xr:uid="{00000000-0005-0000-0000-000052AC0000}"/>
    <cellStyle name="Percent 7 3 3 2 4 2 3" xfId="40045" xr:uid="{00000000-0005-0000-0000-000053AC0000}"/>
    <cellStyle name="Percent 7 3 3 2 4 3" xfId="40046" xr:uid="{00000000-0005-0000-0000-000054AC0000}"/>
    <cellStyle name="Percent 7 3 3 2 4 3 2" xfId="40047" xr:uid="{00000000-0005-0000-0000-000055AC0000}"/>
    <cellStyle name="Percent 7 3 3 2 4 4" xfId="40048" xr:uid="{00000000-0005-0000-0000-000056AC0000}"/>
    <cellStyle name="Percent 7 3 3 2 5" xfId="40049" xr:uid="{00000000-0005-0000-0000-000057AC0000}"/>
    <cellStyle name="Percent 7 3 3 2 5 2" xfId="40050" xr:uid="{00000000-0005-0000-0000-000058AC0000}"/>
    <cellStyle name="Percent 7 3 3 2 5 2 2" xfId="40051" xr:uid="{00000000-0005-0000-0000-000059AC0000}"/>
    <cellStyle name="Percent 7 3 3 2 5 3" xfId="40052" xr:uid="{00000000-0005-0000-0000-00005AAC0000}"/>
    <cellStyle name="Percent 7 3 3 2 6" xfId="40053" xr:uid="{00000000-0005-0000-0000-00005BAC0000}"/>
    <cellStyle name="Percent 7 3 3 2 6 2" xfId="40054" xr:uid="{00000000-0005-0000-0000-00005CAC0000}"/>
    <cellStyle name="Percent 7 3 3 2 6 2 2" xfId="40055" xr:uid="{00000000-0005-0000-0000-00005DAC0000}"/>
    <cellStyle name="Percent 7 3 3 2 6 3" xfId="40056" xr:uid="{00000000-0005-0000-0000-00005EAC0000}"/>
    <cellStyle name="Percent 7 3 3 2 7" xfId="40057" xr:uid="{00000000-0005-0000-0000-00005FAC0000}"/>
    <cellStyle name="Percent 7 3 3 2 7 2" xfId="40058" xr:uid="{00000000-0005-0000-0000-000060AC0000}"/>
    <cellStyle name="Percent 7 3 3 2 8" xfId="40059" xr:uid="{00000000-0005-0000-0000-000061AC0000}"/>
    <cellStyle name="Percent 7 3 3 3" xfId="40060" xr:uid="{00000000-0005-0000-0000-000062AC0000}"/>
    <cellStyle name="Percent 7 3 3 3 2" xfId="40061" xr:uid="{00000000-0005-0000-0000-000063AC0000}"/>
    <cellStyle name="Percent 7 3 3 3 2 2" xfId="40062" xr:uid="{00000000-0005-0000-0000-000064AC0000}"/>
    <cellStyle name="Percent 7 3 3 3 2 2 2" xfId="40063" xr:uid="{00000000-0005-0000-0000-000065AC0000}"/>
    <cellStyle name="Percent 7 3 3 3 2 2 2 2" xfId="40064" xr:uid="{00000000-0005-0000-0000-000066AC0000}"/>
    <cellStyle name="Percent 7 3 3 3 2 2 2 2 2" xfId="40065" xr:uid="{00000000-0005-0000-0000-000067AC0000}"/>
    <cellStyle name="Percent 7 3 3 3 2 2 2 2 3" xfId="40066" xr:uid="{00000000-0005-0000-0000-000068AC0000}"/>
    <cellStyle name="Percent 7 3 3 3 2 2 2 3" xfId="40067" xr:uid="{00000000-0005-0000-0000-000069AC0000}"/>
    <cellStyle name="Percent 7 3 3 3 2 2 2 4" xfId="40068" xr:uid="{00000000-0005-0000-0000-00006AAC0000}"/>
    <cellStyle name="Percent 7 3 3 3 2 2 3" xfId="40069" xr:uid="{00000000-0005-0000-0000-00006BAC0000}"/>
    <cellStyle name="Percent 7 3 3 3 2 2 3 2" xfId="40070" xr:uid="{00000000-0005-0000-0000-00006CAC0000}"/>
    <cellStyle name="Percent 7 3 3 3 2 2 3 3" xfId="40071" xr:uid="{00000000-0005-0000-0000-00006DAC0000}"/>
    <cellStyle name="Percent 7 3 3 3 2 2 4" xfId="40072" xr:uid="{00000000-0005-0000-0000-00006EAC0000}"/>
    <cellStyle name="Percent 7 3 3 3 2 2 4 2" xfId="40073" xr:uid="{00000000-0005-0000-0000-00006FAC0000}"/>
    <cellStyle name="Percent 7 3 3 3 2 2 4 3" xfId="40074" xr:uid="{00000000-0005-0000-0000-000070AC0000}"/>
    <cellStyle name="Percent 7 3 3 3 2 2 5" xfId="40075" xr:uid="{00000000-0005-0000-0000-000071AC0000}"/>
    <cellStyle name="Percent 7 3 3 3 2 2 5 2" xfId="40076" xr:uid="{00000000-0005-0000-0000-000072AC0000}"/>
    <cellStyle name="Percent 7 3 3 3 2 2 6" xfId="40077" xr:uid="{00000000-0005-0000-0000-000073AC0000}"/>
    <cellStyle name="Percent 7 3 3 3 2 3" xfId="40078" xr:uid="{00000000-0005-0000-0000-000074AC0000}"/>
    <cellStyle name="Percent 7 3 3 3 2 3 2" xfId="40079" xr:uid="{00000000-0005-0000-0000-000075AC0000}"/>
    <cellStyle name="Percent 7 3 3 3 2 3 2 2" xfId="40080" xr:uid="{00000000-0005-0000-0000-000076AC0000}"/>
    <cellStyle name="Percent 7 3 3 3 2 3 2 3" xfId="40081" xr:uid="{00000000-0005-0000-0000-000077AC0000}"/>
    <cellStyle name="Percent 7 3 3 3 2 3 3" xfId="40082" xr:uid="{00000000-0005-0000-0000-000078AC0000}"/>
    <cellStyle name="Percent 7 3 3 3 2 3 4" xfId="40083" xr:uid="{00000000-0005-0000-0000-000079AC0000}"/>
    <cellStyle name="Percent 7 3 3 3 2 4" xfId="40084" xr:uid="{00000000-0005-0000-0000-00007AAC0000}"/>
    <cellStyle name="Percent 7 3 3 3 2 4 2" xfId="40085" xr:uid="{00000000-0005-0000-0000-00007BAC0000}"/>
    <cellStyle name="Percent 7 3 3 3 2 4 3" xfId="40086" xr:uid="{00000000-0005-0000-0000-00007CAC0000}"/>
    <cellStyle name="Percent 7 3 3 3 2 5" xfId="40087" xr:uid="{00000000-0005-0000-0000-00007DAC0000}"/>
    <cellStyle name="Percent 7 3 3 3 2 5 2" xfId="40088" xr:uid="{00000000-0005-0000-0000-00007EAC0000}"/>
    <cellStyle name="Percent 7 3 3 3 2 5 3" xfId="40089" xr:uid="{00000000-0005-0000-0000-00007FAC0000}"/>
    <cellStyle name="Percent 7 3 3 3 2 6" xfId="40090" xr:uid="{00000000-0005-0000-0000-000080AC0000}"/>
    <cellStyle name="Percent 7 3 3 3 2 6 2" xfId="40091" xr:uid="{00000000-0005-0000-0000-000081AC0000}"/>
    <cellStyle name="Percent 7 3 3 3 2 7" xfId="40092" xr:uid="{00000000-0005-0000-0000-000082AC0000}"/>
    <cellStyle name="Percent 7 3 3 3 3" xfId="40093" xr:uid="{00000000-0005-0000-0000-000083AC0000}"/>
    <cellStyle name="Percent 7 3 3 3 3 2" xfId="40094" xr:uid="{00000000-0005-0000-0000-000084AC0000}"/>
    <cellStyle name="Percent 7 3 3 3 3 2 2" xfId="40095" xr:uid="{00000000-0005-0000-0000-000085AC0000}"/>
    <cellStyle name="Percent 7 3 3 3 3 2 2 2" xfId="40096" xr:uid="{00000000-0005-0000-0000-000086AC0000}"/>
    <cellStyle name="Percent 7 3 3 3 3 2 2 3" xfId="40097" xr:uid="{00000000-0005-0000-0000-000087AC0000}"/>
    <cellStyle name="Percent 7 3 3 3 3 2 3" xfId="40098" xr:uid="{00000000-0005-0000-0000-000088AC0000}"/>
    <cellStyle name="Percent 7 3 3 3 3 2 3 2" xfId="40099" xr:uid="{00000000-0005-0000-0000-000089AC0000}"/>
    <cellStyle name="Percent 7 3 3 3 3 2 4" xfId="40100" xr:uid="{00000000-0005-0000-0000-00008AAC0000}"/>
    <cellStyle name="Percent 7 3 3 3 3 3" xfId="40101" xr:uid="{00000000-0005-0000-0000-00008BAC0000}"/>
    <cellStyle name="Percent 7 3 3 3 3 3 2" xfId="40102" xr:uid="{00000000-0005-0000-0000-00008CAC0000}"/>
    <cellStyle name="Percent 7 3 3 3 3 3 3" xfId="40103" xr:uid="{00000000-0005-0000-0000-00008DAC0000}"/>
    <cellStyle name="Percent 7 3 3 3 3 4" xfId="40104" xr:uid="{00000000-0005-0000-0000-00008EAC0000}"/>
    <cellStyle name="Percent 7 3 3 3 3 4 2" xfId="40105" xr:uid="{00000000-0005-0000-0000-00008FAC0000}"/>
    <cellStyle name="Percent 7 3 3 3 3 4 3" xfId="40106" xr:uid="{00000000-0005-0000-0000-000090AC0000}"/>
    <cellStyle name="Percent 7 3 3 3 3 5" xfId="40107" xr:uid="{00000000-0005-0000-0000-000091AC0000}"/>
    <cellStyle name="Percent 7 3 3 3 3 5 2" xfId="40108" xr:uid="{00000000-0005-0000-0000-000092AC0000}"/>
    <cellStyle name="Percent 7 3 3 3 3 6" xfId="40109" xr:uid="{00000000-0005-0000-0000-000093AC0000}"/>
    <cellStyle name="Percent 7 3 3 3 4" xfId="40110" xr:uid="{00000000-0005-0000-0000-000094AC0000}"/>
    <cellStyle name="Percent 7 3 3 3 4 2" xfId="40111" xr:uid="{00000000-0005-0000-0000-000095AC0000}"/>
    <cellStyle name="Percent 7 3 3 3 4 2 2" xfId="40112" xr:uid="{00000000-0005-0000-0000-000096AC0000}"/>
    <cellStyle name="Percent 7 3 3 3 4 2 2 2" xfId="40113" xr:uid="{00000000-0005-0000-0000-000097AC0000}"/>
    <cellStyle name="Percent 7 3 3 3 4 2 3" xfId="40114" xr:uid="{00000000-0005-0000-0000-000098AC0000}"/>
    <cellStyle name="Percent 7 3 3 3 4 3" xfId="40115" xr:uid="{00000000-0005-0000-0000-000099AC0000}"/>
    <cellStyle name="Percent 7 3 3 3 4 3 2" xfId="40116" xr:uid="{00000000-0005-0000-0000-00009AAC0000}"/>
    <cellStyle name="Percent 7 3 3 3 4 4" xfId="40117" xr:uid="{00000000-0005-0000-0000-00009BAC0000}"/>
    <cellStyle name="Percent 7 3 3 3 5" xfId="40118" xr:uid="{00000000-0005-0000-0000-00009CAC0000}"/>
    <cellStyle name="Percent 7 3 3 3 5 2" xfId="40119" xr:uid="{00000000-0005-0000-0000-00009DAC0000}"/>
    <cellStyle name="Percent 7 3 3 3 5 2 2" xfId="40120" xr:uid="{00000000-0005-0000-0000-00009EAC0000}"/>
    <cellStyle name="Percent 7 3 3 3 5 3" xfId="40121" xr:uid="{00000000-0005-0000-0000-00009FAC0000}"/>
    <cellStyle name="Percent 7 3 3 3 6" xfId="40122" xr:uid="{00000000-0005-0000-0000-0000A0AC0000}"/>
    <cellStyle name="Percent 7 3 3 3 6 2" xfId="40123" xr:uid="{00000000-0005-0000-0000-0000A1AC0000}"/>
    <cellStyle name="Percent 7 3 3 3 6 2 2" xfId="40124" xr:uid="{00000000-0005-0000-0000-0000A2AC0000}"/>
    <cellStyle name="Percent 7 3 3 3 6 3" xfId="40125" xr:uid="{00000000-0005-0000-0000-0000A3AC0000}"/>
    <cellStyle name="Percent 7 3 3 3 7" xfId="40126" xr:uid="{00000000-0005-0000-0000-0000A4AC0000}"/>
    <cellStyle name="Percent 7 3 3 3 7 2" xfId="40127" xr:uid="{00000000-0005-0000-0000-0000A5AC0000}"/>
    <cellStyle name="Percent 7 3 3 3 8" xfId="40128" xr:uid="{00000000-0005-0000-0000-0000A6AC0000}"/>
    <cellStyle name="Percent 7 3 3 4" xfId="40129" xr:uid="{00000000-0005-0000-0000-0000A7AC0000}"/>
    <cellStyle name="Percent 7 3 3 4 2" xfId="40130" xr:uid="{00000000-0005-0000-0000-0000A8AC0000}"/>
    <cellStyle name="Percent 7 3 3 4 2 2" xfId="40131" xr:uid="{00000000-0005-0000-0000-0000A9AC0000}"/>
    <cellStyle name="Percent 7 3 3 4 2 2 2" xfId="40132" xr:uid="{00000000-0005-0000-0000-0000AAAC0000}"/>
    <cellStyle name="Percent 7 3 3 4 2 2 2 2" xfId="40133" xr:uid="{00000000-0005-0000-0000-0000ABAC0000}"/>
    <cellStyle name="Percent 7 3 3 4 2 2 2 2 2" xfId="40134" xr:uid="{00000000-0005-0000-0000-0000ACAC0000}"/>
    <cellStyle name="Percent 7 3 3 4 2 2 2 2 3" xfId="40135" xr:uid="{00000000-0005-0000-0000-0000ADAC0000}"/>
    <cellStyle name="Percent 7 3 3 4 2 2 2 3" xfId="40136" xr:uid="{00000000-0005-0000-0000-0000AEAC0000}"/>
    <cellStyle name="Percent 7 3 3 4 2 2 2 4" xfId="40137" xr:uid="{00000000-0005-0000-0000-0000AFAC0000}"/>
    <cellStyle name="Percent 7 3 3 4 2 2 3" xfId="40138" xr:uid="{00000000-0005-0000-0000-0000B0AC0000}"/>
    <cellStyle name="Percent 7 3 3 4 2 2 3 2" xfId="40139" xr:uid="{00000000-0005-0000-0000-0000B1AC0000}"/>
    <cellStyle name="Percent 7 3 3 4 2 2 3 3" xfId="40140" xr:uid="{00000000-0005-0000-0000-0000B2AC0000}"/>
    <cellStyle name="Percent 7 3 3 4 2 2 4" xfId="40141" xr:uid="{00000000-0005-0000-0000-0000B3AC0000}"/>
    <cellStyle name="Percent 7 3 3 4 2 2 4 2" xfId="40142" xr:uid="{00000000-0005-0000-0000-0000B4AC0000}"/>
    <cellStyle name="Percent 7 3 3 4 2 2 4 3" xfId="40143" xr:uid="{00000000-0005-0000-0000-0000B5AC0000}"/>
    <cellStyle name="Percent 7 3 3 4 2 2 5" xfId="40144" xr:uid="{00000000-0005-0000-0000-0000B6AC0000}"/>
    <cellStyle name="Percent 7 3 3 4 2 2 5 2" xfId="40145" xr:uid="{00000000-0005-0000-0000-0000B7AC0000}"/>
    <cellStyle name="Percent 7 3 3 4 2 2 6" xfId="40146" xr:uid="{00000000-0005-0000-0000-0000B8AC0000}"/>
    <cellStyle name="Percent 7 3 3 4 2 3" xfId="40147" xr:uid="{00000000-0005-0000-0000-0000B9AC0000}"/>
    <cellStyle name="Percent 7 3 3 4 2 3 2" xfId="40148" xr:uid="{00000000-0005-0000-0000-0000BAAC0000}"/>
    <cellStyle name="Percent 7 3 3 4 2 3 2 2" xfId="40149" xr:uid="{00000000-0005-0000-0000-0000BBAC0000}"/>
    <cellStyle name="Percent 7 3 3 4 2 3 2 3" xfId="40150" xr:uid="{00000000-0005-0000-0000-0000BCAC0000}"/>
    <cellStyle name="Percent 7 3 3 4 2 3 3" xfId="40151" xr:uid="{00000000-0005-0000-0000-0000BDAC0000}"/>
    <cellStyle name="Percent 7 3 3 4 2 3 4" xfId="40152" xr:uid="{00000000-0005-0000-0000-0000BEAC0000}"/>
    <cellStyle name="Percent 7 3 3 4 2 4" xfId="40153" xr:uid="{00000000-0005-0000-0000-0000BFAC0000}"/>
    <cellStyle name="Percent 7 3 3 4 2 4 2" xfId="40154" xr:uid="{00000000-0005-0000-0000-0000C0AC0000}"/>
    <cellStyle name="Percent 7 3 3 4 2 4 3" xfId="40155" xr:uid="{00000000-0005-0000-0000-0000C1AC0000}"/>
    <cellStyle name="Percent 7 3 3 4 2 5" xfId="40156" xr:uid="{00000000-0005-0000-0000-0000C2AC0000}"/>
    <cellStyle name="Percent 7 3 3 4 2 5 2" xfId="40157" xr:uid="{00000000-0005-0000-0000-0000C3AC0000}"/>
    <cellStyle name="Percent 7 3 3 4 2 5 3" xfId="40158" xr:uid="{00000000-0005-0000-0000-0000C4AC0000}"/>
    <cellStyle name="Percent 7 3 3 4 2 6" xfId="40159" xr:uid="{00000000-0005-0000-0000-0000C5AC0000}"/>
    <cellStyle name="Percent 7 3 3 4 2 6 2" xfId="40160" xr:uid="{00000000-0005-0000-0000-0000C6AC0000}"/>
    <cellStyle name="Percent 7 3 3 4 2 7" xfId="40161" xr:uid="{00000000-0005-0000-0000-0000C7AC0000}"/>
    <cellStyle name="Percent 7 3 3 4 3" xfId="40162" xr:uid="{00000000-0005-0000-0000-0000C8AC0000}"/>
    <cellStyle name="Percent 7 3 3 4 3 2" xfId="40163" xr:uid="{00000000-0005-0000-0000-0000C9AC0000}"/>
    <cellStyle name="Percent 7 3 3 4 3 2 2" xfId="40164" xr:uid="{00000000-0005-0000-0000-0000CAAC0000}"/>
    <cellStyle name="Percent 7 3 3 4 3 2 2 2" xfId="40165" xr:uid="{00000000-0005-0000-0000-0000CBAC0000}"/>
    <cellStyle name="Percent 7 3 3 4 3 2 2 3" xfId="40166" xr:uid="{00000000-0005-0000-0000-0000CCAC0000}"/>
    <cellStyle name="Percent 7 3 3 4 3 2 3" xfId="40167" xr:uid="{00000000-0005-0000-0000-0000CDAC0000}"/>
    <cellStyle name="Percent 7 3 3 4 3 2 3 2" xfId="40168" xr:uid="{00000000-0005-0000-0000-0000CEAC0000}"/>
    <cellStyle name="Percent 7 3 3 4 3 2 4" xfId="40169" xr:uid="{00000000-0005-0000-0000-0000CFAC0000}"/>
    <cellStyle name="Percent 7 3 3 4 3 3" xfId="40170" xr:uid="{00000000-0005-0000-0000-0000D0AC0000}"/>
    <cellStyle name="Percent 7 3 3 4 3 3 2" xfId="40171" xr:uid="{00000000-0005-0000-0000-0000D1AC0000}"/>
    <cellStyle name="Percent 7 3 3 4 3 3 3" xfId="40172" xr:uid="{00000000-0005-0000-0000-0000D2AC0000}"/>
    <cellStyle name="Percent 7 3 3 4 3 4" xfId="40173" xr:uid="{00000000-0005-0000-0000-0000D3AC0000}"/>
    <cellStyle name="Percent 7 3 3 4 3 4 2" xfId="40174" xr:uid="{00000000-0005-0000-0000-0000D4AC0000}"/>
    <cellStyle name="Percent 7 3 3 4 3 4 3" xfId="40175" xr:uid="{00000000-0005-0000-0000-0000D5AC0000}"/>
    <cellStyle name="Percent 7 3 3 4 3 5" xfId="40176" xr:uid="{00000000-0005-0000-0000-0000D6AC0000}"/>
    <cellStyle name="Percent 7 3 3 4 3 5 2" xfId="40177" xr:uid="{00000000-0005-0000-0000-0000D7AC0000}"/>
    <cellStyle name="Percent 7 3 3 4 3 6" xfId="40178" xr:uid="{00000000-0005-0000-0000-0000D8AC0000}"/>
    <cellStyle name="Percent 7 3 3 4 4" xfId="40179" xr:uid="{00000000-0005-0000-0000-0000D9AC0000}"/>
    <cellStyle name="Percent 7 3 3 4 4 2" xfId="40180" xr:uid="{00000000-0005-0000-0000-0000DAAC0000}"/>
    <cellStyle name="Percent 7 3 3 4 4 2 2" xfId="40181" xr:uid="{00000000-0005-0000-0000-0000DBAC0000}"/>
    <cellStyle name="Percent 7 3 3 4 4 2 2 2" xfId="40182" xr:uid="{00000000-0005-0000-0000-0000DCAC0000}"/>
    <cellStyle name="Percent 7 3 3 4 4 2 3" xfId="40183" xr:uid="{00000000-0005-0000-0000-0000DDAC0000}"/>
    <cellStyle name="Percent 7 3 3 4 4 3" xfId="40184" xr:uid="{00000000-0005-0000-0000-0000DEAC0000}"/>
    <cellStyle name="Percent 7 3 3 4 4 3 2" xfId="40185" xr:uid="{00000000-0005-0000-0000-0000DFAC0000}"/>
    <cellStyle name="Percent 7 3 3 4 4 4" xfId="40186" xr:uid="{00000000-0005-0000-0000-0000E0AC0000}"/>
    <cellStyle name="Percent 7 3 3 4 5" xfId="40187" xr:uid="{00000000-0005-0000-0000-0000E1AC0000}"/>
    <cellStyle name="Percent 7 3 3 4 5 2" xfId="40188" xr:uid="{00000000-0005-0000-0000-0000E2AC0000}"/>
    <cellStyle name="Percent 7 3 3 4 5 2 2" xfId="40189" xr:uid="{00000000-0005-0000-0000-0000E3AC0000}"/>
    <cellStyle name="Percent 7 3 3 4 5 3" xfId="40190" xr:uid="{00000000-0005-0000-0000-0000E4AC0000}"/>
    <cellStyle name="Percent 7 3 3 4 6" xfId="40191" xr:uid="{00000000-0005-0000-0000-0000E5AC0000}"/>
    <cellStyle name="Percent 7 3 3 4 6 2" xfId="40192" xr:uid="{00000000-0005-0000-0000-0000E6AC0000}"/>
    <cellStyle name="Percent 7 3 3 4 6 2 2" xfId="40193" xr:uid="{00000000-0005-0000-0000-0000E7AC0000}"/>
    <cellStyle name="Percent 7 3 3 4 6 3" xfId="40194" xr:uid="{00000000-0005-0000-0000-0000E8AC0000}"/>
    <cellStyle name="Percent 7 3 3 4 7" xfId="40195" xr:uid="{00000000-0005-0000-0000-0000E9AC0000}"/>
    <cellStyle name="Percent 7 3 3 4 7 2" xfId="40196" xr:uid="{00000000-0005-0000-0000-0000EAAC0000}"/>
    <cellStyle name="Percent 7 3 3 4 8" xfId="40197" xr:uid="{00000000-0005-0000-0000-0000EBAC0000}"/>
    <cellStyle name="Percent 7 3 3 5" xfId="40198" xr:uid="{00000000-0005-0000-0000-0000ECAC0000}"/>
    <cellStyle name="Percent 7 3 3 5 2" xfId="40199" xr:uid="{00000000-0005-0000-0000-0000EDAC0000}"/>
    <cellStyle name="Percent 7 3 3 5 2 2" xfId="40200" xr:uid="{00000000-0005-0000-0000-0000EEAC0000}"/>
    <cellStyle name="Percent 7 3 3 5 2 2 2" xfId="40201" xr:uid="{00000000-0005-0000-0000-0000EFAC0000}"/>
    <cellStyle name="Percent 7 3 3 5 2 2 2 2" xfId="40202" xr:uid="{00000000-0005-0000-0000-0000F0AC0000}"/>
    <cellStyle name="Percent 7 3 3 5 2 2 2 3" xfId="40203" xr:uid="{00000000-0005-0000-0000-0000F1AC0000}"/>
    <cellStyle name="Percent 7 3 3 5 2 2 3" xfId="40204" xr:uid="{00000000-0005-0000-0000-0000F2AC0000}"/>
    <cellStyle name="Percent 7 3 3 5 2 2 3 2" xfId="40205" xr:uid="{00000000-0005-0000-0000-0000F3AC0000}"/>
    <cellStyle name="Percent 7 3 3 5 2 2 4" xfId="40206" xr:uid="{00000000-0005-0000-0000-0000F4AC0000}"/>
    <cellStyle name="Percent 7 3 3 5 2 3" xfId="40207" xr:uid="{00000000-0005-0000-0000-0000F5AC0000}"/>
    <cellStyle name="Percent 7 3 3 5 2 3 2" xfId="40208" xr:uid="{00000000-0005-0000-0000-0000F6AC0000}"/>
    <cellStyle name="Percent 7 3 3 5 2 3 3" xfId="40209" xr:uid="{00000000-0005-0000-0000-0000F7AC0000}"/>
    <cellStyle name="Percent 7 3 3 5 2 4" xfId="40210" xr:uid="{00000000-0005-0000-0000-0000F8AC0000}"/>
    <cellStyle name="Percent 7 3 3 5 2 4 2" xfId="40211" xr:uid="{00000000-0005-0000-0000-0000F9AC0000}"/>
    <cellStyle name="Percent 7 3 3 5 2 4 3" xfId="40212" xr:uid="{00000000-0005-0000-0000-0000FAAC0000}"/>
    <cellStyle name="Percent 7 3 3 5 2 5" xfId="40213" xr:uid="{00000000-0005-0000-0000-0000FBAC0000}"/>
    <cellStyle name="Percent 7 3 3 5 2 5 2" xfId="40214" xr:uid="{00000000-0005-0000-0000-0000FCAC0000}"/>
    <cellStyle name="Percent 7 3 3 5 2 6" xfId="40215" xr:uid="{00000000-0005-0000-0000-0000FDAC0000}"/>
    <cellStyle name="Percent 7 3 3 5 3" xfId="40216" xr:uid="{00000000-0005-0000-0000-0000FEAC0000}"/>
    <cellStyle name="Percent 7 3 3 5 3 2" xfId="40217" xr:uid="{00000000-0005-0000-0000-0000FFAC0000}"/>
    <cellStyle name="Percent 7 3 3 5 3 2 2" xfId="40218" xr:uid="{00000000-0005-0000-0000-000000AD0000}"/>
    <cellStyle name="Percent 7 3 3 5 3 2 2 2" xfId="40219" xr:uid="{00000000-0005-0000-0000-000001AD0000}"/>
    <cellStyle name="Percent 7 3 3 5 3 2 3" xfId="40220" xr:uid="{00000000-0005-0000-0000-000002AD0000}"/>
    <cellStyle name="Percent 7 3 3 5 3 3" xfId="40221" xr:uid="{00000000-0005-0000-0000-000003AD0000}"/>
    <cellStyle name="Percent 7 3 3 5 3 3 2" xfId="40222" xr:uid="{00000000-0005-0000-0000-000004AD0000}"/>
    <cellStyle name="Percent 7 3 3 5 3 4" xfId="40223" xr:uid="{00000000-0005-0000-0000-000005AD0000}"/>
    <cellStyle name="Percent 7 3 3 5 4" xfId="40224" xr:uid="{00000000-0005-0000-0000-000006AD0000}"/>
    <cellStyle name="Percent 7 3 3 5 4 2" xfId="40225" xr:uid="{00000000-0005-0000-0000-000007AD0000}"/>
    <cellStyle name="Percent 7 3 3 5 4 2 2" xfId="40226" xr:uid="{00000000-0005-0000-0000-000008AD0000}"/>
    <cellStyle name="Percent 7 3 3 5 4 3" xfId="40227" xr:uid="{00000000-0005-0000-0000-000009AD0000}"/>
    <cellStyle name="Percent 7 3 3 5 5" xfId="40228" xr:uid="{00000000-0005-0000-0000-00000AAD0000}"/>
    <cellStyle name="Percent 7 3 3 5 5 2" xfId="40229" xr:uid="{00000000-0005-0000-0000-00000BAD0000}"/>
    <cellStyle name="Percent 7 3 3 5 5 2 2" xfId="40230" xr:uid="{00000000-0005-0000-0000-00000CAD0000}"/>
    <cellStyle name="Percent 7 3 3 5 5 3" xfId="40231" xr:uid="{00000000-0005-0000-0000-00000DAD0000}"/>
    <cellStyle name="Percent 7 3 3 5 6" xfId="40232" xr:uid="{00000000-0005-0000-0000-00000EAD0000}"/>
    <cellStyle name="Percent 7 3 3 5 6 2" xfId="40233" xr:uid="{00000000-0005-0000-0000-00000FAD0000}"/>
    <cellStyle name="Percent 7 3 3 5 7" xfId="40234" xr:uid="{00000000-0005-0000-0000-000010AD0000}"/>
    <cellStyle name="Percent 7 3 3 6" xfId="40235" xr:uid="{00000000-0005-0000-0000-000011AD0000}"/>
    <cellStyle name="Percent 7 3 3 6 2" xfId="40236" xr:uid="{00000000-0005-0000-0000-000012AD0000}"/>
    <cellStyle name="Percent 7 3 3 6 2 2" xfId="40237" xr:uid="{00000000-0005-0000-0000-000013AD0000}"/>
    <cellStyle name="Percent 7 3 3 6 2 2 2" xfId="40238" xr:uid="{00000000-0005-0000-0000-000014AD0000}"/>
    <cellStyle name="Percent 7 3 3 6 2 2 3" xfId="40239" xr:uid="{00000000-0005-0000-0000-000015AD0000}"/>
    <cellStyle name="Percent 7 3 3 6 2 3" xfId="40240" xr:uid="{00000000-0005-0000-0000-000016AD0000}"/>
    <cellStyle name="Percent 7 3 3 6 2 3 2" xfId="40241" xr:uid="{00000000-0005-0000-0000-000017AD0000}"/>
    <cellStyle name="Percent 7 3 3 6 2 4" xfId="40242" xr:uid="{00000000-0005-0000-0000-000018AD0000}"/>
    <cellStyle name="Percent 7 3 3 6 3" xfId="40243" xr:uid="{00000000-0005-0000-0000-000019AD0000}"/>
    <cellStyle name="Percent 7 3 3 6 3 2" xfId="40244" xr:uid="{00000000-0005-0000-0000-00001AAD0000}"/>
    <cellStyle name="Percent 7 3 3 6 3 3" xfId="40245" xr:uid="{00000000-0005-0000-0000-00001BAD0000}"/>
    <cellStyle name="Percent 7 3 3 6 4" xfId="40246" xr:uid="{00000000-0005-0000-0000-00001CAD0000}"/>
    <cellStyle name="Percent 7 3 3 6 4 2" xfId="40247" xr:uid="{00000000-0005-0000-0000-00001DAD0000}"/>
    <cellStyle name="Percent 7 3 3 6 4 3" xfId="40248" xr:uid="{00000000-0005-0000-0000-00001EAD0000}"/>
    <cellStyle name="Percent 7 3 3 6 5" xfId="40249" xr:uid="{00000000-0005-0000-0000-00001FAD0000}"/>
    <cellStyle name="Percent 7 3 3 6 5 2" xfId="40250" xr:uid="{00000000-0005-0000-0000-000020AD0000}"/>
    <cellStyle name="Percent 7 3 3 6 6" xfId="40251" xr:uid="{00000000-0005-0000-0000-000021AD0000}"/>
    <cellStyle name="Percent 7 3 3 7" xfId="40252" xr:uid="{00000000-0005-0000-0000-000022AD0000}"/>
    <cellStyle name="Percent 7 3 3 7 2" xfId="40253" xr:uid="{00000000-0005-0000-0000-000023AD0000}"/>
    <cellStyle name="Percent 7 3 3 7 2 2" xfId="40254" xr:uid="{00000000-0005-0000-0000-000024AD0000}"/>
    <cellStyle name="Percent 7 3 3 7 2 2 2" xfId="40255" xr:uid="{00000000-0005-0000-0000-000025AD0000}"/>
    <cellStyle name="Percent 7 3 3 7 2 3" xfId="40256" xr:uid="{00000000-0005-0000-0000-000026AD0000}"/>
    <cellStyle name="Percent 7 3 3 7 3" xfId="40257" xr:uid="{00000000-0005-0000-0000-000027AD0000}"/>
    <cellStyle name="Percent 7 3 3 7 3 2" xfId="40258" xr:uid="{00000000-0005-0000-0000-000028AD0000}"/>
    <cellStyle name="Percent 7 3 3 7 4" xfId="40259" xr:uid="{00000000-0005-0000-0000-000029AD0000}"/>
    <cellStyle name="Percent 7 3 3 8" xfId="40260" xr:uid="{00000000-0005-0000-0000-00002AAD0000}"/>
    <cellStyle name="Percent 7 3 3 8 2" xfId="40261" xr:uid="{00000000-0005-0000-0000-00002BAD0000}"/>
    <cellStyle name="Percent 7 3 3 8 2 2" xfId="40262" xr:uid="{00000000-0005-0000-0000-00002CAD0000}"/>
    <cellStyle name="Percent 7 3 3 8 3" xfId="40263" xr:uid="{00000000-0005-0000-0000-00002DAD0000}"/>
    <cellStyle name="Percent 7 3 3 8 4" xfId="40264" xr:uid="{00000000-0005-0000-0000-00002EAD0000}"/>
    <cellStyle name="Percent 7 3 3 9" xfId="40265" xr:uid="{00000000-0005-0000-0000-00002FAD0000}"/>
    <cellStyle name="Percent 7 3 3 9 2" xfId="40266" xr:uid="{00000000-0005-0000-0000-000030AD0000}"/>
    <cellStyle name="Percent 7 3 3 9 2 2" xfId="40267" xr:uid="{00000000-0005-0000-0000-000031AD0000}"/>
    <cellStyle name="Percent 7 3 3 9 3" xfId="40268" xr:uid="{00000000-0005-0000-0000-000032AD0000}"/>
    <cellStyle name="Percent 7 3 4" xfId="40269" xr:uid="{00000000-0005-0000-0000-000033AD0000}"/>
    <cellStyle name="Percent 7 3 4 10" xfId="40270" xr:uid="{00000000-0005-0000-0000-000034AD0000}"/>
    <cellStyle name="Percent 7 3 4 11" xfId="40271" xr:uid="{00000000-0005-0000-0000-000035AD0000}"/>
    <cellStyle name="Percent 7 3 4 12" xfId="40272" xr:uid="{00000000-0005-0000-0000-000036AD0000}"/>
    <cellStyle name="Percent 7 3 4 2" xfId="40273" xr:uid="{00000000-0005-0000-0000-000037AD0000}"/>
    <cellStyle name="Percent 7 3 4 2 2" xfId="40274" xr:uid="{00000000-0005-0000-0000-000038AD0000}"/>
    <cellStyle name="Percent 7 3 4 2 2 2" xfId="40275" xr:uid="{00000000-0005-0000-0000-000039AD0000}"/>
    <cellStyle name="Percent 7 3 4 2 2 2 2" xfId="40276" xr:uid="{00000000-0005-0000-0000-00003AAD0000}"/>
    <cellStyle name="Percent 7 3 4 2 2 2 2 2" xfId="40277" xr:uid="{00000000-0005-0000-0000-00003BAD0000}"/>
    <cellStyle name="Percent 7 3 4 2 2 2 2 3" xfId="40278" xr:uid="{00000000-0005-0000-0000-00003CAD0000}"/>
    <cellStyle name="Percent 7 3 4 2 2 2 3" xfId="40279" xr:uid="{00000000-0005-0000-0000-00003DAD0000}"/>
    <cellStyle name="Percent 7 3 4 2 2 2 3 2" xfId="40280" xr:uid="{00000000-0005-0000-0000-00003EAD0000}"/>
    <cellStyle name="Percent 7 3 4 2 2 2 4" xfId="40281" xr:uid="{00000000-0005-0000-0000-00003FAD0000}"/>
    <cellStyle name="Percent 7 3 4 2 2 3" xfId="40282" xr:uid="{00000000-0005-0000-0000-000040AD0000}"/>
    <cellStyle name="Percent 7 3 4 2 2 3 2" xfId="40283" xr:uid="{00000000-0005-0000-0000-000041AD0000}"/>
    <cellStyle name="Percent 7 3 4 2 2 3 3" xfId="40284" xr:uid="{00000000-0005-0000-0000-000042AD0000}"/>
    <cellStyle name="Percent 7 3 4 2 2 4" xfId="40285" xr:uid="{00000000-0005-0000-0000-000043AD0000}"/>
    <cellStyle name="Percent 7 3 4 2 2 4 2" xfId="40286" xr:uid="{00000000-0005-0000-0000-000044AD0000}"/>
    <cellStyle name="Percent 7 3 4 2 2 4 3" xfId="40287" xr:uid="{00000000-0005-0000-0000-000045AD0000}"/>
    <cellStyle name="Percent 7 3 4 2 2 5" xfId="40288" xr:uid="{00000000-0005-0000-0000-000046AD0000}"/>
    <cellStyle name="Percent 7 3 4 2 2 5 2" xfId="40289" xr:uid="{00000000-0005-0000-0000-000047AD0000}"/>
    <cellStyle name="Percent 7 3 4 2 2 6" xfId="40290" xr:uid="{00000000-0005-0000-0000-000048AD0000}"/>
    <cellStyle name="Percent 7 3 4 2 3" xfId="40291" xr:uid="{00000000-0005-0000-0000-000049AD0000}"/>
    <cellStyle name="Percent 7 3 4 2 3 2" xfId="40292" xr:uid="{00000000-0005-0000-0000-00004AAD0000}"/>
    <cellStyle name="Percent 7 3 4 2 3 2 2" xfId="40293" xr:uid="{00000000-0005-0000-0000-00004BAD0000}"/>
    <cellStyle name="Percent 7 3 4 2 3 2 2 2" xfId="40294" xr:uid="{00000000-0005-0000-0000-00004CAD0000}"/>
    <cellStyle name="Percent 7 3 4 2 3 2 3" xfId="40295" xr:uid="{00000000-0005-0000-0000-00004DAD0000}"/>
    <cellStyle name="Percent 7 3 4 2 3 3" xfId="40296" xr:uid="{00000000-0005-0000-0000-00004EAD0000}"/>
    <cellStyle name="Percent 7 3 4 2 3 3 2" xfId="40297" xr:uid="{00000000-0005-0000-0000-00004FAD0000}"/>
    <cellStyle name="Percent 7 3 4 2 3 4" xfId="40298" xr:uid="{00000000-0005-0000-0000-000050AD0000}"/>
    <cellStyle name="Percent 7 3 4 2 4" xfId="40299" xr:uid="{00000000-0005-0000-0000-000051AD0000}"/>
    <cellStyle name="Percent 7 3 4 2 4 2" xfId="40300" xr:uid="{00000000-0005-0000-0000-000052AD0000}"/>
    <cellStyle name="Percent 7 3 4 2 4 2 2" xfId="40301" xr:uid="{00000000-0005-0000-0000-000053AD0000}"/>
    <cellStyle name="Percent 7 3 4 2 4 3" xfId="40302" xr:uid="{00000000-0005-0000-0000-000054AD0000}"/>
    <cellStyle name="Percent 7 3 4 2 4 4" xfId="40303" xr:uid="{00000000-0005-0000-0000-000055AD0000}"/>
    <cellStyle name="Percent 7 3 4 2 5" xfId="40304" xr:uid="{00000000-0005-0000-0000-000056AD0000}"/>
    <cellStyle name="Percent 7 3 4 2 5 2" xfId="40305" xr:uid="{00000000-0005-0000-0000-000057AD0000}"/>
    <cellStyle name="Percent 7 3 4 2 5 2 2" xfId="40306" xr:uid="{00000000-0005-0000-0000-000058AD0000}"/>
    <cellStyle name="Percent 7 3 4 2 5 3" xfId="40307" xr:uid="{00000000-0005-0000-0000-000059AD0000}"/>
    <cellStyle name="Percent 7 3 4 2 6" xfId="40308" xr:uid="{00000000-0005-0000-0000-00005AAD0000}"/>
    <cellStyle name="Percent 7 3 4 2 6 2" xfId="40309" xr:uid="{00000000-0005-0000-0000-00005BAD0000}"/>
    <cellStyle name="Percent 7 3 4 2 7" xfId="40310" xr:uid="{00000000-0005-0000-0000-00005CAD0000}"/>
    <cellStyle name="Percent 7 3 4 2 8" xfId="40311" xr:uid="{00000000-0005-0000-0000-00005DAD0000}"/>
    <cellStyle name="Percent 7 3 4 3" xfId="40312" xr:uid="{00000000-0005-0000-0000-00005EAD0000}"/>
    <cellStyle name="Percent 7 3 4 3 2" xfId="40313" xr:uid="{00000000-0005-0000-0000-00005FAD0000}"/>
    <cellStyle name="Percent 7 3 4 3 2 2" xfId="40314" xr:uid="{00000000-0005-0000-0000-000060AD0000}"/>
    <cellStyle name="Percent 7 3 4 3 2 2 2" xfId="40315" xr:uid="{00000000-0005-0000-0000-000061AD0000}"/>
    <cellStyle name="Percent 7 3 4 3 2 2 2 2" xfId="40316" xr:uid="{00000000-0005-0000-0000-000062AD0000}"/>
    <cellStyle name="Percent 7 3 4 3 2 2 3" xfId="40317" xr:uid="{00000000-0005-0000-0000-000063AD0000}"/>
    <cellStyle name="Percent 7 3 4 3 2 3" xfId="40318" xr:uid="{00000000-0005-0000-0000-000064AD0000}"/>
    <cellStyle name="Percent 7 3 4 3 2 3 2" xfId="40319" xr:uid="{00000000-0005-0000-0000-000065AD0000}"/>
    <cellStyle name="Percent 7 3 4 3 2 4" xfId="40320" xr:uid="{00000000-0005-0000-0000-000066AD0000}"/>
    <cellStyle name="Percent 7 3 4 3 3" xfId="40321" xr:uid="{00000000-0005-0000-0000-000067AD0000}"/>
    <cellStyle name="Percent 7 3 4 3 3 2" xfId="40322" xr:uid="{00000000-0005-0000-0000-000068AD0000}"/>
    <cellStyle name="Percent 7 3 4 3 3 2 2" xfId="40323" xr:uid="{00000000-0005-0000-0000-000069AD0000}"/>
    <cellStyle name="Percent 7 3 4 3 3 3" xfId="40324" xr:uid="{00000000-0005-0000-0000-00006AAD0000}"/>
    <cellStyle name="Percent 7 3 4 3 3 4" xfId="40325" xr:uid="{00000000-0005-0000-0000-00006BAD0000}"/>
    <cellStyle name="Percent 7 3 4 3 4" xfId="40326" xr:uid="{00000000-0005-0000-0000-00006CAD0000}"/>
    <cellStyle name="Percent 7 3 4 3 4 2" xfId="40327" xr:uid="{00000000-0005-0000-0000-00006DAD0000}"/>
    <cellStyle name="Percent 7 3 4 3 4 2 2" xfId="40328" xr:uid="{00000000-0005-0000-0000-00006EAD0000}"/>
    <cellStyle name="Percent 7 3 4 3 4 3" xfId="40329" xr:uid="{00000000-0005-0000-0000-00006FAD0000}"/>
    <cellStyle name="Percent 7 3 4 3 4 4" xfId="40330" xr:uid="{00000000-0005-0000-0000-000070AD0000}"/>
    <cellStyle name="Percent 7 3 4 3 5" xfId="40331" xr:uid="{00000000-0005-0000-0000-000071AD0000}"/>
    <cellStyle name="Percent 7 3 4 3 5 2" xfId="40332" xr:uid="{00000000-0005-0000-0000-000072AD0000}"/>
    <cellStyle name="Percent 7 3 4 3 6" xfId="40333" xr:uid="{00000000-0005-0000-0000-000073AD0000}"/>
    <cellStyle name="Percent 7 3 4 3 7" xfId="40334" xr:uid="{00000000-0005-0000-0000-000074AD0000}"/>
    <cellStyle name="Percent 7 3 4 3 8" xfId="40335" xr:uid="{00000000-0005-0000-0000-000075AD0000}"/>
    <cellStyle name="Percent 7 3 4 4" xfId="40336" xr:uid="{00000000-0005-0000-0000-000076AD0000}"/>
    <cellStyle name="Percent 7 3 4 4 2" xfId="40337" xr:uid="{00000000-0005-0000-0000-000077AD0000}"/>
    <cellStyle name="Percent 7 3 4 4 2 2" xfId="40338" xr:uid="{00000000-0005-0000-0000-000078AD0000}"/>
    <cellStyle name="Percent 7 3 4 4 2 2 2" xfId="40339" xr:uid="{00000000-0005-0000-0000-000079AD0000}"/>
    <cellStyle name="Percent 7 3 4 4 2 3" xfId="40340" xr:uid="{00000000-0005-0000-0000-00007AAD0000}"/>
    <cellStyle name="Percent 7 3 4 4 2 4" xfId="40341" xr:uid="{00000000-0005-0000-0000-00007BAD0000}"/>
    <cellStyle name="Percent 7 3 4 4 3" xfId="40342" xr:uid="{00000000-0005-0000-0000-00007CAD0000}"/>
    <cellStyle name="Percent 7 3 4 4 3 2" xfId="40343" xr:uid="{00000000-0005-0000-0000-00007DAD0000}"/>
    <cellStyle name="Percent 7 3 4 4 3 3" xfId="40344" xr:uid="{00000000-0005-0000-0000-00007EAD0000}"/>
    <cellStyle name="Percent 7 3 4 4 4" xfId="40345" xr:uid="{00000000-0005-0000-0000-00007FAD0000}"/>
    <cellStyle name="Percent 7 3 4 4 4 2" xfId="40346" xr:uid="{00000000-0005-0000-0000-000080AD0000}"/>
    <cellStyle name="Percent 7 3 4 4 5" xfId="40347" xr:uid="{00000000-0005-0000-0000-000081AD0000}"/>
    <cellStyle name="Percent 7 3 4 4 6" xfId="40348" xr:uid="{00000000-0005-0000-0000-000082AD0000}"/>
    <cellStyle name="Percent 7 3 4 4 7" xfId="40349" xr:uid="{00000000-0005-0000-0000-000083AD0000}"/>
    <cellStyle name="Percent 7 3 4 4 8" xfId="40350" xr:uid="{00000000-0005-0000-0000-000084AD0000}"/>
    <cellStyle name="Percent 7 3 4 5" xfId="40351" xr:uid="{00000000-0005-0000-0000-000085AD0000}"/>
    <cellStyle name="Percent 7 3 4 5 2" xfId="40352" xr:uid="{00000000-0005-0000-0000-000086AD0000}"/>
    <cellStyle name="Percent 7 3 4 5 2 2" xfId="40353" xr:uid="{00000000-0005-0000-0000-000087AD0000}"/>
    <cellStyle name="Percent 7 3 4 5 2 3" xfId="40354" xr:uid="{00000000-0005-0000-0000-000088AD0000}"/>
    <cellStyle name="Percent 7 3 4 5 3" xfId="40355" xr:uid="{00000000-0005-0000-0000-000089AD0000}"/>
    <cellStyle name="Percent 7 3 4 5 3 2" xfId="40356" xr:uid="{00000000-0005-0000-0000-00008AAD0000}"/>
    <cellStyle name="Percent 7 3 4 5 4" xfId="40357" xr:uid="{00000000-0005-0000-0000-00008BAD0000}"/>
    <cellStyle name="Percent 7 3 4 5 5" xfId="40358" xr:uid="{00000000-0005-0000-0000-00008CAD0000}"/>
    <cellStyle name="Percent 7 3 4 5 6" xfId="40359" xr:uid="{00000000-0005-0000-0000-00008DAD0000}"/>
    <cellStyle name="Percent 7 3 4 5 7" xfId="40360" xr:uid="{00000000-0005-0000-0000-00008EAD0000}"/>
    <cellStyle name="Percent 7 3 4 6" xfId="40361" xr:uid="{00000000-0005-0000-0000-00008FAD0000}"/>
    <cellStyle name="Percent 7 3 4 6 2" xfId="40362" xr:uid="{00000000-0005-0000-0000-000090AD0000}"/>
    <cellStyle name="Percent 7 3 4 6 2 2" xfId="40363" xr:uid="{00000000-0005-0000-0000-000091AD0000}"/>
    <cellStyle name="Percent 7 3 4 6 3" xfId="40364" xr:uid="{00000000-0005-0000-0000-000092AD0000}"/>
    <cellStyle name="Percent 7 3 4 6 4" xfId="40365" xr:uid="{00000000-0005-0000-0000-000093AD0000}"/>
    <cellStyle name="Percent 7 3 4 7" xfId="40366" xr:uid="{00000000-0005-0000-0000-000094AD0000}"/>
    <cellStyle name="Percent 7 3 4 7 2" xfId="40367" xr:uid="{00000000-0005-0000-0000-000095AD0000}"/>
    <cellStyle name="Percent 7 3 4 7 3" xfId="40368" xr:uid="{00000000-0005-0000-0000-000096AD0000}"/>
    <cellStyle name="Percent 7 3 4 8" xfId="40369" xr:uid="{00000000-0005-0000-0000-000097AD0000}"/>
    <cellStyle name="Percent 7 3 4 8 2" xfId="40370" xr:uid="{00000000-0005-0000-0000-000098AD0000}"/>
    <cellStyle name="Percent 7 3 4 9" xfId="40371" xr:uid="{00000000-0005-0000-0000-000099AD0000}"/>
    <cellStyle name="Percent 7 3 5" xfId="40372" xr:uid="{00000000-0005-0000-0000-00009AAD0000}"/>
    <cellStyle name="Percent 7 3 5 2" xfId="40373" xr:uid="{00000000-0005-0000-0000-00009BAD0000}"/>
    <cellStyle name="Percent 7 3 5 2 2" xfId="40374" xr:uid="{00000000-0005-0000-0000-00009CAD0000}"/>
    <cellStyle name="Percent 7 3 5 2 2 2" xfId="40375" xr:uid="{00000000-0005-0000-0000-00009DAD0000}"/>
    <cellStyle name="Percent 7 3 5 2 2 2 2" xfId="40376" xr:uid="{00000000-0005-0000-0000-00009EAD0000}"/>
    <cellStyle name="Percent 7 3 5 2 2 2 2 2" xfId="40377" xr:uid="{00000000-0005-0000-0000-00009FAD0000}"/>
    <cellStyle name="Percent 7 3 5 2 2 2 2 3" xfId="40378" xr:uid="{00000000-0005-0000-0000-0000A0AD0000}"/>
    <cellStyle name="Percent 7 3 5 2 2 2 3" xfId="40379" xr:uid="{00000000-0005-0000-0000-0000A1AD0000}"/>
    <cellStyle name="Percent 7 3 5 2 2 2 4" xfId="40380" xr:uid="{00000000-0005-0000-0000-0000A2AD0000}"/>
    <cellStyle name="Percent 7 3 5 2 2 3" xfId="40381" xr:uid="{00000000-0005-0000-0000-0000A3AD0000}"/>
    <cellStyle name="Percent 7 3 5 2 2 3 2" xfId="40382" xr:uid="{00000000-0005-0000-0000-0000A4AD0000}"/>
    <cellStyle name="Percent 7 3 5 2 2 3 3" xfId="40383" xr:uid="{00000000-0005-0000-0000-0000A5AD0000}"/>
    <cellStyle name="Percent 7 3 5 2 2 4" xfId="40384" xr:uid="{00000000-0005-0000-0000-0000A6AD0000}"/>
    <cellStyle name="Percent 7 3 5 2 2 4 2" xfId="40385" xr:uid="{00000000-0005-0000-0000-0000A7AD0000}"/>
    <cellStyle name="Percent 7 3 5 2 2 4 3" xfId="40386" xr:uid="{00000000-0005-0000-0000-0000A8AD0000}"/>
    <cellStyle name="Percent 7 3 5 2 2 5" xfId="40387" xr:uid="{00000000-0005-0000-0000-0000A9AD0000}"/>
    <cellStyle name="Percent 7 3 5 2 2 5 2" xfId="40388" xr:uid="{00000000-0005-0000-0000-0000AAAD0000}"/>
    <cellStyle name="Percent 7 3 5 2 2 6" xfId="40389" xr:uid="{00000000-0005-0000-0000-0000ABAD0000}"/>
    <cellStyle name="Percent 7 3 5 2 3" xfId="40390" xr:uid="{00000000-0005-0000-0000-0000ACAD0000}"/>
    <cellStyle name="Percent 7 3 5 2 3 2" xfId="40391" xr:uid="{00000000-0005-0000-0000-0000ADAD0000}"/>
    <cellStyle name="Percent 7 3 5 2 3 2 2" xfId="40392" xr:uid="{00000000-0005-0000-0000-0000AEAD0000}"/>
    <cellStyle name="Percent 7 3 5 2 3 2 3" xfId="40393" xr:uid="{00000000-0005-0000-0000-0000AFAD0000}"/>
    <cellStyle name="Percent 7 3 5 2 3 3" xfId="40394" xr:uid="{00000000-0005-0000-0000-0000B0AD0000}"/>
    <cellStyle name="Percent 7 3 5 2 3 4" xfId="40395" xr:uid="{00000000-0005-0000-0000-0000B1AD0000}"/>
    <cellStyle name="Percent 7 3 5 2 4" xfId="40396" xr:uid="{00000000-0005-0000-0000-0000B2AD0000}"/>
    <cellStyle name="Percent 7 3 5 2 4 2" xfId="40397" xr:uid="{00000000-0005-0000-0000-0000B3AD0000}"/>
    <cellStyle name="Percent 7 3 5 2 4 3" xfId="40398" xr:uid="{00000000-0005-0000-0000-0000B4AD0000}"/>
    <cellStyle name="Percent 7 3 5 2 5" xfId="40399" xr:uid="{00000000-0005-0000-0000-0000B5AD0000}"/>
    <cellStyle name="Percent 7 3 5 2 5 2" xfId="40400" xr:uid="{00000000-0005-0000-0000-0000B6AD0000}"/>
    <cellStyle name="Percent 7 3 5 2 5 3" xfId="40401" xr:uid="{00000000-0005-0000-0000-0000B7AD0000}"/>
    <cellStyle name="Percent 7 3 5 2 6" xfId="40402" xr:uid="{00000000-0005-0000-0000-0000B8AD0000}"/>
    <cellStyle name="Percent 7 3 5 2 6 2" xfId="40403" xr:uid="{00000000-0005-0000-0000-0000B9AD0000}"/>
    <cellStyle name="Percent 7 3 5 2 7" xfId="40404" xr:uid="{00000000-0005-0000-0000-0000BAAD0000}"/>
    <cellStyle name="Percent 7 3 5 3" xfId="40405" xr:uid="{00000000-0005-0000-0000-0000BBAD0000}"/>
    <cellStyle name="Percent 7 3 5 3 2" xfId="40406" xr:uid="{00000000-0005-0000-0000-0000BCAD0000}"/>
    <cellStyle name="Percent 7 3 5 3 2 2" xfId="40407" xr:uid="{00000000-0005-0000-0000-0000BDAD0000}"/>
    <cellStyle name="Percent 7 3 5 3 2 2 2" xfId="40408" xr:uid="{00000000-0005-0000-0000-0000BEAD0000}"/>
    <cellStyle name="Percent 7 3 5 3 2 2 3" xfId="40409" xr:uid="{00000000-0005-0000-0000-0000BFAD0000}"/>
    <cellStyle name="Percent 7 3 5 3 2 3" xfId="40410" xr:uid="{00000000-0005-0000-0000-0000C0AD0000}"/>
    <cellStyle name="Percent 7 3 5 3 2 3 2" xfId="40411" xr:uid="{00000000-0005-0000-0000-0000C1AD0000}"/>
    <cellStyle name="Percent 7 3 5 3 2 4" xfId="40412" xr:uid="{00000000-0005-0000-0000-0000C2AD0000}"/>
    <cellStyle name="Percent 7 3 5 3 3" xfId="40413" xr:uid="{00000000-0005-0000-0000-0000C3AD0000}"/>
    <cellStyle name="Percent 7 3 5 3 3 2" xfId="40414" xr:uid="{00000000-0005-0000-0000-0000C4AD0000}"/>
    <cellStyle name="Percent 7 3 5 3 3 3" xfId="40415" xr:uid="{00000000-0005-0000-0000-0000C5AD0000}"/>
    <cellStyle name="Percent 7 3 5 3 4" xfId="40416" xr:uid="{00000000-0005-0000-0000-0000C6AD0000}"/>
    <cellStyle name="Percent 7 3 5 3 4 2" xfId="40417" xr:uid="{00000000-0005-0000-0000-0000C7AD0000}"/>
    <cellStyle name="Percent 7 3 5 3 4 3" xfId="40418" xr:uid="{00000000-0005-0000-0000-0000C8AD0000}"/>
    <cellStyle name="Percent 7 3 5 3 5" xfId="40419" xr:uid="{00000000-0005-0000-0000-0000C9AD0000}"/>
    <cellStyle name="Percent 7 3 5 3 5 2" xfId="40420" xr:uid="{00000000-0005-0000-0000-0000CAAD0000}"/>
    <cellStyle name="Percent 7 3 5 3 6" xfId="40421" xr:uid="{00000000-0005-0000-0000-0000CBAD0000}"/>
    <cellStyle name="Percent 7 3 5 4" xfId="40422" xr:uid="{00000000-0005-0000-0000-0000CCAD0000}"/>
    <cellStyle name="Percent 7 3 5 4 2" xfId="40423" xr:uid="{00000000-0005-0000-0000-0000CDAD0000}"/>
    <cellStyle name="Percent 7 3 5 4 2 2" xfId="40424" xr:uid="{00000000-0005-0000-0000-0000CEAD0000}"/>
    <cellStyle name="Percent 7 3 5 4 2 2 2" xfId="40425" xr:uid="{00000000-0005-0000-0000-0000CFAD0000}"/>
    <cellStyle name="Percent 7 3 5 4 2 3" xfId="40426" xr:uid="{00000000-0005-0000-0000-0000D0AD0000}"/>
    <cellStyle name="Percent 7 3 5 4 3" xfId="40427" xr:uid="{00000000-0005-0000-0000-0000D1AD0000}"/>
    <cellStyle name="Percent 7 3 5 4 3 2" xfId="40428" xr:uid="{00000000-0005-0000-0000-0000D2AD0000}"/>
    <cellStyle name="Percent 7 3 5 4 4" xfId="40429" xr:uid="{00000000-0005-0000-0000-0000D3AD0000}"/>
    <cellStyle name="Percent 7 3 5 5" xfId="40430" xr:uid="{00000000-0005-0000-0000-0000D4AD0000}"/>
    <cellStyle name="Percent 7 3 5 5 2" xfId="40431" xr:uid="{00000000-0005-0000-0000-0000D5AD0000}"/>
    <cellStyle name="Percent 7 3 5 5 2 2" xfId="40432" xr:uid="{00000000-0005-0000-0000-0000D6AD0000}"/>
    <cellStyle name="Percent 7 3 5 5 3" xfId="40433" xr:uid="{00000000-0005-0000-0000-0000D7AD0000}"/>
    <cellStyle name="Percent 7 3 5 6" xfId="40434" xr:uid="{00000000-0005-0000-0000-0000D8AD0000}"/>
    <cellStyle name="Percent 7 3 5 6 2" xfId="40435" xr:uid="{00000000-0005-0000-0000-0000D9AD0000}"/>
    <cellStyle name="Percent 7 3 5 6 2 2" xfId="40436" xr:uid="{00000000-0005-0000-0000-0000DAAD0000}"/>
    <cellStyle name="Percent 7 3 5 6 3" xfId="40437" xr:uid="{00000000-0005-0000-0000-0000DBAD0000}"/>
    <cellStyle name="Percent 7 3 5 7" xfId="40438" xr:uid="{00000000-0005-0000-0000-0000DCAD0000}"/>
    <cellStyle name="Percent 7 3 5 7 2" xfId="40439" xr:uid="{00000000-0005-0000-0000-0000DDAD0000}"/>
    <cellStyle name="Percent 7 3 5 8" xfId="40440" xr:uid="{00000000-0005-0000-0000-0000DEAD0000}"/>
    <cellStyle name="Percent 7 3 6" xfId="40441" xr:uid="{00000000-0005-0000-0000-0000DFAD0000}"/>
    <cellStyle name="Percent 7 3 6 2" xfId="40442" xr:uid="{00000000-0005-0000-0000-0000E0AD0000}"/>
    <cellStyle name="Percent 7 3 6 2 2" xfId="40443" xr:uid="{00000000-0005-0000-0000-0000E1AD0000}"/>
    <cellStyle name="Percent 7 3 6 2 2 2" xfId="40444" xr:uid="{00000000-0005-0000-0000-0000E2AD0000}"/>
    <cellStyle name="Percent 7 3 6 2 2 2 2" xfId="40445" xr:uid="{00000000-0005-0000-0000-0000E3AD0000}"/>
    <cellStyle name="Percent 7 3 6 2 2 2 2 2" xfId="40446" xr:uid="{00000000-0005-0000-0000-0000E4AD0000}"/>
    <cellStyle name="Percent 7 3 6 2 2 2 2 3" xfId="40447" xr:uid="{00000000-0005-0000-0000-0000E5AD0000}"/>
    <cellStyle name="Percent 7 3 6 2 2 2 3" xfId="40448" xr:uid="{00000000-0005-0000-0000-0000E6AD0000}"/>
    <cellStyle name="Percent 7 3 6 2 2 2 4" xfId="40449" xr:uid="{00000000-0005-0000-0000-0000E7AD0000}"/>
    <cellStyle name="Percent 7 3 6 2 2 3" xfId="40450" xr:uid="{00000000-0005-0000-0000-0000E8AD0000}"/>
    <cellStyle name="Percent 7 3 6 2 2 3 2" xfId="40451" xr:uid="{00000000-0005-0000-0000-0000E9AD0000}"/>
    <cellStyle name="Percent 7 3 6 2 2 3 3" xfId="40452" xr:uid="{00000000-0005-0000-0000-0000EAAD0000}"/>
    <cellStyle name="Percent 7 3 6 2 2 4" xfId="40453" xr:uid="{00000000-0005-0000-0000-0000EBAD0000}"/>
    <cellStyle name="Percent 7 3 6 2 2 4 2" xfId="40454" xr:uid="{00000000-0005-0000-0000-0000ECAD0000}"/>
    <cellStyle name="Percent 7 3 6 2 2 4 3" xfId="40455" xr:uid="{00000000-0005-0000-0000-0000EDAD0000}"/>
    <cellStyle name="Percent 7 3 6 2 2 5" xfId="40456" xr:uid="{00000000-0005-0000-0000-0000EEAD0000}"/>
    <cellStyle name="Percent 7 3 6 2 2 5 2" xfId="40457" xr:uid="{00000000-0005-0000-0000-0000EFAD0000}"/>
    <cellStyle name="Percent 7 3 6 2 2 6" xfId="40458" xr:uid="{00000000-0005-0000-0000-0000F0AD0000}"/>
    <cellStyle name="Percent 7 3 6 2 3" xfId="40459" xr:uid="{00000000-0005-0000-0000-0000F1AD0000}"/>
    <cellStyle name="Percent 7 3 6 2 3 2" xfId="40460" xr:uid="{00000000-0005-0000-0000-0000F2AD0000}"/>
    <cellStyle name="Percent 7 3 6 2 3 2 2" xfId="40461" xr:uid="{00000000-0005-0000-0000-0000F3AD0000}"/>
    <cellStyle name="Percent 7 3 6 2 3 2 3" xfId="40462" xr:uid="{00000000-0005-0000-0000-0000F4AD0000}"/>
    <cellStyle name="Percent 7 3 6 2 3 3" xfId="40463" xr:uid="{00000000-0005-0000-0000-0000F5AD0000}"/>
    <cellStyle name="Percent 7 3 6 2 3 4" xfId="40464" xr:uid="{00000000-0005-0000-0000-0000F6AD0000}"/>
    <cellStyle name="Percent 7 3 6 2 4" xfId="40465" xr:uid="{00000000-0005-0000-0000-0000F7AD0000}"/>
    <cellStyle name="Percent 7 3 6 2 4 2" xfId="40466" xr:uid="{00000000-0005-0000-0000-0000F8AD0000}"/>
    <cellStyle name="Percent 7 3 6 2 4 3" xfId="40467" xr:uid="{00000000-0005-0000-0000-0000F9AD0000}"/>
    <cellStyle name="Percent 7 3 6 2 5" xfId="40468" xr:uid="{00000000-0005-0000-0000-0000FAAD0000}"/>
    <cellStyle name="Percent 7 3 6 2 5 2" xfId="40469" xr:uid="{00000000-0005-0000-0000-0000FBAD0000}"/>
    <cellStyle name="Percent 7 3 6 2 5 3" xfId="40470" xr:uid="{00000000-0005-0000-0000-0000FCAD0000}"/>
    <cellStyle name="Percent 7 3 6 2 6" xfId="40471" xr:uid="{00000000-0005-0000-0000-0000FDAD0000}"/>
    <cellStyle name="Percent 7 3 6 2 6 2" xfId="40472" xr:uid="{00000000-0005-0000-0000-0000FEAD0000}"/>
    <cellStyle name="Percent 7 3 6 2 7" xfId="40473" xr:uid="{00000000-0005-0000-0000-0000FFAD0000}"/>
    <cellStyle name="Percent 7 3 6 3" xfId="40474" xr:uid="{00000000-0005-0000-0000-000000AE0000}"/>
    <cellStyle name="Percent 7 3 6 3 2" xfId="40475" xr:uid="{00000000-0005-0000-0000-000001AE0000}"/>
    <cellStyle name="Percent 7 3 6 3 2 2" xfId="40476" xr:uid="{00000000-0005-0000-0000-000002AE0000}"/>
    <cellStyle name="Percent 7 3 6 3 2 2 2" xfId="40477" xr:uid="{00000000-0005-0000-0000-000003AE0000}"/>
    <cellStyle name="Percent 7 3 6 3 2 2 3" xfId="40478" xr:uid="{00000000-0005-0000-0000-000004AE0000}"/>
    <cellStyle name="Percent 7 3 6 3 2 3" xfId="40479" xr:uid="{00000000-0005-0000-0000-000005AE0000}"/>
    <cellStyle name="Percent 7 3 6 3 2 3 2" xfId="40480" xr:uid="{00000000-0005-0000-0000-000006AE0000}"/>
    <cellStyle name="Percent 7 3 6 3 2 4" xfId="40481" xr:uid="{00000000-0005-0000-0000-000007AE0000}"/>
    <cellStyle name="Percent 7 3 6 3 3" xfId="40482" xr:uid="{00000000-0005-0000-0000-000008AE0000}"/>
    <cellStyle name="Percent 7 3 6 3 3 2" xfId="40483" xr:uid="{00000000-0005-0000-0000-000009AE0000}"/>
    <cellStyle name="Percent 7 3 6 3 3 3" xfId="40484" xr:uid="{00000000-0005-0000-0000-00000AAE0000}"/>
    <cellStyle name="Percent 7 3 6 3 4" xfId="40485" xr:uid="{00000000-0005-0000-0000-00000BAE0000}"/>
    <cellStyle name="Percent 7 3 6 3 4 2" xfId="40486" xr:uid="{00000000-0005-0000-0000-00000CAE0000}"/>
    <cellStyle name="Percent 7 3 6 3 4 3" xfId="40487" xr:uid="{00000000-0005-0000-0000-00000DAE0000}"/>
    <cellStyle name="Percent 7 3 6 3 5" xfId="40488" xr:uid="{00000000-0005-0000-0000-00000EAE0000}"/>
    <cellStyle name="Percent 7 3 6 3 5 2" xfId="40489" xr:uid="{00000000-0005-0000-0000-00000FAE0000}"/>
    <cellStyle name="Percent 7 3 6 3 6" xfId="40490" xr:uid="{00000000-0005-0000-0000-000010AE0000}"/>
    <cellStyle name="Percent 7 3 6 4" xfId="40491" xr:uid="{00000000-0005-0000-0000-000011AE0000}"/>
    <cellStyle name="Percent 7 3 6 4 2" xfId="40492" xr:uid="{00000000-0005-0000-0000-000012AE0000}"/>
    <cellStyle name="Percent 7 3 6 4 2 2" xfId="40493" xr:uid="{00000000-0005-0000-0000-000013AE0000}"/>
    <cellStyle name="Percent 7 3 6 4 2 2 2" xfId="40494" xr:uid="{00000000-0005-0000-0000-000014AE0000}"/>
    <cellStyle name="Percent 7 3 6 4 2 3" xfId="40495" xr:uid="{00000000-0005-0000-0000-000015AE0000}"/>
    <cellStyle name="Percent 7 3 6 4 3" xfId="40496" xr:uid="{00000000-0005-0000-0000-000016AE0000}"/>
    <cellStyle name="Percent 7 3 6 4 3 2" xfId="40497" xr:uid="{00000000-0005-0000-0000-000017AE0000}"/>
    <cellStyle name="Percent 7 3 6 4 4" xfId="40498" xr:uid="{00000000-0005-0000-0000-000018AE0000}"/>
    <cellStyle name="Percent 7 3 6 5" xfId="40499" xr:uid="{00000000-0005-0000-0000-000019AE0000}"/>
    <cellStyle name="Percent 7 3 6 5 2" xfId="40500" xr:uid="{00000000-0005-0000-0000-00001AAE0000}"/>
    <cellStyle name="Percent 7 3 6 5 2 2" xfId="40501" xr:uid="{00000000-0005-0000-0000-00001BAE0000}"/>
    <cellStyle name="Percent 7 3 6 5 3" xfId="40502" xr:uid="{00000000-0005-0000-0000-00001CAE0000}"/>
    <cellStyle name="Percent 7 3 6 6" xfId="40503" xr:uid="{00000000-0005-0000-0000-00001DAE0000}"/>
    <cellStyle name="Percent 7 3 6 6 2" xfId="40504" xr:uid="{00000000-0005-0000-0000-00001EAE0000}"/>
    <cellStyle name="Percent 7 3 6 6 2 2" xfId="40505" xr:uid="{00000000-0005-0000-0000-00001FAE0000}"/>
    <cellStyle name="Percent 7 3 6 6 3" xfId="40506" xr:uid="{00000000-0005-0000-0000-000020AE0000}"/>
    <cellStyle name="Percent 7 3 6 7" xfId="40507" xr:uid="{00000000-0005-0000-0000-000021AE0000}"/>
    <cellStyle name="Percent 7 3 6 7 2" xfId="40508" xr:uid="{00000000-0005-0000-0000-000022AE0000}"/>
    <cellStyle name="Percent 7 3 6 8" xfId="40509" xr:uid="{00000000-0005-0000-0000-000023AE0000}"/>
    <cellStyle name="Percent 7 3 7" xfId="40510" xr:uid="{00000000-0005-0000-0000-000024AE0000}"/>
    <cellStyle name="Percent 7 3 7 2" xfId="40511" xr:uid="{00000000-0005-0000-0000-000025AE0000}"/>
    <cellStyle name="Percent 7 3 7 2 2" xfId="40512" xr:uid="{00000000-0005-0000-0000-000026AE0000}"/>
    <cellStyle name="Percent 7 3 7 2 2 2" xfId="40513" xr:uid="{00000000-0005-0000-0000-000027AE0000}"/>
    <cellStyle name="Percent 7 3 7 2 2 2 2" xfId="40514" xr:uid="{00000000-0005-0000-0000-000028AE0000}"/>
    <cellStyle name="Percent 7 3 7 2 2 2 3" xfId="40515" xr:uid="{00000000-0005-0000-0000-000029AE0000}"/>
    <cellStyle name="Percent 7 3 7 2 2 3" xfId="40516" xr:uid="{00000000-0005-0000-0000-00002AAE0000}"/>
    <cellStyle name="Percent 7 3 7 2 2 3 2" xfId="40517" xr:uid="{00000000-0005-0000-0000-00002BAE0000}"/>
    <cellStyle name="Percent 7 3 7 2 2 4" xfId="40518" xr:uid="{00000000-0005-0000-0000-00002CAE0000}"/>
    <cellStyle name="Percent 7 3 7 2 3" xfId="40519" xr:uid="{00000000-0005-0000-0000-00002DAE0000}"/>
    <cellStyle name="Percent 7 3 7 2 3 2" xfId="40520" xr:uid="{00000000-0005-0000-0000-00002EAE0000}"/>
    <cellStyle name="Percent 7 3 7 2 3 3" xfId="40521" xr:uid="{00000000-0005-0000-0000-00002FAE0000}"/>
    <cellStyle name="Percent 7 3 7 2 4" xfId="40522" xr:uid="{00000000-0005-0000-0000-000030AE0000}"/>
    <cellStyle name="Percent 7 3 7 2 4 2" xfId="40523" xr:uid="{00000000-0005-0000-0000-000031AE0000}"/>
    <cellStyle name="Percent 7 3 7 2 4 3" xfId="40524" xr:uid="{00000000-0005-0000-0000-000032AE0000}"/>
    <cellStyle name="Percent 7 3 7 2 5" xfId="40525" xr:uid="{00000000-0005-0000-0000-000033AE0000}"/>
    <cellStyle name="Percent 7 3 7 2 5 2" xfId="40526" xr:uid="{00000000-0005-0000-0000-000034AE0000}"/>
    <cellStyle name="Percent 7 3 7 2 6" xfId="40527" xr:uid="{00000000-0005-0000-0000-000035AE0000}"/>
    <cellStyle name="Percent 7 3 7 3" xfId="40528" xr:uid="{00000000-0005-0000-0000-000036AE0000}"/>
    <cellStyle name="Percent 7 3 7 3 2" xfId="40529" xr:uid="{00000000-0005-0000-0000-000037AE0000}"/>
    <cellStyle name="Percent 7 3 7 3 2 2" xfId="40530" xr:uid="{00000000-0005-0000-0000-000038AE0000}"/>
    <cellStyle name="Percent 7 3 7 3 2 2 2" xfId="40531" xr:uid="{00000000-0005-0000-0000-000039AE0000}"/>
    <cellStyle name="Percent 7 3 7 3 2 3" xfId="40532" xr:uid="{00000000-0005-0000-0000-00003AAE0000}"/>
    <cellStyle name="Percent 7 3 7 3 3" xfId="40533" xr:uid="{00000000-0005-0000-0000-00003BAE0000}"/>
    <cellStyle name="Percent 7 3 7 3 3 2" xfId="40534" xr:uid="{00000000-0005-0000-0000-00003CAE0000}"/>
    <cellStyle name="Percent 7 3 7 3 4" xfId="40535" xr:uid="{00000000-0005-0000-0000-00003DAE0000}"/>
    <cellStyle name="Percent 7 3 7 4" xfId="40536" xr:uid="{00000000-0005-0000-0000-00003EAE0000}"/>
    <cellStyle name="Percent 7 3 7 4 2" xfId="40537" xr:uid="{00000000-0005-0000-0000-00003FAE0000}"/>
    <cellStyle name="Percent 7 3 7 4 2 2" xfId="40538" xr:uid="{00000000-0005-0000-0000-000040AE0000}"/>
    <cellStyle name="Percent 7 3 7 4 3" xfId="40539" xr:uid="{00000000-0005-0000-0000-000041AE0000}"/>
    <cellStyle name="Percent 7 3 7 4 4" xfId="40540" xr:uid="{00000000-0005-0000-0000-000042AE0000}"/>
    <cellStyle name="Percent 7 3 7 5" xfId="40541" xr:uid="{00000000-0005-0000-0000-000043AE0000}"/>
    <cellStyle name="Percent 7 3 7 5 2" xfId="40542" xr:uid="{00000000-0005-0000-0000-000044AE0000}"/>
    <cellStyle name="Percent 7 3 7 5 2 2" xfId="40543" xr:uid="{00000000-0005-0000-0000-000045AE0000}"/>
    <cellStyle name="Percent 7 3 7 5 3" xfId="40544" xr:uid="{00000000-0005-0000-0000-000046AE0000}"/>
    <cellStyle name="Percent 7 3 7 6" xfId="40545" xr:uid="{00000000-0005-0000-0000-000047AE0000}"/>
    <cellStyle name="Percent 7 3 7 6 2" xfId="40546" xr:uid="{00000000-0005-0000-0000-000048AE0000}"/>
    <cellStyle name="Percent 7 3 7 7" xfId="40547" xr:uid="{00000000-0005-0000-0000-000049AE0000}"/>
    <cellStyle name="Percent 7 3 7 8" xfId="40548" xr:uid="{00000000-0005-0000-0000-00004AAE0000}"/>
    <cellStyle name="Percent 7 3 8" xfId="40549" xr:uid="{00000000-0005-0000-0000-00004BAE0000}"/>
    <cellStyle name="Percent 7 3 8 2" xfId="40550" xr:uid="{00000000-0005-0000-0000-00004CAE0000}"/>
    <cellStyle name="Percent 7 3 8 2 2" xfId="40551" xr:uid="{00000000-0005-0000-0000-00004DAE0000}"/>
    <cellStyle name="Percent 7 3 8 2 2 2" xfId="40552" xr:uid="{00000000-0005-0000-0000-00004EAE0000}"/>
    <cellStyle name="Percent 7 3 8 2 2 2 2" xfId="40553" xr:uid="{00000000-0005-0000-0000-00004FAE0000}"/>
    <cellStyle name="Percent 7 3 8 2 2 3" xfId="40554" xr:uid="{00000000-0005-0000-0000-000050AE0000}"/>
    <cellStyle name="Percent 7 3 8 2 3" xfId="40555" xr:uid="{00000000-0005-0000-0000-000051AE0000}"/>
    <cellStyle name="Percent 7 3 8 2 3 2" xfId="40556" xr:uid="{00000000-0005-0000-0000-000052AE0000}"/>
    <cellStyle name="Percent 7 3 8 2 4" xfId="40557" xr:uid="{00000000-0005-0000-0000-000053AE0000}"/>
    <cellStyle name="Percent 7 3 8 3" xfId="40558" xr:uid="{00000000-0005-0000-0000-000054AE0000}"/>
    <cellStyle name="Percent 7 3 8 3 2" xfId="40559" xr:uid="{00000000-0005-0000-0000-000055AE0000}"/>
    <cellStyle name="Percent 7 3 8 3 2 2" xfId="40560" xr:uid="{00000000-0005-0000-0000-000056AE0000}"/>
    <cellStyle name="Percent 7 3 8 3 3" xfId="40561" xr:uid="{00000000-0005-0000-0000-000057AE0000}"/>
    <cellStyle name="Percent 7 3 8 3 4" xfId="40562" xr:uid="{00000000-0005-0000-0000-000058AE0000}"/>
    <cellStyle name="Percent 7 3 8 4" xfId="40563" xr:uid="{00000000-0005-0000-0000-000059AE0000}"/>
    <cellStyle name="Percent 7 3 8 4 2" xfId="40564" xr:uid="{00000000-0005-0000-0000-00005AAE0000}"/>
    <cellStyle name="Percent 7 3 8 4 2 2" xfId="40565" xr:uid="{00000000-0005-0000-0000-00005BAE0000}"/>
    <cellStyle name="Percent 7 3 8 4 3" xfId="40566" xr:uid="{00000000-0005-0000-0000-00005CAE0000}"/>
    <cellStyle name="Percent 7 3 8 5" xfId="40567" xr:uid="{00000000-0005-0000-0000-00005DAE0000}"/>
    <cellStyle name="Percent 7 3 8 5 2" xfId="40568" xr:uid="{00000000-0005-0000-0000-00005EAE0000}"/>
    <cellStyle name="Percent 7 3 8 6" xfId="40569" xr:uid="{00000000-0005-0000-0000-00005FAE0000}"/>
    <cellStyle name="Percent 7 3 8 7" xfId="40570" xr:uid="{00000000-0005-0000-0000-000060AE0000}"/>
    <cellStyle name="Percent 7 3 9" xfId="40571" xr:uid="{00000000-0005-0000-0000-000061AE0000}"/>
    <cellStyle name="Percent 7 3 9 2" xfId="40572" xr:uid="{00000000-0005-0000-0000-000062AE0000}"/>
    <cellStyle name="Percent 7 3 9 2 2" xfId="40573" xr:uid="{00000000-0005-0000-0000-000063AE0000}"/>
    <cellStyle name="Percent 7 3 9 2 2 2" xfId="40574" xr:uid="{00000000-0005-0000-0000-000064AE0000}"/>
    <cellStyle name="Percent 7 3 9 2 3" xfId="40575" xr:uid="{00000000-0005-0000-0000-000065AE0000}"/>
    <cellStyle name="Percent 7 3 9 3" xfId="40576" xr:uid="{00000000-0005-0000-0000-000066AE0000}"/>
    <cellStyle name="Percent 7 3 9 3 2" xfId="40577" xr:uid="{00000000-0005-0000-0000-000067AE0000}"/>
    <cellStyle name="Percent 7 3 9 4" xfId="40578" xr:uid="{00000000-0005-0000-0000-000068AE0000}"/>
    <cellStyle name="Percent 7 4" xfId="40579" xr:uid="{00000000-0005-0000-0000-000069AE0000}"/>
    <cellStyle name="Percent 7 4 10" xfId="40580" xr:uid="{00000000-0005-0000-0000-00006AAE0000}"/>
    <cellStyle name="Percent 7 4 10 2" xfId="40581" xr:uid="{00000000-0005-0000-0000-00006BAE0000}"/>
    <cellStyle name="Percent 7 4 10 2 2" xfId="40582" xr:uid="{00000000-0005-0000-0000-00006CAE0000}"/>
    <cellStyle name="Percent 7 4 10 3" xfId="40583" xr:uid="{00000000-0005-0000-0000-00006DAE0000}"/>
    <cellStyle name="Percent 7 4 10 4" xfId="40584" xr:uid="{00000000-0005-0000-0000-00006EAE0000}"/>
    <cellStyle name="Percent 7 4 11" xfId="40585" xr:uid="{00000000-0005-0000-0000-00006FAE0000}"/>
    <cellStyle name="Percent 7 4 11 2" xfId="40586" xr:uid="{00000000-0005-0000-0000-000070AE0000}"/>
    <cellStyle name="Percent 7 4 12" xfId="40587" xr:uid="{00000000-0005-0000-0000-000071AE0000}"/>
    <cellStyle name="Percent 7 4 13" xfId="40588" xr:uid="{00000000-0005-0000-0000-000072AE0000}"/>
    <cellStyle name="Percent 7 4 14" xfId="40589" xr:uid="{00000000-0005-0000-0000-000073AE0000}"/>
    <cellStyle name="Percent 7 4 2" xfId="40590" xr:uid="{00000000-0005-0000-0000-000074AE0000}"/>
    <cellStyle name="Percent 7 4 2 10" xfId="40591" xr:uid="{00000000-0005-0000-0000-000075AE0000}"/>
    <cellStyle name="Percent 7 4 2 10 2" xfId="40592" xr:uid="{00000000-0005-0000-0000-000076AE0000}"/>
    <cellStyle name="Percent 7 4 2 11" xfId="40593" xr:uid="{00000000-0005-0000-0000-000077AE0000}"/>
    <cellStyle name="Percent 7 4 2 12" xfId="40594" xr:uid="{00000000-0005-0000-0000-000078AE0000}"/>
    <cellStyle name="Percent 7 4 2 2" xfId="40595" xr:uid="{00000000-0005-0000-0000-000079AE0000}"/>
    <cellStyle name="Percent 7 4 2 2 2" xfId="40596" xr:uid="{00000000-0005-0000-0000-00007AAE0000}"/>
    <cellStyle name="Percent 7 4 2 2 2 2" xfId="40597" xr:uid="{00000000-0005-0000-0000-00007BAE0000}"/>
    <cellStyle name="Percent 7 4 2 2 2 2 2" xfId="40598" xr:uid="{00000000-0005-0000-0000-00007CAE0000}"/>
    <cellStyle name="Percent 7 4 2 2 2 2 2 2" xfId="40599" xr:uid="{00000000-0005-0000-0000-00007DAE0000}"/>
    <cellStyle name="Percent 7 4 2 2 2 2 2 2 2" xfId="40600" xr:uid="{00000000-0005-0000-0000-00007EAE0000}"/>
    <cellStyle name="Percent 7 4 2 2 2 2 2 2 3" xfId="40601" xr:uid="{00000000-0005-0000-0000-00007FAE0000}"/>
    <cellStyle name="Percent 7 4 2 2 2 2 2 3" xfId="40602" xr:uid="{00000000-0005-0000-0000-000080AE0000}"/>
    <cellStyle name="Percent 7 4 2 2 2 2 2 4" xfId="40603" xr:uid="{00000000-0005-0000-0000-000081AE0000}"/>
    <cellStyle name="Percent 7 4 2 2 2 2 3" xfId="40604" xr:uid="{00000000-0005-0000-0000-000082AE0000}"/>
    <cellStyle name="Percent 7 4 2 2 2 2 3 2" xfId="40605" xr:uid="{00000000-0005-0000-0000-000083AE0000}"/>
    <cellStyle name="Percent 7 4 2 2 2 2 3 3" xfId="40606" xr:uid="{00000000-0005-0000-0000-000084AE0000}"/>
    <cellStyle name="Percent 7 4 2 2 2 2 4" xfId="40607" xr:uid="{00000000-0005-0000-0000-000085AE0000}"/>
    <cellStyle name="Percent 7 4 2 2 2 2 4 2" xfId="40608" xr:uid="{00000000-0005-0000-0000-000086AE0000}"/>
    <cellStyle name="Percent 7 4 2 2 2 2 4 3" xfId="40609" xr:uid="{00000000-0005-0000-0000-000087AE0000}"/>
    <cellStyle name="Percent 7 4 2 2 2 2 5" xfId="40610" xr:uid="{00000000-0005-0000-0000-000088AE0000}"/>
    <cellStyle name="Percent 7 4 2 2 2 2 5 2" xfId="40611" xr:uid="{00000000-0005-0000-0000-000089AE0000}"/>
    <cellStyle name="Percent 7 4 2 2 2 2 6" xfId="40612" xr:uid="{00000000-0005-0000-0000-00008AAE0000}"/>
    <cellStyle name="Percent 7 4 2 2 2 3" xfId="40613" xr:uid="{00000000-0005-0000-0000-00008BAE0000}"/>
    <cellStyle name="Percent 7 4 2 2 2 3 2" xfId="40614" xr:uid="{00000000-0005-0000-0000-00008CAE0000}"/>
    <cellStyle name="Percent 7 4 2 2 2 3 2 2" xfId="40615" xr:uid="{00000000-0005-0000-0000-00008DAE0000}"/>
    <cellStyle name="Percent 7 4 2 2 2 3 2 3" xfId="40616" xr:uid="{00000000-0005-0000-0000-00008EAE0000}"/>
    <cellStyle name="Percent 7 4 2 2 2 3 3" xfId="40617" xr:uid="{00000000-0005-0000-0000-00008FAE0000}"/>
    <cellStyle name="Percent 7 4 2 2 2 3 4" xfId="40618" xr:uid="{00000000-0005-0000-0000-000090AE0000}"/>
    <cellStyle name="Percent 7 4 2 2 2 4" xfId="40619" xr:uid="{00000000-0005-0000-0000-000091AE0000}"/>
    <cellStyle name="Percent 7 4 2 2 2 4 2" xfId="40620" xr:uid="{00000000-0005-0000-0000-000092AE0000}"/>
    <cellStyle name="Percent 7 4 2 2 2 4 3" xfId="40621" xr:uid="{00000000-0005-0000-0000-000093AE0000}"/>
    <cellStyle name="Percent 7 4 2 2 2 5" xfId="40622" xr:uid="{00000000-0005-0000-0000-000094AE0000}"/>
    <cellStyle name="Percent 7 4 2 2 2 5 2" xfId="40623" xr:uid="{00000000-0005-0000-0000-000095AE0000}"/>
    <cellStyle name="Percent 7 4 2 2 2 5 3" xfId="40624" xr:uid="{00000000-0005-0000-0000-000096AE0000}"/>
    <cellStyle name="Percent 7 4 2 2 2 6" xfId="40625" xr:uid="{00000000-0005-0000-0000-000097AE0000}"/>
    <cellStyle name="Percent 7 4 2 2 2 6 2" xfId="40626" xr:uid="{00000000-0005-0000-0000-000098AE0000}"/>
    <cellStyle name="Percent 7 4 2 2 2 7" xfId="40627" xr:uid="{00000000-0005-0000-0000-000099AE0000}"/>
    <cellStyle name="Percent 7 4 2 2 3" xfId="40628" xr:uid="{00000000-0005-0000-0000-00009AAE0000}"/>
    <cellStyle name="Percent 7 4 2 2 3 2" xfId="40629" xr:uid="{00000000-0005-0000-0000-00009BAE0000}"/>
    <cellStyle name="Percent 7 4 2 2 3 2 2" xfId="40630" xr:uid="{00000000-0005-0000-0000-00009CAE0000}"/>
    <cellStyle name="Percent 7 4 2 2 3 2 2 2" xfId="40631" xr:uid="{00000000-0005-0000-0000-00009DAE0000}"/>
    <cellStyle name="Percent 7 4 2 2 3 2 2 3" xfId="40632" xr:uid="{00000000-0005-0000-0000-00009EAE0000}"/>
    <cellStyle name="Percent 7 4 2 2 3 2 3" xfId="40633" xr:uid="{00000000-0005-0000-0000-00009FAE0000}"/>
    <cellStyle name="Percent 7 4 2 2 3 2 3 2" xfId="40634" xr:uid="{00000000-0005-0000-0000-0000A0AE0000}"/>
    <cellStyle name="Percent 7 4 2 2 3 2 4" xfId="40635" xr:uid="{00000000-0005-0000-0000-0000A1AE0000}"/>
    <cellStyle name="Percent 7 4 2 2 3 3" xfId="40636" xr:uid="{00000000-0005-0000-0000-0000A2AE0000}"/>
    <cellStyle name="Percent 7 4 2 2 3 3 2" xfId="40637" xr:uid="{00000000-0005-0000-0000-0000A3AE0000}"/>
    <cellStyle name="Percent 7 4 2 2 3 3 3" xfId="40638" xr:uid="{00000000-0005-0000-0000-0000A4AE0000}"/>
    <cellStyle name="Percent 7 4 2 2 3 4" xfId="40639" xr:uid="{00000000-0005-0000-0000-0000A5AE0000}"/>
    <cellStyle name="Percent 7 4 2 2 3 4 2" xfId="40640" xr:uid="{00000000-0005-0000-0000-0000A6AE0000}"/>
    <cellStyle name="Percent 7 4 2 2 3 4 3" xfId="40641" xr:uid="{00000000-0005-0000-0000-0000A7AE0000}"/>
    <cellStyle name="Percent 7 4 2 2 3 5" xfId="40642" xr:uid="{00000000-0005-0000-0000-0000A8AE0000}"/>
    <cellStyle name="Percent 7 4 2 2 3 5 2" xfId="40643" xr:uid="{00000000-0005-0000-0000-0000A9AE0000}"/>
    <cellStyle name="Percent 7 4 2 2 3 6" xfId="40644" xr:uid="{00000000-0005-0000-0000-0000AAAE0000}"/>
    <cellStyle name="Percent 7 4 2 2 4" xfId="40645" xr:uid="{00000000-0005-0000-0000-0000ABAE0000}"/>
    <cellStyle name="Percent 7 4 2 2 4 2" xfId="40646" xr:uid="{00000000-0005-0000-0000-0000ACAE0000}"/>
    <cellStyle name="Percent 7 4 2 2 4 2 2" xfId="40647" xr:uid="{00000000-0005-0000-0000-0000ADAE0000}"/>
    <cellStyle name="Percent 7 4 2 2 4 2 2 2" xfId="40648" xr:uid="{00000000-0005-0000-0000-0000AEAE0000}"/>
    <cellStyle name="Percent 7 4 2 2 4 2 3" xfId="40649" xr:uid="{00000000-0005-0000-0000-0000AFAE0000}"/>
    <cellStyle name="Percent 7 4 2 2 4 3" xfId="40650" xr:uid="{00000000-0005-0000-0000-0000B0AE0000}"/>
    <cellStyle name="Percent 7 4 2 2 4 3 2" xfId="40651" xr:uid="{00000000-0005-0000-0000-0000B1AE0000}"/>
    <cellStyle name="Percent 7 4 2 2 4 4" xfId="40652" xr:uid="{00000000-0005-0000-0000-0000B2AE0000}"/>
    <cellStyle name="Percent 7 4 2 2 5" xfId="40653" xr:uid="{00000000-0005-0000-0000-0000B3AE0000}"/>
    <cellStyle name="Percent 7 4 2 2 5 2" xfId="40654" xr:uid="{00000000-0005-0000-0000-0000B4AE0000}"/>
    <cellStyle name="Percent 7 4 2 2 5 2 2" xfId="40655" xr:uid="{00000000-0005-0000-0000-0000B5AE0000}"/>
    <cellStyle name="Percent 7 4 2 2 5 3" xfId="40656" xr:uid="{00000000-0005-0000-0000-0000B6AE0000}"/>
    <cellStyle name="Percent 7 4 2 2 6" xfId="40657" xr:uid="{00000000-0005-0000-0000-0000B7AE0000}"/>
    <cellStyle name="Percent 7 4 2 2 6 2" xfId="40658" xr:uid="{00000000-0005-0000-0000-0000B8AE0000}"/>
    <cellStyle name="Percent 7 4 2 2 6 2 2" xfId="40659" xr:uid="{00000000-0005-0000-0000-0000B9AE0000}"/>
    <cellStyle name="Percent 7 4 2 2 6 3" xfId="40660" xr:uid="{00000000-0005-0000-0000-0000BAAE0000}"/>
    <cellStyle name="Percent 7 4 2 2 7" xfId="40661" xr:uid="{00000000-0005-0000-0000-0000BBAE0000}"/>
    <cellStyle name="Percent 7 4 2 2 7 2" xfId="40662" xr:uid="{00000000-0005-0000-0000-0000BCAE0000}"/>
    <cellStyle name="Percent 7 4 2 2 8" xfId="40663" xr:uid="{00000000-0005-0000-0000-0000BDAE0000}"/>
    <cellStyle name="Percent 7 4 2 3" xfId="40664" xr:uid="{00000000-0005-0000-0000-0000BEAE0000}"/>
    <cellStyle name="Percent 7 4 2 3 2" xfId="40665" xr:uid="{00000000-0005-0000-0000-0000BFAE0000}"/>
    <cellStyle name="Percent 7 4 2 3 2 2" xfId="40666" xr:uid="{00000000-0005-0000-0000-0000C0AE0000}"/>
    <cellStyle name="Percent 7 4 2 3 2 2 2" xfId="40667" xr:uid="{00000000-0005-0000-0000-0000C1AE0000}"/>
    <cellStyle name="Percent 7 4 2 3 2 2 2 2" xfId="40668" xr:uid="{00000000-0005-0000-0000-0000C2AE0000}"/>
    <cellStyle name="Percent 7 4 2 3 2 2 2 2 2" xfId="40669" xr:uid="{00000000-0005-0000-0000-0000C3AE0000}"/>
    <cellStyle name="Percent 7 4 2 3 2 2 2 2 3" xfId="40670" xr:uid="{00000000-0005-0000-0000-0000C4AE0000}"/>
    <cellStyle name="Percent 7 4 2 3 2 2 2 3" xfId="40671" xr:uid="{00000000-0005-0000-0000-0000C5AE0000}"/>
    <cellStyle name="Percent 7 4 2 3 2 2 2 4" xfId="40672" xr:uid="{00000000-0005-0000-0000-0000C6AE0000}"/>
    <cellStyle name="Percent 7 4 2 3 2 2 3" xfId="40673" xr:uid="{00000000-0005-0000-0000-0000C7AE0000}"/>
    <cellStyle name="Percent 7 4 2 3 2 2 3 2" xfId="40674" xr:uid="{00000000-0005-0000-0000-0000C8AE0000}"/>
    <cellStyle name="Percent 7 4 2 3 2 2 3 3" xfId="40675" xr:uid="{00000000-0005-0000-0000-0000C9AE0000}"/>
    <cellStyle name="Percent 7 4 2 3 2 2 4" xfId="40676" xr:uid="{00000000-0005-0000-0000-0000CAAE0000}"/>
    <cellStyle name="Percent 7 4 2 3 2 2 4 2" xfId="40677" xr:uid="{00000000-0005-0000-0000-0000CBAE0000}"/>
    <cellStyle name="Percent 7 4 2 3 2 2 4 3" xfId="40678" xr:uid="{00000000-0005-0000-0000-0000CCAE0000}"/>
    <cellStyle name="Percent 7 4 2 3 2 2 5" xfId="40679" xr:uid="{00000000-0005-0000-0000-0000CDAE0000}"/>
    <cellStyle name="Percent 7 4 2 3 2 2 5 2" xfId="40680" xr:uid="{00000000-0005-0000-0000-0000CEAE0000}"/>
    <cellStyle name="Percent 7 4 2 3 2 2 6" xfId="40681" xr:uid="{00000000-0005-0000-0000-0000CFAE0000}"/>
    <cellStyle name="Percent 7 4 2 3 2 3" xfId="40682" xr:uid="{00000000-0005-0000-0000-0000D0AE0000}"/>
    <cellStyle name="Percent 7 4 2 3 2 3 2" xfId="40683" xr:uid="{00000000-0005-0000-0000-0000D1AE0000}"/>
    <cellStyle name="Percent 7 4 2 3 2 3 2 2" xfId="40684" xr:uid="{00000000-0005-0000-0000-0000D2AE0000}"/>
    <cellStyle name="Percent 7 4 2 3 2 3 2 3" xfId="40685" xr:uid="{00000000-0005-0000-0000-0000D3AE0000}"/>
    <cellStyle name="Percent 7 4 2 3 2 3 3" xfId="40686" xr:uid="{00000000-0005-0000-0000-0000D4AE0000}"/>
    <cellStyle name="Percent 7 4 2 3 2 3 4" xfId="40687" xr:uid="{00000000-0005-0000-0000-0000D5AE0000}"/>
    <cellStyle name="Percent 7 4 2 3 2 4" xfId="40688" xr:uid="{00000000-0005-0000-0000-0000D6AE0000}"/>
    <cellStyle name="Percent 7 4 2 3 2 4 2" xfId="40689" xr:uid="{00000000-0005-0000-0000-0000D7AE0000}"/>
    <cellStyle name="Percent 7 4 2 3 2 4 3" xfId="40690" xr:uid="{00000000-0005-0000-0000-0000D8AE0000}"/>
    <cellStyle name="Percent 7 4 2 3 2 5" xfId="40691" xr:uid="{00000000-0005-0000-0000-0000D9AE0000}"/>
    <cellStyle name="Percent 7 4 2 3 2 5 2" xfId="40692" xr:uid="{00000000-0005-0000-0000-0000DAAE0000}"/>
    <cellStyle name="Percent 7 4 2 3 2 5 3" xfId="40693" xr:uid="{00000000-0005-0000-0000-0000DBAE0000}"/>
    <cellStyle name="Percent 7 4 2 3 2 6" xfId="40694" xr:uid="{00000000-0005-0000-0000-0000DCAE0000}"/>
    <cellStyle name="Percent 7 4 2 3 2 6 2" xfId="40695" xr:uid="{00000000-0005-0000-0000-0000DDAE0000}"/>
    <cellStyle name="Percent 7 4 2 3 2 7" xfId="40696" xr:uid="{00000000-0005-0000-0000-0000DEAE0000}"/>
    <cellStyle name="Percent 7 4 2 3 3" xfId="40697" xr:uid="{00000000-0005-0000-0000-0000DFAE0000}"/>
    <cellStyle name="Percent 7 4 2 3 3 2" xfId="40698" xr:uid="{00000000-0005-0000-0000-0000E0AE0000}"/>
    <cellStyle name="Percent 7 4 2 3 3 2 2" xfId="40699" xr:uid="{00000000-0005-0000-0000-0000E1AE0000}"/>
    <cellStyle name="Percent 7 4 2 3 3 2 2 2" xfId="40700" xr:uid="{00000000-0005-0000-0000-0000E2AE0000}"/>
    <cellStyle name="Percent 7 4 2 3 3 2 2 3" xfId="40701" xr:uid="{00000000-0005-0000-0000-0000E3AE0000}"/>
    <cellStyle name="Percent 7 4 2 3 3 2 3" xfId="40702" xr:uid="{00000000-0005-0000-0000-0000E4AE0000}"/>
    <cellStyle name="Percent 7 4 2 3 3 2 3 2" xfId="40703" xr:uid="{00000000-0005-0000-0000-0000E5AE0000}"/>
    <cellStyle name="Percent 7 4 2 3 3 2 4" xfId="40704" xr:uid="{00000000-0005-0000-0000-0000E6AE0000}"/>
    <cellStyle name="Percent 7 4 2 3 3 3" xfId="40705" xr:uid="{00000000-0005-0000-0000-0000E7AE0000}"/>
    <cellStyle name="Percent 7 4 2 3 3 3 2" xfId="40706" xr:uid="{00000000-0005-0000-0000-0000E8AE0000}"/>
    <cellStyle name="Percent 7 4 2 3 3 3 3" xfId="40707" xr:uid="{00000000-0005-0000-0000-0000E9AE0000}"/>
    <cellStyle name="Percent 7 4 2 3 3 4" xfId="40708" xr:uid="{00000000-0005-0000-0000-0000EAAE0000}"/>
    <cellStyle name="Percent 7 4 2 3 3 4 2" xfId="40709" xr:uid="{00000000-0005-0000-0000-0000EBAE0000}"/>
    <cellStyle name="Percent 7 4 2 3 3 4 3" xfId="40710" xr:uid="{00000000-0005-0000-0000-0000ECAE0000}"/>
    <cellStyle name="Percent 7 4 2 3 3 5" xfId="40711" xr:uid="{00000000-0005-0000-0000-0000EDAE0000}"/>
    <cellStyle name="Percent 7 4 2 3 3 5 2" xfId="40712" xr:uid="{00000000-0005-0000-0000-0000EEAE0000}"/>
    <cellStyle name="Percent 7 4 2 3 3 6" xfId="40713" xr:uid="{00000000-0005-0000-0000-0000EFAE0000}"/>
    <cellStyle name="Percent 7 4 2 3 4" xfId="40714" xr:uid="{00000000-0005-0000-0000-0000F0AE0000}"/>
    <cellStyle name="Percent 7 4 2 3 4 2" xfId="40715" xr:uid="{00000000-0005-0000-0000-0000F1AE0000}"/>
    <cellStyle name="Percent 7 4 2 3 4 2 2" xfId="40716" xr:uid="{00000000-0005-0000-0000-0000F2AE0000}"/>
    <cellStyle name="Percent 7 4 2 3 4 2 2 2" xfId="40717" xr:uid="{00000000-0005-0000-0000-0000F3AE0000}"/>
    <cellStyle name="Percent 7 4 2 3 4 2 3" xfId="40718" xr:uid="{00000000-0005-0000-0000-0000F4AE0000}"/>
    <cellStyle name="Percent 7 4 2 3 4 3" xfId="40719" xr:uid="{00000000-0005-0000-0000-0000F5AE0000}"/>
    <cellStyle name="Percent 7 4 2 3 4 3 2" xfId="40720" xr:uid="{00000000-0005-0000-0000-0000F6AE0000}"/>
    <cellStyle name="Percent 7 4 2 3 4 4" xfId="40721" xr:uid="{00000000-0005-0000-0000-0000F7AE0000}"/>
    <cellStyle name="Percent 7 4 2 3 5" xfId="40722" xr:uid="{00000000-0005-0000-0000-0000F8AE0000}"/>
    <cellStyle name="Percent 7 4 2 3 5 2" xfId="40723" xr:uid="{00000000-0005-0000-0000-0000F9AE0000}"/>
    <cellStyle name="Percent 7 4 2 3 5 2 2" xfId="40724" xr:uid="{00000000-0005-0000-0000-0000FAAE0000}"/>
    <cellStyle name="Percent 7 4 2 3 5 3" xfId="40725" xr:uid="{00000000-0005-0000-0000-0000FBAE0000}"/>
    <cellStyle name="Percent 7 4 2 3 6" xfId="40726" xr:uid="{00000000-0005-0000-0000-0000FCAE0000}"/>
    <cellStyle name="Percent 7 4 2 3 6 2" xfId="40727" xr:uid="{00000000-0005-0000-0000-0000FDAE0000}"/>
    <cellStyle name="Percent 7 4 2 3 6 2 2" xfId="40728" xr:uid="{00000000-0005-0000-0000-0000FEAE0000}"/>
    <cellStyle name="Percent 7 4 2 3 6 3" xfId="40729" xr:uid="{00000000-0005-0000-0000-0000FFAE0000}"/>
    <cellStyle name="Percent 7 4 2 3 7" xfId="40730" xr:uid="{00000000-0005-0000-0000-000000AF0000}"/>
    <cellStyle name="Percent 7 4 2 3 7 2" xfId="40731" xr:uid="{00000000-0005-0000-0000-000001AF0000}"/>
    <cellStyle name="Percent 7 4 2 3 8" xfId="40732" xr:uid="{00000000-0005-0000-0000-000002AF0000}"/>
    <cellStyle name="Percent 7 4 2 4" xfId="40733" xr:uid="{00000000-0005-0000-0000-000003AF0000}"/>
    <cellStyle name="Percent 7 4 2 4 2" xfId="40734" xr:uid="{00000000-0005-0000-0000-000004AF0000}"/>
    <cellStyle name="Percent 7 4 2 4 2 2" xfId="40735" xr:uid="{00000000-0005-0000-0000-000005AF0000}"/>
    <cellStyle name="Percent 7 4 2 4 2 2 2" xfId="40736" xr:uid="{00000000-0005-0000-0000-000006AF0000}"/>
    <cellStyle name="Percent 7 4 2 4 2 2 2 2" xfId="40737" xr:uid="{00000000-0005-0000-0000-000007AF0000}"/>
    <cellStyle name="Percent 7 4 2 4 2 2 2 2 2" xfId="40738" xr:uid="{00000000-0005-0000-0000-000008AF0000}"/>
    <cellStyle name="Percent 7 4 2 4 2 2 2 2 3" xfId="40739" xr:uid="{00000000-0005-0000-0000-000009AF0000}"/>
    <cellStyle name="Percent 7 4 2 4 2 2 2 3" xfId="40740" xr:uid="{00000000-0005-0000-0000-00000AAF0000}"/>
    <cellStyle name="Percent 7 4 2 4 2 2 2 4" xfId="40741" xr:uid="{00000000-0005-0000-0000-00000BAF0000}"/>
    <cellStyle name="Percent 7 4 2 4 2 2 3" xfId="40742" xr:uid="{00000000-0005-0000-0000-00000CAF0000}"/>
    <cellStyle name="Percent 7 4 2 4 2 2 3 2" xfId="40743" xr:uid="{00000000-0005-0000-0000-00000DAF0000}"/>
    <cellStyle name="Percent 7 4 2 4 2 2 3 3" xfId="40744" xr:uid="{00000000-0005-0000-0000-00000EAF0000}"/>
    <cellStyle name="Percent 7 4 2 4 2 2 4" xfId="40745" xr:uid="{00000000-0005-0000-0000-00000FAF0000}"/>
    <cellStyle name="Percent 7 4 2 4 2 2 4 2" xfId="40746" xr:uid="{00000000-0005-0000-0000-000010AF0000}"/>
    <cellStyle name="Percent 7 4 2 4 2 2 4 3" xfId="40747" xr:uid="{00000000-0005-0000-0000-000011AF0000}"/>
    <cellStyle name="Percent 7 4 2 4 2 2 5" xfId="40748" xr:uid="{00000000-0005-0000-0000-000012AF0000}"/>
    <cellStyle name="Percent 7 4 2 4 2 2 5 2" xfId="40749" xr:uid="{00000000-0005-0000-0000-000013AF0000}"/>
    <cellStyle name="Percent 7 4 2 4 2 2 6" xfId="40750" xr:uid="{00000000-0005-0000-0000-000014AF0000}"/>
    <cellStyle name="Percent 7 4 2 4 2 3" xfId="40751" xr:uid="{00000000-0005-0000-0000-000015AF0000}"/>
    <cellStyle name="Percent 7 4 2 4 2 3 2" xfId="40752" xr:uid="{00000000-0005-0000-0000-000016AF0000}"/>
    <cellStyle name="Percent 7 4 2 4 2 3 2 2" xfId="40753" xr:uid="{00000000-0005-0000-0000-000017AF0000}"/>
    <cellStyle name="Percent 7 4 2 4 2 3 2 3" xfId="40754" xr:uid="{00000000-0005-0000-0000-000018AF0000}"/>
    <cellStyle name="Percent 7 4 2 4 2 3 3" xfId="40755" xr:uid="{00000000-0005-0000-0000-000019AF0000}"/>
    <cellStyle name="Percent 7 4 2 4 2 3 4" xfId="40756" xr:uid="{00000000-0005-0000-0000-00001AAF0000}"/>
    <cellStyle name="Percent 7 4 2 4 2 4" xfId="40757" xr:uid="{00000000-0005-0000-0000-00001BAF0000}"/>
    <cellStyle name="Percent 7 4 2 4 2 4 2" xfId="40758" xr:uid="{00000000-0005-0000-0000-00001CAF0000}"/>
    <cellStyle name="Percent 7 4 2 4 2 4 3" xfId="40759" xr:uid="{00000000-0005-0000-0000-00001DAF0000}"/>
    <cellStyle name="Percent 7 4 2 4 2 5" xfId="40760" xr:uid="{00000000-0005-0000-0000-00001EAF0000}"/>
    <cellStyle name="Percent 7 4 2 4 2 5 2" xfId="40761" xr:uid="{00000000-0005-0000-0000-00001FAF0000}"/>
    <cellStyle name="Percent 7 4 2 4 2 5 3" xfId="40762" xr:uid="{00000000-0005-0000-0000-000020AF0000}"/>
    <cellStyle name="Percent 7 4 2 4 2 6" xfId="40763" xr:uid="{00000000-0005-0000-0000-000021AF0000}"/>
    <cellStyle name="Percent 7 4 2 4 2 6 2" xfId="40764" xr:uid="{00000000-0005-0000-0000-000022AF0000}"/>
    <cellStyle name="Percent 7 4 2 4 2 7" xfId="40765" xr:uid="{00000000-0005-0000-0000-000023AF0000}"/>
    <cellStyle name="Percent 7 4 2 4 3" xfId="40766" xr:uid="{00000000-0005-0000-0000-000024AF0000}"/>
    <cellStyle name="Percent 7 4 2 4 3 2" xfId="40767" xr:uid="{00000000-0005-0000-0000-000025AF0000}"/>
    <cellStyle name="Percent 7 4 2 4 3 2 2" xfId="40768" xr:uid="{00000000-0005-0000-0000-000026AF0000}"/>
    <cellStyle name="Percent 7 4 2 4 3 2 2 2" xfId="40769" xr:uid="{00000000-0005-0000-0000-000027AF0000}"/>
    <cellStyle name="Percent 7 4 2 4 3 2 2 3" xfId="40770" xr:uid="{00000000-0005-0000-0000-000028AF0000}"/>
    <cellStyle name="Percent 7 4 2 4 3 2 3" xfId="40771" xr:uid="{00000000-0005-0000-0000-000029AF0000}"/>
    <cellStyle name="Percent 7 4 2 4 3 2 3 2" xfId="40772" xr:uid="{00000000-0005-0000-0000-00002AAF0000}"/>
    <cellStyle name="Percent 7 4 2 4 3 2 4" xfId="40773" xr:uid="{00000000-0005-0000-0000-00002BAF0000}"/>
    <cellStyle name="Percent 7 4 2 4 3 3" xfId="40774" xr:uid="{00000000-0005-0000-0000-00002CAF0000}"/>
    <cellStyle name="Percent 7 4 2 4 3 3 2" xfId="40775" xr:uid="{00000000-0005-0000-0000-00002DAF0000}"/>
    <cellStyle name="Percent 7 4 2 4 3 3 3" xfId="40776" xr:uid="{00000000-0005-0000-0000-00002EAF0000}"/>
    <cellStyle name="Percent 7 4 2 4 3 4" xfId="40777" xr:uid="{00000000-0005-0000-0000-00002FAF0000}"/>
    <cellStyle name="Percent 7 4 2 4 3 4 2" xfId="40778" xr:uid="{00000000-0005-0000-0000-000030AF0000}"/>
    <cellStyle name="Percent 7 4 2 4 3 4 3" xfId="40779" xr:uid="{00000000-0005-0000-0000-000031AF0000}"/>
    <cellStyle name="Percent 7 4 2 4 3 5" xfId="40780" xr:uid="{00000000-0005-0000-0000-000032AF0000}"/>
    <cellStyle name="Percent 7 4 2 4 3 5 2" xfId="40781" xr:uid="{00000000-0005-0000-0000-000033AF0000}"/>
    <cellStyle name="Percent 7 4 2 4 3 6" xfId="40782" xr:uid="{00000000-0005-0000-0000-000034AF0000}"/>
    <cellStyle name="Percent 7 4 2 4 4" xfId="40783" xr:uid="{00000000-0005-0000-0000-000035AF0000}"/>
    <cellStyle name="Percent 7 4 2 4 4 2" xfId="40784" xr:uid="{00000000-0005-0000-0000-000036AF0000}"/>
    <cellStyle name="Percent 7 4 2 4 4 2 2" xfId="40785" xr:uid="{00000000-0005-0000-0000-000037AF0000}"/>
    <cellStyle name="Percent 7 4 2 4 4 2 2 2" xfId="40786" xr:uid="{00000000-0005-0000-0000-000038AF0000}"/>
    <cellStyle name="Percent 7 4 2 4 4 2 3" xfId="40787" xr:uid="{00000000-0005-0000-0000-000039AF0000}"/>
    <cellStyle name="Percent 7 4 2 4 4 3" xfId="40788" xr:uid="{00000000-0005-0000-0000-00003AAF0000}"/>
    <cellStyle name="Percent 7 4 2 4 4 3 2" xfId="40789" xr:uid="{00000000-0005-0000-0000-00003BAF0000}"/>
    <cellStyle name="Percent 7 4 2 4 4 4" xfId="40790" xr:uid="{00000000-0005-0000-0000-00003CAF0000}"/>
    <cellStyle name="Percent 7 4 2 4 5" xfId="40791" xr:uid="{00000000-0005-0000-0000-00003DAF0000}"/>
    <cellStyle name="Percent 7 4 2 4 5 2" xfId="40792" xr:uid="{00000000-0005-0000-0000-00003EAF0000}"/>
    <cellStyle name="Percent 7 4 2 4 5 2 2" xfId="40793" xr:uid="{00000000-0005-0000-0000-00003FAF0000}"/>
    <cellStyle name="Percent 7 4 2 4 5 3" xfId="40794" xr:uid="{00000000-0005-0000-0000-000040AF0000}"/>
    <cellStyle name="Percent 7 4 2 4 6" xfId="40795" xr:uid="{00000000-0005-0000-0000-000041AF0000}"/>
    <cellStyle name="Percent 7 4 2 4 6 2" xfId="40796" xr:uid="{00000000-0005-0000-0000-000042AF0000}"/>
    <cellStyle name="Percent 7 4 2 4 6 2 2" xfId="40797" xr:uid="{00000000-0005-0000-0000-000043AF0000}"/>
    <cellStyle name="Percent 7 4 2 4 6 3" xfId="40798" xr:uid="{00000000-0005-0000-0000-000044AF0000}"/>
    <cellStyle name="Percent 7 4 2 4 7" xfId="40799" xr:uid="{00000000-0005-0000-0000-000045AF0000}"/>
    <cellStyle name="Percent 7 4 2 4 7 2" xfId="40800" xr:uid="{00000000-0005-0000-0000-000046AF0000}"/>
    <cellStyle name="Percent 7 4 2 4 8" xfId="40801" xr:uid="{00000000-0005-0000-0000-000047AF0000}"/>
    <cellStyle name="Percent 7 4 2 5" xfId="40802" xr:uid="{00000000-0005-0000-0000-000048AF0000}"/>
    <cellStyle name="Percent 7 4 2 5 2" xfId="40803" xr:uid="{00000000-0005-0000-0000-000049AF0000}"/>
    <cellStyle name="Percent 7 4 2 5 2 2" xfId="40804" xr:uid="{00000000-0005-0000-0000-00004AAF0000}"/>
    <cellStyle name="Percent 7 4 2 5 2 2 2" xfId="40805" xr:uid="{00000000-0005-0000-0000-00004BAF0000}"/>
    <cellStyle name="Percent 7 4 2 5 2 2 2 2" xfId="40806" xr:uid="{00000000-0005-0000-0000-00004CAF0000}"/>
    <cellStyle name="Percent 7 4 2 5 2 2 2 3" xfId="40807" xr:uid="{00000000-0005-0000-0000-00004DAF0000}"/>
    <cellStyle name="Percent 7 4 2 5 2 2 3" xfId="40808" xr:uid="{00000000-0005-0000-0000-00004EAF0000}"/>
    <cellStyle name="Percent 7 4 2 5 2 2 3 2" xfId="40809" xr:uid="{00000000-0005-0000-0000-00004FAF0000}"/>
    <cellStyle name="Percent 7 4 2 5 2 2 4" xfId="40810" xr:uid="{00000000-0005-0000-0000-000050AF0000}"/>
    <cellStyle name="Percent 7 4 2 5 2 3" xfId="40811" xr:uid="{00000000-0005-0000-0000-000051AF0000}"/>
    <cellStyle name="Percent 7 4 2 5 2 3 2" xfId="40812" xr:uid="{00000000-0005-0000-0000-000052AF0000}"/>
    <cellStyle name="Percent 7 4 2 5 2 3 3" xfId="40813" xr:uid="{00000000-0005-0000-0000-000053AF0000}"/>
    <cellStyle name="Percent 7 4 2 5 2 4" xfId="40814" xr:uid="{00000000-0005-0000-0000-000054AF0000}"/>
    <cellStyle name="Percent 7 4 2 5 2 4 2" xfId="40815" xr:uid="{00000000-0005-0000-0000-000055AF0000}"/>
    <cellStyle name="Percent 7 4 2 5 2 4 3" xfId="40816" xr:uid="{00000000-0005-0000-0000-000056AF0000}"/>
    <cellStyle name="Percent 7 4 2 5 2 5" xfId="40817" xr:uid="{00000000-0005-0000-0000-000057AF0000}"/>
    <cellStyle name="Percent 7 4 2 5 2 5 2" xfId="40818" xr:uid="{00000000-0005-0000-0000-000058AF0000}"/>
    <cellStyle name="Percent 7 4 2 5 2 6" xfId="40819" xr:uid="{00000000-0005-0000-0000-000059AF0000}"/>
    <cellStyle name="Percent 7 4 2 5 3" xfId="40820" xr:uid="{00000000-0005-0000-0000-00005AAF0000}"/>
    <cellStyle name="Percent 7 4 2 5 3 2" xfId="40821" xr:uid="{00000000-0005-0000-0000-00005BAF0000}"/>
    <cellStyle name="Percent 7 4 2 5 3 2 2" xfId="40822" xr:uid="{00000000-0005-0000-0000-00005CAF0000}"/>
    <cellStyle name="Percent 7 4 2 5 3 2 2 2" xfId="40823" xr:uid="{00000000-0005-0000-0000-00005DAF0000}"/>
    <cellStyle name="Percent 7 4 2 5 3 2 3" xfId="40824" xr:uid="{00000000-0005-0000-0000-00005EAF0000}"/>
    <cellStyle name="Percent 7 4 2 5 3 3" xfId="40825" xr:uid="{00000000-0005-0000-0000-00005FAF0000}"/>
    <cellStyle name="Percent 7 4 2 5 3 3 2" xfId="40826" xr:uid="{00000000-0005-0000-0000-000060AF0000}"/>
    <cellStyle name="Percent 7 4 2 5 3 4" xfId="40827" xr:uid="{00000000-0005-0000-0000-000061AF0000}"/>
    <cellStyle name="Percent 7 4 2 5 4" xfId="40828" xr:uid="{00000000-0005-0000-0000-000062AF0000}"/>
    <cellStyle name="Percent 7 4 2 5 4 2" xfId="40829" xr:uid="{00000000-0005-0000-0000-000063AF0000}"/>
    <cellStyle name="Percent 7 4 2 5 4 2 2" xfId="40830" xr:uid="{00000000-0005-0000-0000-000064AF0000}"/>
    <cellStyle name="Percent 7 4 2 5 4 3" xfId="40831" xr:uid="{00000000-0005-0000-0000-000065AF0000}"/>
    <cellStyle name="Percent 7 4 2 5 5" xfId="40832" xr:uid="{00000000-0005-0000-0000-000066AF0000}"/>
    <cellStyle name="Percent 7 4 2 5 5 2" xfId="40833" xr:uid="{00000000-0005-0000-0000-000067AF0000}"/>
    <cellStyle name="Percent 7 4 2 5 5 2 2" xfId="40834" xr:uid="{00000000-0005-0000-0000-000068AF0000}"/>
    <cellStyle name="Percent 7 4 2 5 5 3" xfId="40835" xr:uid="{00000000-0005-0000-0000-000069AF0000}"/>
    <cellStyle name="Percent 7 4 2 5 6" xfId="40836" xr:uid="{00000000-0005-0000-0000-00006AAF0000}"/>
    <cellStyle name="Percent 7 4 2 5 6 2" xfId="40837" xr:uid="{00000000-0005-0000-0000-00006BAF0000}"/>
    <cellStyle name="Percent 7 4 2 5 7" xfId="40838" xr:uid="{00000000-0005-0000-0000-00006CAF0000}"/>
    <cellStyle name="Percent 7 4 2 6" xfId="40839" xr:uid="{00000000-0005-0000-0000-00006DAF0000}"/>
    <cellStyle name="Percent 7 4 2 6 2" xfId="40840" xr:uid="{00000000-0005-0000-0000-00006EAF0000}"/>
    <cellStyle name="Percent 7 4 2 6 2 2" xfId="40841" xr:uid="{00000000-0005-0000-0000-00006FAF0000}"/>
    <cellStyle name="Percent 7 4 2 6 2 2 2" xfId="40842" xr:uid="{00000000-0005-0000-0000-000070AF0000}"/>
    <cellStyle name="Percent 7 4 2 6 2 2 3" xfId="40843" xr:uid="{00000000-0005-0000-0000-000071AF0000}"/>
    <cellStyle name="Percent 7 4 2 6 2 3" xfId="40844" xr:uid="{00000000-0005-0000-0000-000072AF0000}"/>
    <cellStyle name="Percent 7 4 2 6 2 3 2" xfId="40845" xr:uid="{00000000-0005-0000-0000-000073AF0000}"/>
    <cellStyle name="Percent 7 4 2 6 2 4" xfId="40846" xr:uid="{00000000-0005-0000-0000-000074AF0000}"/>
    <cellStyle name="Percent 7 4 2 6 3" xfId="40847" xr:uid="{00000000-0005-0000-0000-000075AF0000}"/>
    <cellStyle name="Percent 7 4 2 6 3 2" xfId="40848" xr:uid="{00000000-0005-0000-0000-000076AF0000}"/>
    <cellStyle name="Percent 7 4 2 6 3 3" xfId="40849" xr:uid="{00000000-0005-0000-0000-000077AF0000}"/>
    <cellStyle name="Percent 7 4 2 6 4" xfId="40850" xr:uid="{00000000-0005-0000-0000-000078AF0000}"/>
    <cellStyle name="Percent 7 4 2 6 4 2" xfId="40851" xr:uid="{00000000-0005-0000-0000-000079AF0000}"/>
    <cellStyle name="Percent 7 4 2 6 4 3" xfId="40852" xr:uid="{00000000-0005-0000-0000-00007AAF0000}"/>
    <cellStyle name="Percent 7 4 2 6 5" xfId="40853" xr:uid="{00000000-0005-0000-0000-00007BAF0000}"/>
    <cellStyle name="Percent 7 4 2 6 5 2" xfId="40854" xr:uid="{00000000-0005-0000-0000-00007CAF0000}"/>
    <cellStyle name="Percent 7 4 2 6 6" xfId="40855" xr:uid="{00000000-0005-0000-0000-00007DAF0000}"/>
    <cellStyle name="Percent 7 4 2 7" xfId="40856" xr:uid="{00000000-0005-0000-0000-00007EAF0000}"/>
    <cellStyle name="Percent 7 4 2 7 2" xfId="40857" xr:uid="{00000000-0005-0000-0000-00007FAF0000}"/>
    <cellStyle name="Percent 7 4 2 7 2 2" xfId="40858" xr:uid="{00000000-0005-0000-0000-000080AF0000}"/>
    <cellStyle name="Percent 7 4 2 7 2 2 2" xfId="40859" xr:uid="{00000000-0005-0000-0000-000081AF0000}"/>
    <cellStyle name="Percent 7 4 2 7 2 3" xfId="40860" xr:uid="{00000000-0005-0000-0000-000082AF0000}"/>
    <cellStyle name="Percent 7 4 2 7 3" xfId="40861" xr:uid="{00000000-0005-0000-0000-000083AF0000}"/>
    <cellStyle name="Percent 7 4 2 7 3 2" xfId="40862" xr:uid="{00000000-0005-0000-0000-000084AF0000}"/>
    <cellStyle name="Percent 7 4 2 7 4" xfId="40863" xr:uid="{00000000-0005-0000-0000-000085AF0000}"/>
    <cellStyle name="Percent 7 4 2 8" xfId="40864" xr:uid="{00000000-0005-0000-0000-000086AF0000}"/>
    <cellStyle name="Percent 7 4 2 8 2" xfId="40865" xr:uid="{00000000-0005-0000-0000-000087AF0000}"/>
    <cellStyle name="Percent 7 4 2 8 2 2" xfId="40866" xr:uid="{00000000-0005-0000-0000-000088AF0000}"/>
    <cellStyle name="Percent 7 4 2 8 3" xfId="40867" xr:uid="{00000000-0005-0000-0000-000089AF0000}"/>
    <cellStyle name="Percent 7 4 2 8 4" xfId="40868" xr:uid="{00000000-0005-0000-0000-00008AAF0000}"/>
    <cellStyle name="Percent 7 4 2 9" xfId="40869" xr:uid="{00000000-0005-0000-0000-00008BAF0000}"/>
    <cellStyle name="Percent 7 4 2 9 2" xfId="40870" xr:uid="{00000000-0005-0000-0000-00008CAF0000}"/>
    <cellStyle name="Percent 7 4 2 9 2 2" xfId="40871" xr:uid="{00000000-0005-0000-0000-00008DAF0000}"/>
    <cellStyle name="Percent 7 4 2 9 3" xfId="40872" xr:uid="{00000000-0005-0000-0000-00008EAF0000}"/>
    <cellStyle name="Percent 7 4 3" xfId="40873" xr:uid="{00000000-0005-0000-0000-00008FAF0000}"/>
    <cellStyle name="Percent 7 4 3 10" xfId="40874" xr:uid="{00000000-0005-0000-0000-000090AF0000}"/>
    <cellStyle name="Percent 7 4 3 11" xfId="40875" xr:uid="{00000000-0005-0000-0000-000091AF0000}"/>
    <cellStyle name="Percent 7 4 3 12" xfId="40876" xr:uid="{00000000-0005-0000-0000-000092AF0000}"/>
    <cellStyle name="Percent 7 4 3 2" xfId="40877" xr:uid="{00000000-0005-0000-0000-000093AF0000}"/>
    <cellStyle name="Percent 7 4 3 2 2" xfId="40878" xr:uid="{00000000-0005-0000-0000-000094AF0000}"/>
    <cellStyle name="Percent 7 4 3 2 2 2" xfId="40879" xr:uid="{00000000-0005-0000-0000-000095AF0000}"/>
    <cellStyle name="Percent 7 4 3 2 2 2 2" xfId="40880" xr:uid="{00000000-0005-0000-0000-000096AF0000}"/>
    <cellStyle name="Percent 7 4 3 2 2 2 2 2" xfId="40881" xr:uid="{00000000-0005-0000-0000-000097AF0000}"/>
    <cellStyle name="Percent 7 4 3 2 2 2 2 3" xfId="40882" xr:uid="{00000000-0005-0000-0000-000098AF0000}"/>
    <cellStyle name="Percent 7 4 3 2 2 2 3" xfId="40883" xr:uid="{00000000-0005-0000-0000-000099AF0000}"/>
    <cellStyle name="Percent 7 4 3 2 2 2 3 2" xfId="40884" xr:uid="{00000000-0005-0000-0000-00009AAF0000}"/>
    <cellStyle name="Percent 7 4 3 2 2 2 4" xfId="40885" xr:uid="{00000000-0005-0000-0000-00009BAF0000}"/>
    <cellStyle name="Percent 7 4 3 2 2 3" xfId="40886" xr:uid="{00000000-0005-0000-0000-00009CAF0000}"/>
    <cellStyle name="Percent 7 4 3 2 2 3 2" xfId="40887" xr:uid="{00000000-0005-0000-0000-00009DAF0000}"/>
    <cellStyle name="Percent 7 4 3 2 2 3 3" xfId="40888" xr:uid="{00000000-0005-0000-0000-00009EAF0000}"/>
    <cellStyle name="Percent 7 4 3 2 2 4" xfId="40889" xr:uid="{00000000-0005-0000-0000-00009FAF0000}"/>
    <cellStyle name="Percent 7 4 3 2 2 4 2" xfId="40890" xr:uid="{00000000-0005-0000-0000-0000A0AF0000}"/>
    <cellStyle name="Percent 7 4 3 2 2 4 3" xfId="40891" xr:uid="{00000000-0005-0000-0000-0000A1AF0000}"/>
    <cellStyle name="Percent 7 4 3 2 2 5" xfId="40892" xr:uid="{00000000-0005-0000-0000-0000A2AF0000}"/>
    <cellStyle name="Percent 7 4 3 2 2 5 2" xfId="40893" xr:uid="{00000000-0005-0000-0000-0000A3AF0000}"/>
    <cellStyle name="Percent 7 4 3 2 2 6" xfId="40894" xr:uid="{00000000-0005-0000-0000-0000A4AF0000}"/>
    <cellStyle name="Percent 7 4 3 2 3" xfId="40895" xr:uid="{00000000-0005-0000-0000-0000A5AF0000}"/>
    <cellStyle name="Percent 7 4 3 2 3 2" xfId="40896" xr:uid="{00000000-0005-0000-0000-0000A6AF0000}"/>
    <cellStyle name="Percent 7 4 3 2 3 2 2" xfId="40897" xr:uid="{00000000-0005-0000-0000-0000A7AF0000}"/>
    <cellStyle name="Percent 7 4 3 2 3 2 2 2" xfId="40898" xr:uid="{00000000-0005-0000-0000-0000A8AF0000}"/>
    <cellStyle name="Percent 7 4 3 2 3 2 3" xfId="40899" xr:uid="{00000000-0005-0000-0000-0000A9AF0000}"/>
    <cellStyle name="Percent 7 4 3 2 3 3" xfId="40900" xr:uid="{00000000-0005-0000-0000-0000AAAF0000}"/>
    <cellStyle name="Percent 7 4 3 2 3 3 2" xfId="40901" xr:uid="{00000000-0005-0000-0000-0000ABAF0000}"/>
    <cellStyle name="Percent 7 4 3 2 3 4" xfId="40902" xr:uid="{00000000-0005-0000-0000-0000ACAF0000}"/>
    <cellStyle name="Percent 7 4 3 2 4" xfId="40903" xr:uid="{00000000-0005-0000-0000-0000ADAF0000}"/>
    <cellStyle name="Percent 7 4 3 2 4 2" xfId="40904" xr:uid="{00000000-0005-0000-0000-0000AEAF0000}"/>
    <cellStyle name="Percent 7 4 3 2 4 2 2" xfId="40905" xr:uid="{00000000-0005-0000-0000-0000AFAF0000}"/>
    <cellStyle name="Percent 7 4 3 2 4 3" xfId="40906" xr:uid="{00000000-0005-0000-0000-0000B0AF0000}"/>
    <cellStyle name="Percent 7 4 3 2 4 4" xfId="40907" xr:uid="{00000000-0005-0000-0000-0000B1AF0000}"/>
    <cellStyle name="Percent 7 4 3 2 5" xfId="40908" xr:uid="{00000000-0005-0000-0000-0000B2AF0000}"/>
    <cellStyle name="Percent 7 4 3 2 5 2" xfId="40909" xr:uid="{00000000-0005-0000-0000-0000B3AF0000}"/>
    <cellStyle name="Percent 7 4 3 2 5 2 2" xfId="40910" xr:uid="{00000000-0005-0000-0000-0000B4AF0000}"/>
    <cellStyle name="Percent 7 4 3 2 5 3" xfId="40911" xr:uid="{00000000-0005-0000-0000-0000B5AF0000}"/>
    <cellStyle name="Percent 7 4 3 2 6" xfId="40912" xr:uid="{00000000-0005-0000-0000-0000B6AF0000}"/>
    <cellStyle name="Percent 7 4 3 2 6 2" xfId="40913" xr:uid="{00000000-0005-0000-0000-0000B7AF0000}"/>
    <cellStyle name="Percent 7 4 3 2 7" xfId="40914" xr:uid="{00000000-0005-0000-0000-0000B8AF0000}"/>
    <cellStyle name="Percent 7 4 3 2 8" xfId="40915" xr:uid="{00000000-0005-0000-0000-0000B9AF0000}"/>
    <cellStyle name="Percent 7 4 3 3" xfId="40916" xr:uid="{00000000-0005-0000-0000-0000BAAF0000}"/>
    <cellStyle name="Percent 7 4 3 3 2" xfId="40917" xr:uid="{00000000-0005-0000-0000-0000BBAF0000}"/>
    <cellStyle name="Percent 7 4 3 3 2 2" xfId="40918" xr:uid="{00000000-0005-0000-0000-0000BCAF0000}"/>
    <cellStyle name="Percent 7 4 3 3 2 2 2" xfId="40919" xr:uid="{00000000-0005-0000-0000-0000BDAF0000}"/>
    <cellStyle name="Percent 7 4 3 3 2 2 2 2" xfId="40920" xr:uid="{00000000-0005-0000-0000-0000BEAF0000}"/>
    <cellStyle name="Percent 7 4 3 3 2 2 3" xfId="40921" xr:uid="{00000000-0005-0000-0000-0000BFAF0000}"/>
    <cellStyle name="Percent 7 4 3 3 2 3" xfId="40922" xr:uid="{00000000-0005-0000-0000-0000C0AF0000}"/>
    <cellStyle name="Percent 7 4 3 3 2 3 2" xfId="40923" xr:uid="{00000000-0005-0000-0000-0000C1AF0000}"/>
    <cellStyle name="Percent 7 4 3 3 2 4" xfId="40924" xr:uid="{00000000-0005-0000-0000-0000C2AF0000}"/>
    <cellStyle name="Percent 7 4 3 3 3" xfId="40925" xr:uid="{00000000-0005-0000-0000-0000C3AF0000}"/>
    <cellStyle name="Percent 7 4 3 3 3 2" xfId="40926" xr:uid="{00000000-0005-0000-0000-0000C4AF0000}"/>
    <cellStyle name="Percent 7 4 3 3 3 2 2" xfId="40927" xr:uid="{00000000-0005-0000-0000-0000C5AF0000}"/>
    <cellStyle name="Percent 7 4 3 3 3 3" xfId="40928" xr:uid="{00000000-0005-0000-0000-0000C6AF0000}"/>
    <cellStyle name="Percent 7 4 3 3 3 4" xfId="40929" xr:uid="{00000000-0005-0000-0000-0000C7AF0000}"/>
    <cellStyle name="Percent 7 4 3 3 4" xfId="40930" xr:uid="{00000000-0005-0000-0000-0000C8AF0000}"/>
    <cellStyle name="Percent 7 4 3 3 4 2" xfId="40931" xr:uid="{00000000-0005-0000-0000-0000C9AF0000}"/>
    <cellStyle name="Percent 7 4 3 3 4 2 2" xfId="40932" xr:uid="{00000000-0005-0000-0000-0000CAAF0000}"/>
    <cellStyle name="Percent 7 4 3 3 4 3" xfId="40933" xr:uid="{00000000-0005-0000-0000-0000CBAF0000}"/>
    <cellStyle name="Percent 7 4 3 3 4 4" xfId="40934" xr:uid="{00000000-0005-0000-0000-0000CCAF0000}"/>
    <cellStyle name="Percent 7 4 3 3 5" xfId="40935" xr:uid="{00000000-0005-0000-0000-0000CDAF0000}"/>
    <cellStyle name="Percent 7 4 3 3 5 2" xfId="40936" xr:uid="{00000000-0005-0000-0000-0000CEAF0000}"/>
    <cellStyle name="Percent 7 4 3 3 6" xfId="40937" xr:uid="{00000000-0005-0000-0000-0000CFAF0000}"/>
    <cellStyle name="Percent 7 4 3 3 7" xfId="40938" xr:uid="{00000000-0005-0000-0000-0000D0AF0000}"/>
    <cellStyle name="Percent 7 4 3 3 8" xfId="40939" xr:uid="{00000000-0005-0000-0000-0000D1AF0000}"/>
    <cellStyle name="Percent 7 4 3 4" xfId="40940" xr:uid="{00000000-0005-0000-0000-0000D2AF0000}"/>
    <cellStyle name="Percent 7 4 3 4 2" xfId="40941" xr:uid="{00000000-0005-0000-0000-0000D3AF0000}"/>
    <cellStyle name="Percent 7 4 3 4 2 2" xfId="40942" xr:uid="{00000000-0005-0000-0000-0000D4AF0000}"/>
    <cellStyle name="Percent 7 4 3 4 2 2 2" xfId="40943" xr:uid="{00000000-0005-0000-0000-0000D5AF0000}"/>
    <cellStyle name="Percent 7 4 3 4 2 3" xfId="40944" xr:uid="{00000000-0005-0000-0000-0000D6AF0000}"/>
    <cellStyle name="Percent 7 4 3 4 2 4" xfId="40945" xr:uid="{00000000-0005-0000-0000-0000D7AF0000}"/>
    <cellStyle name="Percent 7 4 3 4 3" xfId="40946" xr:uid="{00000000-0005-0000-0000-0000D8AF0000}"/>
    <cellStyle name="Percent 7 4 3 4 3 2" xfId="40947" xr:uid="{00000000-0005-0000-0000-0000D9AF0000}"/>
    <cellStyle name="Percent 7 4 3 4 3 3" xfId="40948" xr:uid="{00000000-0005-0000-0000-0000DAAF0000}"/>
    <cellStyle name="Percent 7 4 3 4 4" xfId="40949" xr:uid="{00000000-0005-0000-0000-0000DBAF0000}"/>
    <cellStyle name="Percent 7 4 3 4 4 2" xfId="40950" xr:uid="{00000000-0005-0000-0000-0000DCAF0000}"/>
    <cellStyle name="Percent 7 4 3 4 5" xfId="40951" xr:uid="{00000000-0005-0000-0000-0000DDAF0000}"/>
    <cellStyle name="Percent 7 4 3 4 6" xfId="40952" xr:uid="{00000000-0005-0000-0000-0000DEAF0000}"/>
    <cellStyle name="Percent 7 4 3 4 7" xfId="40953" xr:uid="{00000000-0005-0000-0000-0000DFAF0000}"/>
    <cellStyle name="Percent 7 4 3 4 8" xfId="40954" xr:uid="{00000000-0005-0000-0000-0000E0AF0000}"/>
    <cellStyle name="Percent 7 4 3 5" xfId="40955" xr:uid="{00000000-0005-0000-0000-0000E1AF0000}"/>
    <cellStyle name="Percent 7 4 3 5 2" xfId="40956" xr:uid="{00000000-0005-0000-0000-0000E2AF0000}"/>
    <cellStyle name="Percent 7 4 3 5 2 2" xfId="40957" xr:uid="{00000000-0005-0000-0000-0000E3AF0000}"/>
    <cellStyle name="Percent 7 4 3 5 2 3" xfId="40958" xr:uid="{00000000-0005-0000-0000-0000E4AF0000}"/>
    <cellStyle name="Percent 7 4 3 5 3" xfId="40959" xr:uid="{00000000-0005-0000-0000-0000E5AF0000}"/>
    <cellStyle name="Percent 7 4 3 5 3 2" xfId="40960" xr:uid="{00000000-0005-0000-0000-0000E6AF0000}"/>
    <cellStyle name="Percent 7 4 3 5 4" xfId="40961" xr:uid="{00000000-0005-0000-0000-0000E7AF0000}"/>
    <cellStyle name="Percent 7 4 3 5 5" xfId="40962" xr:uid="{00000000-0005-0000-0000-0000E8AF0000}"/>
    <cellStyle name="Percent 7 4 3 5 6" xfId="40963" xr:uid="{00000000-0005-0000-0000-0000E9AF0000}"/>
    <cellStyle name="Percent 7 4 3 5 7" xfId="40964" xr:uid="{00000000-0005-0000-0000-0000EAAF0000}"/>
    <cellStyle name="Percent 7 4 3 6" xfId="40965" xr:uid="{00000000-0005-0000-0000-0000EBAF0000}"/>
    <cellStyle name="Percent 7 4 3 6 2" xfId="40966" xr:uid="{00000000-0005-0000-0000-0000ECAF0000}"/>
    <cellStyle name="Percent 7 4 3 6 2 2" xfId="40967" xr:uid="{00000000-0005-0000-0000-0000EDAF0000}"/>
    <cellStyle name="Percent 7 4 3 6 3" xfId="40968" xr:uid="{00000000-0005-0000-0000-0000EEAF0000}"/>
    <cellStyle name="Percent 7 4 3 6 4" xfId="40969" xr:uid="{00000000-0005-0000-0000-0000EFAF0000}"/>
    <cellStyle name="Percent 7 4 3 7" xfId="40970" xr:uid="{00000000-0005-0000-0000-0000F0AF0000}"/>
    <cellStyle name="Percent 7 4 3 7 2" xfId="40971" xr:uid="{00000000-0005-0000-0000-0000F1AF0000}"/>
    <cellStyle name="Percent 7 4 3 7 3" xfId="40972" xr:uid="{00000000-0005-0000-0000-0000F2AF0000}"/>
    <cellStyle name="Percent 7 4 3 8" xfId="40973" xr:uid="{00000000-0005-0000-0000-0000F3AF0000}"/>
    <cellStyle name="Percent 7 4 3 8 2" xfId="40974" xr:uid="{00000000-0005-0000-0000-0000F4AF0000}"/>
    <cellStyle name="Percent 7 4 3 9" xfId="40975" xr:uid="{00000000-0005-0000-0000-0000F5AF0000}"/>
    <cellStyle name="Percent 7 4 4" xfId="40976" xr:uid="{00000000-0005-0000-0000-0000F6AF0000}"/>
    <cellStyle name="Percent 7 4 4 2" xfId="40977" xr:uid="{00000000-0005-0000-0000-0000F7AF0000}"/>
    <cellStyle name="Percent 7 4 4 2 2" xfId="40978" xr:uid="{00000000-0005-0000-0000-0000F8AF0000}"/>
    <cellStyle name="Percent 7 4 4 2 2 2" xfId="40979" xr:uid="{00000000-0005-0000-0000-0000F9AF0000}"/>
    <cellStyle name="Percent 7 4 4 2 2 2 2" xfId="40980" xr:uid="{00000000-0005-0000-0000-0000FAAF0000}"/>
    <cellStyle name="Percent 7 4 4 2 2 2 2 2" xfId="40981" xr:uid="{00000000-0005-0000-0000-0000FBAF0000}"/>
    <cellStyle name="Percent 7 4 4 2 2 2 2 3" xfId="40982" xr:uid="{00000000-0005-0000-0000-0000FCAF0000}"/>
    <cellStyle name="Percent 7 4 4 2 2 2 3" xfId="40983" xr:uid="{00000000-0005-0000-0000-0000FDAF0000}"/>
    <cellStyle name="Percent 7 4 4 2 2 2 4" xfId="40984" xr:uid="{00000000-0005-0000-0000-0000FEAF0000}"/>
    <cellStyle name="Percent 7 4 4 2 2 3" xfId="40985" xr:uid="{00000000-0005-0000-0000-0000FFAF0000}"/>
    <cellStyle name="Percent 7 4 4 2 2 3 2" xfId="40986" xr:uid="{00000000-0005-0000-0000-000000B00000}"/>
    <cellStyle name="Percent 7 4 4 2 2 3 3" xfId="40987" xr:uid="{00000000-0005-0000-0000-000001B00000}"/>
    <cellStyle name="Percent 7 4 4 2 2 4" xfId="40988" xr:uid="{00000000-0005-0000-0000-000002B00000}"/>
    <cellStyle name="Percent 7 4 4 2 2 4 2" xfId="40989" xr:uid="{00000000-0005-0000-0000-000003B00000}"/>
    <cellStyle name="Percent 7 4 4 2 2 4 3" xfId="40990" xr:uid="{00000000-0005-0000-0000-000004B00000}"/>
    <cellStyle name="Percent 7 4 4 2 2 5" xfId="40991" xr:uid="{00000000-0005-0000-0000-000005B00000}"/>
    <cellStyle name="Percent 7 4 4 2 2 5 2" xfId="40992" xr:uid="{00000000-0005-0000-0000-000006B00000}"/>
    <cellStyle name="Percent 7 4 4 2 2 6" xfId="40993" xr:uid="{00000000-0005-0000-0000-000007B00000}"/>
    <cellStyle name="Percent 7 4 4 2 3" xfId="40994" xr:uid="{00000000-0005-0000-0000-000008B00000}"/>
    <cellStyle name="Percent 7 4 4 2 3 2" xfId="40995" xr:uid="{00000000-0005-0000-0000-000009B00000}"/>
    <cellStyle name="Percent 7 4 4 2 3 2 2" xfId="40996" xr:uid="{00000000-0005-0000-0000-00000AB00000}"/>
    <cellStyle name="Percent 7 4 4 2 3 2 3" xfId="40997" xr:uid="{00000000-0005-0000-0000-00000BB00000}"/>
    <cellStyle name="Percent 7 4 4 2 3 3" xfId="40998" xr:uid="{00000000-0005-0000-0000-00000CB00000}"/>
    <cellStyle name="Percent 7 4 4 2 3 4" xfId="40999" xr:uid="{00000000-0005-0000-0000-00000DB00000}"/>
    <cellStyle name="Percent 7 4 4 2 4" xfId="41000" xr:uid="{00000000-0005-0000-0000-00000EB00000}"/>
    <cellStyle name="Percent 7 4 4 2 4 2" xfId="41001" xr:uid="{00000000-0005-0000-0000-00000FB00000}"/>
    <cellStyle name="Percent 7 4 4 2 4 3" xfId="41002" xr:uid="{00000000-0005-0000-0000-000010B00000}"/>
    <cellStyle name="Percent 7 4 4 2 5" xfId="41003" xr:uid="{00000000-0005-0000-0000-000011B00000}"/>
    <cellStyle name="Percent 7 4 4 2 5 2" xfId="41004" xr:uid="{00000000-0005-0000-0000-000012B00000}"/>
    <cellStyle name="Percent 7 4 4 2 5 3" xfId="41005" xr:uid="{00000000-0005-0000-0000-000013B00000}"/>
    <cellStyle name="Percent 7 4 4 2 6" xfId="41006" xr:uid="{00000000-0005-0000-0000-000014B00000}"/>
    <cellStyle name="Percent 7 4 4 2 6 2" xfId="41007" xr:uid="{00000000-0005-0000-0000-000015B00000}"/>
    <cellStyle name="Percent 7 4 4 2 7" xfId="41008" xr:uid="{00000000-0005-0000-0000-000016B00000}"/>
    <cellStyle name="Percent 7 4 4 3" xfId="41009" xr:uid="{00000000-0005-0000-0000-000017B00000}"/>
    <cellStyle name="Percent 7 4 4 3 2" xfId="41010" xr:uid="{00000000-0005-0000-0000-000018B00000}"/>
    <cellStyle name="Percent 7 4 4 3 2 2" xfId="41011" xr:uid="{00000000-0005-0000-0000-000019B00000}"/>
    <cellStyle name="Percent 7 4 4 3 2 2 2" xfId="41012" xr:uid="{00000000-0005-0000-0000-00001AB00000}"/>
    <cellStyle name="Percent 7 4 4 3 2 2 3" xfId="41013" xr:uid="{00000000-0005-0000-0000-00001BB00000}"/>
    <cellStyle name="Percent 7 4 4 3 2 3" xfId="41014" xr:uid="{00000000-0005-0000-0000-00001CB00000}"/>
    <cellStyle name="Percent 7 4 4 3 2 3 2" xfId="41015" xr:uid="{00000000-0005-0000-0000-00001DB00000}"/>
    <cellStyle name="Percent 7 4 4 3 2 4" xfId="41016" xr:uid="{00000000-0005-0000-0000-00001EB00000}"/>
    <cellStyle name="Percent 7 4 4 3 3" xfId="41017" xr:uid="{00000000-0005-0000-0000-00001FB00000}"/>
    <cellStyle name="Percent 7 4 4 3 3 2" xfId="41018" xr:uid="{00000000-0005-0000-0000-000020B00000}"/>
    <cellStyle name="Percent 7 4 4 3 3 3" xfId="41019" xr:uid="{00000000-0005-0000-0000-000021B00000}"/>
    <cellStyle name="Percent 7 4 4 3 4" xfId="41020" xr:uid="{00000000-0005-0000-0000-000022B00000}"/>
    <cellStyle name="Percent 7 4 4 3 4 2" xfId="41021" xr:uid="{00000000-0005-0000-0000-000023B00000}"/>
    <cellStyle name="Percent 7 4 4 3 4 3" xfId="41022" xr:uid="{00000000-0005-0000-0000-000024B00000}"/>
    <cellStyle name="Percent 7 4 4 3 5" xfId="41023" xr:uid="{00000000-0005-0000-0000-000025B00000}"/>
    <cellStyle name="Percent 7 4 4 3 5 2" xfId="41024" xr:uid="{00000000-0005-0000-0000-000026B00000}"/>
    <cellStyle name="Percent 7 4 4 3 6" xfId="41025" xr:uid="{00000000-0005-0000-0000-000027B00000}"/>
    <cellStyle name="Percent 7 4 4 4" xfId="41026" xr:uid="{00000000-0005-0000-0000-000028B00000}"/>
    <cellStyle name="Percent 7 4 4 4 2" xfId="41027" xr:uid="{00000000-0005-0000-0000-000029B00000}"/>
    <cellStyle name="Percent 7 4 4 4 2 2" xfId="41028" xr:uid="{00000000-0005-0000-0000-00002AB00000}"/>
    <cellStyle name="Percent 7 4 4 4 2 2 2" xfId="41029" xr:uid="{00000000-0005-0000-0000-00002BB00000}"/>
    <cellStyle name="Percent 7 4 4 4 2 3" xfId="41030" xr:uid="{00000000-0005-0000-0000-00002CB00000}"/>
    <cellStyle name="Percent 7 4 4 4 3" xfId="41031" xr:uid="{00000000-0005-0000-0000-00002DB00000}"/>
    <cellStyle name="Percent 7 4 4 4 3 2" xfId="41032" xr:uid="{00000000-0005-0000-0000-00002EB00000}"/>
    <cellStyle name="Percent 7 4 4 4 4" xfId="41033" xr:uid="{00000000-0005-0000-0000-00002FB00000}"/>
    <cellStyle name="Percent 7 4 4 5" xfId="41034" xr:uid="{00000000-0005-0000-0000-000030B00000}"/>
    <cellStyle name="Percent 7 4 4 5 2" xfId="41035" xr:uid="{00000000-0005-0000-0000-000031B00000}"/>
    <cellStyle name="Percent 7 4 4 5 2 2" xfId="41036" xr:uid="{00000000-0005-0000-0000-000032B00000}"/>
    <cellStyle name="Percent 7 4 4 5 3" xfId="41037" xr:uid="{00000000-0005-0000-0000-000033B00000}"/>
    <cellStyle name="Percent 7 4 4 6" xfId="41038" xr:uid="{00000000-0005-0000-0000-000034B00000}"/>
    <cellStyle name="Percent 7 4 4 6 2" xfId="41039" xr:uid="{00000000-0005-0000-0000-000035B00000}"/>
    <cellStyle name="Percent 7 4 4 6 2 2" xfId="41040" xr:uid="{00000000-0005-0000-0000-000036B00000}"/>
    <cellStyle name="Percent 7 4 4 6 3" xfId="41041" xr:uid="{00000000-0005-0000-0000-000037B00000}"/>
    <cellStyle name="Percent 7 4 4 7" xfId="41042" xr:uid="{00000000-0005-0000-0000-000038B00000}"/>
    <cellStyle name="Percent 7 4 4 7 2" xfId="41043" xr:uid="{00000000-0005-0000-0000-000039B00000}"/>
    <cellStyle name="Percent 7 4 4 8" xfId="41044" xr:uid="{00000000-0005-0000-0000-00003AB00000}"/>
    <cellStyle name="Percent 7 4 5" xfId="41045" xr:uid="{00000000-0005-0000-0000-00003BB00000}"/>
    <cellStyle name="Percent 7 4 5 2" xfId="41046" xr:uid="{00000000-0005-0000-0000-00003CB00000}"/>
    <cellStyle name="Percent 7 4 5 2 2" xfId="41047" xr:uid="{00000000-0005-0000-0000-00003DB00000}"/>
    <cellStyle name="Percent 7 4 5 2 2 2" xfId="41048" xr:uid="{00000000-0005-0000-0000-00003EB00000}"/>
    <cellStyle name="Percent 7 4 5 2 2 2 2" xfId="41049" xr:uid="{00000000-0005-0000-0000-00003FB00000}"/>
    <cellStyle name="Percent 7 4 5 2 2 2 2 2" xfId="41050" xr:uid="{00000000-0005-0000-0000-000040B00000}"/>
    <cellStyle name="Percent 7 4 5 2 2 2 2 3" xfId="41051" xr:uid="{00000000-0005-0000-0000-000041B00000}"/>
    <cellStyle name="Percent 7 4 5 2 2 2 3" xfId="41052" xr:uid="{00000000-0005-0000-0000-000042B00000}"/>
    <cellStyle name="Percent 7 4 5 2 2 2 4" xfId="41053" xr:uid="{00000000-0005-0000-0000-000043B00000}"/>
    <cellStyle name="Percent 7 4 5 2 2 3" xfId="41054" xr:uid="{00000000-0005-0000-0000-000044B00000}"/>
    <cellStyle name="Percent 7 4 5 2 2 3 2" xfId="41055" xr:uid="{00000000-0005-0000-0000-000045B00000}"/>
    <cellStyle name="Percent 7 4 5 2 2 3 3" xfId="41056" xr:uid="{00000000-0005-0000-0000-000046B00000}"/>
    <cellStyle name="Percent 7 4 5 2 2 4" xfId="41057" xr:uid="{00000000-0005-0000-0000-000047B00000}"/>
    <cellStyle name="Percent 7 4 5 2 2 4 2" xfId="41058" xr:uid="{00000000-0005-0000-0000-000048B00000}"/>
    <cellStyle name="Percent 7 4 5 2 2 4 3" xfId="41059" xr:uid="{00000000-0005-0000-0000-000049B00000}"/>
    <cellStyle name="Percent 7 4 5 2 2 5" xfId="41060" xr:uid="{00000000-0005-0000-0000-00004AB00000}"/>
    <cellStyle name="Percent 7 4 5 2 2 5 2" xfId="41061" xr:uid="{00000000-0005-0000-0000-00004BB00000}"/>
    <cellStyle name="Percent 7 4 5 2 2 6" xfId="41062" xr:uid="{00000000-0005-0000-0000-00004CB00000}"/>
    <cellStyle name="Percent 7 4 5 2 3" xfId="41063" xr:uid="{00000000-0005-0000-0000-00004DB00000}"/>
    <cellStyle name="Percent 7 4 5 2 3 2" xfId="41064" xr:uid="{00000000-0005-0000-0000-00004EB00000}"/>
    <cellStyle name="Percent 7 4 5 2 3 2 2" xfId="41065" xr:uid="{00000000-0005-0000-0000-00004FB00000}"/>
    <cellStyle name="Percent 7 4 5 2 3 2 3" xfId="41066" xr:uid="{00000000-0005-0000-0000-000050B00000}"/>
    <cellStyle name="Percent 7 4 5 2 3 3" xfId="41067" xr:uid="{00000000-0005-0000-0000-000051B00000}"/>
    <cellStyle name="Percent 7 4 5 2 3 4" xfId="41068" xr:uid="{00000000-0005-0000-0000-000052B00000}"/>
    <cellStyle name="Percent 7 4 5 2 4" xfId="41069" xr:uid="{00000000-0005-0000-0000-000053B00000}"/>
    <cellStyle name="Percent 7 4 5 2 4 2" xfId="41070" xr:uid="{00000000-0005-0000-0000-000054B00000}"/>
    <cellStyle name="Percent 7 4 5 2 4 3" xfId="41071" xr:uid="{00000000-0005-0000-0000-000055B00000}"/>
    <cellStyle name="Percent 7 4 5 2 5" xfId="41072" xr:uid="{00000000-0005-0000-0000-000056B00000}"/>
    <cellStyle name="Percent 7 4 5 2 5 2" xfId="41073" xr:uid="{00000000-0005-0000-0000-000057B00000}"/>
    <cellStyle name="Percent 7 4 5 2 5 3" xfId="41074" xr:uid="{00000000-0005-0000-0000-000058B00000}"/>
    <cellStyle name="Percent 7 4 5 2 6" xfId="41075" xr:uid="{00000000-0005-0000-0000-000059B00000}"/>
    <cellStyle name="Percent 7 4 5 2 6 2" xfId="41076" xr:uid="{00000000-0005-0000-0000-00005AB00000}"/>
    <cellStyle name="Percent 7 4 5 2 7" xfId="41077" xr:uid="{00000000-0005-0000-0000-00005BB00000}"/>
    <cellStyle name="Percent 7 4 5 3" xfId="41078" xr:uid="{00000000-0005-0000-0000-00005CB00000}"/>
    <cellStyle name="Percent 7 4 5 3 2" xfId="41079" xr:uid="{00000000-0005-0000-0000-00005DB00000}"/>
    <cellStyle name="Percent 7 4 5 3 2 2" xfId="41080" xr:uid="{00000000-0005-0000-0000-00005EB00000}"/>
    <cellStyle name="Percent 7 4 5 3 2 2 2" xfId="41081" xr:uid="{00000000-0005-0000-0000-00005FB00000}"/>
    <cellStyle name="Percent 7 4 5 3 2 2 3" xfId="41082" xr:uid="{00000000-0005-0000-0000-000060B00000}"/>
    <cellStyle name="Percent 7 4 5 3 2 3" xfId="41083" xr:uid="{00000000-0005-0000-0000-000061B00000}"/>
    <cellStyle name="Percent 7 4 5 3 2 3 2" xfId="41084" xr:uid="{00000000-0005-0000-0000-000062B00000}"/>
    <cellStyle name="Percent 7 4 5 3 2 4" xfId="41085" xr:uid="{00000000-0005-0000-0000-000063B00000}"/>
    <cellStyle name="Percent 7 4 5 3 3" xfId="41086" xr:uid="{00000000-0005-0000-0000-000064B00000}"/>
    <cellStyle name="Percent 7 4 5 3 3 2" xfId="41087" xr:uid="{00000000-0005-0000-0000-000065B00000}"/>
    <cellStyle name="Percent 7 4 5 3 3 3" xfId="41088" xr:uid="{00000000-0005-0000-0000-000066B00000}"/>
    <cellStyle name="Percent 7 4 5 3 4" xfId="41089" xr:uid="{00000000-0005-0000-0000-000067B00000}"/>
    <cellStyle name="Percent 7 4 5 3 4 2" xfId="41090" xr:uid="{00000000-0005-0000-0000-000068B00000}"/>
    <cellStyle name="Percent 7 4 5 3 4 3" xfId="41091" xr:uid="{00000000-0005-0000-0000-000069B00000}"/>
    <cellStyle name="Percent 7 4 5 3 5" xfId="41092" xr:uid="{00000000-0005-0000-0000-00006AB00000}"/>
    <cellStyle name="Percent 7 4 5 3 5 2" xfId="41093" xr:uid="{00000000-0005-0000-0000-00006BB00000}"/>
    <cellStyle name="Percent 7 4 5 3 6" xfId="41094" xr:uid="{00000000-0005-0000-0000-00006CB00000}"/>
    <cellStyle name="Percent 7 4 5 4" xfId="41095" xr:uid="{00000000-0005-0000-0000-00006DB00000}"/>
    <cellStyle name="Percent 7 4 5 4 2" xfId="41096" xr:uid="{00000000-0005-0000-0000-00006EB00000}"/>
    <cellStyle name="Percent 7 4 5 4 2 2" xfId="41097" xr:uid="{00000000-0005-0000-0000-00006FB00000}"/>
    <cellStyle name="Percent 7 4 5 4 2 2 2" xfId="41098" xr:uid="{00000000-0005-0000-0000-000070B00000}"/>
    <cellStyle name="Percent 7 4 5 4 2 3" xfId="41099" xr:uid="{00000000-0005-0000-0000-000071B00000}"/>
    <cellStyle name="Percent 7 4 5 4 3" xfId="41100" xr:uid="{00000000-0005-0000-0000-000072B00000}"/>
    <cellStyle name="Percent 7 4 5 4 3 2" xfId="41101" xr:uid="{00000000-0005-0000-0000-000073B00000}"/>
    <cellStyle name="Percent 7 4 5 4 4" xfId="41102" xr:uid="{00000000-0005-0000-0000-000074B00000}"/>
    <cellStyle name="Percent 7 4 5 5" xfId="41103" xr:uid="{00000000-0005-0000-0000-000075B00000}"/>
    <cellStyle name="Percent 7 4 5 5 2" xfId="41104" xr:uid="{00000000-0005-0000-0000-000076B00000}"/>
    <cellStyle name="Percent 7 4 5 5 2 2" xfId="41105" xr:uid="{00000000-0005-0000-0000-000077B00000}"/>
    <cellStyle name="Percent 7 4 5 5 3" xfId="41106" xr:uid="{00000000-0005-0000-0000-000078B00000}"/>
    <cellStyle name="Percent 7 4 5 6" xfId="41107" xr:uid="{00000000-0005-0000-0000-000079B00000}"/>
    <cellStyle name="Percent 7 4 5 6 2" xfId="41108" xr:uid="{00000000-0005-0000-0000-00007AB00000}"/>
    <cellStyle name="Percent 7 4 5 6 2 2" xfId="41109" xr:uid="{00000000-0005-0000-0000-00007BB00000}"/>
    <cellStyle name="Percent 7 4 5 6 3" xfId="41110" xr:uid="{00000000-0005-0000-0000-00007CB00000}"/>
    <cellStyle name="Percent 7 4 5 7" xfId="41111" xr:uid="{00000000-0005-0000-0000-00007DB00000}"/>
    <cellStyle name="Percent 7 4 5 7 2" xfId="41112" xr:uid="{00000000-0005-0000-0000-00007EB00000}"/>
    <cellStyle name="Percent 7 4 5 8" xfId="41113" xr:uid="{00000000-0005-0000-0000-00007FB00000}"/>
    <cellStyle name="Percent 7 4 6" xfId="41114" xr:uid="{00000000-0005-0000-0000-000080B00000}"/>
    <cellStyle name="Percent 7 4 6 2" xfId="41115" xr:uid="{00000000-0005-0000-0000-000081B00000}"/>
    <cellStyle name="Percent 7 4 6 2 2" xfId="41116" xr:uid="{00000000-0005-0000-0000-000082B00000}"/>
    <cellStyle name="Percent 7 4 6 2 2 2" xfId="41117" xr:uid="{00000000-0005-0000-0000-000083B00000}"/>
    <cellStyle name="Percent 7 4 6 2 2 2 2" xfId="41118" xr:uid="{00000000-0005-0000-0000-000084B00000}"/>
    <cellStyle name="Percent 7 4 6 2 2 2 3" xfId="41119" xr:uid="{00000000-0005-0000-0000-000085B00000}"/>
    <cellStyle name="Percent 7 4 6 2 2 3" xfId="41120" xr:uid="{00000000-0005-0000-0000-000086B00000}"/>
    <cellStyle name="Percent 7 4 6 2 2 3 2" xfId="41121" xr:uid="{00000000-0005-0000-0000-000087B00000}"/>
    <cellStyle name="Percent 7 4 6 2 2 4" xfId="41122" xr:uid="{00000000-0005-0000-0000-000088B00000}"/>
    <cellStyle name="Percent 7 4 6 2 3" xfId="41123" xr:uid="{00000000-0005-0000-0000-000089B00000}"/>
    <cellStyle name="Percent 7 4 6 2 3 2" xfId="41124" xr:uid="{00000000-0005-0000-0000-00008AB00000}"/>
    <cellStyle name="Percent 7 4 6 2 3 3" xfId="41125" xr:uid="{00000000-0005-0000-0000-00008BB00000}"/>
    <cellStyle name="Percent 7 4 6 2 4" xfId="41126" xr:uid="{00000000-0005-0000-0000-00008CB00000}"/>
    <cellStyle name="Percent 7 4 6 2 4 2" xfId="41127" xr:uid="{00000000-0005-0000-0000-00008DB00000}"/>
    <cellStyle name="Percent 7 4 6 2 4 3" xfId="41128" xr:uid="{00000000-0005-0000-0000-00008EB00000}"/>
    <cellStyle name="Percent 7 4 6 2 5" xfId="41129" xr:uid="{00000000-0005-0000-0000-00008FB00000}"/>
    <cellStyle name="Percent 7 4 6 2 5 2" xfId="41130" xr:uid="{00000000-0005-0000-0000-000090B00000}"/>
    <cellStyle name="Percent 7 4 6 2 6" xfId="41131" xr:uid="{00000000-0005-0000-0000-000091B00000}"/>
    <cellStyle name="Percent 7 4 6 3" xfId="41132" xr:uid="{00000000-0005-0000-0000-000092B00000}"/>
    <cellStyle name="Percent 7 4 6 3 2" xfId="41133" xr:uid="{00000000-0005-0000-0000-000093B00000}"/>
    <cellStyle name="Percent 7 4 6 3 2 2" xfId="41134" xr:uid="{00000000-0005-0000-0000-000094B00000}"/>
    <cellStyle name="Percent 7 4 6 3 2 2 2" xfId="41135" xr:uid="{00000000-0005-0000-0000-000095B00000}"/>
    <cellStyle name="Percent 7 4 6 3 2 3" xfId="41136" xr:uid="{00000000-0005-0000-0000-000096B00000}"/>
    <cellStyle name="Percent 7 4 6 3 3" xfId="41137" xr:uid="{00000000-0005-0000-0000-000097B00000}"/>
    <cellStyle name="Percent 7 4 6 3 3 2" xfId="41138" xr:uid="{00000000-0005-0000-0000-000098B00000}"/>
    <cellStyle name="Percent 7 4 6 3 4" xfId="41139" xr:uid="{00000000-0005-0000-0000-000099B00000}"/>
    <cellStyle name="Percent 7 4 6 4" xfId="41140" xr:uid="{00000000-0005-0000-0000-00009AB00000}"/>
    <cellStyle name="Percent 7 4 6 4 2" xfId="41141" xr:uid="{00000000-0005-0000-0000-00009BB00000}"/>
    <cellStyle name="Percent 7 4 6 4 2 2" xfId="41142" xr:uid="{00000000-0005-0000-0000-00009CB00000}"/>
    <cellStyle name="Percent 7 4 6 4 3" xfId="41143" xr:uid="{00000000-0005-0000-0000-00009DB00000}"/>
    <cellStyle name="Percent 7 4 6 4 4" xfId="41144" xr:uid="{00000000-0005-0000-0000-00009EB00000}"/>
    <cellStyle name="Percent 7 4 6 5" xfId="41145" xr:uid="{00000000-0005-0000-0000-00009FB00000}"/>
    <cellStyle name="Percent 7 4 6 5 2" xfId="41146" xr:uid="{00000000-0005-0000-0000-0000A0B00000}"/>
    <cellStyle name="Percent 7 4 6 5 2 2" xfId="41147" xr:uid="{00000000-0005-0000-0000-0000A1B00000}"/>
    <cellStyle name="Percent 7 4 6 5 3" xfId="41148" xr:uid="{00000000-0005-0000-0000-0000A2B00000}"/>
    <cellStyle name="Percent 7 4 6 6" xfId="41149" xr:uid="{00000000-0005-0000-0000-0000A3B00000}"/>
    <cellStyle name="Percent 7 4 6 6 2" xfId="41150" xr:uid="{00000000-0005-0000-0000-0000A4B00000}"/>
    <cellStyle name="Percent 7 4 6 7" xfId="41151" xr:uid="{00000000-0005-0000-0000-0000A5B00000}"/>
    <cellStyle name="Percent 7 4 6 8" xfId="41152" xr:uid="{00000000-0005-0000-0000-0000A6B00000}"/>
    <cellStyle name="Percent 7 4 7" xfId="41153" xr:uid="{00000000-0005-0000-0000-0000A7B00000}"/>
    <cellStyle name="Percent 7 4 7 2" xfId="41154" xr:uid="{00000000-0005-0000-0000-0000A8B00000}"/>
    <cellStyle name="Percent 7 4 7 2 2" xfId="41155" xr:uid="{00000000-0005-0000-0000-0000A9B00000}"/>
    <cellStyle name="Percent 7 4 7 2 2 2" xfId="41156" xr:uid="{00000000-0005-0000-0000-0000AAB00000}"/>
    <cellStyle name="Percent 7 4 7 2 2 2 2" xfId="41157" xr:uid="{00000000-0005-0000-0000-0000ABB00000}"/>
    <cellStyle name="Percent 7 4 7 2 2 3" xfId="41158" xr:uid="{00000000-0005-0000-0000-0000ACB00000}"/>
    <cellStyle name="Percent 7 4 7 2 3" xfId="41159" xr:uid="{00000000-0005-0000-0000-0000ADB00000}"/>
    <cellStyle name="Percent 7 4 7 2 3 2" xfId="41160" xr:uid="{00000000-0005-0000-0000-0000AEB00000}"/>
    <cellStyle name="Percent 7 4 7 2 4" xfId="41161" xr:uid="{00000000-0005-0000-0000-0000AFB00000}"/>
    <cellStyle name="Percent 7 4 7 3" xfId="41162" xr:uid="{00000000-0005-0000-0000-0000B0B00000}"/>
    <cellStyle name="Percent 7 4 7 3 2" xfId="41163" xr:uid="{00000000-0005-0000-0000-0000B1B00000}"/>
    <cellStyle name="Percent 7 4 7 3 2 2" xfId="41164" xr:uid="{00000000-0005-0000-0000-0000B2B00000}"/>
    <cellStyle name="Percent 7 4 7 3 3" xfId="41165" xr:uid="{00000000-0005-0000-0000-0000B3B00000}"/>
    <cellStyle name="Percent 7 4 7 3 4" xfId="41166" xr:uid="{00000000-0005-0000-0000-0000B4B00000}"/>
    <cellStyle name="Percent 7 4 7 4" xfId="41167" xr:uid="{00000000-0005-0000-0000-0000B5B00000}"/>
    <cellStyle name="Percent 7 4 7 4 2" xfId="41168" xr:uid="{00000000-0005-0000-0000-0000B6B00000}"/>
    <cellStyle name="Percent 7 4 7 4 2 2" xfId="41169" xr:uid="{00000000-0005-0000-0000-0000B7B00000}"/>
    <cellStyle name="Percent 7 4 7 4 3" xfId="41170" xr:uid="{00000000-0005-0000-0000-0000B8B00000}"/>
    <cellStyle name="Percent 7 4 7 5" xfId="41171" xr:uid="{00000000-0005-0000-0000-0000B9B00000}"/>
    <cellStyle name="Percent 7 4 7 5 2" xfId="41172" xr:uid="{00000000-0005-0000-0000-0000BAB00000}"/>
    <cellStyle name="Percent 7 4 7 6" xfId="41173" xr:uid="{00000000-0005-0000-0000-0000BBB00000}"/>
    <cellStyle name="Percent 7 4 7 7" xfId="41174" xr:uid="{00000000-0005-0000-0000-0000BCB00000}"/>
    <cellStyle name="Percent 7 4 8" xfId="41175" xr:uid="{00000000-0005-0000-0000-0000BDB00000}"/>
    <cellStyle name="Percent 7 4 8 2" xfId="41176" xr:uid="{00000000-0005-0000-0000-0000BEB00000}"/>
    <cellStyle name="Percent 7 4 8 2 2" xfId="41177" xr:uid="{00000000-0005-0000-0000-0000BFB00000}"/>
    <cellStyle name="Percent 7 4 8 2 2 2" xfId="41178" xr:uid="{00000000-0005-0000-0000-0000C0B00000}"/>
    <cellStyle name="Percent 7 4 8 2 3" xfId="41179" xr:uid="{00000000-0005-0000-0000-0000C1B00000}"/>
    <cellStyle name="Percent 7 4 8 3" xfId="41180" xr:uid="{00000000-0005-0000-0000-0000C2B00000}"/>
    <cellStyle name="Percent 7 4 8 3 2" xfId="41181" xr:uid="{00000000-0005-0000-0000-0000C3B00000}"/>
    <cellStyle name="Percent 7 4 8 4" xfId="41182" xr:uid="{00000000-0005-0000-0000-0000C4B00000}"/>
    <cellStyle name="Percent 7 4 9" xfId="41183" xr:uid="{00000000-0005-0000-0000-0000C5B00000}"/>
    <cellStyle name="Percent 7 4 9 2" xfId="41184" xr:uid="{00000000-0005-0000-0000-0000C6B00000}"/>
    <cellStyle name="Percent 7 4 9 2 2" xfId="41185" xr:uid="{00000000-0005-0000-0000-0000C7B00000}"/>
    <cellStyle name="Percent 7 4 9 3" xfId="41186" xr:uid="{00000000-0005-0000-0000-0000C8B00000}"/>
    <cellStyle name="Percent 7 4 9 4" xfId="41187" xr:uid="{00000000-0005-0000-0000-0000C9B00000}"/>
    <cellStyle name="Percent 7 5" xfId="41188" xr:uid="{00000000-0005-0000-0000-0000CAB00000}"/>
    <cellStyle name="Percent 7 5 10" xfId="41189" xr:uid="{00000000-0005-0000-0000-0000CBB00000}"/>
    <cellStyle name="Percent 7 5 10 2" xfId="41190" xr:uid="{00000000-0005-0000-0000-0000CCB00000}"/>
    <cellStyle name="Percent 7 5 11" xfId="41191" xr:uid="{00000000-0005-0000-0000-0000CDB00000}"/>
    <cellStyle name="Percent 7 5 12" xfId="41192" xr:uid="{00000000-0005-0000-0000-0000CEB00000}"/>
    <cellStyle name="Percent 7 5 13" xfId="41193" xr:uid="{00000000-0005-0000-0000-0000CFB00000}"/>
    <cellStyle name="Percent 7 5 2" xfId="41194" xr:uid="{00000000-0005-0000-0000-0000D0B00000}"/>
    <cellStyle name="Percent 7 5 2 2" xfId="41195" xr:uid="{00000000-0005-0000-0000-0000D1B00000}"/>
    <cellStyle name="Percent 7 5 2 2 2" xfId="41196" xr:uid="{00000000-0005-0000-0000-0000D2B00000}"/>
    <cellStyle name="Percent 7 5 2 2 2 2" xfId="41197" xr:uid="{00000000-0005-0000-0000-0000D3B00000}"/>
    <cellStyle name="Percent 7 5 2 2 2 2 2" xfId="41198" xr:uid="{00000000-0005-0000-0000-0000D4B00000}"/>
    <cellStyle name="Percent 7 5 2 2 2 2 2 2" xfId="41199" xr:uid="{00000000-0005-0000-0000-0000D5B00000}"/>
    <cellStyle name="Percent 7 5 2 2 2 2 2 3" xfId="41200" xr:uid="{00000000-0005-0000-0000-0000D6B00000}"/>
    <cellStyle name="Percent 7 5 2 2 2 2 3" xfId="41201" xr:uid="{00000000-0005-0000-0000-0000D7B00000}"/>
    <cellStyle name="Percent 7 5 2 2 2 2 4" xfId="41202" xr:uid="{00000000-0005-0000-0000-0000D8B00000}"/>
    <cellStyle name="Percent 7 5 2 2 2 3" xfId="41203" xr:uid="{00000000-0005-0000-0000-0000D9B00000}"/>
    <cellStyle name="Percent 7 5 2 2 2 3 2" xfId="41204" xr:uid="{00000000-0005-0000-0000-0000DAB00000}"/>
    <cellStyle name="Percent 7 5 2 2 2 3 3" xfId="41205" xr:uid="{00000000-0005-0000-0000-0000DBB00000}"/>
    <cellStyle name="Percent 7 5 2 2 2 4" xfId="41206" xr:uid="{00000000-0005-0000-0000-0000DCB00000}"/>
    <cellStyle name="Percent 7 5 2 2 2 4 2" xfId="41207" xr:uid="{00000000-0005-0000-0000-0000DDB00000}"/>
    <cellStyle name="Percent 7 5 2 2 2 4 3" xfId="41208" xr:uid="{00000000-0005-0000-0000-0000DEB00000}"/>
    <cellStyle name="Percent 7 5 2 2 2 5" xfId="41209" xr:uid="{00000000-0005-0000-0000-0000DFB00000}"/>
    <cellStyle name="Percent 7 5 2 2 2 5 2" xfId="41210" xr:uid="{00000000-0005-0000-0000-0000E0B00000}"/>
    <cellStyle name="Percent 7 5 2 2 2 6" xfId="41211" xr:uid="{00000000-0005-0000-0000-0000E1B00000}"/>
    <cellStyle name="Percent 7 5 2 2 3" xfId="41212" xr:uid="{00000000-0005-0000-0000-0000E2B00000}"/>
    <cellStyle name="Percent 7 5 2 2 3 2" xfId="41213" xr:uid="{00000000-0005-0000-0000-0000E3B00000}"/>
    <cellStyle name="Percent 7 5 2 2 3 2 2" xfId="41214" xr:uid="{00000000-0005-0000-0000-0000E4B00000}"/>
    <cellStyle name="Percent 7 5 2 2 3 2 3" xfId="41215" xr:uid="{00000000-0005-0000-0000-0000E5B00000}"/>
    <cellStyle name="Percent 7 5 2 2 3 3" xfId="41216" xr:uid="{00000000-0005-0000-0000-0000E6B00000}"/>
    <cellStyle name="Percent 7 5 2 2 3 4" xfId="41217" xr:uid="{00000000-0005-0000-0000-0000E7B00000}"/>
    <cellStyle name="Percent 7 5 2 2 4" xfId="41218" xr:uid="{00000000-0005-0000-0000-0000E8B00000}"/>
    <cellStyle name="Percent 7 5 2 2 4 2" xfId="41219" xr:uid="{00000000-0005-0000-0000-0000E9B00000}"/>
    <cellStyle name="Percent 7 5 2 2 4 3" xfId="41220" xr:uid="{00000000-0005-0000-0000-0000EAB00000}"/>
    <cellStyle name="Percent 7 5 2 2 5" xfId="41221" xr:uid="{00000000-0005-0000-0000-0000EBB00000}"/>
    <cellStyle name="Percent 7 5 2 2 5 2" xfId="41222" xr:uid="{00000000-0005-0000-0000-0000ECB00000}"/>
    <cellStyle name="Percent 7 5 2 2 5 3" xfId="41223" xr:uid="{00000000-0005-0000-0000-0000EDB00000}"/>
    <cellStyle name="Percent 7 5 2 2 6" xfId="41224" xr:uid="{00000000-0005-0000-0000-0000EEB00000}"/>
    <cellStyle name="Percent 7 5 2 2 6 2" xfId="41225" xr:uid="{00000000-0005-0000-0000-0000EFB00000}"/>
    <cellStyle name="Percent 7 5 2 2 7" xfId="41226" xr:uid="{00000000-0005-0000-0000-0000F0B00000}"/>
    <cellStyle name="Percent 7 5 2 3" xfId="41227" xr:uid="{00000000-0005-0000-0000-0000F1B00000}"/>
    <cellStyle name="Percent 7 5 2 3 2" xfId="41228" xr:uid="{00000000-0005-0000-0000-0000F2B00000}"/>
    <cellStyle name="Percent 7 5 2 3 2 2" xfId="41229" xr:uid="{00000000-0005-0000-0000-0000F3B00000}"/>
    <cellStyle name="Percent 7 5 2 3 2 2 2" xfId="41230" xr:uid="{00000000-0005-0000-0000-0000F4B00000}"/>
    <cellStyle name="Percent 7 5 2 3 2 2 3" xfId="41231" xr:uid="{00000000-0005-0000-0000-0000F5B00000}"/>
    <cellStyle name="Percent 7 5 2 3 2 3" xfId="41232" xr:uid="{00000000-0005-0000-0000-0000F6B00000}"/>
    <cellStyle name="Percent 7 5 2 3 2 3 2" xfId="41233" xr:uid="{00000000-0005-0000-0000-0000F7B00000}"/>
    <cellStyle name="Percent 7 5 2 3 2 4" xfId="41234" xr:uid="{00000000-0005-0000-0000-0000F8B00000}"/>
    <cellStyle name="Percent 7 5 2 3 3" xfId="41235" xr:uid="{00000000-0005-0000-0000-0000F9B00000}"/>
    <cellStyle name="Percent 7 5 2 3 3 2" xfId="41236" xr:uid="{00000000-0005-0000-0000-0000FAB00000}"/>
    <cellStyle name="Percent 7 5 2 3 3 3" xfId="41237" xr:uid="{00000000-0005-0000-0000-0000FBB00000}"/>
    <cellStyle name="Percent 7 5 2 3 4" xfId="41238" xr:uid="{00000000-0005-0000-0000-0000FCB00000}"/>
    <cellStyle name="Percent 7 5 2 3 4 2" xfId="41239" xr:uid="{00000000-0005-0000-0000-0000FDB00000}"/>
    <cellStyle name="Percent 7 5 2 3 4 3" xfId="41240" xr:uid="{00000000-0005-0000-0000-0000FEB00000}"/>
    <cellStyle name="Percent 7 5 2 3 5" xfId="41241" xr:uid="{00000000-0005-0000-0000-0000FFB00000}"/>
    <cellStyle name="Percent 7 5 2 3 5 2" xfId="41242" xr:uid="{00000000-0005-0000-0000-000000B10000}"/>
    <cellStyle name="Percent 7 5 2 3 6" xfId="41243" xr:uid="{00000000-0005-0000-0000-000001B10000}"/>
    <cellStyle name="Percent 7 5 2 4" xfId="41244" xr:uid="{00000000-0005-0000-0000-000002B10000}"/>
    <cellStyle name="Percent 7 5 2 4 2" xfId="41245" xr:uid="{00000000-0005-0000-0000-000003B10000}"/>
    <cellStyle name="Percent 7 5 2 4 2 2" xfId="41246" xr:uid="{00000000-0005-0000-0000-000004B10000}"/>
    <cellStyle name="Percent 7 5 2 4 2 2 2" xfId="41247" xr:uid="{00000000-0005-0000-0000-000005B10000}"/>
    <cellStyle name="Percent 7 5 2 4 2 3" xfId="41248" xr:uid="{00000000-0005-0000-0000-000006B10000}"/>
    <cellStyle name="Percent 7 5 2 4 3" xfId="41249" xr:uid="{00000000-0005-0000-0000-000007B10000}"/>
    <cellStyle name="Percent 7 5 2 4 3 2" xfId="41250" xr:uid="{00000000-0005-0000-0000-000008B10000}"/>
    <cellStyle name="Percent 7 5 2 4 4" xfId="41251" xr:uid="{00000000-0005-0000-0000-000009B10000}"/>
    <cellStyle name="Percent 7 5 2 5" xfId="41252" xr:uid="{00000000-0005-0000-0000-00000AB10000}"/>
    <cellStyle name="Percent 7 5 2 5 2" xfId="41253" xr:uid="{00000000-0005-0000-0000-00000BB10000}"/>
    <cellStyle name="Percent 7 5 2 5 2 2" xfId="41254" xr:uid="{00000000-0005-0000-0000-00000CB10000}"/>
    <cellStyle name="Percent 7 5 2 5 3" xfId="41255" xr:uid="{00000000-0005-0000-0000-00000DB10000}"/>
    <cellStyle name="Percent 7 5 2 6" xfId="41256" xr:uid="{00000000-0005-0000-0000-00000EB10000}"/>
    <cellStyle name="Percent 7 5 2 6 2" xfId="41257" xr:uid="{00000000-0005-0000-0000-00000FB10000}"/>
    <cellStyle name="Percent 7 5 2 6 2 2" xfId="41258" xr:uid="{00000000-0005-0000-0000-000010B10000}"/>
    <cellStyle name="Percent 7 5 2 6 3" xfId="41259" xr:uid="{00000000-0005-0000-0000-000011B10000}"/>
    <cellStyle name="Percent 7 5 2 7" xfId="41260" xr:uid="{00000000-0005-0000-0000-000012B10000}"/>
    <cellStyle name="Percent 7 5 2 7 2" xfId="41261" xr:uid="{00000000-0005-0000-0000-000013B10000}"/>
    <cellStyle name="Percent 7 5 2 8" xfId="41262" xr:uid="{00000000-0005-0000-0000-000014B10000}"/>
    <cellStyle name="Percent 7 5 3" xfId="41263" xr:uid="{00000000-0005-0000-0000-000015B10000}"/>
    <cellStyle name="Percent 7 5 3 2" xfId="41264" xr:uid="{00000000-0005-0000-0000-000016B10000}"/>
    <cellStyle name="Percent 7 5 3 2 2" xfId="41265" xr:uid="{00000000-0005-0000-0000-000017B10000}"/>
    <cellStyle name="Percent 7 5 3 2 2 2" xfId="41266" xr:uid="{00000000-0005-0000-0000-000018B10000}"/>
    <cellStyle name="Percent 7 5 3 2 2 2 2" xfId="41267" xr:uid="{00000000-0005-0000-0000-000019B10000}"/>
    <cellStyle name="Percent 7 5 3 2 2 2 2 2" xfId="41268" xr:uid="{00000000-0005-0000-0000-00001AB10000}"/>
    <cellStyle name="Percent 7 5 3 2 2 2 2 3" xfId="41269" xr:uid="{00000000-0005-0000-0000-00001BB10000}"/>
    <cellStyle name="Percent 7 5 3 2 2 2 3" xfId="41270" xr:uid="{00000000-0005-0000-0000-00001CB10000}"/>
    <cellStyle name="Percent 7 5 3 2 2 2 4" xfId="41271" xr:uid="{00000000-0005-0000-0000-00001DB10000}"/>
    <cellStyle name="Percent 7 5 3 2 2 3" xfId="41272" xr:uid="{00000000-0005-0000-0000-00001EB10000}"/>
    <cellStyle name="Percent 7 5 3 2 2 3 2" xfId="41273" xr:uid="{00000000-0005-0000-0000-00001FB10000}"/>
    <cellStyle name="Percent 7 5 3 2 2 3 3" xfId="41274" xr:uid="{00000000-0005-0000-0000-000020B10000}"/>
    <cellStyle name="Percent 7 5 3 2 2 4" xfId="41275" xr:uid="{00000000-0005-0000-0000-000021B10000}"/>
    <cellStyle name="Percent 7 5 3 2 2 4 2" xfId="41276" xr:uid="{00000000-0005-0000-0000-000022B10000}"/>
    <cellStyle name="Percent 7 5 3 2 2 4 3" xfId="41277" xr:uid="{00000000-0005-0000-0000-000023B10000}"/>
    <cellStyle name="Percent 7 5 3 2 2 5" xfId="41278" xr:uid="{00000000-0005-0000-0000-000024B10000}"/>
    <cellStyle name="Percent 7 5 3 2 2 5 2" xfId="41279" xr:uid="{00000000-0005-0000-0000-000025B10000}"/>
    <cellStyle name="Percent 7 5 3 2 2 6" xfId="41280" xr:uid="{00000000-0005-0000-0000-000026B10000}"/>
    <cellStyle name="Percent 7 5 3 2 3" xfId="41281" xr:uid="{00000000-0005-0000-0000-000027B10000}"/>
    <cellStyle name="Percent 7 5 3 2 3 2" xfId="41282" xr:uid="{00000000-0005-0000-0000-000028B10000}"/>
    <cellStyle name="Percent 7 5 3 2 3 2 2" xfId="41283" xr:uid="{00000000-0005-0000-0000-000029B10000}"/>
    <cellStyle name="Percent 7 5 3 2 3 2 3" xfId="41284" xr:uid="{00000000-0005-0000-0000-00002AB10000}"/>
    <cellStyle name="Percent 7 5 3 2 3 3" xfId="41285" xr:uid="{00000000-0005-0000-0000-00002BB10000}"/>
    <cellStyle name="Percent 7 5 3 2 3 4" xfId="41286" xr:uid="{00000000-0005-0000-0000-00002CB10000}"/>
    <cellStyle name="Percent 7 5 3 2 4" xfId="41287" xr:uid="{00000000-0005-0000-0000-00002DB10000}"/>
    <cellStyle name="Percent 7 5 3 2 4 2" xfId="41288" xr:uid="{00000000-0005-0000-0000-00002EB10000}"/>
    <cellStyle name="Percent 7 5 3 2 4 3" xfId="41289" xr:uid="{00000000-0005-0000-0000-00002FB10000}"/>
    <cellStyle name="Percent 7 5 3 2 5" xfId="41290" xr:uid="{00000000-0005-0000-0000-000030B10000}"/>
    <cellStyle name="Percent 7 5 3 2 5 2" xfId="41291" xr:uid="{00000000-0005-0000-0000-000031B10000}"/>
    <cellStyle name="Percent 7 5 3 2 5 3" xfId="41292" xr:uid="{00000000-0005-0000-0000-000032B10000}"/>
    <cellStyle name="Percent 7 5 3 2 6" xfId="41293" xr:uid="{00000000-0005-0000-0000-000033B10000}"/>
    <cellStyle name="Percent 7 5 3 2 6 2" xfId="41294" xr:uid="{00000000-0005-0000-0000-000034B10000}"/>
    <cellStyle name="Percent 7 5 3 2 7" xfId="41295" xr:uid="{00000000-0005-0000-0000-000035B10000}"/>
    <cellStyle name="Percent 7 5 3 3" xfId="41296" xr:uid="{00000000-0005-0000-0000-000036B10000}"/>
    <cellStyle name="Percent 7 5 3 3 2" xfId="41297" xr:uid="{00000000-0005-0000-0000-000037B10000}"/>
    <cellStyle name="Percent 7 5 3 3 2 2" xfId="41298" xr:uid="{00000000-0005-0000-0000-000038B10000}"/>
    <cellStyle name="Percent 7 5 3 3 2 2 2" xfId="41299" xr:uid="{00000000-0005-0000-0000-000039B10000}"/>
    <cellStyle name="Percent 7 5 3 3 2 2 3" xfId="41300" xr:uid="{00000000-0005-0000-0000-00003AB10000}"/>
    <cellStyle name="Percent 7 5 3 3 2 3" xfId="41301" xr:uid="{00000000-0005-0000-0000-00003BB10000}"/>
    <cellStyle name="Percent 7 5 3 3 2 3 2" xfId="41302" xr:uid="{00000000-0005-0000-0000-00003CB10000}"/>
    <cellStyle name="Percent 7 5 3 3 2 4" xfId="41303" xr:uid="{00000000-0005-0000-0000-00003DB10000}"/>
    <cellStyle name="Percent 7 5 3 3 3" xfId="41304" xr:uid="{00000000-0005-0000-0000-00003EB10000}"/>
    <cellStyle name="Percent 7 5 3 3 3 2" xfId="41305" xr:uid="{00000000-0005-0000-0000-00003FB10000}"/>
    <cellStyle name="Percent 7 5 3 3 3 3" xfId="41306" xr:uid="{00000000-0005-0000-0000-000040B10000}"/>
    <cellStyle name="Percent 7 5 3 3 4" xfId="41307" xr:uid="{00000000-0005-0000-0000-000041B10000}"/>
    <cellStyle name="Percent 7 5 3 3 4 2" xfId="41308" xr:uid="{00000000-0005-0000-0000-000042B10000}"/>
    <cellStyle name="Percent 7 5 3 3 4 3" xfId="41309" xr:uid="{00000000-0005-0000-0000-000043B10000}"/>
    <cellStyle name="Percent 7 5 3 3 5" xfId="41310" xr:uid="{00000000-0005-0000-0000-000044B10000}"/>
    <cellStyle name="Percent 7 5 3 3 5 2" xfId="41311" xr:uid="{00000000-0005-0000-0000-000045B10000}"/>
    <cellStyle name="Percent 7 5 3 3 6" xfId="41312" xr:uid="{00000000-0005-0000-0000-000046B10000}"/>
    <cellStyle name="Percent 7 5 3 4" xfId="41313" xr:uid="{00000000-0005-0000-0000-000047B10000}"/>
    <cellStyle name="Percent 7 5 3 4 2" xfId="41314" xr:uid="{00000000-0005-0000-0000-000048B10000}"/>
    <cellStyle name="Percent 7 5 3 4 2 2" xfId="41315" xr:uid="{00000000-0005-0000-0000-000049B10000}"/>
    <cellStyle name="Percent 7 5 3 4 2 2 2" xfId="41316" xr:uid="{00000000-0005-0000-0000-00004AB10000}"/>
    <cellStyle name="Percent 7 5 3 4 2 3" xfId="41317" xr:uid="{00000000-0005-0000-0000-00004BB10000}"/>
    <cellStyle name="Percent 7 5 3 4 3" xfId="41318" xr:uid="{00000000-0005-0000-0000-00004CB10000}"/>
    <cellStyle name="Percent 7 5 3 4 3 2" xfId="41319" xr:uid="{00000000-0005-0000-0000-00004DB10000}"/>
    <cellStyle name="Percent 7 5 3 4 4" xfId="41320" xr:uid="{00000000-0005-0000-0000-00004EB10000}"/>
    <cellStyle name="Percent 7 5 3 5" xfId="41321" xr:uid="{00000000-0005-0000-0000-00004FB10000}"/>
    <cellStyle name="Percent 7 5 3 5 2" xfId="41322" xr:uid="{00000000-0005-0000-0000-000050B10000}"/>
    <cellStyle name="Percent 7 5 3 5 2 2" xfId="41323" xr:uid="{00000000-0005-0000-0000-000051B10000}"/>
    <cellStyle name="Percent 7 5 3 5 3" xfId="41324" xr:uid="{00000000-0005-0000-0000-000052B10000}"/>
    <cellStyle name="Percent 7 5 3 6" xfId="41325" xr:uid="{00000000-0005-0000-0000-000053B10000}"/>
    <cellStyle name="Percent 7 5 3 6 2" xfId="41326" xr:uid="{00000000-0005-0000-0000-000054B10000}"/>
    <cellStyle name="Percent 7 5 3 6 2 2" xfId="41327" xr:uid="{00000000-0005-0000-0000-000055B10000}"/>
    <cellStyle name="Percent 7 5 3 6 3" xfId="41328" xr:uid="{00000000-0005-0000-0000-000056B10000}"/>
    <cellStyle name="Percent 7 5 3 7" xfId="41329" xr:uid="{00000000-0005-0000-0000-000057B10000}"/>
    <cellStyle name="Percent 7 5 3 7 2" xfId="41330" xr:uid="{00000000-0005-0000-0000-000058B10000}"/>
    <cellStyle name="Percent 7 5 3 8" xfId="41331" xr:uid="{00000000-0005-0000-0000-000059B10000}"/>
    <cellStyle name="Percent 7 5 4" xfId="41332" xr:uid="{00000000-0005-0000-0000-00005AB10000}"/>
    <cellStyle name="Percent 7 5 4 2" xfId="41333" xr:uid="{00000000-0005-0000-0000-00005BB10000}"/>
    <cellStyle name="Percent 7 5 4 2 2" xfId="41334" xr:uid="{00000000-0005-0000-0000-00005CB10000}"/>
    <cellStyle name="Percent 7 5 4 2 2 2" xfId="41335" xr:uid="{00000000-0005-0000-0000-00005DB10000}"/>
    <cellStyle name="Percent 7 5 4 2 2 2 2" xfId="41336" xr:uid="{00000000-0005-0000-0000-00005EB10000}"/>
    <cellStyle name="Percent 7 5 4 2 2 2 2 2" xfId="41337" xr:uid="{00000000-0005-0000-0000-00005FB10000}"/>
    <cellStyle name="Percent 7 5 4 2 2 2 2 3" xfId="41338" xr:uid="{00000000-0005-0000-0000-000060B10000}"/>
    <cellStyle name="Percent 7 5 4 2 2 2 3" xfId="41339" xr:uid="{00000000-0005-0000-0000-000061B10000}"/>
    <cellStyle name="Percent 7 5 4 2 2 2 4" xfId="41340" xr:uid="{00000000-0005-0000-0000-000062B10000}"/>
    <cellStyle name="Percent 7 5 4 2 2 3" xfId="41341" xr:uid="{00000000-0005-0000-0000-000063B10000}"/>
    <cellStyle name="Percent 7 5 4 2 2 3 2" xfId="41342" xr:uid="{00000000-0005-0000-0000-000064B10000}"/>
    <cellStyle name="Percent 7 5 4 2 2 3 3" xfId="41343" xr:uid="{00000000-0005-0000-0000-000065B10000}"/>
    <cellStyle name="Percent 7 5 4 2 2 4" xfId="41344" xr:uid="{00000000-0005-0000-0000-000066B10000}"/>
    <cellStyle name="Percent 7 5 4 2 2 4 2" xfId="41345" xr:uid="{00000000-0005-0000-0000-000067B10000}"/>
    <cellStyle name="Percent 7 5 4 2 2 4 3" xfId="41346" xr:uid="{00000000-0005-0000-0000-000068B10000}"/>
    <cellStyle name="Percent 7 5 4 2 2 5" xfId="41347" xr:uid="{00000000-0005-0000-0000-000069B10000}"/>
    <cellStyle name="Percent 7 5 4 2 2 5 2" xfId="41348" xr:uid="{00000000-0005-0000-0000-00006AB10000}"/>
    <cellStyle name="Percent 7 5 4 2 2 6" xfId="41349" xr:uid="{00000000-0005-0000-0000-00006BB10000}"/>
    <cellStyle name="Percent 7 5 4 2 3" xfId="41350" xr:uid="{00000000-0005-0000-0000-00006CB10000}"/>
    <cellStyle name="Percent 7 5 4 2 3 2" xfId="41351" xr:uid="{00000000-0005-0000-0000-00006DB10000}"/>
    <cellStyle name="Percent 7 5 4 2 3 2 2" xfId="41352" xr:uid="{00000000-0005-0000-0000-00006EB10000}"/>
    <cellStyle name="Percent 7 5 4 2 3 2 3" xfId="41353" xr:uid="{00000000-0005-0000-0000-00006FB10000}"/>
    <cellStyle name="Percent 7 5 4 2 3 3" xfId="41354" xr:uid="{00000000-0005-0000-0000-000070B10000}"/>
    <cellStyle name="Percent 7 5 4 2 3 4" xfId="41355" xr:uid="{00000000-0005-0000-0000-000071B10000}"/>
    <cellStyle name="Percent 7 5 4 2 4" xfId="41356" xr:uid="{00000000-0005-0000-0000-000072B10000}"/>
    <cellStyle name="Percent 7 5 4 2 4 2" xfId="41357" xr:uid="{00000000-0005-0000-0000-000073B10000}"/>
    <cellStyle name="Percent 7 5 4 2 4 3" xfId="41358" xr:uid="{00000000-0005-0000-0000-000074B10000}"/>
    <cellStyle name="Percent 7 5 4 2 5" xfId="41359" xr:uid="{00000000-0005-0000-0000-000075B10000}"/>
    <cellStyle name="Percent 7 5 4 2 5 2" xfId="41360" xr:uid="{00000000-0005-0000-0000-000076B10000}"/>
    <cellStyle name="Percent 7 5 4 2 5 3" xfId="41361" xr:uid="{00000000-0005-0000-0000-000077B10000}"/>
    <cellStyle name="Percent 7 5 4 2 6" xfId="41362" xr:uid="{00000000-0005-0000-0000-000078B10000}"/>
    <cellStyle name="Percent 7 5 4 2 6 2" xfId="41363" xr:uid="{00000000-0005-0000-0000-000079B10000}"/>
    <cellStyle name="Percent 7 5 4 2 7" xfId="41364" xr:uid="{00000000-0005-0000-0000-00007AB10000}"/>
    <cellStyle name="Percent 7 5 4 3" xfId="41365" xr:uid="{00000000-0005-0000-0000-00007BB10000}"/>
    <cellStyle name="Percent 7 5 4 3 2" xfId="41366" xr:uid="{00000000-0005-0000-0000-00007CB10000}"/>
    <cellStyle name="Percent 7 5 4 3 2 2" xfId="41367" xr:uid="{00000000-0005-0000-0000-00007DB10000}"/>
    <cellStyle name="Percent 7 5 4 3 2 2 2" xfId="41368" xr:uid="{00000000-0005-0000-0000-00007EB10000}"/>
    <cellStyle name="Percent 7 5 4 3 2 2 3" xfId="41369" xr:uid="{00000000-0005-0000-0000-00007FB10000}"/>
    <cellStyle name="Percent 7 5 4 3 2 3" xfId="41370" xr:uid="{00000000-0005-0000-0000-000080B10000}"/>
    <cellStyle name="Percent 7 5 4 3 2 3 2" xfId="41371" xr:uid="{00000000-0005-0000-0000-000081B10000}"/>
    <cellStyle name="Percent 7 5 4 3 2 4" xfId="41372" xr:uid="{00000000-0005-0000-0000-000082B10000}"/>
    <cellStyle name="Percent 7 5 4 3 3" xfId="41373" xr:uid="{00000000-0005-0000-0000-000083B10000}"/>
    <cellStyle name="Percent 7 5 4 3 3 2" xfId="41374" xr:uid="{00000000-0005-0000-0000-000084B10000}"/>
    <cellStyle name="Percent 7 5 4 3 3 3" xfId="41375" xr:uid="{00000000-0005-0000-0000-000085B10000}"/>
    <cellStyle name="Percent 7 5 4 3 4" xfId="41376" xr:uid="{00000000-0005-0000-0000-000086B10000}"/>
    <cellStyle name="Percent 7 5 4 3 4 2" xfId="41377" xr:uid="{00000000-0005-0000-0000-000087B10000}"/>
    <cellStyle name="Percent 7 5 4 3 4 3" xfId="41378" xr:uid="{00000000-0005-0000-0000-000088B10000}"/>
    <cellStyle name="Percent 7 5 4 3 5" xfId="41379" xr:uid="{00000000-0005-0000-0000-000089B10000}"/>
    <cellStyle name="Percent 7 5 4 3 5 2" xfId="41380" xr:uid="{00000000-0005-0000-0000-00008AB10000}"/>
    <cellStyle name="Percent 7 5 4 3 6" xfId="41381" xr:uid="{00000000-0005-0000-0000-00008BB10000}"/>
    <cellStyle name="Percent 7 5 4 4" xfId="41382" xr:uid="{00000000-0005-0000-0000-00008CB10000}"/>
    <cellStyle name="Percent 7 5 4 4 2" xfId="41383" xr:uid="{00000000-0005-0000-0000-00008DB10000}"/>
    <cellStyle name="Percent 7 5 4 4 2 2" xfId="41384" xr:uid="{00000000-0005-0000-0000-00008EB10000}"/>
    <cellStyle name="Percent 7 5 4 4 2 2 2" xfId="41385" xr:uid="{00000000-0005-0000-0000-00008FB10000}"/>
    <cellStyle name="Percent 7 5 4 4 2 3" xfId="41386" xr:uid="{00000000-0005-0000-0000-000090B10000}"/>
    <cellStyle name="Percent 7 5 4 4 3" xfId="41387" xr:uid="{00000000-0005-0000-0000-000091B10000}"/>
    <cellStyle name="Percent 7 5 4 4 3 2" xfId="41388" xr:uid="{00000000-0005-0000-0000-000092B10000}"/>
    <cellStyle name="Percent 7 5 4 4 4" xfId="41389" xr:uid="{00000000-0005-0000-0000-000093B10000}"/>
    <cellStyle name="Percent 7 5 4 5" xfId="41390" xr:uid="{00000000-0005-0000-0000-000094B10000}"/>
    <cellStyle name="Percent 7 5 4 5 2" xfId="41391" xr:uid="{00000000-0005-0000-0000-000095B10000}"/>
    <cellStyle name="Percent 7 5 4 5 2 2" xfId="41392" xr:uid="{00000000-0005-0000-0000-000096B10000}"/>
    <cellStyle name="Percent 7 5 4 5 3" xfId="41393" xr:uid="{00000000-0005-0000-0000-000097B10000}"/>
    <cellStyle name="Percent 7 5 4 6" xfId="41394" xr:uid="{00000000-0005-0000-0000-000098B10000}"/>
    <cellStyle name="Percent 7 5 4 6 2" xfId="41395" xr:uid="{00000000-0005-0000-0000-000099B10000}"/>
    <cellStyle name="Percent 7 5 4 6 2 2" xfId="41396" xr:uid="{00000000-0005-0000-0000-00009AB10000}"/>
    <cellStyle name="Percent 7 5 4 6 3" xfId="41397" xr:uid="{00000000-0005-0000-0000-00009BB10000}"/>
    <cellStyle name="Percent 7 5 4 7" xfId="41398" xr:uid="{00000000-0005-0000-0000-00009CB10000}"/>
    <cellStyle name="Percent 7 5 4 7 2" xfId="41399" xr:uid="{00000000-0005-0000-0000-00009DB10000}"/>
    <cellStyle name="Percent 7 5 4 8" xfId="41400" xr:uid="{00000000-0005-0000-0000-00009EB10000}"/>
    <cellStyle name="Percent 7 5 5" xfId="41401" xr:uid="{00000000-0005-0000-0000-00009FB10000}"/>
    <cellStyle name="Percent 7 5 5 2" xfId="41402" xr:uid="{00000000-0005-0000-0000-0000A0B10000}"/>
    <cellStyle name="Percent 7 5 5 2 2" xfId="41403" xr:uid="{00000000-0005-0000-0000-0000A1B10000}"/>
    <cellStyle name="Percent 7 5 5 2 2 2" xfId="41404" xr:uid="{00000000-0005-0000-0000-0000A2B10000}"/>
    <cellStyle name="Percent 7 5 5 2 2 2 2" xfId="41405" xr:uid="{00000000-0005-0000-0000-0000A3B10000}"/>
    <cellStyle name="Percent 7 5 5 2 2 2 3" xfId="41406" xr:uid="{00000000-0005-0000-0000-0000A4B10000}"/>
    <cellStyle name="Percent 7 5 5 2 2 3" xfId="41407" xr:uid="{00000000-0005-0000-0000-0000A5B10000}"/>
    <cellStyle name="Percent 7 5 5 2 2 3 2" xfId="41408" xr:uid="{00000000-0005-0000-0000-0000A6B10000}"/>
    <cellStyle name="Percent 7 5 5 2 2 4" xfId="41409" xr:uid="{00000000-0005-0000-0000-0000A7B10000}"/>
    <cellStyle name="Percent 7 5 5 2 3" xfId="41410" xr:uid="{00000000-0005-0000-0000-0000A8B10000}"/>
    <cellStyle name="Percent 7 5 5 2 3 2" xfId="41411" xr:uid="{00000000-0005-0000-0000-0000A9B10000}"/>
    <cellStyle name="Percent 7 5 5 2 3 3" xfId="41412" xr:uid="{00000000-0005-0000-0000-0000AAB10000}"/>
    <cellStyle name="Percent 7 5 5 2 4" xfId="41413" xr:uid="{00000000-0005-0000-0000-0000ABB10000}"/>
    <cellStyle name="Percent 7 5 5 2 4 2" xfId="41414" xr:uid="{00000000-0005-0000-0000-0000ACB10000}"/>
    <cellStyle name="Percent 7 5 5 2 4 3" xfId="41415" xr:uid="{00000000-0005-0000-0000-0000ADB10000}"/>
    <cellStyle name="Percent 7 5 5 2 5" xfId="41416" xr:uid="{00000000-0005-0000-0000-0000AEB10000}"/>
    <cellStyle name="Percent 7 5 5 2 5 2" xfId="41417" xr:uid="{00000000-0005-0000-0000-0000AFB10000}"/>
    <cellStyle name="Percent 7 5 5 2 6" xfId="41418" xr:uid="{00000000-0005-0000-0000-0000B0B10000}"/>
    <cellStyle name="Percent 7 5 5 3" xfId="41419" xr:uid="{00000000-0005-0000-0000-0000B1B10000}"/>
    <cellStyle name="Percent 7 5 5 3 2" xfId="41420" xr:uid="{00000000-0005-0000-0000-0000B2B10000}"/>
    <cellStyle name="Percent 7 5 5 3 2 2" xfId="41421" xr:uid="{00000000-0005-0000-0000-0000B3B10000}"/>
    <cellStyle name="Percent 7 5 5 3 2 2 2" xfId="41422" xr:uid="{00000000-0005-0000-0000-0000B4B10000}"/>
    <cellStyle name="Percent 7 5 5 3 2 3" xfId="41423" xr:uid="{00000000-0005-0000-0000-0000B5B10000}"/>
    <cellStyle name="Percent 7 5 5 3 3" xfId="41424" xr:uid="{00000000-0005-0000-0000-0000B6B10000}"/>
    <cellStyle name="Percent 7 5 5 3 3 2" xfId="41425" xr:uid="{00000000-0005-0000-0000-0000B7B10000}"/>
    <cellStyle name="Percent 7 5 5 3 4" xfId="41426" xr:uid="{00000000-0005-0000-0000-0000B8B10000}"/>
    <cellStyle name="Percent 7 5 5 4" xfId="41427" xr:uid="{00000000-0005-0000-0000-0000B9B10000}"/>
    <cellStyle name="Percent 7 5 5 4 2" xfId="41428" xr:uid="{00000000-0005-0000-0000-0000BAB10000}"/>
    <cellStyle name="Percent 7 5 5 4 2 2" xfId="41429" xr:uid="{00000000-0005-0000-0000-0000BBB10000}"/>
    <cellStyle name="Percent 7 5 5 4 3" xfId="41430" xr:uid="{00000000-0005-0000-0000-0000BCB10000}"/>
    <cellStyle name="Percent 7 5 5 4 4" xfId="41431" xr:uid="{00000000-0005-0000-0000-0000BDB10000}"/>
    <cellStyle name="Percent 7 5 5 5" xfId="41432" xr:uid="{00000000-0005-0000-0000-0000BEB10000}"/>
    <cellStyle name="Percent 7 5 5 5 2" xfId="41433" xr:uid="{00000000-0005-0000-0000-0000BFB10000}"/>
    <cellStyle name="Percent 7 5 5 5 2 2" xfId="41434" xr:uid="{00000000-0005-0000-0000-0000C0B10000}"/>
    <cellStyle name="Percent 7 5 5 5 3" xfId="41435" xr:uid="{00000000-0005-0000-0000-0000C1B10000}"/>
    <cellStyle name="Percent 7 5 5 6" xfId="41436" xr:uid="{00000000-0005-0000-0000-0000C2B10000}"/>
    <cellStyle name="Percent 7 5 5 6 2" xfId="41437" xr:uid="{00000000-0005-0000-0000-0000C3B10000}"/>
    <cellStyle name="Percent 7 5 5 7" xfId="41438" xr:uid="{00000000-0005-0000-0000-0000C4B10000}"/>
    <cellStyle name="Percent 7 5 5 8" xfId="41439" xr:uid="{00000000-0005-0000-0000-0000C5B10000}"/>
    <cellStyle name="Percent 7 5 6" xfId="41440" xr:uid="{00000000-0005-0000-0000-0000C6B10000}"/>
    <cellStyle name="Percent 7 5 6 2" xfId="41441" xr:uid="{00000000-0005-0000-0000-0000C7B10000}"/>
    <cellStyle name="Percent 7 5 6 2 2" xfId="41442" xr:uid="{00000000-0005-0000-0000-0000C8B10000}"/>
    <cellStyle name="Percent 7 5 6 2 2 2" xfId="41443" xr:uid="{00000000-0005-0000-0000-0000C9B10000}"/>
    <cellStyle name="Percent 7 5 6 2 2 2 2" xfId="41444" xr:uid="{00000000-0005-0000-0000-0000CAB10000}"/>
    <cellStyle name="Percent 7 5 6 2 2 3" xfId="41445" xr:uid="{00000000-0005-0000-0000-0000CBB10000}"/>
    <cellStyle name="Percent 7 5 6 2 3" xfId="41446" xr:uid="{00000000-0005-0000-0000-0000CCB10000}"/>
    <cellStyle name="Percent 7 5 6 2 3 2" xfId="41447" xr:uid="{00000000-0005-0000-0000-0000CDB10000}"/>
    <cellStyle name="Percent 7 5 6 2 4" xfId="41448" xr:uid="{00000000-0005-0000-0000-0000CEB10000}"/>
    <cellStyle name="Percent 7 5 6 3" xfId="41449" xr:uid="{00000000-0005-0000-0000-0000CFB10000}"/>
    <cellStyle name="Percent 7 5 6 3 2" xfId="41450" xr:uid="{00000000-0005-0000-0000-0000D0B10000}"/>
    <cellStyle name="Percent 7 5 6 3 2 2" xfId="41451" xr:uid="{00000000-0005-0000-0000-0000D1B10000}"/>
    <cellStyle name="Percent 7 5 6 3 3" xfId="41452" xr:uid="{00000000-0005-0000-0000-0000D2B10000}"/>
    <cellStyle name="Percent 7 5 6 3 4" xfId="41453" xr:uid="{00000000-0005-0000-0000-0000D3B10000}"/>
    <cellStyle name="Percent 7 5 6 4" xfId="41454" xr:uid="{00000000-0005-0000-0000-0000D4B10000}"/>
    <cellStyle name="Percent 7 5 6 4 2" xfId="41455" xr:uid="{00000000-0005-0000-0000-0000D5B10000}"/>
    <cellStyle name="Percent 7 5 6 4 2 2" xfId="41456" xr:uid="{00000000-0005-0000-0000-0000D6B10000}"/>
    <cellStyle name="Percent 7 5 6 4 3" xfId="41457" xr:uid="{00000000-0005-0000-0000-0000D7B10000}"/>
    <cellStyle name="Percent 7 5 6 5" xfId="41458" xr:uid="{00000000-0005-0000-0000-0000D8B10000}"/>
    <cellStyle name="Percent 7 5 6 5 2" xfId="41459" xr:uid="{00000000-0005-0000-0000-0000D9B10000}"/>
    <cellStyle name="Percent 7 5 6 6" xfId="41460" xr:uid="{00000000-0005-0000-0000-0000DAB10000}"/>
    <cellStyle name="Percent 7 5 6 7" xfId="41461" xr:uid="{00000000-0005-0000-0000-0000DBB10000}"/>
    <cellStyle name="Percent 7 5 7" xfId="41462" xr:uid="{00000000-0005-0000-0000-0000DCB10000}"/>
    <cellStyle name="Percent 7 5 7 2" xfId="41463" xr:uid="{00000000-0005-0000-0000-0000DDB10000}"/>
    <cellStyle name="Percent 7 5 7 2 2" xfId="41464" xr:uid="{00000000-0005-0000-0000-0000DEB10000}"/>
    <cellStyle name="Percent 7 5 7 2 2 2" xfId="41465" xr:uid="{00000000-0005-0000-0000-0000DFB10000}"/>
    <cellStyle name="Percent 7 5 7 2 3" xfId="41466" xr:uid="{00000000-0005-0000-0000-0000E0B10000}"/>
    <cellStyle name="Percent 7 5 7 3" xfId="41467" xr:uid="{00000000-0005-0000-0000-0000E1B10000}"/>
    <cellStyle name="Percent 7 5 7 3 2" xfId="41468" xr:uid="{00000000-0005-0000-0000-0000E2B10000}"/>
    <cellStyle name="Percent 7 5 7 4" xfId="41469" xr:uid="{00000000-0005-0000-0000-0000E3B10000}"/>
    <cellStyle name="Percent 7 5 8" xfId="41470" xr:uid="{00000000-0005-0000-0000-0000E4B10000}"/>
    <cellStyle name="Percent 7 5 8 2" xfId="41471" xr:uid="{00000000-0005-0000-0000-0000E5B10000}"/>
    <cellStyle name="Percent 7 5 8 2 2" xfId="41472" xr:uid="{00000000-0005-0000-0000-0000E6B10000}"/>
    <cellStyle name="Percent 7 5 8 3" xfId="41473" xr:uid="{00000000-0005-0000-0000-0000E7B10000}"/>
    <cellStyle name="Percent 7 5 8 4" xfId="41474" xr:uid="{00000000-0005-0000-0000-0000E8B10000}"/>
    <cellStyle name="Percent 7 5 9" xfId="41475" xr:uid="{00000000-0005-0000-0000-0000E9B10000}"/>
    <cellStyle name="Percent 7 5 9 2" xfId="41476" xr:uid="{00000000-0005-0000-0000-0000EAB10000}"/>
    <cellStyle name="Percent 7 5 9 2 2" xfId="41477" xr:uid="{00000000-0005-0000-0000-0000EBB10000}"/>
    <cellStyle name="Percent 7 5 9 3" xfId="41478" xr:uid="{00000000-0005-0000-0000-0000ECB10000}"/>
    <cellStyle name="Percent 7 5 9 4" xfId="41479" xr:uid="{00000000-0005-0000-0000-0000EDB10000}"/>
    <cellStyle name="Percent 7 6" xfId="41480" xr:uid="{00000000-0005-0000-0000-0000EEB10000}"/>
    <cellStyle name="Percent 7 6 10" xfId="41481" xr:uid="{00000000-0005-0000-0000-0000EFB10000}"/>
    <cellStyle name="Percent 7 6 11" xfId="41482" xr:uid="{00000000-0005-0000-0000-0000F0B10000}"/>
    <cellStyle name="Percent 7 6 12" xfId="41483" xr:uid="{00000000-0005-0000-0000-0000F1B10000}"/>
    <cellStyle name="Percent 7 6 2" xfId="41484" xr:uid="{00000000-0005-0000-0000-0000F2B10000}"/>
    <cellStyle name="Percent 7 6 2 2" xfId="41485" xr:uid="{00000000-0005-0000-0000-0000F3B10000}"/>
    <cellStyle name="Percent 7 6 2 2 2" xfId="41486" xr:uid="{00000000-0005-0000-0000-0000F4B10000}"/>
    <cellStyle name="Percent 7 6 2 2 2 2" xfId="41487" xr:uid="{00000000-0005-0000-0000-0000F5B10000}"/>
    <cellStyle name="Percent 7 6 2 2 2 2 2" xfId="41488" xr:uid="{00000000-0005-0000-0000-0000F6B10000}"/>
    <cellStyle name="Percent 7 6 2 2 2 2 3" xfId="41489" xr:uid="{00000000-0005-0000-0000-0000F7B10000}"/>
    <cellStyle name="Percent 7 6 2 2 2 3" xfId="41490" xr:uid="{00000000-0005-0000-0000-0000F8B10000}"/>
    <cellStyle name="Percent 7 6 2 2 2 3 2" xfId="41491" xr:uid="{00000000-0005-0000-0000-0000F9B10000}"/>
    <cellStyle name="Percent 7 6 2 2 2 4" xfId="41492" xr:uid="{00000000-0005-0000-0000-0000FAB10000}"/>
    <cellStyle name="Percent 7 6 2 2 3" xfId="41493" xr:uid="{00000000-0005-0000-0000-0000FBB10000}"/>
    <cellStyle name="Percent 7 6 2 2 3 2" xfId="41494" xr:uid="{00000000-0005-0000-0000-0000FCB10000}"/>
    <cellStyle name="Percent 7 6 2 2 3 3" xfId="41495" xr:uid="{00000000-0005-0000-0000-0000FDB10000}"/>
    <cellStyle name="Percent 7 6 2 2 4" xfId="41496" xr:uid="{00000000-0005-0000-0000-0000FEB10000}"/>
    <cellStyle name="Percent 7 6 2 2 4 2" xfId="41497" xr:uid="{00000000-0005-0000-0000-0000FFB10000}"/>
    <cellStyle name="Percent 7 6 2 2 4 3" xfId="41498" xr:uid="{00000000-0005-0000-0000-000000B20000}"/>
    <cellStyle name="Percent 7 6 2 2 5" xfId="41499" xr:uid="{00000000-0005-0000-0000-000001B20000}"/>
    <cellStyle name="Percent 7 6 2 2 5 2" xfId="41500" xr:uid="{00000000-0005-0000-0000-000002B20000}"/>
    <cellStyle name="Percent 7 6 2 2 6" xfId="41501" xr:uid="{00000000-0005-0000-0000-000003B20000}"/>
    <cellStyle name="Percent 7 6 2 3" xfId="41502" xr:uid="{00000000-0005-0000-0000-000004B20000}"/>
    <cellStyle name="Percent 7 6 2 3 2" xfId="41503" xr:uid="{00000000-0005-0000-0000-000005B20000}"/>
    <cellStyle name="Percent 7 6 2 3 2 2" xfId="41504" xr:uid="{00000000-0005-0000-0000-000006B20000}"/>
    <cellStyle name="Percent 7 6 2 3 2 2 2" xfId="41505" xr:uid="{00000000-0005-0000-0000-000007B20000}"/>
    <cellStyle name="Percent 7 6 2 3 2 3" xfId="41506" xr:uid="{00000000-0005-0000-0000-000008B20000}"/>
    <cellStyle name="Percent 7 6 2 3 3" xfId="41507" xr:uid="{00000000-0005-0000-0000-000009B20000}"/>
    <cellStyle name="Percent 7 6 2 3 3 2" xfId="41508" xr:uid="{00000000-0005-0000-0000-00000AB20000}"/>
    <cellStyle name="Percent 7 6 2 3 4" xfId="41509" xr:uid="{00000000-0005-0000-0000-00000BB20000}"/>
    <cellStyle name="Percent 7 6 2 4" xfId="41510" xr:uid="{00000000-0005-0000-0000-00000CB20000}"/>
    <cellStyle name="Percent 7 6 2 4 2" xfId="41511" xr:uid="{00000000-0005-0000-0000-00000DB20000}"/>
    <cellStyle name="Percent 7 6 2 4 2 2" xfId="41512" xr:uid="{00000000-0005-0000-0000-00000EB20000}"/>
    <cellStyle name="Percent 7 6 2 4 3" xfId="41513" xr:uid="{00000000-0005-0000-0000-00000FB20000}"/>
    <cellStyle name="Percent 7 6 2 4 4" xfId="41514" xr:uid="{00000000-0005-0000-0000-000010B20000}"/>
    <cellStyle name="Percent 7 6 2 5" xfId="41515" xr:uid="{00000000-0005-0000-0000-000011B20000}"/>
    <cellStyle name="Percent 7 6 2 5 2" xfId="41516" xr:uid="{00000000-0005-0000-0000-000012B20000}"/>
    <cellStyle name="Percent 7 6 2 5 2 2" xfId="41517" xr:uid="{00000000-0005-0000-0000-000013B20000}"/>
    <cellStyle name="Percent 7 6 2 5 3" xfId="41518" xr:uid="{00000000-0005-0000-0000-000014B20000}"/>
    <cellStyle name="Percent 7 6 2 6" xfId="41519" xr:uid="{00000000-0005-0000-0000-000015B20000}"/>
    <cellStyle name="Percent 7 6 2 6 2" xfId="41520" xr:uid="{00000000-0005-0000-0000-000016B20000}"/>
    <cellStyle name="Percent 7 6 2 7" xfId="41521" xr:uid="{00000000-0005-0000-0000-000017B20000}"/>
    <cellStyle name="Percent 7 6 2 8" xfId="41522" xr:uid="{00000000-0005-0000-0000-000018B20000}"/>
    <cellStyle name="Percent 7 6 3" xfId="41523" xr:uid="{00000000-0005-0000-0000-000019B20000}"/>
    <cellStyle name="Percent 7 6 3 2" xfId="41524" xr:uid="{00000000-0005-0000-0000-00001AB20000}"/>
    <cellStyle name="Percent 7 6 3 2 2" xfId="41525" xr:uid="{00000000-0005-0000-0000-00001BB20000}"/>
    <cellStyle name="Percent 7 6 3 2 2 2" xfId="41526" xr:uid="{00000000-0005-0000-0000-00001CB20000}"/>
    <cellStyle name="Percent 7 6 3 2 2 2 2" xfId="41527" xr:uid="{00000000-0005-0000-0000-00001DB20000}"/>
    <cellStyle name="Percent 7 6 3 2 2 3" xfId="41528" xr:uid="{00000000-0005-0000-0000-00001EB20000}"/>
    <cellStyle name="Percent 7 6 3 2 3" xfId="41529" xr:uid="{00000000-0005-0000-0000-00001FB20000}"/>
    <cellStyle name="Percent 7 6 3 2 3 2" xfId="41530" xr:uid="{00000000-0005-0000-0000-000020B20000}"/>
    <cellStyle name="Percent 7 6 3 2 4" xfId="41531" xr:uid="{00000000-0005-0000-0000-000021B20000}"/>
    <cellStyle name="Percent 7 6 3 3" xfId="41532" xr:uid="{00000000-0005-0000-0000-000022B20000}"/>
    <cellStyle name="Percent 7 6 3 3 2" xfId="41533" xr:uid="{00000000-0005-0000-0000-000023B20000}"/>
    <cellStyle name="Percent 7 6 3 3 2 2" xfId="41534" xr:uid="{00000000-0005-0000-0000-000024B20000}"/>
    <cellStyle name="Percent 7 6 3 3 3" xfId="41535" xr:uid="{00000000-0005-0000-0000-000025B20000}"/>
    <cellStyle name="Percent 7 6 3 3 4" xfId="41536" xr:uid="{00000000-0005-0000-0000-000026B20000}"/>
    <cellStyle name="Percent 7 6 3 4" xfId="41537" xr:uid="{00000000-0005-0000-0000-000027B20000}"/>
    <cellStyle name="Percent 7 6 3 4 2" xfId="41538" xr:uid="{00000000-0005-0000-0000-000028B20000}"/>
    <cellStyle name="Percent 7 6 3 4 2 2" xfId="41539" xr:uid="{00000000-0005-0000-0000-000029B20000}"/>
    <cellStyle name="Percent 7 6 3 4 3" xfId="41540" xr:uid="{00000000-0005-0000-0000-00002AB20000}"/>
    <cellStyle name="Percent 7 6 3 4 4" xfId="41541" xr:uid="{00000000-0005-0000-0000-00002BB20000}"/>
    <cellStyle name="Percent 7 6 3 5" xfId="41542" xr:uid="{00000000-0005-0000-0000-00002CB20000}"/>
    <cellStyle name="Percent 7 6 3 5 2" xfId="41543" xr:uid="{00000000-0005-0000-0000-00002DB20000}"/>
    <cellStyle name="Percent 7 6 3 6" xfId="41544" xr:uid="{00000000-0005-0000-0000-00002EB20000}"/>
    <cellStyle name="Percent 7 6 3 7" xfId="41545" xr:uid="{00000000-0005-0000-0000-00002FB20000}"/>
    <cellStyle name="Percent 7 6 3 8" xfId="41546" xr:uid="{00000000-0005-0000-0000-000030B20000}"/>
    <cellStyle name="Percent 7 6 4" xfId="41547" xr:uid="{00000000-0005-0000-0000-000031B20000}"/>
    <cellStyle name="Percent 7 6 4 2" xfId="41548" xr:uid="{00000000-0005-0000-0000-000032B20000}"/>
    <cellStyle name="Percent 7 6 4 2 2" xfId="41549" xr:uid="{00000000-0005-0000-0000-000033B20000}"/>
    <cellStyle name="Percent 7 6 4 2 2 2" xfId="41550" xr:uid="{00000000-0005-0000-0000-000034B20000}"/>
    <cellStyle name="Percent 7 6 4 2 3" xfId="41551" xr:uid="{00000000-0005-0000-0000-000035B20000}"/>
    <cellStyle name="Percent 7 6 4 2 4" xfId="41552" xr:uid="{00000000-0005-0000-0000-000036B20000}"/>
    <cellStyle name="Percent 7 6 4 3" xfId="41553" xr:uid="{00000000-0005-0000-0000-000037B20000}"/>
    <cellStyle name="Percent 7 6 4 3 2" xfId="41554" xr:uid="{00000000-0005-0000-0000-000038B20000}"/>
    <cellStyle name="Percent 7 6 4 3 3" xfId="41555" xr:uid="{00000000-0005-0000-0000-000039B20000}"/>
    <cellStyle name="Percent 7 6 4 4" xfId="41556" xr:uid="{00000000-0005-0000-0000-00003AB20000}"/>
    <cellStyle name="Percent 7 6 4 4 2" xfId="41557" xr:uid="{00000000-0005-0000-0000-00003BB20000}"/>
    <cellStyle name="Percent 7 6 4 5" xfId="41558" xr:uid="{00000000-0005-0000-0000-00003CB20000}"/>
    <cellStyle name="Percent 7 6 4 6" xfId="41559" xr:uid="{00000000-0005-0000-0000-00003DB20000}"/>
    <cellStyle name="Percent 7 6 4 7" xfId="41560" xr:uid="{00000000-0005-0000-0000-00003EB20000}"/>
    <cellStyle name="Percent 7 6 4 8" xfId="41561" xr:uid="{00000000-0005-0000-0000-00003FB20000}"/>
    <cellStyle name="Percent 7 6 5" xfId="41562" xr:uid="{00000000-0005-0000-0000-000040B20000}"/>
    <cellStyle name="Percent 7 6 5 2" xfId="41563" xr:uid="{00000000-0005-0000-0000-000041B20000}"/>
    <cellStyle name="Percent 7 6 5 2 2" xfId="41564" xr:uid="{00000000-0005-0000-0000-000042B20000}"/>
    <cellStyle name="Percent 7 6 5 2 3" xfId="41565" xr:uid="{00000000-0005-0000-0000-000043B20000}"/>
    <cellStyle name="Percent 7 6 5 3" xfId="41566" xr:uid="{00000000-0005-0000-0000-000044B20000}"/>
    <cellStyle name="Percent 7 6 5 3 2" xfId="41567" xr:uid="{00000000-0005-0000-0000-000045B20000}"/>
    <cellStyle name="Percent 7 6 5 4" xfId="41568" xr:uid="{00000000-0005-0000-0000-000046B20000}"/>
    <cellStyle name="Percent 7 6 5 5" xfId="41569" xr:uid="{00000000-0005-0000-0000-000047B20000}"/>
    <cellStyle name="Percent 7 6 5 6" xfId="41570" xr:uid="{00000000-0005-0000-0000-000048B20000}"/>
    <cellStyle name="Percent 7 6 5 7" xfId="41571" xr:uid="{00000000-0005-0000-0000-000049B20000}"/>
    <cellStyle name="Percent 7 6 6" xfId="41572" xr:uid="{00000000-0005-0000-0000-00004AB20000}"/>
    <cellStyle name="Percent 7 6 6 2" xfId="41573" xr:uid="{00000000-0005-0000-0000-00004BB20000}"/>
    <cellStyle name="Percent 7 6 6 2 2" xfId="41574" xr:uid="{00000000-0005-0000-0000-00004CB20000}"/>
    <cellStyle name="Percent 7 6 6 3" xfId="41575" xr:uid="{00000000-0005-0000-0000-00004DB20000}"/>
    <cellStyle name="Percent 7 6 6 4" xfId="41576" xr:uid="{00000000-0005-0000-0000-00004EB20000}"/>
    <cellStyle name="Percent 7 6 7" xfId="41577" xr:uid="{00000000-0005-0000-0000-00004FB20000}"/>
    <cellStyle name="Percent 7 6 7 2" xfId="41578" xr:uid="{00000000-0005-0000-0000-000050B20000}"/>
    <cellStyle name="Percent 7 6 7 3" xfId="41579" xr:uid="{00000000-0005-0000-0000-000051B20000}"/>
    <cellStyle name="Percent 7 6 8" xfId="41580" xr:uid="{00000000-0005-0000-0000-000052B20000}"/>
    <cellStyle name="Percent 7 6 8 2" xfId="41581" xr:uid="{00000000-0005-0000-0000-000053B20000}"/>
    <cellStyle name="Percent 7 6 9" xfId="41582" xr:uid="{00000000-0005-0000-0000-000054B20000}"/>
    <cellStyle name="Percent 7 7" xfId="41583" xr:uid="{00000000-0005-0000-0000-000055B20000}"/>
    <cellStyle name="Percent 7 7 10" xfId="41584" xr:uid="{00000000-0005-0000-0000-000056B20000}"/>
    <cellStyle name="Percent 7 7 11" xfId="41585" xr:uid="{00000000-0005-0000-0000-000057B20000}"/>
    <cellStyle name="Percent 7 7 12" xfId="41586" xr:uid="{00000000-0005-0000-0000-000058B20000}"/>
    <cellStyle name="Percent 7 7 2" xfId="41587" xr:uid="{00000000-0005-0000-0000-000059B20000}"/>
    <cellStyle name="Percent 7 7 2 2" xfId="41588" xr:uid="{00000000-0005-0000-0000-00005AB20000}"/>
    <cellStyle name="Percent 7 7 2 2 2" xfId="41589" xr:uid="{00000000-0005-0000-0000-00005BB20000}"/>
    <cellStyle name="Percent 7 7 2 2 2 2" xfId="41590" xr:uid="{00000000-0005-0000-0000-00005CB20000}"/>
    <cellStyle name="Percent 7 7 2 2 2 2 2" xfId="41591" xr:uid="{00000000-0005-0000-0000-00005DB20000}"/>
    <cellStyle name="Percent 7 7 2 2 2 2 3" xfId="41592" xr:uid="{00000000-0005-0000-0000-00005EB20000}"/>
    <cellStyle name="Percent 7 7 2 2 2 3" xfId="41593" xr:uid="{00000000-0005-0000-0000-00005FB20000}"/>
    <cellStyle name="Percent 7 7 2 2 2 3 2" xfId="41594" xr:uid="{00000000-0005-0000-0000-000060B20000}"/>
    <cellStyle name="Percent 7 7 2 2 2 4" xfId="41595" xr:uid="{00000000-0005-0000-0000-000061B20000}"/>
    <cellStyle name="Percent 7 7 2 2 3" xfId="41596" xr:uid="{00000000-0005-0000-0000-000062B20000}"/>
    <cellStyle name="Percent 7 7 2 2 3 2" xfId="41597" xr:uid="{00000000-0005-0000-0000-000063B20000}"/>
    <cellStyle name="Percent 7 7 2 2 3 3" xfId="41598" xr:uid="{00000000-0005-0000-0000-000064B20000}"/>
    <cellStyle name="Percent 7 7 2 2 4" xfId="41599" xr:uid="{00000000-0005-0000-0000-000065B20000}"/>
    <cellStyle name="Percent 7 7 2 2 4 2" xfId="41600" xr:uid="{00000000-0005-0000-0000-000066B20000}"/>
    <cellStyle name="Percent 7 7 2 2 4 3" xfId="41601" xr:uid="{00000000-0005-0000-0000-000067B20000}"/>
    <cellStyle name="Percent 7 7 2 2 5" xfId="41602" xr:uid="{00000000-0005-0000-0000-000068B20000}"/>
    <cellStyle name="Percent 7 7 2 2 5 2" xfId="41603" xr:uid="{00000000-0005-0000-0000-000069B20000}"/>
    <cellStyle name="Percent 7 7 2 2 6" xfId="41604" xr:uid="{00000000-0005-0000-0000-00006AB20000}"/>
    <cellStyle name="Percent 7 7 2 3" xfId="41605" xr:uid="{00000000-0005-0000-0000-00006BB20000}"/>
    <cellStyle name="Percent 7 7 2 3 2" xfId="41606" xr:uid="{00000000-0005-0000-0000-00006CB20000}"/>
    <cellStyle name="Percent 7 7 2 3 2 2" xfId="41607" xr:uid="{00000000-0005-0000-0000-00006DB20000}"/>
    <cellStyle name="Percent 7 7 2 3 2 2 2" xfId="41608" xr:uid="{00000000-0005-0000-0000-00006EB20000}"/>
    <cellStyle name="Percent 7 7 2 3 2 3" xfId="41609" xr:uid="{00000000-0005-0000-0000-00006FB20000}"/>
    <cellStyle name="Percent 7 7 2 3 3" xfId="41610" xr:uid="{00000000-0005-0000-0000-000070B20000}"/>
    <cellStyle name="Percent 7 7 2 3 3 2" xfId="41611" xr:uid="{00000000-0005-0000-0000-000071B20000}"/>
    <cellStyle name="Percent 7 7 2 3 4" xfId="41612" xr:uid="{00000000-0005-0000-0000-000072B20000}"/>
    <cellStyle name="Percent 7 7 2 4" xfId="41613" xr:uid="{00000000-0005-0000-0000-000073B20000}"/>
    <cellStyle name="Percent 7 7 2 4 2" xfId="41614" xr:uid="{00000000-0005-0000-0000-000074B20000}"/>
    <cellStyle name="Percent 7 7 2 4 2 2" xfId="41615" xr:uid="{00000000-0005-0000-0000-000075B20000}"/>
    <cellStyle name="Percent 7 7 2 4 3" xfId="41616" xr:uid="{00000000-0005-0000-0000-000076B20000}"/>
    <cellStyle name="Percent 7 7 2 4 4" xfId="41617" xr:uid="{00000000-0005-0000-0000-000077B20000}"/>
    <cellStyle name="Percent 7 7 2 5" xfId="41618" xr:uid="{00000000-0005-0000-0000-000078B20000}"/>
    <cellStyle name="Percent 7 7 2 5 2" xfId="41619" xr:uid="{00000000-0005-0000-0000-000079B20000}"/>
    <cellStyle name="Percent 7 7 2 5 2 2" xfId="41620" xr:uid="{00000000-0005-0000-0000-00007AB20000}"/>
    <cellStyle name="Percent 7 7 2 5 3" xfId="41621" xr:uid="{00000000-0005-0000-0000-00007BB20000}"/>
    <cellStyle name="Percent 7 7 2 6" xfId="41622" xr:uid="{00000000-0005-0000-0000-00007CB20000}"/>
    <cellStyle name="Percent 7 7 2 6 2" xfId="41623" xr:uid="{00000000-0005-0000-0000-00007DB20000}"/>
    <cellStyle name="Percent 7 7 2 7" xfId="41624" xr:uid="{00000000-0005-0000-0000-00007EB20000}"/>
    <cellStyle name="Percent 7 7 2 8" xfId="41625" xr:uid="{00000000-0005-0000-0000-00007FB20000}"/>
    <cellStyle name="Percent 7 7 3" xfId="41626" xr:uid="{00000000-0005-0000-0000-000080B20000}"/>
    <cellStyle name="Percent 7 7 3 2" xfId="41627" xr:uid="{00000000-0005-0000-0000-000081B20000}"/>
    <cellStyle name="Percent 7 7 3 2 2" xfId="41628" xr:uid="{00000000-0005-0000-0000-000082B20000}"/>
    <cellStyle name="Percent 7 7 3 2 2 2" xfId="41629" xr:uid="{00000000-0005-0000-0000-000083B20000}"/>
    <cellStyle name="Percent 7 7 3 2 2 2 2" xfId="41630" xr:uid="{00000000-0005-0000-0000-000084B20000}"/>
    <cellStyle name="Percent 7 7 3 2 2 3" xfId="41631" xr:uid="{00000000-0005-0000-0000-000085B20000}"/>
    <cellStyle name="Percent 7 7 3 2 3" xfId="41632" xr:uid="{00000000-0005-0000-0000-000086B20000}"/>
    <cellStyle name="Percent 7 7 3 2 3 2" xfId="41633" xr:uid="{00000000-0005-0000-0000-000087B20000}"/>
    <cellStyle name="Percent 7 7 3 2 4" xfId="41634" xr:uid="{00000000-0005-0000-0000-000088B20000}"/>
    <cellStyle name="Percent 7 7 3 3" xfId="41635" xr:uid="{00000000-0005-0000-0000-000089B20000}"/>
    <cellStyle name="Percent 7 7 3 3 2" xfId="41636" xr:uid="{00000000-0005-0000-0000-00008AB20000}"/>
    <cellStyle name="Percent 7 7 3 3 2 2" xfId="41637" xr:uid="{00000000-0005-0000-0000-00008BB20000}"/>
    <cellStyle name="Percent 7 7 3 3 3" xfId="41638" xr:uid="{00000000-0005-0000-0000-00008CB20000}"/>
    <cellStyle name="Percent 7 7 3 3 4" xfId="41639" xr:uid="{00000000-0005-0000-0000-00008DB20000}"/>
    <cellStyle name="Percent 7 7 3 4" xfId="41640" xr:uid="{00000000-0005-0000-0000-00008EB20000}"/>
    <cellStyle name="Percent 7 7 3 4 2" xfId="41641" xr:uid="{00000000-0005-0000-0000-00008FB20000}"/>
    <cellStyle name="Percent 7 7 3 4 2 2" xfId="41642" xr:uid="{00000000-0005-0000-0000-000090B20000}"/>
    <cellStyle name="Percent 7 7 3 4 3" xfId="41643" xr:uid="{00000000-0005-0000-0000-000091B20000}"/>
    <cellStyle name="Percent 7 7 3 4 4" xfId="41644" xr:uid="{00000000-0005-0000-0000-000092B20000}"/>
    <cellStyle name="Percent 7 7 3 5" xfId="41645" xr:uid="{00000000-0005-0000-0000-000093B20000}"/>
    <cellStyle name="Percent 7 7 3 5 2" xfId="41646" xr:uid="{00000000-0005-0000-0000-000094B20000}"/>
    <cellStyle name="Percent 7 7 3 6" xfId="41647" xr:uid="{00000000-0005-0000-0000-000095B20000}"/>
    <cellStyle name="Percent 7 7 3 7" xfId="41648" xr:uid="{00000000-0005-0000-0000-000096B20000}"/>
    <cellStyle name="Percent 7 7 3 8" xfId="41649" xr:uid="{00000000-0005-0000-0000-000097B20000}"/>
    <cellStyle name="Percent 7 7 4" xfId="41650" xr:uid="{00000000-0005-0000-0000-000098B20000}"/>
    <cellStyle name="Percent 7 7 4 2" xfId="41651" xr:uid="{00000000-0005-0000-0000-000099B20000}"/>
    <cellStyle name="Percent 7 7 4 2 2" xfId="41652" xr:uid="{00000000-0005-0000-0000-00009AB20000}"/>
    <cellStyle name="Percent 7 7 4 2 2 2" xfId="41653" xr:uid="{00000000-0005-0000-0000-00009BB20000}"/>
    <cellStyle name="Percent 7 7 4 2 3" xfId="41654" xr:uid="{00000000-0005-0000-0000-00009CB20000}"/>
    <cellStyle name="Percent 7 7 4 2 4" xfId="41655" xr:uid="{00000000-0005-0000-0000-00009DB20000}"/>
    <cellStyle name="Percent 7 7 4 3" xfId="41656" xr:uid="{00000000-0005-0000-0000-00009EB20000}"/>
    <cellStyle name="Percent 7 7 4 3 2" xfId="41657" xr:uid="{00000000-0005-0000-0000-00009FB20000}"/>
    <cellStyle name="Percent 7 7 4 3 3" xfId="41658" xr:uid="{00000000-0005-0000-0000-0000A0B20000}"/>
    <cellStyle name="Percent 7 7 4 4" xfId="41659" xr:uid="{00000000-0005-0000-0000-0000A1B20000}"/>
    <cellStyle name="Percent 7 7 4 4 2" xfId="41660" xr:uid="{00000000-0005-0000-0000-0000A2B20000}"/>
    <cellStyle name="Percent 7 7 4 5" xfId="41661" xr:uid="{00000000-0005-0000-0000-0000A3B20000}"/>
    <cellStyle name="Percent 7 7 4 6" xfId="41662" xr:uid="{00000000-0005-0000-0000-0000A4B20000}"/>
    <cellStyle name="Percent 7 7 4 7" xfId="41663" xr:uid="{00000000-0005-0000-0000-0000A5B20000}"/>
    <cellStyle name="Percent 7 7 4 8" xfId="41664" xr:uid="{00000000-0005-0000-0000-0000A6B20000}"/>
    <cellStyle name="Percent 7 7 5" xfId="41665" xr:uid="{00000000-0005-0000-0000-0000A7B20000}"/>
    <cellStyle name="Percent 7 7 5 2" xfId="41666" xr:uid="{00000000-0005-0000-0000-0000A8B20000}"/>
    <cellStyle name="Percent 7 7 5 2 2" xfId="41667" xr:uid="{00000000-0005-0000-0000-0000A9B20000}"/>
    <cellStyle name="Percent 7 7 5 2 3" xfId="41668" xr:uid="{00000000-0005-0000-0000-0000AAB20000}"/>
    <cellStyle name="Percent 7 7 5 3" xfId="41669" xr:uid="{00000000-0005-0000-0000-0000ABB20000}"/>
    <cellStyle name="Percent 7 7 5 3 2" xfId="41670" xr:uid="{00000000-0005-0000-0000-0000ACB20000}"/>
    <cellStyle name="Percent 7 7 5 4" xfId="41671" xr:uid="{00000000-0005-0000-0000-0000ADB20000}"/>
    <cellStyle name="Percent 7 7 5 5" xfId="41672" xr:uid="{00000000-0005-0000-0000-0000AEB20000}"/>
    <cellStyle name="Percent 7 7 5 6" xfId="41673" xr:uid="{00000000-0005-0000-0000-0000AFB20000}"/>
    <cellStyle name="Percent 7 7 5 7" xfId="41674" xr:uid="{00000000-0005-0000-0000-0000B0B20000}"/>
    <cellStyle name="Percent 7 7 6" xfId="41675" xr:uid="{00000000-0005-0000-0000-0000B1B20000}"/>
    <cellStyle name="Percent 7 7 6 2" xfId="41676" xr:uid="{00000000-0005-0000-0000-0000B2B20000}"/>
    <cellStyle name="Percent 7 7 6 2 2" xfId="41677" xr:uid="{00000000-0005-0000-0000-0000B3B20000}"/>
    <cellStyle name="Percent 7 7 6 3" xfId="41678" xr:uid="{00000000-0005-0000-0000-0000B4B20000}"/>
    <cellStyle name="Percent 7 7 6 4" xfId="41679" xr:uid="{00000000-0005-0000-0000-0000B5B20000}"/>
    <cellStyle name="Percent 7 7 7" xfId="41680" xr:uid="{00000000-0005-0000-0000-0000B6B20000}"/>
    <cellStyle name="Percent 7 7 7 2" xfId="41681" xr:uid="{00000000-0005-0000-0000-0000B7B20000}"/>
    <cellStyle name="Percent 7 7 7 3" xfId="41682" xr:uid="{00000000-0005-0000-0000-0000B8B20000}"/>
    <cellStyle name="Percent 7 7 8" xfId="41683" xr:uid="{00000000-0005-0000-0000-0000B9B20000}"/>
    <cellStyle name="Percent 7 7 8 2" xfId="41684" xr:uid="{00000000-0005-0000-0000-0000BAB20000}"/>
    <cellStyle name="Percent 7 7 9" xfId="41685" xr:uid="{00000000-0005-0000-0000-0000BBB20000}"/>
    <cellStyle name="Percent 7 8" xfId="41686" xr:uid="{00000000-0005-0000-0000-0000BCB20000}"/>
    <cellStyle name="Percent 7 8 2" xfId="41687" xr:uid="{00000000-0005-0000-0000-0000BDB20000}"/>
    <cellStyle name="Percent 7 8 2 2" xfId="41688" xr:uid="{00000000-0005-0000-0000-0000BEB20000}"/>
    <cellStyle name="Percent 7 8 2 2 2" xfId="41689" xr:uid="{00000000-0005-0000-0000-0000BFB20000}"/>
    <cellStyle name="Percent 7 8 2 2 2 2" xfId="41690" xr:uid="{00000000-0005-0000-0000-0000C0B20000}"/>
    <cellStyle name="Percent 7 8 2 2 2 2 2" xfId="41691" xr:uid="{00000000-0005-0000-0000-0000C1B20000}"/>
    <cellStyle name="Percent 7 8 2 2 2 2 3" xfId="41692" xr:uid="{00000000-0005-0000-0000-0000C2B20000}"/>
    <cellStyle name="Percent 7 8 2 2 2 3" xfId="41693" xr:uid="{00000000-0005-0000-0000-0000C3B20000}"/>
    <cellStyle name="Percent 7 8 2 2 2 4" xfId="41694" xr:uid="{00000000-0005-0000-0000-0000C4B20000}"/>
    <cellStyle name="Percent 7 8 2 2 3" xfId="41695" xr:uid="{00000000-0005-0000-0000-0000C5B20000}"/>
    <cellStyle name="Percent 7 8 2 2 3 2" xfId="41696" xr:uid="{00000000-0005-0000-0000-0000C6B20000}"/>
    <cellStyle name="Percent 7 8 2 2 3 3" xfId="41697" xr:uid="{00000000-0005-0000-0000-0000C7B20000}"/>
    <cellStyle name="Percent 7 8 2 2 4" xfId="41698" xr:uid="{00000000-0005-0000-0000-0000C8B20000}"/>
    <cellStyle name="Percent 7 8 2 2 4 2" xfId="41699" xr:uid="{00000000-0005-0000-0000-0000C9B20000}"/>
    <cellStyle name="Percent 7 8 2 2 4 3" xfId="41700" xr:uid="{00000000-0005-0000-0000-0000CAB20000}"/>
    <cellStyle name="Percent 7 8 2 2 5" xfId="41701" xr:uid="{00000000-0005-0000-0000-0000CBB20000}"/>
    <cellStyle name="Percent 7 8 2 2 5 2" xfId="41702" xr:uid="{00000000-0005-0000-0000-0000CCB20000}"/>
    <cellStyle name="Percent 7 8 2 2 6" xfId="41703" xr:uid="{00000000-0005-0000-0000-0000CDB20000}"/>
    <cellStyle name="Percent 7 8 2 3" xfId="41704" xr:uid="{00000000-0005-0000-0000-0000CEB20000}"/>
    <cellStyle name="Percent 7 8 2 3 2" xfId="41705" xr:uid="{00000000-0005-0000-0000-0000CFB20000}"/>
    <cellStyle name="Percent 7 8 2 3 2 2" xfId="41706" xr:uid="{00000000-0005-0000-0000-0000D0B20000}"/>
    <cellStyle name="Percent 7 8 2 3 2 3" xfId="41707" xr:uid="{00000000-0005-0000-0000-0000D1B20000}"/>
    <cellStyle name="Percent 7 8 2 3 3" xfId="41708" xr:uid="{00000000-0005-0000-0000-0000D2B20000}"/>
    <cellStyle name="Percent 7 8 2 3 4" xfId="41709" xr:uid="{00000000-0005-0000-0000-0000D3B20000}"/>
    <cellStyle name="Percent 7 8 2 4" xfId="41710" xr:uid="{00000000-0005-0000-0000-0000D4B20000}"/>
    <cellStyle name="Percent 7 8 2 4 2" xfId="41711" xr:uid="{00000000-0005-0000-0000-0000D5B20000}"/>
    <cellStyle name="Percent 7 8 2 4 3" xfId="41712" xr:uid="{00000000-0005-0000-0000-0000D6B20000}"/>
    <cellStyle name="Percent 7 8 2 5" xfId="41713" xr:uid="{00000000-0005-0000-0000-0000D7B20000}"/>
    <cellStyle name="Percent 7 8 2 5 2" xfId="41714" xr:uid="{00000000-0005-0000-0000-0000D8B20000}"/>
    <cellStyle name="Percent 7 8 2 5 3" xfId="41715" xr:uid="{00000000-0005-0000-0000-0000D9B20000}"/>
    <cellStyle name="Percent 7 8 2 6" xfId="41716" xr:uid="{00000000-0005-0000-0000-0000DAB20000}"/>
    <cellStyle name="Percent 7 8 2 6 2" xfId="41717" xr:uid="{00000000-0005-0000-0000-0000DBB20000}"/>
    <cellStyle name="Percent 7 8 2 7" xfId="41718" xr:uid="{00000000-0005-0000-0000-0000DCB20000}"/>
    <cellStyle name="Percent 7 8 3" xfId="41719" xr:uid="{00000000-0005-0000-0000-0000DDB20000}"/>
    <cellStyle name="Percent 7 8 3 2" xfId="41720" xr:uid="{00000000-0005-0000-0000-0000DEB20000}"/>
    <cellStyle name="Percent 7 8 3 2 2" xfId="41721" xr:uid="{00000000-0005-0000-0000-0000DFB20000}"/>
    <cellStyle name="Percent 7 8 3 2 2 2" xfId="41722" xr:uid="{00000000-0005-0000-0000-0000E0B20000}"/>
    <cellStyle name="Percent 7 8 3 2 2 3" xfId="41723" xr:uid="{00000000-0005-0000-0000-0000E1B20000}"/>
    <cellStyle name="Percent 7 8 3 2 3" xfId="41724" xr:uid="{00000000-0005-0000-0000-0000E2B20000}"/>
    <cellStyle name="Percent 7 8 3 2 3 2" xfId="41725" xr:uid="{00000000-0005-0000-0000-0000E3B20000}"/>
    <cellStyle name="Percent 7 8 3 2 4" xfId="41726" xr:uid="{00000000-0005-0000-0000-0000E4B20000}"/>
    <cellStyle name="Percent 7 8 3 3" xfId="41727" xr:uid="{00000000-0005-0000-0000-0000E5B20000}"/>
    <cellStyle name="Percent 7 8 3 3 2" xfId="41728" xr:uid="{00000000-0005-0000-0000-0000E6B20000}"/>
    <cellStyle name="Percent 7 8 3 3 3" xfId="41729" xr:uid="{00000000-0005-0000-0000-0000E7B20000}"/>
    <cellStyle name="Percent 7 8 3 4" xfId="41730" xr:uid="{00000000-0005-0000-0000-0000E8B20000}"/>
    <cellStyle name="Percent 7 8 3 4 2" xfId="41731" xr:uid="{00000000-0005-0000-0000-0000E9B20000}"/>
    <cellStyle name="Percent 7 8 3 4 3" xfId="41732" xr:uid="{00000000-0005-0000-0000-0000EAB20000}"/>
    <cellStyle name="Percent 7 8 3 5" xfId="41733" xr:uid="{00000000-0005-0000-0000-0000EBB20000}"/>
    <cellStyle name="Percent 7 8 3 5 2" xfId="41734" xr:uid="{00000000-0005-0000-0000-0000ECB20000}"/>
    <cellStyle name="Percent 7 8 3 6" xfId="41735" xr:uid="{00000000-0005-0000-0000-0000EDB20000}"/>
    <cellStyle name="Percent 7 8 4" xfId="41736" xr:uid="{00000000-0005-0000-0000-0000EEB20000}"/>
    <cellStyle name="Percent 7 8 4 2" xfId="41737" xr:uid="{00000000-0005-0000-0000-0000EFB20000}"/>
    <cellStyle name="Percent 7 8 4 2 2" xfId="41738" xr:uid="{00000000-0005-0000-0000-0000F0B20000}"/>
    <cellStyle name="Percent 7 8 4 2 2 2" xfId="41739" xr:uid="{00000000-0005-0000-0000-0000F1B20000}"/>
    <cellStyle name="Percent 7 8 4 2 3" xfId="41740" xr:uid="{00000000-0005-0000-0000-0000F2B20000}"/>
    <cellStyle name="Percent 7 8 4 3" xfId="41741" xr:uid="{00000000-0005-0000-0000-0000F3B20000}"/>
    <cellStyle name="Percent 7 8 4 3 2" xfId="41742" xr:uid="{00000000-0005-0000-0000-0000F4B20000}"/>
    <cellStyle name="Percent 7 8 4 4" xfId="41743" xr:uid="{00000000-0005-0000-0000-0000F5B20000}"/>
    <cellStyle name="Percent 7 8 5" xfId="41744" xr:uid="{00000000-0005-0000-0000-0000F6B20000}"/>
    <cellStyle name="Percent 7 8 5 2" xfId="41745" xr:uid="{00000000-0005-0000-0000-0000F7B20000}"/>
    <cellStyle name="Percent 7 8 5 2 2" xfId="41746" xr:uid="{00000000-0005-0000-0000-0000F8B20000}"/>
    <cellStyle name="Percent 7 8 5 3" xfId="41747" xr:uid="{00000000-0005-0000-0000-0000F9B20000}"/>
    <cellStyle name="Percent 7 8 6" xfId="41748" xr:uid="{00000000-0005-0000-0000-0000FAB20000}"/>
    <cellStyle name="Percent 7 8 6 2" xfId="41749" xr:uid="{00000000-0005-0000-0000-0000FBB20000}"/>
    <cellStyle name="Percent 7 8 6 2 2" xfId="41750" xr:uid="{00000000-0005-0000-0000-0000FCB20000}"/>
    <cellStyle name="Percent 7 8 6 3" xfId="41751" xr:uid="{00000000-0005-0000-0000-0000FDB20000}"/>
    <cellStyle name="Percent 7 8 7" xfId="41752" xr:uid="{00000000-0005-0000-0000-0000FEB20000}"/>
    <cellStyle name="Percent 7 8 7 2" xfId="41753" xr:uid="{00000000-0005-0000-0000-0000FFB20000}"/>
    <cellStyle name="Percent 7 8 8" xfId="41754" xr:uid="{00000000-0005-0000-0000-000000B30000}"/>
    <cellStyle name="Percent 7 9" xfId="41755" xr:uid="{00000000-0005-0000-0000-000001B30000}"/>
    <cellStyle name="Percent 7 9 2" xfId="41756" xr:uid="{00000000-0005-0000-0000-000002B30000}"/>
    <cellStyle name="Percent 7 9 2 2" xfId="41757" xr:uid="{00000000-0005-0000-0000-000003B30000}"/>
    <cellStyle name="Percent 7 9 2 2 2" xfId="41758" xr:uid="{00000000-0005-0000-0000-000004B30000}"/>
    <cellStyle name="Percent 7 9 2 2 2 2" xfId="41759" xr:uid="{00000000-0005-0000-0000-000005B30000}"/>
    <cellStyle name="Percent 7 9 2 2 2 3" xfId="41760" xr:uid="{00000000-0005-0000-0000-000006B30000}"/>
    <cellStyle name="Percent 7 9 2 2 3" xfId="41761" xr:uid="{00000000-0005-0000-0000-000007B30000}"/>
    <cellStyle name="Percent 7 9 2 2 3 2" xfId="41762" xr:uid="{00000000-0005-0000-0000-000008B30000}"/>
    <cellStyle name="Percent 7 9 2 2 4" xfId="41763" xr:uid="{00000000-0005-0000-0000-000009B30000}"/>
    <cellStyle name="Percent 7 9 2 3" xfId="41764" xr:uid="{00000000-0005-0000-0000-00000AB30000}"/>
    <cellStyle name="Percent 7 9 2 3 2" xfId="41765" xr:uid="{00000000-0005-0000-0000-00000BB30000}"/>
    <cellStyle name="Percent 7 9 2 3 3" xfId="41766" xr:uid="{00000000-0005-0000-0000-00000CB30000}"/>
    <cellStyle name="Percent 7 9 2 4" xfId="41767" xr:uid="{00000000-0005-0000-0000-00000DB30000}"/>
    <cellStyle name="Percent 7 9 2 4 2" xfId="41768" xr:uid="{00000000-0005-0000-0000-00000EB30000}"/>
    <cellStyle name="Percent 7 9 2 4 3" xfId="41769" xr:uid="{00000000-0005-0000-0000-00000FB30000}"/>
    <cellStyle name="Percent 7 9 2 5" xfId="41770" xr:uid="{00000000-0005-0000-0000-000010B30000}"/>
    <cellStyle name="Percent 7 9 2 5 2" xfId="41771" xr:uid="{00000000-0005-0000-0000-000011B30000}"/>
    <cellStyle name="Percent 7 9 2 6" xfId="41772" xr:uid="{00000000-0005-0000-0000-000012B30000}"/>
    <cellStyle name="Percent 7 9 3" xfId="41773" xr:uid="{00000000-0005-0000-0000-000013B30000}"/>
    <cellStyle name="Percent 7 9 3 2" xfId="41774" xr:uid="{00000000-0005-0000-0000-000014B30000}"/>
    <cellStyle name="Percent 7 9 3 2 2" xfId="41775" xr:uid="{00000000-0005-0000-0000-000015B30000}"/>
    <cellStyle name="Percent 7 9 3 2 2 2" xfId="41776" xr:uid="{00000000-0005-0000-0000-000016B30000}"/>
    <cellStyle name="Percent 7 9 3 2 3" xfId="41777" xr:uid="{00000000-0005-0000-0000-000017B30000}"/>
    <cellStyle name="Percent 7 9 3 3" xfId="41778" xr:uid="{00000000-0005-0000-0000-000018B30000}"/>
    <cellStyle name="Percent 7 9 3 3 2" xfId="41779" xr:uid="{00000000-0005-0000-0000-000019B30000}"/>
    <cellStyle name="Percent 7 9 3 4" xfId="41780" xr:uid="{00000000-0005-0000-0000-00001AB30000}"/>
    <cellStyle name="Percent 7 9 4" xfId="41781" xr:uid="{00000000-0005-0000-0000-00001BB30000}"/>
    <cellStyle name="Percent 7 9 4 2" xfId="41782" xr:uid="{00000000-0005-0000-0000-00001CB30000}"/>
    <cellStyle name="Percent 7 9 4 2 2" xfId="41783" xr:uid="{00000000-0005-0000-0000-00001DB30000}"/>
    <cellStyle name="Percent 7 9 4 3" xfId="41784" xr:uid="{00000000-0005-0000-0000-00001EB30000}"/>
    <cellStyle name="Percent 7 9 4 4" xfId="41785" xr:uid="{00000000-0005-0000-0000-00001FB30000}"/>
    <cellStyle name="Percent 7 9 5" xfId="41786" xr:uid="{00000000-0005-0000-0000-000020B30000}"/>
    <cellStyle name="Percent 7 9 5 2" xfId="41787" xr:uid="{00000000-0005-0000-0000-000021B30000}"/>
    <cellStyle name="Percent 7 9 5 2 2" xfId="41788" xr:uid="{00000000-0005-0000-0000-000022B30000}"/>
    <cellStyle name="Percent 7 9 5 3" xfId="41789" xr:uid="{00000000-0005-0000-0000-000023B30000}"/>
    <cellStyle name="Percent 7 9 6" xfId="41790" xr:uid="{00000000-0005-0000-0000-000024B30000}"/>
    <cellStyle name="Percent 7 9 6 2" xfId="41791" xr:uid="{00000000-0005-0000-0000-000025B30000}"/>
    <cellStyle name="Percent 7 9 7" xfId="41792" xr:uid="{00000000-0005-0000-0000-000026B30000}"/>
    <cellStyle name="Percent 7 9 8" xfId="41793" xr:uid="{00000000-0005-0000-0000-000027B30000}"/>
    <cellStyle name="Percent 8" xfId="41794" xr:uid="{00000000-0005-0000-0000-000028B30000}"/>
    <cellStyle name="Percent 8 10" xfId="41795" xr:uid="{00000000-0005-0000-0000-000029B30000}"/>
    <cellStyle name="Percent 8 10 2" xfId="41796" xr:uid="{00000000-0005-0000-0000-00002AB30000}"/>
    <cellStyle name="Percent 8 10 2 2" xfId="41797" xr:uid="{00000000-0005-0000-0000-00002BB30000}"/>
    <cellStyle name="Percent 8 10 3" xfId="41798" xr:uid="{00000000-0005-0000-0000-00002CB30000}"/>
    <cellStyle name="Percent 8 10 3 2" xfId="41799" xr:uid="{00000000-0005-0000-0000-00002DB30000}"/>
    <cellStyle name="Percent 8 10 4" xfId="41800" xr:uid="{00000000-0005-0000-0000-00002EB30000}"/>
    <cellStyle name="Percent 8 10 4 2" xfId="41801" xr:uid="{00000000-0005-0000-0000-00002FB30000}"/>
    <cellStyle name="Percent 8 10 5" xfId="41802" xr:uid="{00000000-0005-0000-0000-000030B30000}"/>
    <cellStyle name="Percent 8 10 6" xfId="41803" xr:uid="{00000000-0005-0000-0000-000031B30000}"/>
    <cellStyle name="Percent 8 11" xfId="41804" xr:uid="{00000000-0005-0000-0000-000032B30000}"/>
    <cellStyle name="Percent 8 11 2" xfId="41805" xr:uid="{00000000-0005-0000-0000-000033B30000}"/>
    <cellStyle name="Percent 8 11 2 2" xfId="41806" xr:uid="{00000000-0005-0000-0000-000034B30000}"/>
    <cellStyle name="Percent 8 11 3" xfId="41807" xr:uid="{00000000-0005-0000-0000-000035B30000}"/>
    <cellStyle name="Percent 8 11 3 2" xfId="41808" xr:uid="{00000000-0005-0000-0000-000036B30000}"/>
    <cellStyle name="Percent 8 11 4" xfId="41809" xr:uid="{00000000-0005-0000-0000-000037B30000}"/>
    <cellStyle name="Percent 8 11 4 2" xfId="41810" xr:uid="{00000000-0005-0000-0000-000038B30000}"/>
    <cellStyle name="Percent 8 11 5" xfId="41811" xr:uid="{00000000-0005-0000-0000-000039B30000}"/>
    <cellStyle name="Percent 8 11 6" xfId="41812" xr:uid="{00000000-0005-0000-0000-00003AB30000}"/>
    <cellStyle name="Percent 8 12" xfId="41813" xr:uid="{00000000-0005-0000-0000-00003BB30000}"/>
    <cellStyle name="Percent 8 12 2" xfId="41814" xr:uid="{00000000-0005-0000-0000-00003CB30000}"/>
    <cellStyle name="Percent 8 12 2 2" xfId="41815" xr:uid="{00000000-0005-0000-0000-00003DB30000}"/>
    <cellStyle name="Percent 8 12 3" xfId="41816" xr:uid="{00000000-0005-0000-0000-00003EB30000}"/>
    <cellStyle name="Percent 8 12 3 2" xfId="41817" xr:uid="{00000000-0005-0000-0000-00003FB30000}"/>
    <cellStyle name="Percent 8 12 4" xfId="41818" xr:uid="{00000000-0005-0000-0000-000040B30000}"/>
    <cellStyle name="Percent 8 12 4 2" xfId="41819" xr:uid="{00000000-0005-0000-0000-000041B30000}"/>
    <cellStyle name="Percent 8 12 5" xfId="41820" xr:uid="{00000000-0005-0000-0000-000042B30000}"/>
    <cellStyle name="Percent 8 12 6" xfId="41821" xr:uid="{00000000-0005-0000-0000-000043B30000}"/>
    <cellStyle name="Percent 8 13" xfId="41822" xr:uid="{00000000-0005-0000-0000-000044B30000}"/>
    <cellStyle name="Percent 8 13 2" xfId="41823" xr:uid="{00000000-0005-0000-0000-000045B30000}"/>
    <cellStyle name="Percent 8 13 2 2" xfId="41824" xr:uid="{00000000-0005-0000-0000-000046B30000}"/>
    <cellStyle name="Percent 8 13 3" xfId="41825" xr:uid="{00000000-0005-0000-0000-000047B30000}"/>
    <cellStyle name="Percent 8 13 3 2" xfId="41826" xr:uid="{00000000-0005-0000-0000-000048B30000}"/>
    <cellStyle name="Percent 8 13 4" xfId="41827" xr:uid="{00000000-0005-0000-0000-000049B30000}"/>
    <cellStyle name="Percent 8 13 5" xfId="41828" xr:uid="{00000000-0005-0000-0000-00004AB30000}"/>
    <cellStyle name="Percent 8 14" xfId="41829" xr:uid="{00000000-0005-0000-0000-00004BB30000}"/>
    <cellStyle name="Percent 8 14 2" xfId="41830" xr:uid="{00000000-0005-0000-0000-00004CB30000}"/>
    <cellStyle name="Percent 8 15" xfId="41831" xr:uid="{00000000-0005-0000-0000-00004DB30000}"/>
    <cellStyle name="Percent 8 15 2" xfId="41832" xr:uid="{00000000-0005-0000-0000-00004EB30000}"/>
    <cellStyle name="Percent 8 16" xfId="41833" xr:uid="{00000000-0005-0000-0000-00004FB30000}"/>
    <cellStyle name="Percent 8 16 2" xfId="41834" xr:uid="{00000000-0005-0000-0000-000050B30000}"/>
    <cellStyle name="Percent 8 17" xfId="41835" xr:uid="{00000000-0005-0000-0000-000051B30000}"/>
    <cellStyle name="Percent 8 18" xfId="41836" xr:uid="{00000000-0005-0000-0000-000052B30000}"/>
    <cellStyle name="Percent 8 19" xfId="41837" xr:uid="{00000000-0005-0000-0000-000053B30000}"/>
    <cellStyle name="Percent 8 2" xfId="41838" xr:uid="{00000000-0005-0000-0000-000054B30000}"/>
    <cellStyle name="Percent 8 2 10" xfId="41839" xr:uid="{00000000-0005-0000-0000-000055B30000}"/>
    <cellStyle name="Percent 8 2 10 2" xfId="41840" xr:uid="{00000000-0005-0000-0000-000056B30000}"/>
    <cellStyle name="Percent 8 2 10 2 2" xfId="41841" xr:uid="{00000000-0005-0000-0000-000057B30000}"/>
    <cellStyle name="Percent 8 2 10 3" xfId="41842" xr:uid="{00000000-0005-0000-0000-000058B30000}"/>
    <cellStyle name="Percent 8 2 10 3 2" xfId="41843" xr:uid="{00000000-0005-0000-0000-000059B30000}"/>
    <cellStyle name="Percent 8 2 10 4" xfId="41844" xr:uid="{00000000-0005-0000-0000-00005AB30000}"/>
    <cellStyle name="Percent 8 2 10 4 2" xfId="41845" xr:uid="{00000000-0005-0000-0000-00005BB30000}"/>
    <cellStyle name="Percent 8 2 10 5" xfId="41846" xr:uid="{00000000-0005-0000-0000-00005CB30000}"/>
    <cellStyle name="Percent 8 2 10 6" xfId="41847" xr:uid="{00000000-0005-0000-0000-00005DB30000}"/>
    <cellStyle name="Percent 8 2 11" xfId="41848" xr:uid="{00000000-0005-0000-0000-00005EB30000}"/>
    <cellStyle name="Percent 8 2 11 2" xfId="41849" xr:uid="{00000000-0005-0000-0000-00005FB30000}"/>
    <cellStyle name="Percent 8 2 11 2 2" xfId="41850" xr:uid="{00000000-0005-0000-0000-000060B30000}"/>
    <cellStyle name="Percent 8 2 11 3" xfId="41851" xr:uid="{00000000-0005-0000-0000-000061B30000}"/>
    <cellStyle name="Percent 8 2 11 3 2" xfId="41852" xr:uid="{00000000-0005-0000-0000-000062B30000}"/>
    <cellStyle name="Percent 8 2 11 4" xfId="41853" xr:uid="{00000000-0005-0000-0000-000063B30000}"/>
    <cellStyle name="Percent 8 2 11 5" xfId="41854" xr:uid="{00000000-0005-0000-0000-000064B30000}"/>
    <cellStyle name="Percent 8 2 12" xfId="41855" xr:uid="{00000000-0005-0000-0000-000065B30000}"/>
    <cellStyle name="Percent 8 2 12 2" xfId="41856" xr:uid="{00000000-0005-0000-0000-000066B30000}"/>
    <cellStyle name="Percent 8 2 13" xfId="41857" xr:uid="{00000000-0005-0000-0000-000067B30000}"/>
    <cellStyle name="Percent 8 2 13 2" xfId="41858" xr:uid="{00000000-0005-0000-0000-000068B30000}"/>
    <cellStyle name="Percent 8 2 14" xfId="41859" xr:uid="{00000000-0005-0000-0000-000069B30000}"/>
    <cellStyle name="Percent 8 2 14 2" xfId="41860" xr:uid="{00000000-0005-0000-0000-00006AB30000}"/>
    <cellStyle name="Percent 8 2 15" xfId="41861" xr:uid="{00000000-0005-0000-0000-00006BB30000}"/>
    <cellStyle name="Percent 8 2 16" xfId="41862" xr:uid="{00000000-0005-0000-0000-00006CB30000}"/>
    <cellStyle name="Percent 8 2 2" xfId="41863" xr:uid="{00000000-0005-0000-0000-00006DB30000}"/>
    <cellStyle name="Percent 8 2 2 10" xfId="41864" xr:uid="{00000000-0005-0000-0000-00006EB30000}"/>
    <cellStyle name="Percent 8 2 2 10 2" xfId="41865" xr:uid="{00000000-0005-0000-0000-00006FB30000}"/>
    <cellStyle name="Percent 8 2 2 11" xfId="41866" xr:uid="{00000000-0005-0000-0000-000070B30000}"/>
    <cellStyle name="Percent 8 2 2 11 2" xfId="41867" xr:uid="{00000000-0005-0000-0000-000071B30000}"/>
    <cellStyle name="Percent 8 2 2 12" xfId="41868" xr:uid="{00000000-0005-0000-0000-000072B30000}"/>
    <cellStyle name="Percent 8 2 2 13" xfId="41869" xr:uid="{00000000-0005-0000-0000-000073B30000}"/>
    <cellStyle name="Percent 8 2 2 2" xfId="41870" xr:uid="{00000000-0005-0000-0000-000074B30000}"/>
    <cellStyle name="Percent 8 2 2 2 10" xfId="41871" xr:uid="{00000000-0005-0000-0000-000075B30000}"/>
    <cellStyle name="Percent 8 2 2 2 11" xfId="41872" xr:uid="{00000000-0005-0000-0000-000076B30000}"/>
    <cellStyle name="Percent 8 2 2 2 2" xfId="41873" xr:uid="{00000000-0005-0000-0000-000077B30000}"/>
    <cellStyle name="Percent 8 2 2 2 2 2" xfId="41874" xr:uid="{00000000-0005-0000-0000-000078B30000}"/>
    <cellStyle name="Percent 8 2 2 2 2 2 2" xfId="41875" xr:uid="{00000000-0005-0000-0000-000079B30000}"/>
    <cellStyle name="Percent 8 2 2 2 2 3" xfId="41876" xr:uid="{00000000-0005-0000-0000-00007AB30000}"/>
    <cellStyle name="Percent 8 2 2 2 2 3 2" xfId="41877" xr:uid="{00000000-0005-0000-0000-00007BB30000}"/>
    <cellStyle name="Percent 8 2 2 2 2 4" xfId="41878" xr:uid="{00000000-0005-0000-0000-00007CB30000}"/>
    <cellStyle name="Percent 8 2 2 2 2 4 2" xfId="41879" xr:uid="{00000000-0005-0000-0000-00007DB30000}"/>
    <cellStyle name="Percent 8 2 2 2 2 5" xfId="41880" xr:uid="{00000000-0005-0000-0000-00007EB30000}"/>
    <cellStyle name="Percent 8 2 2 2 2 6" xfId="41881" xr:uid="{00000000-0005-0000-0000-00007FB30000}"/>
    <cellStyle name="Percent 8 2 2 2 3" xfId="41882" xr:uid="{00000000-0005-0000-0000-000080B30000}"/>
    <cellStyle name="Percent 8 2 2 2 3 2" xfId="41883" xr:uid="{00000000-0005-0000-0000-000081B30000}"/>
    <cellStyle name="Percent 8 2 2 2 3 2 2" xfId="41884" xr:uid="{00000000-0005-0000-0000-000082B30000}"/>
    <cellStyle name="Percent 8 2 2 2 3 3" xfId="41885" xr:uid="{00000000-0005-0000-0000-000083B30000}"/>
    <cellStyle name="Percent 8 2 2 2 3 3 2" xfId="41886" xr:uid="{00000000-0005-0000-0000-000084B30000}"/>
    <cellStyle name="Percent 8 2 2 2 3 4" xfId="41887" xr:uid="{00000000-0005-0000-0000-000085B30000}"/>
    <cellStyle name="Percent 8 2 2 2 3 4 2" xfId="41888" xr:uid="{00000000-0005-0000-0000-000086B30000}"/>
    <cellStyle name="Percent 8 2 2 2 3 5" xfId="41889" xr:uid="{00000000-0005-0000-0000-000087B30000}"/>
    <cellStyle name="Percent 8 2 2 2 3 6" xfId="41890" xr:uid="{00000000-0005-0000-0000-000088B30000}"/>
    <cellStyle name="Percent 8 2 2 2 4" xfId="41891" xr:uid="{00000000-0005-0000-0000-000089B30000}"/>
    <cellStyle name="Percent 8 2 2 2 4 2" xfId="41892" xr:uid="{00000000-0005-0000-0000-00008AB30000}"/>
    <cellStyle name="Percent 8 2 2 2 4 2 2" xfId="41893" xr:uid="{00000000-0005-0000-0000-00008BB30000}"/>
    <cellStyle name="Percent 8 2 2 2 4 3" xfId="41894" xr:uid="{00000000-0005-0000-0000-00008CB30000}"/>
    <cellStyle name="Percent 8 2 2 2 4 3 2" xfId="41895" xr:uid="{00000000-0005-0000-0000-00008DB30000}"/>
    <cellStyle name="Percent 8 2 2 2 4 4" xfId="41896" xr:uid="{00000000-0005-0000-0000-00008EB30000}"/>
    <cellStyle name="Percent 8 2 2 2 4 4 2" xfId="41897" xr:uid="{00000000-0005-0000-0000-00008FB30000}"/>
    <cellStyle name="Percent 8 2 2 2 4 5" xfId="41898" xr:uid="{00000000-0005-0000-0000-000090B30000}"/>
    <cellStyle name="Percent 8 2 2 2 4 6" xfId="41899" xr:uid="{00000000-0005-0000-0000-000091B30000}"/>
    <cellStyle name="Percent 8 2 2 2 5" xfId="41900" xr:uid="{00000000-0005-0000-0000-000092B30000}"/>
    <cellStyle name="Percent 8 2 2 2 5 2" xfId="41901" xr:uid="{00000000-0005-0000-0000-000093B30000}"/>
    <cellStyle name="Percent 8 2 2 2 5 2 2" xfId="41902" xr:uid="{00000000-0005-0000-0000-000094B30000}"/>
    <cellStyle name="Percent 8 2 2 2 5 3" xfId="41903" xr:uid="{00000000-0005-0000-0000-000095B30000}"/>
    <cellStyle name="Percent 8 2 2 2 5 3 2" xfId="41904" xr:uid="{00000000-0005-0000-0000-000096B30000}"/>
    <cellStyle name="Percent 8 2 2 2 5 4" xfId="41905" xr:uid="{00000000-0005-0000-0000-000097B30000}"/>
    <cellStyle name="Percent 8 2 2 2 5 4 2" xfId="41906" xr:uid="{00000000-0005-0000-0000-000098B30000}"/>
    <cellStyle name="Percent 8 2 2 2 5 5" xfId="41907" xr:uid="{00000000-0005-0000-0000-000099B30000}"/>
    <cellStyle name="Percent 8 2 2 2 5 6" xfId="41908" xr:uid="{00000000-0005-0000-0000-00009AB30000}"/>
    <cellStyle name="Percent 8 2 2 2 6" xfId="41909" xr:uid="{00000000-0005-0000-0000-00009BB30000}"/>
    <cellStyle name="Percent 8 2 2 2 6 2" xfId="41910" xr:uid="{00000000-0005-0000-0000-00009CB30000}"/>
    <cellStyle name="Percent 8 2 2 2 6 2 2" xfId="41911" xr:uid="{00000000-0005-0000-0000-00009DB30000}"/>
    <cellStyle name="Percent 8 2 2 2 6 3" xfId="41912" xr:uid="{00000000-0005-0000-0000-00009EB30000}"/>
    <cellStyle name="Percent 8 2 2 2 6 3 2" xfId="41913" xr:uid="{00000000-0005-0000-0000-00009FB30000}"/>
    <cellStyle name="Percent 8 2 2 2 6 4" xfId="41914" xr:uid="{00000000-0005-0000-0000-0000A0B30000}"/>
    <cellStyle name="Percent 8 2 2 2 6 5" xfId="41915" xr:uid="{00000000-0005-0000-0000-0000A1B30000}"/>
    <cellStyle name="Percent 8 2 2 2 7" xfId="41916" xr:uid="{00000000-0005-0000-0000-0000A2B30000}"/>
    <cellStyle name="Percent 8 2 2 2 7 2" xfId="41917" xr:uid="{00000000-0005-0000-0000-0000A3B30000}"/>
    <cellStyle name="Percent 8 2 2 2 8" xfId="41918" xr:uid="{00000000-0005-0000-0000-0000A4B30000}"/>
    <cellStyle name="Percent 8 2 2 2 8 2" xfId="41919" xr:uid="{00000000-0005-0000-0000-0000A5B30000}"/>
    <cellStyle name="Percent 8 2 2 2 9" xfId="41920" xr:uid="{00000000-0005-0000-0000-0000A6B30000}"/>
    <cellStyle name="Percent 8 2 2 2 9 2" xfId="41921" xr:uid="{00000000-0005-0000-0000-0000A7B30000}"/>
    <cellStyle name="Percent 8 2 2 3" xfId="41922" xr:uid="{00000000-0005-0000-0000-0000A8B30000}"/>
    <cellStyle name="Percent 8 2 2 3 10" xfId="41923" xr:uid="{00000000-0005-0000-0000-0000A9B30000}"/>
    <cellStyle name="Percent 8 2 2 3 2" xfId="41924" xr:uid="{00000000-0005-0000-0000-0000AAB30000}"/>
    <cellStyle name="Percent 8 2 2 3 2 2" xfId="41925" xr:uid="{00000000-0005-0000-0000-0000ABB30000}"/>
    <cellStyle name="Percent 8 2 2 3 2 2 2" xfId="41926" xr:uid="{00000000-0005-0000-0000-0000ACB30000}"/>
    <cellStyle name="Percent 8 2 2 3 2 3" xfId="41927" xr:uid="{00000000-0005-0000-0000-0000ADB30000}"/>
    <cellStyle name="Percent 8 2 2 3 2 3 2" xfId="41928" xr:uid="{00000000-0005-0000-0000-0000AEB30000}"/>
    <cellStyle name="Percent 8 2 2 3 2 4" xfId="41929" xr:uid="{00000000-0005-0000-0000-0000AFB30000}"/>
    <cellStyle name="Percent 8 2 2 3 2 4 2" xfId="41930" xr:uid="{00000000-0005-0000-0000-0000B0B30000}"/>
    <cellStyle name="Percent 8 2 2 3 2 5" xfId="41931" xr:uid="{00000000-0005-0000-0000-0000B1B30000}"/>
    <cellStyle name="Percent 8 2 2 3 2 6" xfId="41932" xr:uid="{00000000-0005-0000-0000-0000B2B30000}"/>
    <cellStyle name="Percent 8 2 2 3 3" xfId="41933" xr:uid="{00000000-0005-0000-0000-0000B3B30000}"/>
    <cellStyle name="Percent 8 2 2 3 3 2" xfId="41934" xr:uid="{00000000-0005-0000-0000-0000B4B30000}"/>
    <cellStyle name="Percent 8 2 2 3 3 2 2" xfId="41935" xr:uid="{00000000-0005-0000-0000-0000B5B30000}"/>
    <cellStyle name="Percent 8 2 2 3 3 3" xfId="41936" xr:uid="{00000000-0005-0000-0000-0000B6B30000}"/>
    <cellStyle name="Percent 8 2 2 3 3 3 2" xfId="41937" xr:uid="{00000000-0005-0000-0000-0000B7B30000}"/>
    <cellStyle name="Percent 8 2 2 3 3 4" xfId="41938" xr:uid="{00000000-0005-0000-0000-0000B8B30000}"/>
    <cellStyle name="Percent 8 2 2 3 3 4 2" xfId="41939" xr:uid="{00000000-0005-0000-0000-0000B9B30000}"/>
    <cellStyle name="Percent 8 2 2 3 3 5" xfId="41940" xr:uid="{00000000-0005-0000-0000-0000BAB30000}"/>
    <cellStyle name="Percent 8 2 2 3 3 6" xfId="41941" xr:uid="{00000000-0005-0000-0000-0000BBB30000}"/>
    <cellStyle name="Percent 8 2 2 3 4" xfId="41942" xr:uid="{00000000-0005-0000-0000-0000BCB30000}"/>
    <cellStyle name="Percent 8 2 2 3 4 2" xfId="41943" xr:uid="{00000000-0005-0000-0000-0000BDB30000}"/>
    <cellStyle name="Percent 8 2 2 3 4 2 2" xfId="41944" xr:uid="{00000000-0005-0000-0000-0000BEB30000}"/>
    <cellStyle name="Percent 8 2 2 3 4 3" xfId="41945" xr:uid="{00000000-0005-0000-0000-0000BFB30000}"/>
    <cellStyle name="Percent 8 2 2 3 4 3 2" xfId="41946" xr:uid="{00000000-0005-0000-0000-0000C0B30000}"/>
    <cellStyle name="Percent 8 2 2 3 4 4" xfId="41947" xr:uid="{00000000-0005-0000-0000-0000C1B30000}"/>
    <cellStyle name="Percent 8 2 2 3 4 4 2" xfId="41948" xr:uid="{00000000-0005-0000-0000-0000C2B30000}"/>
    <cellStyle name="Percent 8 2 2 3 4 5" xfId="41949" xr:uid="{00000000-0005-0000-0000-0000C3B30000}"/>
    <cellStyle name="Percent 8 2 2 3 4 6" xfId="41950" xr:uid="{00000000-0005-0000-0000-0000C4B30000}"/>
    <cellStyle name="Percent 8 2 2 3 5" xfId="41951" xr:uid="{00000000-0005-0000-0000-0000C5B30000}"/>
    <cellStyle name="Percent 8 2 2 3 5 2" xfId="41952" xr:uid="{00000000-0005-0000-0000-0000C6B30000}"/>
    <cellStyle name="Percent 8 2 2 3 5 2 2" xfId="41953" xr:uid="{00000000-0005-0000-0000-0000C7B30000}"/>
    <cellStyle name="Percent 8 2 2 3 5 3" xfId="41954" xr:uid="{00000000-0005-0000-0000-0000C8B30000}"/>
    <cellStyle name="Percent 8 2 2 3 5 3 2" xfId="41955" xr:uid="{00000000-0005-0000-0000-0000C9B30000}"/>
    <cellStyle name="Percent 8 2 2 3 5 4" xfId="41956" xr:uid="{00000000-0005-0000-0000-0000CAB30000}"/>
    <cellStyle name="Percent 8 2 2 3 5 5" xfId="41957" xr:uid="{00000000-0005-0000-0000-0000CBB30000}"/>
    <cellStyle name="Percent 8 2 2 3 6" xfId="41958" xr:uid="{00000000-0005-0000-0000-0000CCB30000}"/>
    <cellStyle name="Percent 8 2 2 3 6 2" xfId="41959" xr:uid="{00000000-0005-0000-0000-0000CDB30000}"/>
    <cellStyle name="Percent 8 2 2 3 7" xfId="41960" xr:uid="{00000000-0005-0000-0000-0000CEB30000}"/>
    <cellStyle name="Percent 8 2 2 3 7 2" xfId="41961" xr:uid="{00000000-0005-0000-0000-0000CFB30000}"/>
    <cellStyle name="Percent 8 2 2 3 8" xfId="41962" xr:uid="{00000000-0005-0000-0000-0000D0B30000}"/>
    <cellStyle name="Percent 8 2 2 3 8 2" xfId="41963" xr:uid="{00000000-0005-0000-0000-0000D1B30000}"/>
    <cellStyle name="Percent 8 2 2 3 9" xfId="41964" xr:uid="{00000000-0005-0000-0000-0000D2B30000}"/>
    <cellStyle name="Percent 8 2 2 4" xfId="41965" xr:uid="{00000000-0005-0000-0000-0000D3B30000}"/>
    <cellStyle name="Percent 8 2 2 4 10" xfId="41966" xr:uid="{00000000-0005-0000-0000-0000D4B30000}"/>
    <cellStyle name="Percent 8 2 2 4 2" xfId="41967" xr:uid="{00000000-0005-0000-0000-0000D5B30000}"/>
    <cellStyle name="Percent 8 2 2 4 2 2" xfId="41968" xr:uid="{00000000-0005-0000-0000-0000D6B30000}"/>
    <cellStyle name="Percent 8 2 2 4 2 2 2" xfId="41969" xr:uid="{00000000-0005-0000-0000-0000D7B30000}"/>
    <cellStyle name="Percent 8 2 2 4 2 3" xfId="41970" xr:uid="{00000000-0005-0000-0000-0000D8B30000}"/>
    <cellStyle name="Percent 8 2 2 4 2 3 2" xfId="41971" xr:uid="{00000000-0005-0000-0000-0000D9B30000}"/>
    <cellStyle name="Percent 8 2 2 4 2 4" xfId="41972" xr:uid="{00000000-0005-0000-0000-0000DAB30000}"/>
    <cellStyle name="Percent 8 2 2 4 2 4 2" xfId="41973" xr:uid="{00000000-0005-0000-0000-0000DBB30000}"/>
    <cellStyle name="Percent 8 2 2 4 2 5" xfId="41974" xr:uid="{00000000-0005-0000-0000-0000DCB30000}"/>
    <cellStyle name="Percent 8 2 2 4 2 6" xfId="41975" xr:uid="{00000000-0005-0000-0000-0000DDB30000}"/>
    <cellStyle name="Percent 8 2 2 4 3" xfId="41976" xr:uid="{00000000-0005-0000-0000-0000DEB30000}"/>
    <cellStyle name="Percent 8 2 2 4 3 2" xfId="41977" xr:uid="{00000000-0005-0000-0000-0000DFB30000}"/>
    <cellStyle name="Percent 8 2 2 4 3 2 2" xfId="41978" xr:uid="{00000000-0005-0000-0000-0000E0B30000}"/>
    <cellStyle name="Percent 8 2 2 4 3 3" xfId="41979" xr:uid="{00000000-0005-0000-0000-0000E1B30000}"/>
    <cellStyle name="Percent 8 2 2 4 3 3 2" xfId="41980" xr:uid="{00000000-0005-0000-0000-0000E2B30000}"/>
    <cellStyle name="Percent 8 2 2 4 3 4" xfId="41981" xr:uid="{00000000-0005-0000-0000-0000E3B30000}"/>
    <cellStyle name="Percent 8 2 2 4 3 4 2" xfId="41982" xr:uid="{00000000-0005-0000-0000-0000E4B30000}"/>
    <cellStyle name="Percent 8 2 2 4 3 5" xfId="41983" xr:uid="{00000000-0005-0000-0000-0000E5B30000}"/>
    <cellStyle name="Percent 8 2 2 4 3 6" xfId="41984" xr:uid="{00000000-0005-0000-0000-0000E6B30000}"/>
    <cellStyle name="Percent 8 2 2 4 4" xfId="41985" xr:uid="{00000000-0005-0000-0000-0000E7B30000}"/>
    <cellStyle name="Percent 8 2 2 4 4 2" xfId="41986" xr:uid="{00000000-0005-0000-0000-0000E8B30000}"/>
    <cellStyle name="Percent 8 2 2 4 4 2 2" xfId="41987" xr:uid="{00000000-0005-0000-0000-0000E9B30000}"/>
    <cellStyle name="Percent 8 2 2 4 4 3" xfId="41988" xr:uid="{00000000-0005-0000-0000-0000EAB30000}"/>
    <cellStyle name="Percent 8 2 2 4 4 3 2" xfId="41989" xr:uid="{00000000-0005-0000-0000-0000EBB30000}"/>
    <cellStyle name="Percent 8 2 2 4 4 4" xfId="41990" xr:uid="{00000000-0005-0000-0000-0000ECB30000}"/>
    <cellStyle name="Percent 8 2 2 4 4 4 2" xfId="41991" xr:uid="{00000000-0005-0000-0000-0000EDB30000}"/>
    <cellStyle name="Percent 8 2 2 4 4 5" xfId="41992" xr:uid="{00000000-0005-0000-0000-0000EEB30000}"/>
    <cellStyle name="Percent 8 2 2 4 4 6" xfId="41993" xr:uid="{00000000-0005-0000-0000-0000EFB30000}"/>
    <cellStyle name="Percent 8 2 2 4 5" xfId="41994" xr:uid="{00000000-0005-0000-0000-0000F0B30000}"/>
    <cellStyle name="Percent 8 2 2 4 5 2" xfId="41995" xr:uid="{00000000-0005-0000-0000-0000F1B30000}"/>
    <cellStyle name="Percent 8 2 2 4 5 2 2" xfId="41996" xr:uid="{00000000-0005-0000-0000-0000F2B30000}"/>
    <cellStyle name="Percent 8 2 2 4 5 3" xfId="41997" xr:uid="{00000000-0005-0000-0000-0000F3B30000}"/>
    <cellStyle name="Percent 8 2 2 4 5 3 2" xfId="41998" xr:uid="{00000000-0005-0000-0000-0000F4B30000}"/>
    <cellStyle name="Percent 8 2 2 4 5 4" xfId="41999" xr:uid="{00000000-0005-0000-0000-0000F5B30000}"/>
    <cellStyle name="Percent 8 2 2 4 5 5" xfId="42000" xr:uid="{00000000-0005-0000-0000-0000F6B30000}"/>
    <cellStyle name="Percent 8 2 2 4 6" xfId="42001" xr:uid="{00000000-0005-0000-0000-0000F7B30000}"/>
    <cellStyle name="Percent 8 2 2 4 6 2" xfId="42002" xr:uid="{00000000-0005-0000-0000-0000F8B30000}"/>
    <cellStyle name="Percent 8 2 2 4 7" xfId="42003" xr:uid="{00000000-0005-0000-0000-0000F9B30000}"/>
    <cellStyle name="Percent 8 2 2 4 7 2" xfId="42004" xr:uid="{00000000-0005-0000-0000-0000FAB30000}"/>
    <cellStyle name="Percent 8 2 2 4 8" xfId="42005" xr:uid="{00000000-0005-0000-0000-0000FBB30000}"/>
    <cellStyle name="Percent 8 2 2 4 8 2" xfId="42006" xr:uid="{00000000-0005-0000-0000-0000FCB30000}"/>
    <cellStyle name="Percent 8 2 2 4 9" xfId="42007" xr:uid="{00000000-0005-0000-0000-0000FDB30000}"/>
    <cellStyle name="Percent 8 2 2 5" xfId="42008" xr:uid="{00000000-0005-0000-0000-0000FEB30000}"/>
    <cellStyle name="Percent 8 2 2 5 2" xfId="42009" xr:uid="{00000000-0005-0000-0000-0000FFB30000}"/>
    <cellStyle name="Percent 8 2 2 5 2 2" xfId="42010" xr:uid="{00000000-0005-0000-0000-000000B40000}"/>
    <cellStyle name="Percent 8 2 2 5 3" xfId="42011" xr:uid="{00000000-0005-0000-0000-000001B40000}"/>
    <cellStyle name="Percent 8 2 2 5 3 2" xfId="42012" xr:uid="{00000000-0005-0000-0000-000002B40000}"/>
    <cellStyle name="Percent 8 2 2 5 4" xfId="42013" xr:uid="{00000000-0005-0000-0000-000003B40000}"/>
    <cellStyle name="Percent 8 2 2 5 4 2" xfId="42014" xr:uid="{00000000-0005-0000-0000-000004B40000}"/>
    <cellStyle name="Percent 8 2 2 5 5" xfId="42015" xr:uid="{00000000-0005-0000-0000-000005B40000}"/>
    <cellStyle name="Percent 8 2 2 5 6" xfId="42016" xr:uid="{00000000-0005-0000-0000-000006B40000}"/>
    <cellStyle name="Percent 8 2 2 6" xfId="42017" xr:uid="{00000000-0005-0000-0000-000007B40000}"/>
    <cellStyle name="Percent 8 2 2 6 2" xfId="42018" xr:uid="{00000000-0005-0000-0000-000008B40000}"/>
    <cellStyle name="Percent 8 2 2 6 2 2" xfId="42019" xr:uid="{00000000-0005-0000-0000-000009B40000}"/>
    <cellStyle name="Percent 8 2 2 6 3" xfId="42020" xr:uid="{00000000-0005-0000-0000-00000AB40000}"/>
    <cellStyle name="Percent 8 2 2 6 3 2" xfId="42021" xr:uid="{00000000-0005-0000-0000-00000BB40000}"/>
    <cellStyle name="Percent 8 2 2 6 4" xfId="42022" xr:uid="{00000000-0005-0000-0000-00000CB40000}"/>
    <cellStyle name="Percent 8 2 2 6 4 2" xfId="42023" xr:uid="{00000000-0005-0000-0000-00000DB40000}"/>
    <cellStyle name="Percent 8 2 2 6 5" xfId="42024" xr:uid="{00000000-0005-0000-0000-00000EB40000}"/>
    <cellStyle name="Percent 8 2 2 6 6" xfId="42025" xr:uid="{00000000-0005-0000-0000-00000FB40000}"/>
    <cellStyle name="Percent 8 2 2 7" xfId="42026" xr:uid="{00000000-0005-0000-0000-000010B40000}"/>
    <cellStyle name="Percent 8 2 2 7 2" xfId="42027" xr:uid="{00000000-0005-0000-0000-000011B40000}"/>
    <cellStyle name="Percent 8 2 2 7 2 2" xfId="42028" xr:uid="{00000000-0005-0000-0000-000012B40000}"/>
    <cellStyle name="Percent 8 2 2 7 3" xfId="42029" xr:uid="{00000000-0005-0000-0000-000013B40000}"/>
    <cellStyle name="Percent 8 2 2 7 3 2" xfId="42030" xr:uid="{00000000-0005-0000-0000-000014B40000}"/>
    <cellStyle name="Percent 8 2 2 7 4" xfId="42031" xr:uid="{00000000-0005-0000-0000-000015B40000}"/>
    <cellStyle name="Percent 8 2 2 7 4 2" xfId="42032" xr:uid="{00000000-0005-0000-0000-000016B40000}"/>
    <cellStyle name="Percent 8 2 2 7 5" xfId="42033" xr:uid="{00000000-0005-0000-0000-000017B40000}"/>
    <cellStyle name="Percent 8 2 2 7 6" xfId="42034" xr:uid="{00000000-0005-0000-0000-000018B40000}"/>
    <cellStyle name="Percent 8 2 2 8" xfId="42035" xr:uid="{00000000-0005-0000-0000-000019B40000}"/>
    <cellStyle name="Percent 8 2 2 8 2" xfId="42036" xr:uid="{00000000-0005-0000-0000-00001AB40000}"/>
    <cellStyle name="Percent 8 2 2 8 2 2" xfId="42037" xr:uid="{00000000-0005-0000-0000-00001BB40000}"/>
    <cellStyle name="Percent 8 2 2 8 3" xfId="42038" xr:uid="{00000000-0005-0000-0000-00001CB40000}"/>
    <cellStyle name="Percent 8 2 2 8 3 2" xfId="42039" xr:uid="{00000000-0005-0000-0000-00001DB40000}"/>
    <cellStyle name="Percent 8 2 2 8 4" xfId="42040" xr:uid="{00000000-0005-0000-0000-00001EB40000}"/>
    <cellStyle name="Percent 8 2 2 8 5" xfId="42041" xr:uid="{00000000-0005-0000-0000-00001FB40000}"/>
    <cellStyle name="Percent 8 2 2 9" xfId="42042" xr:uid="{00000000-0005-0000-0000-000020B40000}"/>
    <cellStyle name="Percent 8 2 2 9 2" xfId="42043" xr:uid="{00000000-0005-0000-0000-000021B40000}"/>
    <cellStyle name="Percent 8 2 3" xfId="42044" xr:uid="{00000000-0005-0000-0000-000022B40000}"/>
    <cellStyle name="Percent 8 2 3 10" xfId="42045" xr:uid="{00000000-0005-0000-0000-000023B40000}"/>
    <cellStyle name="Percent 8 2 3 10 2" xfId="42046" xr:uid="{00000000-0005-0000-0000-000024B40000}"/>
    <cellStyle name="Percent 8 2 3 11" xfId="42047" xr:uid="{00000000-0005-0000-0000-000025B40000}"/>
    <cellStyle name="Percent 8 2 3 11 2" xfId="42048" xr:uid="{00000000-0005-0000-0000-000026B40000}"/>
    <cellStyle name="Percent 8 2 3 12" xfId="42049" xr:uid="{00000000-0005-0000-0000-000027B40000}"/>
    <cellStyle name="Percent 8 2 3 13" xfId="42050" xr:uid="{00000000-0005-0000-0000-000028B40000}"/>
    <cellStyle name="Percent 8 2 3 2" xfId="42051" xr:uid="{00000000-0005-0000-0000-000029B40000}"/>
    <cellStyle name="Percent 8 2 3 2 10" xfId="42052" xr:uid="{00000000-0005-0000-0000-00002AB40000}"/>
    <cellStyle name="Percent 8 2 3 2 11" xfId="42053" xr:uid="{00000000-0005-0000-0000-00002BB40000}"/>
    <cellStyle name="Percent 8 2 3 2 2" xfId="42054" xr:uid="{00000000-0005-0000-0000-00002CB40000}"/>
    <cellStyle name="Percent 8 2 3 2 2 2" xfId="42055" xr:uid="{00000000-0005-0000-0000-00002DB40000}"/>
    <cellStyle name="Percent 8 2 3 2 2 2 2" xfId="42056" xr:uid="{00000000-0005-0000-0000-00002EB40000}"/>
    <cellStyle name="Percent 8 2 3 2 2 3" xfId="42057" xr:uid="{00000000-0005-0000-0000-00002FB40000}"/>
    <cellStyle name="Percent 8 2 3 2 2 3 2" xfId="42058" xr:uid="{00000000-0005-0000-0000-000030B40000}"/>
    <cellStyle name="Percent 8 2 3 2 2 4" xfId="42059" xr:uid="{00000000-0005-0000-0000-000031B40000}"/>
    <cellStyle name="Percent 8 2 3 2 2 4 2" xfId="42060" xr:uid="{00000000-0005-0000-0000-000032B40000}"/>
    <cellStyle name="Percent 8 2 3 2 2 5" xfId="42061" xr:uid="{00000000-0005-0000-0000-000033B40000}"/>
    <cellStyle name="Percent 8 2 3 2 2 6" xfId="42062" xr:uid="{00000000-0005-0000-0000-000034B40000}"/>
    <cellStyle name="Percent 8 2 3 2 3" xfId="42063" xr:uid="{00000000-0005-0000-0000-000035B40000}"/>
    <cellStyle name="Percent 8 2 3 2 3 2" xfId="42064" xr:uid="{00000000-0005-0000-0000-000036B40000}"/>
    <cellStyle name="Percent 8 2 3 2 3 2 2" xfId="42065" xr:uid="{00000000-0005-0000-0000-000037B40000}"/>
    <cellStyle name="Percent 8 2 3 2 3 3" xfId="42066" xr:uid="{00000000-0005-0000-0000-000038B40000}"/>
    <cellStyle name="Percent 8 2 3 2 3 3 2" xfId="42067" xr:uid="{00000000-0005-0000-0000-000039B40000}"/>
    <cellStyle name="Percent 8 2 3 2 3 4" xfId="42068" xr:uid="{00000000-0005-0000-0000-00003AB40000}"/>
    <cellStyle name="Percent 8 2 3 2 3 4 2" xfId="42069" xr:uid="{00000000-0005-0000-0000-00003BB40000}"/>
    <cellStyle name="Percent 8 2 3 2 3 5" xfId="42070" xr:uid="{00000000-0005-0000-0000-00003CB40000}"/>
    <cellStyle name="Percent 8 2 3 2 3 6" xfId="42071" xr:uid="{00000000-0005-0000-0000-00003DB40000}"/>
    <cellStyle name="Percent 8 2 3 2 4" xfId="42072" xr:uid="{00000000-0005-0000-0000-00003EB40000}"/>
    <cellStyle name="Percent 8 2 3 2 4 2" xfId="42073" xr:uid="{00000000-0005-0000-0000-00003FB40000}"/>
    <cellStyle name="Percent 8 2 3 2 4 2 2" xfId="42074" xr:uid="{00000000-0005-0000-0000-000040B40000}"/>
    <cellStyle name="Percent 8 2 3 2 4 3" xfId="42075" xr:uid="{00000000-0005-0000-0000-000041B40000}"/>
    <cellStyle name="Percent 8 2 3 2 4 3 2" xfId="42076" xr:uid="{00000000-0005-0000-0000-000042B40000}"/>
    <cellStyle name="Percent 8 2 3 2 4 4" xfId="42077" xr:uid="{00000000-0005-0000-0000-000043B40000}"/>
    <cellStyle name="Percent 8 2 3 2 4 4 2" xfId="42078" xr:uid="{00000000-0005-0000-0000-000044B40000}"/>
    <cellStyle name="Percent 8 2 3 2 4 5" xfId="42079" xr:uid="{00000000-0005-0000-0000-000045B40000}"/>
    <cellStyle name="Percent 8 2 3 2 4 6" xfId="42080" xr:uid="{00000000-0005-0000-0000-000046B40000}"/>
    <cellStyle name="Percent 8 2 3 2 5" xfId="42081" xr:uid="{00000000-0005-0000-0000-000047B40000}"/>
    <cellStyle name="Percent 8 2 3 2 5 2" xfId="42082" xr:uid="{00000000-0005-0000-0000-000048B40000}"/>
    <cellStyle name="Percent 8 2 3 2 5 2 2" xfId="42083" xr:uid="{00000000-0005-0000-0000-000049B40000}"/>
    <cellStyle name="Percent 8 2 3 2 5 3" xfId="42084" xr:uid="{00000000-0005-0000-0000-00004AB40000}"/>
    <cellStyle name="Percent 8 2 3 2 5 3 2" xfId="42085" xr:uid="{00000000-0005-0000-0000-00004BB40000}"/>
    <cellStyle name="Percent 8 2 3 2 5 4" xfId="42086" xr:uid="{00000000-0005-0000-0000-00004CB40000}"/>
    <cellStyle name="Percent 8 2 3 2 5 4 2" xfId="42087" xr:uid="{00000000-0005-0000-0000-00004DB40000}"/>
    <cellStyle name="Percent 8 2 3 2 5 5" xfId="42088" xr:uid="{00000000-0005-0000-0000-00004EB40000}"/>
    <cellStyle name="Percent 8 2 3 2 5 6" xfId="42089" xr:uid="{00000000-0005-0000-0000-00004FB40000}"/>
    <cellStyle name="Percent 8 2 3 2 6" xfId="42090" xr:uid="{00000000-0005-0000-0000-000050B40000}"/>
    <cellStyle name="Percent 8 2 3 2 6 2" xfId="42091" xr:uid="{00000000-0005-0000-0000-000051B40000}"/>
    <cellStyle name="Percent 8 2 3 2 6 2 2" xfId="42092" xr:uid="{00000000-0005-0000-0000-000052B40000}"/>
    <cellStyle name="Percent 8 2 3 2 6 3" xfId="42093" xr:uid="{00000000-0005-0000-0000-000053B40000}"/>
    <cellStyle name="Percent 8 2 3 2 6 3 2" xfId="42094" xr:uid="{00000000-0005-0000-0000-000054B40000}"/>
    <cellStyle name="Percent 8 2 3 2 6 4" xfId="42095" xr:uid="{00000000-0005-0000-0000-000055B40000}"/>
    <cellStyle name="Percent 8 2 3 2 6 5" xfId="42096" xr:uid="{00000000-0005-0000-0000-000056B40000}"/>
    <cellStyle name="Percent 8 2 3 2 7" xfId="42097" xr:uid="{00000000-0005-0000-0000-000057B40000}"/>
    <cellStyle name="Percent 8 2 3 2 7 2" xfId="42098" xr:uid="{00000000-0005-0000-0000-000058B40000}"/>
    <cellStyle name="Percent 8 2 3 2 8" xfId="42099" xr:uid="{00000000-0005-0000-0000-000059B40000}"/>
    <cellStyle name="Percent 8 2 3 2 8 2" xfId="42100" xr:uid="{00000000-0005-0000-0000-00005AB40000}"/>
    <cellStyle name="Percent 8 2 3 2 9" xfId="42101" xr:uid="{00000000-0005-0000-0000-00005BB40000}"/>
    <cellStyle name="Percent 8 2 3 2 9 2" xfId="42102" xr:uid="{00000000-0005-0000-0000-00005CB40000}"/>
    <cellStyle name="Percent 8 2 3 3" xfId="42103" xr:uid="{00000000-0005-0000-0000-00005DB40000}"/>
    <cellStyle name="Percent 8 2 3 3 10" xfId="42104" xr:uid="{00000000-0005-0000-0000-00005EB40000}"/>
    <cellStyle name="Percent 8 2 3 3 2" xfId="42105" xr:uid="{00000000-0005-0000-0000-00005FB40000}"/>
    <cellStyle name="Percent 8 2 3 3 2 2" xfId="42106" xr:uid="{00000000-0005-0000-0000-000060B40000}"/>
    <cellStyle name="Percent 8 2 3 3 2 2 2" xfId="42107" xr:uid="{00000000-0005-0000-0000-000061B40000}"/>
    <cellStyle name="Percent 8 2 3 3 2 3" xfId="42108" xr:uid="{00000000-0005-0000-0000-000062B40000}"/>
    <cellStyle name="Percent 8 2 3 3 2 3 2" xfId="42109" xr:uid="{00000000-0005-0000-0000-000063B40000}"/>
    <cellStyle name="Percent 8 2 3 3 2 4" xfId="42110" xr:uid="{00000000-0005-0000-0000-000064B40000}"/>
    <cellStyle name="Percent 8 2 3 3 2 4 2" xfId="42111" xr:uid="{00000000-0005-0000-0000-000065B40000}"/>
    <cellStyle name="Percent 8 2 3 3 2 5" xfId="42112" xr:uid="{00000000-0005-0000-0000-000066B40000}"/>
    <cellStyle name="Percent 8 2 3 3 2 6" xfId="42113" xr:uid="{00000000-0005-0000-0000-000067B40000}"/>
    <cellStyle name="Percent 8 2 3 3 3" xfId="42114" xr:uid="{00000000-0005-0000-0000-000068B40000}"/>
    <cellStyle name="Percent 8 2 3 3 3 2" xfId="42115" xr:uid="{00000000-0005-0000-0000-000069B40000}"/>
    <cellStyle name="Percent 8 2 3 3 3 2 2" xfId="42116" xr:uid="{00000000-0005-0000-0000-00006AB40000}"/>
    <cellStyle name="Percent 8 2 3 3 3 3" xfId="42117" xr:uid="{00000000-0005-0000-0000-00006BB40000}"/>
    <cellStyle name="Percent 8 2 3 3 3 3 2" xfId="42118" xr:uid="{00000000-0005-0000-0000-00006CB40000}"/>
    <cellStyle name="Percent 8 2 3 3 3 4" xfId="42119" xr:uid="{00000000-0005-0000-0000-00006DB40000}"/>
    <cellStyle name="Percent 8 2 3 3 3 4 2" xfId="42120" xr:uid="{00000000-0005-0000-0000-00006EB40000}"/>
    <cellStyle name="Percent 8 2 3 3 3 5" xfId="42121" xr:uid="{00000000-0005-0000-0000-00006FB40000}"/>
    <cellStyle name="Percent 8 2 3 3 3 6" xfId="42122" xr:uid="{00000000-0005-0000-0000-000070B40000}"/>
    <cellStyle name="Percent 8 2 3 3 4" xfId="42123" xr:uid="{00000000-0005-0000-0000-000071B40000}"/>
    <cellStyle name="Percent 8 2 3 3 4 2" xfId="42124" xr:uid="{00000000-0005-0000-0000-000072B40000}"/>
    <cellStyle name="Percent 8 2 3 3 4 2 2" xfId="42125" xr:uid="{00000000-0005-0000-0000-000073B40000}"/>
    <cellStyle name="Percent 8 2 3 3 4 3" xfId="42126" xr:uid="{00000000-0005-0000-0000-000074B40000}"/>
    <cellStyle name="Percent 8 2 3 3 4 3 2" xfId="42127" xr:uid="{00000000-0005-0000-0000-000075B40000}"/>
    <cellStyle name="Percent 8 2 3 3 4 4" xfId="42128" xr:uid="{00000000-0005-0000-0000-000076B40000}"/>
    <cellStyle name="Percent 8 2 3 3 4 4 2" xfId="42129" xr:uid="{00000000-0005-0000-0000-000077B40000}"/>
    <cellStyle name="Percent 8 2 3 3 4 5" xfId="42130" xr:uid="{00000000-0005-0000-0000-000078B40000}"/>
    <cellStyle name="Percent 8 2 3 3 4 6" xfId="42131" xr:uid="{00000000-0005-0000-0000-000079B40000}"/>
    <cellStyle name="Percent 8 2 3 3 5" xfId="42132" xr:uid="{00000000-0005-0000-0000-00007AB40000}"/>
    <cellStyle name="Percent 8 2 3 3 5 2" xfId="42133" xr:uid="{00000000-0005-0000-0000-00007BB40000}"/>
    <cellStyle name="Percent 8 2 3 3 5 2 2" xfId="42134" xr:uid="{00000000-0005-0000-0000-00007CB40000}"/>
    <cellStyle name="Percent 8 2 3 3 5 3" xfId="42135" xr:uid="{00000000-0005-0000-0000-00007DB40000}"/>
    <cellStyle name="Percent 8 2 3 3 5 3 2" xfId="42136" xr:uid="{00000000-0005-0000-0000-00007EB40000}"/>
    <cellStyle name="Percent 8 2 3 3 5 4" xfId="42137" xr:uid="{00000000-0005-0000-0000-00007FB40000}"/>
    <cellStyle name="Percent 8 2 3 3 5 5" xfId="42138" xr:uid="{00000000-0005-0000-0000-000080B40000}"/>
    <cellStyle name="Percent 8 2 3 3 6" xfId="42139" xr:uid="{00000000-0005-0000-0000-000081B40000}"/>
    <cellStyle name="Percent 8 2 3 3 6 2" xfId="42140" xr:uid="{00000000-0005-0000-0000-000082B40000}"/>
    <cellStyle name="Percent 8 2 3 3 7" xfId="42141" xr:uid="{00000000-0005-0000-0000-000083B40000}"/>
    <cellStyle name="Percent 8 2 3 3 7 2" xfId="42142" xr:uid="{00000000-0005-0000-0000-000084B40000}"/>
    <cellStyle name="Percent 8 2 3 3 8" xfId="42143" xr:uid="{00000000-0005-0000-0000-000085B40000}"/>
    <cellStyle name="Percent 8 2 3 3 8 2" xfId="42144" xr:uid="{00000000-0005-0000-0000-000086B40000}"/>
    <cellStyle name="Percent 8 2 3 3 9" xfId="42145" xr:uid="{00000000-0005-0000-0000-000087B40000}"/>
    <cellStyle name="Percent 8 2 3 4" xfId="42146" xr:uid="{00000000-0005-0000-0000-000088B40000}"/>
    <cellStyle name="Percent 8 2 3 4 10" xfId="42147" xr:uid="{00000000-0005-0000-0000-000089B40000}"/>
    <cellStyle name="Percent 8 2 3 4 2" xfId="42148" xr:uid="{00000000-0005-0000-0000-00008AB40000}"/>
    <cellStyle name="Percent 8 2 3 4 2 2" xfId="42149" xr:uid="{00000000-0005-0000-0000-00008BB40000}"/>
    <cellStyle name="Percent 8 2 3 4 2 2 2" xfId="42150" xr:uid="{00000000-0005-0000-0000-00008CB40000}"/>
    <cellStyle name="Percent 8 2 3 4 2 3" xfId="42151" xr:uid="{00000000-0005-0000-0000-00008DB40000}"/>
    <cellStyle name="Percent 8 2 3 4 2 3 2" xfId="42152" xr:uid="{00000000-0005-0000-0000-00008EB40000}"/>
    <cellStyle name="Percent 8 2 3 4 2 4" xfId="42153" xr:uid="{00000000-0005-0000-0000-00008FB40000}"/>
    <cellStyle name="Percent 8 2 3 4 2 4 2" xfId="42154" xr:uid="{00000000-0005-0000-0000-000090B40000}"/>
    <cellStyle name="Percent 8 2 3 4 2 5" xfId="42155" xr:uid="{00000000-0005-0000-0000-000091B40000}"/>
    <cellStyle name="Percent 8 2 3 4 2 6" xfId="42156" xr:uid="{00000000-0005-0000-0000-000092B40000}"/>
    <cellStyle name="Percent 8 2 3 4 3" xfId="42157" xr:uid="{00000000-0005-0000-0000-000093B40000}"/>
    <cellStyle name="Percent 8 2 3 4 3 2" xfId="42158" xr:uid="{00000000-0005-0000-0000-000094B40000}"/>
    <cellStyle name="Percent 8 2 3 4 3 2 2" xfId="42159" xr:uid="{00000000-0005-0000-0000-000095B40000}"/>
    <cellStyle name="Percent 8 2 3 4 3 3" xfId="42160" xr:uid="{00000000-0005-0000-0000-000096B40000}"/>
    <cellStyle name="Percent 8 2 3 4 3 3 2" xfId="42161" xr:uid="{00000000-0005-0000-0000-000097B40000}"/>
    <cellStyle name="Percent 8 2 3 4 3 4" xfId="42162" xr:uid="{00000000-0005-0000-0000-000098B40000}"/>
    <cellStyle name="Percent 8 2 3 4 3 4 2" xfId="42163" xr:uid="{00000000-0005-0000-0000-000099B40000}"/>
    <cellStyle name="Percent 8 2 3 4 3 5" xfId="42164" xr:uid="{00000000-0005-0000-0000-00009AB40000}"/>
    <cellStyle name="Percent 8 2 3 4 3 6" xfId="42165" xr:uid="{00000000-0005-0000-0000-00009BB40000}"/>
    <cellStyle name="Percent 8 2 3 4 4" xfId="42166" xr:uid="{00000000-0005-0000-0000-00009CB40000}"/>
    <cellStyle name="Percent 8 2 3 4 4 2" xfId="42167" xr:uid="{00000000-0005-0000-0000-00009DB40000}"/>
    <cellStyle name="Percent 8 2 3 4 4 2 2" xfId="42168" xr:uid="{00000000-0005-0000-0000-00009EB40000}"/>
    <cellStyle name="Percent 8 2 3 4 4 3" xfId="42169" xr:uid="{00000000-0005-0000-0000-00009FB40000}"/>
    <cellStyle name="Percent 8 2 3 4 4 3 2" xfId="42170" xr:uid="{00000000-0005-0000-0000-0000A0B40000}"/>
    <cellStyle name="Percent 8 2 3 4 4 4" xfId="42171" xr:uid="{00000000-0005-0000-0000-0000A1B40000}"/>
    <cellStyle name="Percent 8 2 3 4 4 4 2" xfId="42172" xr:uid="{00000000-0005-0000-0000-0000A2B40000}"/>
    <cellStyle name="Percent 8 2 3 4 4 5" xfId="42173" xr:uid="{00000000-0005-0000-0000-0000A3B40000}"/>
    <cellStyle name="Percent 8 2 3 4 4 6" xfId="42174" xr:uid="{00000000-0005-0000-0000-0000A4B40000}"/>
    <cellStyle name="Percent 8 2 3 4 5" xfId="42175" xr:uid="{00000000-0005-0000-0000-0000A5B40000}"/>
    <cellStyle name="Percent 8 2 3 4 5 2" xfId="42176" xr:uid="{00000000-0005-0000-0000-0000A6B40000}"/>
    <cellStyle name="Percent 8 2 3 4 5 2 2" xfId="42177" xr:uid="{00000000-0005-0000-0000-0000A7B40000}"/>
    <cellStyle name="Percent 8 2 3 4 5 3" xfId="42178" xr:uid="{00000000-0005-0000-0000-0000A8B40000}"/>
    <cellStyle name="Percent 8 2 3 4 5 3 2" xfId="42179" xr:uid="{00000000-0005-0000-0000-0000A9B40000}"/>
    <cellStyle name="Percent 8 2 3 4 5 4" xfId="42180" xr:uid="{00000000-0005-0000-0000-0000AAB40000}"/>
    <cellStyle name="Percent 8 2 3 4 5 5" xfId="42181" xr:uid="{00000000-0005-0000-0000-0000ABB40000}"/>
    <cellStyle name="Percent 8 2 3 4 6" xfId="42182" xr:uid="{00000000-0005-0000-0000-0000ACB40000}"/>
    <cellStyle name="Percent 8 2 3 4 6 2" xfId="42183" xr:uid="{00000000-0005-0000-0000-0000ADB40000}"/>
    <cellStyle name="Percent 8 2 3 4 7" xfId="42184" xr:uid="{00000000-0005-0000-0000-0000AEB40000}"/>
    <cellStyle name="Percent 8 2 3 4 7 2" xfId="42185" xr:uid="{00000000-0005-0000-0000-0000AFB40000}"/>
    <cellStyle name="Percent 8 2 3 4 8" xfId="42186" xr:uid="{00000000-0005-0000-0000-0000B0B40000}"/>
    <cellStyle name="Percent 8 2 3 4 8 2" xfId="42187" xr:uid="{00000000-0005-0000-0000-0000B1B40000}"/>
    <cellStyle name="Percent 8 2 3 4 9" xfId="42188" xr:uid="{00000000-0005-0000-0000-0000B2B40000}"/>
    <cellStyle name="Percent 8 2 3 5" xfId="42189" xr:uid="{00000000-0005-0000-0000-0000B3B40000}"/>
    <cellStyle name="Percent 8 2 3 5 2" xfId="42190" xr:uid="{00000000-0005-0000-0000-0000B4B40000}"/>
    <cellStyle name="Percent 8 2 3 5 2 2" xfId="42191" xr:uid="{00000000-0005-0000-0000-0000B5B40000}"/>
    <cellStyle name="Percent 8 2 3 5 3" xfId="42192" xr:uid="{00000000-0005-0000-0000-0000B6B40000}"/>
    <cellStyle name="Percent 8 2 3 5 3 2" xfId="42193" xr:uid="{00000000-0005-0000-0000-0000B7B40000}"/>
    <cellStyle name="Percent 8 2 3 5 4" xfId="42194" xr:uid="{00000000-0005-0000-0000-0000B8B40000}"/>
    <cellStyle name="Percent 8 2 3 5 4 2" xfId="42195" xr:uid="{00000000-0005-0000-0000-0000B9B40000}"/>
    <cellStyle name="Percent 8 2 3 5 5" xfId="42196" xr:uid="{00000000-0005-0000-0000-0000BAB40000}"/>
    <cellStyle name="Percent 8 2 3 5 6" xfId="42197" xr:uid="{00000000-0005-0000-0000-0000BBB40000}"/>
    <cellStyle name="Percent 8 2 3 6" xfId="42198" xr:uid="{00000000-0005-0000-0000-0000BCB40000}"/>
    <cellStyle name="Percent 8 2 3 6 2" xfId="42199" xr:uid="{00000000-0005-0000-0000-0000BDB40000}"/>
    <cellStyle name="Percent 8 2 3 6 2 2" xfId="42200" xr:uid="{00000000-0005-0000-0000-0000BEB40000}"/>
    <cellStyle name="Percent 8 2 3 6 3" xfId="42201" xr:uid="{00000000-0005-0000-0000-0000BFB40000}"/>
    <cellStyle name="Percent 8 2 3 6 3 2" xfId="42202" xr:uid="{00000000-0005-0000-0000-0000C0B40000}"/>
    <cellStyle name="Percent 8 2 3 6 4" xfId="42203" xr:uid="{00000000-0005-0000-0000-0000C1B40000}"/>
    <cellStyle name="Percent 8 2 3 6 4 2" xfId="42204" xr:uid="{00000000-0005-0000-0000-0000C2B40000}"/>
    <cellStyle name="Percent 8 2 3 6 5" xfId="42205" xr:uid="{00000000-0005-0000-0000-0000C3B40000}"/>
    <cellStyle name="Percent 8 2 3 6 6" xfId="42206" xr:uid="{00000000-0005-0000-0000-0000C4B40000}"/>
    <cellStyle name="Percent 8 2 3 7" xfId="42207" xr:uid="{00000000-0005-0000-0000-0000C5B40000}"/>
    <cellStyle name="Percent 8 2 3 7 2" xfId="42208" xr:uid="{00000000-0005-0000-0000-0000C6B40000}"/>
    <cellStyle name="Percent 8 2 3 7 2 2" xfId="42209" xr:uid="{00000000-0005-0000-0000-0000C7B40000}"/>
    <cellStyle name="Percent 8 2 3 7 3" xfId="42210" xr:uid="{00000000-0005-0000-0000-0000C8B40000}"/>
    <cellStyle name="Percent 8 2 3 7 3 2" xfId="42211" xr:uid="{00000000-0005-0000-0000-0000C9B40000}"/>
    <cellStyle name="Percent 8 2 3 7 4" xfId="42212" xr:uid="{00000000-0005-0000-0000-0000CAB40000}"/>
    <cellStyle name="Percent 8 2 3 7 4 2" xfId="42213" xr:uid="{00000000-0005-0000-0000-0000CBB40000}"/>
    <cellStyle name="Percent 8 2 3 7 5" xfId="42214" xr:uid="{00000000-0005-0000-0000-0000CCB40000}"/>
    <cellStyle name="Percent 8 2 3 7 6" xfId="42215" xr:uid="{00000000-0005-0000-0000-0000CDB40000}"/>
    <cellStyle name="Percent 8 2 3 8" xfId="42216" xr:uid="{00000000-0005-0000-0000-0000CEB40000}"/>
    <cellStyle name="Percent 8 2 3 8 2" xfId="42217" xr:uid="{00000000-0005-0000-0000-0000CFB40000}"/>
    <cellStyle name="Percent 8 2 3 8 2 2" xfId="42218" xr:uid="{00000000-0005-0000-0000-0000D0B40000}"/>
    <cellStyle name="Percent 8 2 3 8 3" xfId="42219" xr:uid="{00000000-0005-0000-0000-0000D1B40000}"/>
    <cellStyle name="Percent 8 2 3 8 3 2" xfId="42220" xr:uid="{00000000-0005-0000-0000-0000D2B40000}"/>
    <cellStyle name="Percent 8 2 3 8 4" xfId="42221" xr:uid="{00000000-0005-0000-0000-0000D3B40000}"/>
    <cellStyle name="Percent 8 2 3 8 5" xfId="42222" xr:uid="{00000000-0005-0000-0000-0000D4B40000}"/>
    <cellStyle name="Percent 8 2 3 9" xfId="42223" xr:uid="{00000000-0005-0000-0000-0000D5B40000}"/>
    <cellStyle name="Percent 8 2 3 9 2" xfId="42224" xr:uid="{00000000-0005-0000-0000-0000D6B40000}"/>
    <cellStyle name="Percent 8 2 4" xfId="42225" xr:uid="{00000000-0005-0000-0000-0000D7B40000}"/>
    <cellStyle name="Percent 8 2 4 10" xfId="42226" xr:uid="{00000000-0005-0000-0000-0000D8B40000}"/>
    <cellStyle name="Percent 8 2 4 10 2" xfId="42227" xr:uid="{00000000-0005-0000-0000-0000D9B40000}"/>
    <cellStyle name="Percent 8 2 4 11" xfId="42228" xr:uid="{00000000-0005-0000-0000-0000DAB40000}"/>
    <cellStyle name="Percent 8 2 4 12" xfId="42229" xr:uid="{00000000-0005-0000-0000-0000DBB40000}"/>
    <cellStyle name="Percent 8 2 4 2" xfId="42230" xr:uid="{00000000-0005-0000-0000-0000DCB40000}"/>
    <cellStyle name="Percent 8 2 4 2 10" xfId="42231" xr:uid="{00000000-0005-0000-0000-0000DDB40000}"/>
    <cellStyle name="Percent 8 2 4 2 2" xfId="42232" xr:uid="{00000000-0005-0000-0000-0000DEB40000}"/>
    <cellStyle name="Percent 8 2 4 2 2 2" xfId="42233" xr:uid="{00000000-0005-0000-0000-0000DFB40000}"/>
    <cellStyle name="Percent 8 2 4 2 2 2 2" xfId="42234" xr:uid="{00000000-0005-0000-0000-0000E0B40000}"/>
    <cellStyle name="Percent 8 2 4 2 2 3" xfId="42235" xr:uid="{00000000-0005-0000-0000-0000E1B40000}"/>
    <cellStyle name="Percent 8 2 4 2 2 3 2" xfId="42236" xr:uid="{00000000-0005-0000-0000-0000E2B40000}"/>
    <cellStyle name="Percent 8 2 4 2 2 4" xfId="42237" xr:uid="{00000000-0005-0000-0000-0000E3B40000}"/>
    <cellStyle name="Percent 8 2 4 2 2 4 2" xfId="42238" xr:uid="{00000000-0005-0000-0000-0000E4B40000}"/>
    <cellStyle name="Percent 8 2 4 2 2 5" xfId="42239" xr:uid="{00000000-0005-0000-0000-0000E5B40000}"/>
    <cellStyle name="Percent 8 2 4 2 2 6" xfId="42240" xr:uid="{00000000-0005-0000-0000-0000E6B40000}"/>
    <cellStyle name="Percent 8 2 4 2 3" xfId="42241" xr:uid="{00000000-0005-0000-0000-0000E7B40000}"/>
    <cellStyle name="Percent 8 2 4 2 3 2" xfId="42242" xr:uid="{00000000-0005-0000-0000-0000E8B40000}"/>
    <cellStyle name="Percent 8 2 4 2 3 2 2" xfId="42243" xr:uid="{00000000-0005-0000-0000-0000E9B40000}"/>
    <cellStyle name="Percent 8 2 4 2 3 3" xfId="42244" xr:uid="{00000000-0005-0000-0000-0000EAB40000}"/>
    <cellStyle name="Percent 8 2 4 2 3 3 2" xfId="42245" xr:uid="{00000000-0005-0000-0000-0000EBB40000}"/>
    <cellStyle name="Percent 8 2 4 2 3 4" xfId="42246" xr:uid="{00000000-0005-0000-0000-0000ECB40000}"/>
    <cellStyle name="Percent 8 2 4 2 3 4 2" xfId="42247" xr:uid="{00000000-0005-0000-0000-0000EDB40000}"/>
    <cellStyle name="Percent 8 2 4 2 3 5" xfId="42248" xr:uid="{00000000-0005-0000-0000-0000EEB40000}"/>
    <cellStyle name="Percent 8 2 4 2 3 6" xfId="42249" xr:uid="{00000000-0005-0000-0000-0000EFB40000}"/>
    <cellStyle name="Percent 8 2 4 2 4" xfId="42250" xr:uid="{00000000-0005-0000-0000-0000F0B40000}"/>
    <cellStyle name="Percent 8 2 4 2 4 2" xfId="42251" xr:uid="{00000000-0005-0000-0000-0000F1B40000}"/>
    <cellStyle name="Percent 8 2 4 2 4 2 2" xfId="42252" xr:uid="{00000000-0005-0000-0000-0000F2B40000}"/>
    <cellStyle name="Percent 8 2 4 2 4 3" xfId="42253" xr:uid="{00000000-0005-0000-0000-0000F3B40000}"/>
    <cellStyle name="Percent 8 2 4 2 4 3 2" xfId="42254" xr:uid="{00000000-0005-0000-0000-0000F4B40000}"/>
    <cellStyle name="Percent 8 2 4 2 4 4" xfId="42255" xr:uid="{00000000-0005-0000-0000-0000F5B40000}"/>
    <cellStyle name="Percent 8 2 4 2 4 4 2" xfId="42256" xr:uid="{00000000-0005-0000-0000-0000F6B40000}"/>
    <cellStyle name="Percent 8 2 4 2 4 5" xfId="42257" xr:uid="{00000000-0005-0000-0000-0000F7B40000}"/>
    <cellStyle name="Percent 8 2 4 2 4 6" xfId="42258" xr:uid="{00000000-0005-0000-0000-0000F8B40000}"/>
    <cellStyle name="Percent 8 2 4 2 5" xfId="42259" xr:uid="{00000000-0005-0000-0000-0000F9B40000}"/>
    <cellStyle name="Percent 8 2 4 2 5 2" xfId="42260" xr:uid="{00000000-0005-0000-0000-0000FAB40000}"/>
    <cellStyle name="Percent 8 2 4 2 5 2 2" xfId="42261" xr:uid="{00000000-0005-0000-0000-0000FBB40000}"/>
    <cellStyle name="Percent 8 2 4 2 5 3" xfId="42262" xr:uid="{00000000-0005-0000-0000-0000FCB40000}"/>
    <cellStyle name="Percent 8 2 4 2 5 3 2" xfId="42263" xr:uid="{00000000-0005-0000-0000-0000FDB40000}"/>
    <cellStyle name="Percent 8 2 4 2 5 4" xfId="42264" xr:uid="{00000000-0005-0000-0000-0000FEB40000}"/>
    <cellStyle name="Percent 8 2 4 2 5 5" xfId="42265" xr:uid="{00000000-0005-0000-0000-0000FFB40000}"/>
    <cellStyle name="Percent 8 2 4 2 6" xfId="42266" xr:uid="{00000000-0005-0000-0000-000000B50000}"/>
    <cellStyle name="Percent 8 2 4 2 6 2" xfId="42267" xr:uid="{00000000-0005-0000-0000-000001B50000}"/>
    <cellStyle name="Percent 8 2 4 2 7" xfId="42268" xr:uid="{00000000-0005-0000-0000-000002B50000}"/>
    <cellStyle name="Percent 8 2 4 2 7 2" xfId="42269" xr:uid="{00000000-0005-0000-0000-000003B50000}"/>
    <cellStyle name="Percent 8 2 4 2 8" xfId="42270" xr:uid="{00000000-0005-0000-0000-000004B50000}"/>
    <cellStyle name="Percent 8 2 4 2 8 2" xfId="42271" xr:uid="{00000000-0005-0000-0000-000005B50000}"/>
    <cellStyle name="Percent 8 2 4 2 9" xfId="42272" xr:uid="{00000000-0005-0000-0000-000006B50000}"/>
    <cellStyle name="Percent 8 2 4 3" xfId="42273" xr:uid="{00000000-0005-0000-0000-000007B50000}"/>
    <cellStyle name="Percent 8 2 4 3 10" xfId="42274" xr:uid="{00000000-0005-0000-0000-000008B50000}"/>
    <cellStyle name="Percent 8 2 4 3 2" xfId="42275" xr:uid="{00000000-0005-0000-0000-000009B50000}"/>
    <cellStyle name="Percent 8 2 4 3 2 2" xfId="42276" xr:uid="{00000000-0005-0000-0000-00000AB50000}"/>
    <cellStyle name="Percent 8 2 4 3 2 2 2" xfId="42277" xr:uid="{00000000-0005-0000-0000-00000BB50000}"/>
    <cellStyle name="Percent 8 2 4 3 2 3" xfId="42278" xr:uid="{00000000-0005-0000-0000-00000CB50000}"/>
    <cellStyle name="Percent 8 2 4 3 2 3 2" xfId="42279" xr:uid="{00000000-0005-0000-0000-00000DB50000}"/>
    <cellStyle name="Percent 8 2 4 3 2 4" xfId="42280" xr:uid="{00000000-0005-0000-0000-00000EB50000}"/>
    <cellStyle name="Percent 8 2 4 3 2 4 2" xfId="42281" xr:uid="{00000000-0005-0000-0000-00000FB50000}"/>
    <cellStyle name="Percent 8 2 4 3 2 5" xfId="42282" xr:uid="{00000000-0005-0000-0000-000010B50000}"/>
    <cellStyle name="Percent 8 2 4 3 2 6" xfId="42283" xr:uid="{00000000-0005-0000-0000-000011B50000}"/>
    <cellStyle name="Percent 8 2 4 3 3" xfId="42284" xr:uid="{00000000-0005-0000-0000-000012B50000}"/>
    <cellStyle name="Percent 8 2 4 3 3 2" xfId="42285" xr:uid="{00000000-0005-0000-0000-000013B50000}"/>
    <cellStyle name="Percent 8 2 4 3 3 2 2" xfId="42286" xr:uid="{00000000-0005-0000-0000-000014B50000}"/>
    <cellStyle name="Percent 8 2 4 3 3 3" xfId="42287" xr:uid="{00000000-0005-0000-0000-000015B50000}"/>
    <cellStyle name="Percent 8 2 4 3 3 3 2" xfId="42288" xr:uid="{00000000-0005-0000-0000-000016B50000}"/>
    <cellStyle name="Percent 8 2 4 3 3 4" xfId="42289" xr:uid="{00000000-0005-0000-0000-000017B50000}"/>
    <cellStyle name="Percent 8 2 4 3 3 4 2" xfId="42290" xr:uid="{00000000-0005-0000-0000-000018B50000}"/>
    <cellStyle name="Percent 8 2 4 3 3 5" xfId="42291" xr:uid="{00000000-0005-0000-0000-000019B50000}"/>
    <cellStyle name="Percent 8 2 4 3 3 6" xfId="42292" xr:uid="{00000000-0005-0000-0000-00001AB50000}"/>
    <cellStyle name="Percent 8 2 4 3 4" xfId="42293" xr:uid="{00000000-0005-0000-0000-00001BB50000}"/>
    <cellStyle name="Percent 8 2 4 3 4 2" xfId="42294" xr:uid="{00000000-0005-0000-0000-00001CB50000}"/>
    <cellStyle name="Percent 8 2 4 3 4 2 2" xfId="42295" xr:uid="{00000000-0005-0000-0000-00001DB50000}"/>
    <cellStyle name="Percent 8 2 4 3 4 3" xfId="42296" xr:uid="{00000000-0005-0000-0000-00001EB50000}"/>
    <cellStyle name="Percent 8 2 4 3 4 3 2" xfId="42297" xr:uid="{00000000-0005-0000-0000-00001FB50000}"/>
    <cellStyle name="Percent 8 2 4 3 4 4" xfId="42298" xr:uid="{00000000-0005-0000-0000-000020B50000}"/>
    <cellStyle name="Percent 8 2 4 3 4 4 2" xfId="42299" xr:uid="{00000000-0005-0000-0000-000021B50000}"/>
    <cellStyle name="Percent 8 2 4 3 4 5" xfId="42300" xr:uid="{00000000-0005-0000-0000-000022B50000}"/>
    <cellStyle name="Percent 8 2 4 3 4 6" xfId="42301" xr:uid="{00000000-0005-0000-0000-000023B50000}"/>
    <cellStyle name="Percent 8 2 4 3 5" xfId="42302" xr:uid="{00000000-0005-0000-0000-000024B50000}"/>
    <cellStyle name="Percent 8 2 4 3 5 2" xfId="42303" xr:uid="{00000000-0005-0000-0000-000025B50000}"/>
    <cellStyle name="Percent 8 2 4 3 5 2 2" xfId="42304" xr:uid="{00000000-0005-0000-0000-000026B50000}"/>
    <cellStyle name="Percent 8 2 4 3 5 3" xfId="42305" xr:uid="{00000000-0005-0000-0000-000027B50000}"/>
    <cellStyle name="Percent 8 2 4 3 5 3 2" xfId="42306" xr:uid="{00000000-0005-0000-0000-000028B50000}"/>
    <cellStyle name="Percent 8 2 4 3 5 4" xfId="42307" xr:uid="{00000000-0005-0000-0000-000029B50000}"/>
    <cellStyle name="Percent 8 2 4 3 5 5" xfId="42308" xr:uid="{00000000-0005-0000-0000-00002AB50000}"/>
    <cellStyle name="Percent 8 2 4 3 6" xfId="42309" xr:uid="{00000000-0005-0000-0000-00002BB50000}"/>
    <cellStyle name="Percent 8 2 4 3 6 2" xfId="42310" xr:uid="{00000000-0005-0000-0000-00002CB50000}"/>
    <cellStyle name="Percent 8 2 4 3 7" xfId="42311" xr:uid="{00000000-0005-0000-0000-00002DB50000}"/>
    <cellStyle name="Percent 8 2 4 3 7 2" xfId="42312" xr:uid="{00000000-0005-0000-0000-00002EB50000}"/>
    <cellStyle name="Percent 8 2 4 3 8" xfId="42313" xr:uid="{00000000-0005-0000-0000-00002FB50000}"/>
    <cellStyle name="Percent 8 2 4 3 8 2" xfId="42314" xr:uid="{00000000-0005-0000-0000-000030B50000}"/>
    <cellStyle name="Percent 8 2 4 3 9" xfId="42315" xr:uid="{00000000-0005-0000-0000-000031B50000}"/>
    <cellStyle name="Percent 8 2 4 4" xfId="42316" xr:uid="{00000000-0005-0000-0000-000032B50000}"/>
    <cellStyle name="Percent 8 2 4 4 2" xfId="42317" xr:uid="{00000000-0005-0000-0000-000033B50000}"/>
    <cellStyle name="Percent 8 2 4 4 2 2" xfId="42318" xr:uid="{00000000-0005-0000-0000-000034B50000}"/>
    <cellStyle name="Percent 8 2 4 4 3" xfId="42319" xr:uid="{00000000-0005-0000-0000-000035B50000}"/>
    <cellStyle name="Percent 8 2 4 4 3 2" xfId="42320" xr:uid="{00000000-0005-0000-0000-000036B50000}"/>
    <cellStyle name="Percent 8 2 4 4 4" xfId="42321" xr:uid="{00000000-0005-0000-0000-000037B50000}"/>
    <cellStyle name="Percent 8 2 4 4 4 2" xfId="42322" xr:uid="{00000000-0005-0000-0000-000038B50000}"/>
    <cellStyle name="Percent 8 2 4 4 5" xfId="42323" xr:uid="{00000000-0005-0000-0000-000039B50000}"/>
    <cellStyle name="Percent 8 2 4 4 6" xfId="42324" xr:uid="{00000000-0005-0000-0000-00003AB50000}"/>
    <cellStyle name="Percent 8 2 4 5" xfId="42325" xr:uid="{00000000-0005-0000-0000-00003BB50000}"/>
    <cellStyle name="Percent 8 2 4 5 2" xfId="42326" xr:uid="{00000000-0005-0000-0000-00003CB50000}"/>
    <cellStyle name="Percent 8 2 4 5 2 2" xfId="42327" xr:uid="{00000000-0005-0000-0000-00003DB50000}"/>
    <cellStyle name="Percent 8 2 4 5 3" xfId="42328" xr:uid="{00000000-0005-0000-0000-00003EB50000}"/>
    <cellStyle name="Percent 8 2 4 5 3 2" xfId="42329" xr:uid="{00000000-0005-0000-0000-00003FB50000}"/>
    <cellStyle name="Percent 8 2 4 5 4" xfId="42330" xr:uid="{00000000-0005-0000-0000-000040B50000}"/>
    <cellStyle name="Percent 8 2 4 5 4 2" xfId="42331" xr:uid="{00000000-0005-0000-0000-000041B50000}"/>
    <cellStyle name="Percent 8 2 4 5 5" xfId="42332" xr:uid="{00000000-0005-0000-0000-000042B50000}"/>
    <cellStyle name="Percent 8 2 4 5 6" xfId="42333" xr:uid="{00000000-0005-0000-0000-000043B50000}"/>
    <cellStyle name="Percent 8 2 4 6" xfId="42334" xr:uid="{00000000-0005-0000-0000-000044B50000}"/>
    <cellStyle name="Percent 8 2 4 6 2" xfId="42335" xr:uid="{00000000-0005-0000-0000-000045B50000}"/>
    <cellStyle name="Percent 8 2 4 6 2 2" xfId="42336" xr:uid="{00000000-0005-0000-0000-000046B50000}"/>
    <cellStyle name="Percent 8 2 4 6 3" xfId="42337" xr:uid="{00000000-0005-0000-0000-000047B50000}"/>
    <cellStyle name="Percent 8 2 4 6 3 2" xfId="42338" xr:uid="{00000000-0005-0000-0000-000048B50000}"/>
    <cellStyle name="Percent 8 2 4 6 4" xfId="42339" xr:uid="{00000000-0005-0000-0000-000049B50000}"/>
    <cellStyle name="Percent 8 2 4 6 4 2" xfId="42340" xr:uid="{00000000-0005-0000-0000-00004AB50000}"/>
    <cellStyle name="Percent 8 2 4 6 5" xfId="42341" xr:uid="{00000000-0005-0000-0000-00004BB50000}"/>
    <cellStyle name="Percent 8 2 4 6 6" xfId="42342" xr:uid="{00000000-0005-0000-0000-00004CB50000}"/>
    <cellStyle name="Percent 8 2 4 7" xfId="42343" xr:uid="{00000000-0005-0000-0000-00004DB50000}"/>
    <cellStyle name="Percent 8 2 4 7 2" xfId="42344" xr:uid="{00000000-0005-0000-0000-00004EB50000}"/>
    <cellStyle name="Percent 8 2 4 7 2 2" xfId="42345" xr:uid="{00000000-0005-0000-0000-00004FB50000}"/>
    <cellStyle name="Percent 8 2 4 7 3" xfId="42346" xr:uid="{00000000-0005-0000-0000-000050B50000}"/>
    <cellStyle name="Percent 8 2 4 7 3 2" xfId="42347" xr:uid="{00000000-0005-0000-0000-000051B50000}"/>
    <cellStyle name="Percent 8 2 4 7 4" xfId="42348" xr:uid="{00000000-0005-0000-0000-000052B50000}"/>
    <cellStyle name="Percent 8 2 4 7 5" xfId="42349" xr:uid="{00000000-0005-0000-0000-000053B50000}"/>
    <cellStyle name="Percent 8 2 4 8" xfId="42350" xr:uid="{00000000-0005-0000-0000-000054B50000}"/>
    <cellStyle name="Percent 8 2 4 8 2" xfId="42351" xr:uid="{00000000-0005-0000-0000-000055B50000}"/>
    <cellStyle name="Percent 8 2 4 9" xfId="42352" xr:uid="{00000000-0005-0000-0000-000056B50000}"/>
    <cellStyle name="Percent 8 2 4 9 2" xfId="42353" xr:uid="{00000000-0005-0000-0000-000057B50000}"/>
    <cellStyle name="Percent 8 2 5" xfId="42354" xr:uid="{00000000-0005-0000-0000-000058B50000}"/>
    <cellStyle name="Percent 8 2 5 10" xfId="42355" xr:uid="{00000000-0005-0000-0000-000059B50000}"/>
    <cellStyle name="Percent 8 2 5 11" xfId="42356" xr:uid="{00000000-0005-0000-0000-00005AB50000}"/>
    <cellStyle name="Percent 8 2 5 2" xfId="42357" xr:uid="{00000000-0005-0000-0000-00005BB50000}"/>
    <cellStyle name="Percent 8 2 5 2 2" xfId="42358" xr:uid="{00000000-0005-0000-0000-00005CB50000}"/>
    <cellStyle name="Percent 8 2 5 2 2 2" xfId="42359" xr:uid="{00000000-0005-0000-0000-00005DB50000}"/>
    <cellStyle name="Percent 8 2 5 2 3" xfId="42360" xr:uid="{00000000-0005-0000-0000-00005EB50000}"/>
    <cellStyle name="Percent 8 2 5 2 3 2" xfId="42361" xr:uid="{00000000-0005-0000-0000-00005FB50000}"/>
    <cellStyle name="Percent 8 2 5 2 4" xfId="42362" xr:uid="{00000000-0005-0000-0000-000060B50000}"/>
    <cellStyle name="Percent 8 2 5 2 4 2" xfId="42363" xr:uid="{00000000-0005-0000-0000-000061B50000}"/>
    <cellStyle name="Percent 8 2 5 2 5" xfId="42364" xr:uid="{00000000-0005-0000-0000-000062B50000}"/>
    <cellStyle name="Percent 8 2 5 2 6" xfId="42365" xr:uid="{00000000-0005-0000-0000-000063B50000}"/>
    <cellStyle name="Percent 8 2 5 3" xfId="42366" xr:uid="{00000000-0005-0000-0000-000064B50000}"/>
    <cellStyle name="Percent 8 2 5 3 2" xfId="42367" xr:uid="{00000000-0005-0000-0000-000065B50000}"/>
    <cellStyle name="Percent 8 2 5 3 2 2" xfId="42368" xr:uid="{00000000-0005-0000-0000-000066B50000}"/>
    <cellStyle name="Percent 8 2 5 3 3" xfId="42369" xr:uid="{00000000-0005-0000-0000-000067B50000}"/>
    <cellStyle name="Percent 8 2 5 3 3 2" xfId="42370" xr:uid="{00000000-0005-0000-0000-000068B50000}"/>
    <cellStyle name="Percent 8 2 5 3 4" xfId="42371" xr:uid="{00000000-0005-0000-0000-000069B50000}"/>
    <cellStyle name="Percent 8 2 5 3 4 2" xfId="42372" xr:uid="{00000000-0005-0000-0000-00006AB50000}"/>
    <cellStyle name="Percent 8 2 5 3 5" xfId="42373" xr:uid="{00000000-0005-0000-0000-00006BB50000}"/>
    <cellStyle name="Percent 8 2 5 3 6" xfId="42374" xr:uid="{00000000-0005-0000-0000-00006CB50000}"/>
    <cellStyle name="Percent 8 2 5 4" xfId="42375" xr:uid="{00000000-0005-0000-0000-00006DB50000}"/>
    <cellStyle name="Percent 8 2 5 4 2" xfId="42376" xr:uid="{00000000-0005-0000-0000-00006EB50000}"/>
    <cellStyle name="Percent 8 2 5 4 2 2" xfId="42377" xr:uid="{00000000-0005-0000-0000-00006FB50000}"/>
    <cellStyle name="Percent 8 2 5 4 3" xfId="42378" xr:uid="{00000000-0005-0000-0000-000070B50000}"/>
    <cellStyle name="Percent 8 2 5 4 3 2" xfId="42379" xr:uid="{00000000-0005-0000-0000-000071B50000}"/>
    <cellStyle name="Percent 8 2 5 4 4" xfId="42380" xr:uid="{00000000-0005-0000-0000-000072B50000}"/>
    <cellStyle name="Percent 8 2 5 4 4 2" xfId="42381" xr:uid="{00000000-0005-0000-0000-000073B50000}"/>
    <cellStyle name="Percent 8 2 5 4 5" xfId="42382" xr:uid="{00000000-0005-0000-0000-000074B50000}"/>
    <cellStyle name="Percent 8 2 5 4 6" xfId="42383" xr:uid="{00000000-0005-0000-0000-000075B50000}"/>
    <cellStyle name="Percent 8 2 5 5" xfId="42384" xr:uid="{00000000-0005-0000-0000-000076B50000}"/>
    <cellStyle name="Percent 8 2 5 5 2" xfId="42385" xr:uid="{00000000-0005-0000-0000-000077B50000}"/>
    <cellStyle name="Percent 8 2 5 5 2 2" xfId="42386" xr:uid="{00000000-0005-0000-0000-000078B50000}"/>
    <cellStyle name="Percent 8 2 5 5 3" xfId="42387" xr:uid="{00000000-0005-0000-0000-000079B50000}"/>
    <cellStyle name="Percent 8 2 5 5 3 2" xfId="42388" xr:uid="{00000000-0005-0000-0000-00007AB50000}"/>
    <cellStyle name="Percent 8 2 5 5 4" xfId="42389" xr:uid="{00000000-0005-0000-0000-00007BB50000}"/>
    <cellStyle name="Percent 8 2 5 5 4 2" xfId="42390" xr:uid="{00000000-0005-0000-0000-00007CB50000}"/>
    <cellStyle name="Percent 8 2 5 5 5" xfId="42391" xr:uid="{00000000-0005-0000-0000-00007DB50000}"/>
    <cellStyle name="Percent 8 2 5 5 6" xfId="42392" xr:uid="{00000000-0005-0000-0000-00007EB50000}"/>
    <cellStyle name="Percent 8 2 5 6" xfId="42393" xr:uid="{00000000-0005-0000-0000-00007FB50000}"/>
    <cellStyle name="Percent 8 2 5 6 2" xfId="42394" xr:uid="{00000000-0005-0000-0000-000080B50000}"/>
    <cellStyle name="Percent 8 2 5 6 2 2" xfId="42395" xr:uid="{00000000-0005-0000-0000-000081B50000}"/>
    <cellStyle name="Percent 8 2 5 6 3" xfId="42396" xr:uid="{00000000-0005-0000-0000-000082B50000}"/>
    <cellStyle name="Percent 8 2 5 6 3 2" xfId="42397" xr:uid="{00000000-0005-0000-0000-000083B50000}"/>
    <cellStyle name="Percent 8 2 5 6 4" xfId="42398" xr:uid="{00000000-0005-0000-0000-000084B50000}"/>
    <cellStyle name="Percent 8 2 5 6 5" xfId="42399" xr:uid="{00000000-0005-0000-0000-000085B50000}"/>
    <cellStyle name="Percent 8 2 5 7" xfId="42400" xr:uid="{00000000-0005-0000-0000-000086B50000}"/>
    <cellStyle name="Percent 8 2 5 7 2" xfId="42401" xr:uid="{00000000-0005-0000-0000-000087B50000}"/>
    <cellStyle name="Percent 8 2 5 8" xfId="42402" xr:uid="{00000000-0005-0000-0000-000088B50000}"/>
    <cellStyle name="Percent 8 2 5 8 2" xfId="42403" xr:uid="{00000000-0005-0000-0000-000089B50000}"/>
    <cellStyle name="Percent 8 2 5 9" xfId="42404" xr:uid="{00000000-0005-0000-0000-00008AB50000}"/>
    <cellStyle name="Percent 8 2 5 9 2" xfId="42405" xr:uid="{00000000-0005-0000-0000-00008BB50000}"/>
    <cellStyle name="Percent 8 2 6" xfId="42406" xr:uid="{00000000-0005-0000-0000-00008CB50000}"/>
    <cellStyle name="Percent 8 2 6 10" xfId="42407" xr:uid="{00000000-0005-0000-0000-00008DB50000}"/>
    <cellStyle name="Percent 8 2 6 2" xfId="42408" xr:uid="{00000000-0005-0000-0000-00008EB50000}"/>
    <cellStyle name="Percent 8 2 6 2 2" xfId="42409" xr:uid="{00000000-0005-0000-0000-00008FB50000}"/>
    <cellStyle name="Percent 8 2 6 2 2 2" xfId="42410" xr:uid="{00000000-0005-0000-0000-000090B50000}"/>
    <cellStyle name="Percent 8 2 6 2 3" xfId="42411" xr:uid="{00000000-0005-0000-0000-000091B50000}"/>
    <cellStyle name="Percent 8 2 6 2 3 2" xfId="42412" xr:uid="{00000000-0005-0000-0000-000092B50000}"/>
    <cellStyle name="Percent 8 2 6 2 4" xfId="42413" xr:uid="{00000000-0005-0000-0000-000093B50000}"/>
    <cellStyle name="Percent 8 2 6 2 4 2" xfId="42414" xr:uid="{00000000-0005-0000-0000-000094B50000}"/>
    <cellStyle name="Percent 8 2 6 2 5" xfId="42415" xr:uid="{00000000-0005-0000-0000-000095B50000}"/>
    <cellStyle name="Percent 8 2 6 2 6" xfId="42416" xr:uid="{00000000-0005-0000-0000-000096B50000}"/>
    <cellStyle name="Percent 8 2 6 3" xfId="42417" xr:uid="{00000000-0005-0000-0000-000097B50000}"/>
    <cellStyle name="Percent 8 2 6 3 2" xfId="42418" xr:uid="{00000000-0005-0000-0000-000098B50000}"/>
    <cellStyle name="Percent 8 2 6 3 2 2" xfId="42419" xr:uid="{00000000-0005-0000-0000-000099B50000}"/>
    <cellStyle name="Percent 8 2 6 3 3" xfId="42420" xr:uid="{00000000-0005-0000-0000-00009AB50000}"/>
    <cellStyle name="Percent 8 2 6 3 3 2" xfId="42421" xr:uid="{00000000-0005-0000-0000-00009BB50000}"/>
    <cellStyle name="Percent 8 2 6 3 4" xfId="42422" xr:uid="{00000000-0005-0000-0000-00009CB50000}"/>
    <cellStyle name="Percent 8 2 6 3 4 2" xfId="42423" xr:uid="{00000000-0005-0000-0000-00009DB50000}"/>
    <cellStyle name="Percent 8 2 6 3 5" xfId="42424" xr:uid="{00000000-0005-0000-0000-00009EB50000}"/>
    <cellStyle name="Percent 8 2 6 3 6" xfId="42425" xr:uid="{00000000-0005-0000-0000-00009FB50000}"/>
    <cellStyle name="Percent 8 2 6 4" xfId="42426" xr:uid="{00000000-0005-0000-0000-0000A0B50000}"/>
    <cellStyle name="Percent 8 2 6 4 2" xfId="42427" xr:uid="{00000000-0005-0000-0000-0000A1B50000}"/>
    <cellStyle name="Percent 8 2 6 4 2 2" xfId="42428" xr:uid="{00000000-0005-0000-0000-0000A2B50000}"/>
    <cellStyle name="Percent 8 2 6 4 3" xfId="42429" xr:uid="{00000000-0005-0000-0000-0000A3B50000}"/>
    <cellStyle name="Percent 8 2 6 4 3 2" xfId="42430" xr:uid="{00000000-0005-0000-0000-0000A4B50000}"/>
    <cellStyle name="Percent 8 2 6 4 4" xfId="42431" xr:uid="{00000000-0005-0000-0000-0000A5B50000}"/>
    <cellStyle name="Percent 8 2 6 4 4 2" xfId="42432" xr:uid="{00000000-0005-0000-0000-0000A6B50000}"/>
    <cellStyle name="Percent 8 2 6 4 5" xfId="42433" xr:uid="{00000000-0005-0000-0000-0000A7B50000}"/>
    <cellStyle name="Percent 8 2 6 4 6" xfId="42434" xr:uid="{00000000-0005-0000-0000-0000A8B50000}"/>
    <cellStyle name="Percent 8 2 6 5" xfId="42435" xr:uid="{00000000-0005-0000-0000-0000A9B50000}"/>
    <cellStyle name="Percent 8 2 6 5 2" xfId="42436" xr:uid="{00000000-0005-0000-0000-0000AAB50000}"/>
    <cellStyle name="Percent 8 2 6 5 2 2" xfId="42437" xr:uid="{00000000-0005-0000-0000-0000ABB50000}"/>
    <cellStyle name="Percent 8 2 6 5 3" xfId="42438" xr:uid="{00000000-0005-0000-0000-0000ACB50000}"/>
    <cellStyle name="Percent 8 2 6 5 3 2" xfId="42439" xr:uid="{00000000-0005-0000-0000-0000ADB50000}"/>
    <cellStyle name="Percent 8 2 6 5 4" xfId="42440" xr:uid="{00000000-0005-0000-0000-0000AEB50000}"/>
    <cellStyle name="Percent 8 2 6 5 5" xfId="42441" xr:uid="{00000000-0005-0000-0000-0000AFB50000}"/>
    <cellStyle name="Percent 8 2 6 6" xfId="42442" xr:uid="{00000000-0005-0000-0000-0000B0B50000}"/>
    <cellStyle name="Percent 8 2 6 6 2" xfId="42443" xr:uid="{00000000-0005-0000-0000-0000B1B50000}"/>
    <cellStyle name="Percent 8 2 6 7" xfId="42444" xr:uid="{00000000-0005-0000-0000-0000B2B50000}"/>
    <cellStyle name="Percent 8 2 6 7 2" xfId="42445" xr:uid="{00000000-0005-0000-0000-0000B3B50000}"/>
    <cellStyle name="Percent 8 2 6 8" xfId="42446" xr:uid="{00000000-0005-0000-0000-0000B4B50000}"/>
    <cellStyle name="Percent 8 2 6 8 2" xfId="42447" xr:uid="{00000000-0005-0000-0000-0000B5B50000}"/>
    <cellStyle name="Percent 8 2 6 9" xfId="42448" xr:uid="{00000000-0005-0000-0000-0000B6B50000}"/>
    <cellStyle name="Percent 8 2 7" xfId="42449" xr:uid="{00000000-0005-0000-0000-0000B7B50000}"/>
    <cellStyle name="Percent 8 2 7 10" xfId="42450" xr:uid="{00000000-0005-0000-0000-0000B8B50000}"/>
    <cellStyle name="Percent 8 2 7 2" xfId="42451" xr:uid="{00000000-0005-0000-0000-0000B9B50000}"/>
    <cellStyle name="Percent 8 2 7 2 2" xfId="42452" xr:uid="{00000000-0005-0000-0000-0000BAB50000}"/>
    <cellStyle name="Percent 8 2 7 2 2 2" xfId="42453" xr:uid="{00000000-0005-0000-0000-0000BBB50000}"/>
    <cellStyle name="Percent 8 2 7 2 3" xfId="42454" xr:uid="{00000000-0005-0000-0000-0000BCB50000}"/>
    <cellStyle name="Percent 8 2 7 2 3 2" xfId="42455" xr:uid="{00000000-0005-0000-0000-0000BDB50000}"/>
    <cellStyle name="Percent 8 2 7 2 4" xfId="42456" xr:uid="{00000000-0005-0000-0000-0000BEB50000}"/>
    <cellStyle name="Percent 8 2 7 2 4 2" xfId="42457" xr:uid="{00000000-0005-0000-0000-0000BFB50000}"/>
    <cellStyle name="Percent 8 2 7 2 5" xfId="42458" xr:uid="{00000000-0005-0000-0000-0000C0B50000}"/>
    <cellStyle name="Percent 8 2 7 2 6" xfId="42459" xr:uid="{00000000-0005-0000-0000-0000C1B50000}"/>
    <cellStyle name="Percent 8 2 7 3" xfId="42460" xr:uid="{00000000-0005-0000-0000-0000C2B50000}"/>
    <cellStyle name="Percent 8 2 7 3 2" xfId="42461" xr:uid="{00000000-0005-0000-0000-0000C3B50000}"/>
    <cellStyle name="Percent 8 2 7 3 2 2" xfId="42462" xr:uid="{00000000-0005-0000-0000-0000C4B50000}"/>
    <cellStyle name="Percent 8 2 7 3 3" xfId="42463" xr:uid="{00000000-0005-0000-0000-0000C5B50000}"/>
    <cellStyle name="Percent 8 2 7 3 3 2" xfId="42464" xr:uid="{00000000-0005-0000-0000-0000C6B50000}"/>
    <cellStyle name="Percent 8 2 7 3 4" xfId="42465" xr:uid="{00000000-0005-0000-0000-0000C7B50000}"/>
    <cellStyle name="Percent 8 2 7 3 4 2" xfId="42466" xr:uid="{00000000-0005-0000-0000-0000C8B50000}"/>
    <cellStyle name="Percent 8 2 7 3 5" xfId="42467" xr:uid="{00000000-0005-0000-0000-0000C9B50000}"/>
    <cellStyle name="Percent 8 2 7 3 6" xfId="42468" xr:uid="{00000000-0005-0000-0000-0000CAB50000}"/>
    <cellStyle name="Percent 8 2 7 4" xfId="42469" xr:uid="{00000000-0005-0000-0000-0000CBB50000}"/>
    <cellStyle name="Percent 8 2 7 4 2" xfId="42470" xr:uid="{00000000-0005-0000-0000-0000CCB50000}"/>
    <cellStyle name="Percent 8 2 7 4 2 2" xfId="42471" xr:uid="{00000000-0005-0000-0000-0000CDB50000}"/>
    <cellStyle name="Percent 8 2 7 4 3" xfId="42472" xr:uid="{00000000-0005-0000-0000-0000CEB50000}"/>
    <cellStyle name="Percent 8 2 7 4 3 2" xfId="42473" xr:uid="{00000000-0005-0000-0000-0000CFB50000}"/>
    <cellStyle name="Percent 8 2 7 4 4" xfId="42474" xr:uid="{00000000-0005-0000-0000-0000D0B50000}"/>
    <cellStyle name="Percent 8 2 7 4 4 2" xfId="42475" xr:uid="{00000000-0005-0000-0000-0000D1B50000}"/>
    <cellStyle name="Percent 8 2 7 4 5" xfId="42476" xr:uid="{00000000-0005-0000-0000-0000D2B50000}"/>
    <cellStyle name="Percent 8 2 7 4 6" xfId="42477" xr:uid="{00000000-0005-0000-0000-0000D3B50000}"/>
    <cellStyle name="Percent 8 2 7 5" xfId="42478" xr:uid="{00000000-0005-0000-0000-0000D4B50000}"/>
    <cellStyle name="Percent 8 2 7 5 2" xfId="42479" xr:uid="{00000000-0005-0000-0000-0000D5B50000}"/>
    <cellStyle name="Percent 8 2 7 5 2 2" xfId="42480" xr:uid="{00000000-0005-0000-0000-0000D6B50000}"/>
    <cellStyle name="Percent 8 2 7 5 3" xfId="42481" xr:uid="{00000000-0005-0000-0000-0000D7B50000}"/>
    <cellStyle name="Percent 8 2 7 5 3 2" xfId="42482" xr:uid="{00000000-0005-0000-0000-0000D8B50000}"/>
    <cellStyle name="Percent 8 2 7 5 4" xfId="42483" xr:uid="{00000000-0005-0000-0000-0000D9B50000}"/>
    <cellStyle name="Percent 8 2 7 5 5" xfId="42484" xr:uid="{00000000-0005-0000-0000-0000DAB50000}"/>
    <cellStyle name="Percent 8 2 7 6" xfId="42485" xr:uid="{00000000-0005-0000-0000-0000DBB50000}"/>
    <cellStyle name="Percent 8 2 7 6 2" xfId="42486" xr:uid="{00000000-0005-0000-0000-0000DCB50000}"/>
    <cellStyle name="Percent 8 2 7 7" xfId="42487" xr:uid="{00000000-0005-0000-0000-0000DDB50000}"/>
    <cellStyle name="Percent 8 2 7 7 2" xfId="42488" xr:uid="{00000000-0005-0000-0000-0000DEB50000}"/>
    <cellStyle name="Percent 8 2 7 8" xfId="42489" xr:uid="{00000000-0005-0000-0000-0000DFB50000}"/>
    <cellStyle name="Percent 8 2 7 8 2" xfId="42490" xr:uid="{00000000-0005-0000-0000-0000E0B50000}"/>
    <cellStyle name="Percent 8 2 7 9" xfId="42491" xr:uid="{00000000-0005-0000-0000-0000E1B50000}"/>
    <cellStyle name="Percent 8 2 8" xfId="42492" xr:uid="{00000000-0005-0000-0000-0000E2B50000}"/>
    <cellStyle name="Percent 8 2 8 2" xfId="42493" xr:uid="{00000000-0005-0000-0000-0000E3B50000}"/>
    <cellStyle name="Percent 8 2 8 2 2" xfId="42494" xr:uid="{00000000-0005-0000-0000-0000E4B50000}"/>
    <cellStyle name="Percent 8 2 8 3" xfId="42495" xr:uid="{00000000-0005-0000-0000-0000E5B50000}"/>
    <cellStyle name="Percent 8 2 8 3 2" xfId="42496" xr:uid="{00000000-0005-0000-0000-0000E6B50000}"/>
    <cellStyle name="Percent 8 2 8 4" xfId="42497" xr:uid="{00000000-0005-0000-0000-0000E7B50000}"/>
    <cellStyle name="Percent 8 2 8 4 2" xfId="42498" xr:uid="{00000000-0005-0000-0000-0000E8B50000}"/>
    <cellStyle name="Percent 8 2 8 5" xfId="42499" xr:uid="{00000000-0005-0000-0000-0000E9B50000}"/>
    <cellStyle name="Percent 8 2 8 6" xfId="42500" xr:uid="{00000000-0005-0000-0000-0000EAB50000}"/>
    <cellStyle name="Percent 8 2 9" xfId="42501" xr:uid="{00000000-0005-0000-0000-0000EBB50000}"/>
    <cellStyle name="Percent 8 2 9 2" xfId="42502" xr:uid="{00000000-0005-0000-0000-0000ECB50000}"/>
    <cellStyle name="Percent 8 2 9 2 2" xfId="42503" xr:uid="{00000000-0005-0000-0000-0000EDB50000}"/>
    <cellStyle name="Percent 8 2 9 3" xfId="42504" xr:uid="{00000000-0005-0000-0000-0000EEB50000}"/>
    <cellStyle name="Percent 8 2 9 3 2" xfId="42505" xr:uid="{00000000-0005-0000-0000-0000EFB50000}"/>
    <cellStyle name="Percent 8 2 9 4" xfId="42506" xr:uid="{00000000-0005-0000-0000-0000F0B50000}"/>
    <cellStyle name="Percent 8 2 9 4 2" xfId="42507" xr:uid="{00000000-0005-0000-0000-0000F1B50000}"/>
    <cellStyle name="Percent 8 2 9 5" xfId="42508" xr:uid="{00000000-0005-0000-0000-0000F2B50000}"/>
    <cellStyle name="Percent 8 2 9 6" xfId="42509" xr:uid="{00000000-0005-0000-0000-0000F3B50000}"/>
    <cellStyle name="Percent 8 20" xfId="42510" xr:uid="{00000000-0005-0000-0000-0000F4B50000}"/>
    <cellStyle name="Percent 8 3" xfId="42511" xr:uid="{00000000-0005-0000-0000-0000F5B50000}"/>
    <cellStyle name="Percent 8 3 10" xfId="42512" xr:uid="{00000000-0005-0000-0000-0000F6B50000}"/>
    <cellStyle name="Percent 8 3 10 2" xfId="42513" xr:uid="{00000000-0005-0000-0000-0000F7B50000}"/>
    <cellStyle name="Percent 8 3 10 2 2" xfId="42514" xr:uid="{00000000-0005-0000-0000-0000F8B50000}"/>
    <cellStyle name="Percent 8 3 10 3" xfId="42515" xr:uid="{00000000-0005-0000-0000-0000F9B50000}"/>
    <cellStyle name="Percent 8 3 10 3 2" xfId="42516" xr:uid="{00000000-0005-0000-0000-0000FAB50000}"/>
    <cellStyle name="Percent 8 3 10 4" xfId="42517" xr:uid="{00000000-0005-0000-0000-0000FBB50000}"/>
    <cellStyle name="Percent 8 3 10 4 2" xfId="42518" xr:uid="{00000000-0005-0000-0000-0000FCB50000}"/>
    <cellStyle name="Percent 8 3 10 5" xfId="42519" xr:uid="{00000000-0005-0000-0000-0000FDB50000}"/>
    <cellStyle name="Percent 8 3 10 6" xfId="42520" xr:uid="{00000000-0005-0000-0000-0000FEB50000}"/>
    <cellStyle name="Percent 8 3 11" xfId="42521" xr:uid="{00000000-0005-0000-0000-0000FFB50000}"/>
    <cellStyle name="Percent 8 3 11 2" xfId="42522" xr:uid="{00000000-0005-0000-0000-000000B60000}"/>
    <cellStyle name="Percent 8 3 11 2 2" xfId="42523" xr:uid="{00000000-0005-0000-0000-000001B60000}"/>
    <cellStyle name="Percent 8 3 11 3" xfId="42524" xr:uid="{00000000-0005-0000-0000-000002B60000}"/>
    <cellStyle name="Percent 8 3 11 3 2" xfId="42525" xr:uid="{00000000-0005-0000-0000-000003B60000}"/>
    <cellStyle name="Percent 8 3 11 4" xfId="42526" xr:uid="{00000000-0005-0000-0000-000004B60000}"/>
    <cellStyle name="Percent 8 3 11 5" xfId="42527" xr:uid="{00000000-0005-0000-0000-000005B60000}"/>
    <cellStyle name="Percent 8 3 12" xfId="42528" xr:uid="{00000000-0005-0000-0000-000006B60000}"/>
    <cellStyle name="Percent 8 3 12 2" xfId="42529" xr:uid="{00000000-0005-0000-0000-000007B60000}"/>
    <cellStyle name="Percent 8 3 13" xfId="42530" xr:uid="{00000000-0005-0000-0000-000008B60000}"/>
    <cellStyle name="Percent 8 3 13 2" xfId="42531" xr:uid="{00000000-0005-0000-0000-000009B60000}"/>
    <cellStyle name="Percent 8 3 14" xfId="42532" xr:uid="{00000000-0005-0000-0000-00000AB60000}"/>
    <cellStyle name="Percent 8 3 14 2" xfId="42533" xr:uid="{00000000-0005-0000-0000-00000BB60000}"/>
    <cellStyle name="Percent 8 3 15" xfId="42534" xr:uid="{00000000-0005-0000-0000-00000CB60000}"/>
    <cellStyle name="Percent 8 3 16" xfId="42535" xr:uid="{00000000-0005-0000-0000-00000DB60000}"/>
    <cellStyle name="Percent 8 3 2" xfId="42536" xr:uid="{00000000-0005-0000-0000-00000EB60000}"/>
    <cellStyle name="Percent 8 3 2 10" xfId="42537" xr:uid="{00000000-0005-0000-0000-00000FB60000}"/>
    <cellStyle name="Percent 8 3 2 10 2" xfId="42538" xr:uid="{00000000-0005-0000-0000-000010B60000}"/>
    <cellStyle name="Percent 8 3 2 11" xfId="42539" xr:uid="{00000000-0005-0000-0000-000011B60000}"/>
    <cellStyle name="Percent 8 3 2 11 2" xfId="42540" xr:uid="{00000000-0005-0000-0000-000012B60000}"/>
    <cellStyle name="Percent 8 3 2 12" xfId="42541" xr:uid="{00000000-0005-0000-0000-000013B60000}"/>
    <cellStyle name="Percent 8 3 2 13" xfId="42542" xr:uid="{00000000-0005-0000-0000-000014B60000}"/>
    <cellStyle name="Percent 8 3 2 2" xfId="42543" xr:uid="{00000000-0005-0000-0000-000015B60000}"/>
    <cellStyle name="Percent 8 3 2 2 10" xfId="42544" xr:uid="{00000000-0005-0000-0000-000016B60000}"/>
    <cellStyle name="Percent 8 3 2 2 11" xfId="42545" xr:uid="{00000000-0005-0000-0000-000017B60000}"/>
    <cellStyle name="Percent 8 3 2 2 2" xfId="42546" xr:uid="{00000000-0005-0000-0000-000018B60000}"/>
    <cellStyle name="Percent 8 3 2 2 2 2" xfId="42547" xr:uid="{00000000-0005-0000-0000-000019B60000}"/>
    <cellStyle name="Percent 8 3 2 2 2 2 2" xfId="42548" xr:uid="{00000000-0005-0000-0000-00001AB60000}"/>
    <cellStyle name="Percent 8 3 2 2 2 3" xfId="42549" xr:uid="{00000000-0005-0000-0000-00001BB60000}"/>
    <cellStyle name="Percent 8 3 2 2 2 3 2" xfId="42550" xr:uid="{00000000-0005-0000-0000-00001CB60000}"/>
    <cellStyle name="Percent 8 3 2 2 2 4" xfId="42551" xr:uid="{00000000-0005-0000-0000-00001DB60000}"/>
    <cellStyle name="Percent 8 3 2 2 2 4 2" xfId="42552" xr:uid="{00000000-0005-0000-0000-00001EB60000}"/>
    <cellStyle name="Percent 8 3 2 2 2 5" xfId="42553" xr:uid="{00000000-0005-0000-0000-00001FB60000}"/>
    <cellStyle name="Percent 8 3 2 2 2 6" xfId="42554" xr:uid="{00000000-0005-0000-0000-000020B60000}"/>
    <cellStyle name="Percent 8 3 2 2 3" xfId="42555" xr:uid="{00000000-0005-0000-0000-000021B60000}"/>
    <cellStyle name="Percent 8 3 2 2 3 2" xfId="42556" xr:uid="{00000000-0005-0000-0000-000022B60000}"/>
    <cellStyle name="Percent 8 3 2 2 3 2 2" xfId="42557" xr:uid="{00000000-0005-0000-0000-000023B60000}"/>
    <cellStyle name="Percent 8 3 2 2 3 3" xfId="42558" xr:uid="{00000000-0005-0000-0000-000024B60000}"/>
    <cellStyle name="Percent 8 3 2 2 3 3 2" xfId="42559" xr:uid="{00000000-0005-0000-0000-000025B60000}"/>
    <cellStyle name="Percent 8 3 2 2 3 4" xfId="42560" xr:uid="{00000000-0005-0000-0000-000026B60000}"/>
    <cellStyle name="Percent 8 3 2 2 3 4 2" xfId="42561" xr:uid="{00000000-0005-0000-0000-000027B60000}"/>
    <cellStyle name="Percent 8 3 2 2 3 5" xfId="42562" xr:uid="{00000000-0005-0000-0000-000028B60000}"/>
    <cellStyle name="Percent 8 3 2 2 3 6" xfId="42563" xr:uid="{00000000-0005-0000-0000-000029B60000}"/>
    <cellStyle name="Percent 8 3 2 2 4" xfId="42564" xr:uid="{00000000-0005-0000-0000-00002AB60000}"/>
    <cellStyle name="Percent 8 3 2 2 4 2" xfId="42565" xr:uid="{00000000-0005-0000-0000-00002BB60000}"/>
    <cellStyle name="Percent 8 3 2 2 4 2 2" xfId="42566" xr:uid="{00000000-0005-0000-0000-00002CB60000}"/>
    <cellStyle name="Percent 8 3 2 2 4 3" xfId="42567" xr:uid="{00000000-0005-0000-0000-00002DB60000}"/>
    <cellStyle name="Percent 8 3 2 2 4 3 2" xfId="42568" xr:uid="{00000000-0005-0000-0000-00002EB60000}"/>
    <cellStyle name="Percent 8 3 2 2 4 4" xfId="42569" xr:uid="{00000000-0005-0000-0000-00002FB60000}"/>
    <cellStyle name="Percent 8 3 2 2 4 4 2" xfId="42570" xr:uid="{00000000-0005-0000-0000-000030B60000}"/>
    <cellStyle name="Percent 8 3 2 2 4 5" xfId="42571" xr:uid="{00000000-0005-0000-0000-000031B60000}"/>
    <cellStyle name="Percent 8 3 2 2 4 6" xfId="42572" xr:uid="{00000000-0005-0000-0000-000032B60000}"/>
    <cellStyle name="Percent 8 3 2 2 5" xfId="42573" xr:uid="{00000000-0005-0000-0000-000033B60000}"/>
    <cellStyle name="Percent 8 3 2 2 5 2" xfId="42574" xr:uid="{00000000-0005-0000-0000-000034B60000}"/>
    <cellStyle name="Percent 8 3 2 2 5 2 2" xfId="42575" xr:uid="{00000000-0005-0000-0000-000035B60000}"/>
    <cellStyle name="Percent 8 3 2 2 5 3" xfId="42576" xr:uid="{00000000-0005-0000-0000-000036B60000}"/>
    <cellStyle name="Percent 8 3 2 2 5 3 2" xfId="42577" xr:uid="{00000000-0005-0000-0000-000037B60000}"/>
    <cellStyle name="Percent 8 3 2 2 5 4" xfId="42578" xr:uid="{00000000-0005-0000-0000-000038B60000}"/>
    <cellStyle name="Percent 8 3 2 2 5 4 2" xfId="42579" xr:uid="{00000000-0005-0000-0000-000039B60000}"/>
    <cellStyle name="Percent 8 3 2 2 5 5" xfId="42580" xr:uid="{00000000-0005-0000-0000-00003AB60000}"/>
    <cellStyle name="Percent 8 3 2 2 5 6" xfId="42581" xr:uid="{00000000-0005-0000-0000-00003BB60000}"/>
    <cellStyle name="Percent 8 3 2 2 6" xfId="42582" xr:uid="{00000000-0005-0000-0000-00003CB60000}"/>
    <cellStyle name="Percent 8 3 2 2 6 2" xfId="42583" xr:uid="{00000000-0005-0000-0000-00003DB60000}"/>
    <cellStyle name="Percent 8 3 2 2 6 2 2" xfId="42584" xr:uid="{00000000-0005-0000-0000-00003EB60000}"/>
    <cellStyle name="Percent 8 3 2 2 6 3" xfId="42585" xr:uid="{00000000-0005-0000-0000-00003FB60000}"/>
    <cellStyle name="Percent 8 3 2 2 6 3 2" xfId="42586" xr:uid="{00000000-0005-0000-0000-000040B60000}"/>
    <cellStyle name="Percent 8 3 2 2 6 4" xfId="42587" xr:uid="{00000000-0005-0000-0000-000041B60000}"/>
    <cellStyle name="Percent 8 3 2 2 6 5" xfId="42588" xr:uid="{00000000-0005-0000-0000-000042B60000}"/>
    <cellStyle name="Percent 8 3 2 2 7" xfId="42589" xr:uid="{00000000-0005-0000-0000-000043B60000}"/>
    <cellStyle name="Percent 8 3 2 2 7 2" xfId="42590" xr:uid="{00000000-0005-0000-0000-000044B60000}"/>
    <cellStyle name="Percent 8 3 2 2 8" xfId="42591" xr:uid="{00000000-0005-0000-0000-000045B60000}"/>
    <cellStyle name="Percent 8 3 2 2 8 2" xfId="42592" xr:uid="{00000000-0005-0000-0000-000046B60000}"/>
    <cellStyle name="Percent 8 3 2 2 9" xfId="42593" xr:uid="{00000000-0005-0000-0000-000047B60000}"/>
    <cellStyle name="Percent 8 3 2 2 9 2" xfId="42594" xr:uid="{00000000-0005-0000-0000-000048B60000}"/>
    <cellStyle name="Percent 8 3 2 3" xfId="42595" xr:uid="{00000000-0005-0000-0000-000049B60000}"/>
    <cellStyle name="Percent 8 3 2 3 10" xfId="42596" xr:uid="{00000000-0005-0000-0000-00004AB60000}"/>
    <cellStyle name="Percent 8 3 2 3 2" xfId="42597" xr:uid="{00000000-0005-0000-0000-00004BB60000}"/>
    <cellStyle name="Percent 8 3 2 3 2 2" xfId="42598" xr:uid="{00000000-0005-0000-0000-00004CB60000}"/>
    <cellStyle name="Percent 8 3 2 3 2 2 2" xfId="42599" xr:uid="{00000000-0005-0000-0000-00004DB60000}"/>
    <cellStyle name="Percent 8 3 2 3 2 3" xfId="42600" xr:uid="{00000000-0005-0000-0000-00004EB60000}"/>
    <cellStyle name="Percent 8 3 2 3 2 3 2" xfId="42601" xr:uid="{00000000-0005-0000-0000-00004FB60000}"/>
    <cellStyle name="Percent 8 3 2 3 2 4" xfId="42602" xr:uid="{00000000-0005-0000-0000-000050B60000}"/>
    <cellStyle name="Percent 8 3 2 3 2 4 2" xfId="42603" xr:uid="{00000000-0005-0000-0000-000051B60000}"/>
    <cellStyle name="Percent 8 3 2 3 2 5" xfId="42604" xr:uid="{00000000-0005-0000-0000-000052B60000}"/>
    <cellStyle name="Percent 8 3 2 3 2 6" xfId="42605" xr:uid="{00000000-0005-0000-0000-000053B60000}"/>
    <cellStyle name="Percent 8 3 2 3 3" xfId="42606" xr:uid="{00000000-0005-0000-0000-000054B60000}"/>
    <cellStyle name="Percent 8 3 2 3 3 2" xfId="42607" xr:uid="{00000000-0005-0000-0000-000055B60000}"/>
    <cellStyle name="Percent 8 3 2 3 3 2 2" xfId="42608" xr:uid="{00000000-0005-0000-0000-000056B60000}"/>
    <cellStyle name="Percent 8 3 2 3 3 3" xfId="42609" xr:uid="{00000000-0005-0000-0000-000057B60000}"/>
    <cellStyle name="Percent 8 3 2 3 3 3 2" xfId="42610" xr:uid="{00000000-0005-0000-0000-000058B60000}"/>
    <cellStyle name="Percent 8 3 2 3 3 4" xfId="42611" xr:uid="{00000000-0005-0000-0000-000059B60000}"/>
    <cellStyle name="Percent 8 3 2 3 3 4 2" xfId="42612" xr:uid="{00000000-0005-0000-0000-00005AB60000}"/>
    <cellStyle name="Percent 8 3 2 3 3 5" xfId="42613" xr:uid="{00000000-0005-0000-0000-00005BB60000}"/>
    <cellStyle name="Percent 8 3 2 3 3 6" xfId="42614" xr:uid="{00000000-0005-0000-0000-00005CB60000}"/>
    <cellStyle name="Percent 8 3 2 3 4" xfId="42615" xr:uid="{00000000-0005-0000-0000-00005DB60000}"/>
    <cellStyle name="Percent 8 3 2 3 4 2" xfId="42616" xr:uid="{00000000-0005-0000-0000-00005EB60000}"/>
    <cellStyle name="Percent 8 3 2 3 4 2 2" xfId="42617" xr:uid="{00000000-0005-0000-0000-00005FB60000}"/>
    <cellStyle name="Percent 8 3 2 3 4 3" xfId="42618" xr:uid="{00000000-0005-0000-0000-000060B60000}"/>
    <cellStyle name="Percent 8 3 2 3 4 3 2" xfId="42619" xr:uid="{00000000-0005-0000-0000-000061B60000}"/>
    <cellStyle name="Percent 8 3 2 3 4 4" xfId="42620" xr:uid="{00000000-0005-0000-0000-000062B60000}"/>
    <cellStyle name="Percent 8 3 2 3 4 4 2" xfId="42621" xr:uid="{00000000-0005-0000-0000-000063B60000}"/>
    <cellStyle name="Percent 8 3 2 3 4 5" xfId="42622" xr:uid="{00000000-0005-0000-0000-000064B60000}"/>
    <cellStyle name="Percent 8 3 2 3 4 6" xfId="42623" xr:uid="{00000000-0005-0000-0000-000065B60000}"/>
    <cellStyle name="Percent 8 3 2 3 5" xfId="42624" xr:uid="{00000000-0005-0000-0000-000066B60000}"/>
    <cellStyle name="Percent 8 3 2 3 5 2" xfId="42625" xr:uid="{00000000-0005-0000-0000-000067B60000}"/>
    <cellStyle name="Percent 8 3 2 3 5 2 2" xfId="42626" xr:uid="{00000000-0005-0000-0000-000068B60000}"/>
    <cellStyle name="Percent 8 3 2 3 5 3" xfId="42627" xr:uid="{00000000-0005-0000-0000-000069B60000}"/>
    <cellStyle name="Percent 8 3 2 3 5 3 2" xfId="42628" xr:uid="{00000000-0005-0000-0000-00006AB60000}"/>
    <cellStyle name="Percent 8 3 2 3 5 4" xfId="42629" xr:uid="{00000000-0005-0000-0000-00006BB60000}"/>
    <cellStyle name="Percent 8 3 2 3 5 5" xfId="42630" xr:uid="{00000000-0005-0000-0000-00006CB60000}"/>
    <cellStyle name="Percent 8 3 2 3 6" xfId="42631" xr:uid="{00000000-0005-0000-0000-00006DB60000}"/>
    <cellStyle name="Percent 8 3 2 3 6 2" xfId="42632" xr:uid="{00000000-0005-0000-0000-00006EB60000}"/>
    <cellStyle name="Percent 8 3 2 3 7" xfId="42633" xr:uid="{00000000-0005-0000-0000-00006FB60000}"/>
    <cellStyle name="Percent 8 3 2 3 7 2" xfId="42634" xr:uid="{00000000-0005-0000-0000-000070B60000}"/>
    <cellStyle name="Percent 8 3 2 3 8" xfId="42635" xr:uid="{00000000-0005-0000-0000-000071B60000}"/>
    <cellStyle name="Percent 8 3 2 3 8 2" xfId="42636" xr:uid="{00000000-0005-0000-0000-000072B60000}"/>
    <cellStyle name="Percent 8 3 2 3 9" xfId="42637" xr:uid="{00000000-0005-0000-0000-000073B60000}"/>
    <cellStyle name="Percent 8 3 2 4" xfId="42638" xr:uid="{00000000-0005-0000-0000-000074B60000}"/>
    <cellStyle name="Percent 8 3 2 4 10" xfId="42639" xr:uid="{00000000-0005-0000-0000-000075B60000}"/>
    <cellStyle name="Percent 8 3 2 4 2" xfId="42640" xr:uid="{00000000-0005-0000-0000-000076B60000}"/>
    <cellStyle name="Percent 8 3 2 4 2 2" xfId="42641" xr:uid="{00000000-0005-0000-0000-000077B60000}"/>
    <cellStyle name="Percent 8 3 2 4 2 2 2" xfId="42642" xr:uid="{00000000-0005-0000-0000-000078B60000}"/>
    <cellStyle name="Percent 8 3 2 4 2 3" xfId="42643" xr:uid="{00000000-0005-0000-0000-000079B60000}"/>
    <cellStyle name="Percent 8 3 2 4 2 3 2" xfId="42644" xr:uid="{00000000-0005-0000-0000-00007AB60000}"/>
    <cellStyle name="Percent 8 3 2 4 2 4" xfId="42645" xr:uid="{00000000-0005-0000-0000-00007BB60000}"/>
    <cellStyle name="Percent 8 3 2 4 2 4 2" xfId="42646" xr:uid="{00000000-0005-0000-0000-00007CB60000}"/>
    <cellStyle name="Percent 8 3 2 4 2 5" xfId="42647" xr:uid="{00000000-0005-0000-0000-00007DB60000}"/>
    <cellStyle name="Percent 8 3 2 4 2 6" xfId="42648" xr:uid="{00000000-0005-0000-0000-00007EB60000}"/>
    <cellStyle name="Percent 8 3 2 4 3" xfId="42649" xr:uid="{00000000-0005-0000-0000-00007FB60000}"/>
    <cellStyle name="Percent 8 3 2 4 3 2" xfId="42650" xr:uid="{00000000-0005-0000-0000-000080B60000}"/>
    <cellStyle name="Percent 8 3 2 4 3 2 2" xfId="42651" xr:uid="{00000000-0005-0000-0000-000081B60000}"/>
    <cellStyle name="Percent 8 3 2 4 3 3" xfId="42652" xr:uid="{00000000-0005-0000-0000-000082B60000}"/>
    <cellStyle name="Percent 8 3 2 4 3 3 2" xfId="42653" xr:uid="{00000000-0005-0000-0000-000083B60000}"/>
    <cellStyle name="Percent 8 3 2 4 3 4" xfId="42654" xr:uid="{00000000-0005-0000-0000-000084B60000}"/>
    <cellStyle name="Percent 8 3 2 4 3 4 2" xfId="42655" xr:uid="{00000000-0005-0000-0000-000085B60000}"/>
    <cellStyle name="Percent 8 3 2 4 3 5" xfId="42656" xr:uid="{00000000-0005-0000-0000-000086B60000}"/>
    <cellStyle name="Percent 8 3 2 4 3 6" xfId="42657" xr:uid="{00000000-0005-0000-0000-000087B60000}"/>
    <cellStyle name="Percent 8 3 2 4 4" xfId="42658" xr:uid="{00000000-0005-0000-0000-000088B60000}"/>
    <cellStyle name="Percent 8 3 2 4 4 2" xfId="42659" xr:uid="{00000000-0005-0000-0000-000089B60000}"/>
    <cellStyle name="Percent 8 3 2 4 4 2 2" xfId="42660" xr:uid="{00000000-0005-0000-0000-00008AB60000}"/>
    <cellStyle name="Percent 8 3 2 4 4 3" xfId="42661" xr:uid="{00000000-0005-0000-0000-00008BB60000}"/>
    <cellStyle name="Percent 8 3 2 4 4 3 2" xfId="42662" xr:uid="{00000000-0005-0000-0000-00008CB60000}"/>
    <cellStyle name="Percent 8 3 2 4 4 4" xfId="42663" xr:uid="{00000000-0005-0000-0000-00008DB60000}"/>
    <cellStyle name="Percent 8 3 2 4 4 4 2" xfId="42664" xr:uid="{00000000-0005-0000-0000-00008EB60000}"/>
    <cellStyle name="Percent 8 3 2 4 4 5" xfId="42665" xr:uid="{00000000-0005-0000-0000-00008FB60000}"/>
    <cellStyle name="Percent 8 3 2 4 4 6" xfId="42666" xr:uid="{00000000-0005-0000-0000-000090B60000}"/>
    <cellStyle name="Percent 8 3 2 4 5" xfId="42667" xr:uid="{00000000-0005-0000-0000-000091B60000}"/>
    <cellStyle name="Percent 8 3 2 4 5 2" xfId="42668" xr:uid="{00000000-0005-0000-0000-000092B60000}"/>
    <cellStyle name="Percent 8 3 2 4 5 2 2" xfId="42669" xr:uid="{00000000-0005-0000-0000-000093B60000}"/>
    <cellStyle name="Percent 8 3 2 4 5 3" xfId="42670" xr:uid="{00000000-0005-0000-0000-000094B60000}"/>
    <cellStyle name="Percent 8 3 2 4 5 3 2" xfId="42671" xr:uid="{00000000-0005-0000-0000-000095B60000}"/>
    <cellStyle name="Percent 8 3 2 4 5 4" xfId="42672" xr:uid="{00000000-0005-0000-0000-000096B60000}"/>
    <cellStyle name="Percent 8 3 2 4 5 5" xfId="42673" xr:uid="{00000000-0005-0000-0000-000097B60000}"/>
    <cellStyle name="Percent 8 3 2 4 6" xfId="42674" xr:uid="{00000000-0005-0000-0000-000098B60000}"/>
    <cellStyle name="Percent 8 3 2 4 6 2" xfId="42675" xr:uid="{00000000-0005-0000-0000-000099B60000}"/>
    <cellStyle name="Percent 8 3 2 4 7" xfId="42676" xr:uid="{00000000-0005-0000-0000-00009AB60000}"/>
    <cellStyle name="Percent 8 3 2 4 7 2" xfId="42677" xr:uid="{00000000-0005-0000-0000-00009BB60000}"/>
    <cellStyle name="Percent 8 3 2 4 8" xfId="42678" xr:uid="{00000000-0005-0000-0000-00009CB60000}"/>
    <cellStyle name="Percent 8 3 2 4 8 2" xfId="42679" xr:uid="{00000000-0005-0000-0000-00009DB60000}"/>
    <cellStyle name="Percent 8 3 2 4 9" xfId="42680" xr:uid="{00000000-0005-0000-0000-00009EB60000}"/>
    <cellStyle name="Percent 8 3 2 5" xfId="42681" xr:uid="{00000000-0005-0000-0000-00009FB60000}"/>
    <cellStyle name="Percent 8 3 2 5 2" xfId="42682" xr:uid="{00000000-0005-0000-0000-0000A0B60000}"/>
    <cellStyle name="Percent 8 3 2 5 2 2" xfId="42683" xr:uid="{00000000-0005-0000-0000-0000A1B60000}"/>
    <cellStyle name="Percent 8 3 2 5 3" xfId="42684" xr:uid="{00000000-0005-0000-0000-0000A2B60000}"/>
    <cellStyle name="Percent 8 3 2 5 3 2" xfId="42685" xr:uid="{00000000-0005-0000-0000-0000A3B60000}"/>
    <cellStyle name="Percent 8 3 2 5 4" xfId="42686" xr:uid="{00000000-0005-0000-0000-0000A4B60000}"/>
    <cellStyle name="Percent 8 3 2 5 4 2" xfId="42687" xr:uid="{00000000-0005-0000-0000-0000A5B60000}"/>
    <cellStyle name="Percent 8 3 2 5 5" xfId="42688" xr:uid="{00000000-0005-0000-0000-0000A6B60000}"/>
    <cellStyle name="Percent 8 3 2 5 6" xfId="42689" xr:uid="{00000000-0005-0000-0000-0000A7B60000}"/>
    <cellStyle name="Percent 8 3 2 6" xfId="42690" xr:uid="{00000000-0005-0000-0000-0000A8B60000}"/>
    <cellStyle name="Percent 8 3 2 6 2" xfId="42691" xr:uid="{00000000-0005-0000-0000-0000A9B60000}"/>
    <cellStyle name="Percent 8 3 2 6 2 2" xfId="42692" xr:uid="{00000000-0005-0000-0000-0000AAB60000}"/>
    <cellStyle name="Percent 8 3 2 6 3" xfId="42693" xr:uid="{00000000-0005-0000-0000-0000ABB60000}"/>
    <cellStyle name="Percent 8 3 2 6 3 2" xfId="42694" xr:uid="{00000000-0005-0000-0000-0000ACB60000}"/>
    <cellStyle name="Percent 8 3 2 6 4" xfId="42695" xr:uid="{00000000-0005-0000-0000-0000ADB60000}"/>
    <cellStyle name="Percent 8 3 2 6 4 2" xfId="42696" xr:uid="{00000000-0005-0000-0000-0000AEB60000}"/>
    <cellStyle name="Percent 8 3 2 6 5" xfId="42697" xr:uid="{00000000-0005-0000-0000-0000AFB60000}"/>
    <cellStyle name="Percent 8 3 2 6 6" xfId="42698" xr:uid="{00000000-0005-0000-0000-0000B0B60000}"/>
    <cellStyle name="Percent 8 3 2 7" xfId="42699" xr:uid="{00000000-0005-0000-0000-0000B1B60000}"/>
    <cellStyle name="Percent 8 3 2 7 2" xfId="42700" xr:uid="{00000000-0005-0000-0000-0000B2B60000}"/>
    <cellStyle name="Percent 8 3 2 7 2 2" xfId="42701" xr:uid="{00000000-0005-0000-0000-0000B3B60000}"/>
    <cellStyle name="Percent 8 3 2 7 3" xfId="42702" xr:uid="{00000000-0005-0000-0000-0000B4B60000}"/>
    <cellStyle name="Percent 8 3 2 7 3 2" xfId="42703" xr:uid="{00000000-0005-0000-0000-0000B5B60000}"/>
    <cellStyle name="Percent 8 3 2 7 4" xfId="42704" xr:uid="{00000000-0005-0000-0000-0000B6B60000}"/>
    <cellStyle name="Percent 8 3 2 7 4 2" xfId="42705" xr:uid="{00000000-0005-0000-0000-0000B7B60000}"/>
    <cellStyle name="Percent 8 3 2 7 5" xfId="42706" xr:uid="{00000000-0005-0000-0000-0000B8B60000}"/>
    <cellStyle name="Percent 8 3 2 7 6" xfId="42707" xr:uid="{00000000-0005-0000-0000-0000B9B60000}"/>
    <cellStyle name="Percent 8 3 2 8" xfId="42708" xr:uid="{00000000-0005-0000-0000-0000BAB60000}"/>
    <cellStyle name="Percent 8 3 2 8 2" xfId="42709" xr:uid="{00000000-0005-0000-0000-0000BBB60000}"/>
    <cellStyle name="Percent 8 3 2 8 2 2" xfId="42710" xr:uid="{00000000-0005-0000-0000-0000BCB60000}"/>
    <cellStyle name="Percent 8 3 2 8 3" xfId="42711" xr:uid="{00000000-0005-0000-0000-0000BDB60000}"/>
    <cellStyle name="Percent 8 3 2 8 3 2" xfId="42712" xr:uid="{00000000-0005-0000-0000-0000BEB60000}"/>
    <cellStyle name="Percent 8 3 2 8 4" xfId="42713" xr:uid="{00000000-0005-0000-0000-0000BFB60000}"/>
    <cellStyle name="Percent 8 3 2 8 5" xfId="42714" xr:uid="{00000000-0005-0000-0000-0000C0B60000}"/>
    <cellStyle name="Percent 8 3 2 9" xfId="42715" xr:uid="{00000000-0005-0000-0000-0000C1B60000}"/>
    <cellStyle name="Percent 8 3 2 9 2" xfId="42716" xr:uid="{00000000-0005-0000-0000-0000C2B60000}"/>
    <cellStyle name="Percent 8 3 3" xfId="42717" xr:uid="{00000000-0005-0000-0000-0000C3B60000}"/>
    <cellStyle name="Percent 8 3 3 10" xfId="42718" xr:uid="{00000000-0005-0000-0000-0000C4B60000}"/>
    <cellStyle name="Percent 8 3 3 10 2" xfId="42719" xr:uid="{00000000-0005-0000-0000-0000C5B60000}"/>
    <cellStyle name="Percent 8 3 3 11" xfId="42720" xr:uid="{00000000-0005-0000-0000-0000C6B60000}"/>
    <cellStyle name="Percent 8 3 3 11 2" xfId="42721" xr:uid="{00000000-0005-0000-0000-0000C7B60000}"/>
    <cellStyle name="Percent 8 3 3 12" xfId="42722" xr:uid="{00000000-0005-0000-0000-0000C8B60000}"/>
    <cellStyle name="Percent 8 3 3 13" xfId="42723" xr:uid="{00000000-0005-0000-0000-0000C9B60000}"/>
    <cellStyle name="Percent 8 3 3 2" xfId="42724" xr:uid="{00000000-0005-0000-0000-0000CAB60000}"/>
    <cellStyle name="Percent 8 3 3 2 10" xfId="42725" xr:uid="{00000000-0005-0000-0000-0000CBB60000}"/>
    <cellStyle name="Percent 8 3 3 2 11" xfId="42726" xr:uid="{00000000-0005-0000-0000-0000CCB60000}"/>
    <cellStyle name="Percent 8 3 3 2 2" xfId="42727" xr:uid="{00000000-0005-0000-0000-0000CDB60000}"/>
    <cellStyle name="Percent 8 3 3 2 2 2" xfId="42728" xr:uid="{00000000-0005-0000-0000-0000CEB60000}"/>
    <cellStyle name="Percent 8 3 3 2 2 2 2" xfId="42729" xr:uid="{00000000-0005-0000-0000-0000CFB60000}"/>
    <cellStyle name="Percent 8 3 3 2 2 3" xfId="42730" xr:uid="{00000000-0005-0000-0000-0000D0B60000}"/>
    <cellStyle name="Percent 8 3 3 2 2 3 2" xfId="42731" xr:uid="{00000000-0005-0000-0000-0000D1B60000}"/>
    <cellStyle name="Percent 8 3 3 2 2 4" xfId="42732" xr:uid="{00000000-0005-0000-0000-0000D2B60000}"/>
    <cellStyle name="Percent 8 3 3 2 2 4 2" xfId="42733" xr:uid="{00000000-0005-0000-0000-0000D3B60000}"/>
    <cellStyle name="Percent 8 3 3 2 2 5" xfId="42734" xr:uid="{00000000-0005-0000-0000-0000D4B60000}"/>
    <cellStyle name="Percent 8 3 3 2 2 6" xfId="42735" xr:uid="{00000000-0005-0000-0000-0000D5B60000}"/>
    <cellStyle name="Percent 8 3 3 2 3" xfId="42736" xr:uid="{00000000-0005-0000-0000-0000D6B60000}"/>
    <cellStyle name="Percent 8 3 3 2 3 2" xfId="42737" xr:uid="{00000000-0005-0000-0000-0000D7B60000}"/>
    <cellStyle name="Percent 8 3 3 2 3 2 2" xfId="42738" xr:uid="{00000000-0005-0000-0000-0000D8B60000}"/>
    <cellStyle name="Percent 8 3 3 2 3 3" xfId="42739" xr:uid="{00000000-0005-0000-0000-0000D9B60000}"/>
    <cellStyle name="Percent 8 3 3 2 3 3 2" xfId="42740" xr:uid="{00000000-0005-0000-0000-0000DAB60000}"/>
    <cellStyle name="Percent 8 3 3 2 3 4" xfId="42741" xr:uid="{00000000-0005-0000-0000-0000DBB60000}"/>
    <cellStyle name="Percent 8 3 3 2 3 4 2" xfId="42742" xr:uid="{00000000-0005-0000-0000-0000DCB60000}"/>
    <cellStyle name="Percent 8 3 3 2 3 5" xfId="42743" xr:uid="{00000000-0005-0000-0000-0000DDB60000}"/>
    <cellStyle name="Percent 8 3 3 2 3 6" xfId="42744" xr:uid="{00000000-0005-0000-0000-0000DEB60000}"/>
    <cellStyle name="Percent 8 3 3 2 4" xfId="42745" xr:uid="{00000000-0005-0000-0000-0000DFB60000}"/>
    <cellStyle name="Percent 8 3 3 2 4 2" xfId="42746" xr:uid="{00000000-0005-0000-0000-0000E0B60000}"/>
    <cellStyle name="Percent 8 3 3 2 4 2 2" xfId="42747" xr:uid="{00000000-0005-0000-0000-0000E1B60000}"/>
    <cellStyle name="Percent 8 3 3 2 4 3" xfId="42748" xr:uid="{00000000-0005-0000-0000-0000E2B60000}"/>
    <cellStyle name="Percent 8 3 3 2 4 3 2" xfId="42749" xr:uid="{00000000-0005-0000-0000-0000E3B60000}"/>
    <cellStyle name="Percent 8 3 3 2 4 4" xfId="42750" xr:uid="{00000000-0005-0000-0000-0000E4B60000}"/>
    <cellStyle name="Percent 8 3 3 2 4 4 2" xfId="42751" xr:uid="{00000000-0005-0000-0000-0000E5B60000}"/>
    <cellStyle name="Percent 8 3 3 2 4 5" xfId="42752" xr:uid="{00000000-0005-0000-0000-0000E6B60000}"/>
    <cellStyle name="Percent 8 3 3 2 4 6" xfId="42753" xr:uid="{00000000-0005-0000-0000-0000E7B60000}"/>
    <cellStyle name="Percent 8 3 3 2 5" xfId="42754" xr:uid="{00000000-0005-0000-0000-0000E8B60000}"/>
    <cellStyle name="Percent 8 3 3 2 5 2" xfId="42755" xr:uid="{00000000-0005-0000-0000-0000E9B60000}"/>
    <cellStyle name="Percent 8 3 3 2 5 2 2" xfId="42756" xr:uid="{00000000-0005-0000-0000-0000EAB60000}"/>
    <cellStyle name="Percent 8 3 3 2 5 3" xfId="42757" xr:uid="{00000000-0005-0000-0000-0000EBB60000}"/>
    <cellStyle name="Percent 8 3 3 2 5 3 2" xfId="42758" xr:uid="{00000000-0005-0000-0000-0000ECB60000}"/>
    <cellStyle name="Percent 8 3 3 2 5 4" xfId="42759" xr:uid="{00000000-0005-0000-0000-0000EDB60000}"/>
    <cellStyle name="Percent 8 3 3 2 5 4 2" xfId="42760" xr:uid="{00000000-0005-0000-0000-0000EEB60000}"/>
    <cellStyle name="Percent 8 3 3 2 5 5" xfId="42761" xr:uid="{00000000-0005-0000-0000-0000EFB60000}"/>
    <cellStyle name="Percent 8 3 3 2 5 6" xfId="42762" xr:uid="{00000000-0005-0000-0000-0000F0B60000}"/>
    <cellStyle name="Percent 8 3 3 2 6" xfId="42763" xr:uid="{00000000-0005-0000-0000-0000F1B60000}"/>
    <cellStyle name="Percent 8 3 3 2 6 2" xfId="42764" xr:uid="{00000000-0005-0000-0000-0000F2B60000}"/>
    <cellStyle name="Percent 8 3 3 2 6 2 2" xfId="42765" xr:uid="{00000000-0005-0000-0000-0000F3B60000}"/>
    <cellStyle name="Percent 8 3 3 2 6 3" xfId="42766" xr:uid="{00000000-0005-0000-0000-0000F4B60000}"/>
    <cellStyle name="Percent 8 3 3 2 6 3 2" xfId="42767" xr:uid="{00000000-0005-0000-0000-0000F5B60000}"/>
    <cellStyle name="Percent 8 3 3 2 6 4" xfId="42768" xr:uid="{00000000-0005-0000-0000-0000F6B60000}"/>
    <cellStyle name="Percent 8 3 3 2 6 5" xfId="42769" xr:uid="{00000000-0005-0000-0000-0000F7B60000}"/>
    <cellStyle name="Percent 8 3 3 2 7" xfId="42770" xr:uid="{00000000-0005-0000-0000-0000F8B60000}"/>
    <cellStyle name="Percent 8 3 3 2 7 2" xfId="42771" xr:uid="{00000000-0005-0000-0000-0000F9B60000}"/>
    <cellStyle name="Percent 8 3 3 2 8" xfId="42772" xr:uid="{00000000-0005-0000-0000-0000FAB60000}"/>
    <cellStyle name="Percent 8 3 3 2 8 2" xfId="42773" xr:uid="{00000000-0005-0000-0000-0000FBB60000}"/>
    <cellStyle name="Percent 8 3 3 2 9" xfId="42774" xr:uid="{00000000-0005-0000-0000-0000FCB60000}"/>
    <cellStyle name="Percent 8 3 3 2 9 2" xfId="42775" xr:uid="{00000000-0005-0000-0000-0000FDB60000}"/>
    <cellStyle name="Percent 8 3 3 3" xfId="42776" xr:uid="{00000000-0005-0000-0000-0000FEB60000}"/>
    <cellStyle name="Percent 8 3 3 3 10" xfId="42777" xr:uid="{00000000-0005-0000-0000-0000FFB60000}"/>
    <cellStyle name="Percent 8 3 3 3 2" xfId="42778" xr:uid="{00000000-0005-0000-0000-000000B70000}"/>
    <cellStyle name="Percent 8 3 3 3 2 2" xfId="42779" xr:uid="{00000000-0005-0000-0000-000001B70000}"/>
    <cellStyle name="Percent 8 3 3 3 2 2 2" xfId="42780" xr:uid="{00000000-0005-0000-0000-000002B70000}"/>
    <cellStyle name="Percent 8 3 3 3 2 3" xfId="42781" xr:uid="{00000000-0005-0000-0000-000003B70000}"/>
    <cellStyle name="Percent 8 3 3 3 2 3 2" xfId="42782" xr:uid="{00000000-0005-0000-0000-000004B70000}"/>
    <cellStyle name="Percent 8 3 3 3 2 4" xfId="42783" xr:uid="{00000000-0005-0000-0000-000005B70000}"/>
    <cellStyle name="Percent 8 3 3 3 2 4 2" xfId="42784" xr:uid="{00000000-0005-0000-0000-000006B70000}"/>
    <cellStyle name="Percent 8 3 3 3 2 5" xfId="42785" xr:uid="{00000000-0005-0000-0000-000007B70000}"/>
    <cellStyle name="Percent 8 3 3 3 2 6" xfId="42786" xr:uid="{00000000-0005-0000-0000-000008B70000}"/>
    <cellStyle name="Percent 8 3 3 3 3" xfId="42787" xr:uid="{00000000-0005-0000-0000-000009B70000}"/>
    <cellStyle name="Percent 8 3 3 3 3 2" xfId="42788" xr:uid="{00000000-0005-0000-0000-00000AB70000}"/>
    <cellStyle name="Percent 8 3 3 3 3 2 2" xfId="42789" xr:uid="{00000000-0005-0000-0000-00000BB70000}"/>
    <cellStyle name="Percent 8 3 3 3 3 3" xfId="42790" xr:uid="{00000000-0005-0000-0000-00000CB70000}"/>
    <cellStyle name="Percent 8 3 3 3 3 3 2" xfId="42791" xr:uid="{00000000-0005-0000-0000-00000DB70000}"/>
    <cellStyle name="Percent 8 3 3 3 3 4" xfId="42792" xr:uid="{00000000-0005-0000-0000-00000EB70000}"/>
    <cellStyle name="Percent 8 3 3 3 3 4 2" xfId="42793" xr:uid="{00000000-0005-0000-0000-00000FB70000}"/>
    <cellStyle name="Percent 8 3 3 3 3 5" xfId="42794" xr:uid="{00000000-0005-0000-0000-000010B70000}"/>
    <cellStyle name="Percent 8 3 3 3 3 6" xfId="42795" xr:uid="{00000000-0005-0000-0000-000011B70000}"/>
    <cellStyle name="Percent 8 3 3 3 4" xfId="42796" xr:uid="{00000000-0005-0000-0000-000012B70000}"/>
    <cellStyle name="Percent 8 3 3 3 4 2" xfId="42797" xr:uid="{00000000-0005-0000-0000-000013B70000}"/>
    <cellStyle name="Percent 8 3 3 3 4 2 2" xfId="42798" xr:uid="{00000000-0005-0000-0000-000014B70000}"/>
    <cellStyle name="Percent 8 3 3 3 4 3" xfId="42799" xr:uid="{00000000-0005-0000-0000-000015B70000}"/>
    <cellStyle name="Percent 8 3 3 3 4 3 2" xfId="42800" xr:uid="{00000000-0005-0000-0000-000016B70000}"/>
    <cellStyle name="Percent 8 3 3 3 4 4" xfId="42801" xr:uid="{00000000-0005-0000-0000-000017B70000}"/>
    <cellStyle name="Percent 8 3 3 3 4 4 2" xfId="42802" xr:uid="{00000000-0005-0000-0000-000018B70000}"/>
    <cellStyle name="Percent 8 3 3 3 4 5" xfId="42803" xr:uid="{00000000-0005-0000-0000-000019B70000}"/>
    <cellStyle name="Percent 8 3 3 3 4 6" xfId="42804" xr:uid="{00000000-0005-0000-0000-00001AB70000}"/>
    <cellStyle name="Percent 8 3 3 3 5" xfId="42805" xr:uid="{00000000-0005-0000-0000-00001BB70000}"/>
    <cellStyle name="Percent 8 3 3 3 5 2" xfId="42806" xr:uid="{00000000-0005-0000-0000-00001CB70000}"/>
    <cellStyle name="Percent 8 3 3 3 5 2 2" xfId="42807" xr:uid="{00000000-0005-0000-0000-00001DB70000}"/>
    <cellStyle name="Percent 8 3 3 3 5 3" xfId="42808" xr:uid="{00000000-0005-0000-0000-00001EB70000}"/>
    <cellStyle name="Percent 8 3 3 3 5 3 2" xfId="42809" xr:uid="{00000000-0005-0000-0000-00001FB70000}"/>
    <cellStyle name="Percent 8 3 3 3 5 4" xfId="42810" xr:uid="{00000000-0005-0000-0000-000020B70000}"/>
    <cellStyle name="Percent 8 3 3 3 5 5" xfId="42811" xr:uid="{00000000-0005-0000-0000-000021B70000}"/>
    <cellStyle name="Percent 8 3 3 3 6" xfId="42812" xr:uid="{00000000-0005-0000-0000-000022B70000}"/>
    <cellStyle name="Percent 8 3 3 3 6 2" xfId="42813" xr:uid="{00000000-0005-0000-0000-000023B70000}"/>
    <cellStyle name="Percent 8 3 3 3 7" xfId="42814" xr:uid="{00000000-0005-0000-0000-000024B70000}"/>
    <cellStyle name="Percent 8 3 3 3 7 2" xfId="42815" xr:uid="{00000000-0005-0000-0000-000025B70000}"/>
    <cellStyle name="Percent 8 3 3 3 8" xfId="42816" xr:uid="{00000000-0005-0000-0000-000026B70000}"/>
    <cellStyle name="Percent 8 3 3 3 8 2" xfId="42817" xr:uid="{00000000-0005-0000-0000-000027B70000}"/>
    <cellStyle name="Percent 8 3 3 3 9" xfId="42818" xr:uid="{00000000-0005-0000-0000-000028B70000}"/>
    <cellStyle name="Percent 8 3 3 4" xfId="42819" xr:uid="{00000000-0005-0000-0000-000029B70000}"/>
    <cellStyle name="Percent 8 3 3 4 10" xfId="42820" xr:uid="{00000000-0005-0000-0000-00002AB70000}"/>
    <cellStyle name="Percent 8 3 3 4 2" xfId="42821" xr:uid="{00000000-0005-0000-0000-00002BB70000}"/>
    <cellStyle name="Percent 8 3 3 4 2 2" xfId="42822" xr:uid="{00000000-0005-0000-0000-00002CB70000}"/>
    <cellStyle name="Percent 8 3 3 4 2 2 2" xfId="42823" xr:uid="{00000000-0005-0000-0000-00002DB70000}"/>
    <cellStyle name="Percent 8 3 3 4 2 3" xfId="42824" xr:uid="{00000000-0005-0000-0000-00002EB70000}"/>
    <cellStyle name="Percent 8 3 3 4 2 3 2" xfId="42825" xr:uid="{00000000-0005-0000-0000-00002FB70000}"/>
    <cellStyle name="Percent 8 3 3 4 2 4" xfId="42826" xr:uid="{00000000-0005-0000-0000-000030B70000}"/>
    <cellStyle name="Percent 8 3 3 4 2 4 2" xfId="42827" xr:uid="{00000000-0005-0000-0000-000031B70000}"/>
    <cellStyle name="Percent 8 3 3 4 2 5" xfId="42828" xr:uid="{00000000-0005-0000-0000-000032B70000}"/>
    <cellStyle name="Percent 8 3 3 4 2 6" xfId="42829" xr:uid="{00000000-0005-0000-0000-000033B70000}"/>
    <cellStyle name="Percent 8 3 3 4 3" xfId="42830" xr:uid="{00000000-0005-0000-0000-000034B70000}"/>
    <cellStyle name="Percent 8 3 3 4 3 2" xfId="42831" xr:uid="{00000000-0005-0000-0000-000035B70000}"/>
    <cellStyle name="Percent 8 3 3 4 3 2 2" xfId="42832" xr:uid="{00000000-0005-0000-0000-000036B70000}"/>
    <cellStyle name="Percent 8 3 3 4 3 3" xfId="42833" xr:uid="{00000000-0005-0000-0000-000037B70000}"/>
    <cellStyle name="Percent 8 3 3 4 3 3 2" xfId="42834" xr:uid="{00000000-0005-0000-0000-000038B70000}"/>
    <cellStyle name="Percent 8 3 3 4 3 4" xfId="42835" xr:uid="{00000000-0005-0000-0000-000039B70000}"/>
    <cellStyle name="Percent 8 3 3 4 3 4 2" xfId="42836" xr:uid="{00000000-0005-0000-0000-00003AB70000}"/>
    <cellStyle name="Percent 8 3 3 4 3 5" xfId="42837" xr:uid="{00000000-0005-0000-0000-00003BB70000}"/>
    <cellStyle name="Percent 8 3 3 4 3 6" xfId="42838" xr:uid="{00000000-0005-0000-0000-00003CB70000}"/>
    <cellStyle name="Percent 8 3 3 4 4" xfId="42839" xr:uid="{00000000-0005-0000-0000-00003DB70000}"/>
    <cellStyle name="Percent 8 3 3 4 4 2" xfId="42840" xr:uid="{00000000-0005-0000-0000-00003EB70000}"/>
    <cellStyle name="Percent 8 3 3 4 4 2 2" xfId="42841" xr:uid="{00000000-0005-0000-0000-00003FB70000}"/>
    <cellStyle name="Percent 8 3 3 4 4 3" xfId="42842" xr:uid="{00000000-0005-0000-0000-000040B70000}"/>
    <cellStyle name="Percent 8 3 3 4 4 3 2" xfId="42843" xr:uid="{00000000-0005-0000-0000-000041B70000}"/>
    <cellStyle name="Percent 8 3 3 4 4 4" xfId="42844" xr:uid="{00000000-0005-0000-0000-000042B70000}"/>
    <cellStyle name="Percent 8 3 3 4 4 4 2" xfId="42845" xr:uid="{00000000-0005-0000-0000-000043B70000}"/>
    <cellStyle name="Percent 8 3 3 4 4 5" xfId="42846" xr:uid="{00000000-0005-0000-0000-000044B70000}"/>
    <cellStyle name="Percent 8 3 3 4 4 6" xfId="42847" xr:uid="{00000000-0005-0000-0000-000045B70000}"/>
    <cellStyle name="Percent 8 3 3 4 5" xfId="42848" xr:uid="{00000000-0005-0000-0000-000046B70000}"/>
    <cellStyle name="Percent 8 3 3 4 5 2" xfId="42849" xr:uid="{00000000-0005-0000-0000-000047B70000}"/>
    <cellStyle name="Percent 8 3 3 4 5 2 2" xfId="42850" xr:uid="{00000000-0005-0000-0000-000048B70000}"/>
    <cellStyle name="Percent 8 3 3 4 5 3" xfId="42851" xr:uid="{00000000-0005-0000-0000-000049B70000}"/>
    <cellStyle name="Percent 8 3 3 4 5 3 2" xfId="42852" xr:uid="{00000000-0005-0000-0000-00004AB70000}"/>
    <cellStyle name="Percent 8 3 3 4 5 4" xfId="42853" xr:uid="{00000000-0005-0000-0000-00004BB70000}"/>
    <cellStyle name="Percent 8 3 3 4 5 5" xfId="42854" xr:uid="{00000000-0005-0000-0000-00004CB70000}"/>
    <cellStyle name="Percent 8 3 3 4 6" xfId="42855" xr:uid="{00000000-0005-0000-0000-00004DB70000}"/>
    <cellStyle name="Percent 8 3 3 4 6 2" xfId="42856" xr:uid="{00000000-0005-0000-0000-00004EB70000}"/>
    <cellStyle name="Percent 8 3 3 4 7" xfId="42857" xr:uid="{00000000-0005-0000-0000-00004FB70000}"/>
    <cellStyle name="Percent 8 3 3 4 7 2" xfId="42858" xr:uid="{00000000-0005-0000-0000-000050B70000}"/>
    <cellStyle name="Percent 8 3 3 4 8" xfId="42859" xr:uid="{00000000-0005-0000-0000-000051B70000}"/>
    <cellStyle name="Percent 8 3 3 4 8 2" xfId="42860" xr:uid="{00000000-0005-0000-0000-000052B70000}"/>
    <cellStyle name="Percent 8 3 3 4 9" xfId="42861" xr:uid="{00000000-0005-0000-0000-000053B70000}"/>
    <cellStyle name="Percent 8 3 3 5" xfId="42862" xr:uid="{00000000-0005-0000-0000-000054B70000}"/>
    <cellStyle name="Percent 8 3 3 5 2" xfId="42863" xr:uid="{00000000-0005-0000-0000-000055B70000}"/>
    <cellStyle name="Percent 8 3 3 5 2 2" xfId="42864" xr:uid="{00000000-0005-0000-0000-000056B70000}"/>
    <cellStyle name="Percent 8 3 3 5 3" xfId="42865" xr:uid="{00000000-0005-0000-0000-000057B70000}"/>
    <cellStyle name="Percent 8 3 3 5 3 2" xfId="42866" xr:uid="{00000000-0005-0000-0000-000058B70000}"/>
    <cellStyle name="Percent 8 3 3 5 4" xfId="42867" xr:uid="{00000000-0005-0000-0000-000059B70000}"/>
    <cellStyle name="Percent 8 3 3 5 4 2" xfId="42868" xr:uid="{00000000-0005-0000-0000-00005AB70000}"/>
    <cellStyle name="Percent 8 3 3 5 5" xfId="42869" xr:uid="{00000000-0005-0000-0000-00005BB70000}"/>
    <cellStyle name="Percent 8 3 3 5 6" xfId="42870" xr:uid="{00000000-0005-0000-0000-00005CB70000}"/>
    <cellStyle name="Percent 8 3 3 6" xfId="42871" xr:uid="{00000000-0005-0000-0000-00005DB70000}"/>
    <cellStyle name="Percent 8 3 3 6 2" xfId="42872" xr:uid="{00000000-0005-0000-0000-00005EB70000}"/>
    <cellStyle name="Percent 8 3 3 6 2 2" xfId="42873" xr:uid="{00000000-0005-0000-0000-00005FB70000}"/>
    <cellStyle name="Percent 8 3 3 6 3" xfId="42874" xr:uid="{00000000-0005-0000-0000-000060B70000}"/>
    <cellStyle name="Percent 8 3 3 6 3 2" xfId="42875" xr:uid="{00000000-0005-0000-0000-000061B70000}"/>
    <cellStyle name="Percent 8 3 3 6 4" xfId="42876" xr:uid="{00000000-0005-0000-0000-000062B70000}"/>
    <cellStyle name="Percent 8 3 3 6 4 2" xfId="42877" xr:uid="{00000000-0005-0000-0000-000063B70000}"/>
    <cellStyle name="Percent 8 3 3 6 5" xfId="42878" xr:uid="{00000000-0005-0000-0000-000064B70000}"/>
    <cellStyle name="Percent 8 3 3 6 6" xfId="42879" xr:uid="{00000000-0005-0000-0000-000065B70000}"/>
    <cellStyle name="Percent 8 3 3 7" xfId="42880" xr:uid="{00000000-0005-0000-0000-000066B70000}"/>
    <cellStyle name="Percent 8 3 3 7 2" xfId="42881" xr:uid="{00000000-0005-0000-0000-000067B70000}"/>
    <cellStyle name="Percent 8 3 3 7 2 2" xfId="42882" xr:uid="{00000000-0005-0000-0000-000068B70000}"/>
    <cellStyle name="Percent 8 3 3 7 3" xfId="42883" xr:uid="{00000000-0005-0000-0000-000069B70000}"/>
    <cellStyle name="Percent 8 3 3 7 3 2" xfId="42884" xr:uid="{00000000-0005-0000-0000-00006AB70000}"/>
    <cellStyle name="Percent 8 3 3 7 4" xfId="42885" xr:uid="{00000000-0005-0000-0000-00006BB70000}"/>
    <cellStyle name="Percent 8 3 3 7 4 2" xfId="42886" xr:uid="{00000000-0005-0000-0000-00006CB70000}"/>
    <cellStyle name="Percent 8 3 3 7 5" xfId="42887" xr:uid="{00000000-0005-0000-0000-00006DB70000}"/>
    <cellStyle name="Percent 8 3 3 7 6" xfId="42888" xr:uid="{00000000-0005-0000-0000-00006EB70000}"/>
    <cellStyle name="Percent 8 3 3 8" xfId="42889" xr:uid="{00000000-0005-0000-0000-00006FB70000}"/>
    <cellStyle name="Percent 8 3 3 8 2" xfId="42890" xr:uid="{00000000-0005-0000-0000-000070B70000}"/>
    <cellStyle name="Percent 8 3 3 8 2 2" xfId="42891" xr:uid="{00000000-0005-0000-0000-000071B70000}"/>
    <cellStyle name="Percent 8 3 3 8 3" xfId="42892" xr:uid="{00000000-0005-0000-0000-000072B70000}"/>
    <cellStyle name="Percent 8 3 3 8 3 2" xfId="42893" xr:uid="{00000000-0005-0000-0000-000073B70000}"/>
    <cellStyle name="Percent 8 3 3 8 4" xfId="42894" xr:uid="{00000000-0005-0000-0000-000074B70000}"/>
    <cellStyle name="Percent 8 3 3 8 5" xfId="42895" xr:uid="{00000000-0005-0000-0000-000075B70000}"/>
    <cellStyle name="Percent 8 3 3 9" xfId="42896" xr:uid="{00000000-0005-0000-0000-000076B70000}"/>
    <cellStyle name="Percent 8 3 3 9 2" xfId="42897" xr:uid="{00000000-0005-0000-0000-000077B70000}"/>
    <cellStyle name="Percent 8 3 4" xfId="42898" xr:uid="{00000000-0005-0000-0000-000078B70000}"/>
    <cellStyle name="Percent 8 3 4 10" xfId="42899" xr:uid="{00000000-0005-0000-0000-000079B70000}"/>
    <cellStyle name="Percent 8 3 4 10 2" xfId="42900" xr:uid="{00000000-0005-0000-0000-00007AB70000}"/>
    <cellStyle name="Percent 8 3 4 11" xfId="42901" xr:uid="{00000000-0005-0000-0000-00007BB70000}"/>
    <cellStyle name="Percent 8 3 4 12" xfId="42902" xr:uid="{00000000-0005-0000-0000-00007CB70000}"/>
    <cellStyle name="Percent 8 3 4 2" xfId="42903" xr:uid="{00000000-0005-0000-0000-00007DB70000}"/>
    <cellStyle name="Percent 8 3 4 2 10" xfId="42904" xr:uid="{00000000-0005-0000-0000-00007EB70000}"/>
    <cellStyle name="Percent 8 3 4 2 2" xfId="42905" xr:uid="{00000000-0005-0000-0000-00007FB70000}"/>
    <cellStyle name="Percent 8 3 4 2 2 2" xfId="42906" xr:uid="{00000000-0005-0000-0000-000080B70000}"/>
    <cellStyle name="Percent 8 3 4 2 2 2 2" xfId="42907" xr:uid="{00000000-0005-0000-0000-000081B70000}"/>
    <cellStyle name="Percent 8 3 4 2 2 3" xfId="42908" xr:uid="{00000000-0005-0000-0000-000082B70000}"/>
    <cellStyle name="Percent 8 3 4 2 2 3 2" xfId="42909" xr:uid="{00000000-0005-0000-0000-000083B70000}"/>
    <cellStyle name="Percent 8 3 4 2 2 4" xfId="42910" xr:uid="{00000000-0005-0000-0000-000084B70000}"/>
    <cellStyle name="Percent 8 3 4 2 2 4 2" xfId="42911" xr:uid="{00000000-0005-0000-0000-000085B70000}"/>
    <cellStyle name="Percent 8 3 4 2 2 5" xfId="42912" xr:uid="{00000000-0005-0000-0000-000086B70000}"/>
    <cellStyle name="Percent 8 3 4 2 2 6" xfId="42913" xr:uid="{00000000-0005-0000-0000-000087B70000}"/>
    <cellStyle name="Percent 8 3 4 2 3" xfId="42914" xr:uid="{00000000-0005-0000-0000-000088B70000}"/>
    <cellStyle name="Percent 8 3 4 2 3 2" xfId="42915" xr:uid="{00000000-0005-0000-0000-000089B70000}"/>
    <cellStyle name="Percent 8 3 4 2 3 2 2" xfId="42916" xr:uid="{00000000-0005-0000-0000-00008AB70000}"/>
    <cellStyle name="Percent 8 3 4 2 3 3" xfId="42917" xr:uid="{00000000-0005-0000-0000-00008BB70000}"/>
    <cellStyle name="Percent 8 3 4 2 3 3 2" xfId="42918" xr:uid="{00000000-0005-0000-0000-00008CB70000}"/>
    <cellStyle name="Percent 8 3 4 2 3 4" xfId="42919" xr:uid="{00000000-0005-0000-0000-00008DB70000}"/>
    <cellStyle name="Percent 8 3 4 2 3 4 2" xfId="42920" xr:uid="{00000000-0005-0000-0000-00008EB70000}"/>
    <cellStyle name="Percent 8 3 4 2 3 5" xfId="42921" xr:uid="{00000000-0005-0000-0000-00008FB70000}"/>
    <cellStyle name="Percent 8 3 4 2 3 6" xfId="42922" xr:uid="{00000000-0005-0000-0000-000090B70000}"/>
    <cellStyle name="Percent 8 3 4 2 4" xfId="42923" xr:uid="{00000000-0005-0000-0000-000091B70000}"/>
    <cellStyle name="Percent 8 3 4 2 4 2" xfId="42924" xr:uid="{00000000-0005-0000-0000-000092B70000}"/>
    <cellStyle name="Percent 8 3 4 2 4 2 2" xfId="42925" xr:uid="{00000000-0005-0000-0000-000093B70000}"/>
    <cellStyle name="Percent 8 3 4 2 4 3" xfId="42926" xr:uid="{00000000-0005-0000-0000-000094B70000}"/>
    <cellStyle name="Percent 8 3 4 2 4 3 2" xfId="42927" xr:uid="{00000000-0005-0000-0000-000095B70000}"/>
    <cellStyle name="Percent 8 3 4 2 4 4" xfId="42928" xr:uid="{00000000-0005-0000-0000-000096B70000}"/>
    <cellStyle name="Percent 8 3 4 2 4 4 2" xfId="42929" xr:uid="{00000000-0005-0000-0000-000097B70000}"/>
    <cellStyle name="Percent 8 3 4 2 4 5" xfId="42930" xr:uid="{00000000-0005-0000-0000-000098B70000}"/>
    <cellStyle name="Percent 8 3 4 2 4 6" xfId="42931" xr:uid="{00000000-0005-0000-0000-000099B70000}"/>
    <cellStyle name="Percent 8 3 4 2 5" xfId="42932" xr:uid="{00000000-0005-0000-0000-00009AB70000}"/>
    <cellStyle name="Percent 8 3 4 2 5 2" xfId="42933" xr:uid="{00000000-0005-0000-0000-00009BB70000}"/>
    <cellStyle name="Percent 8 3 4 2 5 2 2" xfId="42934" xr:uid="{00000000-0005-0000-0000-00009CB70000}"/>
    <cellStyle name="Percent 8 3 4 2 5 3" xfId="42935" xr:uid="{00000000-0005-0000-0000-00009DB70000}"/>
    <cellStyle name="Percent 8 3 4 2 5 3 2" xfId="42936" xr:uid="{00000000-0005-0000-0000-00009EB70000}"/>
    <cellStyle name="Percent 8 3 4 2 5 4" xfId="42937" xr:uid="{00000000-0005-0000-0000-00009FB70000}"/>
    <cellStyle name="Percent 8 3 4 2 5 5" xfId="42938" xr:uid="{00000000-0005-0000-0000-0000A0B70000}"/>
    <cellStyle name="Percent 8 3 4 2 6" xfId="42939" xr:uid="{00000000-0005-0000-0000-0000A1B70000}"/>
    <cellStyle name="Percent 8 3 4 2 6 2" xfId="42940" xr:uid="{00000000-0005-0000-0000-0000A2B70000}"/>
    <cellStyle name="Percent 8 3 4 2 7" xfId="42941" xr:uid="{00000000-0005-0000-0000-0000A3B70000}"/>
    <cellStyle name="Percent 8 3 4 2 7 2" xfId="42942" xr:uid="{00000000-0005-0000-0000-0000A4B70000}"/>
    <cellStyle name="Percent 8 3 4 2 8" xfId="42943" xr:uid="{00000000-0005-0000-0000-0000A5B70000}"/>
    <cellStyle name="Percent 8 3 4 2 8 2" xfId="42944" xr:uid="{00000000-0005-0000-0000-0000A6B70000}"/>
    <cellStyle name="Percent 8 3 4 2 9" xfId="42945" xr:uid="{00000000-0005-0000-0000-0000A7B70000}"/>
    <cellStyle name="Percent 8 3 4 3" xfId="42946" xr:uid="{00000000-0005-0000-0000-0000A8B70000}"/>
    <cellStyle name="Percent 8 3 4 3 10" xfId="42947" xr:uid="{00000000-0005-0000-0000-0000A9B70000}"/>
    <cellStyle name="Percent 8 3 4 3 2" xfId="42948" xr:uid="{00000000-0005-0000-0000-0000AAB70000}"/>
    <cellStyle name="Percent 8 3 4 3 2 2" xfId="42949" xr:uid="{00000000-0005-0000-0000-0000ABB70000}"/>
    <cellStyle name="Percent 8 3 4 3 2 2 2" xfId="42950" xr:uid="{00000000-0005-0000-0000-0000ACB70000}"/>
    <cellStyle name="Percent 8 3 4 3 2 3" xfId="42951" xr:uid="{00000000-0005-0000-0000-0000ADB70000}"/>
    <cellStyle name="Percent 8 3 4 3 2 3 2" xfId="42952" xr:uid="{00000000-0005-0000-0000-0000AEB70000}"/>
    <cellStyle name="Percent 8 3 4 3 2 4" xfId="42953" xr:uid="{00000000-0005-0000-0000-0000AFB70000}"/>
    <cellStyle name="Percent 8 3 4 3 2 4 2" xfId="42954" xr:uid="{00000000-0005-0000-0000-0000B0B70000}"/>
    <cellStyle name="Percent 8 3 4 3 2 5" xfId="42955" xr:uid="{00000000-0005-0000-0000-0000B1B70000}"/>
    <cellStyle name="Percent 8 3 4 3 2 6" xfId="42956" xr:uid="{00000000-0005-0000-0000-0000B2B70000}"/>
    <cellStyle name="Percent 8 3 4 3 3" xfId="42957" xr:uid="{00000000-0005-0000-0000-0000B3B70000}"/>
    <cellStyle name="Percent 8 3 4 3 3 2" xfId="42958" xr:uid="{00000000-0005-0000-0000-0000B4B70000}"/>
    <cellStyle name="Percent 8 3 4 3 3 2 2" xfId="42959" xr:uid="{00000000-0005-0000-0000-0000B5B70000}"/>
    <cellStyle name="Percent 8 3 4 3 3 3" xfId="42960" xr:uid="{00000000-0005-0000-0000-0000B6B70000}"/>
    <cellStyle name="Percent 8 3 4 3 3 3 2" xfId="42961" xr:uid="{00000000-0005-0000-0000-0000B7B70000}"/>
    <cellStyle name="Percent 8 3 4 3 3 4" xfId="42962" xr:uid="{00000000-0005-0000-0000-0000B8B70000}"/>
    <cellStyle name="Percent 8 3 4 3 3 4 2" xfId="42963" xr:uid="{00000000-0005-0000-0000-0000B9B70000}"/>
    <cellStyle name="Percent 8 3 4 3 3 5" xfId="42964" xr:uid="{00000000-0005-0000-0000-0000BAB70000}"/>
    <cellStyle name="Percent 8 3 4 3 3 6" xfId="42965" xr:uid="{00000000-0005-0000-0000-0000BBB70000}"/>
    <cellStyle name="Percent 8 3 4 3 4" xfId="42966" xr:uid="{00000000-0005-0000-0000-0000BCB70000}"/>
    <cellStyle name="Percent 8 3 4 3 4 2" xfId="42967" xr:uid="{00000000-0005-0000-0000-0000BDB70000}"/>
    <cellStyle name="Percent 8 3 4 3 4 2 2" xfId="42968" xr:uid="{00000000-0005-0000-0000-0000BEB70000}"/>
    <cellStyle name="Percent 8 3 4 3 4 3" xfId="42969" xr:uid="{00000000-0005-0000-0000-0000BFB70000}"/>
    <cellStyle name="Percent 8 3 4 3 4 3 2" xfId="42970" xr:uid="{00000000-0005-0000-0000-0000C0B70000}"/>
    <cellStyle name="Percent 8 3 4 3 4 4" xfId="42971" xr:uid="{00000000-0005-0000-0000-0000C1B70000}"/>
    <cellStyle name="Percent 8 3 4 3 4 4 2" xfId="42972" xr:uid="{00000000-0005-0000-0000-0000C2B70000}"/>
    <cellStyle name="Percent 8 3 4 3 4 5" xfId="42973" xr:uid="{00000000-0005-0000-0000-0000C3B70000}"/>
    <cellStyle name="Percent 8 3 4 3 4 6" xfId="42974" xr:uid="{00000000-0005-0000-0000-0000C4B70000}"/>
    <cellStyle name="Percent 8 3 4 3 5" xfId="42975" xr:uid="{00000000-0005-0000-0000-0000C5B70000}"/>
    <cellStyle name="Percent 8 3 4 3 5 2" xfId="42976" xr:uid="{00000000-0005-0000-0000-0000C6B70000}"/>
    <cellStyle name="Percent 8 3 4 3 5 2 2" xfId="42977" xr:uid="{00000000-0005-0000-0000-0000C7B70000}"/>
    <cellStyle name="Percent 8 3 4 3 5 3" xfId="42978" xr:uid="{00000000-0005-0000-0000-0000C8B70000}"/>
    <cellStyle name="Percent 8 3 4 3 5 3 2" xfId="42979" xr:uid="{00000000-0005-0000-0000-0000C9B70000}"/>
    <cellStyle name="Percent 8 3 4 3 5 4" xfId="42980" xr:uid="{00000000-0005-0000-0000-0000CAB70000}"/>
    <cellStyle name="Percent 8 3 4 3 5 5" xfId="42981" xr:uid="{00000000-0005-0000-0000-0000CBB70000}"/>
    <cellStyle name="Percent 8 3 4 3 6" xfId="42982" xr:uid="{00000000-0005-0000-0000-0000CCB70000}"/>
    <cellStyle name="Percent 8 3 4 3 6 2" xfId="42983" xr:uid="{00000000-0005-0000-0000-0000CDB70000}"/>
    <cellStyle name="Percent 8 3 4 3 7" xfId="42984" xr:uid="{00000000-0005-0000-0000-0000CEB70000}"/>
    <cellStyle name="Percent 8 3 4 3 7 2" xfId="42985" xr:uid="{00000000-0005-0000-0000-0000CFB70000}"/>
    <cellStyle name="Percent 8 3 4 3 8" xfId="42986" xr:uid="{00000000-0005-0000-0000-0000D0B70000}"/>
    <cellStyle name="Percent 8 3 4 3 8 2" xfId="42987" xr:uid="{00000000-0005-0000-0000-0000D1B70000}"/>
    <cellStyle name="Percent 8 3 4 3 9" xfId="42988" xr:uid="{00000000-0005-0000-0000-0000D2B70000}"/>
    <cellStyle name="Percent 8 3 4 4" xfId="42989" xr:uid="{00000000-0005-0000-0000-0000D3B70000}"/>
    <cellStyle name="Percent 8 3 4 4 2" xfId="42990" xr:uid="{00000000-0005-0000-0000-0000D4B70000}"/>
    <cellStyle name="Percent 8 3 4 4 2 2" xfId="42991" xr:uid="{00000000-0005-0000-0000-0000D5B70000}"/>
    <cellStyle name="Percent 8 3 4 4 3" xfId="42992" xr:uid="{00000000-0005-0000-0000-0000D6B70000}"/>
    <cellStyle name="Percent 8 3 4 4 3 2" xfId="42993" xr:uid="{00000000-0005-0000-0000-0000D7B70000}"/>
    <cellStyle name="Percent 8 3 4 4 4" xfId="42994" xr:uid="{00000000-0005-0000-0000-0000D8B70000}"/>
    <cellStyle name="Percent 8 3 4 4 4 2" xfId="42995" xr:uid="{00000000-0005-0000-0000-0000D9B70000}"/>
    <cellStyle name="Percent 8 3 4 4 5" xfId="42996" xr:uid="{00000000-0005-0000-0000-0000DAB70000}"/>
    <cellStyle name="Percent 8 3 4 4 6" xfId="42997" xr:uid="{00000000-0005-0000-0000-0000DBB70000}"/>
    <cellStyle name="Percent 8 3 4 5" xfId="42998" xr:uid="{00000000-0005-0000-0000-0000DCB70000}"/>
    <cellStyle name="Percent 8 3 4 5 2" xfId="42999" xr:uid="{00000000-0005-0000-0000-0000DDB70000}"/>
    <cellStyle name="Percent 8 3 4 5 2 2" xfId="43000" xr:uid="{00000000-0005-0000-0000-0000DEB70000}"/>
    <cellStyle name="Percent 8 3 4 5 3" xfId="43001" xr:uid="{00000000-0005-0000-0000-0000DFB70000}"/>
    <cellStyle name="Percent 8 3 4 5 3 2" xfId="43002" xr:uid="{00000000-0005-0000-0000-0000E0B70000}"/>
    <cellStyle name="Percent 8 3 4 5 4" xfId="43003" xr:uid="{00000000-0005-0000-0000-0000E1B70000}"/>
    <cellStyle name="Percent 8 3 4 5 4 2" xfId="43004" xr:uid="{00000000-0005-0000-0000-0000E2B70000}"/>
    <cellStyle name="Percent 8 3 4 5 5" xfId="43005" xr:uid="{00000000-0005-0000-0000-0000E3B70000}"/>
    <cellStyle name="Percent 8 3 4 5 6" xfId="43006" xr:uid="{00000000-0005-0000-0000-0000E4B70000}"/>
    <cellStyle name="Percent 8 3 4 6" xfId="43007" xr:uid="{00000000-0005-0000-0000-0000E5B70000}"/>
    <cellStyle name="Percent 8 3 4 6 2" xfId="43008" xr:uid="{00000000-0005-0000-0000-0000E6B70000}"/>
    <cellStyle name="Percent 8 3 4 6 2 2" xfId="43009" xr:uid="{00000000-0005-0000-0000-0000E7B70000}"/>
    <cellStyle name="Percent 8 3 4 6 3" xfId="43010" xr:uid="{00000000-0005-0000-0000-0000E8B70000}"/>
    <cellStyle name="Percent 8 3 4 6 3 2" xfId="43011" xr:uid="{00000000-0005-0000-0000-0000E9B70000}"/>
    <cellStyle name="Percent 8 3 4 6 4" xfId="43012" xr:uid="{00000000-0005-0000-0000-0000EAB70000}"/>
    <cellStyle name="Percent 8 3 4 6 4 2" xfId="43013" xr:uid="{00000000-0005-0000-0000-0000EBB70000}"/>
    <cellStyle name="Percent 8 3 4 6 5" xfId="43014" xr:uid="{00000000-0005-0000-0000-0000ECB70000}"/>
    <cellStyle name="Percent 8 3 4 6 6" xfId="43015" xr:uid="{00000000-0005-0000-0000-0000EDB70000}"/>
    <cellStyle name="Percent 8 3 4 7" xfId="43016" xr:uid="{00000000-0005-0000-0000-0000EEB70000}"/>
    <cellStyle name="Percent 8 3 4 7 2" xfId="43017" xr:uid="{00000000-0005-0000-0000-0000EFB70000}"/>
    <cellStyle name="Percent 8 3 4 7 2 2" xfId="43018" xr:uid="{00000000-0005-0000-0000-0000F0B70000}"/>
    <cellStyle name="Percent 8 3 4 7 3" xfId="43019" xr:uid="{00000000-0005-0000-0000-0000F1B70000}"/>
    <cellStyle name="Percent 8 3 4 7 3 2" xfId="43020" xr:uid="{00000000-0005-0000-0000-0000F2B70000}"/>
    <cellStyle name="Percent 8 3 4 7 4" xfId="43021" xr:uid="{00000000-0005-0000-0000-0000F3B70000}"/>
    <cellStyle name="Percent 8 3 4 7 5" xfId="43022" xr:uid="{00000000-0005-0000-0000-0000F4B70000}"/>
    <cellStyle name="Percent 8 3 4 8" xfId="43023" xr:uid="{00000000-0005-0000-0000-0000F5B70000}"/>
    <cellStyle name="Percent 8 3 4 8 2" xfId="43024" xr:uid="{00000000-0005-0000-0000-0000F6B70000}"/>
    <cellStyle name="Percent 8 3 4 9" xfId="43025" xr:uid="{00000000-0005-0000-0000-0000F7B70000}"/>
    <cellStyle name="Percent 8 3 4 9 2" xfId="43026" xr:uid="{00000000-0005-0000-0000-0000F8B70000}"/>
    <cellStyle name="Percent 8 3 5" xfId="43027" xr:uid="{00000000-0005-0000-0000-0000F9B70000}"/>
    <cellStyle name="Percent 8 3 5 10" xfId="43028" xr:uid="{00000000-0005-0000-0000-0000FAB70000}"/>
    <cellStyle name="Percent 8 3 5 11" xfId="43029" xr:uid="{00000000-0005-0000-0000-0000FBB70000}"/>
    <cellStyle name="Percent 8 3 5 2" xfId="43030" xr:uid="{00000000-0005-0000-0000-0000FCB70000}"/>
    <cellStyle name="Percent 8 3 5 2 2" xfId="43031" xr:uid="{00000000-0005-0000-0000-0000FDB70000}"/>
    <cellStyle name="Percent 8 3 5 2 2 2" xfId="43032" xr:uid="{00000000-0005-0000-0000-0000FEB70000}"/>
    <cellStyle name="Percent 8 3 5 2 3" xfId="43033" xr:uid="{00000000-0005-0000-0000-0000FFB70000}"/>
    <cellStyle name="Percent 8 3 5 2 3 2" xfId="43034" xr:uid="{00000000-0005-0000-0000-000000B80000}"/>
    <cellStyle name="Percent 8 3 5 2 4" xfId="43035" xr:uid="{00000000-0005-0000-0000-000001B80000}"/>
    <cellStyle name="Percent 8 3 5 2 4 2" xfId="43036" xr:uid="{00000000-0005-0000-0000-000002B80000}"/>
    <cellStyle name="Percent 8 3 5 2 5" xfId="43037" xr:uid="{00000000-0005-0000-0000-000003B80000}"/>
    <cellStyle name="Percent 8 3 5 2 6" xfId="43038" xr:uid="{00000000-0005-0000-0000-000004B80000}"/>
    <cellStyle name="Percent 8 3 5 3" xfId="43039" xr:uid="{00000000-0005-0000-0000-000005B80000}"/>
    <cellStyle name="Percent 8 3 5 3 2" xfId="43040" xr:uid="{00000000-0005-0000-0000-000006B80000}"/>
    <cellStyle name="Percent 8 3 5 3 2 2" xfId="43041" xr:uid="{00000000-0005-0000-0000-000007B80000}"/>
    <cellStyle name="Percent 8 3 5 3 3" xfId="43042" xr:uid="{00000000-0005-0000-0000-000008B80000}"/>
    <cellStyle name="Percent 8 3 5 3 3 2" xfId="43043" xr:uid="{00000000-0005-0000-0000-000009B80000}"/>
    <cellStyle name="Percent 8 3 5 3 4" xfId="43044" xr:uid="{00000000-0005-0000-0000-00000AB80000}"/>
    <cellStyle name="Percent 8 3 5 3 4 2" xfId="43045" xr:uid="{00000000-0005-0000-0000-00000BB80000}"/>
    <cellStyle name="Percent 8 3 5 3 5" xfId="43046" xr:uid="{00000000-0005-0000-0000-00000CB80000}"/>
    <cellStyle name="Percent 8 3 5 3 6" xfId="43047" xr:uid="{00000000-0005-0000-0000-00000DB80000}"/>
    <cellStyle name="Percent 8 3 5 4" xfId="43048" xr:uid="{00000000-0005-0000-0000-00000EB80000}"/>
    <cellStyle name="Percent 8 3 5 4 2" xfId="43049" xr:uid="{00000000-0005-0000-0000-00000FB80000}"/>
    <cellStyle name="Percent 8 3 5 4 2 2" xfId="43050" xr:uid="{00000000-0005-0000-0000-000010B80000}"/>
    <cellStyle name="Percent 8 3 5 4 3" xfId="43051" xr:uid="{00000000-0005-0000-0000-000011B80000}"/>
    <cellStyle name="Percent 8 3 5 4 3 2" xfId="43052" xr:uid="{00000000-0005-0000-0000-000012B80000}"/>
    <cellStyle name="Percent 8 3 5 4 4" xfId="43053" xr:uid="{00000000-0005-0000-0000-000013B80000}"/>
    <cellStyle name="Percent 8 3 5 4 4 2" xfId="43054" xr:uid="{00000000-0005-0000-0000-000014B80000}"/>
    <cellStyle name="Percent 8 3 5 4 5" xfId="43055" xr:uid="{00000000-0005-0000-0000-000015B80000}"/>
    <cellStyle name="Percent 8 3 5 4 6" xfId="43056" xr:uid="{00000000-0005-0000-0000-000016B80000}"/>
    <cellStyle name="Percent 8 3 5 5" xfId="43057" xr:uid="{00000000-0005-0000-0000-000017B80000}"/>
    <cellStyle name="Percent 8 3 5 5 2" xfId="43058" xr:uid="{00000000-0005-0000-0000-000018B80000}"/>
    <cellStyle name="Percent 8 3 5 5 2 2" xfId="43059" xr:uid="{00000000-0005-0000-0000-000019B80000}"/>
    <cellStyle name="Percent 8 3 5 5 3" xfId="43060" xr:uid="{00000000-0005-0000-0000-00001AB80000}"/>
    <cellStyle name="Percent 8 3 5 5 3 2" xfId="43061" xr:uid="{00000000-0005-0000-0000-00001BB80000}"/>
    <cellStyle name="Percent 8 3 5 5 4" xfId="43062" xr:uid="{00000000-0005-0000-0000-00001CB80000}"/>
    <cellStyle name="Percent 8 3 5 5 4 2" xfId="43063" xr:uid="{00000000-0005-0000-0000-00001DB80000}"/>
    <cellStyle name="Percent 8 3 5 5 5" xfId="43064" xr:uid="{00000000-0005-0000-0000-00001EB80000}"/>
    <cellStyle name="Percent 8 3 5 5 6" xfId="43065" xr:uid="{00000000-0005-0000-0000-00001FB80000}"/>
    <cellStyle name="Percent 8 3 5 6" xfId="43066" xr:uid="{00000000-0005-0000-0000-000020B80000}"/>
    <cellStyle name="Percent 8 3 5 6 2" xfId="43067" xr:uid="{00000000-0005-0000-0000-000021B80000}"/>
    <cellStyle name="Percent 8 3 5 6 2 2" xfId="43068" xr:uid="{00000000-0005-0000-0000-000022B80000}"/>
    <cellStyle name="Percent 8 3 5 6 3" xfId="43069" xr:uid="{00000000-0005-0000-0000-000023B80000}"/>
    <cellStyle name="Percent 8 3 5 6 3 2" xfId="43070" xr:uid="{00000000-0005-0000-0000-000024B80000}"/>
    <cellStyle name="Percent 8 3 5 6 4" xfId="43071" xr:uid="{00000000-0005-0000-0000-000025B80000}"/>
    <cellStyle name="Percent 8 3 5 6 5" xfId="43072" xr:uid="{00000000-0005-0000-0000-000026B80000}"/>
    <cellStyle name="Percent 8 3 5 7" xfId="43073" xr:uid="{00000000-0005-0000-0000-000027B80000}"/>
    <cellStyle name="Percent 8 3 5 7 2" xfId="43074" xr:uid="{00000000-0005-0000-0000-000028B80000}"/>
    <cellStyle name="Percent 8 3 5 8" xfId="43075" xr:uid="{00000000-0005-0000-0000-000029B80000}"/>
    <cellStyle name="Percent 8 3 5 8 2" xfId="43076" xr:uid="{00000000-0005-0000-0000-00002AB80000}"/>
    <cellStyle name="Percent 8 3 5 9" xfId="43077" xr:uid="{00000000-0005-0000-0000-00002BB80000}"/>
    <cellStyle name="Percent 8 3 5 9 2" xfId="43078" xr:uid="{00000000-0005-0000-0000-00002CB80000}"/>
    <cellStyle name="Percent 8 3 6" xfId="43079" xr:uid="{00000000-0005-0000-0000-00002DB80000}"/>
    <cellStyle name="Percent 8 3 6 10" xfId="43080" xr:uid="{00000000-0005-0000-0000-00002EB80000}"/>
    <cellStyle name="Percent 8 3 6 2" xfId="43081" xr:uid="{00000000-0005-0000-0000-00002FB80000}"/>
    <cellStyle name="Percent 8 3 6 2 2" xfId="43082" xr:uid="{00000000-0005-0000-0000-000030B80000}"/>
    <cellStyle name="Percent 8 3 6 2 2 2" xfId="43083" xr:uid="{00000000-0005-0000-0000-000031B80000}"/>
    <cellStyle name="Percent 8 3 6 2 3" xfId="43084" xr:uid="{00000000-0005-0000-0000-000032B80000}"/>
    <cellStyle name="Percent 8 3 6 2 3 2" xfId="43085" xr:uid="{00000000-0005-0000-0000-000033B80000}"/>
    <cellStyle name="Percent 8 3 6 2 4" xfId="43086" xr:uid="{00000000-0005-0000-0000-000034B80000}"/>
    <cellStyle name="Percent 8 3 6 2 4 2" xfId="43087" xr:uid="{00000000-0005-0000-0000-000035B80000}"/>
    <cellStyle name="Percent 8 3 6 2 5" xfId="43088" xr:uid="{00000000-0005-0000-0000-000036B80000}"/>
    <cellStyle name="Percent 8 3 6 2 6" xfId="43089" xr:uid="{00000000-0005-0000-0000-000037B80000}"/>
    <cellStyle name="Percent 8 3 6 3" xfId="43090" xr:uid="{00000000-0005-0000-0000-000038B80000}"/>
    <cellStyle name="Percent 8 3 6 3 2" xfId="43091" xr:uid="{00000000-0005-0000-0000-000039B80000}"/>
    <cellStyle name="Percent 8 3 6 3 2 2" xfId="43092" xr:uid="{00000000-0005-0000-0000-00003AB80000}"/>
    <cellStyle name="Percent 8 3 6 3 3" xfId="43093" xr:uid="{00000000-0005-0000-0000-00003BB80000}"/>
    <cellStyle name="Percent 8 3 6 3 3 2" xfId="43094" xr:uid="{00000000-0005-0000-0000-00003CB80000}"/>
    <cellStyle name="Percent 8 3 6 3 4" xfId="43095" xr:uid="{00000000-0005-0000-0000-00003DB80000}"/>
    <cellStyle name="Percent 8 3 6 3 4 2" xfId="43096" xr:uid="{00000000-0005-0000-0000-00003EB80000}"/>
    <cellStyle name="Percent 8 3 6 3 5" xfId="43097" xr:uid="{00000000-0005-0000-0000-00003FB80000}"/>
    <cellStyle name="Percent 8 3 6 3 6" xfId="43098" xr:uid="{00000000-0005-0000-0000-000040B80000}"/>
    <cellStyle name="Percent 8 3 6 4" xfId="43099" xr:uid="{00000000-0005-0000-0000-000041B80000}"/>
    <cellStyle name="Percent 8 3 6 4 2" xfId="43100" xr:uid="{00000000-0005-0000-0000-000042B80000}"/>
    <cellStyle name="Percent 8 3 6 4 2 2" xfId="43101" xr:uid="{00000000-0005-0000-0000-000043B80000}"/>
    <cellStyle name="Percent 8 3 6 4 3" xfId="43102" xr:uid="{00000000-0005-0000-0000-000044B80000}"/>
    <cellStyle name="Percent 8 3 6 4 3 2" xfId="43103" xr:uid="{00000000-0005-0000-0000-000045B80000}"/>
    <cellStyle name="Percent 8 3 6 4 4" xfId="43104" xr:uid="{00000000-0005-0000-0000-000046B80000}"/>
    <cellStyle name="Percent 8 3 6 4 4 2" xfId="43105" xr:uid="{00000000-0005-0000-0000-000047B80000}"/>
    <cellStyle name="Percent 8 3 6 4 5" xfId="43106" xr:uid="{00000000-0005-0000-0000-000048B80000}"/>
    <cellStyle name="Percent 8 3 6 4 6" xfId="43107" xr:uid="{00000000-0005-0000-0000-000049B80000}"/>
    <cellStyle name="Percent 8 3 6 5" xfId="43108" xr:uid="{00000000-0005-0000-0000-00004AB80000}"/>
    <cellStyle name="Percent 8 3 6 5 2" xfId="43109" xr:uid="{00000000-0005-0000-0000-00004BB80000}"/>
    <cellStyle name="Percent 8 3 6 5 2 2" xfId="43110" xr:uid="{00000000-0005-0000-0000-00004CB80000}"/>
    <cellStyle name="Percent 8 3 6 5 3" xfId="43111" xr:uid="{00000000-0005-0000-0000-00004DB80000}"/>
    <cellStyle name="Percent 8 3 6 5 3 2" xfId="43112" xr:uid="{00000000-0005-0000-0000-00004EB80000}"/>
    <cellStyle name="Percent 8 3 6 5 4" xfId="43113" xr:uid="{00000000-0005-0000-0000-00004FB80000}"/>
    <cellStyle name="Percent 8 3 6 5 5" xfId="43114" xr:uid="{00000000-0005-0000-0000-000050B80000}"/>
    <cellStyle name="Percent 8 3 6 6" xfId="43115" xr:uid="{00000000-0005-0000-0000-000051B80000}"/>
    <cellStyle name="Percent 8 3 6 6 2" xfId="43116" xr:uid="{00000000-0005-0000-0000-000052B80000}"/>
    <cellStyle name="Percent 8 3 6 7" xfId="43117" xr:uid="{00000000-0005-0000-0000-000053B80000}"/>
    <cellStyle name="Percent 8 3 6 7 2" xfId="43118" xr:uid="{00000000-0005-0000-0000-000054B80000}"/>
    <cellStyle name="Percent 8 3 6 8" xfId="43119" xr:uid="{00000000-0005-0000-0000-000055B80000}"/>
    <cellStyle name="Percent 8 3 6 8 2" xfId="43120" xr:uid="{00000000-0005-0000-0000-000056B80000}"/>
    <cellStyle name="Percent 8 3 6 9" xfId="43121" xr:uid="{00000000-0005-0000-0000-000057B80000}"/>
    <cellStyle name="Percent 8 3 7" xfId="43122" xr:uid="{00000000-0005-0000-0000-000058B80000}"/>
    <cellStyle name="Percent 8 3 7 10" xfId="43123" xr:uid="{00000000-0005-0000-0000-000059B80000}"/>
    <cellStyle name="Percent 8 3 7 2" xfId="43124" xr:uid="{00000000-0005-0000-0000-00005AB80000}"/>
    <cellStyle name="Percent 8 3 7 2 2" xfId="43125" xr:uid="{00000000-0005-0000-0000-00005BB80000}"/>
    <cellStyle name="Percent 8 3 7 2 2 2" xfId="43126" xr:uid="{00000000-0005-0000-0000-00005CB80000}"/>
    <cellStyle name="Percent 8 3 7 2 3" xfId="43127" xr:uid="{00000000-0005-0000-0000-00005DB80000}"/>
    <cellStyle name="Percent 8 3 7 2 3 2" xfId="43128" xr:uid="{00000000-0005-0000-0000-00005EB80000}"/>
    <cellStyle name="Percent 8 3 7 2 4" xfId="43129" xr:uid="{00000000-0005-0000-0000-00005FB80000}"/>
    <cellStyle name="Percent 8 3 7 2 4 2" xfId="43130" xr:uid="{00000000-0005-0000-0000-000060B80000}"/>
    <cellStyle name="Percent 8 3 7 2 5" xfId="43131" xr:uid="{00000000-0005-0000-0000-000061B80000}"/>
    <cellStyle name="Percent 8 3 7 2 6" xfId="43132" xr:uid="{00000000-0005-0000-0000-000062B80000}"/>
    <cellStyle name="Percent 8 3 7 3" xfId="43133" xr:uid="{00000000-0005-0000-0000-000063B80000}"/>
    <cellStyle name="Percent 8 3 7 3 2" xfId="43134" xr:uid="{00000000-0005-0000-0000-000064B80000}"/>
    <cellStyle name="Percent 8 3 7 3 2 2" xfId="43135" xr:uid="{00000000-0005-0000-0000-000065B80000}"/>
    <cellStyle name="Percent 8 3 7 3 3" xfId="43136" xr:uid="{00000000-0005-0000-0000-000066B80000}"/>
    <cellStyle name="Percent 8 3 7 3 3 2" xfId="43137" xr:uid="{00000000-0005-0000-0000-000067B80000}"/>
    <cellStyle name="Percent 8 3 7 3 4" xfId="43138" xr:uid="{00000000-0005-0000-0000-000068B80000}"/>
    <cellStyle name="Percent 8 3 7 3 4 2" xfId="43139" xr:uid="{00000000-0005-0000-0000-000069B80000}"/>
    <cellStyle name="Percent 8 3 7 3 5" xfId="43140" xr:uid="{00000000-0005-0000-0000-00006AB80000}"/>
    <cellStyle name="Percent 8 3 7 3 6" xfId="43141" xr:uid="{00000000-0005-0000-0000-00006BB80000}"/>
    <cellStyle name="Percent 8 3 7 4" xfId="43142" xr:uid="{00000000-0005-0000-0000-00006CB80000}"/>
    <cellStyle name="Percent 8 3 7 4 2" xfId="43143" xr:uid="{00000000-0005-0000-0000-00006DB80000}"/>
    <cellStyle name="Percent 8 3 7 4 2 2" xfId="43144" xr:uid="{00000000-0005-0000-0000-00006EB80000}"/>
    <cellStyle name="Percent 8 3 7 4 3" xfId="43145" xr:uid="{00000000-0005-0000-0000-00006FB80000}"/>
    <cellStyle name="Percent 8 3 7 4 3 2" xfId="43146" xr:uid="{00000000-0005-0000-0000-000070B80000}"/>
    <cellStyle name="Percent 8 3 7 4 4" xfId="43147" xr:uid="{00000000-0005-0000-0000-000071B80000}"/>
    <cellStyle name="Percent 8 3 7 4 4 2" xfId="43148" xr:uid="{00000000-0005-0000-0000-000072B80000}"/>
    <cellStyle name="Percent 8 3 7 4 5" xfId="43149" xr:uid="{00000000-0005-0000-0000-000073B80000}"/>
    <cellStyle name="Percent 8 3 7 4 6" xfId="43150" xr:uid="{00000000-0005-0000-0000-000074B80000}"/>
    <cellStyle name="Percent 8 3 7 5" xfId="43151" xr:uid="{00000000-0005-0000-0000-000075B80000}"/>
    <cellStyle name="Percent 8 3 7 5 2" xfId="43152" xr:uid="{00000000-0005-0000-0000-000076B80000}"/>
    <cellStyle name="Percent 8 3 7 5 2 2" xfId="43153" xr:uid="{00000000-0005-0000-0000-000077B80000}"/>
    <cellStyle name="Percent 8 3 7 5 3" xfId="43154" xr:uid="{00000000-0005-0000-0000-000078B80000}"/>
    <cellStyle name="Percent 8 3 7 5 3 2" xfId="43155" xr:uid="{00000000-0005-0000-0000-000079B80000}"/>
    <cellStyle name="Percent 8 3 7 5 4" xfId="43156" xr:uid="{00000000-0005-0000-0000-00007AB80000}"/>
    <cellStyle name="Percent 8 3 7 5 5" xfId="43157" xr:uid="{00000000-0005-0000-0000-00007BB80000}"/>
    <cellStyle name="Percent 8 3 7 6" xfId="43158" xr:uid="{00000000-0005-0000-0000-00007CB80000}"/>
    <cellStyle name="Percent 8 3 7 6 2" xfId="43159" xr:uid="{00000000-0005-0000-0000-00007DB80000}"/>
    <cellStyle name="Percent 8 3 7 7" xfId="43160" xr:uid="{00000000-0005-0000-0000-00007EB80000}"/>
    <cellStyle name="Percent 8 3 7 7 2" xfId="43161" xr:uid="{00000000-0005-0000-0000-00007FB80000}"/>
    <cellStyle name="Percent 8 3 7 8" xfId="43162" xr:uid="{00000000-0005-0000-0000-000080B80000}"/>
    <cellStyle name="Percent 8 3 7 8 2" xfId="43163" xr:uid="{00000000-0005-0000-0000-000081B80000}"/>
    <cellStyle name="Percent 8 3 7 9" xfId="43164" xr:uid="{00000000-0005-0000-0000-000082B80000}"/>
    <cellStyle name="Percent 8 3 8" xfId="43165" xr:uid="{00000000-0005-0000-0000-000083B80000}"/>
    <cellStyle name="Percent 8 3 8 2" xfId="43166" xr:uid="{00000000-0005-0000-0000-000084B80000}"/>
    <cellStyle name="Percent 8 3 8 2 2" xfId="43167" xr:uid="{00000000-0005-0000-0000-000085B80000}"/>
    <cellStyle name="Percent 8 3 8 3" xfId="43168" xr:uid="{00000000-0005-0000-0000-000086B80000}"/>
    <cellStyle name="Percent 8 3 8 3 2" xfId="43169" xr:uid="{00000000-0005-0000-0000-000087B80000}"/>
    <cellStyle name="Percent 8 3 8 4" xfId="43170" xr:uid="{00000000-0005-0000-0000-000088B80000}"/>
    <cellStyle name="Percent 8 3 8 4 2" xfId="43171" xr:uid="{00000000-0005-0000-0000-000089B80000}"/>
    <cellStyle name="Percent 8 3 8 5" xfId="43172" xr:uid="{00000000-0005-0000-0000-00008AB80000}"/>
    <cellStyle name="Percent 8 3 8 6" xfId="43173" xr:uid="{00000000-0005-0000-0000-00008BB80000}"/>
    <cellStyle name="Percent 8 3 9" xfId="43174" xr:uid="{00000000-0005-0000-0000-00008CB80000}"/>
    <cellStyle name="Percent 8 3 9 2" xfId="43175" xr:uid="{00000000-0005-0000-0000-00008DB80000}"/>
    <cellStyle name="Percent 8 3 9 2 2" xfId="43176" xr:uid="{00000000-0005-0000-0000-00008EB80000}"/>
    <cellStyle name="Percent 8 3 9 3" xfId="43177" xr:uid="{00000000-0005-0000-0000-00008FB80000}"/>
    <cellStyle name="Percent 8 3 9 3 2" xfId="43178" xr:uid="{00000000-0005-0000-0000-000090B80000}"/>
    <cellStyle name="Percent 8 3 9 4" xfId="43179" xr:uid="{00000000-0005-0000-0000-000091B80000}"/>
    <cellStyle name="Percent 8 3 9 4 2" xfId="43180" xr:uid="{00000000-0005-0000-0000-000092B80000}"/>
    <cellStyle name="Percent 8 3 9 5" xfId="43181" xr:uid="{00000000-0005-0000-0000-000093B80000}"/>
    <cellStyle name="Percent 8 3 9 6" xfId="43182" xr:uid="{00000000-0005-0000-0000-000094B80000}"/>
    <cellStyle name="Percent 8 4" xfId="43183" xr:uid="{00000000-0005-0000-0000-000095B80000}"/>
    <cellStyle name="Percent 8 4 10" xfId="43184" xr:uid="{00000000-0005-0000-0000-000096B80000}"/>
    <cellStyle name="Percent 8 4 10 2" xfId="43185" xr:uid="{00000000-0005-0000-0000-000097B80000}"/>
    <cellStyle name="Percent 8 4 11" xfId="43186" xr:uid="{00000000-0005-0000-0000-000098B80000}"/>
    <cellStyle name="Percent 8 4 11 2" xfId="43187" xr:uid="{00000000-0005-0000-0000-000099B80000}"/>
    <cellStyle name="Percent 8 4 12" xfId="43188" xr:uid="{00000000-0005-0000-0000-00009AB80000}"/>
    <cellStyle name="Percent 8 4 13" xfId="43189" xr:uid="{00000000-0005-0000-0000-00009BB80000}"/>
    <cellStyle name="Percent 8 4 2" xfId="43190" xr:uid="{00000000-0005-0000-0000-00009CB80000}"/>
    <cellStyle name="Percent 8 4 2 10" xfId="43191" xr:uid="{00000000-0005-0000-0000-00009DB80000}"/>
    <cellStyle name="Percent 8 4 2 11" xfId="43192" xr:uid="{00000000-0005-0000-0000-00009EB80000}"/>
    <cellStyle name="Percent 8 4 2 2" xfId="43193" xr:uid="{00000000-0005-0000-0000-00009FB80000}"/>
    <cellStyle name="Percent 8 4 2 2 2" xfId="43194" xr:uid="{00000000-0005-0000-0000-0000A0B80000}"/>
    <cellStyle name="Percent 8 4 2 2 2 2" xfId="43195" xr:uid="{00000000-0005-0000-0000-0000A1B80000}"/>
    <cellStyle name="Percent 8 4 2 2 3" xfId="43196" xr:uid="{00000000-0005-0000-0000-0000A2B80000}"/>
    <cellStyle name="Percent 8 4 2 2 3 2" xfId="43197" xr:uid="{00000000-0005-0000-0000-0000A3B80000}"/>
    <cellStyle name="Percent 8 4 2 2 4" xfId="43198" xr:uid="{00000000-0005-0000-0000-0000A4B80000}"/>
    <cellStyle name="Percent 8 4 2 2 4 2" xfId="43199" xr:uid="{00000000-0005-0000-0000-0000A5B80000}"/>
    <cellStyle name="Percent 8 4 2 2 5" xfId="43200" xr:uid="{00000000-0005-0000-0000-0000A6B80000}"/>
    <cellStyle name="Percent 8 4 2 2 6" xfId="43201" xr:uid="{00000000-0005-0000-0000-0000A7B80000}"/>
    <cellStyle name="Percent 8 4 2 3" xfId="43202" xr:uid="{00000000-0005-0000-0000-0000A8B80000}"/>
    <cellStyle name="Percent 8 4 2 3 2" xfId="43203" xr:uid="{00000000-0005-0000-0000-0000A9B80000}"/>
    <cellStyle name="Percent 8 4 2 3 2 2" xfId="43204" xr:uid="{00000000-0005-0000-0000-0000AAB80000}"/>
    <cellStyle name="Percent 8 4 2 3 3" xfId="43205" xr:uid="{00000000-0005-0000-0000-0000ABB80000}"/>
    <cellStyle name="Percent 8 4 2 3 3 2" xfId="43206" xr:uid="{00000000-0005-0000-0000-0000ACB80000}"/>
    <cellStyle name="Percent 8 4 2 3 4" xfId="43207" xr:uid="{00000000-0005-0000-0000-0000ADB80000}"/>
    <cellStyle name="Percent 8 4 2 3 4 2" xfId="43208" xr:uid="{00000000-0005-0000-0000-0000AEB80000}"/>
    <cellStyle name="Percent 8 4 2 3 5" xfId="43209" xr:uid="{00000000-0005-0000-0000-0000AFB80000}"/>
    <cellStyle name="Percent 8 4 2 3 6" xfId="43210" xr:uid="{00000000-0005-0000-0000-0000B0B80000}"/>
    <cellStyle name="Percent 8 4 2 4" xfId="43211" xr:uid="{00000000-0005-0000-0000-0000B1B80000}"/>
    <cellStyle name="Percent 8 4 2 4 2" xfId="43212" xr:uid="{00000000-0005-0000-0000-0000B2B80000}"/>
    <cellStyle name="Percent 8 4 2 4 2 2" xfId="43213" xr:uid="{00000000-0005-0000-0000-0000B3B80000}"/>
    <cellStyle name="Percent 8 4 2 4 3" xfId="43214" xr:uid="{00000000-0005-0000-0000-0000B4B80000}"/>
    <cellStyle name="Percent 8 4 2 4 3 2" xfId="43215" xr:uid="{00000000-0005-0000-0000-0000B5B80000}"/>
    <cellStyle name="Percent 8 4 2 4 4" xfId="43216" xr:uid="{00000000-0005-0000-0000-0000B6B80000}"/>
    <cellStyle name="Percent 8 4 2 4 4 2" xfId="43217" xr:uid="{00000000-0005-0000-0000-0000B7B80000}"/>
    <cellStyle name="Percent 8 4 2 4 5" xfId="43218" xr:uid="{00000000-0005-0000-0000-0000B8B80000}"/>
    <cellStyle name="Percent 8 4 2 4 6" xfId="43219" xr:uid="{00000000-0005-0000-0000-0000B9B80000}"/>
    <cellStyle name="Percent 8 4 2 5" xfId="43220" xr:uid="{00000000-0005-0000-0000-0000BAB80000}"/>
    <cellStyle name="Percent 8 4 2 5 2" xfId="43221" xr:uid="{00000000-0005-0000-0000-0000BBB80000}"/>
    <cellStyle name="Percent 8 4 2 5 2 2" xfId="43222" xr:uid="{00000000-0005-0000-0000-0000BCB80000}"/>
    <cellStyle name="Percent 8 4 2 5 3" xfId="43223" xr:uid="{00000000-0005-0000-0000-0000BDB80000}"/>
    <cellStyle name="Percent 8 4 2 5 3 2" xfId="43224" xr:uid="{00000000-0005-0000-0000-0000BEB80000}"/>
    <cellStyle name="Percent 8 4 2 5 4" xfId="43225" xr:uid="{00000000-0005-0000-0000-0000BFB80000}"/>
    <cellStyle name="Percent 8 4 2 5 4 2" xfId="43226" xr:uid="{00000000-0005-0000-0000-0000C0B80000}"/>
    <cellStyle name="Percent 8 4 2 5 5" xfId="43227" xr:uid="{00000000-0005-0000-0000-0000C1B80000}"/>
    <cellStyle name="Percent 8 4 2 5 6" xfId="43228" xr:uid="{00000000-0005-0000-0000-0000C2B80000}"/>
    <cellStyle name="Percent 8 4 2 6" xfId="43229" xr:uid="{00000000-0005-0000-0000-0000C3B80000}"/>
    <cellStyle name="Percent 8 4 2 6 2" xfId="43230" xr:uid="{00000000-0005-0000-0000-0000C4B80000}"/>
    <cellStyle name="Percent 8 4 2 6 2 2" xfId="43231" xr:uid="{00000000-0005-0000-0000-0000C5B80000}"/>
    <cellStyle name="Percent 8 4 2 6 3" xfId="43232" xr:uid="{00000000-0005-0000-0000-0000C6B80000}"/>
    <cellStyle name="Percent 8 4 2 6 3 2" xfId="43233" xr:uid="{00000000-0005-0000-0000-0000C7B80000}"/>
    <cellStyle name="Percent 8 4 2 6 4" xfId="43234" xr:uid="{00000000-0005-0000-0000-0000C8B80000}"/>
    <cellStyle name="Percent 8 4 2 6 5" xfId="43235" xr:uid="{00000000-0005-0000-0000-0000C9B80000}"/>
    <cellStyle name="Percent 8 4 2 7" xfId="43236" xr:uid="{00000000-0005-0000-0000-0000CAB80000}"/>
    <cellStyle name="Percent 8 4 2 7 2" xfId="43237" xr:uid="{00000000-0005-0000-0000-0000CBB80000}"/>
    <cellStyle name="Percent 8 4 2 8" xfId="43238" xr:uid="{00000000-0005-0000-0000-0000CCB80000}"/>
    <cellStyle name="Percent 8 4 2 8 2" xfId="43239" xr:uid="{00000000-0005-0000-0000-0000CDB80000}"/>
    <cellStyle name="Percent 8 4 2 9" xfId="43240" xr:uid="{00000000-0005-0000-0000-0000CEB80000}"/>
    <cellStyle name="Percent 8 4 2 9 2" xfId="43241" xr:uid="{00000000-0005-0000-0000-0000CFB80000}"/>
    <cellStyle name="Percent 8 4 3" xfId="43242" xr:uid="{00000000-0005-0000-0000-0000D0B80000}"/>
    <cellStyle name="Percent 8 4 3 10" xfId="43243" xr:uid="{00000000-0005-0000-0000-0000D1B80000}"/>
    <cellStyle name="Percent 8 4 3 2" xfId="43244" xr:uid="{00000000-0005-0000-0000-0000D2B80000}"/>
    <cellStyle name="Percent 8 4 3 2 2" xfId="43245" xr:uid="{00000000-0005-0000-0000-0000D3B80000}"/>
    <cellStyle name="Percent 8 4 3 2 2 2" xfId="43246" xr:uid="{00000000-0005-0000-0000-0000D4B80000}"/>
    <cellStyle name="Percent 8 4 3 2 3" xfId="43247" xr:uid="{00000000-0005-0000-0000-0000D5B80000}"/>
    <cellStyle name="Percent 8 4 3 2 3 2" xfId="43248" xr:uid="{00000000-0005-0000-0000-0000D6B80000}"/>
    <cellStyle name="Percent 8 4 3 2 4" xfId="43249" xr:uid="{00000000-0005-0000-0000-0000D7B80000}"/>
    <cellStyle name="Percent 8 4 3 2 4 2" xfId="43250" xr:uid="{00000000-0005-0000-0000-0000D8B80000}"/>
    <cellStyle name="Percent 8 4 3 2 5" xfId="43251" xr:uid="{00000000-0005-0000-0000-0000D9B80000}"/>
    <cellStyle name="Percent 8 4 3 2 6" xfId="43252" xr:uid="{00000000-0005-0000-0000-0000DAB80000}"/>
    <cellStyle name="Percent 8 4 3 3" xfId="43253" xr:uid="{00000000-0005-0000-0000-0000DBB80000}"/>
    <cellStyle name="Percent 8 4 3 3 2" xfId="43254" xr:uid="{00000000-0005-0000-0000-0000DCB80000}"/>
    <cellStyle name="Percent 8 4 3 3 2 2" xfId="43255" xr:uid="{00000000-0005-0000-0000-0000DDB80000}"/>
    <cellStyle name="Percent 8 4 3 3 3" xfId="43256" xr:uid="{00000000-0005-0000-0000-0000DEB80000}"/>
    <cellStyle name="Percent 8 4 3 3 3 2" xfId="43257" xr:uid="{00000000-0005-0000-0000-0000DFB80000}"/>
    <cellStyle name="Percent 8 4 3 3 4" xfId="43258" xr:uid="{00000000-0005-0000-0000-0000E0B80000}"/>
    <cellStyle name="Percent 8 4 3 3 4 2" xfId="43259" xr:uid="{00000000-0005-0000-0000-0000E1B80000}"/>
    <cellStyle name="Percent 8 4 3 3 5" xfId="43260" xr:uid="{00000000-0005-0000-0000-0000E2B80000}"/>
    <cellStyle name="Percent 8 4 3 3 6" xfId="43261" xr:uid="{00000000-0005-0000-0000-0000E3B80000}"/>
    <cellStyle name="Percent 8 4 3 4" xfId="43262" xr:uid="{00000000-0005-0000-0000-0000E4B80000}"/>
    <cellStyle name="Percent 8 4 3 4 2" xfId="43263" xr:uid="{00000000-0005-0000-0000-0000E5B80000}"/>
    <cellStyle name="Percent 8 4 3 4 2 2" xfId="43264" xr:uid="{00000000-0005-0000-0000-0000E6B80000}"/>
    <cellStyle name="Percent 8 4 3 4 3" xfId="43265" xr:uid="{00000000-0005-0000-0000-0000E7B80000}"/>
    <cellStyle name="Percent 8 4 3 4 3 2" xfId="43266" xr:uid="{00000000-0005-0000-0000-0000E8B80000}"/>
    <cellStyle name="Percent 8 4 3 4 4" xfId="43267" xr:uid="{00000000-0005-0000-0000-0000E9B80000}"/>
    <cellStyle name="Percent 8 4 3 4 4 2" xfId="43268" xr:uid="{00000000-0005-0000-0000-0000EAB80000}"/>
    <cellStyle name="Percent 8 4 3 4 5" xfId="43269" xr:uid="{00000000-0005-0000-0000-0000EBB80000}"/>
    <cellStyle name="Percent 8 4 3 4 6" xfId="43270" xr:uid="{00000000-0005-0000-0000-0000ECB80000}"/>
    <cellStyle name="Percent 8 4 3 5" xfId="43271" xr:uid="{00000000-0005-0000-0000-0000EDB80000}"/>
    <cellStyle name="Percent 8 4 3 5 2" xfId="43272" xr:uid="{00000000-0005-0000-0000-0000EEB80000}"/>
    <cellStyle name="Percent 8 4 3 5 2 2" xfId="43273" xr:uid="{00000000-0005-0000-0000-0000EFB80000}"/>
    <cellStyle name="Percent 8 4 3 5 3" xfId="43274" xr:uid="{00000000-0005-0000-0000-0000F0B80000}"/>
    <cellStyle name="Percent 8 4 3 5 3 2" xfId="43275" xr:uid="{00000000-0005-0000-0000-0000F1B80000}"/>
    <cellStyle name="Percent 8 4 3 5 4" xfId="43276" xr:uid="{00000000-0005-0000-0000-0000F2B80000}"/>
    <cellStyle name="Percent 8 4 3 5 5" xfId="43277" xr:uid="{00000000-0005-0000-0000-0000F3B80000}"/>
    <cellStyle name="Percent 8 4 3 6" xfId="43278" xr:uid="{00000000-0005-0000-0000-0000F4B80000}"/>
    <cellStyle name="Percent 8 4 3 6 2" xfId="43279" xr:uid="{00000000-0005-0000-0000-0000F5B80000}"/>
    <cellStyle name="Percent 8 4 3 7" xfId="43280" xr:uid="{00000000-0005-0000-0000-0000F6B80000}"/>
    <cellStyle name="Percent 8 4 3 7 2" xfId="43281" xr:uid="{00000000-0005-0000-0000-0000F7B80000}"/>
    <cellStyle name="Percent 8 4 3 8" xfId="43282" xr:uid="{00000000-0005-0000-0000-0000F8B80000}"/>
    <cellStyle name="Percent 8 4 3 8 2" xfId="43283" xr:uid="{00000000-0005-0000-0000-0000F9B80000}"/>
    <cellStyle name="Percent 8 4 3 9" xfId="43284" xr:uid="{00000000-0005-0000-0000-0000FAB80000}"/>
    <cellStyle name="Percent 8 4 4" xfId="43285" xr:uid="{00000000-0005-0000-0000-0000FBB80000}"/>
    <cellStyle name="Percent 8 4 4 10" xfId="43286" xr:uid="{00000000-0005-0000-0000-0000FCB80000}"/>
    <cellStyle name="Percent 8 4 4 2" xfId="43287" xr:uid="{00000000-0005-0000-0000-0000FDB80000}"/>
    <cellStyle name="Percent 8 4 4 2 2" xfId="43288" xr:uid="{00000000-0005-0000-0000-0000FEB80000}"/>
    <cellStyle name="Percent 8 4 4 2 2 2" xfId="43289" xr:uid="{00000000-0005-0000-0000-0000FFB80000}"/>
    <cellStyle name="Percent 8 4 4 2 3" xfId="43290" xr:uid="{00000000-0005-0000-0000-000000B90000}"/>
    <cellStyle name="Percent 8 4 4 2 3 2" xfId="43291" xr:uid="{00000000-0005-0000-0000-000001B90000}"/>
    <cellStyle name="Percent 8 4 4 2 4" xfId="43292" xr:uid="{00000000-0005-0000-0000-000002B90000}"/>
    <cellStyle name="Percent 8 4 4 2 4 2" xfId="43293" xr:uid="{00000000-0005-0000-0000-000003B90000}"/>
    <cellStyle name="Percent 8 4 4 2 5" xfId="43294" xr:uid="{00000000-0005-0000-0000-000004B90000}"/>
    <cellStyle name="Percent 8 4 4 2 6" xfId="43295" xr:uid="{00000000-0005-0000-0000-000005B90000}"/>
    <cellStyle name="Percent 8 4 4 3" xfId="43296" xr:uid="{00000000-0005-0000-0000-000006B90000}"/>
    <cellStyle name="Percent 8 4 4 3 2" xfId="43297" xr:uid="{00000000-0005-0000-0000-000007B90000}"/>
    <cellStyle name="Percent 8 4 4 3 2 2" xfId="43298" xr:uid="{00000000-0005-0000-0000-000008B90000}"/>
    <cellStyle name="Percent 8 4 4 3 3" xfId="43299" xr:uid="{00000000-0005-0000-0000-000009B90000}"/>
    <cellStyle name="Percent 8 4 4 3 3 2" xfId="43300" xr:uid="{00000000-0005-0000-0000-00000AB90000}"/>
    <cellStyle name="Percent 8 4 4 3 4" xfId="43301" xr:uid="{00000000-0005-0000-0000-00000BB90000}"/>
    <cellStyle name="Percent 8 4 4 3 4 2" xfId="43302" xr:uid="{00000000-0005-0000-0000-00000CB90000}"/>
    <cellStyle name="Percent 8 4 4 3 5" xfId="43303" xr:uid="{00000000-0005-0000-0000-00000DB90000}"/>
    <cellStyle name="Percent 8 4 4 3 6" xfId="43304" xr:uid="{00000000-0005-0000-0000-00000EB90000}"/>
    <cellStyle name="Percent 8 4 4 4" xfId="43305" xr:uid="{00000000-0005-0000-0000-00000FB90000}"/>
    <cellStyle name="Percent 8 4 4 4 2" xfId="43306" xr:uid="{00000000-0005-0000-0000-000010B90000}"/>
    <cellStyle name="Percent 8 4 4 4 2 2" xfId="43307" xr:uid="{00000000-0005-0000-0000-000011B90000}"/>
    <cellStyle name="Percent 8 4 4 4 3" xfId="43308" xr:uid="{00000000-0005-0000-0000-000012B90000}"/>
    <cellStyle name="Percent 8 4 4 4 3 2" xfId="43309" xr:uid="{00000000-0005-0000-0000-000013B90000}"/>
    <cellStyle name="Percent 8 4 4 4 4" xfId="43310" xr:uid="{00000000-0005-0000-0000-000014B90000}"/>
    <cellStyle name="Percent 8 4 4 4 4 2" xfId="43311" xr:uid="{00000000-0005-0000-0000-000015B90000}"/>
    <cellStyle name="Percent 8 4 4 4 5" xfId="43312" xr:uid="{00000000-0005-0000-0000-000016B90000}"/>
    <cellStyle name="Percent 8 4 4 4 6" xfId="43313" xr:uid="{00000000-0005-0000-0000-000017B90000}"/>
    <cellStyle name="Percent 8 4 4 5" xfId="43314" xr:uid="{00000000-0005-0000-0000-000018B90000}"/>
    <cellStyle name="Percent 8 4 4 5 2" xfId="43315" xr:uid="{00000000-0005-0000-0000-000019B90000}"/>
    <cellStyle name="Percent 8 4 4 5 2 2" xfId="43316" xr:uid="{00000000-0005-0000-0000-00001AB90000}"/>
    <cellStyle name="Percent 8 4 4 5 3" xfId="43317" xr:uid="{00000000-0005-0000-0000-00001BB90000}"/>
    <cellStyle name="Percent 8 4 4 5 3 2" xfId="43318" xr:uid="{00000000-0005-0000-0000-00001CB90000}"/>
    <cellStyle name="Percent 8 4 4 5 4" xfId="43319" xr:uid="{00000000-0005-0000-0000-00001DB90000}"/>
    <cellStyle name="Percent 8 4 4 5 5" xfId="43320" xr:uid="{00000000-0005-0000-0000-00001EB90000}"/>
    <cellStyle name="Percent 8 4 4 6" xfId="43321" xr:uid="{00000000-0005-0000-0000-00001FB90000}"/>
    <cellStyle name="Percent 8 4 4 6 2" xfId="43322" xr:uid="{00000000-0005-0000-0000-000020B90000}"/>
    <cellStyle name="Percent 8 4 4 7" xfId="43323" xr:uid="{00000000-0005-0000-0000-000021B90000}"/>
    <cellStyle name="Percent 8 4 4 7 2" xfId="43324" xr:uid="{00000000-0005-0000-0000-000022B90000}"/>
    <cellStyle name="Percent 8 4 4 8" xfId="43325" xr:uid="{00000000-0005-0000-0000-000023B90000}"/>
    <cellStyle name="Percent 8 4 4 8 2" xfId="43326" xr:uid="{00000000-0005-0000-0000-000024B90000}"/>
    <cellStyle name="Percent 8 4 4 9" xfId="43327" xr:uid="{00000000-0005-0000-0000-000025B90000}"/>
    <cellStyle name="Percent 8 4 5" xfId="43328" xr:uid="{00000000-0005-0000-0000-000026B90000}"/>
    <cellStyle name="Percent 8 4 5 2" xfId="43329" xr:uid="{00000000-0005-0000-0000-000027B90000}"/>
    <cellStyle name="Percent 8 4 5 2 2" xfId="43330" xr:uid="{00000000-0005-0000-0000-000028B90000}"/>
    <cellStyle name="Percent 8 4 5 3" xfId="43331" xr:uid="{00000000-0005-0000-0000-000029B90000}"/>
    <cellStyle name="Percent 8 4 5 3 2" xfId="43332" xr:uid="{00000000-0005-0000-0000-00002AB90000}"/>
    <cellStyle name="Percent 8 4 5 4" xfId="43333" xr:uid="{00000000-0005-0000-0000-00002BB90000}"/>
    <cellStyle name="Percent 8 4 5 4 2" xfId="43334" xr:uid="{00000000-0005-0000-0000-00002CB90000}"/>
    <cellStyle name="Percent 8 4 5 5" xfId="43335" xr:uid="{00000000-0005-0000-0000-00002DB90000}"/>
    <cellStyle name="Percent 8 4 5 6" xfId="43336" xr:uid="{00000000-0005-0000-0000-00002EB90000}"/>
    <cellStyle name="Percent 8 4 6" xfId="43337" xr:uid="{00000000-0005-0000-0000-00002FB90000}"/>
    <cellStyle name="Percent 8 4 6 2" xfId="43338" xr:uid="{00000000-0005-0000-0000-000030B90000}"/>
    <cellStyle name="Percent 8 4 6 2 2" xfId="43339" xr:uid="{00000000-0005-0000-0000-000031B90000}"/>
    <cellStyle name="Percent 8 4 6 3" xfId="43340" xr:uid="{00000000-0005-0000-0000-000032B90000}"/>
    <cellStyle name="Percent 8 4 6 3 2" xfId="43341" xr:uid="{00000000-0005-0000-0000-000033B90000}"/>
    <cellStyle name="Percent 8 4 6 4" xfId="43342" xr:uid="{00000000-0005-0000-0000-000034B90000}"/>
    <cellStyle name="Percent 8 4 6 4 2" xfId="43343" xr:uid="{00000000-0005-0000-0000-000035B90000}"/>
    <cellStyle name="Percent 8 4 6 5" xfId="43344" xr:uid="{00000000-0005-0000-0000-000036B90000}"/>
    <cellStyle name="Percent 8 4 6 6" xfId="43345" xr:uid="{00000000-0005-0000-0000-000037B90000}"/>
    <cellStyle name="Percent 8 4 7" xfId="43346" xr:uid="{00000000-0005-0000-0000-000038B90000}"/>
    <cellStyle name="Percent 8 4 7 2" xfId="43347" xr:uid="{00000000-0005-0000-0000-000039B90000}"/>
    <cellStyle name="Percent 8 4 7 2 2" xfId="43348" xr:uid="{00000000-0005-0000-0000-00003AB90000}"/>
    <cellStyle name="Percent 8 4 7 3" xfId="43349" xr:uid="{00000000-0005-0000-0000-00003BB90000}"/>
    <cellStyle name="Percent 8 4 7 3 2" xfId="43350" xr:uid="{00000000-0005-0000-0000-00003CB90000}"/>
    <cellStyle name="Percent 8 4 7 4" xfId="43351" xr:uid="{00000000-0005-0000-0000-00003DB90000}"/>
    <cellStyle name="Percent 8 4 7 4 2" xfId="43352" xr:uid="{00000000-0005-0000-0000-00003EB90000}"/>
    <cellStyle name="Percent 8 4 7 5" xfId="43353" xr:uid="{00000000-0005-0000-0000-00003FB90000}"/>
    <cellStyle name="Percent 8 4 7 6" xfId="43354" xr:uid="{00000000-0005-0000-0000-000040B90000}"/>
    <cellStyle name="Percent 8 4 8" xfId="43355" xr:uid="{00000000-0005-0000-0000-000041B90000}"/>
    <cellStyle name="Percent 8 4 8 2" xfId="43356" xr:uid="{00000000-0005-0000-0000-000042B90000}"/>
    <cellStyle name="Percent 8 4 8 2 2" xfId="43357" xr:uid="{00000000-0005-0000-0000-000043B90000}"/>
    <cellStyle name="Percent 8 4 8 3" xfId="43358" xr:uid="{00000000-0005-0000-0000-000044B90000}"/>
    <cellStyle name="Percent 8 4 8 3 2" xfId="43359" xr:uid="{00000000-0005-0000-0000-000045B90000}"/>
    <cellStyle name="Percent 8 4 8 4" xfId="43360" xr:uid="{00000000-0005-0000-0000-000046B90000}"/>
    <cellStyle name="Percent 8 4 8 5" xfId="43361" xr:uid="{00000000-0005-0000-0000-000047B90000}"/>
    <cellStyle name="Percent 8 4 9" xfId="43362" xr:uid="{00000000-0005-0000-0000-000048B90000}"/>
    <cellStyle name="Percent 8 4 9 2" xfId="43363" xr:uid="{00000000-0005-0000-0000-000049B90000}"/>
    <cellStyle name="Percent 8 5" xfId="43364" xr:uid="{00000000-0005-0000-0000-00004AB90000}"/>
    <cellStyle name="Percent 8 5 10" xfId="43365" xr:uid="{00000000-0005-0000-0000-00004BB90000}"/>
    <cellStyle name="Percent 8 5 10 2" xfId="43366" xr:uid="{00000000-0005-0000-0000-00004CB90000}"/>
    <cellStyle name="Percent 8 5 11" xfId="43367" xr:uid="{00000000-0005-0000-0000-00004DB90000}"/>
    <cellStyle name="Percent 8 5 11 2" xfId="43368" xr:uid="{00000000-0005-0000-0000-00004EB90000}"/>
    <cellStyle name="Percent 8 5 12" xfId="43369" xr:uid="{00000000-0005-0000-0000-00004FB90000}"/>
    <cellStyle name="Percent 8 5 13" xfId="43370" xr:uid="{00000000-0005-0000-0000-000050B90000}"/>
    <cellStyle name="Percent 8 5 2" xfId="43371" xr:uid="{00000000-0005-0000-0000-000051B90000}"/>
    <cellStyle name="Percent 8 5 2 10" xfId="43372" xr:uid="{00000000-0005-0000-0000-000052B90000}"/>
    <cellStyle name="Percent 8 5 2 11" xfId="43373" xr:uid="{00000000-0005-0000-0000-000053B90000}"/>
    <cellStyle name="Percent 8 5 2 2" xfId="43374" xr:uid="{00000000-0005-0000-0000-000054B90000}"/>
    <cellStyle name="Percent 8 5 2 2 2" xfId="43375" xr:uid="{00000000-0005-0000-0000-000055B90000}"/>
    <cellStyle name="Percent 8 5 2 2 2 2" xfId="43376" xr:uid="{00000000-0005-0000-0000-000056B90000}"/>
    <cellStyle name="Percent 8 5 2 2 3" xfId="43377" xr:uid="{00000000-0005-0000-0000-000057B90000}"/>
    <cellStyle name="Percent 8 5 2 2 3 2" xfId="43378" xr:uid="{00000000-0005-0000-0000-000058B90000}"/>
    <cellStyle name="Percent 8 5 2 2 4" xfId="43379" xr:uid="{00000000-0005-0000-0000-000059B90000}"/>
    <cellStyle name="Percent 8 5 2 2 4 2" xfId="43380" xr:uid="{00000000-0005-0000-0000-00005AB90000}"/>
    <cellStyle name="Percent 8 5 2 2 5" xfId="43381" xr:uid="{00000000-0005-0000-0000-00005BB90000}"/>
    <cellStyle name="Percent 8 5 2 2 6" xfId="43382" xr:uid="{00000000-0005-0000-0000-00005CB90000}"/>
    <cellStyle name="Percent 8 5 2 3" xfId="43383" xr:uid="{00000000-0005-0000-0000-00005DB90000}"/>
    <cellStyle name="Percent 8 5 2 3 2" xfId="43384" xr:uid="{00000000-0005-0000-0000-00005EB90000}"/>
    <cellStyle name="Percent 8 5 2 3 2 2" xfId="43385" xr:uid="{00000000-0005-0000-0000-00005FB90000}"/>
    <cellStyle name="Percent 8 5 2 3 3" xfId="43386" xr:uid="{00000000-0005-0000-0000-000060B90000}"/>
    <cellStyle name="Percent 8 5 2 3 3 2" xfId="43387" xr:uid="{00000000-0005-0000-0000-000061B90000}"/>
    <cellStyle name="Percent 8 5 2 3 4" xfId="43388" xr:uid="{00000000-0005-0000-0000-000062B90000}"/>
    <cellStyle name="Percent 8 5 2 3 4 2" xfId="43389" xr:uid="{00000000-0005-0000-0000-000063B90000}"/>
    <cellStyle name="Percent 8 5 2 3 5" xfId="43390" xr:uid="{00000000-0005-0000-0000-000064B90000}"/>
    <cellStyle name="Percent 8 5 2 3 6" xfId="43391" xr:uid="{00000000-0005-0000-0000-000065B90000}"/>
    <cellStyle name="Percent 8 5 2 4" xfId="43392" xr:uid="{00000000-0005-0000-0000-000066B90000}"/>
    <cellStyle name="Percent 8 5 2 4 2" xfId="43393" xr:uid="{00000000-0005-0000-0000-000067B90000}"/>
    <cellStyle name="Percent 8 5 2 4 2 2" xfId="43394" xr:uid="{00000000-0005-0000-0000-000068B90000}"/>
    <cellStyle name="Percent 8 5 2 4 3" xfId="43395" xr:uid="{00000000-0005-0000-0000-000069B90000}"/>
    <cellStyle name="Percent 8 5 2 4 3 2" xfId="43396" xr:uid="{00000000-0005-0000-0000-00006AB90000}"/>
    <cellStyle name="Percent 8 5 2 4 4" xfId="43397" xr:uid="{00000000-0005-0000-0000-00006BB90000}"/>
    <cellStyle name="Percent 8 5 2 4 4 2" xfId="43398" xr:uid="{00000000-0005-0000-0000-00006CB90000}"/>
    <cellStyle name="Percent 8 5 2 4 5" xfId="43399" xr:uid="{00000000-0005-0000-0000-00006DB90000}"/>
    <cellStyle name="Percent 8 5 2 4 6" xfId="43400" xr:uid="{00000000-0005-0000-0000-00006EB90000}"/>
    <cellStyle name="Percent 8 5 2 5" xfId="43401" xr:uid="{00000000-0005-0000-0000-00006FB90000}"/>
    <cellStyle name="Percent 8 5 2 5 2" xfId="43402" xr:uid="{00000000-0005-0000-0000-000070B90000}"/>
    <cellStyle name="Percent 8 5 2 5 2 2" xfId="43403" xr:uid="{00000000-0005-0000-0000-000071B90000}"/>
    <cellStyle name="Percent 8 5 2 5 3" xfId="43404" xr:uid="{00000000-0005-0000-0000-000072B90000}"/>
    <cellStyle name="Percent 8 5 2 5 3 2" xfId="43405" xr:uid="{00000000-0005-0000-0000-000073B90000}"/>
    <cellStyle name="Percent 8 5 2 5 4" xfId="43406" xr:uid="{00000000-0005-0000-0000-000074B90000}"/>
    <cellStyle name="Percent 8 5 2 5 4 2" xfId="43407" xr:uid="{00000000-0005-0000-0000-000075B90000}"/>
    <cellStyle name="Percent 8 5 2 5 5" xfId="43408" xr:uid="{00000000-0005-0000-0000-000076B90000}"/>
    <cellStyle name="Percent 8 5 2 5 6" xfId="43409" xr:uid="{00000000-0005-0000-0000-000077B90000}"/>
    <cellStyle name="Percent 8 5 2 6" xfId="43410" xr:uid="{00000000-0005-0000-0000-000078B90000}"/>
    <cellStyle name="Percent 8 5 2 6 2" xfId="43411" xr:uid="{00000000-0005-0000-0000-000079B90000}"/>
    <cellStyle name="Percent 8 5 2 6 2 2" xfId="43412" xr:uid="{00000000-0005-0000-0000-00007AB90000}"/>
    <cellStyle name="Percent 8 5 2 6 3" xfId="43413" xr:uid="{00000000-0005-0000-0000-00007BB90000}"/>
    <cellStyle name="Percent 8 5 2 6 3 2" xfId="43414" xr:uid="{00000000-0005-0000-0000-00007CB90000}"/>
    <cellStyle name="Percent 8 5 2 6 4" xfId="43415" xr:uid="{00000000-0005-0000-0000-00007DB90000}"/>
    <cellStyle name="Percent 8 5 2 6 5" xfId="43416" xr:uid="{00000000-0005-0000-0000-00007EB90000}"/>
    <cellStyle name="Percent 8 5 2 7" xfId="43417" xr:uid="{00000000-0005-0000-0000-00007FB90000}"/>
    <cellStyle name="Percent 8 5 2 7 2" xfId="43418" xr:uid="{00000000-0005-0000-0000-000080B90000}"/>
    <cellStyle name="Percent 8 5 2 8" xfId="43419" xr:uid="{00000000-0005-0000-0000-000081B90000}"/>
    <cellStyle name="Percent 8 5 2 8 2" xfId="43420" xr:uid="{00000000-0005-0000-0000-000082B90000}"/>
    <cellStyle name="Percent 8 5 2 9" xfId="43421" xr:uid="{00000000-0005-0000-0000-000083B90000}"/>
    <cellStyle name="Percent 8 5 2 9 2" xfId="43422" xr:uid="{00000000-0005-0000-0000-000084B90000}"/>
    <cellStyle name="Percent 8 5 3" xfId="43423" xr:uid="{00000000-0005-0000-0000-000085B90000}"/>
    <cellStyle name="Percent 8 5 3 10" xfId="43424" xr:uid="{00000000-0005-0000-0000-000086B90000}"/>
    <cellStyle name="Percent 8 5 3 2" xfId="43425" xr:uid="{00000000-0005-0000-0000-000087B90000}"/>
    <cellStyle name="Percent 8 5 3 2 2" xfId="43426" xr:uid="{00000000-0005-0000-0000-000088B90000}"/>
    <cellStyle name="Percent 8 5 3 2 2 2" xfId="43427" xr:uid="{00000000-0005-0000-0000-000089B90000}"/>
    <cellStyle name="Percent 8 5 3 2 3" xfId="43428" xr:uid="{00000000-0005-0000-0000-00008AB90000}"/>
    <cellStyle name="Percent 8 5 3 2 3 2" xfId="43429" xr:uid="{00000000-0005-0000-0000-00008BB90000}"/>
    <cellStyle name="Percent 8 5 3 2 4" xfId="43430" xr:uid="{00000000-0005-0000-0000-00008CB90000}"/>
    <cellStyle name="Percent 8 5 3 2 4 2" xfId="43431" xr:uid="{00000000-0005-0000-0000-00008DB90000}"/>
    <cellStyle name="Percent 8 5 3 2 5" xfId="43432" xr:uid="{00000000-0005-0000-0000-00008EB90000}"/>
    <cellStyle name="Percent 8 5 3 2 6" xfId="43433" xr:uid="{00000000-0005-0000-0000-00008FB90000}"/>
    <cellStyle name="Percent 8 5 3 3" xfId="43434" xr:uid="{00000000-0005-0000-0000-000090B90000}"/>
    <cellStyle name="Percent 8 5 3 3 2" xfId="43435" xr:uid="{00000000-0005-0000-0000-000091B90000}"/>
    <cellStyle name="Percent 8 5 3 3 2 2" xfId="43436" xr:uid="{00000000-0005-0000-0000-000092B90000}"/>
    <cellStyle name="Percent 8 5 3 3 3" xfId="43437" xr:uid="{00000000-0005-0000-0000-000093B90000}"/>
    <cellStyle name="Percent 8 5 3 3 3 2" xfId="43438" xr:uid="{00000000-0005-0000-0000-000094B90000}"/>
    <cellStyle name="Percent 8 5 3 3 4" xfId="43439" xr:uid="{00000000-0005-0000-0000-000095B90000}"/>
    <cellStyle name="Percent 8 5 3 3 4 2" xfId="43440" xr:uid="{00000000-0005-0000-0000-000096B90000}"/>
    <cellStyle name="Percent 8 5 3 3 5" xfId="43441" xr:uid="{00000000-0005-0000-0000-000097B90000}"/>
    <cellStyle name="Percent 8 5 3 3 6" xfId="43442" xr:uid="{00000000-0005-0000-0000-000098B90000}"/>
    <cellStyle name="Percent 8 5 3 4" xfId="43443" xr:uid="{00000000-0005-0000-0000-000099B90000}"/>
    <cellStyle name="Percent 8 5 3 4 2" xfId="43444" xr:uid="{00000000-0005-0000-0000-00009AB90000}"/>
    <cellStyle name="Percent 8 5 3 4 2 2" xfId="43445" xr:uid="{00000000-0005-0000-0000-00009BB90000}"/>
    <cellStyle name="Percent 8 5 3 4 3" xfId="43446" xr:uid="{00000000-0005-0000-0000-00009CB90000}"/>
    <cellStyle name="Percent 8 5 3 4 3 2" xfId="43447" xr:uid="{00000000-0005-0000-0000-00009DB90000}"/>
    <cellStyle name="Percent 8 5 3 4 4" xfId="43448" xr:uid="{00000000-0005-0000-0000-00009EB90000}"/>
    <cellStyle name="Percent 8 5 3 4 4 2" xfId="43449" xr:uid="{00000000-0005-0000-0000-00009FB90000}"/>
    <cellStyle name="Percent 8 5 3 4 5" xfId="43450" xr:uid="{00000000-0005-0000-0000-0000A0B90000}"/>
    <cellStyle name="Percent 8 5 3 4 6" xfId="43451" xr:uid="{00000000-0005-0000-0000-0000A1B90000}"/>
    <cellStyle name="Percent 8 5 3 5" xfId="43452" xr:uid="{00000000-0005-0000-0000-0000A2B90000}"/>
    <cellStyle name="Percent 8 5 3 5 2" xfId="43453" xr:uid="{00000000-0005-0000-0000-0000A3B90000}"/>
    <cellStyle name="Percent 8 5 3 5 2 2" xfId="43454" xr:uid="{00000000-0005-0000-0000-0000A4B90000}"/>
    <cellStyle name="Percent 8 5 3 5 3" xfId="43455" xr:uid="{00000000-0005-0000-0000-0000A5B90000}"/>
    <cellStyle name="Percent 8 5 3 5 3 2" xfId="43456" xr:uid="{00000000-0005-0000-0000-0000A6B90000}"/>
    <cellStyle name="Percent 8 5 3 5 4" xfId="43457" xr:uid="{00000000-0005-0000-0000-0000A7B90000}"/>
    <cellStyle name="Percent 8 5 3 5 5" xfId="43458" xr:uid="{00000000-0005-0000-0000-0000A8B90000}"/>
    <cellStyle name="Percent 8 5 3 6" xfId="43459" xr:uid="{00000000-0005-0000-0000-0000A9B90000}"/>
    <cellStyle name="Percent 8 5 3 6 2" xfId="43460" xr:uid="{00000000-0005-0000-0000-0000AAB90000}"/>
    <cellStyle name="Percent 8 5 3 7" xfId="43461" xr:uid="{00000000-0005-0000-0000-0000ABB90000}"/>
    <cellStyle name="Percent 8 5 3 7 2" xfId="43462" xr:uid="{00000000-0005-0000-0000-0000ACB90000}"/>
    <cellStyle name="Percent 8 5 3 8" xfId="43463" xr:uid="{00000000-0005-0000-0000-0000ADB90000}"/>
    <cellStyle name="Percent 8 5 3 8 2" xfId="43464" xr:uid="{00000000-0005-0000-0000-0000AEB90000}"/>
    <cellStyle name="Percent 8 5 3 9" xfId="43465" xr:uid="{00000000-0005-0000-0000-0000AFB90000}"/>
    <cellStyle name="Percent 8 5 4" xfId="43466" xr:uid="{00000000-0005-0000-0000-0000B0B90000}"/>
    <cellStyle name="Percent 8 5 4 10" xfId="43467" xr:uid="{00000000-0005-0000-0000-0000B1B90000}"/>
    <cellStyle name="Percent 8 5 4 2" xfId="43468" xr:uid="{00000000-0005-0000-0000-0000B2B90000}"/>
    <cellStyle name="Percent 8 5 4 2 2" xfId="43469" xr:uid="{00000000-0005-0000-0000-0000B3B90000}"/>
    <cellStyle name="Percent 8 5 4 2 2 2" xfId="43470" xr:uid="{00000000-0005-0000-0000-0000B4B90000}"/>
    <cellStyle name="Percent 8 5 4 2 3" xfId="43471" xr:uid="{00000000-0005-0000-0000-0000B5B90000}"/>
    <cellStyle name="Percent 8 5 4 2 3 2" xfId="43472" xr:uid="{00000000-0005-0000-0000-0000B6B90000}"/>
    <cellStyle name="Percent 8 5 4 2 4" xfId="43473" xr:uid="{00000000-0005-0000-0000-0000B7B90000}"/>
    <cellStyle name="Percent 8 5 4 2 4 2" xfId="43474" xr:uid="{00000000-0005-0000-0000-0000B8B90000}"/>
    <cellStyle name="Percent 8 5 4 2 5" xfId="43475" xr:uid="{00000000-0005-0000-0000-0000B9B90000}"/>
    <cellStyle name="Percent 8 5 4 2 6" xfId="43476" xr:uid="{00000000-0005-0000-0000-0000BAB90000}"/>
    <cellStyle name="Percent 8 5 4 3" xfId="43477" xr:uid="{00000000-0005-0000-0000-0000BBB90000}"/>
    <cellStyle name="Percent 8 5 4 3 2" xfId="43478" xr:uid="{00000000-0005-0000-0000-0000BCB90000}"/>
    <cellStyle name="Percent 8 5 4 3 2 2" xfId="43479" xr:uid="{00000000-0005-0000-0000-0000BDB90000}"/>
    <cellStyle name="Percent 8 5 4 3 3" xfId="43480" xr:uid="{00000000-0005-0000-0000-0000BEB90000}"/>
    <cellStyle name="Percent 8 5 4 3 3 2" xfId="43481" xr:uid="{00000000-0005-0000-0000-0000BFB90000}"/>
    <cellStyle name="Percent 8 5 4 3 4" xfId="43482" xr:uid="{00000000-0005-0000-0000-0000C0B90000}"/>
    <cellStyle name="Percent 8 5 4 3 4 2" xfId="43483" xr:uid="{00000000-0005-0000-0000-0000C1B90000}"/>
    <cellStyle name="Percent 8 5 4 3 5" xfId="43484" xr:uid="{00000000-0005-0000-0000-0000C2B90000}"/>
    <cellStyle name="Percent 8 5 4 3 6" xfId="43485" xr:uid="{00000000-0005-0000-0000-0000C3B90000}"/>
    <cellStyle name="Percent 8 5 4 4" xfId="43486" xr:uid="{00000000-0005-0000-0000-0000C4B90000}"/>
    <cellStyle name="Percent 8 5 4 4 2" xfId="43487" xr:uid="{00000000-0005-0000-0000-0000C5B90000}"/>
    <cellStyle name="Percent 8 5 4 4 2 2" xfId="43488" xr:uid="{00000000-0005-0000-0000-0000C6B90000}"/>
    <cellStyle name="Percent 8 5 4 4 3" xfId="43489" xr:uid="{00000000-0005-0000-0000-0000C7B90000}"/>
    <cellStyle name="Percent 8 5 4 4 3 2" xfId="43490" xr:uid="{00000000-0005-0000-0000-0000C8B90000}"/>
    <cellStyle name="Percent 8 5 4 4 4" xfId="43491" xr:uid="{00000000-0005-0000-0000-0000C9B90000}"/>
    <cellStyle name="Percent 8 5 4 4 4 2" xfId="43492" xr:uid="{00000000-0005-0000-0000-0000CAB90000}"/>
    <cellStyle name="Percent 8 5 4 4 5" xfId="43493" xr:uid="{00000000-0005-0000-0000-0000CBB90000}"/>
    <cellStyle name="Percent 8 5 4 4 6" xfId="43494" xr:uid="{00000000-0005-0000-0000-0000CCB90000}"/>
    <cellStyle name="Percent 8 5 4 5" xfId="43495" xr:uid="{00000000-0005-0000-0000-0000CDB90000}"/>
    <cellStyle name="Percent 8 5 4 5 2" xfId="43496" xr:uid="{00000000-0005-0000-0000-0000CEB90000}"/>
    <cellStyle name="Percent 8 5 4 5 2 2" xfId="43497" xr:uid="{00000000-0005-0000-0000-0000CFB90000}"/>
    <cellStyle name="Percent 8 5 4 5 3" xfId="43498" xr:uid="{00000000-0005-0000-0000-0000D0B90000}"/>
    <cellStyle name="Percent 8 5 4 5 3 2" xfId="43499" xr:uid="{00000000-0005-0000-0000-0000D1B90000}"/>
    <cellStyle name="Percent 8 5 4 5 4" xfId="43500" xr:uid="{00000000-0005-0000-0000-0000D2B90000}"/>
    <cellStyle name="Percent 8 5 4 5 5" xfId="43501" xr:uid="{00000000-0005-0000-0000-0000D3B90000}"/>
    <cellStyle name="Percent 8 5 4 6" xfId="43502" xr:uid="{00000000-0005-0000-0000-0000D4B90000}"/>
    <cellStyle name="Percent 8 5 4 6 2" xfId="43503" xr:uid="{00000000-0005-0000-0000-0000D5B90000}"/>
    <cellStyle name="Percent 8 5 4 7" xfId="43504" xr:uid="{00000000-0005-0000-0000-0000D6B90000}"/>
    <cellStyle name="Percent 8 5 4 7 2" xfId="43505" xr:uid="{00000000-0005-0000-0000-0000D7B90000}"/>
    <cellStyle name="Percent 8 5 4 8" xfId="43506" xr:uid="{00000000-0005-0000-0000-0000D8B90000}"/>
    <cellStyle name="Percent 8 5 4 8 2" xfId="43507" xr:uid="{00000000-0005-0000-0000-0000D9B90000}"/>
    <cellStyle name="Percent 8 5 4 9" xfId="43508" xr:uid="{00000000-0005-0000-0000-0000DAB90000}"/>
    <cellStyle name="Percent 8 5 5" xfId="43509" xr:uid="{00000000-0005-0000-0000-0000DBB90000}"/>
    <cellStyle name="Percent 8 5 5 2" xfId="43510" xr:uid="{00000000-0005-0000-0000-0000DCB90000}"/>
    <cellStyle name="Percent 8 5 5 2 2" xfId="43511" xr:uid="{00000000-0005-0000-0000-0000DDB90000}"/>
    <cellStyle name="Percent 8 5 5 3" xfId="43512" xr:uid="{00000000-0005-0000-0000-0000DEB90000}"/>
    <cellStyle name="Percent 8 5 5 3 2" xfId="43513" xr:uid="{00000000-0005-0000-0000-0000DFB90000}"/>
    <cellStyle name="Percent 8 5 5 4" xfId="43514" xr:uid="{00000000-0005-0000-0000-0000E0B90000}"/>
    <cellStyle name="Percent 8 5 5 4 2" xfId="43515" xr:uid="{00000000-0005-0000-0000-0000E1B90000}"/>
    <cellStyle name="Percent 8 5 5 5" xfId="43516" xr:uid="{00000000-0005-0000-0000-0000E2B90000}"/>
    <cellStyle name="Percent 8 5 5 6" xfId="43517" xr:uid="{00000000-0005-0000-0000-0000E3B90000}"/>
    <cellStyle name="Percent 8 5 6" xfId="43518" xr:uid="{00000000-0005-0000-0000-0000E4B90000}"/>
    <cellStyle name="Percent 8 5 6 2" xfId="43519" xr:uid="{00000000-0005-0000-0000-0000E5B90000}"/>
    <cellStyle name="Percent 8 5 6 2 2" xfId="43520" xr:uid="{00000000-0005-0000-0000-0000E6B90000}"/>
    <cellStyle name="Percent 8 5 6 3" xfId="43521" xr:uid="{00000000-0005-0000-0000-0000E7B90000}"/>
    <cellStyle name="Percent 8 5 6 3 2" xfId="43522" xr:uid="{00000000-0005-0000-0000-0000E8B90000}"/>
    <cellStyle name="Percent 8 5 6 4" xfId="43523" xr:uid="{00000000-0005-0000-0000-0000E9B90000}"/>
    <cellStyle name="Percent 8 5 6 4 2" xfId="43524" xr:uid="{00000000-0005-0000-0000-0000EAB90000}"/>
    <cellStyle name="Percent 8 5 6 5" xfId="43525" xr:uid="{00000000-0005-0000-0000-0000EBB90000}"/>
    <cellStyle name="Percent 8 5 6 6" xfId="43526" xr:uid="{00000000-0005-0000-0000-0000ECB90000}"/>
    <cellStyle name="Percent 8 5 7" xfId="43527" xr:uid="{00000000-0005-0000-0000-0000EDB90000}"/>
    <cellStyle name="Percent 8 5 7 2" xfId="43528" xr:uid="{00000000-0005-0000-0000-0000EEB90000}"/>
    <cellStyle name="Percent 8 5 7 2 2" xfId="43529" xr:uid="{00000000-0005-0000-0000-0000EFB90000}"/>
    <cellStyle name="Percent 8 5 7 3" xfId="43530" xr:uid="{00000000-0005-0000-0000-0000F0B90000}"/>
    <cellStyle name="Percent 8 5 7 3 2" xfId="43531" xr:uid="{00000000-0005-0000-0000-0000F1B90000}"/>
    <cellStyle name="Percent 8 5 7 4" xfId="43532" xr:uid="{00000000-0005-0000-0000-0000F2B90000}"/>
    <cellStyle name="Percent 8 5 7 4 2" xfId="43533" xr:uid="{00000000-0005-0000-0000-0000F3B90000}"/>
    <cellStyle name="Percent 8 5 7 5" xfId="43534" xr:uid="{00000000-0005-0000-0000-0000F4B90000}"/>
    <cellStyle name="Percent 8 5 7 6" xfId="43535" xr:uid="{00000000-0005-0000-0000-0000F5B90000}"/>
    <cellStyle name="Percent 8 5 8" xfId="43536" xr:uid="{00000000-0005-0000-0000-0000F6B90000}"/>
    <cellStyle name="Percent 8 5 8 2" xfId="43537" xr:uid="{00000000-0005-0000-0000-0000F7B90000}"/>
    <cellStyle name="Percent 8 5 8 2 2" xfId="43538" xr:uid="{00000000-0005-0000-0000-0000F8B90000}"/>
    <cellStyle name="Percent 8 5 8 3" xfId="43539" xr:uid="{00000000-0005-0000-0000-0000F9B90000}"/>
    <cellStyle name="Percent 8 5 8 3 2" xfId="43540" xr:uid="{00000000-0005-0000-0000-0000FAB90000}"/>
    <cellStyle name="Percent 8 5 8 4" xfId="43541" xr:uid="{00000000-0005-0000-0000-0000FBB90000}"/>
    <cellStyle name="Percent 8 5 8 5" xfId="43542" xr:uid="{00000000-0005-0000-0000-0000FCB90000}"/>
    <cellStyle name="Percent 8 5 9" xfId="43543" xr:uid="{00000000-0005-0000-0000-0000FDB90000}"/>
    <cellStyle name="Percent 8 5 9 2" xfId="43544" xr:uid="{00000000-0005-0000-0000-0000FEB90000}"/>
    <cellStyle name="Percent 8 6" xfId="43545" xr:uid="{00000000-0005-0000-0000-0000FFB90000}"/>
    <cellStyle name="Percent 8 6 10" xfId="43546" xr:uid="{00000000-0005-0000-0000-000000BA0000}"/>
    <cellStyle name="Percent 8 6 10 2" xfId="43547" xr:uid="{00000000-0005-0000-0000-000001BA0000}"/>
    <cellStyle name="Percent 8 6 11" xfId="43548" xr:uid="{00000000-0005-0000-0000-000002BA0000}"/>
    <cellStyle name="Percent 8 6 12" xfId="43549" xr:uid="{00000000-0005-0000-0000-000003BA0000}"/>
    <cellStyle name="Percent 8 6 2" xfId="43550" xr:uid="{00000000-0005-0000-0000-000004BA0000}"/>
    <cellStyle name="Percent 8 6 2 10" xfId="43551" xr:uid="{00000000-0005-0000-0000-000005BA0000}"/>
    <cellStyle name="Percent 8 6 2 2" xfId="43552" xr:uid="{00000000-0005-0000-0000-000006BA0000}"/>
    <cellStyle name="Percent 8 6 2 2 2" xfId="43553" xr:uid="{00000000-0005-0000-0000-000007BA0000}"/>
    <cellStyle name="Percent 8 6 2 2 2 2" xfId="43554" xr:uid="{00000000-0005-0000-0000-000008BA0000}"/>
    <cellStyle name="Percent 8 6 2 2 3" xfId="43555" xr:uid="{00000000-0005-0000-0000-000009BA0000}"/>
    <cellStyle name="Percent 8 6 2 2 3 2" xfId="43556" xr:uid="{00000000-0005-0000-0000-00000ABA0000}"/>
    <cellStyle name="Percent 8 6 2 2 4" xfId="43557" xr:uid="{00000000-0005-0000-0000-00000BBA0000}"/>
    <cellStyle name="Percent 8 6 2 2 4 2" xfId="43558" xr:uid="{00000000-0005-0000-0000-00000CBA0000}"/>
    <cellStyle name="Percent 8 6 2 2 5" xfId="43559" xr:uid="{00000000-0005-0000-0000-00000DBA0000}"/>
    <cellStyle name="Percent 8 6 2 2 6" xfId="43560" xr:uid="{00000000-0005-0000-0000-00000EBA0000}"/>
    <cellStyle name="Percent 8 6 2 3" xfId="43561" xr:uid="{00000000-0005-0000-0000-00000FBA0000}"/>
    <cellStyle name="Percent 8 6 2 3 2" xfId="43562" xr:uid="{00000000-0005-0000-0000-000010BA0000}"/>
    <cellStyle name="Percent 8 6 2 3 2 2" xfId="43563" xr:uid="{00000000-0005-0000-0000-000011BA0000}"/>
    <cellStyle name="Percent 8 6 2 3 3" xfId="43564" xr:uid="{00000000-0005-0000-0000-000012BA0000}"/>
    <cellStyle name="Percent 8 6 2 3 3 2" xfId="43565" xr:uid="{00000000-0005-0000-0000-000013BA0000}"/>
    <cellStyle name="Percent 8 6 2 3 4" xfId="43566" xr:uid="{00000000-0005-0000-0000-000014BA0000}"/>
    <cellStyle name="Percent 8 6 2 3 4 2" xfId="43567" xr:uid="{00000000-0005-0000-0000-000015BA0000}"/>
    <cellStyle name="Percent 8 6 2 3 5" xfId="43568" xr:uid="{00000000-0005-0000-0000-000016BA0000}"/>
    <cellStyle name="Percent 8 6 2 3 6" xfId="43569" xr:uid="{00000000-0005-0000-0000-000017BA0000}"/>
    <cellStyle name="Percent 8 6 2 4" xfId="43570" xr:uid="{00000000-0005-0000-0000-000018BA0000}"/>
    <cellStyle name="Percent 8 6 2 4 2" xfId="43571" xr:uid="{00000000-0005-0000-0000-000019BA0000}"/>
    <cellStyle name="Percent 8 6 2 4 2 2" xfId="43572" xr:uid="{00000000-0005-0000-0000-00001ABA0000}"/>
    <cellStyle name="Percent 8 6 2 4 3" xfId="43573" xr:uid="{00000000-0005-0000-0000-00001BBA0000}"/>
    <cellStyle name="Percent 8 6 2 4 3 2" xfId="43574" xr:uid="{00000000-0005-0000-0000-00001CBA0000}"/>
    <cellStyle name="Percent 8 6 2 4 4" xfId="43575" xr:uid="{00000000-0005-0000-0000-00001DBA0000}"/>
    <cellStyle name="Percent 8 6 2 4 4 2" xfId="43576" xr:uid="{00000000-0005-0000-0000-00001EBA0000}"/>
    <cellStyle name="Percent 8 6 2 4 5" xfId="43577" xr:uid="{00000000-0005-0000-0000-00001FBA0000}"/>
    <cellStyle name="Percent 8 6 2 4 6" xfId="43578" xr:uid="{00000000-0005-0000-0000-000020BA0000}"/>
    <cellStyle name="Percent 8 6 2 5" xfId="43579" xr:uid="{00000000-0005-0000-0000-000021BA0000}"/>
    <cellStyle name="Percent 8 6 2 5 2" xfId="43580" xr:uid="{00000000-0005-0000-0000-000022BA0000}"/>
    <cellStyle name="Percent 8 6 2 5 2 2" xfId="43581" xr:uid="{00000000-0005-0000-0000-000023BA0000}"/>
    <cellStyle name="Percent 8 6 2 5 3" xfId="43582" xr:uid="{00000000-0005-0000-0000-000024BA0000}"/>
    <cellStyle name="Percent 8 6 2 5 3 2" xfId="43583" xr:uid="{00000000-0005-0000-0000-000025BA0000}"/>
    <cellStyle name="Percent 8 6 2 5 4" xfId="43584" xr:uid="{00000000-0005-0000-0000-000026BA0000}"/>
    <cellStyle name="Percent 8 6 2 5 5" xfId="43585" xr:uid="{00000000-0005-0000-0000-000027BA0000}"/>
    <cellStyle name="Percent 8 6 2 6" xfId="43586" xr:uid="{00000000-0005-0000-0000-000028BA0000}"/>
    <cellStyle name="Percent 8 6 2 6 2" xfId="43587" xr:uid="{00000000-0005-0000-0000-000029BA0000}"/>
    <cellStyle name="Percent 8 6 2 7" xfId="43588" xr:uid="{00000000-0005-0000-0000-00002ABA0000}"/>
    <cellStyle name="Percent 8 6 2 7 2" xfId="43589" xr:uid="{00000000-0005-0000-0000-00002BBA0000}"/>
    <cellStyle name="Percent 8 6 2 8" xfId="43590" xr:uid="{00000000-0005-0000-0000-00002CBA0000}"/>
    <cellStyle name="Percent 8 6 2 8 2" xfId="43591" xr:uid="{00000000-0005-0000-0000-00002DBA0000}"/>
    <cellStyle name="Percent 8 6 2 9" xfId="43592" xr:uid="{00000000-0005-0000-0000-00002EBA0000}"/>
    <cellStyle name="Percent 8 6 3" xfId="43593" xr:uid="{00000000-0005-0000-0000-00002FBA0000}"/>
    <cellStyle name="Percent 8 6 3 10" xfId="43594" xr:uid="{00000000-0005-0000-0000-000030BA0000}"/>
    <cellStyle name="Percent 8 6 3 2" xfId="43595" xr:uid="{00000000-0005-0000-0000-000031BA0000}"/>
    <cellStyle name="Percent 8 6 3 2 2" xfId="43596" xr:uid="{00000000-0005-0000-0000-000032BA0000}"/>
    <cellStyle name="Percent 8 6 3 2 2 2" xfId="43597" xr:uid="{00000000-0005-0000-0000-000033BA0000}"/>
    <cellStyle name="Percent 8 6 3 2 3" xfId="43598" xr:uid="{00000000-0005-0000-0000-000034BA0000}"/>
    <cellStyle name="Percent 8 6 3 2 3 2" xfId="43599" xr:uid="{00000000-0005-0000-0000-000035BA0000}"/>
    <cellStyle name="Percent 8 6 3 2 4" xfId="43600" xr:uid="{00000000-0005-0000-0000-000036BA0000}"/>
    <cellStyle name="Percent 8 6 3 2 4 2" xfId="43601" xr:uid="{00000000-0005-0000-0000-000037BA0000}"/>
    <cellStyle name="Percent 8 6 3 2 5" xfId="43602" xr:uid="{00000000-0005-0000-0000-000038BA0000}"/>
    <cellStyle name="Percent 8 6 3 2 6" xfId="43603" xr:uid="{00000000-0005-0000-0000-000039BA0000}"/>
    <cellStyle name="Percent 8 6 3 3" xfId="43604" xr:uid="{00000000-0005-0000-0000-00003ABA0000}"/>
    <cellStyle name="Percent 8 6 3 3 2" xfId="43605" xr:uid="{00000000-0005-0000-0000-00003BBA0000}"/>
    <cellStyle name="Percent 8 6 3 3 2 2" xfId="43606" xr:uid="{00000000-0005-0000-0000-00003CBA0000}"/>
    <cellStyle name="Percent 8 6 3 3 3" xfId="43607" xr:uid="{00000000-0005-0000-0000-00003DBA0000}"/>
    <cellStyle name="Percent 8 6 3 3 3 2" xfId="43608" xr:uid="{00000000-0005-0000-0000-00003EBA0000}"/>
    <cellStyle name="Percent 8 6 3 3 4" xfId="43609" xr:uid="{00000000-0005-0000-0000-00003FBA0000}"/>
    <cellStyle name="Percent 8 6 3 3 4 2" xfId="43610" xr:uid="{00000000-0005-0000-0000-000040BA0000}"/>
    <cellStyle name="Percent 8 6 3 3 5" xfId="43611" xr:uid="{00000000-0005-0000-0000-000041BA0000}"/>
    <cellStyle name="Percent 8 6 3 3 6" xfId="43612" xr:uid="{00000000-0005-0000-0000-000042BA0000}"/>
    <cellStyle name="Percent 8 6 3 4" xfId="43613" xr:uid="{00000000-0005-0000-0000-000043BA0000}"/>
    <cellStyle name="Percent 8 6 3 4 2" xfId="43614" xr:uid="{00000000-0005-0000-0000-000044BA0000}"/>
    <cellStyle name="Percent 8 6 3 4 2 2" xfId="43615" xr:uid="{00000000-0005-0000-0000-000045BA0000}"/>
    <cellStyle name="Percent 8 6 3 4 3" xfId="43616" xr:uid="{00000000-0005-0000-0000-000046BA0000}"/>
    <cellStyle name="Percent 8 6 3 4 3 2" xfId="43617" xr:uid="{00000000-0005-0000-0000-000047BA0000}"/>
    <cellStyle name="Percent 8 6 3 4 4" xfId="43618" xr:uid="{00000000-0005-0000-0000-000048BA0000}"/>
    <cellStyle name="Percent 8 6 3 4 4 2" xfId="43619" xr:uid="{00000000-0005-0000-0000-000049BA0000}"/>
    <cellStyle name="Percent 8 6 3 4 5" xfId="43620" xr:uid="{00000000-0005-0000-0000-00004ABA0000}"/>
    <cellStyle name="Percent 8 6 3 4 6" xfId="43621" xr:uid="{00000000-0005-0000-0000-00004BBA0000}"/>
    <cellStyle name="Percent 8 6 3 5" xfId="43622" xr:uid="{00000000-0005-0000-0000-00004CBA0000}"/>
    <cellStyle name="Percent 8 6 3 5 2" xfId="43623" xr:uid="{00000000-0005-0000-0000-00004DBA0000}"/>
    <cellStyle name="Percent 8 6 3 5 2 2" xfId="43624" xr:uid="{00000000-0005-0000-0000-00004EBA0000}"/>
    <cellStyle name="Percent 8 6 3 5 3" xfId="43625" xr:uid="{00000000-0005-0000-0000-00004FBA0000}"/>
    <cellStyle name="Percent 8 6 3 5 3 2" xfId="43626" xr:uid="{00000000-0005-0000-0000-000050BA0000}"/>
    <cellStyle name="Percent 8 6 3 5 4" xfId="43627" xr:uid="{00000000-0005-0000-0000-000051BA0000}"/>
    <cellStyle name="Percent 8 6 3 5 5" xfId="43628" xr:uid="{00000000-0005-0000-0000-000052BA0000}"/>
    <cellStyle name="Percent 8 6 3 6" xfId="43629" xr:uid="{00000000-0005-0000-0000-000053BA0000}"/>
    <cellStyle name="Percent 8 6 3 6 2" xfId="43630" xr:uid="{00000000-0005-0000-0000-000054BA0000}"/>
    <cellStyle name="Percent 8 6 3 7" xfId="43631" xr:uid="{00000000-0005-0000-0000-000055BA0000}"/>
    <cellStyle name="Percent 8 6 3 7 2" xfId="43632" xr:uid="{00000000-0005-0000-0000-000056BA0000}"/>
    <cellStyle name="Percent 8 6 3 8" xfId="43633" xr:uid="{00000000-0005-0000-0000-000057BA0000}"/>
    <cellStyle name="Percent 8 6 3 8 2" xfId="43634" xr:uid="{00000000-0005-0000-0000-000058BA0000}"/>
    <cellStyle name="Percent 8 6 3 9" xfId="43635" xr:uid="{00000000-0005-0000-0000-000059BA0000}"/>
    <cellStyle name="Percent 8 6 4" xfId="43636" xr:uid="{00000000-0005-0000-0000-00005ABA0000}"/>
    <cellStyle name="Percent 8 6 4 2" xfId="43637" xr:uid="{00000000-0005-0000-0000-00005BBA0000}"/>
    <cellStyle name="Percent 8 6 4 2 2" xfId="43638" xr:uid="{00000000-0005-0000-0000-00005CBA0000}"/>
    <cellStyle name="Percent 8 6 4 3" xfId="43639" xr:uid="{00000000-0005-0000-0000-00005DBA0000}"/>
    <cellStyle name="Percent 8 6 4 3 2" xfId="43640" xr:uid="{00000000-0005-0000-0000-00005EBA0000}"/>
    <cellStyle name="Percent 8 6 4 4" xfId="43641" xr:uid="{00000000-0005-0000-0000-00005FBA0000}"/>
    <cellStyle name="Percent 8 6 4 4 2" xfId="43642" xr:uid="{00000000-0005-0000-0000-000060BA0000}"/>
    <cellStyle name="Percent 8 6 4 5" xfId="43643" xr:uid="{00000000-0005-0000-0000-000061BA0000}"/>
    <cellStyle name="Percent 8 6 4 6" xfId="43644" xr:uid="{00000000-0005-0000-0000-000062BA0000}"/>
    <cellStyle name="Percent 8 6 5" xfId="43645" xr:uid="{00000000-0005-0000-0000-000063BA0000}"/>
    <cellStyle name="Percent 8 6 5 2" xfId="43646" xr:uid="{00000000-0005-0000-0000-000064BA0000}"/>
    <cellStyle name="Percent 8 6 5 2 2" xfId="43647" xr:uid="{00000000-0005-0000-0000-000065BA0000}"/>
    <cellStyle name="Percent 8 6 5 3" xfId="43648" xr:uid="{00000000-0005-0000-0000-000066BA0000}"/>
    <cellStyle name="Percent 8 6 5 3 2" xfId="43649" xr:uid="{00000000-0005-0000-0000-000067BA0000}"/>
    <cellStyle name="Percent 8 6 5 4" xfId="43650" xr:uid="{00000000-0005-0000-0000-000068BA0000}"/>
    <cellStyle name="Percent 8 6 5 4 2" xfId="43651" xr:uid="{00000000-0005-0000-0000-000069BA0000}"/>
    <cellStyle name="Percent 8 6 5 5" xfId="43652" xr:uid="{00000000-0005-0000-0000-00006ABA0000}"/>
    <cellStyle name="Percent 8 6 5 6" xfId="43653" xr:uid="{00000000-0005-0000-0000-00006BBA0000}"/>
    <cellStyle name="Percent 8 6 6" xfId="43654" xr:uid="{00000000-0005-0000-0000-00006CBA0000}"/>
    <cellStyle name="Percent 8 6 6 2" xfId="43655" xr:uid="{00000000-0005-0000-0000-00006DBA0000}"/>
    <cellStyle name="Percent 8 6 6 2 2" xfId="43656" xr:uid="{00000000-0005-0000-0000-00006EBA0000}"/>
    <cellStyle name="Percent 8 6 6 3" xfId="43657" xr:uid="{00000000-0005-0000-0000-00006FBA0000}"/>
    <cellStyle name="Percent 8 6 6 3 2" xfId="43658" xr:uid="{00000000-0005-0000-0000-000070BA0000}"/>
    <cellStyle name="Percent 8 6 6 4" xfId="43659" xr:uid="{00000000-0005-0000-0000-000071BA0000}"/>
    <cellStyle name="Percent 8 6 6 4 2" xfId="43660" xr:uid="{00000000-0005-0000-0000-000072BA0000}"/>
    <cellStyle name="Percent 8 6 6 5" xfId="43661" xr:uid="{00000000-0005-0000-0000-000073BA0000}"/>
    <cellStyle name="Percent 8 6 6 6" xfId="43662" xr:uid="{00000000-0005-0000-0000-000074BA0000}"/>
    <cellStyle name="Percent 8 6 7" xfId="43663" xr:uid="{00000000-0005-0000-0000-000075BA0000}"/>
    <cellStyle name="Percent 8 6 7 2" xfId="43664" xr:uid="{00000000-0005-0000-0000-000076BA0000}"/>
    <cellStyle name="Percent 8 6 7 2 2" xfId="43665" xr:uid="{00000000-0005-0000-0000-000077BA0000}"/>
    <cellStyle name="Percent 8 6 7 3" xfId="43666" xr:uid="{00000000-0005-0000-0000-000078BA0000}"/>
    <cellStyle name="Percent 8 6 7 3 2" xfId="43667" xr:uid="{00000000-0005-0000-0000-000079BA0000}"/>
    <cellStyle name="Percent 8 6 7 4" xfId="43668" xr:uid="{00000000-0005-0000-0000-00007ABA0000}"/>
    <cellStyle name="Percent 8 6 7 5" xfId="43669" xr:uid="{00000000-0005-0000-0000-00007BBA0000}"/>
    <cellStyle name="Percent 8 6 8" xfId="43670" xr:uid="{00000000-0005-0000-0000-00007CBA0000}"/>
    <cellStyle name="Percent 8 6 8 2" xfId="43671" xr:uid="{00000000-0005-0000-0000-00007DBA0000}"/>
    <cellStyle name="Percent 8 6 9" xfId="43672" xr:uid="{00000000-0005-0000-0000-00007EBA0000}"/>
    <cellStyle name="Percent 8 6 9 2" xfId="43673" xr:uid="{00000000-0005-0000-0000-00007FBA0000}"/>
    <cellStyle name="Percent 8 7" xfId="43674" xr:uid="{00000000-0005-0000-0000-000080BA0000}"/>
    <cellStyle name="Percent 8 7 10" xfId="43675" xr:uid="{00000000-0005-0000-0000-000081BA0000}"/>
    <cellStyle name="Percent 8 7 11" xfId="43676" xr:uid="{00000000-0005-0000-0000-000082BA0000}"/>
    <cellStyle name="Percent 8 7 2" xfId="43677" xr:uid="{00000000-0005-0000-0000-000083BA0000}"/>
    <cellStyle name="Percent 8 7 2 2" xfId="43678" xr:uid="{00000000-0005-0000-0000-000084BA0000}"/>
    <cellStyle name="Percent 8 7 2 2 2" xfId="43679" xr:uid="{00000000-0005-0000-0000-000085BA0000}"/>
    <cellStyle name="Percent 8 7 2 3" xfId="43680" xr:uid="{00000000-0005-0000-0000-000086BA0000}"/>
    <cellStyle name="Percent 8 7 2 3 2" xfId="43681" xr:uid="{00000000-0005-0000-0000-000087BA0000}"/>
    <cellStyle name="Percent 8 7 2 4" xfId="43682" xr:uid="{00000000-0005-0000-0000-000088BA0000}"/>
    <cellStyle name="Percent 8 7 2 4 2" xfId="43683" xr:uid="{00000000-0005-0000-0000-000089BA0000}"/>
    <cellStyle name="Percent 8 7 2 5" xfId="43684" xr:uid="{00000000-0005-0000-0000-00008ABA0000}"/>
    <cellStyle name="Percent 8 7 2 6" xfId="43685" xr:uid="{00000000-0005-0000-0000-00008BBA0000}"/>
    <cellStyle name="Percent 8 7 3" xfId="43686" xr:uid="{00000000-0005-0000-0000-00008CBA0000}"/>
    <cellStyle name="Percent 8 7 3 2" xfId="43687" xr:uid="{00000000-0005-0000-0000-00008DBA0000}"/>
    <cellStyle name="Percent 8 7 3 2 2" xfId="43688" xr:uid="{00000000-0005-0000-0000-00008EBA0000}"/>
    <cellStyle name="Percent 8 7 3 3" xfId="43689" xr:uid="{00000000-0005-0000-0000-00008FBA0000}"/>
    <cellStyle name="Percent 8 7 3 3 2" xfId="43690" xr:uid="{00000000-0005-0000-0000-000090BA0000}"/>
    <cellStyle name="Percent 8 7 3 4" xfId="43691" xr:uid="{00000000-0005-0000-0000-000091BA0000}"/>
    <cellStyle name="Percent 8 7 3 4 2" xfId="43692" xr:uid="{00000000-0005-0000-0000-000092BA0000}"/>
    <cellStyle name="Percent 8 7 3 5" xfId="43693" xr:uid="{00000000-0005-0000-0000-000093BA0000}"/>
    <cellStyle name="Percent 8 7 3 6" xfId="43694" xr:uid="{00000000-0005-0000-0000-000094BA0000}"/>
    <cellStyle name="Percent 8 7 4" xfId="43695" xr:uid="{00000000-0005-0000-0000-000095BA0000}"/>
    <cellStyle name="Percent 8 7 4 2" xfId="43696" xr:uid="{00000000-0005-0000-0000-000096BA0000}"/>
    <cellStyle name="Percent 8 7 4 2 2" xfId="43697" xr:uid="{00000000-0005-0000-0000-000097BA0000}"/>
    <cellStyle name="Percent 8 7 4 3" xfId="43698" xr:uid="{00000000-0005-0000-0000-000098BA0000}"/>
    <cellStyle name="Percent 8 7 4 3 2" xfId="43699" xr:uid="{00000000-0005-0000-0000-000099BA0000}"/>
    <cellStyle name="Percent 8 7 4 4" xfId="43700" xr:uid="{00000000-0005-0000-0000-00009ABA0000}"/>
    <cellStyle name="Percent 8 7 4 4 2" xfId="43701" xr:uid="{00000000-0005-0000-0000-00009BBA0000}"/>
    <cellStyle name="Percent 8 7 4 5" xfId="43702" xr:uid="{00000000-0005-0000-0000-00009CBA0000}"/>
    <cellStyle name="Percent 8 7 4 6" xfId="43703" xr:uid="{00000000-0005-0000-0000-00009DBA0000}"/>
    <cellStyle name="Percent 8 7 5" xfId="43704" xr:uid="{00000000-0005-0000-0000-00009EBA0000}"/>
    <cellStyle name="Percent 8 7 5 2" xfId="43705" xr:uid="{00000000-0005-0000-0000-00009FBA0000}"/>
    <cellStyle name="Percent 8 7 5 2 2" xfId="43706" xr:uid="{00000000-0005-0000-0000-0000A0BA0000}"/>
    <cellStyle name="Percent 8 7 5 3" xfId="43707" xr:uid="{00000000-0005-0000-0000-0000A1BA0000}"/>
    <cellStyle name="Percent 8 7 5 3 2" xfId="43708" xr:uid="{00000000-0005-0000-0000-0000A2BA0000}"/>
    <cellStyle name="Percent 8 7 5 4" xfId="43709" xr:uid="{00000000-0005-0000-0000-0000A3BA0000}"/>
    <cellStyle name="Percent 8 7 5 4 2" xfId="43710" xr:uid="{00000000-0005-0000-0000-0000A4BA0000}"/>
    <cellStyle name="Percent 8 7 5 5" xfId="43711" xr:uid="{00000000-0005-0000-0000-0000A5BA0000}"/>
    <cellStyle name="Percent 8 7 5 6" xfId="43712" xr:uid="{00000000-0005-0000-0000-0000A6BA0000}"/>
    <cellStyle name="Percent 8 7 6" xfId="43713" xr:uid="{00000000-0005-0000-0000-0000A7BA0000}"/>
    <cellStyle name="Percent 8 7 6 2" xfId="43714" xr:uid="{00000000-0005-0000-0000-0000A8BA0000}"/>
    <cellStyle name="Percent 8 7 6 2 2" xfId="43715" xr:uid="{00000000-0005-0000-0000-0000A9BA0000}"/>
    <cellStyle name="Percent 8 7 6 3" xfId="43716" xr:uid="{00000000-0005-0000-0000-0000AABA0000}"/>
    <cellStyle name="Percent 8 7 6 3 2" xfId="43717" xr:uid="{00000000-0005-0000-0000-0000ABBA0000}"/>
    <cellStyle name="Percent 8 7 6 4" xfId="43718" xr:uid="{00000000-0005-0000-0000-0000ACBA0000}"/>
    <cellStyle name="Percent 8 7 6 5" xfId="43719" xr:uid="{00000000-0005-0000-0000-0000ADBA0000}"/>
    <cellStyle name="Percent 8 7 7" xfId="43720" xr:uid="{00000000-0005-0000-0000-0000AEBA0000}"/>
    <cellStyle name="Percent 8 7 7 2" xfId="43721" xr:uid="{00000000-0005-0000-0000-0000AFBA0000}"/>
    <cellStyle name="Percent 8 7 8" xfId="43722" xr:uid="{00000000-0005-0000-0000-0000B0BA0000}"/>
    <cellStyle name="Percent 8 7 8 2" xfId="43723" xr:uid="{00000000-0005-0000-0000-0000B1BA0000}"/>
    <cellStyle name="Percent 8 7 9" xfId="43724" xr:uid="{00000000-0005-0000-0000-0000B2BA0000}"/>
    <cellStyle name="Percent 8 7 9 2" xfId="43725" xr:uid="{00000000-0005-0000-0000-0000B3BA0000}"/>
    <cellStyle name="Percent 8 8" xfId="43726" xr:uid="{00000000-0005-0000-0000-0000B4BA0000}"/>
    <cellStyle name="Percent 8 8 10" xfId="43727" xr:uid="{00000000-0005-0000-0000-0000B5BA0000}"/>
    <cellStyle name="Percent 8 8 2" xfId="43728" xr:uid="{00000000-0005-0000-0000-0000B6BA0000}"/>
    <cellStyle name="Percent 8 8 2 2" xfId="43729" xr:uid="{00000000-0005-0000-0000-0000B7BA0000}"/>
    <cellStyle name="Percent 8 8 2 2 2" xfId="43730" xr:uid="{00000000-0005-0000-0000-0000B8BA0000}"/>
    <cellStyle name="Percent 8 8 2 3" xfId="43731" xr:uid="{00000000-0005-0000-0000-0000B9BA0000}"/>
    <cellStyle name="Percent 8 8 2 3 2" xfId="43732" xr:uid="{00000000-0005-0000-0000-0000BABA0000}"/>
    <cellStyle name="Percent 8 8 2 4" xfId="43733" xr:uid="{00000000-0005-0000-0000-0000BBBA0000}"/>
    <cellStyle name="Percent 8 8 2 4 2" xfId="43734" xr:uid="{00000000-0005-0000-0000-0000BCBA0000}"/>
    <cellStyle name="Percent 8 8 2 5" xfId="43735" xr:uid="{00000000-0005-0000-0000-0000BDBA0000}"/>
    <cellStyle name="Percent 8 8 2 6" xfId="43736" xr:uid="{00000000-0005-0000-0000-0000BEBA0000}"/>
    <cellStyle name="Percent 8 8 3" xfId="43737" xr:uid="{00000000-0005-0000-0000-0000BFBA0000}"/>
    <cellStyle name="Percent 8 8 3 2" xfId="43738" xr:uid="{00000000-0005-0000-0000-0000C0BA0000}"/>
    <cellStyle name="Percent 8 8 3 2 2" xfId="43739" xr:uid="{00000000-0005-0000-0000-0000C1BA0000}"/>
    <cellStyle name="Percent 8 8 3 3" xfId="43740" xr:uid="{00000000-0005-0000-0000-0000C2BA0000}"/>
    <cellStyle name="Percent 8 8 3 3 2" xfId="43741" xr:uid="{00000000-0005-0000-0000-0000C3BA0000}"/>
    <cellStyle name="Percent 8 8 3 4" xfId="43742" xr:uid="{00000000-0005-0000-0000-0000C4BA0000}"/>
    <cellStyle name="Percent 8 8 3 4 2" xfId="43743" xr:uid="{00000000-0005-0000-0000-0000C5BA0000}"/>
    <cellStyle name="Percent 8 8 3 5" xfId="43744" xr:uid="{00000000-0005-0000-0000-0000C6BA0000}"/>
    <cellStyle name="Percent 8 8 3 6" xfId="43745" xr:uid="{00000000-0005-0000-0000-0000C7BA0000}"/>
    <cellStyle name="Percent 8 8 4" xfId="43746" xr:uid="{00000000-0005-0000-0000-0000C8BA0000}"/>
    <cellStyle name="Percent 8 8 4 2" xfId="43747" xr:uid="{00000000-0005-0000-0000-0000C9BA0000}"/>
    <cellStyle name="Percent 8 8 4 2 2" xfId="43748" xr:uid="{00000000-0005-0000-0000-0000CABA0000}"/>
    <cellStyle name="Percent 8 8 4 3" xfId="43749" xr:uid="{00000000-0005-0000-0000-0000CBBA0000}"/>
    <cellStyle name="Percent 8 8 4 3 2" xfId="43750" xr:uid="{00000000-0005-0000-0000-0000CCBA0000}"/>
    <cellStyle name="Percent 8 8 4 4" xfId="43751" xr:uid="{00000000-0005-0000-0000-0000CDBA0000}"/>
    <cellStyle name="Percent 8 8 4 4 2" xfId="43752" xr:uid="{00000000-0005-0000-0000-0000CEBA0000}"/>
    <cellStyle name="Percent 8 8 4 5" xfId="43753" xr:uid="{00000000-0005-0000-0000-0000CFBA0000}"/>
    <cellStyle name="Percent 8 8 4 6" xfId="43754" xr:uid="{00000000-0005-0000-0000-0000D0BA0000}"/>
    <cellStyle name="Percent 8 8 5" xfId="43755" xr:uid="{00000000-0005-0000-0000-0000D1BA0000}"/>
    <cellStyle name="Percent 8 8 5 2" xfId="43756" xr:uid="{00000000-0005-0000-0000-0000D2BA0000}"/>
    <cellStyle name="Percent 8 8 5 2 2" xfId="43757" xr:uid="{00000000-0005-0000-0000-0000D3BA0000}"/>
    <cellStyle name="Percent 8 8 5 3" xfId="43758" xr:uid="{00000000-0005-0000-0000-0000D4BA0000}"/>
    <cellStyle name="Percent 8 8 5 3 2" xfId="43759" xr:uid="{00000000-0005-0000-0000-0000D5BA0000}"/>
    <cellStyle name="Percent 8 8 5 4" xfId="43760" xr:uid="{00000000-0005-0000-0000-0000D6BA0000}"/>
    <cellStyle name="Percent 8 8 5 5" xfId="43761" xr:uid="{00000000-0005-0000-0000-0000D7BA0000}"/>
    <cellStyle name="Percent 8 8 6" xfId="43762" xr:uid="{00000000-0005-0000-0000-0000D8BA0000}"/>
    <cellStyle name="Percent 8 8 6 2" xfId="43763" xr:uid="{00000000-0005-0000-0000-0000D9BA0000}"/>
    <cellStyle name="Percent 8 8 7" xfId="43764" xr:uid="{00000000-0005-0000-0000-0000DABA0000}"/>
    <cellStyle name="Percent 8 8 7 2" xfId="43765" xr:uid="{00000000-0005-0000-0000-0000DBBA0000}"/>
    <cellStyle name="Percent 8 8 8" xfId="43766" xr:uid="{00000000-0005-0000-0000-0000DCBA0000}"/>
    <cellStyle name="Percent 8 8 8 2" xfId="43767" xr:uid="{00000000-0005-0000-0000-0000DDBA0000}"/>
    <cellStyle name="Percent 8 8 9" xfId="43768" xr:uid="{00000000-0005-0000-0000-0000DEBA0000}"/>
    <cellStyle name="Percent 8 9" xfId="43769" xr:uid="{00000000-0005-0000-0000-0000DFBA0000}"/>
    <cellStyle name="Percent 8 9 10" xfId="43770" xr:uid="{00000000-0005-0000-0000-0000E0BA0000}"/>
    <cellStyle name="Percent 8 9 2" xfId="43771" xr:uid="{00000000-0005-0000-0000-0000E1BA0000}"/>
    <cellStyle name="Percent 8 9 2 2" xfId="43772" xr:uid="{00000000-0005-0000-0000-0000E2BA0000}"/>
    <cellStyle name="Percent 8 9 2 2 2" xfId="43773" xr:uid="{00000000-0005-0000-0000-0000E3BA0000}"/>
    <cellStyle name="Percent 8 9 2 3" xfId="43774" xr:uid="{00000000-0005-0000-0000-0000E4BA0000}"/>
    <cellStyle name="Percent 8 9 2 3 2" xfId="43775" xr:uid="{00000000-0005-0000-0000-0000E5BA0000}"/>
    <cellStyle name="Percent 8 9 2 4" xfId="43776" xr:uid="{00000000-0005-0000-0000-0000E6BA0000}"/>
    <cellStyle name="Percent 8 9 2 4 2" xfId="43777" xr:uid="{00000000-0005-0000-0000-0000E7BA0000}"/>
    <cellStyle name="Percent 8 9 2 5" xfId="43778" xr:uid="{00000000-0005-0000-0000-0000E8BA0000}"/>
    <cellStyle name="Percent 8 9 2 6" xfId="43779" xr:uid="{00000000-0005-0000-0000-0000E9BA0000}"/>
    <cellStyle name="Percent 8 9 3" xfId="43780" xr:uid="{00000000-0005-0000-0000-0000EABA0000}"/>
    <cellStyle name="Percent 8 9 3 2" xfId="43781" xr:uid="{00000000-0005-0000-0000-0000EBBA0000}"/>
    <cellStyle name="Percent 8 9 3 2 2" xfId="43782" xr:uid="{00000000-0005-0000-0000-0000ECBA0000}"/>
    <cellStyle name="Percent 8 9 3 3" xfId="43783" xr:uid="{00000000-0005-0000-0000-0000EDBA0000}"/>
    <cellStyle name="Percent 8 9 3 3 2" xfId="43784" xr:uid="{00000000-0005-0000-0000-0000EEBA0000}"/>
    <cellStyle name="Percent 8 9 3 4" xfId="43785" xr:uid="{00000000-0005-0000-0000-0000EFBA0000}"/>
    <cellStyle name="Percent 8 9 3 4 2" xfId="43786" xr:uid="{00000000-0005-0000-0000-0000F0BA0000}"/>
    <cellStyle name="Percent 8 9 3 5" xfId="43787" xr:uid="{00000000-0005-0000-0000-0000F1BA0000}"/>
    <cellStyle name="Percent 8 9 3 6" xfId="43788" xr:uid="{00000000-0005-0000-0000-0000F2BA0000}"/>
    <cellStyle name="Percent 8 9 4" xfId="43789" xr:uid="{00000000-0005-0000-0000-0000F3BA0000}"/>
    <cellStyle name="Percent 8 9 4 2" xfId="43790" xr:uid="{00000000-0005-0000-0000-0000F4BA0000}"/>
    <cellStyle name="Percent 8 9 4 2 2" xfId="43791" xr:uid="{00000000-0005-0000-0000-0000F5BA0000}"/>
    <cellStyle name="Percent 8 9 4 3" xfId="43792" xr:uid="{00000000-0005-0000-0000-0000F6BA0000}"/>
    <cellStyle name="Percent 8 9 4 3 2" xfId="43793" xr:uid="{00000000-0005-0000-0000-0000F7BA0000}"/>
    <cellStyle name="Percent 8 9 4 4" xfId="43794" xr:uid="{00000000-0005-0000-0000-0000F8BA0000}"/>
    <cellStyle name="Percent 8 9 4 4 2" xfId="43795" xr:uid="{00000000-0005-0000-0000-0000F9BA0000}"/>
    <cellStyle name="Percent 8 9 4 5" xfId="43796" xr:uid="{00000000-0005-0000-0000-0000FABA0000}"/>
    <cellStyle name="Percent 8 9 4 6" xfId="43797" xr:uid="{00000000-0005-0000-0000-0000FBBA0000}"/>
    <cellStyle name="Percent 8 9 5" xfId="43798" xr:uid="{00000000-0005-0000-0000-0000FCBA0000}"/>
    <cellStyle name="Percent 8 9 5 2" xfId="43799" xr:uid="{00000000-0005-0000-0000-0000FDBA0000}"/>
    <cellStyle name="Percent 8 9 5 2 2" xfId="43800" xr:uid="{00000000-0005-0000-0000-0000FEBA0000}"/>
    <cellStyle name="Percent 8 9 5 3" xfId="43801" xr:uid="{00000000-0005-0000-0000-0000FFBA0000}"/>
    <cellStyle name="Percent 8 9 5 3 2" xfId="43802" xr:uid="{00000000-0005-0000-0000-000000BB0000}"/>
    <cellStyle name="Percent 8 9 5 4" xfId="43803" xr:uid="{00000000-0005-0000-0000-000001BB0000}"/>
    <cellStyle name="Percent 8 9 5 5" xfId="43804" xr:uid="{00000000-0005-0000-0000-000002BB0000}"/>
    <cellStyle name="Percent 8 9 6" xfId="43805" xr:uid="{00000000-0005-0000-0000-000003BB0000}"/>
    <cellStyle name="Percent 8 9 6 2" xfId="43806" xr:uid="{00000000-0005-0000-0000-000004BB0000}"/>
    <cellStyle name="Percent 8 9 7" xfId="43807" xr:uid="{00000000-0005-0000-0000-000005BB0000}"/>
    <cellStyle name="Percent 8 9 7 2" xfId="43808" xr:uid="{00000000-0005-0000-0000-000006BB0000}"/>
    <cellStyle name="Percent 8 9 8" xfId="43809" xr:uid="{00000000-0005-0000-0000-000007BB0000}"/>
    <cellStyle name="Percent 8 9 8 2" xfId="43810" xr:uid="{00000000-0005-0000-0000-000008BB0000}"/>
    <cellStyle name="Percent 8 9 9" xfId="43811" xr:uid="{00000000-0005-0000-0000-000009BB0000}"/>
    <cellStyle name="Percent 9" xfId="43812" xr:uid="{00000000-0005-0000-0000-00000ABB0000}"/>
    <cellStyle name="Percent 9 2" xfId="43813" xr:uid="{00000000-0005-0000-0000-00000BBB0000}"/>
    <cellStyle name="Percent 9 2 2" xfId="43814" xr:uid="{00000000-0005-0000-0000-00000CBB0000}"/>
    <cellStyle name="Percent 9 3" xfId="43815" xr:uid="{00000000-0005-0000-0000-00000DBB0000}"/>
    <cellStyle name="Percent 9 4" xfId="47949" xr:uid="{00000000-0005-0000-0000-00000EBB0000}"/>
    <cellStyle name="Percent 9 5" xfId="47950" xr:uid="{00000000-0005-0000-0000-00000FBB0000}"/>
    <cellStyle name="Percent 9 6" xfId="47951" xr:uid="{00000000-0005-0000-0000-000010BB0000}"/>
    <cellStyle name="Percent Hard" xfId="47952" xr:uid="{00000000-0005-0000-0000-000011BB0000}"/>
    <cellStyle name="PercentSales" xfId="47953" xr:uid="{00000000-0005-0000-0000-000012BB0000}"/>
    <cellStyle name="Phase" xfId="43816" xr:uid="{00000000-0005-0000-0000-000013BB0000}"/>
    <cellStyle name="Proposal" xfId="43817" xr:uid="{00000000-0005-0000-0000-000014BB0000}"/>
    <cellStyle name="PSChar" xfId="43818" xr:uid="{00000000-0005-0000-0000-000015BB0000}"/>
    <cellStyle name="PSChar 10" xfId="47954" xr:uid="{00000000-0005-0000-0000-000016BB0000}"/>
    <cellStyle name="PSChar 11" xfId="47955" xr:uid="{00000000-0005-0000-0000-000017BB0000}"/>
    <cellStyle name="PSChar 12" xfId="47956" xr:uid="{00000000-0005-0000-0000-000018BB0000}"/>
    <cellStyle name="PSChar 13" xfId="47957" xr:uid="{00000000-0005-0000-0000-000019BB0000}"/>
    <cellStyle name="PSChar 14" xfId="47958" xr:uid="{00000000-0005-0000-0000-00001ABB0000}"/>
    <cellStyle name="PSChar 15" xfId="47959" xr:uid="{00000000-0005-0000-0000-00001BBB0000}"/>
    <cellStyle name="PSChar 16" xfId="47960" xr:uid="{00000000-0005-0000-0000-00001CBB0000}"/>
    <cellStyle name="PSChar 2" xfId="47961" xr:uid="{00000000-0005-0000-0000-00001DBB0000}"/>
    <cellStyle name="PSChar 2 2" xfId="47962" xr:uid="{00000000-0005-0000-0000-00001EBB0000}"/>
    <cellStyle name="PSChar 2 2 2" xfId="47963" xr:uid="{00000000-0005-0000-0000-00001FBB0000}"/>
    <cellStyle name="PSChar 2 3" xfId="47964" xr:uid="{00000000-0005-0000-0000-000020BB0000}"/>
    <cellStyle name="PSChar 3" xfId="47965" xr:uid="{00000000-0005-0000-0000-000021BB0000}"/>
    <cellStyle name="PSChar 3 2" xfId="47966" xr:uid="{00000000-0005-0000-0000-000022BB0000}"/>
    <cellStyle name="PSChar 3 3" xfId="47967" xr:uid="{00000000-0005-0000-0000-000023BB0000}"/>
    <cellStyle name="PSChar 4" xfId="47968" xr:uid="{00000000-0005-0000-0000-000024BB0000}"/>
    <cellStyle name="PSChar 4 2" xfId="47969" xr:uid="{00000000-0005-0000-0000-000025BB0000}"/>
    <cellStyle name="PSChar 5" xfId="47970" xr:uid="{00000000-0005-0000-0000-000026BB0000}"/>
    <cellStyle name="PSChar 5 2" xfId="47971" xr:uid="{00000000-0005-0000-0000-000027BB0000}"/>
    <cellStyle name="PSChar 5 3" xfId="47972" xr:uid="{00000000-0005-0000-0000-000028BB0000}"/>
    <cellStyle name="PSChar 5 3 2" xfId="47973" xr:uid="{00000000-0005-0000-0000-000029BB0000}"/>
    <cellStyle name="PSChar 6" xfId="47974" xr:uid="{00000000-0005-0000-0000-00002ABB0000}"/>
    <cellStyle name="PSChar 6 2" xfId="47975" xr:uid="{00000000-0005-0000-0000-00002BBB0000}"/>
    <cellStyle name="PSChar 7" xfId="47976" xr:uid="{00000000-0005-0000-0000-00002CBB0000}"/>
    <cellStyle name="PSChar 7 2" xfId="47977" xr:uid="{00000000-0005-0000-0000-00002DBB0000}"/>
    <cellStyle name="PSChar 8" xfId="47978" xr:uid="{00000000-0005-0000-0000-00002EBB0000}"/>
    <cellStyle name="PSChar 8 2" xfId="47979" xr:uid="{00000000-0005-0000-0000-00002FBB0000}"/>
    <cellStyle name="PSChar 9" xfId="47980" xr:uid="{00000000-0005-0000-0000-000030BB0000}"/>
    <cellStyle name="PSChar 9 2" xfId="47981" xr:uid="{00000000-0005-0000-0000-000031BB0000}"/>
    <cellStyle name="PSDate" xfId="43819" xr:uid="{00000000-0005-0000-0000-000032BB0000}"/>
    <cellStyle name="PSDate 10" xfId="47982" xr:uid="{00000000-0005-0000-0000-000033BB0000}"/>
    <cellStyle name="PSDate 11" xfId="47983" xr:uid="{00000000-0005-0000-0000-000034BB0000}"/>
    <cellStyle name="PSDate 12" xfId="47984" xr:uid="{00000000-0005-0000-0000-000035BB0000}"/>
    <cellStyle name="PSDate 13" xfId="47985" xr:uid="{00000000-0005-0000-0000-000036BB0000}"/>
    <cellStyle name="PSDate 14" xfId="47986" xr:uid="{00000000-0005-0000-0000-000037BB0000}"/>
    <cellStyle name="PSDate 15" xfId="47987" xr:uid="{00000000-0005-0000-0000-000038BB0000}"/>
    <cellStyle name="PSDate 16" xfId="47988" xr:uid="{00000000-0005-0000-0000-000039BB0000}"/>
    <cellStyle name="PSDate 2" xfId="47989" xr:uid="{00000000-0005-0000-0000-00003ABB0000}"/>
    <cellStyle name="PSDate 2 2" xfId="47990" xr:uid="{00000000-0005-0000-0000-00003BBB0000}"/>
    <cellStyle name="PSDate 2 2 2" xfId="47991" xr:uid="{00000000-0005-0000-0000-00003CBB0000}"/>
    <cellStyle name="PSDate 2 3" xfId="47992" xr:uid="{00000000-0005-0000-0000-00003DBB0000}"/>
    <cellStyle name="PSDate 2 4" xfId="47993" xr:uid="{00000000-0005-0000-0000-00003EBB0000}"/>
    <cellStyle name="PSDate 3" xfId="47994" xr:uid="{00000000-0005-0000-0000-00003FBB0000}"/>
    <cellStyle name="PSDate 3 2" xfId="47995" xr:uid="{00000000-0005-0000-0000-000040BB0000}"/>
    <cellStyle name="PSDate 4" xfId="47996" xr:uid="{00000000-0005-0000-0000-000041BB0000}"/>
    <cellStyle name="PSDate 4 2" xfId="47997" xr:uid="{00000000-0005-0000-0000-000042BB0000}"/>
    <cellStyle name="PSDate 5" xfId="47998" xr:uid="{00000000-0005-0000-0000-000043BB0000}"/>
    <cellStyle name="PSDate 5 2" xfId="47999" xr:uid="{00000000-0005-0000-0000-000044BB0000}"/>
    <cellStyle name="PSDate 5 3" xfId="48000" xr:uid="{00000000-0005-0000-0000-000045BB0000}"/>
    <cellStyle name="PSDate 5 3 2" xfId="48001" xr:uid="{00000000-0005-0000-0000-000046BB0000}"/>
    <cellStyle name="PSDate 6" xfId="48002" xr:uid="{00000000-0005-0000-0000-000047BB0000}"/>
    <cellStyle name="PSDate 6 2" xfId="48003" xr:uid="{00000000-0005-0000-0000-000048BB0000}"/>
    <cellStyle name="PSDate 7" xfId="48004" xr:uid="{00000000-0005-0000-0000-000049BB0000}"/>
    <cellStyle name="PSDate 8" xfId="48005" xr:uid="{00000000-0005-0000-0000-00004ABB0000}"/>
    <cellStyle name="PSDate 8 2" xfId="48006" xr:uid="{00000000-0005-0000-0000-00004BBB0000}"/>
    <cellStyle name="PSDate 9" xfId="48007" xr:uid="{00000000-0005-0000-0000-00004CBB0000}"/>
    <cellStyle name="PSDec" xfId="43820" xr:uid="{00000000-0005-0000-0000-00004DBB0000}"/>
    <cellStyle name="PSDec 10" xfId="48008" xr:uid="{00000000-0005-0000-0000-00004EBB0000}"/>
    <cellStyle name="PSDec 11" xfId="48009" xr:uid="{00000000-0005-0000-0000-00004FBB0000}"/>
    <cellStyle name="PSDec 12" xfId="48010" xr:uid="{00000000-0005-0000-0000-000050BB0000}"/>
    <cellStyle name="PSDec 13" xfId="48011" xr:uid="{00000000-0005-0000-0000-000051BB0000}"/>
    <cellStyle name="PSDec 14" xfId="48012" xr:uid="{00000000-0005-0000-0000-000052BB0000}"/>
    <cellStyle name="PSDec 15" xfId="48013" xr:uid="{00000000-0005-0000-0000-000053BB0000}"/>
    <cellStyle name="PSDec 16" xfId="48014" xr:uid="{00000000-0005-0000-0000-000054BB0000}"/>
    <cellStyle name="PSDec 2" xfId="48015" xr:uid="{00000000-0005-0000-0000-000055BB0000}"/>
    <cellStyle name="PSDec 2 2" xfId="48016" xr:uid="{00000000-0005-0000-0000-000056BB0000}"/>
    <cellStyle name="PSDec 2 2 2" xfId="48017" xr:uid="{00000000-0005-0000-0000-000057BB0000}"/>
    <cellStyle name="PSDec 2 3" xfId="48018" xr:uid="{00000000-0005-0000-0000-000058BB0000}"/>
    <cellStyle name="PSDec 3" xfId="48019" xr:uid="{00000000-0005-0000-0000-000059BB0000}"/>
    <cellStyle name="PSDec 3 2" xfId="48020" xr:uid="{00000000-0005-0000-0000-00005ABB0000}"/>
    <cellStyle name="PSDec 3 3" xfId="48021" xr:uid="{00000000-0005-0000-0000-00005BBB0000}"/>
    <cellStyle name="PSDec 4" xfId="48022" xr:uid="{00000000-0005-0000-0000-00005CBB0000}"/>
    <cellStyle name="PSDec 4 2" xfId="48023" xr:uid="{00000000-0005-0000-0000-00005DBB0000}"/>
    <cellStyle name="PSDec 5" xfId="48024" xr:uid="{00000000-0005-0000-0000-00005EBB0000}"/>
    <cellStyle name="PSDec 5 2" xfId="48025" xr:uid="{00000000-0005-0000-0000-00005FBB0000}"/>
    <cellStyle name="PSDec 5 3" xfId="48026" xr:uid="{00000000-0005-0000-0000-000060BB0000}"/>
    <cellStyle name="PSDec 5 3 2" xfId="48027" xr:uid="{00000000-0005-0000-0000-000061BB0000}"/>
    <cellStyle name="PSDec 6" xfId="48028" xr:uid="{00000000-0005-0000-0000-000062BB0000}"/>
    <cellStyle name="PSDec 6 2" xfId="48029" xr:uid="{00000000-0005-0000-0000-000063BB0000}"/>
    <cellStyle name="PSDec 7" xfId="48030" xr:uid="{00000000-0005-0000-0000-000064BB0000}"/>
    <cellStyle name="PSDec 7 2" xfId="48031" xr:uid="{00000000-0005-0000-0000-000065BB0000}"/>
    <cellStyle name="PSDec 8" xfId="48032" xr:uid="{00000000-0005-0000-0000-000066BB0000}"/>
    <cellStyle name="PSDec 8 2" xfId="48033" xr:uid="{00000000-0005-0000-0000-000067BB0000}"/>
    <cellStyle name="PSDec 9" xfId="48034" xr:uid="{00000000-0005-0000-0000-000068BB0000}"/>
    <cellStyle name="PSDec 9 2" xfId="48035" xr:uid="{00000000-0005-0000-0000-000069BB0000}"/>
    <cellStyle name="PSdesc" xfId="48036" xr:uid="{00000000-0005-0000-0000-00006ABB0000}"/>
    <cellStyle name="PSdesc 2" xfId="48037" xr:uid="{00000000-0005-0000-0000-00006BBB0000}"/>
    <cellStyle name="PSDetail" xfId="43821" xr:uid="{00000000-0005-0000-0000-00006CBB0000}"/>
    <cellStyle name="PSHeading" xfId="43822" xr:uid="{00000000-0005-0000-0000-00006DBB0000}"/>
    <cellStyle name="PSHeading 10" xfId="48038" xr:uid="{00000000-0005-0000-0000-00006EBB0000}"/>
    <cellStyle name="PSHeading 11" xfId="48039" xr:uid="{00000000-0005-0000-0000-00006FBB0000}"/>
    <cellStyle name="PSHeading 12" xfId="48040" xr:uid="{00000000-0005-0000-0000-000070BB0000}"/>
    <cellStyle name="PSHeading 13" xfId="48041" xr:uid="{00000000-0005-0000-0000-000071BB0000}"/>
    <cellStyle name="PSHeading 14" xfId="48042" xr:uid="{00000000-0005-0000-0000-000072BB0000}"/>
    <cellStyle name="PSHeading 15" xfId="48043" xr:uid="{00000000-0005-0000-0000-000073BB0000}"/>
    <cellStyle name="PSHeading 16" xfId="48044" xr:uid="{00000000-0005-0000-0000-000074BB0000}"/>
    <cellStyle name="PSHeading 2" xfId="48045" xr:uid="{00000000-0005-0000-0000-000075BB0000}"/>
    <cellStyle name="PSHeading 2 2" xfId="48046" xr:uid="{00000000-0005-0000-0000-000076BB0000}"/>
    <cellStyle name="PSHeading 2 2 2" xfId="48047" xr:uid="{00000000-0005-0000-0000-000077BB0000}"/>
    <cellStyle name="PSHeading 2 2 3" xfId="48048" xr:uid="{00000000-0005-0000-0000-000078BB0000}"/>
    <cellStyle name="PSHeading 2 2 3 2" xfId="48049" xr:uid="{00000000-0005-0000-0000-000079BB0000}"/>
    <cellStyle name="PSHeading 2 3" xfId="48050" xr:uid="{00000000-0005-0000-0000-00007ABB0000}"/>
    <cellStyle name="PSHeading 2 4" xfId="48051" xr:uid="{00000000-0005-0000-0000-00007BBB0000}"/>
    <cellStyle name="PSHeading 2_108 Summary" xfId="48052" xr:uid="{00000000-0005-0000-0000-00007CBB0000}"/>
    <cellStyle name="PSHeading 3" xfId="48053" xr:uid="{00000000-0005-0000-0000-00007DBB0000}"/>
    <cellStyle name="PSHeading 3 2" xfId="48054" xr:uid="{00000000-0005-0000-0000-00007EBB0000}"/>
    <cellStyle name="PSHeading 3 3" xfId="48055" xr:uid="{00000000-0005-0000-0000-00007FBB0000}"/>
    <cellStyle name="PSHeading 3 3 2" xfId="48056" xr:uid="{00000000-0005-0000-0000-000080BB0000}"/>
    <cellStyle name="PSHeading 3_108 Summary" xfId="48057" xr:uid="{00000000-0005-0000-0000-000081BB0000}"/>
    <cellStyle name="PSHeading 4" xfId="48058" xr:uid="{00000000-0005-0000-0000-000082BB0000}"/>
    <cellStyle name="PSHeading 4 2" xfId="48059" xr:uid="{00000000-0005-0000-0000-000083BB0000}"/>
    <cellStyle name="PSHeading 5" xfId="48060" xr:uid="{00000000-0005-0000-0000-000084BB0000}"/>
    <cellStyle name="PSHeading 5 2" xfId="48061" xr:uid="{00000000-0005-0000-0000-000085BB0000}"/>
    <cellStyle name="PSHeading 6" xfId="48062" xr:uid="{00000000-0005-0000-0000-000086BB0000}"/>
    <cellStyle name="PSHeading 6 2" xfId="48063" xr:uid="{00000000-0005-0000-0000-000087BB0000}"/>
    <cellStyle name="PSHeading 7" xfId="48064" xr:uid="{00000000-0005-0000-0000-000088BB0000}"/>
    <cellStyle name="PSHeading 7 2" xfId="48065" xr:uid="{00000000-0005-0000-0000-000089BB0000}"/>
    <cellStyle name="PSHeading 8" xfId="48066" xr:uid="{00000000-0005-0000-0000-00008ABB0000}"/>
    <cellStyle name="PSHeading 9" xfId="48067" xr:uid="{00000000-0005-0000-0000-00008BBB0000}"/>
    <cellStyle name="PSHeading_101 check" xfId="48068" xr:uid="{00000000-0005-0000-0000-00008CBB0000}"/>
    <cellStyle name="PSInt" xfId="43823" xr:uid="{00000000-0005-0000-0000-00008DBB0000}"/>
    <cellStyle name="PSInt 10" xfId="48069" xr:uid="{00000000-0005-0000-0000-00008EBB0000}"/>
    <cellStyle name="PSInt 11" xfId="48070" xr:uid="{00000000-0005-0000-0000-00008FBB0000}"/>
    <cellStyle name="PSInt 12" xfId="48071" xr:uid="{00000000-0005-0000-0000-000090BB0000}"/>
    <cellStyle name="PSInt 13" xfId="48072" xr:uid="{00000000-0005-0000-0000-000091BB0000}"/>
    <cellStyle name="PSInt 14" xfId="48073" xr:uid="{00000000-0005-0000-0000-000092BB0000}"/>
    <cellStyle name="PSInt 15" xfId="48074" xr:uid="{00000000-0005-0000-0000-000093BB0000}"/>
    <cellStyle name="PSInt 16" xfId="48075" xr:uid="{00000000-0005-0000-0000-000094BB0000}"/>
    <cellStyle name="PSInt 2" xfId="48076" xr:uid="{00000000-0005-0000-0000-000095BB0000}"/>
    <cellStyle name="PSInt 2 2" xfId="48077" xr:uid="{00000000-0005-0000-0000-000096BB0000}"/>
    <cellStyle name="PSInt 2 2 2" xfId="48078" xr:uid="{00000000-0005-0000-0000-000097BB0000}"/>
    <cellStyle name="PSInt 2 3" xfId="48079" xr:uid="{00000000-0005-0000-0000-000098BB0000}"/>
    <cellStyle name="PSInt 2 4" xfId="48080" xr:uid="{00000000-0005-0000-0000-000099BB0000}"/>
    <cellStyle name="PSInt 3" xfId="48081" xr:uid="{00000000-0005-0000-0000-00009ABB0000}"/>
    <cellStyle name="PSInt 3 2" xfId="48082" xr:uid="{00000000-0005-0000-0000-00009BBB0000}"/>
    <cellStyle name="PSInt 4" xfId="48083" xr:uid="{00000000-0005-0000-0000-00009CBB0000}"/>
    <cellStyle name="PSInt 4 2" xfId="48084" xr:uid="{00000000-0005-0000-0000-00009DBB0000}"/>
    <cellStyle name="PSInt 5" xfId="48085" xr:uid="{00000000-0005-0000-0000-00009EBB0000}"/>
    <cellStyle name="PSInt 5 2" xfId="48086" xr:uid="{00000000-0005-0000-0000-00009FBB0000}"/>
    <cellStyle name="PSInt 5 3" xfId="48087" xr:uid="{00000000-0005-0000-0000-0000A0BB0000}"/>
    <cellStyle name="PSInt 5 3 2" xfId="48088" xr:uid="{00000000-0005-0000-0000-0000A1BB0000}"/>
    <cellStyle name="PSInt 6" xfId="48089" xr:uid="{00000000-0005-0000-0000-0000A2BB0000}"/>
    <cellStyle name="PSInt 6 2" xfId="48090" xr:uid="{00000000-0005-0000-0000-0000A3BB0000}"/>
    <cellStyle name="PSInt 7" xfId="48091" xr:uid="{00000000-0005-0000-0000-0000A4BB0000}"/>
    <cellStyle name="PSInt 7 2" xfId="48092" xr:uid="{00000000-0005-0000-0000-0000A5BB0000}"/>
    <cellStyle name="PSInt 8" xfId="48093" xr:uid="{00000000-0005-0000-0000-0000A6BB0000}"/>
    <cellStyle name="PSInt 8 2" xfId="48094" xr:uid="{00000000-0005-0000-0000-0000A7BB0000}"/>
    <cellStyle name="PSInt 9" xfId="48095" xr:uid="{00000000-0005-0000-0000-0000A8BB0000}"/>
    <cellStyle name="PSInt 9 2" xfId="48096" xr:uid="{00000000-0005-0000-0000-0000A9BB0000}"/>
    <cellStyle name="PSSpacer" xfId="43824" xr:uid="{00000000-0005-0000-0000-0000AABB0000}"/>
    <cellStyle name="PSSpacer 10" xfId="48097" xr:uid="{00000000-0005-0000-0000-0000ABBB0000}"/>
    <cellStyle name="PSSpacer 11" xfId="48098" xr:uid="{00000000-0005-0000-0000-0000ACBB0000}"/>
    <cellStyle name="PSSpacer 12" xfId="48099" xr:uid="{00000000-0005-0000-0000-0000ADBB0000}"/>
    <cellStyle name="PSSpacer 13" xfId="48100" xr:uid="{00000000-0005-0000-0000-0000AEBB0000}"/>
    <cellStyle name="PSSpacer 14" xfId="48101" xr:uid="{00000000-0005-0000-0000-0000AFBB0000}"/>
    <cellStyle name="PSSpacer 15" xfId="48102" xr:uid="{00000000-0005-0000-0000-0000B0BB0000}"/>
    <cellStyle name="PSSpacer 2" xfId="48103" xr:uid="{00000000-0005-0000-0000-0000B1BB0000}"/>
    <cellStyle name="PSSpacer 2 2" xfId="48104" xr:uid="{00000000-0005-0000-0000-0000B2BB0000}"/>
    <cellStyle name="PSSpacer 2 3" xfId="48105" xr:uid="{00000000-0005-0000-0000-0000B3BB0000}"/>
    <cellStyle name="PSSpacer 2 4" xfId="48106" xr:uid="{00000000-0005-0000-0000-0000B4BB0000}"/>
    <cellStyle name="PSSpacer 3" xfId="48107" xr:uid="{00000000-0005-0000-0000-0000B5BB0000}"/>
    <cellStyle name="PSSpacer 3 2" xfId="48108" xr:uid="{00000000-0005-0000-0000-0000B6BB0000}"/>
    <cellStyle name="PSSpacer 4" xfId="48109" xr:uid="{00000000-0005-0000-0000-0000B7BB0000}"/>
    <cellStyle name="PSSpacer 4 2" xfId="48110" xr:uid="{00000000-0005-0000-0000-0000B8BB0000}"/>
    <cellStyle name="PSSpacer 5" xfId="48111" xr:uid="{00000000-0005-0000-0000-0000B9BB0000}"/>
    <cellStyle name="PSSpacer 5 2" xfId="48112" xr:uid="{00000000-0005-0000-0000-0000BABB0000}"/>
    <cellStyle name="PSSpacer 5 3" xfId="48113" xr:uid="{00000000-0005-0000-0000-0000BBBB0000}"/>
    <cellStyle name="PSSpacer 5 3 2" xfId="48114" xr:uid="{00000000-0005-0000-0000-0000BCBB0000}"/>
    <cellStyle name="PSSpacer 6" xfId="48115" xr:uid="{00000000-0005-0000-0000-0000BDBB0000}"/>
    <cellStyle name="PSSpacer 6 2" xfId="48116" xr:uid="{00000000-0005-0000-0000-0000BEBB0000}"/>
    <cellStyle name="PSSpacer 7" xfId="48117" xr:uid="{00000000-0005-0000-0000-0000BFBB0000}"/>
    <cellStyle name="PSSpacer 7 2" xfId="48118" xr:uid="{00000000-0005-0000-0000-0000C0BB0000}"/>
    <cellStyle name="PSSpacer 8" xfId="48119" xr:uid="{00000000-0005-0000-0000-0000C1BB0000}"/>
    <cellStyle name="PSSpacer 8 2" xfId="48120" xr:uid="{00000000-0005-0000-0000-0000C2BB0000}"/>
    <cellStyle name="PSSpacer 9" xfId="48121" xr:uid="{00000000-0005-0000-0000-0000C3BB0000}"/>
    <cellStyle name="PStest" xfId="48122" xr:uid="{00000000-0005-0000-0000-0000C4BB0000}"/>
    <cellStyle name="PStest 2" xfId="48123" xr:uid="{00000000-0005-0000-0000-0000C5BB0000}"/>
    <cellStyle name="R00A" xfId="48124" xr:uid="{00000000-0005-0000-0000-0000C6BB0000}"/>
    <cellStyle name="R00B" xfId="48125" xr:uid="{00000000-0005-0000-0000-0000C7BB0000}"/>
    <cellStyle name="R00L" xfId="48126" xr:uid="{00000000-0005-0000-0000-0000C8BB0000}"/>
    <cellStyle name="R01A" xfId="43825" xr:uid="{00000000-0005-0000-0000-0000C9BB0000}"/>
    <cellStyle name="R01B" xfId="48127" xr:uid="{00000000-0005-0000-0000-0000CABB0000}"/>
    <cellStyle name="R01H" xfId="48128" xr:uid="{00000000-0005-0000-0000-0000CBBB0000}"/>
    <cellStyle name="R01L" xfId="48129" xr:uid="{00000000-0005-0000-0000-0000CCBB0000}"/>
    <cellStyle name="R02A" xfId="48130" xr:uid="{00000000-0005-0000-0000-0000CDBB0000}"/>
    <cellStyle name="R02B" xfId="48131" xr:uid="{00000000-0005-0000-0000-0000CEBB0000}"/>
    <cellStyle name="R02B 2" xfId="48132" xr:uid="{00000000-0005-0000-0000-0000CFBB0000}"/>
    <cellStyle name="R02H" xfId="48133" xr:uid="{00000000-0005-0000-0000-0000D0BB0000}"/>
    <cellStyle name="R02L" xfId="48134" xr:uid="{00000000-0005-0000-0000-0000D1BB0000}"/>
    <cellStyle name="R03A" xfId="48135" xr:uid="{00000000-0005-0000-0000-0000D2BB0000}"/>
    <cellStyle name="R03B" xfId="48136" xr:uid="{00000000-0005-0000-0000-0000D3BB0000}"/>
    <cellStyle name="R03B 2" xfId="48137" xr:uid="{00000000-0005-0000-0000-0000D4BB0000}"/>
    <cellStyle name="R03H" xfId="48138" xr:uid="{00000000-0005-0000-0000-0000D5BB0000}"/>
    <cellStyle name="R03L" xfId="48139" xr:uid="{00000000-0005-0000-0000-0000D6BB0000}"/>
    <cellStyle name="R04A" xfId="48140" xr:uid="{00000000-0005-0000-0000-0000D7BB0000}"/>
    <cellStyle name="R04B" xfId="48141" xr:uid="{00000000-0005-0000-0000-0000D8BB0000}"/>
    <cellStyle name="R04B 2" xfId="48142" xr:uid="{00000000-0005-0000-0000-0000D9BB0000}"/>
    <cellStyle name="R04H" xfId="48143" xr:uid="{00000000-0005-0000-0000-0000DABB0000}"/>
    <cellStyle name="R04L" xfId="48144" xr:uid="{00000000-0005-0000-0000-0000DBBB0000}"/>
    <cellStyle name="R05A" xfId="48145" xr:uid="{00000000-0005-0000-0000-0000DCBB0000}"/>
    <cellStyle name="R05B" xfId="48146" xr:uid="{00000000-0005-0000-0000-0000DDBB0000}"/>
    <cellStyle name="R05B 2" xfId="48147" xr:uid="{00000000-0005-0000-0000-0000DEBB0000}"/>
    <cellStyle name="R05H" xfId="48148" xr:uid="{00000000-0005-0000-0000-0000DFBB0000}"/>
    <cellStyle name="R05L" xfId="48149" xr:uid="{00000000-0005-0000-0000-0000E0BB0000}"/>
    <cellStyle name="R05L 2" xfId="48150" xr:uid="{00000000-0005-0000-0000-0000E1BB0000}"/>
    <cellStyle name="R06A" xfId="48151" xr:uid="{00000000-0005-0000-0000-0000E2BB0000}"/>
    <cellStyle name="R06B" xfId="48152" xr:uid="{00000000-0005-0000-0000-0000E3BB0000}"/>
    <cellStyle name="R06B 2" xfId="48153" xr:uid="{00000000-0005-0000-0000-0000E4BB0000}"/>
    <cellStyle name="R06H" xfId="48154" xr:uid="{00000000-0005-0000-0000-0000E5BB0000}"/>
    <cellStyle name="R06L" xfId="48155" xr:uid="{00000000-0005-0000-0000-0000E6BB0000}"/>
    <cellStyle name="R07A" xfId="48156" xr:uid="{00000000-0005-0000-0000-0000E7BB0000}"/>
    <cellStyle name="R07B" xfId="48157" xr:uid="{00000000-0005-0000-0000-0000E8BB0000}"/>
    <cellStyle name="R07B 2" xfId="48158" xr:uid="{00000000-0005-0000-0000-0000E9BB0000}"/>
    <cellStyle name="R07H" xfId="48159" xr:uid="{00000000-0005-0000-0000-0000EABB0000}"/>
    <cellStyle name="R07L" xfId="48160" xr:uid="{00000000-0005-0000-0000-0000EBBB0000}"/>
    <cellStyle name="Rangename" xfId="43826" xr:uid="{00000000-0005-0000-0000-0000ECBB0000}"/>
    <cellStyle name="Rangenames" xfId="43827" xr:uid="{00000000-0005-0000-0000-0000EDBB0000}"/>
    <cellStyle name="Red font" xfId="48161" xr:uid="{00000000-0005-0000-0000-0000EEBB0000}"/>
    <cellStyle name="Relative" xfId="48162" xr:uid="{00000000-0005-0000-0000-0000EFBB0000}"/>
    <cellStyle name="ReportTitlePrompt" xfId="48163" xr:uid="{00000000-0005-0000-0000-0000F0BB0000}"/>
    <cellStyle name="ReportTitleValue" xfId="48164" xr:uid="{00000000-0005-0000-0000-0000F1BB0000}"/>
    <cellStyle name="Reset  - Style4" xfId="48165" xr:uid="{00000000-0005-0000-0000-0000F2BB0000}"/>
    <cellStyle name="Result field" xfId="43828" xr:uid="{00000000-0005-0000-0000-0000F3BB0000}"/>
    <cellStyle name="Result field 2" xfId="43829" xr:uid="{00000000-0005-0000-0000-0000F4BB0000}"/>
    <cellStyle name="Result field_KY NBV" xfId="43830" xr:uid="{00000000-0005-0000-0000-0000F5BB0000}"/>
    <cellStyle name="RowAcctAbovePrompt" xfId="48166" xr:uid="{00000000-0005-0000-0000-0000F6BB0000}"/>
    <cellStyle name="RowAcctSOBAbovePrompt" xfId="48167" xr:uid="{00000000-0005-0000-0000-0000F7BB0000}"/>
    <cellStyle name="RowAcctSOBValue" xfId="48168" xr:uid="{00000000-0005-0000-0000-0000F8BB0000}"/>
    <cellStyle name="RowAcctValue" xfId="48169" xr:uid="{00000000-0005-0000-0000-0000F9BB0000}"/>
    <cellStyle name="RowAttrAbovePrompt" xfId="48170" xr:uid="{00000000-0005-0000-0000-0000FABB0000}"/>
    <cellStyle name="RowAttrValue" xfId="48171" xr:uid="{00000000-0005-0000-0000-0000FBBB0000}"/>
    <cellStyle name="RowColSetAbovePrompt" xfId="48172" xr:uid="{00000000-0005-0000-0000-0000FCBB0000}"/>
    <cellStyle name="RowColSetLeftPrompt" xfId="48173" xr:uid="{00000000-0005-0000-0000-0000FDBB0000}"/>
    <cellStyle name="RowColSetValue" xfId="48174" xr:uid="{00000000-0005-0000-0000-0000FEBB0000}"/>
    <cellStyle name="RowLeftPrompt" xfId="48175" xr:uid="{00000000-0005-0000-0000-0000FFBB0000}"/>
    <cellStyle name="RowLevel_" xfId="43831" xr:uid="{00000000-0005-0000-0000-000000BC0000}"/>
    <cellStyle name="SampleUsingFormatMask" xfId="48176" xr:uid="{00000000-0005-0000-0000-000001BC0000}"/>
    <cellStyle name="SampleWithNoFormatMask" xfId="48177" xr:uid="{00000000-0005-0000-0000-000002BC0000}"/>
    <cellStyle name="Schedule Heading" xfId="43832" xr:uid="{00000000-0005-0000-0000-000003BC0000}"/>
    <cellStyle name="Screen Display Heading" xfId="43833" xr:uid="{00000000-0005-0000-0000-000004BC0000}"/>
    <cellStyle name="Setup" xfId="43834" xr:uid="{00000000-0005-0000-0000-000005BC0000}"/>
    <cellStyle name="Shade" xfId="43835" xr:uid="{00000000-0005-0000-0000-000006BC0000}"/>
    <cellStyle name="Shaded" xfId="48178" xr:uid="{00000000-0005-0000-0000-000007BC0000}"/>
    <cellStyle name="Shading" xfId="43836" xr:uid="{00000000-0005-0000-0000-000008BC0000}"/>
    <cellStyle name="Short Date" xfId="48179" xr:uid="{00000000-0005-0000-0000-000009BC0000}"/>
    <cellStyle name="SMALL HEADINGS" xfId="43837" xr:uid="{00000000-0005-0000-0000-00000ABC0000}"/>
    <cellStyle name="SMALLF" xfId="48180" xr:uid="{00000000-0005-0000-0000-00000BBC0000}"/>
    <cellStyle name="Standard_Anpassen der Amortisation" xfId="48181" xr:uid="{00000000-0005-0000-0000-00000CBC0000}"/>
    <cellStyle name="STYL5 - Style5" xfId="48182" xr:uid="{00000000-0005-0000-0000-00000DBC0000}"/>
    <cellStyle name="STYL6 - Style6" xfId="48183" xr:uid="{00000000-0005-0000-0000-00000EBC0000}"/>
    <cellStyle name="Style 1" xfId="43838" xr:uid="{00000000-0005-0000-0000-00000FBC0000}"/>
    <cellStyle name="Style 1 10" xfId="48184" xr:uid="{00000000-0005-0000-0000-000010BC0000}"/>
    <cellStyle name="Style 1 10 2" xfId="48185" xr:uid="{00000000-0005-0000-0000-000011BC0000}"/>
    <cellStyle name="Style 1 10 2 2" xfId="48186" xr:uid="{00000000-0005-0000-0000-000012BC0000}"/>
    <cellStyle name="Style 1 10 3" xfId="48187" xr:uid="{00000000-0005-0000-0000-000013BC0000}"/>
    <cellStyle name="Style 1 10 3 2" xfId="48188" xr:uid="{00000000-0005-0000-0000-000014BC0000}"/>
    <cellStyle name="Style 1 10 4" xfId="48189" xr:uid="{00000000-0005-0000-0000-000015BC0000}"/>
    <cellStyle name="Style 1 11" xfId="48190" xr:uid="{00000000-0005-0000-0000-000016BC0000}"/>
    <cellStyle name="Style 1 11 2" xfId="48191" xr:uid="{00000000-0005-0000-0000-000017BC0000}"/>
    <cellStyle name="Style 1 11 2 2" xfId="48192" xr:uid="{00000000-0005-0000-0000-000018BC0000}"/>
    <cellStyle name="Style 1 11 3" xfId="48193" xr:uid="{00000000-0005-0000-0000-000019BC0000}"/>
    <cellStyle name="Style 1 11 3 2" xfId="48194" xr:uid="{00000000-0005-0000-0000-00001ABC0000}"/>
    <cellStyle name="Style 1 11 4" xfId="48195" xr:uid="{00000000-0005-0000-0000-00001BBC0000}"/>
    <cellStyle name="Style 1 12" xfId="48196" xr:uid="{00000000-0005-0000-0000-00001CBC0000}"/>
    <cellStyle name="Style 1 12 2" xfId="48197" xr:uid="{00000000-0005-0000-0000-00001DBC0000}"/>
    <cellStyle name="Style 1 12 2 2" xfId="48198" xr:uid="{00000000-0005-0000-0000-00001EBC0000}"/>
    <cellStyle name="Style 1 12 3" xfId="48199" xr:uid="{00000000-0005-0000-0000-00001FBC0000}"/>
    <cellStyle name="Style 1 12 3 2" xfId="48200" xr:uid="{00000000-0005-0000-0000-000020BC0000}"/>
    <cellStyle name="Style 1 12 4" xfId="48201" xr:uid="{00000000-0005-0000-0000-000021BC0000}"/>
    <cellStyle name="Style 1 13" xfId="48202" xr:uid="{00000000-0005-0000-0000-000022BC0000}"/>
    <cellStyle name="Style 1 13 2" xfId="48203" xr:uid="{00000000-0005-0000-0000-000023BC0000}"/>
    <cellStyle name="Style 1 13 2 2" xfId="48204" xr:uid="{00000000-0005-0000-0000-000024BC0000}"/>
    <cellStyle name="Style 1 13 3" xfId="48205" xr:uid="{00000000-0005-0000-0000-000025BC0000}"/>
    <cellStyle name="Style 1 13 3 2" xfId="48206" xr:uid="{00000000-0005-0000-0000-000026BC0000}"/>
    <cellStyle name="Style 1 13 4" xfId="48207" xr:uid="{00000000-0005-0000-0000-000027BC0000}"/>
    <cellStyle name="Style 1 14" xfId="48208" xr:uid="{00000000-0005-0000-0000-000028BC0000}"/>
    <cellStyle name="Style 1 14 2" xfId="48209" xr:uid="{00000000-0005-0000-0000-000029BC0000}"/>
    <cellStyle name="Style 1 14 2 2" xfId="48210" xr:uid="{00000000-0005-0000-0000-00002ABC0000}"/>
    <cellStyle name="Style 1 14 3" xfId="48211" xr:uid="{00000000-0005-0000-0000-00002BBC0000}"/>
    <cellStyle name="Style 1 14 3 2" xfId="48212" xr:uid="{00000000-0005-0000-0000-00002CBC0000}"/>
    <cellStyle name="Style 1 14 4" xfId="48213" xr:uid="{00000000-0005-0000-0000-00002DBC0000}"/>
    <cellStyle name="Style 1 15" xfId="48214" xr:uid="{00000000-0005-0000-0000-00002EBC0000}"/>
    <cellStyle name="Style 1 15 2" xfId="48215" xr:uid="{00000000-0005-0000-0000-00002FBC0000}"/>
    <cellStyle name="Style 1 15 2 2" xfId="48216" xr:uid="{00000000-0005-0000-0000-000030BC0000}"/>
    <cellStyle name="Style 1 15 3" xfId="48217" xr:uid="{00000000-0005-0000-0000-000031BC0000}"/>
    <cellStyle name="Style 1 15 3 2" xfId="48218" xr:uid="{00000000-0005-0000-0000-000032BC0000}"/>
    <cellStyle name="Style 1 15 4" xfId="48219" xr:uid="{00000000-0005-0000-0000-000033BC0000}"/>
    <cellStyle name="Style 1 16" xfId="48220" xr:uid="{00000000-0005-0000-0000-000034BC0000}"/>
    <cellStyle name="Style 1 16 2" xfId="48221" xr:uid="{00000000-0005-0000-0000-000035BC0000}"/>
    <cellStyle name="Style 1 16 2 2" xfId="48222" xr:uid="{00000000-0005-0000-0000-000036BC0000}"/>
    <cellStyle name="Style 1 16 3" xfId="48223" xr:uid="{00000000-0005-0000-0000-000037BC0000}"/>
    <cellStyle name="Style 1 16 3 2" xfId="48224" xr:uid="{00000000-0005-0000-0000-000038BC0000}"/>
    <cellStyle name="Style 1 16 4" xfId="48225" xr:uid="{00000000-0005-0000-0000-000039BC0000}"/>
    <cellStyle name="Style 1 17" xfId="48226" xr:uid="{00000000-0005-0000-0000-00003ABC0000}"/>
    <cellStyle name="Style 1 17 2" xfId="48227" xr:uid="{00000000-0005-0000-0000-00003BBC0000}"/>
    <cellStyle name="Style 1 17 2 2" xfId="48228" xr:uid="{00000000-0005-0000-0000-00003CBC0000}"/>
    <cellStyle name="Style 1 17 3" xfId="48229" xr:uid="{00000000-0005-0000-0000-00003DBC0000}"/>
    <cellStyle name="Style 1 17 3 2" xfId="48230" xr:uid="{00000000-0005-0000-0000-00003EBC0000}"/>
    <cellStyle name="Style 1 17 4" xfId="48231" xr:uid="{00000000-0005-0000-0000-00003FBC0000}"/>
    <cellStyle name="Style 1 18" xfId="48232" xr:uid="{00000000-0005-0000-0000-000040BC0000}"/>
    <cellStyle name="Style 1 18 2" xfId="48233" xr:uid="{00000000-0005-0000-0000-000041BC0000}"/>
    <cellStyle name="Style 1 18 2 2" xfId="48234" xr:uid="{00000000-0005-0000-0000-000042BC0000}"/>
    <cellStyle name="Style 1 18 3" xfId="48235" xr:uid="{00000000-0005-0000-0000-000043BC0000}"/>
    <cellStyle name="Style 1 18 3 2" xfId="48236" xr:uid="{00000000-0005-0000-0000-000044BC0000}"/>
    <cellStyle name="Style 1 18 4" xfId="48237" xr:uid="{00000000-0005-0000-0000-000045BC0000}"/>
    <cellStyle name="Style 1 19" xfId="48238" xr:uid="{00000000-0005-0000-0000-000046BC0000}"/>
    <cellStyle name="Style 1 19 2" xfId="48239" xr:uid="{00000000-0005-0000-0000-000047BC0000}"/>
    <cellStyle name="Style 1 19 2 2" xfId="48240" xr:uid="{00000000-0005-0000-0000-000048BC0000}"/>
    <cellStyle name="Style 1 19 3" xfId="48241" xr:uid="{00000000-0005-0000-0000-000049BC0000}"/>
    <cellStyle name="Style 1 19 3 2" xfId="48242" xr:uid="{00000000-0005-0000-0000-00004ABC0000}"/>
    <cellStyle name="Style 1 19 4" xfId="48243" xr:uid="{00000000-0005-0000-0000-00004BBC0000}"/>
    <cellStyle name="Style 1 2" xfId="48244" xr:uid="{00000000-0005-0000-0000-00004CBC0000}"/>
    <cellStyle name="Style 1 2 10" xfId="48245" xr:uid="{00000000-0005-0000-0000-00004DBC0000}"/>
    <cellStyle name="Style 1 2 10 2" xfId="48246" xr:uid="{00000000-0005-0000-0000-00004EBC0000}"/>
    <cellStyle name="Style 1 2 10 2 2" xfId="48247" xr:uid="{00000000-0005-0000-0000-00004FBC0000}"/>
    <cellStyle name="Style 1 2 10 3" xfId="48248" xr:uid="{00000000-0005-0000-0000-000050BC0000}"/>
    <cellStyle name="Style 1 2 10 3 2" xfId="48249" xr:uid="{00000000-0005-0000-0000-000051BC0000}"/>
    <cellStyle name="Style 1 2 10 4" xfId="48250" xr:uid="{00000000-0005-0000-0000-000052BC0000}"/>
    <cellStyle name="Style 1 2 11" xfId="48251" xr:uid="{00000000-0005-0000-0000-000053BC0000}"/>
    <cellStyle name="Style 1 2 11 2" xfId="48252" xr:uid="{00000000-0005-0000-0000-000054BC0000}"/>
    <cellStyle name="Style 1 2 11 2 2" xfId="48253" xr:uid="{00000000-0005-0000-0000-000055BC0000}"/>
    <cellStyle name="Style 1 2 11 3" xfId="48254" xr:uid="{00000000-0005-0000-0000-000056BC0000}"/>
    <cellStyle name="Style 1 2 11 3 2" xfId="48255" xr:uid="{00000000-0005-0000-0000-000057BC0000}"/>
    <cellStyle name="Style 1 2 11 4" xfId="48256" xr:uid="{00000000-0005-0000-0000-000058BC0000}"/>
    <cellStyle name="Style 1 2 12" xfId="48257" xr:uid="{00000000-0005-0000-0000-000059BC0000}"/>
    <cellStyle name="Style 1 2 12 2" xfId="48258" xr:uid="{00000000-0005-0000-0000-00005ABC0000}"/>
    <cellStyle name="Style 1 2 12 2 2" xfId="48259" xr:uid="{00000000-0005-0000-0000-00005BBC0000}"/>
    <cellStyle name="Style 1 2 12 3" xfId="48260" xr:uid="{00000000-0005-0000-0000-00005CBC0000}"/>
    <cellStyle name="Style 1 2 12 3 2" xfId="48261" xr:uid="{00000000-0005-0000-0000-00005DBC0000}"/>
    <cellStyle name="Style 1 2 12 4" xfId="48262" xr:uid="{00000000-0005-0000-0000-00005EBC0000}"/>
    <cellStyle name="Style 1 2 13" xfId="48263" xr:uid="{00000000-0005-0000-0000-00005FBC0000}"/>
    <cellStyle name="Style 1 2 13 2" xfId="48264" xr:uid="{00000000-0005-0000-0000-000060BC0000}"/>
    <cellStyle name="Style 1 2 13 2 2" xfId="48265" xr:uid="{00000000-0005-0000-0000-000061BC0000}"/>
    <cellStyle name="Style 1 2 13 3" xfId="48266" xr:uid="{00000000-0005-0000-0000-000062BC0000}"/>
    <cellStyle name="Style 1 2 13 3 2" xfId="48267" xr:uid="{00000000-0005-0000-0000-000063BC0000}"/>
    <cellStyle name="Style 1 2 13 4" xfId="48268" xr:uid="{00000000-0005-0000-0000-000064BC0000}"/>
    <cellStyle name="Style 1 2 14" xfId="48269" xr:uid="{00000000-0005-0000-0000-000065BC0000}"/>
    <cellStyle name="Style 1 2 14 2" xfId="48270" xr:uid="{00000000-0005-0000-0000-000066BC0000}"/>
    <cellStyle name="Style 1 2 14 2 2" xfId="48271" xr:uid="{00000000-0005-0000-0000-000067BC0000}"/>
    <cellStyle name="Style 1 2 14 3" xfId="48272" xr:uid="{00000000-0005-0000-0000-000068BC0000}"/>
    <cellStyle name="Style 1 2 14 3 2" xfId="48273" xr:uid="{00000000-0005-0000-0000-000069BC0000}"/>
    <cellStyle name="Style 1 2 14 4" xfId="48274" xr:uid="{00000000-0005-0000-0000-00006ABC0000}"/>
    <cellStyle name="Style 1 2 15" xfId="48275" xr:uid="{00000000-0005-0000-0000-00006BBC0000}"/>
    <cellStyle name="Style 1 2 15 2" xfId="48276" xr:uid="{00000000-0005-0000-0000-00006CBC0000}"/>
    <cellStyle name="Style 1 2 15 2 2" xfId="48277" xr:uid="{00000000-0005-0000-0000-00006DBC0000}"/>
    <cellStyle name="Style 1 2 15 3" xfId="48278" xr:uid="{00000000-0005-0000-0000-00006EBC0000}"/>
    <cellStyle name="Style 1 2 15 3 2" xfId="48279" xr:uid="{00000000-0005-0000-0000-00006FBC0000}"/>
    <cellStyle name="Style 1 2 15 4" xfId="48280" xr:uid="{00000000-0005-0000-0000-000070BC0000}"/>
    <cellStyle name="Style 1 2 16" xfId="48281" xr:uid="{00000000-0005-0000-0000-000071BC0000}"/>
    <cellStyle name="Style 1 2 16 2" xfId="48282" xr:uid="{00000000-0005-0000-0000-000072BC0000}"/>
    <cellStyle name="Style 1 2 16 2 2" xfId="48283" xr:uid="{00000000-0005-0000-0000-000073BC0000}"/>
    <cellStyle name="Style 1 2 16 3" xfId="48284" xr:uid="{00000000-0005-0000-0000-000074BC0000}"/>
    <cellStyle name="Style 1 2 16 3 2" xfId="48285" xr:uid="{00000000-0005-0000-0000-000075BC0000}"/>
    <cellStyle name="Style 1 2 16 4" xfId="48286" xr:uid="{00000000-0005-0000-0000-000076BC0000}"/>
    <cellStyle name="Style 1 2 17" xfId="48287" xr:uid="{00000000-0005-0000-0000-000077BC0000}"/>
    <cellStyle name="Style 1 2 17 2" xfId="48288" xr:uid="{00000000-0005-0000-0000-000078BC0000}"/>
    <cellStyle name="Style 1 2 18" xfId="48289" xr:uid="{00000000-0005-0000-0000-000079BC0000}"/>
    <cellStyle name="Style 1 2 18 2" xfId="48290" xr:uid="{00000000-0005-0000-0000-00007ABC0000}"/>
    <cellStyle name="Style 1 2 19" xfId="48291" xr:uid="{00000000-0005-0000-0000-00007BBC0000}"/>
    <cellStyle name="Style 1 2 19 2" xfId="48292" xr:uid="{00000000-0005-0000-0000-00007CBC0000}"/>
    <cellStyle name="Style 1 2 2" xfId="48293" xr:uid="{00000000-0005-0000-0000-00007DBC0000}"/>
    <cellStyle name="Style 1 2 2 2" xfId="48294" xr:uid="{00000000-0005-0000-0000-00007EBC0000}"/>
    <cellStyle name="Style 1 2 2 2 2" xfId="48295" xr:uid="{00000000-0005-0000-0000-00007FBC0000}"/>
    <cellStyle name="Style 1 2 2 3" xfId="48296" xr:uid="{00000000-0005-0000-0000-000080BC0000}"/>
    <cellStyle name="Style 1 2 2 3 2" xfId="48297" xr:uid="{00000000-0005-0000-0000-000081BC0000}"/>
    <cellStyle name="Style 1 2 2 4" xfId="48298" xr:uid="{00000000-0005-0000-0000-000082BC0000}"/>
    <cellStyle name="Style 1 2 20" xfId="48299" xr:uid="{00000000-0005-0000-0000-000083BC0000}"/>
    <cellStyle name="Style 1 2 3" xfId="48300" xr:uid="{00000000-0005-0000-0000-000084BC0000}"/>
    <cellStyle name="Style 1 2 3 2" xfId="48301" xr:uid="{00000000-0005-0000-0000-000085BC0000}"/>
    <cellStyle name="Style 1 2 3 2 2" xfId="48302" xr:uid="{00000000-0005-0000-0000-000086BC0000}"/>
    <cellStyle name="Style 1 2 3 3" xfId="48303" xr:uid="{00000000-0005-0000-0000-000087BC0000}"/>
    <cellStyle name="Style 1 2 3 3 2" xfId="48304" xr:uid="{00000000-0005-0000-0000-000088BC0000}"/>
    <cellStyle name="Style 1 2 3 4" xfId="48305" xr:uid="{00000000-0005-0000-0000-000089BC0000}"/>
    <cellStyle name="Style 1 2 4" xfId="48306" xr:uid="{00000000-0005-0000-0000-00008ABC0000}"/>
    <cellStyle name="Style 1 2 4 2" xfId="48307" xr:uid="{00000000-0005-0000-0000-00008BBC0000}"/>
    <cellStyle name="Style 1 2 4 2 2" xfId="48308" xr:uid="{00000000-0005-0000-0000-00008CBC0000}"/>
    <cellStyle name="Style 1 2 4 3" xfId="48309" xr:uid="{00000000-0005-0000-0000-00008DBC0000}"/>
    <cellStyle name="Style 1 2 4 3 2" xfId="48310" xr:uid="{00000000-0005-0000-0000-00008EBC0000}"/>
    <cellStyle name="Style 1 2 4 4" xfId="48311" xr:uid="{00000000-0005-0000-0000-00008FBC0000}"/>
    <cellStyle name="Style 1 2 5" xfId="48312" xr:uid="{00000000-0005-0000-0000-000090BC0000}"/>
    <cellStyle name="Style 1 2 5 2" xfId="48313" xr:uid="{00000000-0005-0000-0000-000091BC0000}"/>
    <cellStyle name="Style 1 2 5 2 2" xfId="48314" xr:uid="{00000000-0005-0000-0000-000092BC0000}"/>
    <cellStyle name="Style 1 2 5 3" xfId="48315" xr:uid="{00000000-0005-0000-0000-000093BC0000}"/>
    <cellStyle name="Style 1 2 5 3 2" xfId="48316" xr:uid="{00000000-0005-0000-0000-000094BC0000}"/>
    <cellStyle name="Style 1 2 5 4" xfId="48317" xr:uid="{00000000-0005-0000-0000-000095BC0000}"/>
    <cellStyle name="Style 1 2 6" xfId="48318" xr:uid="{00000000-0005-0000-0000-000096BC0000}"/>
    <cellStyle name="Style 1 2 6 2" xfId="48319" xr:uid="{00000000-0005-0000-0000-000097BC0000}"/>
    <cellStyle name="Style 1 2 6 2 2" xfId="48320" xr:uid="{00000000-0005-0000-0000-000098BC0000}"/>
    <cellStyle name="Style 1 2 6 3" xfId="48321" xr:uid="{00000000-0005-0000-0000-000099BC0000}"/>
    <cellStyle name="Style 1 2 6 3 2" xfId="48322" xr:uid="{00000000-0005-0000-0000-00009ABC0000}"/>
    <cellStyle name="Style 1 2 6 4" xfId="48323" xr:uid="{00000000-0005-0000-0000-00009BBC0000}"/>
    <cellStyle name="Style 1 2 7" xfId="48324" xr:uid="{00000000-0005-0000-0000-00009CBC0000}"/>
    <cellStyle name="Style 1 2 7 2" xfId="48325" xr:uid="{00000000-0005-0000-0000-00009DBC0000}"/>
    <cellStyle name="Style 1 2 7 2 2" xfId="48326" xr:uid="{00000000-0005-0000-0000-00009EBC0000}"/>
    <cellStyle name="Style 1 2 7 3" xfId="48327" xr:uid="{00000000-0005-0000-0000-00009FBC0000}"/>
    <cellStyle name="Style 1 2 7 3 2" xfId="48328" xr:uid="{00000000-0005-0000-0000-0000A0BC0000}"/>
    <cellStyle name="Style 1 2 7 4" xfId="48329" xr:uid="{00000000-0005-0000-0000-0000A1BC0000}"/>
    <cellStyle name="Style 1 2 8" xfId="48330" xr:uid="{00000000-0005-0000-0000-0000A2BC0000}"/>
    <cellStyle name="Style 1 2 8 2" xfId="48331" xr:uid="{00000000-0005-0000-0000-0000A3BC0000}"/>
    <cellStyle name="Style 1 2 8 2 2" xfId="48332" xr:uid="{00000000-0005-0000-0000-0000A4BC0000}"/>
    <cellStyle name="Style 1 2 8 3" xfId="48333" xr:uid="{00000000-0005-0000-0000-0000A5BC0000}"/>
    <cellStyle name="Style 1 2 8 3 2" xfId="48334" xr:uid="{00000000-0005-0000-0000-0000A6BC0000}"/>
    <cellStyle name="Style 1 2 8 4" xfId="48335" xr:uid="{00000000-0005-0000-0000-0000A7BC0000}"/>
    <cellStyle name="Style 1 2 9" xfId="48336" xr:uid="{00000000-0005-0000-0000-0000A8BC0000}"/>
    <cellStyle name="Style 1 2 9 2" xfId="48337" xr:uid="{00000000-0005-0000-0000-0000A9BC0000}"/>
    <cellStyle name="Style 1 2 9 2 2" xfId="48338" xr:uid="{00000000-0005-0000-0000-0000AABC0000}"/>
    <cellStyle name="Style 1 2 9 3" xfId="48339" xr:uid="{00000000-0005-0000-0000-0000ABBC0000}"/>
    <cellStyle name="Style 1 2 9 3 2" xfId="48340" xr:uid="{00000000-0005-0000-0000-0000ACBC0000}"/>
    <cellStyle name="Style 1 2 9 4" xfId="48341" xr:uid="{00000000-0005-0000-0000-0000ADBC0000}"/>
    <cellStyle name="Style 1 20" xfId="48342" xr:uid="{00000000-0005-0000-0000-0000AEBC0000}"/>
    <cellStyle name="Style 1 20 2" xfId="48343" xr:uid="{00000000-0005-0000-0000-0000AFBC0000}"/>
    <cellStyle name="Style 1 20 2 2" xfId="48344" xr:uid="{00000000-0005-0000-0000-0000B0BC0000}"/>
    <cellStyle name="Style 1 20 3" xfId="48345" xr:uid="{00000000-0005-0000-0000-0000B1BC0000}"/>
    <cellStyle name="Style 1 20 3 2" xfId="48346" xr:uid="{00000000-0005-0000-0000-0000B2BC0000}"/>
    <cellStyle name="Style 1 20 4" xfId="48347" xr:uid="{00000000-0005-0000-0000-0000B3BC0000}"/>
    <cellStyle name="Style 1 21" xfId="48348" xr:uid="{00000000-0005-0000-0000-0000B4BC0000}"/>
    <cellStyle name="Style 1 21 2" xfId="48349" xr:uid="{00000000-0005-0000-0000-0000B5BC0000}"/>
    <cellStyle name="Style 1 21 2 2" xfId="48350" xr:uid="{00000000-0005-0000-0000-0000B6BC0000}"/>
    <cellStyle name="Style 1 21 3" xfId="48351" xr:uid="{00000000-0005-0000-0000-0000B7BC0000}"/>
    <cellStyle name="Style 1 21 3 2" xfId="48352" xr:uid="{00000000-0005-0000-0000-0000B8BC0000}"/>
    <cellStyle name="Style 1 21 4" xfId="48353" xr:uid="{00000000-0005-0000-0000-0000B9BC0000}"/>
    <cellStyle name="Style 1 22" xfId="48354" xr:uid="{00000000-0005-0000-0000-0000BABC0000}"/>
    <cellStyle name="Style 1 22 2" xfId="48355" xr:uid="{00000000-0005-0000-0000-0000BBBC0000}"/>
    <cellStyle name="Style 1 22 2 2" xfId="48356" xr:uid="{00000000-0005-0000-0000-0000BCBC0000}"/>
    <cellStyle name="Style 1 22 3" xfId="48357" xr:uid="{00000000-0005-0000-0000-0000BDBC0000}"/>
    <cellStyle name="Style 1 22 3 2" xfId="48358" xr:uid="{00000000-0005-0000-0000-0000BEBC0000}"/>
    <cellStyle name="Style 1 22 4" xfId="48359" xr:uid="{00000000-0005-0000-0000-0000BFBC0000}"/>
    <cellStyle name="Style 1 23" xfId="48360" xr:uid="{00000000-0005-0000-0000-0000C0BC0000}"/>
    <cellStyle name="Style 1 23 2" xfId="48361" xr:uid="{00000000-0005-0000-0000-0000C1BC0000}"/>
    <cellStyle name="Style 1 23 2 2" xfId="48362" xr:uid="{00000000-0005-0000-0000-0000C2BC0000}"/>
    <cellStyle name="Style 1 23 3" xfId="48363" xr:uid="{00000000-0005-0000-0000-0000C3BC0000}"/>
    <cellStyle name="Style 1 23 3 2" xfId="48364" xr:uid="{00000000-0005-0000-0000-0000C4BC0000}"/>
    <cellStyle name="Style 1 23 4" xfId="48365" xr:uid="{00000000-0005-0000-0000-0000C5BC0000}"/>
    <cellStyle name="Style 1 24" xfId="48366" xr:uid="{00000000-0005-0000-0000-0000C6BC0000}"/>
    <cellStyle name="Style 1 24 2" xfId="48367" xr:uid="{00000000-0005-0000-0000-0000C7BC0000}"/>
    <cellStyle name="Style 1 24 2 2" xfId="48368" xr:uid="{00000000-0005-0000-0000-0000C8BC0000}"/>
    <cellStyle name="Style 1 24 3" xfId="48369" xr:uid="{00000000-0005-0000-0000-0000C9BC0000}"/>
    <cellStyle name="Style 1 24 3 2" xfId="48370" xr:uid="{00000000-0005-0000-0000-0000CABC0000}"/>
    <cellStyle name="Style 1 24 4" xfId="48371" xr:uid="{00000000-0005-0000-0000-0000CBBC0000}"/>
    <cellStyle name="Style 1 25" xfId="48372" xr:uid="{00000000-0005-0000-0000-0000CCBC0000}"/>
    <cellStyle name="Style 1 25 2" xfId="48373" xr:uid="{00000000-0005-0000-0000-0000CDBC0000}"/>
    <cellStyle name="Style 1 25 2 2" xfId="48374" xr:uid="{00000000-0005-0000-0000-0000CEBC0000}"/>
    <cellStyle name="Style 1 25 3" xfId="48375" xr:uid="{00000000-0005-0000-0000-0000CFBC0000}"/>
    <cellStyle name="Style 1 25 3 2" xfId="48376" xr:uid="{00000000-0005-0000-0000-0000D0BC0000}"/>
    <cellStyle name="Style 1 25 4" xfId="48377" xr:uid="{00000000-0005-0000-0000-0000D1BC0000}"/>
    <cellStyle name="Style 1 26" xfId="48378" xr:uid="{00000000-0005-0000-0000-0000D2BC0000}"/>
    <cellStyle name="Style 1 26 2" xfId="48379" xr:uid="{00000000-0005-0000-0000-0000D3BC0000}"/>
    <cellStyle name="Style 1 26 2 2" xfId="48380" xr:uid="{00000000-0005-0000-0000-0000D4BC0000}"/>
    <cellStyle name="Style 1 26 3" xfId="48381" xr:uid="{00000000-0005-0000-0000-0000D5BC0000}"/>
    <cellStyle name="Style 1 26 3 2" xfId="48382" xr:uid="{00000000-0005-0000-0000-0000D6BC0000}"/>
    <cellStyle name="Style 1 26 4" xfId="48383" xr:uid="{00000000-0005-0000-0000-0000D7BC0000}"/>
    <cellStyle name="Style 1 27" xfId="48384" xr:uid="{00000000-0005-0000-0000-0000D8BC0000}"/>
    <cellStyle name="Style 1 27 2" xfId="48385" xr:uid="{00000000-0005-0000-0000-0000D9BC0000}"/>
    <cellStyle name="Style 1 27 2 2" xfId="48386" xr:uid="{00000000-0005-0000-0000-0000DABC0000}"/>
    <cellStyle name="Style 1 27 3" xfId="48387" xr:uid="{00000000-0005-0000-0000-0000DBBC0000}"/>
    <cellStyle name="Style 1 27 3 2" xfId="48388" xr:uid="{00000000-0005-0000-0000-0000DCBC0000}"/>
    <cellStyle name="Style 1 27 4" xfId="48389" xr:uid="{00000000-0005-0000-0000-0000DDBC0000}"/>
    <cellStyle name="Style 1 28" xfId="48390" xr:uid="{00000000-0005-0000-0000-0000DEBC0000}"/>
    <cellStyle name="Style 1 28 2" xfId="48391" xr:uid="{00000000-0005-0000-0000-0000DFBC0000}"/>
    <cellStyle name="Style 1 28 2 2" xfId="48392" xr:uid="{00000000-0005-0000-0000-0000E0BC0000}"/>
    <cellStyle name="Style 1 28 3" xfId="48393" xr:uid="{00000000-0005-0000-0000-0000E1BC0000}"/>
    <cellStyle name="Style 1 28 3 2" xfId="48394" xr:uid="{00000000-0005-0000-0000-0000E2BC0000}"/>
    <cellStyle name="Style 1 28 4" xfId="48395" xr:uid="{00000000-0005-0000-0000-0000E3BC0000}"/>
    <cellStyle name="Style 1 29" xfId="48396" xr:uid="{00000000-0005-0000-0000-0000E4BC0000}"/>
    <cellStyle name="Style 1 29 2" xfId="48397" xr:uid="{00000000-0005-0000-0000-0000E5BC0000}"/>
    <cellStyle name="Style 1 29 2 2" xfId="48398" xr:uid="{00000000-0005-0000-0000-0000E6BC0000}"/>
    <cellStyle name="Style 1 29 3" xfId="48399" xr:uid="{00000000-0005-0000-0000-0000E7BC0000}"/>
    <cellStyle name="Style 1 29 3 2" xfId="48400" xr:uid="{00000000-0005-0000-0000-0000E8BC0000}"/>
    <cellStyle name="Style 1 29 4" xfId="48401" xr:uid="{00000000-0005-0000-0000-0000E9BC0000}"/>
    <cellStyle name="Style 1 3" xfId="48402" xr:uid="{00000000-0005-0000-0000-0000EABC0000}"/>
    <cellStyle name="Style 1 3 10" xfId="48403" xr:uid="{00000000-0005-0000-0000-0000EBBC0000}"/>
    <cellStyle name="Style 1 3 10 2" xfId="48404" xr:uid="{00000000-0005-0000-0000-0000ECBC0000}"/>
    <cellStyle name="Style 1 3 10 2 2" xfId="48405" xr:uid="{00000000-0005-0000-0000-0000EDBC0000}"/>
    <cellStyle name="Style 1 3 10 3" xfId="48406" xr:uid="{00000000-0005-0000-0000-0000EEBC0000}"/>
    <cellStyle name="Style 1 3 10 3 2" xfId="48407" xr:uid="{00000000-0005-0000-0000-0000EFBC0000}"/>
    <cellStyle name="Style 1 3 10 4" xfId="48408" xr:uid="{00000000-0005-0000-0000-0000F0BC0000}"/>
    <cellStyle name="Style 1 3 11" xfId="48409" xr:uid="{00000000-0005-0000-0000-0000F1BC0000}"/>
    <cellStyle name="Style 1 3 11 2" xfId="48410" xr:uid="{00000000-0005-0000-0000-0000F2BC0000}"/>
    <cellStyle name="Style 1 3 11 2 2" xfId="48411" xr:uid="{00000000-0005-0000-0000-0000F3BC0000}"/>
    <cellStyle name="Style 1 3 11 3" xfId="48412" xr:uid="{00000000-0005-0000-0000-0000F4BC0000}"/>
    <cellStyle name="Style 1 3 11 3 2" xfId="48413" xr:uid="{00000000-0005-0000-0000-0000F5BC0000}"/>
    <cellStyle name="Style 1 3 11 4" xfId="48414" xr:uid="{00000000-0005-0000-0000-0000F6BC0000}"/>
    <cellStyle name="Style 1 3 12" xfId="48415" xr:uid="{00000000-0005-0000-0000-0000F7BC0000}"/>
    <cellStyle name="Style 1 3 12 2" xfId="48416" xr:uid="{00000000-0005-0000-0000-0000F8BC0000}"/>
    <cellStyle name="Style 1 3 12 2 2" xfId="48417" xr:uid="{00000000-0005-0000-0000-0000F9BC0000}"/>
    <cellStyle name="Style 1 3 12 3" xfId="48418" xr:uid="{00000000-0005-0000-0000-0000FABC0000}"/>
    <cellStyle name="Style 1 3 12 3 2" xfId="48419" xr:uid="{00000000-0005-0000-0000-0000FBBC0000}"/>
    <cellStyle name="Style 1 3 12 4" xfId="48420" xr:uid="{00000000-0005-0000-0000-0000FCBC0000}"/>
    <cellStyle name="Style 1 3 13" xfId="48421" xr:uid="{00000000-0005-0000-0000-0000FDBC0000}"/>
    <cellStyle name="Style 1 3 13 2" xfId="48422" xr:uid="{00000000-0005-0000-0000-0000FEBC0000}"/>
    <cellStyle name="Style 1 3 13 2 2" xfId="48423" xr:uid="{00000000-0005-0000-0000-0000FFBC0000}"/>
    <cellStyle name="Style 1 3 13 3" xfId="48424" xr:uid="{00000000-0005-0000-0000-000000BD0000}"/>
    <cellStyle name="Style 1 3 13 3 2" xfId="48425" xr:uid="{00000000-0005-0000-0000-000001BD0000}"/>
    <cellStyle name="Style 1 3 13 4" xfId="48426" xr:uid="{00000000-0005-0000-0000-000002BD0000}"/>
    <cellStyle name="Style 1 3 14" xfId="48427" xr:uid="{00000000-0005-0000-0000-000003BD0000}"/>
    <cellStyle name="Style 1 3 14 2" xfId="48428" xr:uid="{00000000-0005-0000-0000-000004BD0000}"/>
    <cellStyle name="Style 1 3 14 2 2" xfId="48429" xr:uid="{00000000-0005-0000-0000-000005BD0000}"/>
    <cellStyle name="Style 1 3 14 3" xfId="48430" xr:uid="{00000000-0005-0000-0000-000006BD0000}"/>
    <cellStyle name="Style 1 3 14 3 2" xfId="48431" xr:uid="{00000000-0005-0000-0000-000007BD0000}"/>
    <cellStyle name="Style 1 3 14 4" xfId="48432" xr:uid="{00000000-0005-0000-0000-000008BD0000}"/>
    <cellStyle name="Style 1 3 15" xfId="48433" xr:uid="{00000000-0005-0000-0000-000009BD0000}"/>
    <cellStyle name="Style 1 3 15 2" xfId="48434" xr:uid="{00000000-0005-0000-0000-00000ABD0000}"/>
    <cellStyle name="Style 1 3 15 2 2" xfId="48435" xr:uid="{00000000-0005-0000-0000-00000BBD0000}"/>
    <cellStyle name="Style 1 3 15 3" xfId="48436" xr:uid="{00000000-0005-0000-0000-00000CBD0000}"/>
    <cellStyle name="Style 1 3 15 3 2" xfId="48437" xr:uid="{00000000-0005-0000-0000-00000DBD0000}"/>
    <cellStyle name="Style 1 3 15 4" xfId="48438" xr:uid="{00000000-0005-0000-0000-00000EBD0000}"/>
    <cellStyle name="Style 1 3 16" xfId="48439" xr:uid="{00000000-0005-0000-0000-00000FBD0000}"/>
    <cellStyle name="Style 1 3 16 2" xfId="48440" xr:uid="{00000000-0005-0000-0000-000010BD0000}"/>
    <cellStyle name="Style 1 3 16 2 2" xfId="48441" xr:uid="{00000000-0005-0000-0000-000011BD0000}"/>
    <cellStyle name="Style 1 3 16 3" xfId="48442" xr:uid="{00000000-0005-0000-0000-000012BD0000}"/>
    <cellStyle name="Style 1 3 16 3 2" xfId="48443" xr:uid="{00000000-0005-0000-0000-000013BD0000}"/>
    <cellStyle name="Style 1 3 16 4" xfId="48444" xr:uid="{00000000-0005-0000-0000-000014BD0000}"/>
    <cellStyle name="Style 1 3 17" xfId="48445" xr:uid="{00000000-0005-0000-0000-000015BD0000}"/>
    <cellStyle name="Style 1 3 17 2" xfId="48446" xr:uid="{00000000-0005-0000-0000-000016BD0000}"/>
    <cellStyle name="Style 1 3 18" xfId="48447" xr:uid="{00000000-0005-0000-0000-000017BD0000}"/>
    <cellStyle name="Style 1 3 18 2" xfId="48448" xr:uid="{00000000-0005-0000-0000-000018BD0000}"/>
    <cellStyle name="Style 1 3 19" xfId="48449" xr:uid="{00000000-0005-0000-0000-000019BD0000}"/>
    <cellStyle name="Style 1 3 2" xfId="48450" xr:uid="{00000000-0005-0000-0000-00001ABD0000}"/>
    <cellStyle name="Style 1 3 2 2" xfId="48451" xr:uid="{00000000-0005-0000-0000-00001BBD0000}"/>
    <cellStyle name="Style 1 3 2 2 2" xfId="48452" xr:uid="{00000000-0005-0000-0000-00001CBD0000}"/>
    <cellStyle name="Style 1 3 2 3" xfId="48453" xr:uid="{00000000-0005-0000-0000-00001DBD0000}"/>
    <cellStyle name="Style 1 3 2 3 2" xfId="48454" xr:uid="{00000000-0005-0000-0000-00001EBD0000}"/>
    <cellStyle name="Style 1 3 2 4" xfId="48455" xr:uid="{00000000-0005-0000-0000-00001FBD0000}"/>
    <cellStyle name="Style 1 3 3" xfId="48456" xr:uid="{00000000-0005-0000-0000-000020BD0000}"/>
    <cellStyle name="Style 1 3 3 2" xfId="48457" xr:uid="{00000000-0005-0000-0000-000021BD0000}"/>
    <cellStyle name="Style 1 3 3 2 2" xfId="48458" xr:uid="{00000000-0005-0000-0000-000022BD0000}"/>
    <cellStyle name="Style 1 3 3 3" xfId="48459" xr:uid="{00000000-0005-0000-0000-000023BD0000}"/>
    <cellStyle name="Style 1 3 3 3 2" xfId="48460" xr:uid="{00000000-0005-0000-0000-000024BD0000}"/>
    <cellStyle name="Style 1 3 3 4" xfId="48461" xr:uid="{00000000-0005-0000-0000-000025BD0000}"/>
    <cellStyle name="Style 1 3 4" xfId="48462" xr:uid="{00000000-0005-0000-0000-000026BD0000}"/>
    <cellStyle name="Style 1 3 4 2" xfId="48463" xr:uid="{00000000-0005-0000-0000-000027BD0000}"/>
    <cellStyle name="Style 1 3 4 2 2" xfId="48464" xr:uid="{00000000-0005-0000-0000-000028BD0000}"/>
    <cellStyle name="Style 1 3 4 3" xfId="48465" xr:uid="{00000000-0005-0000-0000-000029BD0000}"/>
    <cellStyle name="Style 1 3 4 3 2" xfId="48466" xr:uid="{00000000-0005-0000-0000-00002ABD0000}"/>
    <cellStyle name="Style 1 3 4 4" xfId="48467" xr:uid="{00000000-0005-0000-0000-00002BBD0000}"/>
    <cellStyle name="Style 1 3 5" xfId="48468" xr:uid="{00000000-0005-0000-0000-00002CBD0000}"/>
    <cellStyle name="Style 1 3 5 2" xfId="48469" xr:uid="{00000000-0005-0000-0000-00002DBD0000}"/>
    <cellStyle name="Style 1 3 5 2 2" xfId="48470" xr:uid="{00000000-0005-0000-0000-00002EBD0000}"/>
    <cellStyle name="Style 1 3 5 3" xfId="48471" xr:uid="{00000000-0005-0000-0000-00002FBD0000}"/>
    <cellStyle name="Style 1 3 5 3 2" xfId="48472" xr:uid="{00000000-0005-0000-0000-000030BD0000}"/>
    <cellStyle name="Style 1 3 5 4" xfId="48473" xr:uid="{00000000-0005-0000-0000-000031BD0000}"/>
    <cellStyle name="Style 1 3 6" xfId="48474" xr:uid="{00000000-0005-0000-0000-000032BD0000}"/>
    <cellStyle name="Style 1 3 6 2" xfId="48475" xr:uid="{00000000-0005-0000-0000-000033BD0000}"/>
    <cellStyle name="Style 1 3 6 2 2" xfId="48476" xr:uid="{00000000-0005-0000-0000-000034BD0000}"/>
    <cellStyle name="Style 1 3 6 3" xfId="48477" xr:uid="{00000000-0005-0000-0000-000035BD0000}"/>
    <cellStyle name="Style 1 3 6 3 2" xfId="48478" xr:uid="{00000000-0005-0000-0000-000036BD0000}"/>
    <cellStyle name="Style 1 3 6 4" xfId="48479" xr:uid="{00000000-0005-0000-0000-000037BD0000}"/>
    <cellStyle name="Style 1 3 7" xfId="48480" xr:uid="{00000000-0005-0000-0000-000038BD0000}"/>
    <cellStyle name="Style 1 3 7 2" xfId="48481" xr:uid="{00000000-0005-0000-0000-000039BD0000}"/>
    <cellStyle name="Style 1 3 7 2 2" xfId="48482" xr:uid="{00000000-0005-0000-0000-00003ABD0000}"/>
    <cellStyle name="Style 1 3 7 3" xfId="48483" xr:uid="{00000000-0005-0000-0000-00003BBD0000}"/>
    <cellStyle name="Style 1 3 7 3 2" xfId="48484" xr:uid="{00000000-0005-0000-0000-00003CBD0000}"/>
    <cellStyle name="Style 1 3 7 4" xfId="48485" xr:uid="{00000000-0005-0000-0000-00003DBD0000}"/>
    <cellStyle name="Style 1 3 8" xfId="48486" xr:uid="{00000000-0005-0000-0000-00003EBD0000}"/>
    <cellStyle name="Style 1 3 8 2" xfId="48487" xr:uid="{00000000-0005-0000-0000-00003FBD0000}"/>
    <cellStyle name="Style 1 3 8 2 2" xfId="48488" xr:uid="{00000000-0005-0000-0000-000040BD0000}"/>
    <cellStyle name="Style 1 3 8 3" xfId="48489" xr:uid="{00000000-0005-0000-0000-000041BD0000}"/>
    <cellStyle name="Style 1 3 8 3 2" xfId="48490" xr:uid="{00000000-0005-0000-0000-000042BD0000}"/>
    <cellStyle name="Style 1 3 8 4" xfId="48491" xr:uid="{00000000-0005-0000-0000-000043BD0000}"/>
    <cellStyle name="Style 1 3 9" xfId="48492" xr:uid="{00000000-0005-0000-0000-000044BD0000}"/>
    <cellStyle name="Style 1 3 9 2" xfId="48493" xr:uid="{00000000-0005-0000-0000-000045BD0000}"/>
    <cellStyle name="Style 1 3 9 2 2" xfId="48494" xr:uid="{00000000-0005-0000-0000-000046BD0000}"/>
    <cellStyle name="Style 1 3 9 3" xfId="48495" xr:uid="{00000000-0005-0000-0000-000047BD0000}"/>
    <cellStyle name="Style 1 3 9 3 2" xfId="48496" xr:uid="{00000000-0005-0000-0000-000048BD0000}"/>
    <cellStyle name="Style 1 3 9 4" xfId="48497" xr:uid="{00000000-0005-0000-0000-000049BD0000}"/>
    <cellStyle name="Style 1 30" xfId="48498" xr:uid="{00000000-0005-0000-0000-00004ABD0000}"/>
    <cellStyle name="Style 1 30 2" xfId="48499" xr:uid="{00000000-0005-0000-0000-00004BBD0000}"/>
    <cellStyle name="Style 1 30 2 2" xfId="48500" xr:uid="{00000000-0005-0000-0000-00004CBD0000}"/>
    <cellStyle name="Style 1 30 3" xfId="48501" xr:uid="{00000000-0005-0000-0000-00004DBD0000}"/>
    <cellStyle name="Style 1 30 3 2" xfId="48502" xr:uid="{00000000-0005-0000-0000-00004EBD0000}"/>
    <cellStyle name="Style 1 30 4" xfId="48503" xr:uid="{00000000-0005-0000-0000-00004FBD0000}"/>
    <cellStyle name="Style 1 31" xfId="48504" xr:uid="{00000000-0005-0000-0000-000050BD0000}"/>
    <cellStyle name="Style 1 31 2" xfId="48505" xr:uid="{00000000-0005-0000-0000-000051BD0000}"/>
    <cellStyle name="Style 1 31 2 2" xfId="48506" xr:uid="{00000000-0005-0000-0000-000052BD0000}"/>
    <cellStyle name="Style 1 31 3" xfId="48507" xr:uid="{00000000-0005-0000-0000-000053BD0000}"/>
    <cellStyle name="Style 1 31 3 2" xfId="48508" xr:uid="{00000000-0005-0000-0000-000054BD0000}"/>
    <cellStyle name="Style 1 31 4" xfId="48509" xr:uid="{00000000-0005-0000-0000-000055BD0000}"/>
    <cellStyle name="Style 1 32" xfId="48510" xr:uid="{00000000-0005-0000-0000-000056BD0000}"/>
    <cellStyle name="Style 1 32 2" xfId="48511" xr:uid="{00000000-0005-0000-0000-000057BD0000}"/>
    <cellStyle name="Style 1 32 2 2" xfId="48512" xr:uid="{00000000-0005-0000-0000-000058BD0000}"/>
    <cellStyle name="Style 1 32 3" xfId="48513" xr:uid="{00000000-0005-0000-0000-000059BD0000}"/>
    <cellStyle name="Style 1 32 3 2" xfId="48514" xr:uid="{00000000-0005-0000-0000-00005ABD0000}"/>
    <cellStyle name="Style 1 32 4" xfId="48515" xr:uid="{00000000-0005-0000-0000-00005BBD0000}"/>
    <cellStyle name="Style 1 33" xfId="48516" xr:uid="{00000000-0005-0000-0000-00005CBD0000}"/>
    <cellStyle name="Style 1 33 2" xfId="48517" xr:uid="{00000000-0005-0000-0000-00005DBD0000}"/>
    <cellStyle name="Style 1 33 2 2" xfId="48518" xr:uid="{00000000-0005-0000-0000-00005EBD0000}"/>
    <cellStyle name="Style 1 33 3" xfId="48519" xr:uid="{00000000-0005-0000-0000-00005FBD0000}"/>
    <cellStyle name="Style 1 33 3 2" xfId="48520" xr:uid="{00000000-0005-0000-0000-000060BD0000}"/>
    <cellStyle name="Style 1 33 4" xfId="48521" xr:uid="{00000000-0005-0000-0000-000061BD0000}"/>
    <cellStyle name="Style 1 34" xfId="48522" xr:uid="{00000000-0005-0000-0000-000062BD0000}"/>
    <cellStyle name="Style 1 34 2" xfId="48523" xr:uid="{00000000-0005-0000-0000-000063BD0000}"/>
    <cellStyle name="Style 1 34 2 2" xfId="48524" xr:uid="{00000000-0005-0000-0000-000064BD0000}"/>
    <cellStyle name="Style 1 34 3" xfId="48525" xr:uid="{00000000-0005-0000-0000-000065BD0000}"/>
    <cellStyle name="Style 1 34 3 2" xfId="48526" xr:uid="{00000000-0005-0000-0000-000066BD0000}"/>
    <cellStyle name="Style 1 34 4" xfId="48527" xr:uid="{00000000-0005-0000-0000-000067BD0000}"/>
    <cellStyle name="Style 1 35" xfId="48528" xr:uid="{00000000-0005-0000-0000-000068BD0000}"/>
    <cellStyle name="Style 1 35 2" xfId="48529" xr:uid="{00000000-0005-0000-0000-000069BD0000}"/>
    <cellStyle name="Style 1 35 2 2" xfId="48530" xr:uid="{00000000-0005-0000-0000-00006ABD0000}"/>
    <cellStyle name="Style 1 35 3" xfId="48531" xr:uid="{00000000-0005-0000-0000-00006BBD0000}"/>
    <cellStyle name="Style 1 35 3 2" xfId="48532" xr:uid="{00000000-0005-0000-0000-00006CBD0000}"/>
    <cellStyle name="Style 1 35 4" xfId="48533" xr:uid="{00000000-0005-0000-0000-00006DBD0000}"/>
    <cellStyle name="Style 1 36" xfId="48534" xr:uid="{00000000-0005-0000-0000-00006EBD0000}"/>
    <cellStyle name="Style 1 36 2" xfId="48535" xr:uid="{00000000-0005-0000-0000-00006FBD0000}"/>
    <cellStyle name="Style 1 36 2 2" xfId="48536" xr:uid="{00000000-0005-0000-0000-000070BD0000}"/>
    <cellStyle name="Style 1 36 3" xfId="48537" xr:uid="{00000000-0005-0000-0000-000071BD0000}"/>
    <cellStyle name="Style 1 36 3 2" xfId="48538" xr:uid="{00000000-0005-0000-0000-000072BD0000}"/>
    <cellStyle name="Style 1 36 4" xfId="48539" xr:uid="{00000000-0005-0000-0000-000073BD0000}"/>
    <cellStyle name="Style 1 37" xfId="48540" xr:uid="{00000000-0005-0000-0000-000074BD0000}"/>
    <cellStyle name="Style 1 37 2" xfId="48541" xr:uid="{00000000-0005-0000-0000-000075BD0000}"/>
    <cellStyle name="Style 1 37 2 2" xfId="48542" xr:uid="{00000000-0005-0000-0000-000076BD0000}"/>
    <cellStyle name="Style 1 37 3" xfId="48543" xr:uid="{00000000-0005-0000-0000-000077BD0000}"/>
    <cellStyle name="Style 1 37 3 2" xfId="48544" xr:uid="{00000000-0005-0000-0000-000078BD0000}"/>
    <cellStyle name="Style 1 37 4" xfId="48545" xr:uid="{00000000-0005-0000-0000-000079BD0000}"/>
    <cellStyle name="Style 1 38" xfId="48546" xr:uid="{00000000-0005-0000-0000-00007ABD0000}"/>
    <cellStyle name="Style 1 38 2" xfId="48547" xr:uid="{00000000-0005-0000-0000-00007BBD0000}"/>
    <cellStyle name="Style 1 38 2 2" xfId="48548" xr:uid="{00000000-0005-0000-0000-00007CBD0000}"/>
    <cellStyle name="Style 1 38 3" xfId="48549" xr:uid="{00000000-0005-0000-0000-00007DBD0000}"/>
    <cellStyle name="Style 1 38 3 2" xfId="48550" xr:uid="{00000000-0005-0000-0000-00007EBD0000}"/>
    <cellStyle name="Style 1 38 4" xfId="48551" xr:uid="{00000000-0005-0000-0000-00007FBD0000}"/>
    <cellStyle name="Style 1 39" xfId="48552" xr:uid="{00000000-0005-0000-0000-000080BD0000}"/>
    <cellStyle name="Style 1 39 2" xfId="48553" xr:uid="{00000000-0005-0000-0000-000081BD0000}"/>
    <cellStyle name="Style 1 39 2 2" xfId="48554" xr:uid="{00000000-0005-0000-0000-000082BD0000}"/>
    <cellStyle name="Style 1 39 3" xfId="48555" xr:uid="{00000000-0005-0000-0000-000083BD0000}"/>
    <cellStyle name="Style 1 39 3 2" xfId="48556" xr:uid="{00000000-0005-0000-0000-000084BD0000}"/>
    <cellStyle name="Style 1 39 4" xfId="48557" xr:uid="{00000000-0005-0000-0000-000085BD0000}"/>
    <cellStyle name="Style 1 4" xfId="48558" xr:uid="{00000000-0005-0000-0000-000086BD0000}"/>
    <cellStyle name="Style 1 4 10" xfId="48559" xr:uid="{00000000-0005-0000-0000-000087BD0000}"/>
    <cellStyle name="Style 1 4 10 2" xfId="48560" xr:uid="{00000000-0005-0000-0000-000088BD0000}"/>
    <cellStyle name="Style 1 4 10 2 2" xfId="48561" xr:uid="{00000000-0005-0000-0000-000089BD0000}"/>
    <cellStyle name="Style 1 4 10 3" xfId="48562" xr:uid="{00000000-0005-0000-0000-00008ABD0000}"/>
    <cellStyle name="Style 1 4 10 3 2" xfId="48563" xr:uid="{00000000-0005-0000-0000-00008BBD0000}"/>
    <cellStyle name="Style 1 4 10 4" xfId="48564" xr:uid="{00000000-0005-0000-0000-00008CBD0000}"/>
    <cellStyle name="Style 1 4 11" xfId="48565" xr:uid="{00000000-0005-0000-0000-00008DBD0000}"/>
    <cellStyle name="Style 1 4 11 2" xfId="48566" xr:uid="{00000000-0005-0000-0000-00008EBD0000}"/>
    <cellStyle name="Style 1 4 11 2 2" xfId="48567" xr:uid="{00000000-0005-0000-0000-00008FBD0000}"/>
    <cellStyle name="Style 1 4 11 3" xfId="48568" xr:uid="{00000000-0005-0000-0000-000090BD0000}"/>
    <cellStyle name="Style 1 4 11 3 2" xfId="48569" xr:uid="{00000000-0005-0000-0000-000091BD0000}"/>
    <cellStyle name="Style 1 4 11 4" xfId="48570" xr:uid="{00000000-0005-0000-0000-000092BD0000}"/>
    <cellStyle name="Style 1 4 12" xfId="48571" xr:uid="{00000000-0005-0000-0000-000093BD0000}"/>
    <cellStyle name="Style 1 4 12 2" xfId="48572" xr:uid="{00000000-0005-0000-0000-000094BD0000}"/>
    <cellStyle name="Style 1 4 12 2 2" xfId="48573" xr:uid="{00000000-0005-0000-0000-000095BD0000}"/>
    <cellStyle name="Style 1 4 12 3" xfId="48574" xr:uid="{00000000-0005-0000-0000-000096BD0000}"/>
    <cellStyle name="Style 1 4 12 3 2" xfId="48575" xr:uid="{00000000-0005-0000-0000-000097BD0000}"/>
    <cellStyle name="Style 1 4 12 4" xfId="48576" xr:uid="{00000000-0005-0000-0000-000098BD0000}"/>
    <cellStyle name="Style 1 4 13" xfId="48577" xr:uid="{00000000-0005-0000-0000-000099BD0000}"/>
    <cellStyle name="Style 1 4 13 2" xfId="48578" xr:uid="{00000000-0005-0000-0000-00009ABD0000}"/>
    <cellStyle name="Style 1 4 13 2 2" xfId="48579" xr:uid="{00000000-0005-0000-0000-00009BBD0000}"/>
    <cellStyle name="Style 1 4 13 3" xfId="48580" xr:uid="{00000000-0005-0000-0000-00009CBD0000}"/>
    <cellStyle name="Style 1 4 13 3 2" xfId="48581" xr:uid="{00000000-0005-0000-0000-00009DBD0000}"/>
    <cellStyle name="Style 1 4 13 4" xfId="48582" xr:uid="{00000000-0005-0000-0000-00009EBD0000}"/>
    <cellStyle name="Style 1 4 14" xfId="48583" xr:uid="{00000000-0005-0000-0000-00009FBD0000}"/>
    <cellStyle name="Style 1 4 14 2" xfId="48584" xr:uid="{00000000-0005-0000-0000-0000A0BD0000}"/>
    <cellStyle name="Style 1 4 14 2 2" xfId="48585" xr:uid="{00000000-0005-0000-0000-0000A1BD0000}"/>
    <cellStyle name="Style 1 4 14 3" xfId="48586" xr:uid="{00000000-0005-0000-0000-0000A2BD0000}"/>
    <cellStyle name="Style 1 4 14 3 2" xfId="48587" xr:uid="{00000000-0005-0000-0000-0000A3BD0000}"/>
    <cellStyle name="Style 1 4 14 4" xfId="48588" xr:uid="{00000000-0005-0000-0000-0000A4BD0000}"/>
    <cellStyle name="Style 1 4 15" xfId="48589" xr:uid="{00000000-0005-0000-0000-0000A5BD0000}"/>
    <cellStyle name="Style 1 4 15 2" xfId="48590" xr:uid="{00000000-0005-0000-0000-0000A6BD0000}"/>
    <cellStyle name="Style 1 4 15 2 2" xfId="48591" xr:uid="{00000000-0005-0000-0000-0000A7BD0000}"/>
    <cellStyle name="Style 1 4 15 3" xfId="48592" xr:uid="{00000000-0005-0000-0000-0000A8BD0000}"/>
    <cellStyle name="Style 1 4 15 3 2" xfId="48593" xr:uid="{00000000-0005-0000-0000-0000A9BD0000}"/>
    <cellStyle name="Style 1 4 15 4" xfId="48594" xr:uid="{00000000-0005-0000-0000-0000AABD0000}"/>
    <cellStyle name="Style 1 4 16" xfId="48595" xr:uid="{00000000-0005-0000-0000-0000ABBD0000}"/>
    <cellStyle name="Style 1 4 16 2" xfId="48596" xr:uid="{00000000-0005-0000-0000-0000ACBD0000}"/>
    <cellStyle name="Style 1 4 16 2 2" xfId="48597" xr:uid="{00000000-0005-0000-0000-0000ADBD0000}"/>
    <cellStyle name="Style 1 4 16 3" xfId="48598" xr:uid="{00000000-0005-0000-0000-0000AEBD0000}"/>
    <cellStyle name="Style 1 4 16 3 2" xfId="48599" xr:uid="{00000000-0005-0000-0000-0000AFBD0000}"/>
    <cellStyle name="Style 1 4 16 4" xfId="48600" xr:uid="{00000000-0005-0000-0000-0000B0BD0000}"/>
    <cellStyle name="Style 1 4 17" xfId="48601" xr:uid="{00000000-0005-0000-0000-0000B1BD0000}"/>
    <cellStyle name="Style 1 4 17 2" xfId="48602" xr:uid="{00000000-0005-0000-0000-0000B2BD0000}"/>
    <cellStyle name="Style 1 4 18" xfId="48603" xr:uid="{00000000-0005-0000-0000-0000B3BD0000}"/>
    <cellStyle name="Style 1 4 18 2" xfId="48604" xr:uid="{00000000-0005-0000-0000-0000B4BD0000}"/>
    <cellStyle name="Style 1 4 19" xfId="48605" xr:uid="{00000000-0005-0000-0000-0000B5BD0000}"/>
    <cellStyle name="Style 1 4 2" xfId="48606" xr:uid="{00000000-0005-0000-0000-0000B6BD0000}"/>
    <cellStyle name="Style 1 4 2 2" xfId="48607" xr:uid="{00000000-0005-0000-0000-0000B7BD0000}"/>
    <cellStyle name="Style 1 4 2 2 2" xfId="48608" xr:uid="{00000000-0005-0000-0000-0000B8BD0000}"/>
    <cellStyle name="Style 1 4 2 3" xfId="48609" xr:uid="{00000000-0005-0000-0000-0000B9BD0000}"/>
    <cellStyle name="Style 1 4 2 3 2" xfId="48610" xr:uid="{00000000-0005-0000-0000-0000BABD0000}"/>
    <cellStyle name="Style 1 4 2 4" xfId="48611" xr:uid="{00000000-0005-0000-0000-0000BBBD0000}"/>
    <cellStyle name="Style 1 4 3" xfId="48612" xr:uid="{00000000-0005-0000-0000-0000BCBD0000}"/>
    <cellStyle name="Style 1 4 3 2" xfId="48613" xr:uid="{00000000-0005-0000-0000-0000BDBD0000}"/>
    <cellStyle name="Style 1 4 3 2 2" xfId="48614" xr:uid="{00000000-0005-0000-0000-0000BEBD0000}"/>
    <cellStyle name="Style 1 4 3 3" xfId="48615" xr:uid="{00000000-0005-0000-0000-0000BFBD0000}"/>
    <cellStyle name="Style 1 4 3 3 2" xfId="48616" xr:uid="{00000000-0005-0000-0000-0000C0BD0000}"/>
    <cellStyle name="Style 1 4 3 4" xfId="48617" xr:uid="{00000000-0005-0000-0000-0000C1BD0000}"/>
    <cellStyle name="Style 1 4 4" xfId="48618" xr:uid="{00000000-0005-0000-0000-0000C2BD0000}"/>
    <cellStyle name="Style 1 4 4 2" xfId="48619" xr:uid="{00000000-0005-0000-0000-0000C3BD0000}"/>
    <cellStyle name="Style 1 4 4 2 2" xfId="48620" xr:uid="{00000000-0005-0000-0000-0000C4BD0000}"/>
    <cellStyle name="Style 1 4 4 3" xfId="48621" xr:uid="{00000000-0005-0000-0000-0000C5BD0000}"/>
    <cellStyle name="Style 1 4 4 3 2" xfId="48622" xr:uid="{00000000-0005-0000-0000-0000C6BD0000}"/>
    <cellStyle name="Style 1 4 4 4" xfId="48623" xr:uid="{00000000-0005-0000-0000-0000C7BD0000}"/>
    <cellStyle name="Style 1 4 5" xfId="48624" xr:uid="{00000000-0005-0000-0000-0000C8BD0000}"/>
    <cellStyle name="Style 1 4 5 2" xfId="48625" xr:uid="{00000000-0005-0000-0000-0000C9BD0000}"/>
    <cellStyle name="Style 1 4 5 2 2" xfId="48626" xr:uid="{00000000-0005-0000-0000-0000CABD0000}"/>
    <cellStyle name="Style 1 4 5 3" xfId="48627" xr:uid="{00000000-0005-0000-0000-0000CBBD0000}"/>
    <cellStyle name="Style 1 4 5 3 2" xfId="48628" xr:uid="{00000000-0005-0000-0000-0000CCBD0000}"/>
    <cellStyle name="Style 1 4 5 4" xfId="48629" xr:uid="{00000000-0005-0000-0000-0000CDBD0000}"/>
    <cellStyle name="Style 1 4 6" xfId="48630" xr:uid="{00000000-0005-0000-0000-0000CEBD0000}"/>
    <cellStyle name="Style 1 4 6 2" xfId="48631" xr:uid="{00000000-0005-0000-0000-0000CFBD0000}"/>
    <cellStyle name="Style 1 4 6 2 2" xfId="48632" xr:uid="{00000000-0005-0000-0000-0000D0BD0000}"/>
    <cellStyle name="Style 1 4 6 3" xfId="48633" xr:uid="{00000000-0005-0000-0000-0000D1BD0000}"/>
    <cellStyle name="Style 1 4 6 3 2" xfId="48634" xr:uid="{00000000-0005-0000-0000-0000D2BD0000}"/>
    <cellStyle name="Style 1 4 6 4" xfId="48635" xr:uid="{00000000-0005-0000-0000-0000D3BD0000}"/>
    <cellStyle name="Style 1 4 7" xfId="48636" xr:uid="{00000000-0005-0000-0000-0000D4BD0000}"/>
    <cellStyle name="Style 1 4 7 2" xfId="48637" xr:uid="{00000000-0005-0000-0000-0000D5BD0000}"/>
    <cellStyle name="Style 1 4 7 2 2" xfId="48638" xr:uid="{00000000-0005-0000-0000-0000D6BD0000}"/>
    <cellStyle name="Style 1 4 7 3" xfId="48639" xr:uid="{00000000-0005-0000-0000-0000D7BD0000}"/>
    <cellStyle name="Style 1 4 7 3 2" xfId="48640" xr:uid="{00000000-0005-0000-0000-0000D8BD0000}"/>
    <cellStyle name="Style 1 4 7 4" xfId="48641" xr:uid="{00000000-0005-0000-0000-0000D9BD0000}"/>
    <cellStyle name="Style 1 4 8" xfId="48642" xr:uid="{00000000-0005-0000-0000-0000DABD0000}"/>
    <cellStyle name="Style 1 4 8 2" xfId="48643" xr:uid="{00000000-0005-0000-0000-0000DBBD0000}"/>
    <cellStyle name="Style 1 4 8 2 2" xfId="48644" xr:uid="{00000000-0005-0000-0000-0000DCBD0000}"/>
    <cellStyle name="Style 1 4 8 3" xfId="48645" xr:uid="{00000000-0005-0000-0000-0000DDBD0000}"/>
    <cellStyle name="Style 1 4 8 3 2" xfId="48646" xr:uid="{00000000-0005-0000-0000-0000DEBD0000}"/>
    <cellStyle name="Style 1 4 8 4" xfId="48647" xr:uid="{00000000-0005-0000-0000-0000DFBD0000}"/>
    <cellStyle name="Style 1 4 9" xfId="48648" xr:uid="{00000000-0005-0000-0000-0000E0BD0000}"/>
    <cellStyle name="Style 1 4 9 2" xfId="48649" xr:uid="{00000000-0005-0000-0000-0000E1BD0000}"/>
    <cellStyle name="Style 1 4 9 2 2" xfId="48650" xr:uid="{00000000-0005-0000-0000-0000E2BD0000}"/>
    <cellStyle name="Style 1 4 9 3" xfId="48651" xr:uid="{00000000-0005-0000-0000-0000E3BD0000}"/>
    <cellStyle name="Style 1 4 9 3 2" xfId="48652" xr:uid="{00000000-0005-0000-0000-0000E4BD0000}"/>
    <cellStyle name="Style 1 4 9 4" xfId="48653" xr:uid="{00000000-0005-0000-0000-0000E5BD0000}"/>
    <cellStyle name="Style 1 40" xfId="48654" xr:uid="{00000000-0005-0000-0000-0000E6BD0000}"/>
    <cellStyle name="Style 1 40 2" xfId="48655" xr:uid="{00000000-0005-0000-0000-0000E7BD0000}"/>
    <cellStyle name="Style 1 40 2 2" xfId="48656" xr:uid="{00000000-0005-0000-0000-0000E8BD0000}"/>
    <cellStyle name="Style 1 40 3" xfId="48657" xr:uid="{00000000-0005-0000-0000-0000E9BD0000}"/>
    <cellStyle name="Style 1 40 3 2" xfId="48658" xr:uid="{00000000-0005-0000-0000-0000EABD0000}"/>
    <cellStyle name="Style 1 40 4" xfId="48659" xr:uid="{00000000-0005-0000-0000-0000EBBD0000}"/>
    <cellStyle name="Style 1 41" xfId="48660" xr:uid="{00000000-0005-0000-0000-0000ECBD0000}"/>
    <cellStyle name="Style 1 41 2" xfId="48661" xr:uid="{00000000-0005-0000-0000-0000EDBD0000}"/>
    <cellStyle name="Style 1 41 2 2" xfId="48662" xr:uid="{00000000-0005-0000-0000-0000EEBD0000}"/>
    <cellStyle name="Style 1 41 3" xfId="48663" xr:uid="{00000000-0005-0000-0000-0000EFBD0000}"/>
    <cellStyle name="Style 1 41 3 2" xfId="48664" xr:uid="{00000000-0005-0000-0000-0000F0BD0000}"/>
    <cellStyle name="Style 1 41 4" xfId="48665" xr:uid="{00000000-0005-0000-0000-0000F1BD0000}"/>
    <cellStyle name="Style 1 42" xfId="48666" xr:uid="{00000000-0005-0000-0000-0000F2BD0000}"/>
    <cellStyle name="Style 1 42 2" xfId="48667" xr:uid="{00000000-0005-0000-0000-0000F3BD0000}"/>
    <cellStyle name="Style 1 42 2 2" xfId="48668" xr:uid="{00000000-0005-0000-0000-0000F4BD0000}"/>
    <cellStyle name="Style 1 42 3" xfId="48669" xr:uid="{00000000-0005-0000-0000-0000F5BD0000}"/>
    <cellStyle name="Style 1 42 3 2" xfId="48670" xr:uid="{00000000-0005-0000-0000-0000F6BD0000}"/>
    <cellStyle name="Style 1 42 4" xfId="48671" xr:uid="{00000000-0005-0000-0000-0000F7BD0000}"/>
    <cellStyle name="Style 1 43" xfId="48672" xr:uid="{00000000-0005-0000-0000-0000F8BD0000}"/>
    <cellStyle name="Style 1 43 2" xfId="48673" xr:uid="{00000000-0005-0000-0000-0000F9BD0000}"/>
    <cellStyle name="Style 1 43 2 2" xfId="48674" xr:uid="{00000000-0005-0000-0000-0000FABD0000}"/>
    <cellStyle name="Style 1 43 3" xfId="48675" xr:uid="{00000000-0005-0000-0000-0000FBBD0000}"/>
    <cellStyle name="Style 1 43 3 2" xfId="48676" xr:uid="{00000000-0005-0000-0000-0000FCBD0000}"/>
    <cellStyle name="Style 1 43 4" xfId="48677" xr:uid="{00000000-0005-0000-0000-0000FDBD0000}"/>
    <cellStyle name="Style 1 44" xfId="48678" xr:uid="{00000000-0005-0000-0000-0000FEBD0000}"/>
    <cellStyle name="Style 1 44 2" xfId="48679" xr:uid="{00000000-0005-0000-0000-0000FFBD0000}"/>
    <cellStyle name="Style 1 44 2 2" xfId="48680" xr:uid="{00000000-0005-0000-0000-000000BE0000}"/>
    <cellStyle name="Style 1 44 3" xfId="48681" xr:uid="{00000000-0005-0000-0000-000001BE0000}"/>
    <cellStyle name="Style 1 44 3 2" xfId="48682" xr:uid="{00000000-0005-0000-0000-000002BE0000}"/>
    <cellStyle name="Style 1 44 4" xfId="48683" xr:uid="{00000000-0005-0000-0000-000003BE0000}"/>
    <cellStyle name="Style 1 45" xfId="48684" xr:uid="{00000000-0005-0000-0000-000004BE0000}"/>
    <cellStyle name="Style 1 45 2" xfId="48685" xr:uid="{00000000-0005-0000-0000-000005BE0000}"/>
    <cellStyle name="Style 1 45 2 2" xfId="48686" xr:uid="{00000000-0005-0000-0000-000006BE0000}"/>
    <cellStyle name="Style 1 45 3" xfId="48687" xr:uid="{00000000-0005-0000-0000-000007BE0000}"/>
    <cellStyle name="Style 1 45 3 2" xfId="48688" xr:uid="{00000000-0005-0000-0000-000008BE0000}"/>
    <cellStyle name="Style 1 45 4" xfId="48689" xr:uid="{00000000-0005-0000-0000-000009BE0000}"/>
    <cellStyle name="Style 1 46" xfId="48690" xr:uid="{00000000-0005-0000-0000-00000ABE0000}"/>
    <cellStyle name="Style 1 46 2" xfId="48691" xr:uid="{00000000-0005-0000-0000-00000BBE0000}"/>
    <cellStyle name="Style 1 46 2 2" xfId="48692" xr:uid="{00000000-0005-0000-0000-00000CBE0000}"/>
    <cellStyle name="Style 1 46 3" xfId="48693" xr:uid="{00000000-0005-0000-0000-00000DBE0000}"/>
    <cellStyle name="Style 1 46 3 2" xfId="48694" xr:uid="{00000000-0005-0000-0000-00000EBE0000}"/>
    <cellStyle name="Style 1 46 4" xfId="48695" xr:uid="{00000000-0005-0000-0000-00000FBE0000}"/>
    <cellStyle name="Style 1 47" xfId="48696" xr:uid="{00000000-0005-0000-0000-000010BE0000}"/>
    <cellStyle name="Style 1 47 2" xfId="48697" xr:uid="{00000000-0005-0000-0000-000011BE0000}"/>
    <cellStyle name="Style 1 47 2 2" xfId="48698" xr:uid="{00000000-0005-0000-0000-000012BE0000}"/>
    <cellStyle name="Style 1 47 3" xfId="48699" xr:uid="{00000000-0005-0000-0000-000013BE0000}"/>
    <cellStyle name="Style 1 47 3 2" xfId="48700" xr:uid="{00000000-0005-0000-0000-000014BE0000}"/>
    <cellStyle name="Style 1 47 4" xfId="48701" xr:uid="{00000000-0005-0000-0000-000015BE0000}"/>
    <cellStyle name="Style 1 48" xfId="48702" xr:uid="{00000000-0005-0000-0000-000016BE0000}"/>
    <cellStyle name="Style 1 48 2" xfId="48703" xr:uid="{00000000-0005-0000-0000-000017BE0000}"/>
    <cellStyle name="Style 1 48 2 2" xfId="48704" xr:uid="{00000000-0005-0000-0000-000018BE0000}"/>
    <cellStyle name="Style 1 48 3" xfId="48705" xr:uid="{00000000-0005-0000-0000-000019BE0000}"/>
    <cellStyle name="Style 1 48 3 2" xfId="48706" xr:uid="{00000000-0005-0000-0000-00001ABE0000}"/>
    <cellStyle name="Style 1 48 4" xfId="48707" xr:uid="{00000000-0005-0000-0000-00001BBE0000}"/>
    <cellStyle name="Style 1 49" xfId="48708" xr:uid="{00000000-0005-0000-0000-00001CBE0000}"/>
    <cellStyle name="Style 1 49 2" xfId="48709" xr:uid="{00000000-0005-0000-0000-00001DBE0000}"/>
    <cellStyle name="Style 1 49 2 2" xfId="48710" xr:uid="{00000000-0005-0000-0000-00001EBE0000}"/>
    <cellStyle name="Style 1 49 3" xfId="48711" xr:uid="{00000000-0005-0000-0000-00001FBE0000}"/>
    <cellStyle name="Style 1 49 3 2" xfId="48712" xr:uid="{00000000-0005-0000-0000-000020BE0000}"/>
    <cellStyle name="Style 1 49 4" xfId="48713" xr:uid="{00000000-0005-0000-0000-000021BE0000}"/>
    <cellStyle name="Style 1 5" xfId="48714" xr:uid="{00000000-0005-0000-0000-000022BE0000}"/>
    <cellStyle name="Style 1 5 10" xfId="48715" xr:uid="{00000000-0005-0000-0000-000023BE0000}"/>
    <cellStyle name="Style 1 5 10 2" xfId="48716" xr:uid="{00000000-0005-0000-0000-000024BE0000}"/>
    <cellStyle name="Style 1 5 10 2 2" xfId="48717" xr:uid="{00000000-0005-0000-0000-000025BE0000}"/>
    <cellStyle name="Style 1 5 10 3" xfId="48718" xr:uid="{00000000-0005-0000-0000-000026BE0000}"/>
    <cellStyle name="Style 1 5 10 3 2" xfId="48719" xr:uid="{00000000-0005-0000-0000-000027BE0000}"/>
    <cellStyle name="Style 1 5 10 4" xfId="48720" xr:uid="{00000000-0005-0000-0000-000028BE0000}"/>
    <cellStyle name="Style 1 5 11" xfId="48721" xr:uid="{00000000-0005-0000-0000-000029BE0000}"/>
    <cellStyle name="Style 1 5 11 2" xfId="48722" xr:uid="{00000000-0005-0000-0000-00002ABE0000}"/>
    <cellStyle name="Style 1 5 11 2 2" xfId="48723" xr:uid="{00000000-0005-0000-0000-00002BBE0000}"/>
    <cellStyle name="Style 1 5 11 3" xfId="48724" xr:uid="{00000000-0005-0000-0000-00002CBE0000}"/>
    <cellStyle name="Style 1 5 11 3 2" xfId="48725" xr:uid="{00000000-0005-0000-0000-00002DBE0000}"/>
    <cellStyle name="Style 1 5 11 4" xfId="48726" xr:uid="{00000000-0005-0000-0000-00002EBE0000}"/>
    <cellStyle name="Style 1 5 12" xfId="48727" xr:uid="{00000000-0005-0000-0000-00002FBE0000}"/>
    <cellStyle name="Style 1 5 12 2" xfId="48728" xr:uid="{00000000-0005-0000-0000-000030BE0000}"/>
    <cellStyle name="Style 1 5 12 2 2" xfId="48729" xr:uid="{00000000-0005-0000-0000-000031BE0000}"/>
    <cellStyle name="Style 1 5 12 3" xfId="48730" xr:uid="{00000000-0005-0000-0000-000032BE0000}"/>
    <cellStyle name="Style 1 5 12 3 2" xfId="48731" xr:uid="{00000000-0005-0000-0000-000033BE0000}"/>
    <cellStyle name="Style 1 5 12 4" xfId="48732" xr:uid="{00000000-0005-0000-0000-000034BE0000}"/>
    <cellStyle name="Style 1 5 13" xfId="48733" xr:uid="{00000000-0005-0000-0000-000035BE0000}"/>
    <cellStyle name="Style 1 5 13 2" xfId="48734" xr:uid="{00000000-0005-0000-0000-000036BE0000}"/>
    <cellStyle name="Style 1 5 13 2 2" xfId="48735" xr:uid="{00000000-0005-0000-0000-000037BE0000}"/>
    <cellStyle name="Style 1 5 13 3" xfId="48736" xr:uid="{00000000-0005-0000-0000-000038BE0000}"/>
    <cellStyle name="Style 1 5 13 3 2" xfId="48737" xr:uid="{00000000-0005-0000-0000-000039BE0000}"/>
    <cellStyle name="Style 1 5 13 4" xfId="48738" xr:uid="{00000000-0005-0000-0000-00003ABE0000}"/>
    <cellStyle name="Style 1 5 14" xfId="48739" xr:uid="{00000000-0005-0000-0000-00003BBE0000}"/>
    <cellStyle name="Style 1 5 14 2" xfId="48740" xr:uid="{00000000-0005-0000-0000-00003CBE0000}"/>
    <cellStyle name="Style 1 5 14 2 2" xfId="48741" xr:uid="{00000000-0005-0000-0000-00003DBE0000}"/>
    <cellStyle name="Style 1 5 14 3" xfId="48742" xr:uid="{00000000-0005-0000-0000-00003EBE0000}"/>
    <cellStyle name="Style 1 5 14 3 2" xfId="48743" xr:uid="{00000000-0005-0000-0000-00003FBE0000}"/>
    <cellStyle name="Style 1 5 14 4" xfId="48744" xr:uid="{00000000-0005-0000-0000-000040BE0000}"/>
    <cellStyle name="Style 1 5 15" xfId="48745" xr:uid="{00000000-0005-0000-0000-000041BE0000}"/>
    <cellStyle name="Style 1 5 15 2" xfId="48746" xr:uid="{00000000-0005-0000-0000-000042BE0000}"/>
    <cellStyle name="Style 1 5 15 2 2" xfId="48747" xr:uid="{00000000-0005-0000-0000-000043BE0000}"/>
    <cellStyle name="Style 1 5 15 3" xfId="48748" xr:uid="{00000000-0005-0000-0000-000044BE0000}"/>
    <cellStyle name="Style 1 5 15 3 2" xfId="48749" xr:uid="{00000000-0005-0000-0000-000045BE0000}"/>
    <cellStyle name="Style 1 5 15 4" xfId="48750" xr:uid="{00000000-0005-0000-0000-000046BE0000}"/>
    <cellStyle name="Style 1 5 16" xfId="48751" xr:uid="{00000000-0005-0000-0000-000047BE0000}"/>
    <cellStyle name="Style 1 5 16 2" xfId="48752" xr:uid="{00000000-0005-0000-0000-000048BE0000}"/>
    <cellStyle name="Style 1 5 16 2 2" xfId="48753" xr:uid="{00000000-0005-0000-0000-000049BE0000}"/>
    <cellStyle name="Style 1 5 16 3" xfId="48754" xr:uid="{00000000-0005-0000-0000-00004ABE0000}"/>
    <cellStyle name="Style 1 5 16 3 2" xfId="48755" xr:uid="{00000000-0005-0000-0000-00004BBE0000}"/>
    <cellStyle name="Style 1 5 16 4" xfId="48756" xr:uid="{00000000-0005-0000-0000-00004CBE0000}"/>
    <cellStyle name="Style 1 5 17" xfId="48757" xr:uid="{00000000-0005-0000-0000-00004DBE0000}"/>
    <cellStyle name="Style 1 5 17 2" xfId="48758" xr:uid="{00000000-0005-0000-0000-00004EBE0000}"/>
    <cellStyle name="Style 1 5 18" xfId="48759" xr:uid="{00000000-0005-0000-0000-00004FBE0000}"/>
    <cellStyle name="Style 1 5 18 2" xfId="48760" xr:uid="{00000000-0005-0000-0000-000050BE0000}"/>
    <cellStyle name="Style 1 5 19" xfId="48761" xr:uid="{00000000-0005-0000-0000-000051BE0000}"/>
    <cellStyle name="Style 1 5 2" xfId="48762" xr:uid="{00000000-0005-0000-0000-000052BE0000}"/>
    <cellStyle name="Style 1 5 2 2" xfId="48763" xr:uid="{00000000-0005-0000-0000-000053BE0000}"/>
    <cellStyle name="Style 1 5 2 2 2" xfId="48764" xr:uid="{00000000-0005-0000-0000-000054BE0000}"/>
    <cellStyle name="Style 1 5 2 3" xfId="48765" xr:uid="{00000000-0005-0000-0000-000055BE0000}"/>
    <cellStyle name="Style 1 5 2 3 2" xfId="48766" xr:uid="{00000000-0005-0000-0000-000056BE0000}"/>
    <cellStyle name="Style 1 5 2 4" xfId="48767" xr:uid="{00000000-0005-0000-0000-000057BE0000}"/>
    <cellStyle name="Style 1 5 3" xfId="48768" xr:uid="{00000000-0005-0000-0000-000058BE0000}"/>
    <cellStyle name="Style 1 5 3 2" xfId="48769" xr:uid="{00000000-0005-0000-0000-000059BE0000}"/>
    <cellStyle name="Style 1 5 3 2 2" xfId="48770" xr:uid="{00000000-0005-0000-0000-00005ABE0000}"/>
    <cellStyle name="Style 1 5 3 3" xfId="48771" xr:uid="{00000000-0005-0000-0000-00005BBE0000}"/>
    <cellStyle name="Style 1 5 3 3 2" xfId="48772" xr:uid="{00000000-0005-0000-0000-00005CBE0000}"/>
    <cellStyle name="Style 1 5 3 4" xfId="48773" xr:uid="{00000000-0005-0000-0000-00005DBE0000}"/>
    <cellStyle name="Style 1 5 4" xfId="48774" xr:uid="{00000000-0005-0000-0000-00005EBE0000}"/>
    <cellStyle name="Style 1 5 4 2" xfId="48775" xr:uid="{00000000-0005-0000-0000-00005FBE0000}"/>
    <cellStyle name="Style 1 5 4 2 2" xfId="48776" xr:uid="{00000000-0005-0000-0000-000060BE0000}"/>
    <cellStyle name="Style 1 5 4 3" xfId="48777" xr:uid="{00000000-0005-0000-0000-000061BE0000}"/>
    <cellStyle name="Style 1 5 4 3 2" xfId="48778" xr:uid="{00000000-0005-0000-0000-000062BE0000}"/>
    <cellStyle name="Style 1 5 4 4" xfId="48779" xr:uid="{00000000-0005-0000-0000-000063BE0000}"/>
    <cellStyle name="Style 1 5 5" xfId="48780" xr:uid="{00000000-0005-0000-0000-000064BE0000}"/>
    <cellStyle name="Style 1 5 5 2" xfId="48781" xr:uid="{00000000-0005-0000-0000-000065BE0000}"/>
    <cellStyle name="Style 1 5 5 2 2" xfId="48782" xr:uid="{00000000-0005-0000-0000-000066BE0000}"/>
    <cellStyle name="Style 1 5 5 3" xfId="48783" xr:uid="{00000000-0005-0000-0000-000067BE0000}"/>
    <cellStyle name="Style 1 5 5 3 2" xfId="48784" xr:uid="{00000000-0005-0000-0000-000068BE0000}"/>
    <cellStyle name="Style 1 5 5 4" xfId="48785" xr:uid="{00000000-0005-0000-0000-000069BE0000}"/>
    <cellStyle name="Style 1 5 6" xfId="48786" xr:uid="{00000000-0005-0000-0000-00006ABE0000}"/>
    <cellStyle name="Style 1 5 6 2" xfId="48787" xr:uid="{00000000-0005-0000-0000-00006BBE0000}"/>
    <cellStyle name="Style 1 5 6 2 2" xfId="48788" xr:uid="{00000000-0005-0000-0000-00006CBE0000}"/>
    <cellStyle name="Style 1 5 6 3" xfId="48789" xr:uid="{00000000-0005-0000-0000-00006DBE0000}"/>
    <cellStyle name="Style 1 5 6 3 2" xfId="48790" xr:uid="{00000000-0005-0000-0000-00006EBE0000}"/>
    <cellStyle name="Style 1 5 6 4" xfId="48791" xr:uid="{00000000-0005-0000-0000-00006FBE0000}"/>
    <cellStyle name="Style 1 5 7" xfId="48792" xr:uid="{00000000-0005-0000-0000-000070BE0000}"/>
    <cellStyle name="Style 1 5 7 2" xfId="48793" xr:uid="{00000000-0005-0000-0000-000071BE0000}"/>
    <cellStyle name="Style 1 5 7 2 2" xfId="48794" xr:uid="{00000000-0005-0000-0000-000072BE0000}"/>
    <cellStyle name="Style 1 5 7 3" xfId="48795" xr:uid="{00000000-0005-0000-0000-000073BE0000}"/>
    <cellStyle name="Style 1 5 7 3 2" xfId="48796" xr:uid="{00000000-0005-0000-0000-000074BE0000}"/>
    <cellStyle name="Style 1 5 7 4" xfId="48797" xr:uid="{00000000-0005-0000-0000-000075BE0000}"/>
    <cellStyle name="Style 1 5 8" xfId="48798" xr:uid="{00000000-0005-0000-0000-000076BE0000}"/>
    <cellStyle name="Style 1 5 8 2" xfId="48799" xr:uid="{00000000-0005-0000-0000-000077BE0000}"/>
    <cellStyle name="Style 1 5 8 2 2" xfId="48800" xr:uid="{00000000-0005-0000-0000-000078BE0000}"/>
    <cellStyle name="Style 1 5 8 3" xfId="48801" xr:uid="{00000000-0005-0000-0000-000079BE0000}"/>
    <cellStyle name="Style 1 5 8 3 2" xfId="48802" xr:uid="{00000000-0005-0000-0000-00007ABE0000}"/>
    <cellStyle name="Style 1 5 8 4" xfId="48803" xr:uid="{00000000-0005-0000-0000-00007BBE0000}"/>
    <cellStyle name="Style 1 5 9" xfId="48804" xr:uid="{00000000-0005-0000-0000-00007CBE0000}"/>
    <cellStyle name="Style 1 5 9 2" xfId="48805" xr:uid="{00000000-0005-0000-0000-00007DBE0000}"/>
    <cellStyle name="Style 1 5 9 2 2" xfId="48806" xr:uid="{00000000-0005-0000-0000-00007EBE0000}"/>
    <cellStyle name="Style 1 5 9 3" xfId="48807" xr:uid="{00000000-0005-0000-0000-00007FBE0000}"/>
    <cellStyle name="Style 1 5 9 3 2" xfId="48808" xr:uid="{00000000-0005-0000-0000-000080BE0000}"/>
    <cellStyle name="Style 1 5 9 4" xfId="48809" xr:uid="{00000000-0005-0000-0000-000081BE0000}"/>
    <cellStyle name="Style 1 50" xfId="48810" xr:uid="{00000000-0005-0000-0000-000082BE0000}"/>
    <cellStyle name="Style 1 50 2" xfId="48811" xr:uid="{00000000-0005-0000-0000-000083BE0000}"/>
    <cellStyle name="Style 1 50 2 2" xfId="48812" xr:uid="{00000000-0005-0000-0000-000084BE0000}"/>
    <cellStyle name="Style 1 50 3" xfId="48813" xr:uid="{00000000-0005-0000-0000-000085BE0000}"/>
    <cellStyle name="Style 1 50 3 2" xfId="48814" xr:uid="{00000000-0005-0000-0000-000086BE0000}"/>
    <cellStyle name="Style 1 50 4" xfId="48815" xr:uid="{00000000-0005-0000-0000-000087BE0000}"/>
    <cellStyle name="Style 1 51" xfId="48816" xr:uid="{00000000-0005-0000-0000-000088BE0000}"/>
    <cellStyle name="Style 1 51 2" xfId="48817" xr:uid="{00000000-0005-0000-0000-000089BE0000}"/>
    <cellStyle name="Style 1 51 2 2" xfId="48818" xr:uid="{00000000-0005-0000-0000-00008ABE0000}"/>
    <cellStyle name="Style 1 51 3" xfId="48819" xr:uid="{00000000-0005-0000-0000-00008BBE0000}"/>
    <cellStyle name="Style 1 51 3 2" xfId="48820" xr:uid="{00000000-0005-0000-0000-00008CBE0000}"/>
    <cellStyle name="Style 1 51 4" xfId="48821" xr:uid="{00000000-0005-0000-0000-00008DBE0000}"/>
    <cellStyle name="Style 1 52" xfId="48822" xr:uid="{00000000-0005-0000-0000-00008EBE0000}"/>
    <cellStyle name="Style 1 52 2" xfId="48823" xr:uid="{00000000-0005-0000-0000-00008FBE0000}"/>
    <cellStyle name="Style 1 52 2 2" xfId="48824" xr:uid="{00000000-0005-0000-0000-000090BE0000}"/>
    <cellStyle name="Style 1 52 3" xfId="48825" xr:uid="{00000000-0005-0000-0000-000091BE0000}"/>
    <cellStyle name="Style 1 52 3 2" xfId="48826" xr:uid="{00000000-0005-0000-0000-000092BE0000}"/>
    <cellStyle name="Style 1 52 4" xfId="48827" xr:uid="{00000000-0005-0000-0000-000093BE0000}"/>
    <cellStyle name="Style 1 53" xfId="48828" xr:uid="{00000000-0005-0000-0000-000094BE0000}"/>
    <cellStyle name="Style 1 53 2" xfId="48829" xr:uid="{00000000-0005-0000-0000-000095BE0000}"/>
    <cellStyle name="Style 1 53 2 2" xfId="48830" xr:uid="{00000000-0005-0000-0000-000096BE0000}"/>
    <cellStyle name="Style 1 53 3" xfId="48831" xr:uid="{00000000-0005-0000-0000-000097BE0000}"/>
    <cellStyle name="Style 1 53 3 2" xfId="48832" xr:uid="{00000000-0005-0000-0000-000098BE0000}"/>
    <cellStyle name="Style 1 53 4" xfId="48833" xr:uid="{00000000-0005-0000-0000-000099BE0000}"/>
    <cellStyle name="Style 1 54" xfId="48834" xr:uid="{00000000-0005-0000-0000-00009ABE0000}"/>
    <cellStyle name="Style 1 54 2" xfId="48835" xr:uid="{00000000-0005-0000-0000-00009BBE0000}"/>
    <cellStyle name="Style 1 54 2 2" xfId="48836" xr:uid="{00000000-0005-0000-0000-00009CBE0000}"/>
    <cellStyle name="Style 1 54 3" xfId="48837" xr:uid="{00000000-0005-0000-0000-00009DBE0000}"/>
    <cellStyle name="Style 1 54 3 2" xfId="48838" xr:uid="{00000000-0005-0000-0000-00009EBE0000}"/>
    <cellStyle name="Style 1 54 4" xfId="48839" xr:uid="{00000000-0005-0000-0000-00009FBE0000}"/>
    <cellStyle name="Style 1 55" xfId="48840" xr:uid="{00000000-0005-0000-0000-0000A0BE0000}"/>
    <cellStyle name="Style 1 55 2" xfId="48841" xr:uid="{00000000-0005-0000-0000-0000A1BE0000}"/>
    <cellStyle name="Style 1 55 2 2" xfId="48842" xr:uid="{00000000-0005-0000-0000-0000A2BE0000}"/>
    <cellStyle name="Style 1 55 3" xfId="48843" xr:uid="{00000000-0005-0000-0000-0000A3BE0000}"/>
    <cellStyle name="Style 1 55 3 2" xfId="48844" xr:uid="{00000000-0005-0000-0000-0000A4BE0000}"/>
    <cellStyle name="Style 1 55 4" xfId="48845" xr:uid="{00000000-0005-0000-0000-0000A5BE0000}"/>
    <cellStyle name="Style 1 56" xfId="48846" xr:uid="{00000000-0005-0000-0000-0000A6BE0000}"/>
    <cellStyle name="Style 1 56 2" xfId="48847" xr:uid="{00000000-0005-0000-0000-0000A7BE0000}"/>
    <cellStyle name="Style 1 56 2 2" xfId="48848" xr:uid="{00000000-0005-0000-0000-0000A8BE0000}"/>
    <cellStyle name="Style 1 56 3" xfId="48849" xr:uid="{00000000-0005-0000-0000-0000A9BE0000}"/>
    <cellStyle name="Style 1 56 3 2" xfId="48850" xr:uid="{00000000-0005-0000-0000-0000AABE0000}"/>
    <cellStyle name="Style 1 56 4" xfId="48851" xr:uid="{00000000-0005-0000-0000-0000ABBE0000}"/>
    <cellStyle name="Style 1 57" xfId="48852" xr:uid="{00000000-0005-0000-0000-0000ACBE0000}"/>
    <cellStyle name="Style 1 57 2" xfId="48853" xr:uid="{00000000-0005-0000-0000-0000ADBE0000}"/>
    <cellStyle name="Style 1 57 2 2" xfId="48854" xr:uid="{00000000-0005-0000-0000-0000AEBE0000}"/>
    <cellStyle name="Style 1 57 3" xfId="48855" xr:uid="{00000000-0005-0000-0000-0000AFBE0000}"/>
    <cellStyle name="Style 1 57 3 2" xfId="48856" xr:uid="{00000000-0005-0000-0000-0000B0BE0000}"/>
    <cellStyle name="Style 1 57 4" xfId="48857" xr:uid="{00000000-0005-0000-0000-0000B1BE0000}"/>
    <cellStyle name="Style 1 58" xfId="48858" xr:uid="{00000000-0005-0000-0000-0000B2BE0000}"/>
    <cellStyle name="Style 1 58 2" xfId="48859" xr:uid="{00000000-0005-0000-0000-0000B3BE0000}"/>
    <cellStyle name="Style 1 58 2 2" xfId="48860" xr:uid="{00000000-0005-0000-0000-0000B4BE0000}"/>
    <cellStyle name="Style 1 58 3" xfId="48861" xr:uid="{00000000-0005-0000-0000-0000B5BE0000}"/>
    <cellStyle name="Style 1 58 3 2" xfId="48862" xr:uid="{00000000-0005-0000-0000-0000B6BE0000}"/>
    <cellStyle name="Style 1 58 4" xfId="48863" xr:uid="{00000000-0005-0000-0000-0000B7BE0000}"/>
    <cellStyle name="Style 1 59" xfId="48864" xr:uid="{00000000-0005-0000-0000-0000B8BE0000}"/>
    <cellStyle name="Style 1 59 2" xfId="48865" xr:uid="{00000000-0005-0000-0000-0000B9BE0000}"/>
    <cellStyle name="Style 1 59 2 2" xfId="48866" xr:uid="{00000000-0005-0000-0000-0000BABE0000}"/>
    <cellStyle name="Style 1 59 3" xfId="48867" xr:uid="{00000000-0005-0000-0000-0000BBBE0000}"/>
    <cellStyle name="Style 1 59 3 2" xfId="48868" xr:uid="{00000000-0005-0000-0000-0000BCBE0000}"/>
    <cellStyle name="Style 1 59 4" xfId="48869" xr:uid="{00000000-0005-0000-0000-0000BDBE0000}"/>
    <cellStyle name="Style 1 6" xfId="48870" xr:uid="{00000000-0005-0000-0000-0000BEBE0000}"/>
    <cellStyle name="Style 1 6 2" xfId="48871" xr:uid="{00000000-0005-0000-0000-0000BFBE0000}"/>
    <cellStyle name="Style 1 6 2 2" xfId="48872" xr:uid="{00000000-0005-0000-0000-0000C0BE0000}"/>
    <cellStyle name="Style 1 6 3" xfId="48873" xr:uid="{00000000-0005-0000-0000-0000C1BE0000}"/>
    <cellStyle name="Style 1 6 3 2" xfId="48874" xr:uid="{00000000-0005-0000-0000-0000C2BE0000}"/>
    <cellStyle name="Style 1 6 4" xfId="48875" xr:uid="{00000000-0005-0000-0000-0000C3BE0000}"/>
    <cellStyle name="Style 1 60" xfId="48876" xr:uid="{00000000-0005-0000-0000-0000C4BE0000}"/>
    <cellStyle name="Style 1 60 2" xfId="48877" xr:uid="{00000000-0005-0000-0000-0000C5BE0000}"/>
    <cellStyle name="Style 1 60 2 2" xfId="48878" xr:uid="{00000000-0005-0000-0000-0000C6BE0000}"/>
    <cellStyle name="Style 1 60 3" xfId="48879" xr:uid="{00000000-0005-0000-0000-0000C7BE0000}"/>
    <cellStyle name="Style 1 60 3 2" xfId="48880" xr:uid="{00000000-0005-0000-0000-0000C8BE0000}"/>
    <cellStyle name="Style 1 60 4" xfId="48881" xr:uid="{00000000-0005-0000-0000-0000C9BE0000}"/>
    <cellStyle name="Style 1 61" xfId="48882" xr:uid="{00000000-0005-0000-0000-0000CABE0000}"/>
    <cellStyle name="Style 1 61 2" xfId="48883" xr:uid="{00000000-0005-0000-0000-0000CBBE0000}"/>
    <cellStyle name="Style 1 61 2 2" xfId="48884" xr:uid="{00000000-0005-0000-0000-0000CCBE0000}"/>
    <cellStyle name="Style 1 61 3" xfId="48885" xr:uid="{00000000-0005-0000-0000-0000CDBE0000}"/>
    <cellStyle name="Style 1 61 3 2" xfId="48886" xr:uid="{00000000-0005-0000-0000-0000CEBE0000}"/>
    <cellStyle name="Style 1 61 4" xfId="48887" xr:uid="{00000000-0005-0000-0000-0000CFBE0000}"/>
    <cellStyle name="Style 1 62" xfId="48888" xr:uid="{00000000-0005-0000-0000-0000D0BE0000}"/>
    <cellStyle name="Style 1 62 2" xfId="48889" xr:uid="{00000000-0005-0000-0000-0000D1BE0000}"/>
    <cellStyle name="Style 1 62 2 2" xfId="48890" xr:uid="{00000000-0005-0000-0000-0000D2BE0000}"/>
    <cellStyle name="Style 1 62 3" xfId="48891" xr:uid="{00000000-0005-0000-0000-0000D3BE0000}"/>
    <cellStyle name="Style 1 62 3 2" xfId="48892" xr:uid="{00000000-0005-0000-0000-0000D4BE0000}"/>
    <cellStyle name="Style 1 62 4" xfId="48893" xr:uid="{00000000-0005-0000-0000-0000D5BE0000}"/>
    <cellStyle name="Style 1 63" xfId="48894" xr:uid="{00000000-0005-0000-0000-0000D6BE0000}"/>
    <cellStyle name="Style 1 63 2" xfId="48895" xr:uid="{00000000-0005-0000-0000-0000D7BE0000}"/>
    <cellStyle name="Style 1 63 2 2" xfId="48896" xr:uid="{00000000-0005-0000-0000-0000D8BE0000}"/>
    <cellStyle name="Style 1 63 3" xfId="48897" xr:uid="{00000000-0005-0000-0000-0000D9BE0000}"/>
    <cellStyle name="Style 1 63 3 2" xfId="48898" xr:uid="{00000000-0005-0000-0000-0000DABE0000}"/>
    <cellStyle name="Style 1 63 4" xfId="48899" xr:uid="{00000000-0005-0000-0000-0000DBBE0000}"/>
    <cellStyle name="Style 1 64" xfId="48900" xr:uid="{00000000-0005-0000-0000-0000DCBE0000}"/>
    <cellStyle name="Style 1 64 2" xfId="48901" xr:uid="{00000000-0005-0000-0000-0000DDBE0000}"/>
    <cellStyle name="Style 1 64 2 2" xfId="48902" xr:uid="{00000000-0005-0000-0000-0000DEBE0000}"/>
    <cellStyle name="Style 1 64 3" xfId="48903" xr:uid="{00000000-0005-0000-0000-0000DFBE0000}"/>
    <cellStyle name="Style 1 64 3 2" xfId="48904" xr:uid="{00000000-0005-0000-0000-0000E0BE0000}"/>
    <cellStyle name="Style 1 64 4" xfId="48905" xr:uid="{00000000-0005-0000-0000-0000E1BE0000}"/>
    <cellStyle name="Style 1 65" xfId="48906" xr:uid="{00000000-0005-0000-0000-0000E2BE0000}"/>
    <cellStyle name="Style 1 65 2" xfId="48907" xr:uid="{00000000-0005-0000-0000-0000E3BE0000}"/>
    <cellStyle name="Style 1 65 2 2" xfId="48908" xr:uid="{00000000-0005-0000-0000-0000E4BE0000}"/>
    <cellStyle name="Style 1 65 3" xfId="48909" xr:uid="{00000000-0005-0000-0000-0000E5BE0000}"/>
    <cellStyle name="Style 1 65 3 2" xfId="48910" xr:uid="{00000000-0005-0000-0000-0000E6BE0000}"/>
    <cellStyle name="Style 1 65 4" xfId="48911" xr:uid="{00000000-0005-0000-0000-0000E7BE0000}"/>
    <cellStyle name="Style 1 66" xfId="48912" xr:uid="{00000000-0005-0000-0000-0000E8BE0000}"/>
    <cellStyle name="Style 1 66 2" xfId="48913" xr:uid="{00000000-0005-0000-0000-0000E9BE0000}"/>
    <cellStyle name="Style 1 66 2 2" xfId="48914" xr:uid="{00000000-0005-0000-0000-0000EABE0000}"/>
    <cellStyle name="Style 1 66 3" xfId="48915" xr:uid="{00000000-0005-0000-0000-0000EBBE0000}"/>
    <cellStyle name="Style 1 66 3 2" xfId="48916" xr:uid="{00000000-0005-0000-0000-0000ECBE0000}"/>
    <cellStyle name="Style 1 66 4" xfId="48917" xr:uid="{00000000-0005-0000-0000-0000EDBE0000}"/>
    <cellStyle name="Style 1 67" xfId="48918" xr:uid="{00000000-0005-0000-0000-0000EEBE0000}"/>
    <cellStyle name="Style 1 67 2" xfId="48919" xr:uid="{00000000-0005-0000-0000-0000EFBE0000}"/>
    <cellStyle name="Style 1 67 2 2" xfId="48920" xr:uid="{00000000-0005-0000-0000-0000F0BE0000}"/>
    <cellStyle name="Style 1 67 3" xfId="48921" xr:uid="{00000000-0005-0000-0000-0000F1BE0000}"/>
    <cellStyle name="Style 1 67 3 2" xfId="48922" xr:uid="{00000000-0005-0000-0000-0000F2BE0000}"/>
    <cellStyle name="Style 1 67 4" xfId="48923" xr:uid="{00000000-0005-0000-0000-0000F3BE0000}"/>
    <cellStyle name="Style 1 68" xfId="48924" xr:uid="{00000000-0005-0000-0000-0000F4BE0000}"/>
    <cellStyle name="Style 1 68 2" xfId="48925" xr:uid="{00000000-0005-0000-0000-0000F5BE0000}"/>
    <cellStyle name="Style 1 68 2 2" xfId="48926" xr:uid="{00000000-0005-0000-0000-0000F6BE0000}"/>
    <cellStyle name="Style 1 68 3" xfId="48927" xr:uid="{00000000-0005-0000-0000-0000F7BE0000}"/>
    <cellStyle name="Style 1 68 3 2" xfId="48928" xr:uid="{00000000-0005-0000-0000-0000F8BE0000}"/>
    <cellStyle name="Style 1 68 4" xfId="48929" xr:uid="{00000000-0005-0000-0000-0000F9BE0000}"/>
    <cellStyle name="Style 1 69" xfId="48930" xr:uid="{00000000-0005-0000-0000-0000FABE0000}"/>
    <cellStyle name="Style 1 69 2" xfId="48931" xr:uid="{00000000-0005-0000-0000-0000FBBE0000}"/>
    <cellStyle name="Style 1 69 2 2" xfId="48932" xr:uid="{00000000-0005-0000-0000-0000FCBE0000}"/>
    <cellStyle name="Style 1 69 3" xfId="48933" xr:uid="{00000000-0005-0000-0000-0000FDBE0000}"/>
    <cellStyle name="Style 1 69 3 2" xfId="48934" xr:uid="{00000000-0005-0000-0000-0000FEBE0000}"/>
    <cellStyle name="Style 1 69 4" xfId="48935" xr:uid="{00000000-0005-0000-0000-0000FFBE0000}"/>
    <cellStyle name="Style 1 7" xfId="48936" xr:uid="{00000000-0005-0000-0000-000000BF0000}"/>
    <cellStyle name="Style 1 7 2" xfId="48937" xr:uid="{00000000-0005-0000-0000-000001BF0000}"/>
    <cellStyle name="Style 1 7 2 2" xfId="48938" xr:uid="{00000000-0005-0000-0000-000002BF0000}"/>
    <cellStyle name="Style 1 7 3" xfId="48939" xr:uid="{00000000-0005-0000-0000-000003BF0000}"/>
    <cellStyle name="Style 1 7 3 2" xfId="48940" xr:uid="{00000000-0005-0000-0000-000004BF0000}"/>
    <cellStyle name="Style 1 7 4" xfId="48941" xr:uid="{00000000-0005-0000-0000-000005BF0000}"/>
    <cellStyle name="Style 1 70" xfId="48942" xr:uid="{00000000-0005-0000-0000-000006BF0000}"/>
    <cellStyle name="Style 1 70 2" xfId="48943" xr:uid="{00000000-0005-0000-0000-000007BF0000}"/>
    <cellStyle name="Style 1 71" xfId="48944" xr:uid="{00000000-0005-0000-0000-000008BF0000}"/>
    <cellStyle name="Style 1 71 2" xfId="48945" xr:uid="{00000000-0005-0000-0000-000009BF0000}"/>
    <cellStyle name="Style 1 72" xfId="48946" xr:uid="{00000000-0005-0000-0000-00000ABF0000}"/>
    <cellStyle name="Style 1 72 2" xfId="48947" xr:uid="{00000000-0005-0000-0000-00000BBF0000}"/>
    <cellStyle name="Style 1 73" xfId="48948" xr:uid="{00000000-0005-0000-0000-00000CBF0000}"/>
    <cellStyle name="Style 1 73 2" xfId="48949" xr:uid="{00000000-0005-0000-0000-00000DBF0000}"/>
    <cellStyle name="Style 1 73 2 2" xfId="48950" xr:uid="{00000000-0005-0000-0000-00000EBF0000}"/>
    <cellStyle name="Style 1 73 3" xfId="48951" xr:uid="{00000000-0005-0000-0000-00000FBF0000}"/>
    <cellStyle name="Style 1 74" xfId="48952" xr:uid="{00000000-0005-0000-0000-000010BF0000}"/>
    <cellStyle name="Style 1 74 2" xfId="48953" xr:uid="{00000000-0005-0000-0000-000011BF0000}"/>
    <cellStyle name="Style 1 74 2 2" xfId="48954" xr:uid="{00000000-0005-0000-0000-000012BF0000}"/>
    <cellStyle name="Style 1 74 3" xfId="48955" xr:uid="{00000000-0005-0000-0000-000013BF0000}"/>
    <cellStyle name="Style 1 75" xfId="48956" xr:uid="{00000000-0005-0000-0000-000014BF0000}"/>
    <cellStyle name="Style 1 75 2" xfId="48957" xr:uid="{00000000-0005-0000-0000-000015BF0000}"/>
    <cellStyle name="Style 1 75 2 2" xfId="48958" xr:uid="{00000000-0005-0000-0000-000016BF0000}"/>
    <cellStyle name="Style 1 75 3" xfId="48959" xr:uid="{00000000-0005-0000-0000-000017BF0000}"/>
    <cellStyle name="Style 1 76" xfId="48960" xr:uid="{00000000-0005-0000-0000-000018BF0000}"/>
    <cellStyle name="Style 1 76 2" xfId="48961" xr:uid="{00000000-0005-0000-0000-000019BF0000}"/>
    <cellStyle name="Style 1 76 2 2" xfId="48962" xr:uid="{00000000-0005-0000-0000-00001ABF0000}"/>
    <cellStyle name="Style 1 76 3" xfId="48963" xr:uid="{00000000-0005-0000-0000-00001BBF0000}"/>
    <cellStyle name="Style 1 77" xfId="48964" xr:uid="{00000000-0005-0000-0000-00001CBF0000}"/>
    <cellStyle name="Style 1 77 2" xfId="48965" xr:uid="{00000000-0005-0000-0000-00001DBF0000}"/>
    <cellStyle name="Style 1 77 2 2" xfId="48966" xr:uid="{00000000-0005-0000-0000-00001EBF0000}"/>
    <cellStyle name="Style 1 77 3" xfId="48967" xr:uid="{00000000-0005-0000-0000-00001FBF0000}"/>
    <cellStyle name="Style 1 78" xfId="48968" xr:uid="{00000000-0005-0000-0000-000020BF0000}"/>
    <cellStyle name="Style 1 8" xfId="48969" xr:uid="{00000000-0005-0000-0000-000021BF0000}"/>
    <cellStyle name="Style 1 8 2" xfId="48970" xr:uid="{00000000-0005-0000-0000-000022BF0000}"/>
    <cellStyle name="Style 1 8 2 2" xfId="48971" xr:uid="{00000000-0005-0000-0000-000023BF0000}"/>
    <cellStyle name="Style 1 8 3" xfId="48972" xr:uid="{00000000-0005-0000-0000-000024BF0000}"/>
    <cellStyle name="Style 1 8 3 2" xfId="48973" xr:uid="{00000000-0005-0000-0000-000025BF0000}"/>
    <cellStyle name="Style 1 8 4" xfId="48974" xr:uid="{00000000-0005-0000-0000-000026BF0000}"/>
    <cellStyle name="Style 1 9" xfId="48975" xr:uid="{00000000-0005-0000-0000-000027BF0000}"/>
    <cellStyle name="Style 1 9 2" xfId="48976" xr:uid="{00000000-0005-0000-0000-000028BF0000}"/>
    <cellStyle name="Style 1 9 2 2" xfId="48977" xr:uid="{00000000-0005-0000-0000-000029BF0000}"/>
    <cellStyle name="Style 1 9 3" xfId="48978" xr:uid="{00000000-0005-0000-0000-00002ABF0000}"/>
    <cellStyle name="Style 1 9 3 2" xfId="48979" xr:uid="{00000000-0005-0000-0000-00002BBF0000}"/>
    <cellStyle name="Style 1 9 4" xfId="48980" xr:uid="{00000000-0005-0000-0000-00002CBF0000}"/>
    <cellStyle name="Style 22" xfId="48981" xr:uid="{00000000-0005-0000-0000-00002DBF0000}"/>
    <cellStyle name="Style 25" xfId="48982" xr:uid="{00000000-0005-0000-0000-00002EBF0000}"/>
    <cellStyle name="Style 25 2" xfId="48983" xr:uid="{00000000-0005-0000-0000-00002FBF0000}"/>
    <cellStyle name="Style 26" xfId="48984" xr:uid="{00000000-0005-0000-0000-000030BF0000}"/>
    <cellStyle name="Style 26 2" xfId="48985" xr:uid="{00000000-0005-0000-0000-000031BF0000}"/>
    <cellStyle name="Style 27" xfId="48986" xr:uid="{00000000-0005-0000-0000-000032BF0000}"/>
    <cellStyle name="Style 28" xfId="48987" xr:uid="{00000000-0005-0000-0000-000033BF0000}"/>
    <cellStyle name="STYLE1" xfId="48988" xr:uid="{00000000-0005-0000-0000-000034BF0000}"/>
    <cellStyle name="STYLE1 - Style1" xfId="48989" xr:uid="{00000000-0005-0000-0000-000035BF0000}"/>
    <cellStyle name="STYLE2" xfId="48990" xr:uid="{00000000-0005-0000-0000-000036BF0000}"/>
    <cellStyle name="STYLE2 - Style2" xfId="48991" xr:uid="{00000000-0005-0000-0000-000037BF0000}"/>
    <cellStyle name="STYLE3" xfId="48992" xr:uid="{00000000-0005-0000-0000-000038BF0000}"/>
    <cellStyle name="STYLE3 - Style3" xfId="48993" xr:uid="{00000000-0005-0000-0000-000039BF0000}"/>
    <cellStyle name="STYLE4" xfId="48994" xr:uid="{00000000-0005-0000-0000-00003ABF0000}"/>
    <cellStyle name="STYLE4 - Style4" xfId="48995" xr:uid="{00000000-0005-0000-0000-00003BBF0000}"/>
    <cellStyle name="SUB HEADING" xfId="43839" xr:uid="{00000000-0005-0000-0000-00003CBF0000}"/>
    <cellStyle name="Subheading" xfId="43840" xr:uid="{00000000-0005-0000-0000-00003DBF0000}"/>
    <cellStyle name="Summary Column Cell" xfId="43841" xr:uid="{00000000-0005-0000-0000-00003EBF0000}"/>
    <cellStyle name="Summary Column Cell 2" xfId="43842" xr:uid="{00000000-0005-0000-0000-00003FBF0000}"/>
    <cellStyle name="Summary Column Cell_KY NBV" xfId="43843" xr:uid="{00000000-0005-0000-0000-000040BF0000}"/>
    <cellStyle name="summation" xfId="48996" xr:uid="{00000000-0005-0000-0000-000041BF0000}"/>
    <cellStyle name="Table  - Style5" xfId="48997" xr:uid="{00000000-0005-0000-0000-000042BF0000}"/>
    <cellStyle name="Table Col Head" xfId="48998" xr:uid="{00000000-0005-0000-0000-000043BF0000}"/>
    <cellStyle name="Table Sub Head" xfId="48999" xr:uid="{00000000-0005-0000-0000-000044BF0000}"/>
    <cellStyle name="Table Title" xfId="49000" xr:uid="{00000000-0005-0000-0000-000045BF0000}"/>
    <cellStyle name="Table Units" xfId="49001" xr:uid="{00000000-0005-0000-0000-000046BF0000}"/>
    <cellStyle name="TFCF" xfId="49002" xr:uid="{00000000-0005-0000-0000-000047BF0000}"/>
    <cellStyle name="Title  - Style6" xfId="49003" xr:uid="{00000000-0005-0000-0000-000048BF0000}"/>
    <cellStyle name="Title 10" xfId="49004" xr:uid="{00000000-0005-0000-0000-000049BF0000}"/>
    <cellStyle name="Title 11" xfId="49005" xr:uid="{00000000-0005-0000-0000-00004ABF0000}"/>
    <cellStyle name="Title 12" xfId="49006" xr:uid="{00000000-0005-0000-0000-00004BBF0000}"/>
    <cellStyle name="Title 13" xfId="49007" xr:uid="{00000000-0005-0000-0000-00004CBF0000}"/>
    <cellStyle name="Title 2" xfId="43844" xr:uid="{00000000-0005-0000-0000-00004DBF0000}"/>
    <cellStyle name="Title 2 2" xfId="49008" xr:uid="{00000000-0005-0000-0000-00004EBF0000}"/>
    <cellStyle name="Title 2 2 2" xfId="49009" xr:uid="{00000000-0005-0000-0000-00004FBF0000}"/>
    <cellStyle name="Title 3" xfId="43845" xr:uid="{00000000-0005-0000-0000-000050BF0000}"/>
    <cellStyle name="Title 3 2" xfId="49010" xr:uid="{00000000-0005-0000-0000-000051BF0000}"/>
    <cellStyle name="Title 3 3" xfId="49011" xr:uid="{00000000-0005-0000-0000-000052BF0000}"/>
    <cellStyle name="Title 4" xfId="49012" xr:uid="{00000000-0005-0000-0000-000053BF0000}"/>
    <cellStyle name="Title 4 2" xfId="49013" xr:uid="{00000000-0005-0000-0000-000054BF0000}"/>
    <cellStyle name="Title 5" xfId="49014" xr:uid="{00000000-0005-0000-0000-000055BF0000}"/>
    <cellStyle name="Title 6" xfId="49015" xr:uid="{00000000-0005-0000-0000-000056BF0000}"/>
    <cellStyle name="Title 7" xfId="49016" xr:uid="{00000000-0005-0000-0000-000057BF0000}"/>
    <cellStyle name="Title 8" xfId="49017" xr:uid="{00000000-0005-0000-0000-000058BF0000}"/>
    <cellStyle name="Title 9" xfId="49018" xr:uid="{00000000-0005-0000-0000-000059BF0000}"/>
    <cellStyle name="Total 10" xfId="49019" xr:uid="{00000000-0005-0000-0000-00005ABF0000}"/>
    <cellStyle name="Total 10 2" xfId="49020" xr:uid="{00000000-0005-0000-0000-00005BBF0000}"/>
    <cellStyle name="Total 11" xfId="49021" xr:uid="{00000000-0005-0000-0000-00005CBF0000}"/>
    <cellStyle name="Total 11 2" xfId="49022" xr:uid="{00000000-0005-0000-0000-00005DBF0000}"/>
    <cellStyle name="Total 12" xfId="49023" xr:uid="{00000000-0005-0000-0000-00005EBF0000}"/>
    <cellStyle name="Total 12 2" xfId="49024" xr:uid="{00000000-0005-0000-0000-00005FBF0000}"/>
    <cellStyle name="Total 13" xfId="49025" xr:uid="{00000000-0005-0000-0000-000060BF0000}"/>
    <cellStyle name="Total 13 2" xfId="49026" xr:uid="{00000000-0005-0000-0000-000061BF0000}"/>
    <cellStyle name="Total 14" xfId="49027" xr:uid="{00000000-0005-0000-0000-000062BF0000}"/>
    <cellStyle name="Total 2" xfId="43846" xr:uid="{00000000-0005-0000-0000-000063BF0000}"/>
    <cellStyle name="Total 2 2" xfId="43847" xr:uid="{00000000-0005-0000-0000-000064BF0000}"/>
    <cellStyle name="Total 2 2 2" xfId="49028" xr:uid="{00000000-0005-0000-0000-000065BF0000}"/>
    <cellStyle name="Total 2 2 2 2" xfId="49029" xr:uid="{00000000-0005-0000-0000-000066BF0000}"/>
    <cellStyle name="Total 2 2 3" xfId="49030" xr:uid="{00000000-0005-0000-0000-000067BF0000}"/>
    <cellStyle name="Total 2 3" xfId="43848" xr:uid="{00000000-0005-0000-0000-000068BF0000}"/>
    <cellStyle name="Total 2 4" xfId="43849" xr:uid="{00000000-0005-0000-0000-000069BF0000}"/>
    <cellStyle name="Total 2 5" xfId="43850" xr:uid="{00000000-0005-0000-0000-00006ABF0000}"/>
    <cellStyle name="Total 2 6" xfId="43851" xr:uid="{00000000-0005-0000-0000-00006BBF0000}"/>
    <cellStyle name="Total 3" xfId="43852" xr:uid="{00000000-0005-0000-0000-00006CBF0000}"/>
    <cellStyle name="Total 3 2" xfId="43853" xr:uid="{00000000-0005-0000-0000-00006DBF0000}"/>
    <cellStyle name="Total 3 2 2" xfId="49031" xr:uid="{00000000-0005-0000-0000-00006EBF0000}"/>
    <cellStyle name="Total 3 3" xfId="49032" xr:uid="{00000000-0005-0000-0000-00006FBF0000}"/>
    <cellStyle name="Total 3 3 2" xfId="49033" xr:uid="{00000000-0005-0000-0000-000070BF0000}"/>
    <cellStyle name="Total 4" xfId="43854" xr:uid="{00000000-0005-0000-0000-000071BF0000}"/>
    <cellStyle name="Total 4 2" xfId="49034" xr:uid="{00000000-0005-0000-0000-000072BF0000}"/>
    <cellStyle name="Total 4 2 2" xfId="49035" xr:uid="{00000000-0005-0000-0000-000073BF0000}"/>
    <cellStyle name="Total 5" xfId="43855" xr:uid="{00000000-0005-0000-0000-000074BF0000}"/>
    <cellStyle name="Total 5 2" xfId="49036" xr:uid="{00000000-0005-0000-0000-000075BF0000}"/>
    <cellStyle name="Total 5 2 2" xfId="49037" xr:uid="{00000000-0005-0000-0000-000076BF0000}"/>
    <cellStyle name="Total 6" xfId="49038" xr:uid="{00000000-0005-0000-0000-000077BF0000}"/>
    <cellStyle name="Total 6 2" xfId="49039" xr:uid="{00000000-0005-0000-0000-000078BF0000}"/>
    <cellStyle name="Total 6 2 2" xfId="49040" xr:uid="{00000000-0005-0000-0000-000079BF0000}"/>
    <cellStyle name="Total 7" xfId="49041" xr:uid="{00000000-0005-0000-0000-00007ABF0000}"/>
    <cellStyle name="Total 7 2" xfId="49042" xr:uid="{00000000-0005-0000-0000-00007BBF0000}"/>
    <cellStyle name="Total 7 2 2" xfId="49043" xr:uid="{00000000-0005-0000-0000-00007CBF0000}"/>
    <cellStyle name="Total 8" xfId="49044" xr:uid="{00000000-0005-0000-0000-00007DBF0000}"/>
    <cellStyle name="Total 8 2" xfId="49045" xr:uid="{00000000-0005-0000-0000-00007EBF0000}"/>
    <cellStyle name="Total 8 2 2" xfId="49046" xr:uid="{00000000-0005-0000-0000-00007FBF0000}"/>
    <cellStyle name="Total 8 3" xfId="49047" xr:uid="{00000000-0005-0000-0000-000080BF0000}"/>
    <cellStyle name="Total 9" xfId="49048" xr:uid="{00000000-0005-0000-0000-000081BF0000}"/>
    <cellStyle name="Total 9 2" xfId="49049" xr:uid="{00000000-0005-0000-0000-000082BF0000}"/>
    <cellStyle name="TotCol - Style7" xfId="49050" xr:uid="{00000000-0005-0000-0000-000083BF0000}"/>
    <cellStyle name="TotRow - Style8" xfId="49051" xr:uid="{00000000-0005-0000-0000-000084BF0000}"/>
    <cellStyle name="Transition" xfId="43856" xr:uid="{00000000-0005-0000-0000-000085BF0000}"/>
    <cellStyle name="ubordinated Debt" xfId="43857" xr:uid="{00000000-0005-0000-0000-000086BF0000}"/>
    <cellStyle name="uk" xfId="49052" xr:uid="{00000000-0005-0000-0000-000087BF0000}"/>
    <cellStyle name="uk 2" xfId="49053" xr:uid="{00000000-0005-0000-0000-000088BF0000}"/>
    <cellStyle name="Un" xfId="49054" xr:uid="{00000000-0005-0000-0000-000089BF0000}"/>
    <cellStyle name="Undefined" xfId="43858" xr:uid="{00000000-0005-0000-0000-00008ABF0000}"/>
    <cellStyle name="UNITS" xfId="43859" xr:uid="{00000000-0005-0000-0000-00008BBF0000}"/>
    <cellStyle name="Unprot" xfId="43860" xr:uid="{00000000-0005-0000-0000-00008CBF0000}"/>
    <cellStyle name="Unprot 2" xfId="43861" xr:uid="{00000000-0005-0000-0000-00008DBF0000}"/>
    <cellStyle name="Unprot 3" xfId="43862" xr:uid="{00000000-0005-0000-0000-00008EBF0000}"/>
    <cellStyle name="Unprot 4" xfId="43863" xr:uid="{00000000-0005-0000-0000-00008FBF0000}"/>
    <cellStyle name="Unprot 5" xfId="43864" xr:uid="{00000000-0005-0000-0000-000090BF0000}"/>
    <cellStyle name="Unprot$" xfId="43865" xr:uid="{00000000-0005-0000-0000-000091BF0000}"/>
    <cellStyle name="Unprot$ 2" xfId="43866" xr:uid="{00000000-0005-0000-0000-000092BF0000}"/>
    <cellStyle name="Unprot$ 3" xfId="43867" xr:uid="{00000000-0005-0000-0000-000093BF0000}"/>
    <cellStyle name="Unprot$ 4" xfId="43868" xr:uid="{00000000-0005-0000-0000-000094BF0000}"/>
    <cellStyle name="Unprot$ 5" xfId="43869" xr:uid="{00000000-0005-0000-0000-000095BF0000}"/>
    <cellStyle name="Unprot_0308 USFE&amp;G Financial Results Summary" xfId="43870" xr:uid="{00000000-0005-0000-0000-000096BF0000}"/>
    <cellStyle name="Unprotect" xfId="43871" xr:uid="{00000000-0005-0000-0000-000097BF0000}"/>
    <cellStyle name="UNSHADED" xfId="43872" xr:uid="{00000000-0005-0000-0000-000098BF0000}"/>
    <cellStyle name="UploadThisRowValue" xfId="49055" xr:uid="{00000000-0005-0000-0000-000099BF0000}"/>
    <cellStyle name="Variable Inputs" xfId="43873" xr:uid="{00000000-0005-0000-0000-00009ABF0000}"/>
    <cellStyle name="Variable Inputs 2" xfId="43874" xr:uid="{00000000-0005-0000-0000-00009BBF0000}"/>
    <cellStyle name="Variable Inputs 3" xfId="43875" xr:uid="{00000000-0005-0000-0000-00009CBF0000}"/>
    <cellStyle name="Variable Inputs 4" xfId="43876" xr:uid="{00000000-0005-0000-0000-00009DBF0000}"/>
    <cellStyle name="Variable Inputs 5" xfId="43877" xr:uid="{00000000-0005-0000-0000-00009EBF0000}"/>
    <cellStyle name="Variable Inputs 6" xfId="43878" xr:uid="{00000000-0005-0000-0000-00009FBF0000}"/>
    <cellStyle name="Variable Inputs 7" xfId="43879" xr:uid="{00000000-0005-0000-0000-0000A0BF0000}"/>
    <cellStyle name="Variable Inputs 8" xfId="43880" xr:uid="{00000000-0005-0000-0000-0000A1BF0000}"/>
    <cellStyle name="Variable Inputs 9" xfId="43881" xr:uid="{00000000-0005-0000-0000-0000A2BF0000}"/>
    <cellStyle name="Währung [0]_Compiling Utility Macros" xfId="49056" xr:uid="{00000000-0005-0000-0000-0000A3BF0000}"/>
    <cellStyle name="Währung_Compiling Utility Macros" xfId="49057" xr:uid="{00000000-0005-0000-0000-0000A4BF0000}"/>
    <cellStyle name="Warning Text 10" xfId="49058" xr:uid="{00000000-0005-0000-0000-0000A5BF0000}"/>
    <cellStyle name="Warning Text 11" xfId="49059" xr:uid="{00000000-0005-0000-0000-0000A6BF0000}"/>
    <cellStyle name="Warning Text 12" xfId="49060" xr:uid="{00000000-0005-0000-0000-0000A7BF0000}"/>
    <cellStyle name="Warning Text 13" xfId="49061" xr:uid="{00000000-0005-0000-0000-0000A8BF0000}"/>
    <cellStyle name="Warning Text 2" xfId="43882" xr:uid="{00000000-0005-0000-0000-0000A9BF0000}"/>
    <cellStyle name="Warning Text 2 2" xfId="43883" xr:uid="{00000000-0005-0000-0000-0000AABF0000}"/>
    <cellStyle name="Warning Text 3" xfId="43884" xr:uid="{00000000-0005-0000-0000-0000ABBF0000}"/>
    <cellStyle name="Warning Text 3 2" xfId="49062" xr:uid="{00000000-0005-0000-0000-0000ACBF0000}"/>
    <cellStyle name="Warning Text 3 3" xfId="49063" xr:uid="{00000000-0005-0000-0000-0000ADBF0000}"/>
    <cellStyle name="Warning Text 4" xfId="49064" xr:uid="{00000000-0005-0000-0000-0000AEBF0000}"/>
    <cellStyle name="Warning Text 4 2" xfId="49065" xr:uid="{00000000-0005-0000-0000-0000AFBF0000}"/>
    <cellStyle name="Warning Text 5" xfId="49066" xr:uid="{00000000-0005-0000-0000-0000B0BF0000}"/>
    <cellStyle name="Warning Text 5 2" xfId="49067" xr:uid="{00000000-0005-0000-0000-0000B1BF0000}"/>
    <cellStyle name="Warning Text 6" xfId="49068" xr:uid="{00000000-0005-0000-0000-0000B2BF0000}"/>
    <cellStyle name="Warning Text 6 2" xfId="49069" xr:uid="{00000000-0005-0000-0000-0000B3BF0000}"/>
    <cellStyle name="Warning Text 7" xfId="49070" xr:uid="{00000000-0005-0000-0000-0000B4BF0000}"/>
    <cellStyle name="Warning Text 8" xfId="49071" xr:uid="{00000000-0005-0000-0000-0000B5BF0000}"/>
    <cellStyle name="Warning Text 9" xfId="49072" xr:uid="{00000000-0005-0000-0000-0000B6BF0000}"/>
    <cellStyle name="Year" xfId="49073" xr:uid="{00000000-0005-0000-0000-0000B7BF0000}"/>
    <cellStyle name="YEAR HEADER" xfId="49074" xr:uid="{00000000-0005-0000-0000-0000B8BF0000}"/>
    <cellStyle name="years" xfId="43885" xr:uid="{00000000-0005-0000-0000-0000B9BF0000}"/>
    <cellStyle name="콤마 [0]_94하반기" xfId="49075" xr:uid="{00000000-0005-0000-0000-0000BABF0000}"/>
    <cellStyle name="콤마_94하반기" xfId="49076" xr:uid="{00000000-0005-0000-0000-0000BBBF0000}"/>
    <cellStyle name="통화 [0]_94하반기" xfId="49077" xr:uid="{00000000-0005-0000-0000-0000BCBF0000}"/>
    <cellStyle name="통화_94하반기" xfId="49078" xr:uid="{00000000-0005-0000-0000-0000BDBF0000}"/>
    <cellStyle name="표준_Ⅰ.경영실적" xfId="49079" xr:uid="{00000000-0005-0000-0000-0000BEBF0000}"/>
    <cellStyle name="하이퍼링크_VERA" xfId="43886" xr:uid="{00000000-0005-0000-0000-0000BFB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D.NoteData\AEPEast%205%20Cos%20Alloc%20062904%20w_%20All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nternal\Jrm\norrisscreening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ESSICA1-PC\Kentucky%20Power%202017-00179\TWC\Timesheet\Time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Alloc Matrix"/>
      <sheetName val="AEP Summer"/>
      <sheetName val="AEP Winter"/>
      <sheetName val="APCo Summer"/>
      <sheetName val="APCO Winter"/>
      <sheetName val="CSP Summer"/>
      <sheetName val="CSP Winter"/>
      <sheetName val="I&amp;M Summer"/>
      <sheetName val="I&amp;M Winter"/>
      <sheetName val="Kentucky Summer"/>
      <sheetName val="Kentucky Winter"/>
      <sheetName val="OPCO Summer"/>
      <sheetName val="OPCO Winter"/>
      <sheetName val="OHIO Summer"/>
      <sheetName val="cap changes"/>
      <sheetName val="Inter"/>
      <sheetName val="Peaks (2)"/>
      <sheetName val="allegheny"/>
      <sheetName val="Peaks w_Alleg"/>
      <sheetName val="Peaks"/>
      <sheetName val="Peaks w DSM"/>
      <sheetName val="DSM"/>
      <sheetName val="MLR Est"/>
      <sheetName val="SS"/>
      <sheetName val="Commited Sales"/>
      <sheetName val="Mone"/>
      <sheetName val="OVEC"/>
      <sheetName val="FINAL MLRfrom MLR spread"/>
      <sheetName val="FINAL MLRfrom MLR spread (2)"/>
      <sheetName val="Buckeye"/>
    </sheetNames>
    <sheetDataSet>
      <sheetData sheetId="0" refreshError="1"/>
      <sheetData sheetId="1" refreshError="1"/>
      <sheetData sheetId="2"/>
      <sheetData sheetId="3" refreshError="1"/>
      <sheetData sheetId="4"/>
      <sheetData sheetId="5"/>
      <sheetData sheetId="6"/>
      <sheetData sheetId="7" refreshError="1"/>
      <sheetData sheetId="8"/>
      <sheetData sheetId="9" refreshError="1"/>
      <sheetData sheetId="10" refreshError="1"/>
      <sheetData sheetId="11"/>
      <sheetData sheetId="12"/>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6">
          <cell r="A6">
            <v>2004</v>
          </cell>
          <cell r="B6">
            <v>0.31713999999999998</v>
          </cell>
          <cell r="C6">
            <v>0.29614000000000001</v>
          </cell>
          <cell r="D6">
            <v>0.17862</v>
          </cell>
          <cell r="E6">
            <v>0.18423999999999999</v>
          </cell>
          <cell r="F6">
            <v>0.19578000000000001</v>
          </cell>
          <cell r="G6">
            <v>0.20194000000000001</v>
          </cell>
        </row>
        <row r="7">
          <cell r="B7">
            <v>0.29636000000000001</v>
          </cell>
          <cell r="C7">
            <v>0.29824000000000001</v>
          </cell>
          <cell r="D7">
            <v>0.18653</v>
          </cell>
          <cell r="E7">
            <v>0.18310999999999999</v>
          </cell>
          <cell r="F7">
            <v>0.19891</v>
          </cell>
          <cell r="G7">
            <v>0.19525999999999999</v>
          </cell>
        </row>
        <row r="8">
          <cell r="B8">
            <v>0.30939</v>
          </cell>
          <cell r="C8">
            <v>0.32024999999999998</v>
          </cell>
          <cell r="D8">
            <v>0.18282000000000001</v>
          </cell>
          <cell r="E8">
            <v>0.17227999999999999</v>
          </cell>
          <cell r="F8">
            <v>0.18983999999999998</v>
          </cell>
          <cell r="G8">
            <v>0.18432999999999999</v>
          </cell>
        </row>
        <row r="9">
          <cell r="B9">
            <v>0.31552000000000002</v>
          </cell>
          <cell r="C9">
            <v>0.31767000000000001</v>
          </cell>
          <cell r="D9">
            <v>0.18061000000000002</v>
          </cell>
          <cell r="E9">
            <v>0.17859</v>
          </cell>
          <cell r="F9">
            <v>0.18758</v>
          </cell>
          <cell r="G9">
            <v>0.18626000000000001</v>
          </cell>
        </row>
        <row r="10">
          <cell r="B10">
            <v>0.31518000000000002</v>
          </cell>
          <cell r="C10">
            <v>0.31791000000000003</v>
          </cell>
          <cell r="D10">
            <v>0.18204999999999999</v>
          </cell>
          <cell r="E10">
            <v>0.18113000000000001</v>
          </cell>
          <cell r="F10">
            <v>0.18814</v>
          </cell>
          <cell r="G10">
            <v>0.18718000000000001</v>
          </cell>
        </row>
        <row r="11">
          <cell r="B11">
            <v>0.31498999999999999</v>
          </cell>
          <cell r="C11">
            <v>0.31869999999999998</v>
          </cell>
          <cell r="D11">
            <v>0.18326999999999999</v>
          </cell>
          <cell r="E11">
            <v>0.18196000000000001</v>
          </cell>
          <cell r="F11">
            <v>0.18869</v>
          </cell>
          <cell r="G11">
            <v>0.18734000000000001</v>
          </cell>
        </row>
        <row r="12">
          <cell r="B12">
            <v>0.31466</v>
          </cell>
          <cell r="C12">
            <v>0.31775999999999999</v>
          </cell>
          <cell r="D12">
            <v>0.18436</v>
          </cell>
          <cell r="E12">
            <v>0.18326999999999999</v>
          </cell>
          <cell r="F12">
            <v>0.18962999999999999</v>
          </cell>
          <cell r="G12">
            <v>0.18851000000000001</v>
          </cell>
        </row>
        <row r="13">
          <cell r="B13">
            <v>0.31461</v>
          </cell>
          <cell r="C13">
            <v>0.31784000000000001</v>
          </cell>
          <cell r="D13">
            <v>0.18553</v>
          </cell>
          <cell r="E13">
            <v>0.18436</v>
          </cell>
          <cell r="F13">
            <v>0.19008</v>
          </cell>
          <cell r="G13">
            <v>0.18887999999999999</v>
          </cell>
        </row>
        <row r="14">
          <cell r="B14">
            <v>0.30558000000000002</v>
          </cell>
          <cell r="C14">
            <v>0.31770999999999999</v>
          </cell>
          <cell r="D14">
            <v>0.19139999999999999</v>
          </cell>
          <cell r="E14">
            <v>0.18299000000000001</v>
          </cell>
          <cell r="F14">
            <v>0.19555</v>
          </cell>
          <cell r="G14">
            <v>0.18992000000000001</v>
          </cell>
        </row>
        <row r="15">
          <cell r="B15">
            <v>0.31441999999999998</v>
          </cell>
          <cell r="C15">
            <v>0.31669999999999998</v>
          </cell>
          <cell r="D15">
            <v>0.18776999999999999</v>
          </cell>
          <cell r="E15">
            <v>0.18562000000000001</v>
          </cell>
          <cell r="F15">
            <v>0.19098999999999999</v>
          </cell>
          <cell r="G15">
            <v>0.18962000000000001</v>
          </cell>
        </row>
        <row r="16">
          <cell r="B16">
            <v>0.31437999999999999</v>
          </cell>
          <cell r="C16">
            <v>0.31753999999999999</v>
          </cell>
          <cell r="D16">
            <v>0.18872</v>
          </cell>
          <cell r="E16">
            <v>0.18756999999999999</v>
          </cell>
          <cell r="F16">
            <v>0.19169</v>
          </cell>
          <cell r="G16">
            <v>0.19051999999999999</v>
          </cell>
        </row>
        <row r="17">
          <cell r="B17">
            <v>0.31455</v>
          </cell>
          <cell r="C17">
            <v>0.31773000000000001</v>
          </cell>
          <cell r="D17">
            <v>0.18948000000000001</v>
          </cell>
          <cell r="E17">
            <v>0.18836</v>
          </cell>
          <cell r="F17">
            <v>0.19228999999999999</v>
          </cell>
          <cell r="G17">
            <v>0.19116</v>
          </cell>
        </row>
        <row r="18">
          <cell r="B18">
            <v>0.31489</v>
          </cell>
          <cell r="C18">
            <v>0.31766</v>
          </cell>
          <cell r="D18">
            <v>0.19012000000000001</v>
          </cell>
          <cell r="E18">
            <v>0.18917</v>
          </cell>
          <cell r="F18">
            <v>0.19303000000000001</v>
          </cell>
          <cell r="G18">
            <v>0.19208</v>
          </cell>
        </row>
        <row r="19">
          <cell r="B19">
            <v>0.30780999999999997</v>
          </cell>
          <cell r="C19">
            <v>0.31919999999999998</v>
          </cell>
          <cell r="D19">
            <v>0.19522</v>
          </cell>
          <cell r="E19">
            <v>0.18616000000000002</v>
          </cell>
          <cell r="F19">
            <v>0.19763999999999998</v>
          </cell>
          <cell r="G19">
            <v>0.19194</v>
          </cell>
        </row>
        <row r="20">
          <cell r="B20">
            <v>0.31581999999999999</v>
          </cell>
          <cell r="C20">
            <v>0.31812000000000001</v>
          </cell>
          <cell r="D20">
            <v>0.19126000000000001</v>
          </cell>
          <cell r="E20">
            <v>0.18961</v>
          </cell>
          <cell r="F20">
            <v>0.19402</v>
          </cell>
          <cell r="G20">
            <v>0.19289000000000001</v>
          </cell>
        </row>
        <row r="21">
          <cell r="B21">
            <v>0.31657000000000002</v>
          </cell>
          <cell r="C21">
            <v>0.31891000000000003</v>
          </cell>
          <cell r="D21">
            <v>0.19170000000000001</v>
          </cell>
          <cell r="E21">
            <v>0.18995000000000001</v>
          </cell>
          <cell r="F21">
            <v>0.19417999999999999</v>
          </cell>
          <cell r="G21">
            <v>0.193</v>
          </cell>
        </row>
        <row r="22">
          <cell r="B22">
            <v>0.31740000000000002</v>
          </cell>
          <cell r="C22">
            <v>0.32018000000000002</v>
          </cell>
          <cell r="D22">
            <v>0.19191</v>
          </cell>
          <cell r="E22">
            <v>0.19095000000000001</v>
          </cell>
          <cell r="F22">
            <v>0.19454000000000002</v>
          </cell>
          <cell r="G22">
            <v>0.19355</v>
          </cell>
        </row>
        <row r="23">
          <cell r="B23">
            <v>0.31838</v>
          </cell>
          <cell r="C23">
            <v>0.32221</v>
          </cell>
          <cell r="D23">
            <v>0.19208</v>
          </cell>
          <cell r="E23">
            <v>0.19070999999999999</v>
          </cell>
          <cell r="F23">
            <v>0.19464000000000001</v>
          </cell>
          <cell r="G23">
            <v>0.19325000000000001</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curve per kw"/>
      <sheetName val="screening curve per mwh"/>
      <sheetName val="screeningcurves"/>
    </sheetNames>
    <sheetDataSet>
      <sheetData sheetId="0" refreshError="1"/>
      <sheetData sheetId="1" refreshError="1"/>
      <sheetData sheetId="2" refreshError="1">
        <row r="16">
          <cell r="F16">
            <v>5813</v>
          </cell>
          <cell r="G16" t="str">
            <v>--</v>
          </cell>
        </row>
        <row r="17">
          <cell r="F17">
            <v>8.76</v>
          </cell>
          <cell r="G17" t="str">
            <v>--</v>
          </cell>
        </row>
        <row r="18">
          <cell r="F18">
            <v>100</v>
          </cell>
          <cell r="G18" t="str">
            <v>--</v>
          </cell>
        </row>
        <row r="19">
          <cell r="F19">
            <v>2</v>
          </cell>
          <cell r="G19">
            <v>2</v>
          </cell>
        </row>
        <row r="20">
          <cell r="F20">
            <v>10780</v>
          </cell>
          <cell r="G20">
            <v>7050</v>
          </cell>
        </row>
        <row r="21">
          <cell r="F21">
            <v>4</v>
          </cell>
          <cell r="G21">
            <v>4</v>
          </cell>
        </row>
        <row r="22">
          <cell r="F22">
            <v>0</v>
          </cell>
          <cell r="G2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sheetName val="Weekly"/>
      <sheetName val="Comments"/>
      <sheetName val="R12 Load Data Issues"/>
      <sheetName val="R12 Load Data"/>
      <sheetName val="Parameters"/>
      <sheetName val="Office Code Note"/>
      <sheetName val="Sheet1"/>
    </sheetNames>
    <sheetDataSet>
      <sheetData sheetId="0"/>
      <sheetData sheetId="1">
        <row r="1">
          <cell r="A1" t="str">
            <v>Nickname
(must be unique)</v>
          </cell>
        </row>
        <row r="2">
          <cell r="A2" t="str">
            <v>Ad Hoc - Cash Flows</v>
          </cell>
        </row>
        <row r="3">
          <cell r="A3" t="str">
            <v>Ad Hoc - Cost Model Updates</v>
          </cell>
        </row>
        <row r="4">
          <cell r="A4" t="str">
            <v>Ad Hoc - HRA Pricing</v>
          </cell>
        </row>
        <row r="5">
          <cell r="A5" t="str">
            <v>Ad Hoc - OOS</v>
          </cell>
        </row>
        <row r="6">
          <cell r="A6" t="str">
            <v>AEP 2013 - Assets - NQ</v>
          </cell>
        </row>
        <row r="7">
          <cell r="A7" t="str">
            <v>AEP 2013 - Assets - Q</v>
          </cell>
        </row>
        <row r="8">
          <cell r="A8" t="str">
            <v>AEP 2013 - Billing</v>
          </cell>
        </row>
        <row r="9">
          <cell r="A9" t="str">
            <v>AEP 2013 - Data - NonUMWA</v>
          </cell>
        </row>
        <row r="10">
          <cell r="A10" t="str">
            <v>AEP 2013 - Data - NQ</v>
          </cell>
        </row>
        <row r="11">
          <cell r="A11" t="str">
            <v>AEP 2013 - Data - Q</v>
          </cell>
        </row>
        <row r="12">
          <cell r="A12" t="str">
            <v>AEP 2013 - Data - UMWA</v>
          </cell>
        </row>
        <row r="13">
          <cell r="A13" t="str">
            <v>AEP 2013 - Fcast - NonUMWA</v>
          </cell>
        </row>
        <row r="14">
          <cell r="A14" t="str">
            <v>AEP 2013 - Fcast - NQ</v>
          </cell>
        </row>
        <row r="15">
          <cell r="A15" t="str">
            <v>AEP 2013 - Fcast - Q</v>
          </cell>
        </row>
        <row r="16">
          <cell r="A16" t="str">
            <v>AEP 2013 - Fcast - UMWA</v>
          </cell>
        </row>
        <row r="17">
          <cell r="A17" t="str">
            <v>AEP 2013 - Govt</v>
          </cell>
        </row>
        <row r="18">
          <cell r="A18" t="str">
            <v>AEP 2013 - PM</v>
          </cell>
        </row>
        <row r="19">
          <cell r="A19" t="str">
            <v>AEP 2013 - Reports - All</v>
          </cell>
        </row>
        <row r="20">
          <cell r="A20" t="str">
            <v>AEP 2013 - Reports - NQ</v>
          </cell>
        </row>
        <row r="21">
          <cell r="A21" t="str">
            <v>AEP 2013 - Reports - NUMWA</v>
          </cell>
        </row>
        <row r="22">
          <cell r="A22" t="str">
            <v>AEP 2013 - Reports - Q</v>
          </cell>
        </row>
        <row r="23">
          <cell r="A23" t="str">
            <v>AEP 2013 - Reports - UMWA</v>
          </cell>
        </row>
        <row r="24">
          <cell r="A24" t="str">
            <v>AEP 2013 - Results - NonUMWA</v>
          </cell>
        </row>
        <row r="25">
          <cell r="A25" t="str">
            <v>AEP 2013 - Results - NonUMWA - old</v>
          </cell>
        </row>
        <row r="26">
          <cell r="A26" t="str">
            <v>AEP 2013 - Results - NQ</v>
          </cell>
        </row>
        <row r="27">
          <cell r="A27" t="str">
            <v>AEP 2013 - Results - Q</v>
          </cell>
        </row>
        <row r="28">
          <cell r="A28" t="str">
            <v>AEP 2013 - Results - UMWA</v>
          </cell>
        </row>
        <row r="29">
          <cell r="A29" t="str">
            <v>AEP 2013 - YED - All</v>
          </cell>
        </row>
        <row r="30">
          <cell r="A30" t="str">
            <v>AEP 2013 - YED - NQ</v>
          </cell>
        </row>
        <row r="31">
          <cell r="A31" t="str">
            <v>AEP 2013 - YED - NUMWA</v>
          </cell>
        </row>
        <row r="32">
          <cell r="A32" t="str">
            <v>AEP 2013 - YED - Q</v>
          </cell>
        </row>
        <row r="33">
          <cell r="A33" t="str">
            <v>AEP 2013 - YED - UMWA</v>
          </cell>
        </row>
        <row r="34">
          <cell r="A34" t="str">
            <v>AEP Ad Hoc - Analysis/Results Dev</v>
          </cell>
        </row>
        <row r="35">
          <cell r="A35" t="str">
            <v>AEP Ad Hoc - Data/ Forecast / Allocation</v>
          </cell>
        </row>
        <row r="36">
          <cell r="A36" t="str">
            <v>AEP Ad Hoc 1</v>
          </cell>
        </row>
        <row r="37">
          <cell r="A37" t="str">
            <v>AEP Ad Hoc 10- Data Conversion - PRW</v>
          </cell>
        </row>
        <row r="38">
          <cell r="A38" t="str">
            <v>AEP Ad Hoc 2 - new BU disclosure</v>
          </cell>
        </row>
        <row r="39">
          <cell r="A39" t="str">
            <v>AEP Ad Hoc 3 - Plan Design / Cost Savings</v>
          </cell>
        </row>
        <row r="40">
          <cell r="A40" t="str">
            <v>AEP Ad Hoc 4- TWIS</v>
          </cell>
        </row>
        <row r="41">
          <cell r="A41" t="str">
            <v>AEP Ad Hoc 5</v>
          </cell>
        </row>
        <row r="42">
          <cell r="A42" t="str">
            <v>AEP Ad Hoc 6 - Data Questions - Pension</v>
          </cell>
        </row>
        <row r="43">
          <cell r="A43" t="str">
            <v>AEP Ad Hoc 7 - Month-End Liabs</v>
          </cell>
        </row>
        <row r="44">
          <cell r="A44" t="str">
            <v>AEP Ad Hoc 8 - Data Conversion - Pension</v>
          </cell>
        </row>
        <row r="45">
          <cell r="A45" t="str">
            <v>AEP Ad Hoc 9 - Data Questions - PRW</v>
          </cell>
        </row>
        <row r="46">
          <cell r="A46" t="str">
            <v>AEP Ad Hoc- Billing &amp; Fin Mgt/ Auditors Request</v>
          </cell>
        </row>
        <row r="47">
          <cell r="A47" t="str">
            <v>AEP Ad Hoc- Proj Plan &amp; Proj Mgt</v>
          </cell>
        </row>
        <row r="48">
          <cell r="A48" t="str">
            <v>AEP Liability Conversion</v>
          </cell>
        </row>
        <row r="49">
          <cell r="A49" t="str">
            <v>Reporting &amp; Meetings</v>
          </cell>
        </row>
        <row r="50">
          <cell r="A50" t="str">
            <v>Barton Adhoc</v>
          </cell>
        </row>
        <row r="51">
          <cell r="A51" t="str">
            <v>Barton AFN</v>
          </cell>
        </row>
        <row r="52">
          <cell r="A52" t="str">
            <v>Barton Assets</v>
          </cell>
        </row>
        <row r="53">
          <cell r="A53" t="str">
            <v>Barton Assumption Setting</v>
          </cell>
        </row>
        <row r="54">
          <cell r="A54" t="str">
            <v>Barton Calcs &amp; Results Dev</v>
          </cell>
        </row>
        <row r="55">
          <cell r="A55" t="str">
            <v>Barton Data</v>
          </cell>
        </row>
        <row r="56">
          <cell r="A56" t="str">
            <v>Barton Forecasting</v>
          </cell>
        </row>
        <row r="57">
          <cell r="A57" t="str">
            <v>Barton Proj Plan &amp; Proj Mgt</v>
          </cell>
        </row>
        <row r="58">
          <cell r="A58" t="str">
            <v>Barton Report Prep &amp; Deliv</v>
          </cell>
        </row>
        <row r="59">
          <cell r="A59" t="str">
            <v>Barton Year-End Disclosure</v>
          </cell>
        </row>
        <row r="60">
          <cell r="A60" t="str">
            <v>Bayer - November Meeting LER</v>
          </cell>
        </row>
        <row r="61">
          <cell r="A61" t="str">
            <v>Bayer audit code</v>
          </cell>
        </row>
        <row r="62">
          <cell r="A62" t="str">
            <v>Bayer Proj Plan &amp; Proj Mgt</v>
          </cell>
        </row>
        <row r="63">
          <cell r="A63" t="str">
            <v>Bayer YED Disclosure</v>
          </cell>
        </row>
        <row r="64">
          <cell r="A64" t="str">
            <v>LTD Valuation</v>
          </cell>
        </row>
        <row r="65">
          <cell r="A65" t="str">
            <v>Bridgestone - Data Clean Up</v>
          </cell>
        </row>
        <row r="66">
          <cell r="A66" t="str">
            <v>2016 Asset</v>
          </cell>
        </row>
        <row r="67">
          <cell r="A67" t="str">
            <v>2016 Billing/Invoicing</v>
          </cell>
        </row>
        <row r="68">
          <cell r="A68" t="str">
            <v>2016 Claims</v>
          </cell>
        </row>
        <row r="69">
          <cell r="A69" t="str">
            <v>2016 Client Deliverables (including YED 2015 Reports)</v>
          </cell>
        </row>
        <row r="70">
          <cell r="A70" t="str">
            <v>2016 Forecasts/Channel Updates</v>
          </cell>
        </row>
        <row r="71">
          <cell r="A71" t="str">
            <v>2016 Government Forms</v>
          </cell>
        </row>
        <row r="72">
          <cell r="A72" t="str">
            <v>2016 In Scope Data</v>
          </cell>
        </row>
        <row r="73">
          <cell r="A73" t="str">
            <v>2016 N/A</v>
          </cell>
        </row>
        <row r="74">
          <cell r="A74" t="str">
            <v>2016 New Business</v>
          </cell>
        </row>
        <row r="75">
          <cell r="A75" t="str">
            <v>2016 Programming/Liability/Results</v>
          </cell>
        </row>
        <row r="76">
          <cell r="A76" t="str">
            <v>2016 Project management</v>
          </cell>
        </row>
        <row r="77">
          <cell r="A77" t="str">
            <v>2017 Assets</v>
          </cell>
        </row>
        <row r="78">
          <cell r="A78" t="str">
            <v>2017 Billing/Invoicing</v>
          </cell>
        </row>
        <row r="79">
          <cell r="A79" t="str">
            <v>2017 Claims</v>
          </cell>
        </row>
        <row r="80">
          <cell r="A80" t="str">
            <v>2017 Client Deliverables</v>
          </cell>
        </row>
        <row r="81">
          <cell r="A81" t="str">
            <v>2017 DO NOT USE - For YED2017</v>
          </cell>
        </row>
        <row r="82">
          <cell r="A82" t="str">
            <v>2017 Forecasts/Channel Updates</v>
          </cell>
        </row>
        <row r="83">
          <cell r="A83" t="str">
            <v>2017 Government Forms</v>
          </cell>
        </row>
        <row r="84">
          <cell r="A84" t="str">
            <v>2017 In Scope Data</v>
          </cell>
        </row>
        <row r="85">
          <cell r="A85" t="str">
            <v>2017 N/A</v>
          </cell>
        </row>
        <row r="86">
          <cell r="A86" t="str">
            <v>2017 Non Trust Adhoc Code 1 (Shared Services)</v>
          </cell>
        </row>
        <row r="87">
          <cell r="A87" t="str">
            <v>2017 Non Trust Adhoc Code 2 (Scott Sullivan)</v>
          </cell>
        </row>
        <row r="88">
          <cell r="A88" t="str">
            <v>2017 Non Trust Adhoc Code 3 (Pam deVeer)</v>
          </cell>
        </row>
        <row r="89">
          <cell r="A89" t="str">
            <v>2017 Non Trust Adhoc Code 4 (Dave Yurmuth)</v>
          </cell>
        </row>
        <row r="90">
          <cell r="A90" t="str">
            <v>2017 Programming/Liabilities/Results</v>
          </cell>
        </row>
        <row r="91">
          <cell r="A91" t="str">
            <v>2017 Trust Adhoc Code</v>
          </cell>
        </row>
        <row r="92">
          <cell r="A92" t="str">
            <v>Auditor's request</v>
          </cell>
        </row>
        <row r="93">
          <cell r="A93" t="str">
            <v>Auditor's request 2016</v>
          </cell>
        </row>
        <row r="94">
          <cell r="A94" t="str">
            <v>BAI Experience Study</v>
          </cell>
        </row>
        <row r="95">
          <cell r="A95" t="str">
            <v>BAI Liability Conversion</v>
          </cell>
        </row>
        <row r="96">
          <cell r="A96" t="str">
            <v xml:space="preserve">BAI Project Management </v>
          </cell>
        </row>
        <row r="97">
          <cell r="A97" t="str">
            <v>BAI Section 199</v>
          </cell>
        </row>
        <row r="98">
          <cell r="A98" t="str">
            <v>Bridgestone 5-year age bracket counts</v>
          </cell>
        </row>
        <row r="99">
          <cell r="A99" t="str">
            <v>Bridgestone Data Process</v>
          </cell>
        </row>
        <row r="100">
          <cell r="A100" t="str">
            <v>BSAM - Shutdown Scenarios</v>
          </cell>
        </row>
        <row r="101">
          <cell r="A101" t="str">
            <v>Data Coversion</v>
          </cell>
        </row>
        <row r="102">
          <cell r="A102" t="str">
            <v>Disclosure Exhibits and Ratelinks for YED 2016</v>
          </cell>
        </row>
        <row r="103">
          <cell r="A103" t="str">
            <v>Forcasting</v>
          </cell>
        </row>
        <row r="104">
          <cell r="A104" t="str">
            <v>Liability and Results</v>
          </cell>
        </row>
        <row r="105">
          <cell r="A105" t="str">
            <v>Non-Billable Work</v>
          </cell>
        </row>
        <row r="106">
          <cell r="A106" t="str">
            <v>Plan Design Pricing</v>
          </cell>
        </row>
        <row r="107">
          <cell r="A107" t="str">
            <v>Chargeurs Adhoc (any task code, just comment)</v>
          </cell>
        </row>
        <row r="108">
          <cell r="A108" t="str">
            <v>Chargeurs Assets</v>
          </cell>
        </row>
        <row r="109">
          <cell r="A109" t="str">
            <v>Chargeurs Assumptions</v>
          </cell>
        </row>
        <row r="110">
          <cell r="A110" t="str">
            <v>Chargeurs Auditors</v>
          </cell>
        </row>
        <row r="111">
          <cell r="A111" t="str">
            <v>Chargeurs Claims analysis</v>
          </cell>
        </row>
        <row r="112">
          <cell r="A112" t="str">
            <v>Chargeurs Data</v>
          </cell>
        </row>
        <row r="113">
          <cell r="A113" t="str">
            <v>Chargeurs Forecasts</v>
          </cell>
        </row>
        <row r="114">
          <cell r="A114" t="str">
            <v>Chargeurs Government forms (PBGC, AFN, 5500, etc.)</v>
          </cell>
        </row>
        <row r="115">
          <cell r="A115" t="str">
            <v>Chargeurs Liabilitites, results</v>
          </cell>
        </row>
        <row r="116">
          <cell r="A116" t="str">
            <v>Chargeurs Miscellaneous (include comment)</v>
          </cell>
        </row>
        <row r="117">
          <cell r="A117" t="str">
            <v>Chargeurs Project Management</v>
          </cell>
        </row>
        <row r="118">
          <cell r="A118" t="str">
            <v>Chargeurs Reports, presentations</v>
          </cell>
        </row>
        <row r="119">
          <cell r="A119" t="str">
            <v>Chargeurs YED</v>
          </cell>
        </row>
        <row r="120">
          <cell r="A120" t="str">
            <v>OLD Benefit Calculation/Data</v>
          </cell>
        </row>
        <row r="121">
          <cell r="A121" t="str">
            <v>OLD Chargeurs Project Management</v>
          </cell>
        </row>
        <row r="122">
          <cell r="A122" t="str">
            <v>OLD Charguers Disclosure</v>
          </cell>
        </row>
        <row r="123">
          <cell r="A123" t="str">
            <v>OLD General Non-billable</v>
          </cell>
        </row>
        <row r="124">
          <cell r="A124" t="str">
            <v>OLD RP2014 Mortality Study/ Report and Mtg</v>
          </cell>
        </row>
        <row r="125">
          <cell r="A125" t="str">
            <v>OLD Valuation Report/ Results Dev</v>
          </cell>
        </row>
        <row r="126">
          <cell r="A126" t="str">
            <v>OLD Valuation with BLS</v>
          </cell>
        </row>
        <row r="127">
          <cell r="A127" t="str">
            <v>Plan Termination Study</v>
          </cell>
        </row>
        <row r="128">
          <cell r="A128" t="str">
            <v>Covestro audit code</v>
          </cell>
        </row>
        <row r="129">
          <cell r="A129" t="str">
            <v>YED disclosure/IAS19</v>
          </cell>
        </row>
        <row r="130">
          <cell r="A130" t="str">
            <v>Ad Hoc 2</v>
          </cell>
        </row>
        <row r="131">
          <cell r="A131" t="str">
            <v>Ad Hoc 3</v>
          </cell>
        </row>
        <row r="132">
          <cell r="A132" t="str">
            <v>Assets</v>
          </cell>
        </row>
        <row r="133">
          <cell r="A133" t="str">
            <v>Assumption Setting</v>
          </cell>
        </row>
        <row r="134">
          <cell r="A134" t="str">
            <v>Auditor Data Listing</v>
          </cell>
        </row>
        <row r="135">
          <cell r="A135" t="str">
            <v>Calcs &amp; Results Dev</v>
          </cell>
        </row>
        <row r="136">
          <cell r="A136" t="str">
            <v>Claim Analysis &amp; Dev</v>
          </cell>
        </row>
        <row r="137">
          <cell r="A137" t="str">
            <v>Data</v>
          </cell>
        </row>
        <row r="138">
          <cell r="A138" t="str">
            <v>Eramet New Business</v>
          </cell>
        </row>
        <row r="139">
          <cell r="A139" t="str">
            <v>Fix Fee Project - Val and Gov Forms</v>
          </cell>
        </row>
        <row r="140">
          <cell r="A140" t="str">
            <v>Forecasting</v>
          </cell>
        </row>
        <row r="141">
          <cell r="A141" t="str">
            <v>IAS19 work/YED disclosure</v>
          </cell>
        </row>
        <row r="142">
          <cell r="A142" t="str">
            <v>Report Prepare and Deliver</v>
          </cell>
        </row>
        <row r="143">
          <cell r="A143" t="str">
            <v>Team management meeting</v>
          </cell>
        </row>
        <row r="144">
          <cell r="A144" t="str">
            <v>First Fin Fixed Fee - Adhoc 1</v>
          </cell>
        </row>
        <row r="145">
          <cell r="A145" t="str">
            <v>First Fin Fixed Fee - Adhoc 2</v>
          </cell>
        </row>
        <row r="146">
          <cell r="A146" t="str">
            <v>First Fin Fixed Fee - Adhoc 3</v>
          </cell>
        </row>
        <row r="147">
          <cell r="A147" t="str">
            <v>First Fin Fixed Fee - Assets</v>
          </cell>
        </row>
        <row r="148">
          <cell r="A148" t="str">
            <v>First Fin Fixed Fee - Assumption Setting</v>
          </cell>
        </row>
        <row r="149">
          <cell r="A149" t="str">
            <v>First Fin Fixed Fee - Calcs &amp; Results Dev</v>
          </cell>
        </row>
        <row r="150">
          <cell r="A150" t="str">
            <v>First Fin Fixed Fee - Claim Analysis &amp; Dev</v>
          </cell>
        </row>
        <row r="151">
          <cell r="A151" t="str">
            <v>First Fin Fixed Fee - Data</v>
          </cell>
        </row>
        <row r="152">
          <cell r="A152" t="str">
            <v>First Fin Fixed Fee - Forecasting</v>
          </cell>
        </row>
        <row r="153">
          <cell r="A153" t="str">
            <v>First Fin Fixed Fee - Report Prep &amp; Deliv</v>
          </cell>
        </row>
        <row r="154">
          <cell r="A154" t="str">
            <v>First Fin Fixed Fee - Year-end Disclosure</v>
          </cell>
        </row>
        <row r="155">
          <cell r="A155" t="str">
            <v>First Fin OOS - Adhoc 1</v>
          </cell>
        </row>
        <row r="156">
          <cell r="A156" t="str">
            <v>First Fin OOS - Adhoc 2</v>
          </cell>
        </row>
        <row r="157">
          <cell r="A157" t="str">
            <v>First Fin OOS - Adhoc 3</v>
          </cell>
        </row>
        <row r="158">
          <cell r="A158" t="str">
            <v>First Fin OOS - Analysis/Results Dev</v>
          </cell>
        </row>
        <row r="159">
          <cell r="A159" t="str">
            <v>First Fin OOS - Data</v>
          </cell>
        </row>
        <row r="160">
          <cell r="A160" t="str">
            <v>First Fin OOS - Reporting &amp; Meetings</v>
          </cell>
        </row>
        <row r="161">
          <cell r="A161" t="str">
            <v>Mortality Creditbility Tool</v>
          </cell>
        </row>
        <row r="162">
          <cell r="A162" t="str">
            <v>Materion Non-Trust 01.01-NB.New Business</v>
          </cell>
        </row>
        <row r="163">
          <cell r="A163" t="str">
            <v>Materion Non-Trust 01.02-NB.Other NonBillable</v>
          </cell>
        </row>
        <row r="164">
          <cell r="A164" t="str">
            <v>Materion Non-Trust 02.00-Billing &amp; Fin Mgt</v>
          </cell>
        </row>
        <row r="165">
          <cell r="A165" t="str">
            <v>Materion Non-Trust 03.00-Proj Plan &amp; Proj Mgt</v>
          </cell>
        </row>
        <row r="166">
          <cell r="A166" t="str">
            <v>Materion Non-Trust 04.01-Data</v>
          </cell>
        </row>
        <row r="167">
          <cell r="A167" t="str">
            <v>Materion Non-Trust 04.02-Assumption Setting</v>
          </cell>
        </row>
        <row r="168">
          <cell r="A168" t="str">
            <v>Materion Non-Trust 04.03-Assets</v>
          </cell>
        </row>
        <row r="169">
          <cell r="A169" t="str">
            <v>Materion Non-Trust 04.04-Claim Analysis &amp; Dev</v>
          </cell>
        </row>
        <row r="170">
          <cell r="A170" t="str">
            <v>Materion Non-Trust 04.05-Calcs &amp; Results Dev</v>
          </cell>
        </row>
        <row r="171">
          <cell r="A171" t="str">
            <v>Materion Non-Trust 04.06-Report Prep &amp; Deliv</v>
          </cell>
        </row>
        <row r="172">
          <cell r="A172" t="str">
            <v>Materion Non-Trust 04.07-Forecasting</v>
          </cell>
        </row>
        <row r="173">
          <cell r="A173" t="str">
            <v>Materion Non-Trust 04.08-Year-End Disclosure</v>
          </cell>
        </row>
        <row r="174">
          <cell r="A174" t="str">
            <v>Materion Non-Trust 04.09-Ad Hoc 1</v>
          </cell>
        </row>
        <row r="175">
          <cell r="A175" t="str">
            <v>Materion Non-Trust 04.10-Ad Hoc 2</v>
          </cell>
        </row>
        <row r="176">
          <cell r="A176" t="str">
            <v>Materion Non-Trust 04.11-Ad Hoc 3</v>
          </cell>
        </row>
        <row r="177">
          <cell r="A177" t="str">
            <v>Materion OOS 01.01-NB.New Business</v>
          </cell>
        </row>
        <row r="178">
          <cell r="A178" t="str">
            <v>Materion OOS 01.02-NB.Other NonBillable</v>
          </cell>
        </row>
        <row r="179">
          <cell r="A179" t="str">
            <v>Materion OOS 02.00-Billing &amp; Fin Mgt</v>
          </cell>
        </row>
        <row r="180">
          <cell r="A180" t="str">
            <v>Materion OOS 03.00-Proj Plan &amp; Proj Mgt</v>
          </cell>
        </row>
        <row r="181">
          <cell r="A181" t="str">
            <v>Materion OOS 04.01-Data</v>
          </cell>
        </row>
        <row r="182">
          <cell r="A182" t="str">
            <v>Materion OOS 04.02-Assumption Setting</v>
          </cell>
        </row>
        <row r="183">
          <cell r="A183" t="str">
            <v>Materion OOS 04.03-Assets</v>
          </cell>
        </row>
        <row r="184">
          <cell r="A184" t="str">
            <v>Materion OOS 04.04-Claim Analysis &amp; Dev</v>
          </cell>
        </row>
        <row r="185">
          <cell r="A185" t="str">
            <v>Materion OOS 04.05-Calcs &amp; Results Dev (Disc Dis mort)</v>
          </cell>
        </row>
        <row r="186">
          <cell r="A186" t="str">
            <v>Materion OOS 04.06-Report Prep &amp; Deliv</v>
          </cell>
        </row>
        <row r="187">
          <cell r="A187" t="str">
            <v>Materion OOS 04.07-Forecasting</v>
          </cell>
        </row>
        <row r="188">
          <cell r="A188" t="str">
            <v>Materion OOS 04.08-Year-End Disclosure</v>
          </cell>
        </row>
        <row r="189">
          <cell r="A189" t="str">
            <v>Materion OOS 04.09-Ad Hoc 1 (LS factors)</v>
          </cell>
        </row>
        <row r="190">
          <cell r="A190" t="str">
            <v>Materion OOS 04.10-Ad Hoc 2 (gov forms)</v>
          </cell>
        </row>
        <row r="191">
          <cell r="A191" t="str">
            <v>Materion OOS 04.11-Ad Hoc 3 (plan freeze/plan design)</v>
          </cell>
        </row>
        <row r="192">
          <cell r="A192" t="str">
            <v>Materion Trust 01.01-NB.New Business</v>
          </cell>
        </row>
        <row r="193">
          <cell r="A193" t="str">
            <v>Materion Trust 01.02-NB.Other NonBillable</v>
          </cell>
        </row>
        <row r="194">
          <cell r="A194" t="str">
            <v>Materion Trust 02.00-Billing &amp; Fin Mgt</v>
          </cell>
        </row>
        <row r="195">
          <cell r="A195" t="str">
            <v>Materion Trust 03.00-Proj Plan &amp; Proj Mgt</v>
          </cell>
        </row>
        <row r="196">
          <cell r="A196" t="str">
            <v>Materion Trust 04.01-FY Budget &amp; Target</v>
          </cell>
        </row>
        <row r="197">
          <cell r="A197" t="str">
            <v>Materion Trust 04.02-Flex Pricing</v>
          </cell>
        </row>
        <row r="198">
          <cell r="A198" t="str">
            <v>Materion Trust 04.03-Strategy/LT Planning</v>
          </cell>
        </row>
        <row r="199">
          <cell r="A199" t="str">
            <v>Materion Trust 04.04-Other/Miscellaneous</v>
          </cell>
        </row>
        <row r="200">
          <cell r="A200" t="str">
            <v>Materion Trust 04.05-Calcs &amp; Results Dev</v>
          </cell>
        </row>
        <row r="201">
          <cell r="A201" t="str">
            <v>Materion Trust 04.06-Report Prep &amp; Deliv</v>
          </cell>
        </row>
        <row r="202">
          <cell r="A202" t="str">
            <v>Materion Trust 04.07-Forecasting</v>
          </cell>
        </row>
        <row r="203">
          <cell r="A203" t="str">
            <v>Materion Trust 04.08-Year-End Disclosure</v>
          </cell>
        </row>
        <row r="204">
          <cell r="A204" t="str">
            <v>Materion Trust 04.09-Ad Hoc 1</v>
          </cell>
        </row>
        <row r="205">
          <cell r="A205" t="str">
            <v>Materion Trust 04.10-Ad Hoc 2</v>
          </cell>
        </row>
        <row r="206">
          <cell r="A206" t="str">
            <v>Materion Trust 04.11-Ad Hoc 3</v>
          </cell>
        </row>
        <row r="207">
          <cell r="A207" t="str">
            <v>2014 Disclosure</v>
          </cell>
        </row>
        <row r="208">
          <cell r="A208" t="str">
            <v>NG - Inactive CAS Payment</v>
          </cell>
        </row>
        <row r="209">
          <cell r="A209" t="str">
            <v>SRIP SWIFT 4</v>
          </cell>
        </row>
        <row r="210">
          <cell r="A210" t="str">
            <v>OPEB Valuation</v>
          </cell>
        </row>
        <row r="211">
          <cell r="A211" t="str">
            <v>Billing and Filing Mgt</v>
          </cell>
        </row>
        <row r="212">
          <cell r="A212" t="str">
            <v>Calculation &amp; Results Dev</v>
          </cell>
        </row>
        <row r="213">
          <cell r="A213" t="str">
            <v>Calculator update</v>
          </cell>
        </row>
        <row r="214">
          <cell r="A214" t="str">
            <v>New Business</v>
          </cell>
        </row>
        <row r="215">
          <cell r="A215" t="str">
            <v>Other NonBillable</v>
          </cell>
        </row>
        <row r="216">
          <cell r="A216" t="str">
            <v>Premier Asset</v>
          </cell>
        </row>
        <row r="217">
          <cell r="A217" t="str">
            <v>Premier Assumption Setting</v>
          </cell>
        </row>
        <row r="218">
          <cell r="A218" t="str">
            <v>Premier Claim Analysis &amp; Dev</v>
          </cell>
        </row>
        <row r="219">
          <cell r="A219" t="str">
            <v>Premier Data Process</v>
          </cell>
        </row>
        <row r="220">
          <cell r="A220" t="str">
            <v>Project Management</v>
          </cell>
        </row>
        <row r="221">
          <cell r="A221" t="str">
            <v>Reports and Projections</v>
          </cell>
        </row>
        <row r="222">
          <cell r="A222" t="str">
            <v>SWIFT</v>
          </cell>
        </row>
        <row r="223">
          <cell r="A223" t="str">
            <v>Valuation</v>
          </cell>
        </row>
        <row r="224">
          <cell r="A224" t="str">
            <v>Weldon</v>
          </cell>
        </row>
        <row r="225">
          <cell r="A225" t="str">
            <v>Salem BLS</v>
          </cell>
        </row>
        <row r="226">
          <cell r="A226" t="str">
            <v>LTD OOS</v>
          </cell>
        </row>
        <row r="227">
          <cell r="A227" t="str">
            <v>PRW OOS</v>
          </cell>
        </row>
        <row r="228">
          <cell r="A228" t="str">
            <v>The Osborn Ad Hoc 1</v>
          </cell>
        </row>
        <row r="229">
          <cell r="A229" t="str">
            <v>The Osborn Ad Hoc 2</v>
          </cell>
        </row>
        <row r="230">
          <cell r="A230" t="str">
            <v>The Osborn Ad Hoc 3</v>
          </cell>
        </row>
        <row r="231">
          <cell r="A231" t="str">
            <v>The Osborn Asset</v>
          </cell>
        </row>
        <row r="232">
          <cell r="A232" t="str">
            <v>The Osborn Assumption Setting</v>
          </cell>
        </row>
        <row r="233">
          <cell r="A233" t="str">
            <v>The Osborn Calcs &amp; Results Dev</v>
          </cell>
        </row>
        <row r="234">
          <cell r="A234" t="str">
            <v>The Osborn Claim Analysis &amp; Dev</v>
          </cell>
        </row>
        <row r="235">
          <cell r="A235" t="str">
            <v>The Osborn Data</v>
          </cell>
        </row>
        <row r="236">
          <cell r="A236" t="str">
            <v>The Osborn Forecasting</v>
          </cell>
        </row>
        <row r="237">
          <cell r="A237" t="str">
            <v>The Osborn Proj Plan &amp; Proj Mgt (Expense)</v>
          </cell>
        </row>
        <row r="238">
          <cell r="A238" t="str">
            <v>The Osborn Reports and Deliverables</v>
          </cell>
        </row>
        <row r="239">
          <cell r="A239" t="str">
            <v>The Osborn Year-End Disclosure</v>
          </cell>
        </row>
        <row r="240">
          <cell r="A240" t="str">
            <v>Data verification collecting changes</v>
          </cell>
        </row>
        <row r="241">
          <cell r="A241" t="str">
            <v xml:space="preserve">Data Verification Data Support </v>
          </cell>
        </row>
        <row r="242">
          <cell r="A242" t="str">
            <v>Dawson postret death processing</v>
          </cell>
        </row>
        <row r="243">
          <cell r="A243" t="str">
            <v>Disclosre work related to Pioneer (Stub Period/ rollforward sheet)</v>
          </cell>
        </row>
        <row r="244">
          <cell r="A244" t="str">
            <v>Fix Fee - Annual Funding Notices</v>
          </cell>
        </row>
        <row r="245">
          <cell r="A245" t="str">
            <v>Fix Fee - ASC 965 OPEB Bargaining Plan Due to VEBA Funding</v>
          </cell>
        </row>
        <row r="246">
          <cell r="A246" t="str">
            <v>Fix Fee - Bargaining Plan Surviving Spouses Annuity Equv/Min Distrib</v>
          </cell>
        </row>
        <row r="247">
          <cell r="A247" t="str">
            <v>Fix Fee - BOND: Link  Pension + OPEB  (1 iteration and report)</v>
          </cell>
        </row>
        <row r="248">
          <cell r="A248" t="str">
            <v>Fix Fee - Changing Quantify Data Process</v>
          </cell>
        </row>
        <row r="249">
          <cell r="A249" t="str">
            <v>Fix Fee - Counts for PBGC/Form 5500</v>
          </cell>
        </row>
        <row r="250">
          <cell r="A250" t="str">
            <v>Fix Fee - Data Request (Pension + OPEB)</v>
          </cell>
        </row>
        <row r="251">
          <cell r="A251" t="str">
            <v>Fix Fee - Disclosure Planning Meeting (Pension + OPEB)</v>
          </cell>
        </row>
        <row r="252">
          <cell r="A252" t="str">
            <v>Fix Fee - Elections - PPA Assumptions and Credit Balance</v>
          </cell>
        </row>
        <row r="253">
          <cell r="A253" t="str">
            <v>Fix Fee - Forecaster - January Update for assets, discount rate and benefit payments</v>
          </cell>
        </row>
        <row r="254">
          <cell r="A254" t="str">
            <v>Fix Fee - Forecaster - June Update for census and val results</v>
          </cell>
        </row>
        <row r="255">
          <cell r="A255" t="str">
            <v>Fix Fee - fxAct Software Update</v>
          </cell>
        </row>
        <row r="256">
          <cell r="A256" t="str">
            <v>Fix Fee - Internal General Valuation Planning (see separate code for External Val Planning Mtg at Timken)</v>
          </cell>
        </row>
        <row r="257">
          <cell r="A257" t="str">
            <v>Fix Fee - Notify Union of Actuarial Assumptions Used for Bargaining Plan benefit calculations</v>
          </cell>
        </row>
        <row r="258">
          <cell r="A258" t="str">
            <v>Fix Fee - OPEB Allocations</v>
          </cell>
        </row>
        <row r="259">
          <cell r="A259" t="str">
            <v>Fix Fee - OPEB Disclosure</v>
          </cell>
        </row>
        <row r="260">
          <cell r="A260" t="str">
            <v>Fix Fee - OPEB Expense Valuation (data work / expense current year / 5 year expense projection)</v>
          </cell>
        </row>
        <row r="261">
          <cell r="A261" t="str">
            <v>Fix Fee - OPEB Updated Expense - January</v>
          </cell>
        </row>
        <row r="262">
          <cell r="A262" t="str">
            <v>Fix Fee - PBGC Electronic Filing</v>
          </cell>
        </row>
        <row r="263">
          <cell r="A263" t="str">
            <v>Fix Fee - Pension - 5 year projection cash funding</v>
          </cell>
        </row>
        <row r="264">
          <cell r="A264" t="str">
            <v>Fix Fee - Pension - 5 year projection pension expense</v>
          </cell>
        </row>
        <row r="265">
          <cell r="A265" t="str">
            <v>Fix Fee - Pension - Current Year Expense (includes expense reconciliation)</v>
          </cell>
        </row>
        <row r="266">
          <cell r="A266" t="str">
            <v>Fix Fee - Pension - Current Year Funding Valuation (including report)</v>
          </cell>
        </row>
        <row r="267">
          <cell r="A267" t="str">
            <v>Fix Fee - Pension - Data Work (In Scope - see separate code for Changing Quantify Data Process)</v>
          </cell>
        </row>
        <row r="268">
          <cell r="A268" t="str">
            <v>Fix Fee - Pension - Gain/Loss Analysis</v>
          </cell>
        </row>
        <row r="269">
          <cell r="A269" t="str">
            <v>Fix Fee - Pension Allocations</v>
          </cell>
        </row>
        <row r="270">
          <cell r="A270" t="str">
            <v>Fix Fee - Pension Census Upload for Plan Auditors</v>
          </cell>
        </row>
        <row r="271">
          <cell r="A271" t="str">
            <v>Fix Fee - Pension Disclosure</v>
          </cell>
        </row>
        <row r="272">
          <cell r="A272" t="str">
            <v>Fix Fee - Relative Value Notices Update</v>
          </cell>
        </row>
        <row r="273">
          <cell r="A273" t="str">
            <v>Fix Fee - Schedules SB</v>
          </cell>
        </row>
        <row r="274">
          <cell r="A274" t="str">
            <v>Fix Fee - Update Spreadsheet to Allocate Cash Contribution</v>
          </cell>
        </row>
        <row r="275">
          <cell r="A275" t="str">
            <v>Fix Fee - Valuation Planning Meeting at Timken (Pension + OPEB)</v>
          </cell>
        </row>
        <row r="276">
          <cell r="A276" t="str">
            <v>Fix Fee - Valuation Results Meeting - Pension + OPEB  (Prep / Slide Deck / Attendance)</v>
          </cell>
        </row>
        <row r="277">
          <cell r="A277" t="str">
            <v>Implementation - Meetings</v>
          </cell>
        </row>
        <row r="278">
          <cell r="A278" t="str">
            <v>Pioneer Annuity Purchase T&amp;E Services - Data Cleanup</v>
          </cell>
        </row>
        <row r="279">
          <cell r="A279" t="str">
            <v>Pioneer Annuity Purchase T&amp;E Services - Data File Preparation</v>
          </cell>
        </row>
        <row r="280">
          <cell r="A280" t="str">
            <v>Pioneer Annuity Purchase T&amp;E Services - Independent Fiduciary &amp; Legal Support</v>
          </cell>
        </row>
        <row r="281">
          <cell r="A281" t="str">
            <v>Pioneer Fixed Fee - Annuity Placement Services</v>
          </cell>
        </row>
        <row r="282">
          <cell r="A282" t="str">
            <v>Pioneer Fixed Fee - Financial Analysis including MED</v>
          </cell>
        </row>
        <row r="283">
          <cell r="A283" t="str">
            <v>Pioneer Fixed Fee - Project Management</v>
          </cell>
        </row>
        <row r="284">
          <cell r="A284" t="str">
            <v>Project Dawson</v>
          </cell>
        </row>
        <row r="285">
          <cell r="A285" t="str">
            <v>Project Pioneer - June work</v>
          </cell>
        </row>
        <row r="286">
          <cell r="A286" t="str">
            <v>Timken OOS - 04.01 TLMT Trust</v>
          </cell>
        </row>
        <row r="287">
          <cell r="A287" t="str">
            <v>Timken OOS - 04.02 TLMT Trust</v>
          </cell>
        </row>
        <row r="288">
          <cell r="A288" t="str">
            <v>Timken OOS - 04.03 TLMT Trust</v>
          </cell>
        </row>
        <row r="289">
          <cell r="A289" t="str">
            <v>Timken OOS - 04.04 TLMT Trust</v>
          </cell>
        </row>
        <row r="290">
          <cell r="A290" t="str">
            <v>Timken OOS - 04.05 Barg Trust</v>
          </cell>
        </row>
        <row r="291">
          <cell r="A291" t="str">
            <v>Timken OOS - 04.06 Barg Trust</v>
          </cell>
        </row>
        <row r="292">
          <cell r="A292" t="str">
            <v>Timken OOS - 04.07 Barg Trust</v>
          </cell>
        </row>
        <row r="293">
          <cell r="A293" t="str">
            <v>Timken OOS - 04.08 Barg Trust</v>
          </cell>
        </row>
        <row r="294">
          <cell r="A294" t="str">
            <v>Timken OOS - 04.09 Non Trust</v>
          </cell>
        </row>
        <row r="295">
          <cell r="A295" t="str">
            <v>Timken OOS - 04.10 Non Trust</v>
          </cell>
        </row>
        <row r="296">
          <cell r="A296" t="str">
            <v>Timken OOS - 04.11 Non Trust</v>
          </cell>
        </row>
        <row r="297">
          <cell r="A297" t="str">
            <v>Timken OOS - 04.12 Non Trust</v>
          </cell>
        </row>
        <row r="298">
          <cell r="A298" t="str">
            <v>Timken OOS - Billing</v>
          </cell>
        </row>
        <row r="299">
          <cell r="A299" t="str">
            <v>Timken OOS - Proj Mgt, Travel</v>
          </cell>
        </row>
        <row r="300">
          <cell r="A300" t="str">
            <v>Timken TWIS Project</v>
          </cell>
        </row>
        <row r="301">
          <cell r="A301" t="str">
            <v>YED Disclosure In-Scope/Bargaining Work</v>
          </cell>
        </row>
        <row r="302">
          <cell r="A302" t="str">
            <v>YED Disclosure In-Scope/TLMT work</v>
          </cell>
        </row>
        <row r="303">
          <cell r="A303" t="str">
            <v>Timken BLS - Benefit Recalculations</v>
          </cell>
        </row>
        <row r="304">
          <cell r="A304" t="str">
            <v>Timken BLS - Billing &amp; Fin Mgt</v>
          </cell>
        </row>
        <row r="305">
          <cell r="A305" t="str">
            <v>Timken BLS - Calcs-Dev</v>
          </cell>
        </row>
        <row r="306">
          <cell r="A306" t="str">
            <v>Timken BLS - Call Center</v>
          </cell>
        </row>
        <row r="307">
          <cell r="A307" t="str">
            <v>Timken BLS - Case Management</v>
          </cell>
        </row>
        <row r="308">
          <cell r="A308" t="str">
            <v>Timken BLS - Communications</v>
          </cell>
        </row>
        <row r="309">
          <cell r="A309" t="str">
            <v>Timken BLS - Data</v>
          </cell>
        </row>
        <row r="310">
          <cell r="A310" t="str">
            <v>Timken BLS - EEpoint</v>
          </cell>
        </row>
        <row r="311">
          <cell r="A311" t="str">
            <v>Timken BLS - Fulfillment/Mailing</v>
          </cell>
        </row>
        <row r="312">
          <cell r="A312" t="str">
            <v>Timken BLS - Kits-Development</v>
          </cell>
        </row>
        <row r="313">
          <cell r="A313" t="str">
            <v>Timken BLS - Meetings</v>
          </cell>
        </row>
        <row r="314">
          <cell r="A314" t="str">
            <v>Timken BLS - New Bus</v>
          </cell>
        </row>
        <row r="315">
          <cell r="A315" t="str">
            <v>Timken BLS - Other NonBill</v>
          </cell>
        </row>
        <row r="316">
          <cell r="A316" t="str">
            <v>Timken BLS - PBO Estimate</v>
          </cell>
        </row>
        <row r="317">
          <cell r="A317" t="str">
            <v>Timken BLS - PM</v>
          </cell>
        </row>
        <row r="318">
          <cell r="A318" t="str">
            <v>Timken BLS - Recalculations</v>
          </cell>
        </row>
        <row r="319">
          <cell r="A319" t="str">
            <v>Timken BLS - Reporting</v>
          </cell>
        </row>
        <row r="320">
          <cell r="A320" t="str">
            <v>Timken BLS - Review-returned kits</v>
          </cell>
        </row>
        <row r="321">
          <cell r="A321" t="str">
            <v>Timken BLS - Specs</v>
          </cell>
        </row>
        <row r="322">
          <cell r="A322" t="str">
            <v>Timken BLS - Trustee File</v>
          </cell>
        </row>
        <row r="323">
          <cell r="A323" t="str">
            <v>TimkenSteel 02.00 OOS Billing</v>
          </cell>
        </row>
        <row r="324">
          <cell r="A324" t="str">
            <v>TimkenSteel 03.00 OOS Travel</v>
          </cell>
        </row>
        <row r="325">
          <cell r="A325" t="str">
            <v>TimkenSteel 04.01 OOS Barg Trust</v>
          </cell>
        </row>
        <row r="326">
          <cell r="A326" t="str">
            <v>TimkenSteel 04.02 OOS Barg Trust</v>
          </cell>
        </row>
        <row r="327">
          <cell r="A327" t="str">
            <v>TimkenSteel 04.03 OOS Barg Trust</v>
          </cell>
        </row>
        <row r="328">
          <cell r="A328" t="str">
            <v>TimkenSteel 04.04 OOS NonBarg Trust</v>
          </cell>
        </row>
        <row r="329">
          <cell r="A329" t="str">
            <v>TimkenSteel 04.05 OOS NonBarg Trust</v>
          </cell>
        </row>
        <row r="330">
          <cell r="A330" t="str">
            <v>TimkenSteel 04.06 OOS NonBarg Trust</v>
          </cell>
        </row>
        <row r="331">
          <cell r="A331" t="str">
            <v>TimkenSteel 04.07 OOS Non-Trust</v>
          </cell>
        </row>
        <row r="332">
          <cell r="A332" t="str">
            <v>TimkenSteel 04.08 OOS Non-Trust</v>
          </cell>
        </row>
        <row r="333">
          <cell r="A333" t="str">
            <v>TimkenSteel 04.09 OOS Non-Trust</v>
          </cell>
        </row>
        <row r="334">
          <cell r="A334" t="str">
            <v>TimkenSteel 04.10 OOS Misc</v>
          </cell>
        </row>
        <row r="335">
          <cell r="A335" t="str">
            <v>TimkenSteel 04.11 OOS Misc</v>
          </cell>
        </row>
        <row r="336">
          <cell r="A336" t="str">
            <v>TimkenSteel 04.12 OOS Misc</v>
          </cell>
        </row>
        <row r="337">
          <cell r="A337" t="str">
            <v>TimkenSteel Val - ad hoc #1</v>
          </cell>
        </row>
        <row r="338">
          <cell r="A338" t="str">
            <v>TimkenSteel Val - ad hoc #2</v>
          </cell>
        </row>
        <row r="339">
          <cell r="A339" t="str">
            <v>TimkenSteel Val - ad hoc #3</v>
          </cell>
        </row>
        <row r="340">
          <cell r="A340" t="str">
            <v>TimkenSteel Val - assets</v>
          </cell>
        </row>
        <row r="341">
          <cell r="A341" t="str">
            <v>TimkenSteel Val - assumptions</v>
          </cell>
        </row>
        <row r="342">
          <cell r="A342" t="str">
            <v>TimkenSteel Val - billing</v>
          </cell>
        </row>
        <row r="343">
          <cell r="A343" t="str">
            <v>TimkenSteel Val - claims</v>
          </cell>
        </row>
        <row r="344">
          <cell r="A344" t="str">
            <v>TimkenSteel Val - data</v>
          </cell>
        </row>
        <row r="345">
          <cell r="A345" t="str">
            <v>TimkenSteel Val - disclosure</v>
          </cell>
        </row>
        <row r="346">
          <cell r="A346" t="str">
            <v>TimkenSteel Val - forecasting</v>
          </cell>
        </row>
        <row r="347">
          <cell r="A347" t="str">
            <v>TimkenSteel Val - project mgt</v>
          </cell>
        </row>
        <row r="348">
          <cell r="A348" t="str">
            <v>TimkenSteel Val - report</v>
          </cell>
        </row>
        <row r="349">
          <cell r="A349" t="str">
            <v>TimkenSteel Val - results</v>
          </cell>
        </row>
        <row r="350">
          <cell r="A350" t="str">
            <v>Actuarial Committee</v>
          </cell>
        </row>
        <row r="351">
          <cell r="A351" t="str">
            <v>Actuarial Exam Study</v>
          </cell>
        </row>
        <row r="352">
          <cell r="A352" t="str">
            <v>Actuarial Exam Time</v>
          </cell>
        </row>
        <row r="353">
          <cell r="A353" t="str">
            <v>Exam Coordination</v>
          </cell>
        </row>
        <row r="354">
          <cell r="A354" t="str">
            <v>General Admin</v>
          </cell>
        </row>
        <row r="355">
          <cell r="A355" t="str">
            <v>Intermediate RAFT</v>
          </cell>
        </row>
        <row r="356">
          <cell r="A356" t="str">
            <v>Knowledge and Research</v>
          </cell>
        </row>
        <row r="357">
          <cell r="A357" t="str">
            <v>Leading Training</v>
          </cell>
        </row>
        <row r="358">
          <cell r="A358" t="str">
            <v>Making Administrative Decisions</v>
          </cell>
        </row>
        <row r="359">
          <cell r="A359" t="str">
            <v>Management</v>
          </cell>
        </row>
        <row r="360">
          <cell r="A360" t="str">
            <v>Mentoring / Buddies</v>
          </cell>
        </row>
        <row r="361">
          <cell r="A361" t="str">
            <v>Non Client Specific Marketing</v>
          </cell>
        </row>
        <row r="362">
          <cell r="A362" t="str">
            <v>Non-Actuarial Study</v>
          </cell>
        </row>
        <row r="363">
          <cell r="A363" t="str">
            <v>Office Leadership Roles</v>
          </cell>
        </row>
        <row r="364">
          <cell r="A364" t="str">
            <v>People Management</v>
          </cell>
        </row>
        <row r="365">
          <cell r="A365" t="str">
            <v>Professional Development</v>
          </cell>
        </row>
        <row r="366">
          <cell r="A366" t="str">
            <v>Professional Excellence</v>
          </cell>
        </row>
        <row r="367">
          <cell r="A367" t="str">
            <v>PTO</v>
          </cell>
        </row>
        <row r="368">
          <cell r="A368" t="str">
            <v>Recruiting (non-interview time)</v>
          </cell>
        </row>
        <row r="369">
          <cell r="A369" t="str">
            <v>Recruiting Interviews</v>
          </cell>
        </row>
        <row r="370">
          <cell r="A370" t="str">
            <v>SWIFT Training</v>
          </cell>
        </row>
        <row r="371">
          <cell r="A371" t="str">
            <v>Tools Champion</v>
          </cell>
        </row>
        <row r="372">
          <cell r="A372" t="str">
            <v>US Holiday</v>
          </cell>
        </row>
        <row r="373">
          <cell r="A373" t="str">
            <v>Volunteer Day</v>
          </cell>
        </row>
        <row r="374">
          <cell r="A374" t="str">
            <v>Workplace Initiatives</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4"/>
  <sheetViews>
    <sheetView showGridLines="0" tabSelected="1" workbookViewId="0">
      <selection activeCell="C23" sqref="C23"/>
    </sheetView>
  </sheetViews>
  <sheetFormatPr defaultRowHeight="12.5"/>
  <cols>
    <col min="1" max="1" width="1" customWidth="1"/>
    <col min="2" max="2" width="1.54296875" customWidth="1"/>
    <col min="3" max="3" width="86.453125" customWidth="1"/>
    <col min="4" max="4" width="2" customWidth="1"/>
    <col min="5" max="5" width="11" customWidth="1"/>
    <col min="6" max="6" width="2" customWidth="1"/>
    <col min="8" max="8" width="2" customWidth="1"/>
    <col min="9" max="9" width="11" customWidth="1"/>
    <col min="10" max="10" width="2" customWidth="1"/>
    <col min="11" max="11" width="11" customWidth="1"/>
    <col min="12" max="12" width="1.1796875" customWidth="1"/>
    <col min="18" max="18" width="9.453125" bestFit="1" customWidth="1"/>
  </cols>
  <sheetData>
    <row r="1" spans="1:16" ht="6.75" customHeight="1">
      <c r="A1" s="1"/>
      <c r="B1" s="2"/>
      <c r="C1" s="2"/>
      <c r="D1" s="2"/>
      <c r="E1" s="2"/>
      <c r="F1" s="2"/>
      <c r="G1" s="2"/>
      <c r="H1" s="2"/>
      <c r="I1" s="2"/>
      <c r="J1" s="2"/>
      <c r="K1" s="2"/>
      <c r="L1" s="3"/>
    </row>
    <row r="2" spans="1:16" ht="15.75" customHeight="1">
      <c r="A2" s="4"/>
      <c r="B2" s="10"/>
      <c r="C2" s="661" t="s">
        <v>612</v>
      </c>
      <c r="D2" s="661"/>
      <c r="E2" s="661"/>
      <c r="F2" s="661"/>
      <c r="G2" s="661"/>
      <c r="H2" s="661"/>
      <c r="I2" s="661"/>
      <c r="J2" s="661"/>
      <c r="K2" s="661"/>
      <c r="L2" s="5"/>
    </row>
    <row r="3" spans="1:16" ht="15.5">
      <c r="A3" s="4"/>
      <c r="B3" s="662" t="s">
        <v>0</v>
      </c>
      <c r="C3" s="662"/>
      <c r="D3" s="662"/>
      <c r="E3" s="662"/>
      <c r="F3" s="662"/>
      <c r="G3" s="662"/>
      <c r="H3" s="662"/>
      <c r="I3" s="662"/>
      <c r="J3" s="662"/>
      <c r="K3" s="662"/>
      <c r="L3" s="5"/>
    </row>
    <row r="4" spans="1:16" ht="15.5">
      <c r="A4" s="4"/>
      <c r="B4" s="661" t="s">
        <v>1</v>
      </c>
      <c r="C4" s="661"/>
      <c r="D4" s="661"/>
      <c r="E4" s="661"/>
      <c r="F4" s="661"/>
      <c r="G4" s="661"/>
      <c r="H4" s="661"/>
      <c r="I4" s="661"/>
      <c r="J4" s="661"/>
      <c r="K4" s="661"/>
      <c r="L4" s="5"/>
    </row>
    <row r="5" spans="1:16" ht="15.5">
      <c r="A5" s="4"/>
      <c r="B5" s="662" t="s">
        <v>2</v>
      </c>
      <c r="C5" s="662"/>
      <c r="D5" s="662"/>
      <c r="E5" s="662"/>
      <c r="F5" s="662"/>
      <c r="G5" s="662"/>
      <c r="H5" s="662"/>
      <c r="I5" s="662"/>
      <c r="J5" s="662"/>
      <c r="K5" s="662"/>
      <c r="L5" s="5"/>
    </row>
    <row r="6" spans="1:16" ht="15.5">
      <c r="A6" s="4"/>
      <c r="B6" s="661" t="s">
        <v>3</v>
      </c>
      <c r="C6" s="661"/>
      <c r="D6" s="661"/>
      <c r="E6" s="661"/>
      <c r="F6" s="661"/>
      <c r="G6" s="661"/>
      <c r="H6" s="661"/>
      <c r="I6" s="661"/>
      <c r="J6" s="661"/>
      <c r="K6" s="661"/>
      <c r="L6" s="6"/>
      <c r="M6" s="7"/>
      <c r="N6" s="7"/>
      <c r="O6" s="7"/>
      <c r="P6" s="7"/>
    </row>
    <row r="7" spans="1:16" ht="15.5">
      <c r="A7" s="4"/>
      <c r="B7" s="661" t="s">
        <v>4</v>
      </c>
      <c r="C7" s="661"/>
      <c r="D7" s="661"/>
      <c r="E7" s="661"/>
      <c r="F7" s="661"/>
      <c r="G7" s="661"/>
      <c r="H7" s="661"/>
      <c r="I7" s="661"/>
      <c r="J7" s="661"/>
      <c r="K7" s="661"/>
      <c r="L7" s="6"/>
      <c r="M7" s="7"/>
      <c r="N7" s="7"/>
      <c r="O7" s="7"/>
      <c r="P7" s="8"/>
    </row>
    <row r="8" spans="1:16" ht="15.5">
      <c r="A8" s="4"/>
      <c r="B8" s="661" t="s">
        <v>5</v>
      </c>
      <c r="C8" s="661"/>
      <c r="D8" s="661"/>
      <c r="E8" s="661"/>
      <c r="F8" s="661"/>
      <c r="G8" s="661"/>
      <c r="H8" s="661"/>
      <c r="I8" s="661"/>
      <c r="J8" s="661"/>
      <c r="K8" s="661"/>
      <c r="L8" s="6"/>
      <c r="M8" s="7"/>
      <c r="N8" s="7"/>
      <c r="O8" s="7"/>
      <c r="P8" s="7"/>
    </row>
    <row r="9" spans="1:16" ht="15.5">
      <c r="A9" s="4"/>
      <c r="B9" s="9"/>
      <c r="C9" s="9"/>
      <c r="D9" s="9"/>
      <c r="E9" s="9"/>
      <c r="F9" s="9"/>
      <c r="G9" s="10"/>
      <c r="H9" s="11"/>
      <c r="I9" s="11"/>
      <c r="J9" s="11"/>
      <c r="K9" s="11"/>
      <c r="L9" s="6"/>
      <c r="M9" s="7"/>
      <c r="N9" s="7"/>
      <c r="O9" s="7"/>
      <c r="P9" s="7"/>
    </row>
    <row r="10" spans="1:16" ht="15.5">
      <c r="A10" s="4"/>
      <c r="B10" s="9"/>
      <c r="C10" s="9"/>
      <c r="D10" s="9"/>
      <c r="E10" s="9"/>
      <c r="F10" s="9"/>
      <c r="G10" s="10"/>
      <c r="H10" s="11"/>
      <c r="I10" s="11"/>
      <c r="J10" s="11"/>
      <c r="K10" s="11"/>
      <c r="L10" s="6"/>
      <c r="M10" s="7"/>
      <c r="N10" s="7"/>
      <c r="O10" s="7"/>
      <c r="P10" s="7"/>
    </row>
    <row r="11" spans="1:16" ht="15.5">
      <c r="A11" s="4"/>
      <c r="B11" s="9"/>
      <c r="C11" s="9"/>
      <c r="D11" s="9"/>
      <c r="E11" s="9" t="s">
        <v>6</v>
      </c>
      <c r="F11" s="9"/>
      <c r="G11" s="12" t="s">
        <v>7</v>
      </c>
      <c r="H11" s="11"/>
      <c r="I11" s="9" t="s">
        <v>6</v>
      </c>
      <c r="J11" s="501"/>
      <c r="K11" s="501"/>
      <c r="L11" s="6"/>
      <c r="M11" s="7"/>
      <c r="N11" s="7"/>
      <c r="O11" s="7"/>
      <c r="P11" s="7"/>
    </row>
    <row r="12" spans="1:16" ht="15.5">
      <c r="A12" s="4"/>
      <c r="B12" s="9"/>
      <c r="C12" s="9"/>
      <c r="D12" s="9"/>
      <c r="E12" s="9" t="s">
        <v>8</v>
      </c>
      <c r="F12" s="9"/>
      <c r="G12" s="12" t="s">
        <v>9</v>
      </c>
      <c r="H12" s="11"/>
      <c r="I12" s="9" t="s">
        <v>10</v>
      </c>
      <c r="J12" s="501"/>
      <c r="K12" s="501" t="s">
        <v>607</v>
      </c>
      <c r="L12" s="6"/>
      <c r="M12" s="7"/>
      <c r="N12" s="7"/>
      <c r="O12" s="7"/>
      <c r="P12" s="7"/>
    </row>
    <row r="13" spans="1:16" ht="15.5">
      <c r="A13" s="4"/>
      <c r="B13" s="9"/>
      <c r="C13" s="9"/>
      <c r="D13" s="9"/>
      <c r="E13" s="13" t="s">
        <v>11</v>
      </c>
      <c r="F13" s="9"/>
      <c r="G13" s="14" t="s">
        <v>12</v>
      </c>
      <c r="H13" s="11"/>
      <c r="I13" s="13" t="s">
        <v>11</v>
      </c>
      <c r="J13" s="501"/>
      <c r="K13" s="13" t="s">
        <v>608</v>
      </c>
      <c r="L13" s="6"/>
      <c r="M13" s="7"/>
      <c r="N13" s="7"/>
      <c r="O13" s="7"/>
      <c r="P13" s="7"/>
    </row>
    <row r="14" spans="1:16" ht="15.5">
      <c r="A14" s="4"/>
      <c r="B14" s="9"/>
      <c r="C14" s="9"/>
      <c r="D14" s="9"/>
      <c r="E14" s="9"/>
      <c r="F14" s="9"/>
      <c r="G14" s="10"/>
      <c r="H14" s="11"/>
      <c r="I14" s="11"/>
      <c r="J14" s="11"/>
      <c r="K14" s="11"/>
      <c r="L14" s="6"/>
      <c r="M14" s="7"/>
      <c r="N14" s="7"/>
      <c r="O14" s="7"/>
      <c r="P14" s="7"/>
    </row>
    <row r="15" spans="1:16" ht="15.5">
      <c r="A15" s="4"/>
      <c r="B15" s="15" t="s">
        <v>13</v>
      </c>
      <c r="C15" s="11"/>
      <c r="D15" s="11"/>
      <c r="E15" s="12"/>
      <c r="F15" s="12"/>
      <c r="G15" s="16"/>
      <c r="H15" s="11"/>
      <c r="I15" s="17">
        <v>75.176777000000001</v>
      </c>
      <c r="J15" s="17"/>
      <c r="K15" s="17"/>
      <c r="L15" s="6"/>
      <c r="M15" s="7"/>
      <c r="N15" s="7"/>
      <c r="O15" s="7"/>
      <c r="P15" s="7"/>
    </row>
    <row r="16" spans="1:16" ht="15.5">
      <c r="A16" s="4"/>
      <c r="B16" s="15"/>
      <c r="C16" s="11" t="s">
        <v>733</v>
      </c>
      <c r="D16" s="11"/>
      <c r="E16" s="12"/>
      <c r="F16" s="12"/>
      <c r="G16" s="16"/>
      <c r="H16" s="11"/>
      <c r="I16" s="554">
        <v>-12.075851</v>
      </c>
      <c r="J16" s="17"/>
      <c r="K16" s="20" t="s">
        <v>610</v>
      </c>
      <c r="L16" s="6"/>
      <c r="M16" s="7"/>
      <c r="N16" s="7" t="s">
        <v>772</v>
      </c>
      <c r="O16" s="7"/>
      <c r="P16" s="7"/>
    </row>
    <row r="17" spans="1:21" ht="15.5">
      <c r="A17" s="4"/>
      <c r="B17" s="15" t="s">
        <v>732</v>
      </c>
      <c r="C17" s="11"/>
      <c r="D17" s="11"/>
      <c r="E17" s="12"/>
      <c r="F17" s="12"/>
      <c r="G17" s="16"/>
      <c r="H17" s="11"/>
      <c r="I17" s="17">
        <f>SUM(I15:I16)</f>
        <v>63.100926000000001</v>
      </c>
      <c r="J17" s="17"/>
      <c r="K17" s="17"/>
      <c r="L17" s="6"/>
      <c r="M17" s="7"/>
      <c r="N17" s="7"/>
      <c r="O17" s="7"/>
      <c r="P17" s="7"/>
    </row>
    <row r="18" spans="1:21" ht="15.5">
      <c r="A18" s="4"/>
      <c r="B18" s="15"/>
      <c r="C18" s="11"/>
      <c r="D18" s="11"/>
      <c r="E18" s="12"/>
      <c r="F18" s="12"/>
      <c r="G18" s="16"/>
      <c r="H18" s="11"/>
      <c r="I18" s="16"/>
      <c r="J18" s="16"/>
      <c r="K18" s="16"/>
      <c r="L18" s="6"/>
      <c r="M18" s="7"/>
      <c r="N18" s="7"/>
      <c r="O18" s="7"/>
      <c r="P18" s="7"/>
    </row>
    <row r="19" spans="1:21" ht="15.5">
      <c r="A19" s="4"/>
      <c r="B19" s="18" t="s">
        <v>14</v>
      </c>
      <c r="C19" s="11"/>
      <c r="D19" s="11"/>
      <c r="E19" s="12"/>
      <c r="F19" s="12"/>
      <c r="G19" s="16"/>
      <c r="H19" s="11"/>
      <c r="I19" s="16"/>
      <c r="J19" s="16"/>
      <c r="K19" s="16"/>
      <c r="L19" s="6"/>
      <c r="M19" s="7"/>
      <c r="N19" s="7"/>
      <c r="O19" s="7"/>
      <c r="P19" s="7"/>
    </row>
    <row r="20" spans="1:21" ht="15.5">
      <c r="A20" s="4"/>
      <c r="B20" s="18"/>
      <c r="C20" s="19" t="str">
        <f>'Rate Base'!A14</f>
        <v xml:space="preserve">Reduce Fuel and Lime Inventories For Amounts Financed By Vendors </v>
      </c>
      <c r="D20" s="11"/>
      <c r="E20" s="12"/>
      <c r="F20" s="12"/>
      <c r="G20" s="16"/>
      <c r="H20" s="11"/>
      <c r="I20" s="20">
        <f>'Rate Base'!D14*COC!$H$17</f>
        <v>-0.60363160209796918</v>
      </c>
      <c r="J20" s="20"/>
      <c r="K20" s="20" t="s">
        <v>610</v>
      </c>
      <c r="L20" s="6"/>
      <c r="M20" s="7"/>
      <c r="N20" s="7"/>
      <c r="O20" s="7"/>
      <c r="P20" s="7"/>
    </row>
    <row r="21" spans="1:21" ht="15.5">
      <c r="A21" s="4"/>
      <c r="B21" s="15"/>
      <c r="C21" s="19" t="str">
        <f>'Rate Base'!A15</f>
        <v>Correct Error in the Accumulated Depreciation Reserve Balance</v>
      </c>
      <c r="D21" s="11"/>
      <c r="E21" s="12"/>
      <c r="F21" s="12"/>
      <c r="G21" s="16"/>
      <c r="H21" s="11"/>
      <c r="I21" s="20">
        <f>'Rate Base'!D15*COC!$H$17</f>
        <v>-1.1273043199228044E-2</v>
      </c>
      <c r="J21" s="20"/>
      <c r="K21" s="20" t="s">
        <v>609</v>
      </c>
      <c r="L21" s="6"/>
      <c r="M21" s="7"/>
      <c r="N21" s="7"/>
      <c r="O21" s="7"/>
      <c r="P21" s="7"/>
    </row>
    <row r="22" spans="1:21" ht="15.5">
      <c r="A22" s="4"/>
      <c r="B22" s="15"/>
      <c r="C22" s="19" t="str">
        <f>'Rate Base'!A16</f>
        <v>Reduce Cash Working Capital to Correct Revenue Lag Error in Lead/Lag Study</v>
      </c>
      <c r="D22" s="11"/>
      <c r="E22" s="12"/>
      <c r="F22" s="12"/>
      <c r="G22" s="16"/>
      <c r="H22" s="11"/>
      <c r="I22" s="20">
        <f>'Rate Base'!D16*COC!$H$17</f>
        <v>-0.45968654506274786</v>
      </c>
      <c r="J22" s="20"/>
      <c r="K22" s="20" t="s">
        <v>609</v>
      </c>
      <c r="L22" s="6"/>
      <c r="M22" s="7"/>
      <c r="N22" s="7"/>
      <c r="O22" s="7"/>
      <c r="P22" s="7"/>
    </row>
    <row r="23" spans="1:21" ht="15.5">
      <c r="A23" s="4"/>
      <c r="B23" s="15"/>
      <c r="C23" s="19" t="str">
        <f>'Rate Base'!A17</f>
        <v>Reduce Cash Working Capital to Correct Revenue Collection Lag Days in Lead/Lag Study</v>
      </c>
      <c r="D23" s="11"/>
      <c r="E23" s="12"/>
      <c r="F23" s="12"/>
      <c r="G23" s="16"/>
      <c r="H23" s="11"/>
      <c r="I23" s="20">
        <f>'Rate Base'!D17*COC!$H$17</f>
        <v>-1.6771053472760797</v>
      </c>
      <c r="J23" s="20"/>
      <c r="K23" s="20" t="s">
        <v>610</v>
      </c>
      <c r="L23" s="6"/>
      <c r="M23" s="7"/>
      <c r="N23" s="7"/>
      <c r="O23" s="7"/>
      <c r="P23" s="609"/>
    </row>
    <row r="24" spans="1:21" ht="15.5">
      <c r="A24" s="4"/>
      <c r="B24" s="15"/>
      <c r="C24" s="19" t="str">
        <f>'Rate Base'!A18</f>
        <v>Reflect Changes in A/D and ADIT Due to Lower Depr. Expense - 2041 East Bend Retirement</v>
      </c>
      <c r="D24" s="11"/>
      <c r="E24" s="12"/>
      <c r="F24" s="12"/>
      <c r="G24" s="16"/>
      <c r="H24" s="11"/>
      <c r="I24" s="20">
        <f>'Rate Base'!D18*COC!$H$17</f>
        <v>0.24452962540059936</v>
      </c>
      <c r="J24" s="20"/>
      <c r="K24" s="20" t="s">
        <v>610</v>
      </c>
      <c r="L24" s="6"/>
      <c r="M24" s="21"/>
      <c r="N24" s="7"/>
      <c r="O24" s="7"/>
      <c r="P24" s="7"/>
    </row>
    <row r="25" spans="1:21" ht="15.5">
      <c r="A25" s="4"/>
      <c r="B25" s="15"/>
      <c r="C25" s="19" t="str">
        <f>'Rate Base'!A19</f>
        <v>Reflect Changes in A/D and ADIT Due to Lower Depr. Expense - No Terminal Net Salvage</v>
      </c>
      <c r="D25" s="11"/>
      <c r="E25" s="12"/>
      <c r="F25" s="12"/>
      <c r="G25" s="16"/>
      <c r="H25" s="11"/>
      <c r="I25" s="20">
        <f>'Rate Base'!D19*COC!$H$17</f>
        <v>0.13510917673286837</v>
      </c>
      <c r="J25" s="20"/>
      <c r="K25" s="20" t="s">
        <v>610</v>
      </c>
      <c r="L25" s="6"/>
      <c r="M25" s="7"/>
      <c r="N25" s="7"/>
      <c r="O25" s="7"/>
      <c r="P25" s="7"/>
    </row>
    <row r="26" spans="1:21" ht="15.5">
      <c r="A26" s="4"/>
      <c r="B26" s="15"/>
      <c r="C26" s="19" t="str">
        <f>'Rate Base'!A20</f>
        <v>Reflect Accumulated Decommissioning Expense, Net of ADIT</v>
      </c>
      <c r="D26" s="11"/>
      <c r="E26" s="12"/>
      <c r="F26" s="12"/>
      <c r="G26" s="16"/>
      <c r="H26" s="11"/>
      <c r="I26" s="20">
        <f>'Rate Base'!D20*COC!$H$17</f>
        <v>-0.11502148304512659</v>
      </c>
      <c r="J26" s="20"/>
      <c r="K26" s="20" t="s">
        <v>610</v>
      </c>
      <c r="L26" s="6"/>
      <c r="M26" s="7"/>
      <c r="N26" s="7"/>
      <c r="O26" s="7"/>
      <c r="P26" s="7"/>
    </row>
    <row r="27" spans="1:21" ht="15.5">
      <c r="A27" s="4"/>
      <c r="B27" s="15"/>
      <c r="C27" s="19" t="str">
        <f>'Rate Base'!A21</f>
        <v>Reflect Changes in Accum Decomm Costs and ADIT Due to Escalation Until Middle of Test Year</v>
      </c>
      <c r="D27" s="11"/>
      <c r="E27" s="12"/>
      <c r="F27" s="12"/>
      <c r="G27" s="16"/>
      <c r="H27" s="11"/>
      <c r="I27" s="20">
        <f>'Rate Base'!D21*COC!$H$17</f>
        <v>3.6628082057529751E-2</v>
      </c>
      <c r="J27" s="20"/>
      <c r="K27" s="20" t="s">
        <v>610</v>
      </c>
      <c r="L27" s="6"/>
      <c r="M27" s="7"/>
      <c r="N27" s="7"/>
      <c r="O27" s="7"/>
      <c r="P27" s="7"/>
    </row>
    <row r="28" spans="1:21" ht="15.5">
      <c r="A28" s="4"/>
      <c r="B28" s="15"/>
      <c r="C28" s="19" t="str">
        <f>'Rate Base'!A22</f>
        <v>Reflect Changes in Accum Decomm Costs and ADIT Due to Removal of Inventory Costs</v>
      </c>
      <c r="D28" s="11"/>
      <c r="E28" s="12"/>
      <c r="F28" s="12"/>
      <c r="G28" s="16"/>
      <c r="H28" s="11"/>
      <c r="I28" s="20">
        <f>'Rate Base'!D22*COC!$H$17</f>
        <v>1.7736841233394845E-2</v>
      </c>
      <c r="J28" s="20"/>
      <c r="K28" s="20" t="s">
        <v>610</v>
      </c>
      <c r="L28" s="6"/>
      <c r="M28" s="7"/>
      <c r="N28" s="7"/>
      <c r="O28" s="7"/>
      <c r="P28" s="7"/>
    </row>
    <row r="29" spans="1:21" ht="15.5">
      <c r="A29" s="4"/>
      <c r="B29" s="15"/>
      <c r="C29" s="11"/>
      <c r="D29" s="11"/>
      <c r="E29" s="12"/>
      <c r="F29" s="12"/>
      <c r="G29" s="16"/>
      <c r="H29" s="11"/>
      <c r="I29" s="20"/>
      <c r="J29" s="20"/>
      <c r="K29" s="20"/>
      <c r="L29" s="6"/>
      <c r="M29" s="611"/>
      <c r="N29" s="610"/>
      <c r="O29" s="610"/>
      <c r="P29" s="610"/>
      <c r="Q29" s="605"/>
      <c r="R29" s="605"/>
      <c r="S29" s="605"/>
      <c r="T29" s="605"/>
      <c r="U29" s="605"/>
    </row>
    <row r="30" spans="1:21" ht="15.5">
      <c r="A30" s="4"/>
      <c r="B30" s="18" t="s">
        <v>15</v>
      </c>
      <c r="C30" s="11"/>
      <c r="D30" s="11"/>
      <c r="E30" s="22"/>
      <c r="F30" s="22"/>
      <c r="G30" s="16"/>
      <c r="H30" s="11"/>
      <c r="I30" s="16"/>
      <c r="J30" s="16"/>
      <c r="K30" s="16"/>
      <c r="L30" s="5"/>
      <c r="M30" s="605"/>
      <c r="N30" s="605"/>
      <c r="O30" s="605"/>
      <c r="P30" s="605"/>
      <c r="Q30" s="605"/>
      <c r="R30" s="605"/>
      <c r="S30" s="605"/>
      <c r="T30" s="605"/>
      <c r="U30" s="605"/>
    </row>
    <row r="31" spans="1:21" ht="15.5">
      <c r="A31" s="4"/>
      <c r="B31" s="18"/>
      <c r="C31" s="11" t="s">
        <v>134</v>
      </c>
      <c r="D31" s="11"/>
      <c r="E31" s="24">
        <v>-1.6407000000000001E-2</v>
      </c>
      <c r="F31" s="24"/>
      <c r="G31" s="11">
        <f>GCRF!$E$28</f>
        <v>1.0016778103323065</v>
      </c>
      <c r="H31" s="11"/>
      <c r="I31" s="20">
        <f t="shared" ref="I31:I32" si="0">E31*G31</f>
        <v>-1.6434527834122154E-2</v>
      </c>
      <c r="J31" s="20"/>
      <c r="K31" s="20" t="s">
        <v>609</v>
      </c>
      <c r="L31" s="5"/>
      <c r="M31" s="605" t="s">
        <v>578</v>
      </c>
      <c r="N31" s="605"/>
      <c r="O31" s="605"/>
      <c r="P31" s="605"/>
      <c r="Q31" s="605"/>
      <c r="R31" s="605"/>
      <c r="S31" s="605"/>
      <c r="T31" s="605"/>
      <c r="U31" s="605"/>
    </row>
    <row r="32" spans="1:21" ht="15.5">
      <c r="A32" s="4"/>
      <c r="B32" s="18"/>
      <c r="C32" s="11" t="s">
        <v>577</v>
      </c>
      <c r="D32" s="11"/>
      <c r="E32" s="24">
        <f>'2019-00271 Rate Case Exp'!G18/1000000</f>
        <v>-4.2961280000000004E-2</v>
      </c>
      <c r="F32" s="24"/>
      <c r="G32" s="11">
        <f>GCRF!$E$28</f>
        <v>1.0016778103323065</v>
      </c>
      <c r="H32" s="11"/>
      <c r="I32" s="20">
        <f t="shared" si="0"/>
        <v>-4.3033360879473119E-2</v>
      </c>
      <c r="J32" s="20"/>
      <c r="K32" s="20" t="s">
        <v>609</v>
      </c>
      <c r="L32" s="5"/>
      <c r="M32" s="605"/>
      <c r="N32" s="605"/>
      <c r="O32" s="605"/>
      <c r="P32" s="605"/>
      <c r="Q32" s="605"/>
      <c r="R32" s="605"/>
      <c r="S32" s="605"/>
      <c r="T32" s="605"/>
      <c r="U32" s="605"/>
    </row>
    <row r="33" spans="1:21" ht="15.5">
      <c r="A33" s="4"/>
      <c r="B33" s="18"/>
      <c r="C33" s="11" t="s">
        <v>769</v>
      </c>
      <c r="D33" s="11"/>
      <c r="E33" s="24">
        <f>'Property Tax'!C52</f>
        <v>-2.5137412386712334</v>
      </c>
      <c r="F33" s="24"/>
      <c r="G33" s="11">
        <f>GCRF!$E$28</f>
        <v>1.0016778103323065</v>
      </c>
      <c r="H33" s="11"/>
      <c r="I33" s="20">
        <f t="shared" ref="I33" si="1">E33*G33</f>
        <v>-2.5179588196942211</v>
      </c>
      <c r="J33" s="20"/>
      <c r="K33" s="20" t="s">
        <v>609</v>
      </c>
      <c r="L33" s="5"/>
      <c r="M33" s="605"/>
      <c r="N33" s="605"/>
      <c r="O33" s="605"/>
      <c r="P33" s="605"/>
      <c r="Q33" s="605"/>
      <c r="R33" s="605"/>
      <c r="S33" s="605"/>
      <c r="T33" s="605"/>
      <c r="U33" s="605"/>
    </row>
    <row r="34" spans="1:21" ht="15.5">
      <c r="A34" s="4"/>
      <c r="B34" s="18"/>
      <c r="C34" s="11" t="s">
        <v>661</v>
      </c>
      <c r="D34" s="11"/>
      <c r="E34" s="24">
        <v>-1.661853</v>
      </c>
      <c r="F34" s="24"/>
      <c r="G34" s="11">
        <f>GCRF!$E$28</f>
        <v>1.0016778103323065</v>
      </c>
      <c r="H34" s="11"/>
      <c r="I34" s="20">
        <f t="shared" ref="I34:I35" si="2">E34*G34</f>
        <v>-1.6646412741341745</v>
      </c>
      <c r="J34" s="16"/>
      <c r="K34" s="20" t="s">
        <v>610</v>
      </c>
      <c r="L34" s="5"/>
      <c r="M34" s="605" t="s">
        <v>647</v>
      </c>
      <c r="N34" s="605"/>
      <c r="O34" s="605"/>
      <c r="P34" s="24">
        <f>E34*5/10</f>
        <v>-0.83092650000000001</v>
      </c>
      <c r="Q34" s="24"/>
      <c r="R34" s="11">
        <f>GCRF!$E$28</f>
        <v>1.0016778103323065</v>
      </c>
      <c r="S34" s="11"/>
      <c r="T34" s="20">
        <f t="shared" ref="T34:T35" si="3">P34*R34</f>
        <v>-0.83232063706708725</v>
      </c>
      <c r="U34" s="605"/>
    </row>
    <row r="35" spans="1:21" ht="15.5">
      <c r="A35" s="4"/>
      <c r="B35" s="18"/>
      <c r="C35" s="11" t="s">
        <v>662</v>
      </c>
      <c r="D35" s="11"/>
      <c r="E35" s="24">
        <v>-0.36389199999999999</v>
      </c>
      <c r="F35" s="24"/>
      <c r="G35" s="11">
        <f>GCRF!$E$28</f>
        <v>1.0016778103323065</v>
      </c>
      <c r="H35" s="11"/>
      <c r="I35" s="20">
        <f t="shared" si="2"/>
        <v>-0.36450254175744368</v>
      </c>
      <c r="J35" s="16"/>
      <c r="K35" s="20" t="s">
        <v>610</v>
      </c>
      <c r="L35" s="5"/>
      <c r="M35" s="605" t="s">
        <v>647</v>
      </c>
      <c r="N35" s="605"/>
      <c r="O35" s="605"/>
      <c r="P35" s="24">
        <f>E35*5/10</f>
        <v>-0.181946</v>
      </c>
      <c r="Q35" s="24"/>
      <c r="R35" s="11">
        <f>GCRF!$E$28</f>
        <v>1.0016778103323065</v>
      </c>
      <c r="S35" s="11"/>
      <c r="T35" s="20">
        <f t="shared" si="3"/>
        <v>-0.18225127087872184</v>
      </c>
      <c r="U35" s="605"/>
    </row>
    <row r="36" spans="1:21" ht="15.5">
      <c r="A36" s="4"/>
      <c r="B36" s="18"/>
      <c r="C36" s="11" t="s">
        <v>660</v>
      </c>
      <c r="D36" s="11"/>
      <c r="E36" s="24">
        <f>'East Bend O&amp;M Deferral Summary'!C29/1000000</f>
        <v>-2.75962</v>
      </c>
      <c r="F36" s="24"/>
      <c r="G36" s="11">
        <f>GCRF!$E$28</f>
        <v>1.0016778103323065</v>
      </c>
      <c r="H36" s="11"/>
      <c r="I36" s="20">
        <f t="shared" ref="I36" si="4">E36*G36</f>
        <v>-2.7642501189492399</v>
      </c>
      <c r="J36" s="16"/>
      <c r="K36" s="20" t="s">
        <v>610</v>
      </c>
      <c r="L36" s="5"/>
      <c r="M36" s="605"/>
      <c r="N36" s="605"/>
      <c r="O36" s="605"/>
      <c r="P36" s="605"/>
      <c r="Q36" s="605"/>
      <c r="R36" s="605"/>
      <c r="S36" s="605"/>
      <c r="T36" s="605"/>
      <c r="U36" s="605"/>
    </row>
    <row r="37" spans="1:21" ht="15.5">
      <c r="A37" s="4"/>
      <c r="B37" s="23"/>
      <c r="C37" s="11" t="s">
        <v>165</v>
      </c>
      <c r="D37" s="11"/>
      <c r="E37" s="24">
        <f>'AG Recomm #2 Sch B-3.2-2041 EB'!L310/1000000</f>
        <v>-10.43465</v>
      </c>
      <c r="F37" s="24"/>
      <c r="G37" s="11">
        <f>GCRF!$E$28</f>
        <v>1.0016778103323065</v>
      </c>
      <c r="H37" s="11"/>
      <c r="I37" s="20">
        <f t="shared" ref="I37:I39" si="5">E37*G37</f>
        <v>-10.452157363584002</v>
      </c>
      <c r="J37" s="20"/>
      <c r="K37" s="20" t="s">
        <v>610</v>
      </c>
      <c r="L37" s="5"/>
      <c r="M37" s="605"/>
      <c r="N37" s="605"/>
      <c r="O37" s="605"/>
      <c r="P37" s="605"/>
      <c r="Q37" s="605"/>
      <c r="R37" s="605"/>
      <c r="S37" s="605"/>
      <c r="T37" s="605"/>
      <c r="U37" s="605"/>
    </row>
    <row r="38" spans="1:21" ht="15.5">
      <c r="A38" s="4"/>
      <c r="B38" s="23"/>
      <c r="C38" s="11" t="s">
        <v>715</v>
      </c>
      <c r="D38" s="11"/>
      <c r="E38" s="24">
        <f>'AG Recomm #3 Sch B-3.2-No TNS'!L310/1000000</f>
        <v>-5.7654240000000003</v>
      </c>
      <c r="F38" s="24"/>
      <c r="G38" s="11">
        <f>GCRF!$E$28</f>
        <v>1.0016778103323065</v>
      </c>
      <c r="H38" s="11"/>
      <c r="I38" s="20">
        <f t="shared" ref="I38" si="6">E38*G38</f>
        <v>-5.7750972879573279</v>
      </c>
      <c r="J38" s="20"/>
      <c r="K38" s="20" t="s">
        <v>610</v>
      </c>
      <c r="L38" s="5"/>
      <c r="M38" s="605"/>
      <c r="N38" s="605"/>
      <c r="O38" s="605"/>
      <c r="P38" s="605"/>
      <c r="Q38" s="605"/>
      <c r="R38" s="605"/>
      <c r="S38" s="605"/>
      <c r="T38" s="605"/>
      <c r="U38" s="605"/>
    </row>
    <row r="39" spans="1:21" ht="15.5">
      <c r="A39" s="4"/>
      <c r="B39" s="23"/>
      <c r="C39" s="11" t="s">
        <v>781</v>
      </c>
      <c r="D39" s="11"/>
      <c r="E39" s="24">
        <f>'Amort Decommissioning'!Q26/1000000</f>
        <v>4.9082352131795659</v>
      </c>
      <c r="F39" s="24"/>
      <c r="G39" s="11">
        <f>GCRF!$E$28</f>
        <v>1.0016778103323065</v>
      </c>
      <c r="H39" s="11"/>
      <c r="I39" s="20">
        <f t="shared" si="5"/>
        <v>4.9164703009336295</v>
      </c>
      <c r="J39" s="20"/>
      <c r="K39" s="20" t="s">
        <v>610</v>
      </c>
      <c r="L39" s="5"/>
      <c r="M39" s="605"/>
      <c r="N39" s="605"/>
      <c r="O39" s="605"/>
      <c r="P39" s="605"/>
      <c r="Q39" s="605"/>
      <c r="R39" s="605"/>
      <c r="S39" s="605"/>
      <c r="T39" s="605"/>
      <c r="U39" s="605"/>
    </row>
    <row r="40" spans="1:21" ht="15.5">
      <c r="A40" s="4"/>
      <c r="B40" s="10"/>
      <c r="C40" s="11" t="s">
        <v>782</v>
      </c>
      <c r="D40" s="11"/>
      <c r="E40" s="24">
        <f>'Amort Decommissioning'!Q63/1000000</f>
        <v>-1.5630057741079992</v>
      </c>
      <c r="F40" s="24"/>
      <c r="G40" s="11">
        <f>GCRF!$E$28</f>
        <v>1.0016778103323065</v>
      </c>
      <c r="H40" s="11"/>
      <c r="I40" s="20">
        <f t="shared" ref="I40:I41" si="7">E40*G40</f>
        <v>-1.5656282013452525</v>
      </c>
      <c r="J40" s="20"/>
      <c r="K40" s="20" t="s">
        <v>610</v>
      </c>
      <c r="L40" s="5"/>
      <c r="M40" s="605"/>
      <c r="N40" s="605"/>
      <c r="O40" s="605"/>
      <c r="P40" s="605"/>
      <c r="Q40" s="605"/>
      <c r="R40" s="605"/>
      <c r="S40" s="605"/>
      <c r="T40" s="605"/>
      <c r="U40" s="605"/>
    </row>
    <row r="41" spans="1:21" ht="15.5">
      <c r="A41" s="4"/>
      <c r="B41" s="10"/>
      <c r="C41" s="11" t="s">
        <v>783</v>
      </c>
      <c r="D41" s="11"/>
      <c r="E41" s="24">
        <f>'Amort Decommissioning'!Q97/1000000</f>
        <v>-0.75687242424242429</v>
      </c>
      <c r="F41" s="24"/>
      <c r="G41" s="11">
        <f>GCRF!$E$28</f>
        <v>1.0016778103323065</v>
      </c>
      <c r="H41" s="11"/>
      <c r="I41" s="20">
        <f t="shared" si="7"/>
        <v>-0.75814231261605614</v>
      </c>
      <c r="J41" s="20"/>
      <c r="K41" s="20" t="s">
        <v>610</v>
      </c>
      <c r="L41" s="5"/>
      <c r="M41" s="605"/>
      <c r="N41" s="605"/>
      <c r="O41" s="605"/>
      <c r="P41" s="605"/>
      <c r="Q41" s="605"/>
      <c r="R41" s="605"/>
      <c r="S41" s="605"/>
      <c r="T41" s="605"/>
      <c r="U41" s="605"/>
    </row>
    <row r="42" spans="1:21" ht="15.5">
      <c r="A42" s="4"/>
      <c r="B42" s="10"/>
      <c r="C42" s="11"/>
      <c r="D42" s="11"/>
      <c r="E42" s="24"/>
      <c r="F42" s="24"/>
      <c r="G42" s="11"/>
      <c r="H42" s="11"/>
      <c r="I42" s="20"/>
      <c r="J42" s="20"/>
      <c r="K42" s="20"/>
      <c r="L42" s="5"/>
      <c r="M42" s="605"/>
      <c r="N42" s="605"/>
      <c r="O42" s="605"/>
      <c r="P42" s="605"/>
      <c r="Q42" s="612"/>
      <c r="R42" s="605"/>
      <c r="S42" s="605"/>
      <c r="T42" s="605"/>
      <c r="U42" s="605"/>
    </row>
    <row r="43" spans="1:21" ht="15.5">
      <c r="A43" s="4"/>
      <c r="B43" s="18" t="s">
        <v>16</v>
      </c>
      <c r="C43" s="11"/>
      <c r="D43" s="11"/>
      <c r="E43" s="16"/>
      <c r="F43" s="16"/>
      <c r="G43" s="11"/>
      <c r="H43" s="25"/>
      <c r="I43" s="11"/>
      <c r="J43" s="11"/>
      <c r="K43" s="11"/>
      <c r="L43" s="5"/>
      <c r="M43" s="605"/>
      <c r="N43" s="605"/>
      <c r="O43" s="605"/>
      <c r="P43" s="605"/>
      <c r="Q43" s="612"/>
      <c r="R43" s="605"/>
      <c r="S43" s="605"/>
      <c r="T43" s="605"/>
      <c r="U43" s="605"/>
    </row>
    <row r="44" spans="1:21" ht="15.5">
      <c r="A44" s="4"/>
      <c r="B44" s="18"/>
      <c r="C44" s="11" t="s">
        <v>579</v>
      </c>
      <c r="D44" s="11"/>
      <c r="E44" s="16"/>
      <c r="F44" s="16"/>
      <c r="G44" s="11"/>
      <c r="H44" s="25"/>
      <c r="I44" s="17">
        <f>COC!H33</f>
        <v>-2.4829170660714475</v>
      </c>
      <c r="J44" s="17"/>
      <c r="K44" s="17" t="s">
        <v>611</v>
      </c>
      <c r="L44" s="5"/>
      <c r="M44" s="605"/>
      <c r="N44" s="605"/>
      <c r="O44" s="605"/>
      <c r="P44" s="605"/>
      <c r="Q44" s="612"/>
      <c r="R44" s="605"/>
      <c r="S44" s="605"/>
      <c r="T44" s="605"/>
      <c r="U44" s="605"/>
    </row>
    <row r="45" spans="1:21" ht="15.5">
      <c r="A45" s="4"/>
      <c r="B45" s="10"/>
      <c r="C45" s="11" t="s">
        <v>705</v>
      </c>
      <c r="D45" s="11"/>
      <c r="E45" s="24"/>
      <c r="F45" s="24"/>
      <c r="G45" s="26"/>
      <c r="H45" s="27"/>
      <c r="I45" s="24">
        <f>COC!H49</f>
        <v>-5.8538349343101403</v>
      </c>
      <c r="J45" s="24"/>
      <c r="K45" s="17" t="s">
        <v>611</v>
      </c>
      <c r="L45" s="5"/>
      <c r="M45" s="605"/>
      <c r="N45" s="605"/>
      <c r="O45" s="605"/>
      <c r="P45" s="605"/>
      <c r="Q45" s="605"/>
      <c r="R45" s="605"/>
      <c r="S45" s="605"/>
      <c r="T45" s="605"/>
      <c r="U45" s="605"/>
    </row>
    <row r="46" spans="1:21" ht="15.5">
      <c r="A46" s="4"/>
      <c r="B46" s="10"/>
      <c r="C46" s="11"/>
      <c r="D46" s="11"/>
      <c r="E46" s="24"/>
      <c r="F46" s="24"/>
      <c r="G46" s="26"/>
      <c r="H46" s="27"/>
      <c r="I46" s="24"/>
      <c r="J46" s="24"/>
      <c r="K46" s="24"/>
      <c r="L46" s="5"/>
      <c r="M46" s="605"/>
      <c r="N46" s="605"/>
      <c r="O46" s="605"/>
      <c r="P46" s="605"/>
      <c r="Q46" s="605"/>
      <c r="R46" s="605"/>
      <c r="S46" s="605"/>
      <c r="T46" s="605"/>
      <c r="U46" s="605"/>
    </row>
    <row r="47" spans="1:21" ht="16" thickBot="1">
      <c r="A47" s="4"/>
      <c r="B47" s="28" t="s">
        <v>17</v>
      </c>
      <c r="C47" s="10"/>
      <c r="D47" s="10"/>
      <c r="E47" s="29"/>
      <c r="F47" s="29"/>
      <c r="G47" s="10"/>
      <c r="H47" s="10"/>
      <c r="I47" s="30">
        <f>SUM(I20:I45)+I16</f>
        <v>-43.850692803456027</v>
      </c>
      <c r="J47" s="31"/>
      <c r="K47" s="31"/>
      <c r="L47" s="5"/>
      <c r="M47" s="605"/>
      <c r="N47" s="605"/>
      <c r="O47" s="605"/>
      <c r="P47" s="605"/>
      <c r="Q47" s="605"/>
      <c r="R47" s="605"/>
      <c r="S47" s="605"/>
      <c r="T47" s="605"/>
      <c r="U47" s="605"/>
    </row>
    <row r="48" spans="1:21" ht="16" thickTop="1">
      <c r="A48" s="4"/>
      <c r="B48" s="28"/>
      <c r="C48" s="10"/>
      <c r="D48" s="10"/>
      <c r="E48" s="31"/>
      <c r="F48" s="31"/>
      <c r="G48" s="10"/>
      <c r="H48" s="10"/>
      <c r="I48" s="31"/>
      <c r="J48" s="31"/>
      <c r="K48" s="31"/>
      <c r="L48" s="5"/>
      <c r="M48" s="605"/>
      <c r="N48" s="605"/>
      <c r="O48" s="605"/>
      <c r="P48" s="605"/>
      <c r="Q48" s="605"/>
      <c r="R48" s="605"/>
      <c r="S48" s="605"/>
      <c r="T48" s="605"/>
      <c r="U48" s="605"/>
    </row>
    <row r="49" spans="1:21" ht="16" thickBot="1">
      <c r="A49" s="4"/>
      <c r="B49" s="23" t="s">
        <v>18</v>
      </c>
      <c r="C49" s="10"/>
      <c r="D49" s="10"/>
      <c r="E49" s="32"/>
      <c r="F49" s="32"/>
      <c r="G49" s="10"/>
      <c r="H49" s="10"/>
      <c r="I49" s="33">
        <f>I15+I47</f>
        <v>31.326084196543974</v>
      </c>
      <c r="J49" s="522"/>
      <c r="K49" s="522"/>
      <c r="L49" s="5"/>
      <c r="M49" s="605"/>
      <c r="N49" s="605"/>
      <c r="O49" s="605"/>
      <c r="P49" s="605"/>
      <c r="Q49" s="605"/>
      <c r="R49" s="605"/>
      <c r="S49" s="605"/>
      <c r="T49" s="605"/>
      <c r="U49" s="605"/>
    </row>
    <row r="50" spans="1:21" ht="16" thickTop="1">
      <c r="A50" s="4"/>
      <c r="B50" s="23"/>
      <c r="C50" s="10"/>
      <c r="D50" s="10"/>
      <c r="E50" s="32"/>
      <c r="F50" s="32"/>
      <c r="G50" s="10"/>
      <c r="H50" s="10"/>
      <c r="I50" s="522"/>
      <c r="J50" s="522"/>
      <c r="K50" s="522"/>
      <c r="L50" s="5"/>
      <c r="M50" s="605"/>
      <c r="N50" s="605"/>
      <c r="O50" s="605"/>
      <c r="P50" s="605"/>
      <c r="Q50" s="605"/>
      <c r="R50" s="605"/>
      <c r="S50" s="605"/>
      <c r="T50" s="605"/>
      <c r="U50" s="605"/>
    </row>
    <row r="51" spans="1:21" ht="15.5">
      <c r="A51" s="4"/>
      <c r="B51" s="10" t="s">
        <v>708</v>
      </c>
      <c r="C51" s="10"/>
      <c r="D51" s="10"/>
      <c r="E51" s="32"/>
      <c r="F51" s="32"/>
      <c r="G51" s="10"/>
      <c r="H51" s="10"/>
      <c r="I51" s="522"/>
      <c r="J51" s="522"/>
      <c r="K51" s="522"/>
      <c r="L51" s="5"/>
    </row>
    <row r="52" spans="1:21" ht="15.5">
      <c r="A52" s="4"/>
      <c r="B52" s="608" t="s">
        <v>707</v>
      </c>
      <c r="C52" s="608" t="s">
        <v>709</v>
      </c>
      <c r="D52" s="10"/>
      <c r="E52" s="32"/>
      <c r="F52" s="32"/>
      <c r="G52" s="10"/>
      <c r="H52" s="10"/>
      <c r="I52" s="522"/>
      <c r="J52" s="522"/>
      <c r="K52" s="522"/>
      <c r="L52" s="5"/>
    </row>
    <row r="53" spans="1:21" ht="6.75" customHeight="1" thickBot="1">
      <c r="A53" s="34"/>
      <c r="B53" s="35"/>
      <c r="C53" s="35"/>
      <c r="D53" s="35"/>
      <c r="E53" s="36"/>
      <c r="F53" s="36"/>
      <c r="G53" s="35"/>
      <c r="H53" s="35"/>
      <c r="I53" s="35"/>
      <c r="J53" s="35"/>
      <c r="K53" s="35"/>
      <c r="L53" s="37"/>
    </row>
    <row r="54" spans="1:21">
      <c r="E54" s="38"/>
      <c r="H54" s="38"/>
    </row>
  </sheetData>
  <mergeCells count="7">
    <mergeCell ref="B7:K7"/>
    <mergeCell ref="B8:K8"/>
    <mergeCell ref="C2:K2"/>
    <mergeCell ref="B3:K3"/>
    <mergeCell ref="B4:K4"/>
    <mergeCell ref="B5:K5"/>
    <mergeCell ref="B6:K6"/>
  </mergeCells>
  <pageMargins left="0.7" right="0.7" top="0.75" bottom="0.75" header="0.3" footer="0.3"/>
  <pageSetup scale="6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9"/>
  <sheetViews>
    <sheetView workbookViewId="0">
      <selection sqref="A1:G19"/>
    </sheetView>
  </sheetViews>
  <sheetFormatPr defaultRowHeight="12.5"/>
  <cols>
    <col min="2" max="2" width="15.54296875" customWidth="1"/>
    <col min="3" max="3" width="23.7265625" customWidth="1"/>
    <col min="4" max="4" width="21.7265625" customWidth="1"/>
    <col min="5" max="5" width="20.54296875" customWidth="1"/>
    <col min="6" max="6" width="13.26953125" customWidth="1"/>
    <col min="7" max="7" width="12.81640625" customWidth="1"/>
  </cols>
  <sheetData>
    <row r="1" spans="1:7" ht="13">
      <c r="A1" s="663" t="s">
        <v>0</v>
      </c>
      <c r="B1" s="663"/>
      <c r="C1" s="663"/>
      <c r="D1" s="663"/>
      <c r="E1" s="663"/>
      <c r="F1" s="663"/>
      <c r="G1" s="663"/>
    </row>
    <row r="2" spans="1:7" ht="13">
      <c r="A2" s="667" t="s">
        <v>570</v>
      </c>
      <c r="B2" s="667"/>
      <c r="C2" s="667"/>
      <c r="D2" s="667"/>
      <c r="E2" s="667"/>
      <c r="F2" s="667"/>
      <c r="G2" s="667"/>
    </row>
    <row r="3" spans="1:7" ht="13">
      <c r="A3" s="664" t="s">
        <v>20</v>
      </c>
      <c r="B3" s="664"/>
      <c r="C3" s="664"/>
      <c r="D3" s="664"/>
      <c r="E3" s="664"/>
      <c r="F3" s="664"/>
      <c r="G3" s="664"/>
    </row>
    <row r="4" spans="1:7" ht="13">
      <c r="A4" s="664" t="s">
        <v>21</v>
      </c>
      <c r="B4" s="664"/>
      <c r="C4" s="664"/>
      <c r="D4" s="664"/>
      <c r="E4" s="664"/>
      <c r="F4" s="664"/>
      <c r="G4" s="664"/>
    </row>
    <row r="5" spans="1:7" ht="13">
      <c r="A5" s="664" t="s">
        <v>219</v>
      </c>
      <c r="B5" s="664"/>
      <c r="C5" s="664"/>
      <c r="D5" s="664"/>
      <c r="E5" s="664"/>
      <c r="F5" s="664"/>
      <c r="G5" s="664"/>
    </row>
    <row r="8" spans="1:7">
      <c r="A8" s="21" t="s">
        <v>72</v>
      </c>
      <c r="B8" s="7" t="s">
        <v>571</v>
      </c>
      <c r="C8" s="7"/>
      <c r="D8" s="7"/>
      <c r="E8" s="7"/>
      <c r="F8" s="7"/>
      <c r="G8" s="137"/>
    </row>
    <row r="9" spans="1:7">
      <c r="A9" s="7"/>
      <c r="B9" s="7"/>
      <c r="C9" s="7"/>
      <c r="D9" s="7"/>
      <c r="E9" s="7"/>
      <c r="F9" s="7"/>
      <c r="G9" s="137"/>
    </row>
    <row r="10" spans="1:7">
      <c r="A10" s="138"/>
      <c r="B10" s="139" t="s">
        <v>572</v>
      </c>
      <c r="C10" s="139"/>
      <c r="D10" s="139"/>
      <c r="E10" s="139"/>
      <c r="F10" s="139"/>
      <c r="G10" s="139">
        <v>124361.60000000001</v>
      </c>
    </row>
    <row r="11" spans="1:7">
      <c r="A11" s="138"/>
      <c r="B11" s="139"/>
      <c r="C11" s="139"/>
      <c r="D11" s="139"/>
      <c r="E11" s="139"/>
      <c r="F11" s="139"/>
      <c r="G11" s="137"/>
    </row>
    <row r="12" spans="1:7">
      <c r="A12" s="138"/>
      <c r="B12" s="139" t="s">
        <v>573</v>
      </c>
      <c r="C12" s="139"/>
      <c r="D12" s="139"/>
      <c r="E12" s="139"/>
      <c r="F12" s="139"/>
      <c r="G12" s="140">
        <v>5</v>
      </c>
    </row>
    <row r="13" spans="1:7">
      <c r="A13" s="138"/>
      <c r="B13" s="139"/>
      <c r="C13" s="139"/>
      <c r="D13" s="139"/>
      <c r="E13" s="139"/>
      <c r="F13" s="139"/>
      <c r="G13" s="137"/>
    </row>
    <row r="14" spans="1:7">
      <c r="A14" s="138"/>
      <c r="B14" s="139" t="s">
        <v>574</v>
      </c>
      <c r="C14" s="139"/>
      <c r="D14" s="139"/>
      <c r="E14" s="139"/>
      <c r="F14" s="139"/>
      <c r="G14" s="139">
        <f>G10/G12</f>
        <v>24872.32</v>
      </c>
    </row>
    <row r="15" spans="1:7">
      <c r="G15" s="136"/>
    </row>
    <row r="16" spans="1:7">
      <c r="B16" t="s">
        <v>575</v>
      </c>
      <c r="G16" s="496">
        <v>67833.600000000006</v>
      </c>
    </row>
    <row r="18" spans="2:7" ht="13" thickBot="1">
      <c r="B18" t="s">
        <v>576</v>
      </c>
      <c r="G18" s="497">
        <f>G14-G16</f>
        <v>-42961.280000000006</v>
      </c>
    </row>
    <row r="19" spans="2:7" ht="13" thickTop="1"/>
  </sheetData>
  <mergeCells count="5">
    <mergeCell ref="A1:G1"/>
    <mergeCell ref="A2:G2"/>
    <mergeCell ref="A3:G3"/>
    <mergeCell ref="A4:G4"/>
    <mergeCell ref="A5:G5"/>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9"/>
  <sheetViews>
    <sheetView workbookViewId="0">
      <selection sqref="A1:C49"/>
    </sheetView>
  </sheetViews>
  <sheetFormatPr defaultColWidth="9.1796875" defaultRowHeight="12.5"/>
  <cols>
    <col min="1" max="1" width="83" style="39" customWidth="1"/>
    <col min="2" max="2" width="4" style="39" customWidth="1"/>
    <col min="3" max="3" width="15.7265625" style="39" customWidth="1"/>
    <col min="4" max="4" width="10.26953125" style="39" bestFit="1" customWidth="1"/>
    <col min="5" max="5" width="13.54296875" style="39" bestFit="1" customWidth="1"/>
    <col min="6" max="6" width="10.1796875" style="39" customWidth="1"/>
    <col min="7" max="7" width="11.26953125" style="39" bestFit="1" customWidth="1"/>
    <col min="8" max="16384" width="9.1796875" style="39"/>
  </cols>
  <sheetData>
    <row r="1" spans="1:11" ht="13">
      <c r="A1" s="670" t="s">
        <v>0</v>
      </c>
      <c r="B1" s="670"/>
      <c r="C1" s="670"/>
      <c r="D1" s="579"/>
      <c r="E1" s="579"/>
      <c r="F1" s="579"/>
      <c r="G1" s="579"/>
      <c r="H1" s="579"/>
      <c r="I1" s="579"/>
      <c r="J1" s="579"/>
      <c r="K1" s="264"/>
    </row>
    <row r="2" spans="1:11" ht="13">
      <c r="A2" s="671" t="s">
        <v>653</v>
      </c>
      <c r="B2" s="671"/>
      <c r="C2" s="671"/>
      <c r="D2" s="580"/>
      <c r="E2" s="580"/>
      <c r="F2" s="580"/>
      <c r="G2" s="580"/>
      <c r="H2" s="580"/>
      <c r="I2" s="580"/>
      <c r="J2" s="580"/>
      <c r="K2" s="580"/>
    </row>
    <row r="3" spans="1:11" ht="13">
      <c r="A3" s="671" t="s">
        <v>1</v>
      </c>
      <c r="B3" s="671"/>
      <c r="C3" s="671"/>
      <c r="D3" s="580"/>
      <c r="E3" s="580"/>
      <c r="F3" s="580"/>
      <c r="G3" s="580"/>
      <c r="H3" s="580"/>
      <c r="I3" s="580"/>
      <c r="J3" s="580"/>
      <c r="K3" s="580"/>
    </row>
    <row r="4" spans="1:11" ht="13">
      <c r="A4" s="671" t="s">
        <v>4</v>
      </c>
      <c r="B4" s="671"/>
      <c r="C4" s="671"/>
      <c r="D4" s="581"/>
      <c r="E4" s="581"/>
      <c r="F4" s="581"/>
      <c r="G4" s="581"/>
      <c r="H4" s="581"/>
      <c r="I4" s="581"/>
      <c r="J4" s="581"/>
      <c r="K4" s="581"/>
    </row>
    <row r="5" spans="1:11" ht="13">
      <c r="A5" s="671" t="s">
        <v>648</v>
      </c>
      <c r="B5" s="671"/>
      <c r="C5" s="671"/>
      <c r="D5" s="581"/>
      <c r="E5" s="581"/>
      <c r="F5" s="581"/>
      <c r="G5" s="581"/>
      <c r="H5" s="581"/>
      <c r="I5" s="581"/>
      <c r="J5" s="581"/>
      <c r="K5" s="581"/>
    </row>
    <row r="6" spans="1:11" ht="13">
      <c r="A6" s="582"/>
      <c r="B6" s="582"/>
      <c r="C6" s="582"/>
      <c r="D6" s="583"/>
      <c r="E6" s="584"/>
      <c r="F6" s="583"/>
      <c r="G6" s="91"/>
    </row>
    <row r="7" spans="1:11" ht="13">
      <c r="A7" s="582"/>
      <c r="B7" s="582"/>
      <c r="C7" s="582"/>
      <c r="D7" s="583"/>
      <c r="E7" s="584"/>
      <c r="F7" s="583"/>
      <c r="G7" s="91"/>
    </row>
    <row r="8" spans="1:11" ht="13">
      <c r="A8" s="582"/>
      <c r="B8" s="582"/>
      <c r="C8" s="582"/>
      <c r="D8" s="583"/>
      <c r="E8" s="584"/>
      <c r="F8" s="583"/>
      <c r="G8" s="91"/>
    </row>
    <row r="9" spans="1:11" ht="13">
      <c r="A9" s="582" t="s">
        <v>659</v>
      </c>
      <c r="B9" s="582"/>
      <c r="C9" s="582"/>
      <c r="D9" s="583"/>
      <c r="E9" s="583"/>
      <c r="F9" s="583"/>
      <c r="G9" s="91"/>
    </row>
    <row r="10" spans="1:11">
      <c r="A10" s="47" t="s">
        <v>681</v>
      </c>
      <c r="B10" s="47"/>
      <c r="C10" s="585">
        <f>ROUND(PMT((0.04243/12),120,-36540465)*12,0)</f>
        <v>4490269</v>
      </c>
      <c r="G10" s="592"/>
    </row>
    <row r="11" spans="1:11">
      <c r="A11" s="586" t="s">
        <v>649</v>
      </c>
      <c r="B11" s="47"/>
      <c r="C11" s="585"/>
    </row>
    <row r="12" spans="1:11">
      <c r="A12" s="587" t="s">
        <v>650</v>
      </c>
      <c r="B12" s="47"/>
      <c r="C12" s="588"/>
    </row>
    <row r="13" spans="1:11">
      <c r="A13" s="587" t="s">
        <v>651</v>
      </c>
      <c r="B13" s="47"/>
      <c r="C13" s="588"/>
    </row>
    <row r="14" spans="1:11">
      <c r="A14" s="587"/>
      <c r="B14" s="47"/>
      <c r="C14" s="588"/>
    </row>
    <row r="15" spans="1:11">
      <c r="A15" s="587" t="s">
        <v>652</v>
      </c>
      <c r="B15" s="47"/>
      <c r="C15" s="588"/>
    </row>
    <row r="16" spans="1:11">
      <c r="A16" s="587"/>
      <c r="B16" s="47"/>
      <c r="C16" s="588"/>
    </row>
    <row r="17" spans="1:3">
      <c r="A17" s="587" t="s">
        <v>684</v>
      </c>
      <c r="B17" s="47"/>
      <c r="C17" s="590">
        <f>GCRF!E28</f>
        <v>1.0016778103323065</v>
      </c>
    </row>
    <row r="18" spans="1:3">
      <c r="A18" s="587"/>
      <c r="B18" s="47"/>
      <c r="C18" s="588"/>
    </row>
    <row r="19" spans="1:3" ht="13" thickBot="1">
      <c r="A19" s="587" t="s">
        <v>657</v>
      </c>
      <c r="B19" s="47"/>
      <c r="C19" s="143">
        <f>C10*C17</f>
        <v>4497802.8197230352</v>
      </c>
    </row>
    <row r="20" spans="1:3" ht="13" thickTop="1">
      <c r="A20" s="587"/>
      <c r="B20" s="47"/>
      <c r="C20" s="588"/>
    </row>
    <row r="21" spans="1:3" ht="13">
      <c r="A21" s="595" t="s">
        <v>710</v>
      </c>
      <c r="B21" s="47"/>
      <c r="C21" s="588"/>
    </row>
    <row r="22" spans="1:3">
      <c r="A22" s="587" t="s">
        <v>655</v>
      </c>
      <c r="B22" s="47"/>
      <c r="C22" s="194">
        <v>21530525</v>
      </c>
    </row>
    <row r="23" spans="1:3">
      <c r="A23" s="587" t="s">
        <v>654</v>
      </c>
      <c r="B23" s="47"/>
      <c r="C23" s="591">
        <f>(2041-2023)*12</f>
        <v>216</v>
      </c>
    </row>
    <row r="24" spans="1:3">
      <c r="A24" s="587"/>
      <c r="B24" s="47"/>
      <c r="C24" s="588"/>
    </row>
    <row r="25" spans="1:3">
      <c r="A25" s="587" t="s">
        <v>679</v>
      </c>
      <c r="B25" s="47"/>
      <c r="C25" s="142">
        <f>COC!F14</f>
        <v>4.3770000000000003E-2</v>
      </c>
    </row>
    <row r="26" spans="1:3">
      <c r="A26" s="587"/>
      <c r="B26" s="47"/>
      <c r="C26" s="593"/>
    </row>
    <row r="27" spans="1:3" ht="13" thickBot="1">
      <c r="A27" s="587" t="s">
        <v>680</v>
      </c>
      <c r="B27" s="47"/>
      <c r="C27" s="594">
        <f>ROUND(PMT((C25/12),C23,-C22)*12,0)</f>
        <v>1730649</v>
      </c>
    </row>
    <row r="28" spans="1:3" ht="13" thickTop="1">
      <c r="A28" s="587"/>
      <c r="B28" s="47"/>
      <c r="C28" s="194"/>
    </row>
    <row r="29" spans="1:3">
      <c r="A29" s="587" t="s">
        <v>656</v>
      </c>
      <c r="B29" s="47"/>
      <c r="C29" s="194">
        <f>C27-C10</f>
        <v>-2759620</v>
      </c>
    </row>
    <row r="30" spans="1:3">
      <c r="A30" s="587"/>
      <c r="B30" s="47"/>
      <c r="C30" s="588"/>
    </row>
    <row r="31" spans="1:3">
      <c r="A31" s="587" t="s">
        <v>684</v>
      </c>
      <c r="B31" s="47"/>
      <c r="C31" s="590">
        <f>C17</f>
        <v>1.0016778103323065</v>
      </c>
    </row>
    <row r="32" spans="1:3">
      <c r="A32" s="587"/>
      <c r="B32" s="47"/>
      <c r="C32" s="588"/>
    </row>
    <row r="33" spans="1:3" ht="13" thickBot="1">
      <c r="A33" s="587" t="s">
        <v>658</v>
      </c>
      <c r="B33" s="47"/>
      <c r="C33" s="143">
        <f>C29*C31</f>
        <v>-2764250.1189492396</v>
      </c>
    </row>
    <row r="34" spans="1:3" ht="13" thickTop="1">
      <c r="A34" s="587"/>
      <c r="B34" s="47"/>
      <c r="C34" s="585"/>
    </row>
    <row r="35" spans="1:3">
      <c r="A35" s="589"/>
      <c r="B35" s="589"/>
      <c r="C35" s="585"/>
    </row>
    <row r="36" spans="1:3" ht="13">
      <c r="A36" s="595" t="s">
        <v>784</v>
      </c>
      <c r="B36" s="47"/>
      <c r="C36" s="588"/>
    </row>
    <row r="37" spans="1:3">
      <c r="A37" s="587" t="s">
        <v>655</v>
      </c>
      <c r="B37" s="47"/>
      <c r="C37" s="194">
        <v>21530525</v>
      </c>
    </row>
    <row r="38" spans="1:3">
      <c r="A38" s="587" t="s">
        <v>785</v>
      </c>
      <c r="B38" s="47"/>
      <c r="C38" s="591">
        <f>(2035-2023)*12</f>
        <v>144</v>
      </c>
    </row>
    <row r="39" spans="1:3">
      <c r="A39" s="587"/>
      <c r="B39" s="47"/>
      <c r="C39" s="588"/>
    </row>
    <row r="40" spans="1:3">
      <c r="A40" s="587" t="s">
        <v>786</v>
      </c>
      <c r="B40" s="47"/>
      <c r="C40" s="142">
        <f>C25</f>
        <v>4.3770000000000003E-2</v>
      </c>
    </row>
    <row r="41" spans="1:3">
      <c r="A41" s="587"/>
      <c r="B41" s="47"/>
      <c r="C41" s="593"/>
    </row>
    <row r="42" spans="1:3" ht="13" thickBot="1">
      <c r="A42" s="587" t="s">
        <v>787</v>
      </c>
      <c r="B42" s="47"/>
      <c r="C42" s="594">
        <f>ROUND(PMT((C40/12),C38,-C37)*12,0)</f>
        <v>2309662</v>
      </c>
    </row>
    <row r="43" spans="1:3" ht="13" thickTop="1">
      <c r="A43" s="587"/>
      <c r="B43" s="47"/>
      <c r="C43" s="194"/>
    </row>
    <row r="44" spans="1:3">
      <c r="A44" s="587" t="s">
        <v>656</v>
      </c>
      <c r="B44" s="47"/>
      <c r="C44" s="194">
        <f>C42-C10</f>
        <v>-2180607</v>
      </c>
    </row>
    <row r="45" spans="1:3">
      <c r="A45" s="587"/>
      <c r="B45" s="47"/>
      <c r="C45" s="588"/>
    </row>
    <row r="46" spans="1:3">
      <c r="A46" s="587" t="s">
        <v>788</v>
      </c>
      <c r="B46" s="47"/>
      <c r="C46" s="590">
        <f>C17</f>
        <v>1.0016778103323065</v>
      </c>
    </row>
    <row r="47" spans="1:3">
      <c r="A47" s="587"/>
      <c r="B47" s="47"/>
      <c r="C47" s="588"/>
    </row>
    <row r="48" spans="1:3" ht="13" thickBot="1">
      <c r="A48" s="587" t="s">
        <v>658</v>
      </c>
      <c r="B48" s="47"/>
      <c r="C48" s="143">
        <f>C44*C46</f>
        <v>-2184265.6449552998</v>
      </c>
    </row>
    <row r="49" ht="13" thickTop="1"/>
  </sheetData>
  <mergeCells count="5">
    <mergeCell ref="A1:C1"/>
    <mergeCell ref="A2:C2"/>
    <mergeCell ref="A3:C3"/>
    <mergeCell ref="A4:C4"/>
    <mergeCell ref="A5:C5"/>
  </mergeCells>
  <pageMargins left="0.37" right="0.32" top="0.86" bottom="0.24" header="0.5" footer="0.2"/>
  <pageSetup scale="9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8"/>
  <sheetViews>
    <sheetView workbookViewId="0">
      <selection sqref="A1:C46"/>
    </sheetView>
  </sheetViews>
  <sheetFormatPr defaultColWidth="9.1796875" defaultRowHeight="12.5"/>
  <cols>
    <col min="1" max="1" width="83" style="39" customWidth="1"/>
    <col min="2" max="2" width="4" style="39" customWidth="1"/>
    <col min="3" max="3" width="15.7265625" style="39" customWidth="1"/>
    <col min="4" max="4" width="10.26953125" style="39" bestFit="1" customWidth="1"/>
    <col min="5" max="5" width="13.54296875" style="39" bestFit="1" customWidth="1"/>
    <col min="6" max="6" width="10.1796875" style="39" customWidth="1"/>
    <col min="7" max="7" width="11.26953125" style="39" bestFit="1" customWidth="1"/>
    <col min="8" max="16384" width="9.1796875" style="39"/>
  </cols>
  <sheetData>
    <row r="1" spans="1:11" ht="13">
      <c r="A1" s="670" t="s">
        <v>0</v>
      </c>
      <c r="B1" s="670"/>
      <c r="C1" s="670"/>
      <c r="D1" s="579"/>
      <c r="E1" s="579"/>
      <c r="F1" s="579"/>
      <c r="G1" s="579"/>
      <c r="H1" s="579"/>
      <c r="I1" s="579"/>
      <c r="J1" s="579"/>
      <c r="K1" s="264"/>
    </row>
    <row r="2" spans="1:11" ht="13">
      <c r="A2" s="671" t="s">
        <v>663</v>
      </c>
      <c r="B2" s="671"/>
      <c r="C2" s="671"/>
      <c r="D2" s="580"/>
      <c r="E2" s="580"/>
      <c r="F2" s="580"/>
      <c r="G2" s="580"/>
      <c r="H2" s="580"/>
      <c r="I2" s="580"/>
      <c r="J2" s="580"/>
      <c r="K2" s="580"/>
    </row>
    <row r="3" spans="1:11" ht="13">
      <c r="A3" s="671" t="s">
        <v>666</v>
      </c>
      <c r="B3" s="671"/>
      <c r="C3" s="671"/>
      <c r="D3" s="580"/>
      <c r="E3" s="580"/>
      <c r="F3" s="580"/>
      <c r="G3" s="580"/>
      <c r="H3" s="580"/>
      <c r="I3" s="580"/>
      <c r="J3" s="580"/>
      <c r="K3" s="580"/>
    </row>
    <row r="4" spans="1:11" ht="13">
      <c r="A4" s="671" t="s">
        <v>1</v>
      </c>
      <c r="B4" s="671"/>
      <c r="C4" s="671"/>
      <c r="D4" s="580"/>
      <c r="E4" s="580"/>
      <c r="F4" s="580"/>
      <c r="G4" s="580"/>
      <c r="H4" s="580"/>
      <c r="I4" s="580"/>
      <c r="J4" s="580"/>
      <c r="K4" s="580"/>
    </row>
    <row r="5" spans="1:11" ht="13">
      <c r="A5" s="671" t="s">
        <v>4</v>
      </c>
      <c r="B5" s="671"/>
      <c r="C5" s="671"/>
      <c r="D5" s="581"/>
      <c r="E5" s="581"/>
      <c r="F5" s="581"/>
      <c r="G5" s="581"/>
      <c r="H5" s="581"/>
      <c r="I5" s="581"/>
      <c r="J5" s="581"/>
      <c r="K5" s="581"/>
    </row>
    <row r="6" spans="1:11" ht="13">
      <c r="A6" s="671" t="s">
        <v>648</v>
      </c>
      <c r="B6" s="671"/>
      <c r="C6" s="671"/>
      <c r="D6" s="581"/>
      <c r="E6" s="581"/>
      <c r="F6" s="581"/>
      <c r="G6" s="581"/>
      <c r="H6" s="581"/>
      <c r="I6" s="581"/>
      <c r="J6" s="581"/>
      <c r="K6" s="581"/>
    </row>
    <row r="7" spans="1:11" ht="13">
      <c r="A7" s="582"/>
      <c r="B7" s="582"/>
      <c r="C7" s="582"/>
      <c r="D7" s="583"/>
      <c r="E7" s="584"/>
      <c r="F7" s="583"/>
      <c r="G7" s="91"/>
    </row>
    <row r="8" spans="1:11" ht="13">
      <c r="A8" s="582"/>
      <c r="B8" s="582"/>
      <c r="C8" s="582"/>
      <c r="D8" s="583"/>
      <c r="E8" s="584"/>
      <c r="F8" s="583"/>
      <c r="G8" s="91"/>
    </row>
    <row r="9" spans="1:11" ht="13">
      <c r="A9" s="582"/>
      <c r="B9" s="582"/>
      <c r="C9" s="582"/>
      <c r="D9" s="583"/>
      <c r="E9" s="584"/>
      <c r="F9" s="583"/>
      <c r="G9" s="91"/>
    </row>
    <row r="10" spans="1:11" ht="13">
      <c r="A10" s="582" t="s">
        <v>664</v>
      </c>
      <c r="B10" s="582"/>
      <c r="C10" s="582"/>
      <c r="D10" s="583"/>
      <c r="E10" s="583"/>
      <c r="F10" s="583"/>
      <c r="G10" s="91"/>
    </row>
    <row r="11" spans="1:11">
      <c r="A11" s="47" t="s">
        <v>682</v>
      </c>
      <c r="B11" s="47"/>
      <c r="C11" s="585">
        <f>202486*12</f>
        <v>2429832</v>
      </c>
      <c r="G11" s="592"/>
    </row>
    <row r="12" spans="1:11">
      <c r="A12" s="586" t="s">
        <v>649</v>
      </c>
      <c r="B12" s="47"/>
      <c r="C12" s="585"/>
    </row>
    <row r="13" spans="1:11">
      <c r="A13" s="587"/>
      <c r="B13" s="47"/>
      <c r="C13" s="588"/>
    </row>
    <row r="14" spans="1:11">
      <c r="A14" s="587" t="s">
        <v>684</v>
      </c>
      <c r="B14" s="47"/>
      <c r="C14" s="590">
        <v>1</v>
      </c>
    </row>
    <row r="15" spans="1:11">
      <c r="A15" s="587"/>
      <c r="B15" s="47"/>
      <c r="C15" s="588"/>
    </row>
    <row r="16" spans="1:11" ht="13" thickBot="1">
      <c r="A16" s="587" t="s">
        <v>657</v>
      </c>
      <c r="B16" s="47"/>
      <c r="C16" s="143">
        <f>C11*C14</f>
        <v>2429832</v>
      </c>
    </row>
    <row r="17" spans="1:9" ht="13" thickTop="1">
      <c r="A17" s="587"/>
      <c r="B17" s="47"/>
      <c r="C17" s="588"/>
    </row>
    <row r="18" spans="1:9" ht="13">
      <c r="A18" s="595" t="s">
        <v>710</v>
      </c>
      <c r="B18" s="47"/>
      <c r="C18" s="588"/>
    </row>
    <row r="19" spans="1:9">
      <c r="A19" s="587" t="s">
        <v>665</v>
      </c>
      <c r="B19" s="47"/>
      <c r="C19" s="194">
        <v>9885978</v>
      </c>
      <c r="E19" s="194"/>
      <c r="F19" s="91"/>
      <c r="G19" s="91"/>
      <c r="H19" s="91"/>
      <c r="I19" s="91"/>
    </row>
    <row r="20" spans="1:9">
      <c r="A20" s="587" t="s">
        <v>654</v>
      </c>
      <c r="B20" s="47"/>
      <c r="C20" s="591">
        <f>(2041-2023)*12</f>
        <v>216</v>
      </c>
      <c r="E20" s="591"/>
      <c r="F20" s="91"/>
      <c r="G20" s="91"/>
      <c r="H20" s="91"/>
      <c r="I20" s="91"/>
    </row>
    <row r="21" spans="1:9">
      <c r="A21" s="587"/>
      <c r="B21" s="47"/>
      <c r="C21" s="588"/>
      <c r="E21" s="588"/>
      <c r="F21" s="91"/>
      <c r="G21" s="91"/>
      <c r="H21" s="91"/>
      <c r="I21" s="91"/>
    </row>
    <row r="22" spans="1:9">
      <c r="A22" s="587" t="s">
        <v>737</v>
      </c>
      <c r="B22" s="47"/>
      <c r="C22" s="626">
        <f>COC!G45</f>
        <v>6.9860000000000005E-2</v>
      </c>
      <c r="E22" s="627"/>
      <c r="F22" s="91"/>
      <c r="G22" s="91"/>
      <c r="H22" s="91"/>
      <c r="I22" s="91"/>
    </row>
    <row r="23" spans="1:9">
      <c r="A23" s="587"/>
      <c r="B23" s="47"/>
      <c r="C23" s="593"/>
      <c r="E23" s="593"/>
      <c r="F23" s="91"/>
      <c r="G23" s="91"/>
      <c r="H23" s="91"/>
      <c r="I23" s="91"/>
    </row>
    <row r="24" spans="1:9" ht="13" thickBot="1">
      <c r="A24" s="587" t="s">
        <v>683</v>
      </c>
      <c r="B24" s="47"/>
      <c r="C24" s="594">
        <f>ROUND(PMT((C22/12),C20,-C19)*12,0)</f>
        <v>966474</v>
      </c>
      <c r="E24" s="585"/>
      <c r="F24" s="91"/>
      <c r="G24" s="91"/>
      <c r="H24" s="91"/>
      <c r="I24" s="91"/>
    </row>
    <row r="25" spans="1:9" ht="13" thickTop="1">
      <c r="A25" s="587"/>
      <c r="B25" s="47"/>
      <c r="C25" s="194"/>
      <c r="E25" s="91"/>
      <c r="F25" s="91"/>
      <c r="G25" s="91"/>
      <c r="H25" s="91"/>
      <c r="I25" s="91"/>
    </row>
    <row r="26" spans="1:9">
      <c r="A26" s="587" t="s">
        <v>656</v>
      </c>
      <c r="B26" s="47"/>
      <c r="C26" s="194">
        <f>C24-C11</f>
        <v>-1463358</v>
      </c>
    </row>
    <row r="27" spans="1:9">
      <c r="A27" s="587"/>
      <c r="B27" s="47"/>
      <c r="C27" s="588"/>
    </row>
    <row r="28" spans="1:9">
      <c r="A28" s="587" t="s">
        <v>684</v>
      </c>
      <c r="B28" s="47"/>
      <c r="C28" s="590">
        <f>C14</f>
        <v>1</v>
      </c>
    </row>
    <row r="29" spans="1:9">
      <c r="A29" s="587"/>
      <c r="B29" s="47"/>
      <c r="C29" s="588"/>
    </row>
    <row r="30" spans="1:9" ht="13" thickBot="1">
      <c r="A30" s="587" t="s">
        <v>712</v>
      </c>
      <c r="B30" s="47"/>
      <c r="C30" s="143">
        <f>C26*C28</f>
        <v>-1463358</v>
      </c>
    </row>
    <row r="31" spans="1:9" ht="13" thickTop="1">
      <c r="A31" s="587"/>
      <c r="B31" s="47"/>
      <c r="C31" s="194"/>
    </row>
    <row r="32" spans="1:9">
      <c r="A32" s="587"/>
      <c r="B32" s="47"/>
      <c r="C32" s="194"/>
    </row>
    <row r="33" spans="1:3" ht="13">
      <c r="A33" s="595" t="s">
        <v>784</v>
      </c>
      <c r="B33" s="47"/>
      <c r="C33" s="588"/>
    </row>
    <row r="34" spans="1:3">
      <c r="A34" s="587" t="s">
        <v>665</v>
      </c>
      <c r="B34" s="47"/>
      <c r="C34" s="194">
        <v>9885978</v>
      </c>
    </row>
    <row r="35" spans="1:3">
      <c r="A35" s="587" t="s">
        <v>785</v>
      </c>
      <c r="B35" s="47"/>
      <c r="C35" s="591">
        <f>(2035-2023)*12</f>
        <v>144</v>
      </c>
    </row>
    <row r="36" spans="1:3">
      <c r="A36" s="587"/>
      <c r="B36" s="47"/>
      <c r="C36" s="588"/>
    </row>
    <row r="37" spans="1:3">
      <c r="A37" s="587" t="s">
        <v>737</v>
      </c>
      <c r="B37" s="47"/>
      <c r="C37" s="626">
        <f>C22</f>
        <v>6.9860000000000005E-2</v>
      </c>
    </row>
    <row r="38" spans="1:3">
      <c r="A38" s="587"/>
      <c r="B38" s="47"/>
      <c r="C38" s="593"/>
    </row>
    <row r="39" spans="1:3" ht="13" thickBot="1">
      <c r="A39" s="587" t="s">
        <v>683</v>
      </c>
      <c r="B39" s="47"/>
      <c r="C39" s="594">
        <f>ROUND(PMT((C37/12),C35,-C34)*12,0)</f>
        <v>1219101</v>
      </c>
    </row>
    <row r="40" spans="1:3" ht="13" thickTop="1">
      <c r="A40" s="587"/>
      <c r="B40" s="47"/>
      <c r="C40" s="194"/>
    </row>
    <row r="41" spans="1:3">
      <c r="A41" s="587" t="s">
        <v>656</v>
      </c>
      <c r="B41" s="47"/>
      <c r="C41" s="194">
        <f>C39-C11</f>
        <v>-1210731</v>
      </c>
    </row>
    <row r="42" spans="1:3">
      <c r="A42" s="587"/>
      <c r="B42" s="47"/>
      <c r="C42" s="588"/>
    </row>
    <row r="43" spans="1:3">
      <c r="A43" s="587" t="s">
        <v>684</v>
      </c>
      <c r="B43" s="47"/>
      <c r="C43" s="590">
        <f>C14</f>
        <v>1</v>
      </c>
    </row>
    <row r="44" spans="1:3">
      <c r="A44" s="587"/>
      <c r="B44" s="47"/>
      <c r="C44" s="588"/>
    </row>
    <row r="45" spans="1:3" ht="13" thickBot="1">
      <c r="A45" s="587" t="s">
        <v>712</v>
      </c>
      <c r="B45" s="47"/>
      <c r="C45" s="143">
        <f>C41*C43</f>
        <v>-1210731</v>
      </c>
    </row>
    <row r="46" spans="1:3" ht="13" thickTop="1">
      <c r="A46" s="587"/>
      <c r="B46" s="47"/>
      <c r="C46" s="194"/>
    </row>
    <row r="47" spans="1:3">
      <c r="A47" s="589"/>
      <c r="B47" s="589"/>
      <c r="C47" s="585"/>
    </row>
    <row r="48" spans="1:3">
      <c r="A48" s="587" t="s">
        <v>711</v>
      </c>
      <c r="B48" s="589"/>
      <c r="C48" s="588"/>
    </row>
  </sheetData>
  <mergeCells count="6">
    <mergeCell ref="A1:C1"/>
    <mergeCell ref="A2:C2"/>
    <mergeCell ref="A4:C4"/>
    <mergeCell ref="A5:C5"/>
    <mergeCell ref="A6:C6"/>
    <mergeCell ref="A3:C3"/>
  </mergeCells>
  <pageMargins left="0.37" right="0.32" top="0.86" bottom="0.24" header="0.5" footer="0.2"/>
  <pageSetup scale="9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53"/>
  <sheetViews>
    <sheetView workbookViewId="0">
      <selection sqref="A1:E53"/>
    </sheetView>
  </sheetViews>
  <sheetFormatPr defaultRowHeight="12.5"/>
  <cols>
    <col min="1" max="1" width="56.1796875" customWidth="1"/>
    <col min="2" max="2" width="1" customWidth="1"/>
    <col min="3" max="3" width="13.1796875" customWidth="1"/>
    <col min="4" max="4" width="9.81640625" customWidth="1"/>
    <col min="5" max="5" width="30.81640625" customWidth="1"/>
  </cols>
  <sheetData>
    <row r="1" spans="1:5" ht="13">
      <c r="A1" s="663" t="s">
        <v>0</v>
      </c>
      <c r="B1" s="663"/>
      <c r="C1" s="663"/>
      <c r="D1" s="663"/>
      <c r="E1" s="663"/>
    </row>
    <row r="2" spans="1:5" ht="13">
      <c r="A2" s="667" t="s">
        <v>775</v>
      </c>
      <c r="B2" s="667"/>
      <c r="C2" s="667"/>
      <c r="D2" s="667"/>
      <c r="E2" s="667"/>
    </row>
    <row r="3" spans="1:5" ht="13">
      <c r="A3" s="664" t="s">
        <v>20</v>
      </c>
      <c r="B3" s="664"/>
      <c r="C3" s="664"/>
      <c r="D3" s="664"/>
      <c r="E3" s="664"/>
    </row>
    <row r="4" spans="1:5" ht="13">
      <c r="A4" s="664" t="s">
        <v>21</v>
      </c>
      <c r="B4" s="664"/>
      <c r="C4" s="664"/>
      <c r="D4" s="664"/>
      <c r="E4" s="664"/>
    </row>
    <row r="5" spans="1:5" ht="13">
      <c r="A5" s="664" t="s">
        <v>22</v>
      </c>
      <c r="B5" s="664"/>
      <c r="C5" s="664"/>
      <c r="D5" s="664"/>
      <c r="E5" s="664"/>
    </row>
    <row r="8" spans="1:5">
      <c r="A8" s="21" t="s">
        <v>738</v>
      </c>
      <c r="B8" s="7"/>
      <c r="C8" s="7"/>
      <c r="D8" s="7"/>
      <c r="E8" s="7"/>
    </row>
    <row r="9" spans="1:5">
      <c r="A9" s="21"/>
      <c r="B9" s="7"/>
      <c r="C9" s="7"/>
      <c r="D9" s="505" t="s">
        <v>749</v>
      </c>
      <c r="E9" s="7"/>
    </row>
    <row r="10" spans="1:5">
      <c r="A10" s="7"/>
      <c r="B10" s="7"/>
      <c r="C10" s="7"/>
      <c r="D10" s="505" t="s">
        <v>750</v>
      </c>
      <c r="E10" s="7"/>
    </row>
    <row r="11" spans="1:5">
      <c r="A11" s="630" t="s">
        <v>739</v>
      </c>
      <c r="B11" s="7"/>
      <c r="C11" s="506" t="s">
        <v>6</v>
      </c>
      <c r="D11" s="512" t="s">
        <v>204</v>
      </c>
      <c r="E11" s="7"/>
    </row>
    <row r="12" spans="1:5">
      <c r="A12" s="138" t="s">
        <v>740</v>
      </c>
      <c r="B12" s="139"/>
      <c r="C12" s="137">
        <v>14.497979000000001</v>
      </c>
      <c r="D12" s="629">
        <f>C12/C22</f>
        <v>1.1364350315345894E-2</v>
      </c>
      <c r="E12" s="139" t="s">
        <v>753</v>
      </c>
    </row>
    <row r="13" spans="1:5">
      <c r="A13" s="138" t="s">
        <v>741</v>
      </c>
      <c r="B13" s="139"/>
      <c r="C13" s="137">
        <v>15.509812999999999</v>
      </c>
      <c r="D13" s="629">
        <f>C13/C23</f>
        <v>1.1921500851271527E-2</v>
      </c>
      <c r="E13" s="139" t="s">
        <v>753</v>
      </c>
    </row>
    <row r="14" spans="1:5">
      <c r="A14" s="138"/>
      <c r="B14" s="139"/>
      <c r="C14" s="137"/>
      <c r="D14" s="139"/>
      <c r="E14" s="139"/>
    </row>
    <row r="15" spans="1:5">
      <c r="A15" s="138" t="s">
        <v>747</v>
      </c>
      <c r="B15" s="139"/>
      <c r="C15" s="137">
        <f>19.652376+0.089088</f>
        <v>19.741464000000001</v>
      </c>
      <c r="D15" s="629">
        <f>C15/((C24+C25)/2)</f>
        <v>1.4159392723378092E-2</v>
      </c>
      <c r="E15" s="139" t="s">
        <v>753</v>
      </c>
    </row>
    <row r="16" spans="1:5">
      <c r="A16" s="138" t="s">
        <v>779</v>
      </c>
      <c r="B16" s="139"/>
      <c r="C16" s="137"/>
      <c r="D16" s="629"/>
      <c r="E16" s="139"/>
    </row>
    <row r="17" spans="1:5">
      <c r="A17" s="138" t="s">
        <v>771</v>
      </c>
      <c r="B17" s="139"/>
      <c r="C17" s="137"/>
      <c r="D17" s="629"/>
      <c r="E17" s="139"/>
    </row>
    <row r="18" spans="1:5">
      <c r="A18" s="138"/>
      <c r="B18" s="139"/>
      <c r="C18" s="137"/>
      <c r="D18" s="629"/>
      <c r="E18" s="139"/>
    </row>
    <row r="19" spans="1:5">
      <c r="A19" s="138" t="s">
        <v>762</v>
      </c>
      <c r="B19" s="139"/>
      <c r="C19" s="560">
        <f>(C15-C13)/C13</f>
        <v>0.27283700970475927</v>
      </c>
      <c r="D19" s="139"/>
      <c r="E19" s="139"/>
    </row>
    <row r="21" spans="1:5">
      <c r="A21" t="s">
        <v>744</v>
      </c>
      <c r="D21" s="512" t="s">
        <v>751</v>
      </c>
    </row>
    <row r="22" spans="1:5">
      <c r="A22" t="s">
        <v>743</v>
      </c>
      <c r="C22" s="628">
        <v>1275.742</v>
      </c>
    </row>
    <row r="23" spans="1:5">
      <c r="A23" t="s">
        <v>742</v>
      </c>
      <c r="C23" s="628">
        <v>1300.9949999999999</v>
      </c>
      <c r="D23" s="632">
        <f>(C23/C22)-1</f>
        <v>1.9794754738810871E-2</v>
      </c>
    </row>
    <row r="24" spans="1:5">
      <c r="A24" t="s">
        <v>745</v>
      </c>
      <c r="C24" s="628">
        <v>1356.1908330000001</v>
      </c>
      <c r="D24" s="632">
        <f>(C24/C23)-1</f>
        <v>4.2425860975638052E-2</v>
      </c>
    </row>
    <row r="25" spans="1:5">
      <c r="A25" t="s">
        <v>746</v>
      </c>
      <c r="C25" s="628">
        <v>1432.2711280000001</v>
      </c>
      <c r="D25" s="632">
        <f>(C25/C24)-1</f>
        <v>5.6098517368462497E-2</v>
      </c>
    </row>
    <row r="26" spans="1:5">
      <c r="A26" t="s">
        <v>748</v>
      </c>
      <c r="C26" s="628">
        <v>1492.771399</v>
      </c>
      <c r="D26" s="632">
        <f>(C26/C25)-1</f>
        <v>4.2240794928598113E-2</v>
      </c>
    </row>
    <row r="27" spans="1:5">
      <c r="C27" s="628"/>
    </row>
    <row r="28" spans="1:5">
      <c r="C28" s="628"/>
    </row>
    <row r="29" spans="1:5">
      <c r="A29" t="s">
        <v>752</v>
      </c>
      <c r="C29" s="631">
        <v>0.02</v>
      </c>
    </row>
    <row r="30" spans="1:5">
      <c r="A30" t="s">
        <v>761</v>
      </c>
    </row>
    <row r="33" spans="1:5">
      <c r="A33" t="s">
        <v>754</v>
      </c>
      <c r="C33" s="633">
        <f>C13</f>
        <v>15.509812999999999</v>
      </c>
    </row>
    <row r="34" spans="1:5">
      <c r="A34" t="s">
        <v>756</v>
      </c>
      <c r="C34" s="634">
        <f>D24</f>
        <v>4.2425860975638052E-2</v>
      </c>
    </row>
    <row r="35" spans="1:5">
      <c r="A35" t="s">
        <v>755</v>
      </c>
      <c r="C35" s="635">
        <f>C29</f>
        <v>0.02</v>
      </c>
    </row>
    <row r="36" spans="1:5">
      <c r="C36" s="636"/>
    </row>
    <row r="37" spans="1:5">
      <c r="A37" t="s">
        <v>757</v>
      </c>
      <c r="C37" s="136">
        <f>C33*(1+C34)*(1+C35)</f>
        <v>16.491186773498065</v>
      </c>
    </row>
    <row r="38" spans="1:5">
      <c r="A38" t="s">
        <v>758</v>
      </c>
      <c r="C38" s="634">
        <f>D25</f>
        <v>5.6098517368462497E-2</v>
      </c>
    </row>
    <row r="39" spans="1:5">
      <c r="A39" t="s">
        <v>755</v>
      </c>
      <c r="C39" s="635">
        <f>C29</f>
        <v>0.02</v>
      </c>
    </row>
    <row r="40" spans="1:5">
      <c r="C40" s="636"/>
    </row>
    <row r="41" spans="1:5">
      <c r="A41" t="s">
        <v>759</v>
      </c>
      <c r="C41" s="136">
        <f>C37*(1+C38)*(1+C39)</f>
        <v>17.764644259160459</v>
      </c>
    </row>
    <row r="43" spans="1:5">
      <c r="A43" t="s">
        <v>760</v>
      </c>
      <c r="C43" s="638">
        <f>(C37*0.5)+(C41*0.5)</f>
        <v>17.12791551632926</v>
      </c>
      <c r="E43" t="s">
        <v>764</v>
      </c>
    </row>
    <row r="44" spans="1:5">
      <c r="A44" s="138" t="s">
        <v>778</v>
      </c>
      <c r="C44" s="640">
        <f>-C43*C50</f>
        <v>-0.65408775500049254</v>
      </c>
      <c r="E44" s="639">
        <f>C50</f>
        <v>3.8188403859004572E-2</v>
      </c>
    </row>
    <row r="45" spans="1:5">
      <c r="A45" t="s">
        <v>767</v>
      </c>
      <c r="C45" s="638">
        <f>SUM(C43:C44)</f>
        <v>16.473827761328767</v>
      </c>
    </row>
    <row r="46" spans="1:5">
      <c r="C46" s="638"/>
    </row>
    <row r="47" spans="1:5">
      <c r="A47" s="138" t="s">
        <v>765</v>
      </c>
      <c r="B47" s="139"/>
      <c r="C47" s="137">
        <f>C15</f>
        <v>19.741464000000001</v>
      </c>
      <c r="E47" t="s">
        <v>764</v>
      </c>
    </row>
    <row r="48" spans="1:5">
      <c r="A48" s="138" t="s">
        <v>773</v>
      </c>
      <c r="B48" s="139"/>
      <c r="C48" s="88">
        <v>-0.75389499999999998</v>
      </c>
      <c r="E48" t="s">
        <v>768</v>
      </c>
    </row>
    <row r="49" spans="1:5">
      <c r="A49" s="138" t="s">
        <v>747</v>
      </c>
      <c r="B49" s="139"/>
      <c r="C49" s="137">
        <f>SUM(C47:C48)</f>
        <v>18.987569000000001</v>
      </c>
      <c r="E49" t="s">
        <v>766</v>
      </c>
    </row>
    <row r="50" spans="1:5">
      <c r="A50" s="138" t="s">
        <v>777</v>
      </c>
      <c r="B50" s="139"/>
      <c r="C50" s="560">
        <f>1-(C49/C47)</f>
        <v>3.8188403859004572E-2</v>
      </c>
    </row>
    <row r="51" spans="1:5">
      <c r="A51" s="138"/>
      <c r="B51" s="139"/>
      <c r="C51" s="137"/>
    </row>
    <row r="52" spans="1:5" ht="13" thickBot="1">
      <c r="A52" t="s">
        <v>763</v>
      </c>
      <c r="C52" s="637">
        <f>C45-C49</f>
        <v>-2.5137412386712334</v>
      </c>
    </row>
    <row r="53" spans="1:5" ht="13" thickTop="1"/>
  </sheetData>
  <mergeCells count="5">
    <mergeCell ref="A1:E1"/>
    <mergeCell ref="A2:E2"/>
    <mergeCell ref="A3:E3"/>
    <mergeCell ref="A4:E4"/>
    <mergeCell ref="A5:E5"/>
  </mergeCells>
  <pageMargins left="0.7" right="0.7" top="0.75" bottom="0.75" header="0.3" footer="0.3"/>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31"/>
  <sheetViews>
    <sheetView showGridLines="0" workbookViewId="0">
      <selection sqref="A1:F30"/>
    </sheetView>
  </sheetViews>
  <sheetFormatPr defaultRowHeight="12.5"/>
  <cols>
    <col min="1" max="1" width="0.81640625" customWidth="1"/>
    <col min="2" max="2" width="56.1796875" customWidth="1"/>
    <col min="3" max="3" width="1" customWidth="1"/>
    <col min="4" max="4" width="13.1796875" customWidth="1"/>
    <col min="5" max="5" width="9.81640625" customWidth="1"/>
    <col min="6" max="6" width="1" customWidth="1"/>
  </cols>
  <sheetData>
    <row r="1" spans="1:6" ht="6" customHeight="1">
      <c r="A1" s="643"/>
      <c r="B1" s="644"/>
      <c r="C1" s="644"/>
      <c r="D1" s="644"/>
      <c r="E1" s="644"/>
      <c r="F1" s="645"/>
    </row>
    <row r="2" spans="1:6" ht="13">
      <c r="A2" s="646"/>
      <c r="B2" s="675" t="s">
        <v>776</v>
      </c>
      <c r="C2" s="675"/>
      <c r="D2" s="675"/>
      <c r="E2" s="675"/>
      <c r="F2" s="647"/>
    </row>
    <row r="3" spans="1:6" ht="13">
      <c r="A3" s="646"/>
      <c r="B3" s="672" t="s">
        <v>0</v>
      </c>
      <c r="C3" s="672"/>
      <c r="D3" s="672"/>
      <c r="E3" s="672"/>
      <c r="F3" s="647"/>
    </row>
    <row r="4" spans="1:6" ht="13">
      <c r="A4" s="646"/>
      <c r="B4" s="673" t="s">
        <v>739</v>
      </c>
      <c r="C4" s="673"/>
      <c r="D4" s="673"/>
      <c r="E4" s="673"/>
      <c r="F4" s="647"/>
    </row>
    <row r="5" spans="1:6" ht="13">
      <c r="A5" s="646"/>
      <c r="B5" s="674" t="s">
        <v>20</v>
      </c>
      <c r="C5" s="674"/>
      <c r="D5" s="674"/>
      <c r="E5" s="674"/>
      <c r="F5" s="647"/>
    </row>
    <row r="6" spans="1:6" ht="13">
      <c r="A6" s="646"/>
      <c r="B6" s="674" t="s">
        <v>22</v>
      </c>
      <c r="C6" s="674"/>
      <c r="D6" s="674"/>
      <c r="E6" s="674"/>
      <c r="F6" s="647"/>
    </row>
    <row r="7" spans="1:6">
      <c r="A7" s="646"/>
      <c r="B7" s="38"/>
      <c r="C7" s="38"/>
      <c r="D7" s="38"/>
      <c r="E7" s="38"/>
      <c r="F7" s="647"/>
    </row>
    <row r="8" spans="1:6">
      <c r="A8" s="646"/>
      <c r="B8" s="46"/>
      <c r="C8" s="653"/>
      <c r="D8" s="653"/>
      <c r="E8" s="508" t="s">
        <v>749</v>
      </c>
      <c r="F8" s="647"/>
    </row>
    <row r="9" spans="1:6">
      <c r="A9" s="646"/>
      <c r="B9" s="653"/>
      <c r="C9" s="653"/>
      <c r="D9" s="653"/>
      <c r="E9" s="508" t="s">
        <v>750</v>
      </c>
      <c r="F9" s="647"/>
    </row>
    <row r="10" spans="1:6">
      <c r="A10" s="646"/>
      <c r="B10" s="630" t="s">
        <v>739</v>
      </c>
      <c r="C10" s="653"/>
      <c r="D10" s="506" t="s">
        <v>6</v>
      </c>
      <c r="E10" s="512" t="s">
        <v>204</v>
      </c>
      <c r="F10" s="647"/>
    </row>
    <row r="11" spans="1:6">
      <c r="A11" s="646"/>
      <c r="B11" s="660" t="s">
        <v>740</v>
      </c>
      <c r="C11" s="194"/>
      <c r="D11" s="654">
        <v>14.497979000000001</v>
      </c>
      <c r="E11" s="658">
        <f>D11/D21</f>
        <v>1.1364350315345894E-2</v>
      </c>
      <c r="F11" s="647"/>
    </row>
    <row r="12" spans="1:6">
      <c r="A12" s="646"/>
      <c r="B12" s="660" t="s">
        <v>741</v>
      </c>
      <c r="C12" s="194"/>
      <c r="D12" s="654">
        <v>15.509812999999999</v>
      </c>
      <c r="E12" s="658">
        <f>D12/D22</f>
        <v>1.1921500851271527E-2</v>
      </c>
      <c r="F12" s="647"/>
    </row>
    <row r="13" spans="1:6">
      <c r="A13" s="646"/>
      <c r="B13" s="660"/>
      <c r="C13" s="194"/>
      <c r="D13" s="654"/>
      <c r="E13" s="194"/>
      <c r="F13" s="647"/>
    </row>
    <row r="14" spans="1:6">
      <c r="A14" s="646"/>
      <c r="B14" s="660" t="s">
        <v>747</v>
      </c>
      <c r="C14" s="194"/>
      <c r="D14" s="654">
        <f>19.652376+0.089088</f>
        <v>19.741464000000001</v>
      </c>
      <c r="E14" s="658">
        <f>D14/((D23+D24)/2)</f>
        <v>1.4159392723378092E-2</v>
      </c>
      <c r="F14" s="647"/>
    </row>
    <row r="15" spans="1:6">
      <c r="A15" s="646"/>
      <c r="B15" s="138" t="s">
        <v>779</v>
      </c>
      <c r="C15" s="194"/>
      <c r="D15" s="654"/>
      <c r="E15" s="658"/>
      <c r="F15" s="647"/>
    </row>
    <row r="16" spans="1:6">
      <c r="A16" s="646"/>
      <c r="B16" s="660" t="s">
        <v>771</v>
      </c>
      <c r="C16" s="194"/>
      <c r="D16" s="654"/>
      <c r="E16" s="658"/>
      <c r="F16" s="647"/>
    </row>
    <row r="17" spans="1:6">
      <c r="A17" s="646"/>
      <c r="B17" s="660"/>
      <c r="C17" s="194"/>
      <c r="D17" s="654"/>
      <c r="E17" s="658"/>
      <c r="F17" s="647"/>
    </row>
    <row r="18" spans="1:6">
      <c r="A18" s="646"/>
      <c r="B18" s="660" t="s">
        <v>762</v>
      </c>
      <c r="C18" s="194"/>
      <c r="D18" s="655">
        <f>(D14-D12)/D12</f>
        <v>0.27283700970475927</v>
      </c>
      <c r="E18" s="194"/>
      <c r="F18" s="647"/>
    </row>
    <row r="19" spans="1:6">
      <c r="A19" s="646"/>
      <c r="B19" s="38"/>
      <c r="C19" s="38"/>
      <c r="D19" s="38"/>
      <c r="E19" s="38"/>
      <c r="F19" s="647"/>
    </row>
    <row r="20" spans="1:6">
      <c r="A20" s="646"/>
      <c r="B20" s="38" t="s">
        <v>744</v>
      </c>
      <c r="C20" s="38"/>
      <c r="D20" s="38"/>
      <c r="E20" s="512" t="s">
        <v>751</v>
      </c>
      <c r="F20" s="647"/>
    </row>
    <row r="21" spans="1:6">
      <c r="A21" s="646"/>
      <c r="B21" s="38" t="s">
        <v>743</v>
      </c>
      <c r="C21" s="38"/>
      <c r="D21" s="656">
        <v>1275.742</v>
      </c>
      <c r="E21" s="38"/>
      <c r="F21" s="647"/>
    </row>
    <row r="22" spans="1:6">
      <c r="A22" s="646"/>
      <c r="B22" s="38" t="s">
        <v>742</v>
      </c>
      <c r="C22" s="38"/>
      <c r="D22" s="656">
        <v>1300.9949999999999</v>
      </c>
      <c r="E22" s="659">
        <f>(D22/D21)-1</f>
        <v>1.9794754738810871E-2</v>
      </c>
      <c r="F22" s="647"/>
    </row>
    <row r="23" spans="1:6">
      <c r="A23" s="646"/>
      <c r="B23" s="38" t="s">
        <v>745</v>
      </c>
      <c r="C23" s="38"/>
      <c r="D23" s="656">
        <v>1356.1908330000001</v>
      </c>
      <c r="E23" s="659">
        <f>(D23/D22)-1</f>
        <v>4.2425860975638052E-2</v>
      </c>
      <c r="F23" s="647"/>
    </row>
    <row r="24" spans="1:6">
      <c r="A24" s="646"/>
      <c r="B24" s="38" t="s">
        <v>746</v>
      </c>
      <c r="C24" s="38"/>
      <c r="D24" s="656">
        <v>1432.2711280000001</v>
      </c>
      <c r="E24" s="659">
        <f>(D24/D23)-1</f>
        <v>5.6098517368462497E-2</v>
      </c>
      <c r="F24" s="647"/>
    </row>
    <row r="25" spans="1:6">
      <c r="A25" s="646"/>
      <c r="B25" s="38" t="s">
        <v>748</v>
      </c>
      <c r="C25" s="38"/>
      <c r="D25" s="656">
        <v>1492.771399</v>
      </c>
      <c r="E25" s="659">
        <f>(D25/D24)-1</f>
        <v>4.2240794928598113E-2</v>
      </c>
      <c r="F25" s="647"/>
    </row>
    <row r="26" spans="1:6">
      <c r="A26" s="646"/>
      <c r="B26" s="38"/>
      <c r="C26" s="38"/>
      <c r="D26" s="656"/>
      <c r="E26" s="38"/>
      <c r="F26" s="647"/>
    </row>
    <row r="27" spans="1:6">
      <c r="A27" s="646"/>
      <c r="B27" s="38"/>
      <c r="C27" s="38"/>
      <c r="D27" s="656"/>
      <c r="E27" s="38"/>
      <c r="F27" s="647"/>
    </row>
    <row r="28" spans="1:6">
      <c r="A28" s="646"/>
      <c r="B28" s="38" t="s">
        <v>752</v>
      </c>
      <c r="C28" s="38"/>
      <c r="D28" s="657">
        <v>0.02</v>
      </c>
      <c r="E28" s="38"/>
      <c r="F28" s="647"/>
    </row>
    <row r="29" spans="1:6">
      <c r="A29" s="646"/>
      <c r="B29" s="38" t="s">
        <v>761</v>
      </c>
      <c r="C29" s="38"/>
      <c r="D29" s="38"/>
      <c r="E29" s="38"/>
      <c r="F29" s="647"/>
    </row>
    <row r="30" spans="1:6" ht="6" customHeight="1" thickBot="1">
      <c r="A30" s="649"/>
      <c r="B30" s="650"/>
      <c r="C30" s="650"/>
      <c r="D30" s="650"/>
      <c r="E30" s="650"/>
      <c r="F30" s="652"/>
    </row>
    <row r="31" spans="1:6">
      <c r="F31" s="38"/>
    </row>
  </sheetData>
  <mergeCells count="5">
    <mergeCell ref="B3:E3"/>
    <mergeCell ref="B4:E4"/>
    <mergeCell ref="B5:E5"/>
    <mergeCell ref="B6:E6"/>
    <mergeCell ref="B2:E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169"/>
  <sheetViews>
    <sheetView workbookViewId="0">
      <selection sqref="A1:Q165"/>
    </sheetView>
  </sheetViews>
  <sheetFormatPr defaultRowHeight="12.5"/>
  <cols>
    <col min="1" max="1" width="10.81640625" customWidth="1"/>
    <col min="2" max="2" width="3" customWidth="1"/>
    <col min="3" max="3" width="11" customWidth="1"/>
    <col min="4" max="4" width="3" customWidth="1"/>
    <col min="5" max="5" width="15.1796875" customWidth="1"/>
    <col min="6" max="6" width="3" customWidth="1"/>
    <col min="7" max="7" width="13.26953125" customWidth="1"/>
    <col min="8" max="8" width="3" customWidth="1"/>
    <col min="9" max="9" width="16.7265625" customWidth="1"/>
    <col min="10" max="10" width="3" customWidth="1"/>
    <col min="11" max="11" width="16" customWidth="1"/>
    <col min="12" max="12" width="3" customWidth="1"/>
    <col min="13" max="13" width="16.453125" customWidth="1"/>
    <col min="14" max="14" width="3" customWidth="1"/>
    <col min="15" max="15" width="10.7265625" customWidth="1"/>
    <col min="16" max="16" width="3" customWidth="1"/>
    <col min="17" max="17" width="16" customWidth="1"/>
    <col min="28" max="28" width="10.81640625" bestFit="1" customWidth="1"/>
  </cols>
  <sheetData>
    <row r="1" spans="1:17" ht="13">
      <c r="A1" s="663" t="s">
        <v>0</v>
      </c>
      <c r="B1" s="663"/>
      <c r="C1" s="663"/>
      <c r="D1" s="663"/>
      <c r="E1" s="663"/>
      <c r="F1" s="663"/>
      <c r="G1" s="663"/>
      <c r="H1" s="663"/>
      <c r="I1" s="663"/>
      <c r="J1" s="663"/>
      <c r="K1" s="663"/>
      <c r="L1" s="663"/>
      <c r="M1" s="663"/>
      <c r="N1" s="663"/>
      <c r="O1" s="663"/>
      <c r="P1" s="663"/>
      <c r="Q1" s="663"/>
    </row>
    <row r="2" spans="1:17" ht="13">
      <c r="A2" s="667" t="s">
        <v>581</v>
      </c>
      <c r="B2" s="667"/>
      <c r="C2" s="667"/>
      <c r="D2" s="667"/>
      <c r="E2" s="667"/>
      <c r="F2" s="667"/>
      <c r="G2" s="667"/>
      <c r="H2" s="667"/>
      <c r="I2" s="667"/>
      <c r="J2" s="667"/>
      <c r="K2" s="667"/>
      <c r="L2" s="667"/>
      <c r="M2" s="667"/>
      <c r="N2" s="667"/>
      <c r="O2" s="667"/>
      <c r="P2" s="667"/>
      <c r="Q2" s="667"/>
    </row>
    <row r="3" spans="1:17" ht="13">
      <c r="A3" s="664" t="s">
        <v>20</v>
      </c>
      <c r="B3" s="664"/>
      <c r="C3" s="664"/>
      <c r="D3" s="664"/>
      <c r="E3" s="664"/>
      <c r="F3" s="664"/>
      <c r="G3" s="664"/>
      <c r="H3" s="664"/>
      <c r="I3" s="664"/>
      <c r="J3" s="664"/>
      <c r="K3" s="664"/>
      <c r="L3" s="664"/>
      <c r="M3" s="664"/>
      <c r="N3" s="664"/>
      <c r="O3" s="664"/>
      <c r="P3" s="664"/>
      <c r="Q3" s="664"/>
    </row>
    <row r="4" spans="1:17" ht="13">
      <c r="A4" s="664" t="s">
        <v>21</v>
      </c>
      <c r="B4" s="664"/>
      <c r="C4" s="664"/>
      <c r="D4" s="664"/>
      <c r="E4" s="664"/>
      <c r="F4" s="664"/>
      <c r="G4" s="664"/>
      <c r="H4" s="664"/>
      <c r="I4" s="664"/>
      <c r="J4" s="664"/>
      <c r="K4" s="664"/>
      <c r="L4" s="664"/>
      <c r="M4" s="664"/>
      <c r="N4" s="664"/>
      <c r="O4" s="664"/>
      <c r="P4" s="664"/>
      <c r="Q4" s="664"/>
    </row>
    <row r="5" spans="1:17" ht="13">
      <c r="A5" s="664" t="s">
        <v>22</v>
      </c>
      <c r="B5" s="664"/>
      <c r="C5" s="664"/>
      <c r="D5" s="664"/>
      <c r="E5" s="664"/>
      <c r="F5" s="664"/>
      <c r="G5" s="664"/>
      <c r="H5" s="664"/>
      <c r="I5" s="664"/>
      <c r="J5" s="664"/>
      <c r="K5" s="664"/>
      <c r="L5" s="664"/>
      <c r="M5" s="664"/>
      <c r="N5" s="664"/>
      <c r="O5" s="664"/>
      <c r="P5" s="664"/>
      <c r="Q5" s="664"/>
    </row>
    <row r="8" spans="1:17">
      <c r="A8" s="21" t="s">
        <v>606</v>
      </c>
      <c r="B8" s="7"/>
      <c r="C8" s="7"/>
      <c r="D8" s="7"/>
      <c r="E8" s="7"/>
      <c r="F8" s="7"/>
      <c r="G8" s="7"/>
      <c r="H8" s="7"/>
      <c r="I8" s="7"/>
      <c r="J8" s="7"/>
      <c r="K8" s="7"/>
      <c r="L8" s="7"/>
      <c r="M8" s="7"/>
      <c r="N8" s="7"/>
      <c r="O8" s="7"/>
      <c r="P8" s="7"/>
      <c r="Q8" s="7"/>
    </row>
    <row r="9" spans="1:17">
      <c r="A9" s="21"/>
      <c r="B9" s="7"/>
      <c r="C9" s="7"/>
      <c r="D9" s="7"/>
      <c r="E9" s="7"/>
      <c r="F9" s="7"/>
      <c r="G9" s="7"/>
      <c r="H9" s="7"/>
      <c r="I9" s="7"/>
      <c r="J9" s="7"/>
      <c r="K9" s="7"/>
      <c r="L9" s="7"/>
      <c r="M9" s="7"/>
      <c r="N9" s="7"/>
      <c r="O9" s="7"/>
      <c r="P9" s="7"/>
      <c r="Q9" s="7"/>
    </row>
    <row r="10" spans="1:17" ht="13">
      <c r="A10" s="604" t="s">
        <v>687</v>
      </c>
      <c r="B10" s="7"/>
      <c r="C10" s="7"/>
      <c r="D10" s="7"/>
      <c r="E10" s="7"/>
      <c r="F10" s="7"/>
      <c r="G10" s="7"/>
      <c r="H10" s="7"/>
      <c r="I10" s="7"/>
      <c r="J10" s="7"/>
      <c r="K10" s="7"/>
      <c r="L10" s="7"/>
      <c r="M10" s="7"/>
      <c r="N10" s="7"/>
      <c r="O10" s="7"/>
      <c r="P10" s="7"/>
      <c r="Q10" s="7"/>
    </row>
    <row r="11" spans="1:17">
      <c r="A11" s="21"/>
      <c r="B11" s="7"/>
      <c r="C11" s="7"/>
      <c r="D11" s="7"/>
      <c r="E11" s="7"/>
      <c r="F11" s="7"/>
      <c r="G11" s="7"/>
      <c r="H11" s="7"/>
      <c r="I11" s="7"/>
      <c r="J11" s="7"/>
      <c r="K11" s="7"/>
      <c r="L11" s="7"/>
      <c r="M11" s="505" t="s">
        <v>607</v>
      </c>
      <c r="N11" s="7"/>
      <c r="O11" s="7"/>
      <c r="P11" s="7"/>
      <c r="Q11" s="7"/>
    </row>
    <row r="12" spans="1:17">
      <c r="A12" s="21"/>
      <c r="B12" s="7"/>
      <c r="C12" s="7"/>
      <c r="D12" s="7"/>
      <c r="E12" s="7"/>
      <c r="F12" s="7"/>
      <c r="G12" s="7"/>
      <c r="H12" s="7"/>
      <c r="I12" s="7"/>
      <c r="J12" s="7"/>
      <c r="K12" s="505" t="s">
        <v>607</v>
      </c>
      <c r="L12" s="7"/>
      <c r="M12" s="508" t="s">
        <v>671</v>
      </c>
      <c r="N12" s="7"/>
      <c r="O12" s="7"/>
      <c r="P12" s="7"/>
      <c r="Q12" s="7"/>
    </row>
    <row r="13" spans="1:17">
      <c r="B13" s="7"/>
      <c r="C13" s="7"/>
      <c r="D13" s="7"/>
      <c r="E13" s="7"/>
      <c r="F13" s="7"/>
      <c r="G13" s="7"/>
      <c r="H13" s="7"/>
      <c r="I13" s="505" t="s">
        <v>607</v>
      </c>
      <c r="J13" s="7"/>
      <c r="K13" s="508" t="s">
        <v>671</v>
      </c>
      <c r="L13" s="7"/>
      <c r="M13" s="508" t="s">
        <v>587</v>
      </c>
      <c r="N13" s="7"/>
      <c r="O13" s="511" t="s">
        <v>598</v>
      </c>
      <c r="P13" s="7"/>
      <c r="Q13" s="7"/>
    </row>
    <row r="14" spans="1:17">
      <c r="A14" s="21"/>
      <c r="B14" s="7"/>
      <c r="C14" s="7"/>
      <c r="D14" s="7"/>
      <c r="E14" s="508" t="s">
        <v>586</v>
      </c>
      <c r="F14" s="7"/>
      <c r="G14" s="508" t="s">
        <v>591</v>
      </c>
      <c r="H14" s="7"/>
      <c r="I14" s="508" t="s">
        <v>671</v>
      </c>
      <c r="J14" s="7"/>
      <c r="K14" s="508" t="s">
        <v>587</v>
      </c>
      <c r="L14" s="7"/>
      <c r="M14" s="508" t="s">
        <v>35</v>
      </c>
      <c r="N14" s="7"/>
      <c r="O14" s="511" t="s">
        <v>599</v>
      </c>
      <c r="P14" s="7"/>
      <c r="Q14" s="508" t="s">
        <v>81</v>
      </c>
    </row>
    <row r="15" spans="1:17">
      <c r="A15" s="21"/>
      <c r="B15" s="7"/>
      <c r="C15" s="505" t="s">
        <v>668</v>
      </c>
      <c r="D15" s="7"/>
      <c r="E15" s="508" t="s">
        <v>587</v>
      </c>
      <c r="F15" s="7"/>
      <c r="G15" s="508" t="s">
        <v>592</v>
      </c>
      <c r="H15" s="7"/>
      <c r="I15" s="508" t="s">
        <v>587</v>
      </c>
      <c r="J15" s="7"/>
      <c r="K15" s="508" t="s">
        <v>35</v>
      </c>
      <c r="L15" s="7"/>
      <c r="M15" s="505" t="s">
        <v>672</v>
      </c>
      <c r="N15" s="7"/>
      <c r="O15" s="511" t="s">
        <v>600</v>
      </c>
      <c r="P15" s="7"/>
      <c r="Q15" s="508" t="s">
        <v>602</v>
      </c>
    </row>
    <row r="16" spans="1:17">
      <c r="A16" s="21"/>
      <c r="B16" s="7"/>
      <c r="C16" s="505" t="s">
        <v>588</v>
      </c>
      <c r="D16" s="7"/>
      <c r="E16" s="508" t="s">
        <v>35</v>
      </c>
      <c r="F16" s="7"/>
      <c r="G16" s="508" t="s">
        <v>605</v>
      </c>
      <c r="H16" s="7"/>
      <c r="I16" s="508" t="s">
        <v>35</v>
      </c>
      <c r="J16" s="7"/>
      <c r="K16" s="505" t="s">
        <v>672</v>
      </c>
      <c r="L16" s="7"/>
      <c r="M16" s="508" t="s">
        <v>596</v>
      </c>
      <c r="N16" s="7"/>
      <c r="O16" s="511" t="s">
        <v>601</v>
      </c>
      <c r="P16" s="7"/>
      <c r="Q16" s="508" t="s">
        <v>603</v>
      </c>
    </row>
    <row r="17" spans="1:28">
      <c r="A17" s="21"/>
      <c r="B17" s="7"/>
      <c r="C17" s="505" t="s">
        <v>589</v>
      </c>
      <c r="D17" s="7"/>
      <c r="E17" s="505" t="s">
        <v>594</v>
      </c>
      <c r="F17" s="7"/>
      <c r="G17" s="508" t="s">
        <v>593</v>
      </c>
      <c r="H17" s="7"/>
      <c r="I17" s="505" t="s">
        <v>594</v>
      </c>
      <c r="J17" s="7"/>
      <c r="K17" s="505" t="s">
        <v>589</v>
      </c>
      <c r="L17" s="7"/>
      <c r="M17" s="505" t="s">
        <v>597</v>
      </c>
      <c r="N17" s="7"/>
      <c r="O17" s="511" t="s">
        <v>588</v>
      </c>
      <c r="P17" s="7"/>
      <c r="Q17" s="508" t="s">
        <v>587</v>
      </c>
    </row>
    <row r="18" spans="1:28">
      <c r="A18" s="7"/>
      <c r="B18" s="7"/>
      <c r="C18" s="506" t="s">
        <v>590</v>
      </c>
      <c r="D18" s="7"/>
      <c r="E18" s="506" t="s">
        <v>219</v>
      </c>
      <c r="F18" s="7"/>
      <c r="G18" s="506" t="s">
        <v>35</v>
      </c>
      <c r="H18" s="7"/>
      <c r="I18" s="506" t="s">
        <v>219</v>
      </c>
      <c r="J18" s="7"/>
      <c r="K18" s="506" t="s">
        <v>219</v>
      </c>
      <c r="L18" s="7"/>
      <c r="M18" s="506" t="s">
        <v>219</v>
      </c>
      <c r="N18" s="7"/>
      <c r="O18" s="512" t="s">
        <v>589</v>
      </c>
      <c r="P18" s="7"/>
      <c r="Q18" s="506" t="s">
        <v>35</v>
      </c>
    </row>
    <row r="19" spans="1:28">
      <c r="A19" s="138" t="s">
        <v>582</v>
      </c>
      <c r="B19" s="139"/>
      <c r="C19" s="507">
        <v>2041</v>
      </c>
      <c r="D19" s="139"/>
      <c r="E19" s="139">
        <v>38715000</v>
      </c>
      <c r="F19" s="139"/>
      <c r="G19" s="139">
        <v>0</v>
      </c>
      <c r="H19" s="139"/>
      <c r="I19" s="139">
        <f>E19+G19</f>
        <v>38715000</v>
      </c>
      <c r="J19" s="139"/>
      <c r="K19" s="139">
        <f>C148</f>
        <v>61136964.596707366</v>
      </c>
      <c r="L19" s="139"/>
      <c r="M19" s="139"/>
      <c r="N19" s="139"/>
      <c r="O19" s="518">
        <f>C19-2023-0.5</f>
        <v>17.5</v>
      </c>
      <c r="P19" s="139"/>
      <c r="Q19" s="139">
        <f>(K19+K20)/O19</f>
        <v>3772797.9769547065</v>
      </c>
    </row>
    <row r="20" spans="1:28">
      <c r="A20" s="138" t="s">
        <v>714</v>
      </c>
      <c r="B20" s="139"/>
      <c r="C20" s="507"/>
      <c r="D20" s="139"/>
      <c r="E20" s="139">
        <v>4887000</v>
      </c>
      <c r="F20" s="139"/>
      <c r="G20" s="139">
        <v>0</v>
      </c>
      <c r="H20" s="139"/>
      <c r="I20" s="139">
        <f>E20+G20</f>
        <v>4887000</v>
      </c>
      <c r="J20" s="139"/>
      <c r="K20" s="139">
        <f>I20</f>
        <v>4887000</v>
      </c>
      <c r="L20" s="139"/>
      <c r="M20" s="139"/>
      <c r="N20" s="139"/>
      <c r="O20" s="641"/>
      <c r="P20" s="139"/>
      <c r="Q20" s="139"/>
      <c r="R20" s="7"/>
      <c r="S20" s="7" t="s">
        <v>770</v>
      </c>
      <c r="T20" s="7"/>
      <c r="U20" s="7"/>
      <c r="V20" s="7"/>
      <c r="W20" s="7"/>
    </row>
    <row r="21" spans="1:28">
      <c r="A21" s="138"/>
      <c r="B21" s="139"/>
      <c r="C21" s="507"/>
      <c r="D21" s="139"/>
      <c r="E21" s="139"/>
      <c r="F21" s="139"/>
      <c r="G21" s="139"/>
      <c r="H21" s="139"/>
      <c r="I21" s="139"/>
      <c r="J21" s="139"/>
      <c r="K21" s="139"/>
      <c r="L21" s="139"/>
      <c r="M21" s="139"/>
      <c r="N21" s="139"/>
      <c r="O21" s="641"/>
      <c r="P21" s="139"/>
      <c r="Q21" s="139"/>
      <c r="R21" s="7"/>
      <c r="S21" s="7"/>
      <c r="T21" s="7"/>
      <c r="U21" s="7"/>
      <c r="V21" s="7"/>
      <c r="W21" s="7"/>
    </row>
    <row r="22" spans="1:28">
      <c r="A22" s="138" t="s">
        <v>583</v>
      </c>
      <c r="B22" s="139"/>
      <c r="C22" s="507">
        <v>2040</v>
      </c>
      <c r="D22" s="139"/>
      <c r="E22" s="139">
        <v>11327000</v>
      </c>
      <c r="F22" s="139"/>
      <c r="G22" s="139">
        <v>0</v>
      </c>
      <c r="H22" s="139"/>
      <c r="I22" s="139">
        <f t="shared" ref="I22:I24" si="0">E22+G22</f>
        <v>11327000</v>
      </c>
      <c r="J22" s="139"/>
      <c r="K22" s="139">
        <f>E148</f>
        <v>17450812.169907145</v>
      </c>
      <c r="L22" s="139"/>
      <c r="M22" s="139"/>
      <c r="N22" s="139"/>
      <c r="O22" s="518">
        <f>C22-2023-0.5</f>
        <v>16.5</v>
      </c>
      <c r="P22" s="139"/>
      <c r="Q22" s="139">
        <f t="shared" ref="Q22:Q24" si="1">K22/O22</f>
        <v>1057624.9799943725</v>
      </c>
    </row>
    <row r="23" spans="1:28" ht="13">
      <c r="A23" s="138" t="s">
        <v>584</v>
      </c>
      <c r="B23" s="139"/>
      <c r="C23" s="507">
        <v>2047</v>
      </c>
      <c r="D23" s="139"/>
      <c r="E23" s="139">
        <v>412300</v>
      </c>
      <c r="F23" s="139"/>
      <c r="G23" s="139">
        <v>0</v>
      </c>
      <c r="H23" s="139"/>
      <c r="I23" s="139">
        <f t="shared" si="0"/>
        <v>412300</v>
      </c>
      <c r="J23" s="139"/>
      <c r="K23" s="139">
        <f>G148</f>
        <v>755059.43037556193</v>
      </c>
      <c r="L23" s="139"/>
      <c r="M23" s="139"/>
      <c r="N23" s="139"/>
      <c r="O23" s="518">
        <f>C23-2023-0.5</f>
        <v>23.5</v>
      </c>
      <c r="P23" s="139"/>
      <c r="Q23" s="139">
        <f t="shared" si="1"/>
        <v>32130.188526619655</v>
      </c>
      <c r="Y23" s="602"/>
    </row>
    <row r="24" spans="1:28">
      <c r="A24" s="138" t="s">
        <v>585</v>
      </c>
      <c r="B24" s="139"/>
      <c r="C24" s="507">
        <v>2047</v>
      </c>
      <c r="D24" s="139"/>
      <c r="E24" s="139">
        <v>586200</v>
      </c>
      <c r="F24" s="139"/>
      <c r="G24" s="139">
        <v>0</v>
      </c>
      <c r="H24" s="139"/>
      <c r="I24" s="139">
        <f t="shared" si="0"/>
        <v>586200</v>
      </c>
      <c r="J24" s="139"/>
      <c r="K24" s="139">
        <f>I148</f>
        <v>1073528.591040879</v>
      </c>
      <c r="L24" s="139"/>
      <c r="M24" s="139"/>
      <c r="N24" s="139"/>
      <c r="O24" s="518">
        <f>C24-2023-0.5</f>
        <v>23.5</v>
      </c>
      <c r="P24" s="139"/>
      <c r="Q24" s="139">
        <f t="shared" si="1"/>
        <v>45682.067703867193</v>
      </c>
      <c r="Y24" t="s">
        <v>685</v>
      </c>
    </row>
    <row r="25" spans="1:28">
      <c r="A25" s="138"/>
      <c r="B25" s="139"/>
      <c r="C25" s="507"/>
      <c r="D25" s="139"/>
      <c r="E25" s="139"/>
      <c r="F25" s="139"/>
      <c r="G25" s="139"/>
      <c r="H25" s="139"/>
      <c r="I25" s="139"/>
      <c r="J25" s="139"/>
      <c r="K25" s="139"/>
      <c r="L25" s="139"/>
      <c r="M25" s="139"/>
      <c r="N25" s="139"/>
      <c r="O25" s="513"/>
      <c r="P25" s="139"/>
      <c r="Q25" s="139"/>
    </row>
    <row r="26" spans="1:28">
      <c r="A26" s="138"/>
      <c r="B26" s="139"/>
      <c r="C26" s="507"/>
      <c r="D26" s="139"/>
      <c r="E26" s="139"/>
      <c r="F26" s="139"/>
      <c r="G26" s="514" t="s">
        <v>691</v>
      </c>
      <c r="H26" s="139"/>
      <c r="I26" s="514"/>
      <c r="J26" s="514"/>
      <c r="K26" s="514"/>
      <c r="L26" s="514"/>
      <c r="M26" s="514"/>
      <c r="N26" s="514"/>
      <c r="O26" s="514"/>
      <c r="P26" s="514"/>
      <c r="Q26" s="515">
        <f>SUM(Q19:Q24)</f>
        <v>4908235.213179566</v>
      </c>
      <c r="R26" s="7"/>
      <c r="S26" s="7"/>
      <c r="T26" s="7"/>
      <c r="U26" s="7"/>
      <c r="V26" s="7"/>
      <c r="W26" s="7"/>
      <c r="Y26" t="s">
        <v>686</v>
      </c>
      <c r="AB26" s="607">
        <f>'AG Recomm #3 Sch B-3.2-No TNS'!L310+'Amort Decommissioning'!Q26</f>
        <v>-857188.78682043403</v>
      </c>
    </row>
    <row r="27" spans="1:28">
      <c r="A27" s="138"/>
      <c r="B27" s="139"/>
      <c r="C27" s="507"/>
      <c r="D27" s="139"/>
      <c r="E27" s="139"/>
      <c r="F27" s="139"/>
      <c r="G27" s="514" t="s">
        <v>604</v>
      </c>
      <c r="H27" s="139"/>
      <c r="I27" s="514"/>
      <c r="J27" s="514"/>
      <c r="K27" s="514"/>
      <c r="L27" s="514"/>
      <c r="M27" s="514"/>
      <c r="N27" s="514"/>
      <c r="O27" s="514"/>
      <c r="P27" s="514"/>
      <c r="Q27" s="516">
        <f>GCRF!E28</f>
        <v>1.0016778103323065</v>
      </c>
    </row>
    <row r="28" spans="1:28" ht="13" thickBot="1">
      <c r="A28" s="138"/>
      <c r="B28" s="139"/>
      <c r="C28" s="507"/>
      <c r="D28" s="139"/>
      <c r="E28" s="139"/>
      <c r="F28" s="139"/>
      <c r="G28" s="514" t="s">
        <v>692</v>
      </c>
      <c r="H28" s="139"/>
      <c r="I28" s="514"/>
      <c r="J28" s="514"/>
      <c r="K28" s="514"/>
      <c r="L28" s="514"/>
      <c r="M28" s="514"/>
      <c r="N28" s="514"/>
      <c r="O28" s="514"/>
      <c r="P28" s="514"/>
      <c r="Q28" s="517">
        <f>Q26*Q27</f>
        <v>4916470.3009336293</v>
      </c>
    </row>
    <row r="29" spans="1:28" ht="13" thickTop="1">
      <c r="A29" s="138"/>
      <c r="B29" s="139"/>
      <c r="C29" s="507"/>
      <c r="D29" s="139"/>
      <c r="E29" s="139"/>
      <c r="F29" s="139"/>
      <c r="G29" s="139"/>
      <c r="H29" s="139"/>
      <c r="I29" s="139"/>
      <c r="J29" s="139"/>
      <c r="K29" s="139"/>
      <c r="L29" s="139"/>
      <c r="M29" s="139"/>
      <c r="N29" s="139"/>
      <c r="O29" s="513"/>
      <c r="P29" s="139"/>
      <c r="Q29" s="139"/>
    </row>
    <row r="30" spans="1:28">
      <c r="A30" s="138"/>
      <c r="B30" s="139"/>
      <c r="C30" s="507"/>
      <c r="D30" s="139"/>
      <c r="E30" s="139"/>
      <c r="F30" s="139"/>
      <c r="G30" s="100"/>
      <c r="H30" s="100"/>
      <c r="I30" s="263" t="s">
        <v>673</v>
      </c>
      <c r="J30" s="264"/>
      <c r="K30" s="263" t="s">
        <v>350</v>
      </c>
      <c r="L30" s="100"/>
      <c r="M30" s="263" t="s">
        <v>351</v>
      </c>
      <c r="N30" s="100"/>
      <c r="O30" s="100"/>
      <c r="P30" s="139"/>
      <c r="Q30" s="139"/>
    </row>
    <row r="31" spans="1:28">
      <c r="A31" s="138"/>
      <c r="B31" s="139"/>
      <c r="C31" s="507"/>
      <c r="D31" s="139"/>
      <c r="E31" s="100" t="s">
        <v>674</v>
      </c>
      <c r="F31" s="139"/>
      <c r="G31" s="100"/>
      <c r="H31" s="100"/>
      <c r="I31" s="265">
        <f>-Q26</f>
        <v>-4908235.213179566</v>
      </c>
      <c r="J31" s="100"/>
      <c r="K31" s="266">
        <v>0.5</v>
      </c>
      <c r="L31" s="100"/>
      <c r="M31" s="100"/>
      <c r="N31" s="100"/>
      <c r="O31" s="267">
        <f>I31*K31</f>
        <v>-2454117.606589783</v>
      </c>
      <c r="P31" s="139"/>
      <c r="Q31" s="139"/>
    </row>
    <row r="32" spans="1:28">
      <c r="A32" s="138"/>
      <c r="B32" s="139"/>
      <c r="C32" s="507"/>
      <c r="D32" s="139"/>
      <c r="E32" s="100" t="s">
        <v>675</v>
      </c>
      <c r="F32" s="139"/>
      <c r="G32" s="100"/>
      <c r="H32" s="100"/>
      <c r="I32" s="265">
        <f>-I31</f>
        <v>4908235.213179566</v>
      </c>
      <c r="J32" s="100"/>
      <c r="K32" s="100"/>
      <c r="L32" s="100"/>
      <c r="M32" s="268">
        <f>GCRF!G32</f>
        <v>0.24925115</v>
      </c>
      <c r="N32" s="100"/>
      <c r="O32" s="269">
        <f>I32*M32</f>
        <v>1223383.2713555021</v>
      </c>
      <c r="P32" s="139"/>
      <c r="Q32" s="139"/>
    </row>
    <row r="33" spans="1:28">
      <c r="A33" s="138"/>
      <c r="B33" s="139"/>
      <c r="C33" s="507"/>
      <c r="D33" s="139"/>
      <c r="E33" s="100"/>
      <c r="F33" s="139"/>
      <c r="G33" s="100"/>
      <c r="H33" s="100"/>
      <c r="I33" s="100"/>
      <c r="J33" s="100"/>
      <c r="K33" s="100"/>
      <c r="L33" s="100"/>
      <c r="M33" s="259"/>
      <c r="N33" s="100"/>
      <c r="O33" s="100"/>
      <c r="P33" s="139"/>
      <c r="Q33" s="139"/>
    </row>
    <row r="34" spans="1:28">
      <c r="A34" s="138"/>
      <c r="B34" s="139"/>
      <c r="C34" s="507"/>
      <c r="D34" s="139"/>
      <c r="E34" s="100" t="s">
        <v>354</v>
      </c>
      <c r="F34" s="139"/>
      <c r="G34" s="100" t="s">
        <v>354</v>
      </c>
      <c r="H34" s="100"/>
      <c r="I34" s="100"/>
      <c r="J34" s="100"/>
      <c r="K34" s="100"/>
      <c r="L34" s="100"/>
      <c r="M34" s="100"/>
      <c r="N34" s="100"/>
      <c r="O34" s="270">
        <f>SUM(O31:O32)</f>
        <v>-1230734.3352342809</v>
      </c>
      <c r="P34" s="139"/>
      <c r="Q34" s="139"/>
      <c r="Y34" t="s">
        <v>686</v>
      </c>
      <c r="AB34" s="510">
        <f>'AG Recomm #3 Sch B-3.2-No TNS'!L318+'Amort Decommissioning'!O34</f>
        <v>214939.10252811899</v>
      </c>
    </row>
    <row r="35" spans="1:28">
      <c r="A35" s="138"/>
      <c r="B35" s="139"/>
      <c r="C35" s="507"/>
      <c r="D35" s="139"/>
      <c r="E35" s="100" t="s">
        <v>355</v>
      </c>
      <c r="F35" s="139"/>
      <c r="G35" s="100"/>
      <c r="H35" s="100"/>
      <c r="I35" s="100"/>
      <c r="J35" s="100"/>
      <c r="K35" s="100"/>
      <c r="L35" s="100"/>
      <c r="M35" s="259"/>
      <c r="N35" s="100"/>
      <c r="O35" s="271">
        <f>COC!H17</f>
        <v>9.3457604742319345E-2</v>
      </c>
      <c r="P35" s="139"/>
      <c r="Q35" s="139"/>
    </row>
    <row r="36" spans="1:28">
      <c r="A36" s="138"/>
      <c r="B36" s="139"/>
      <c r="C36" s="507"/>
      <c r="D36" s="139"/>
      <c r="E36" s="100"/>
      <c r="F36" s="139"/>
      <c r="G36" s="100"/>
      <c r="H36" s="100"/>
      <c r="I36" s="100"/>
      <c r="J36" s="100"/>
      <c r="K36" s="100"/>
      <c r="L36" s="100"/>
      <c r="M36" s="100"/>
      <c r="N36" s="100"/>
      <c r="O36" s="100"/>
      <c r="P36" s="139"/>
      <c r="Q36" s="139"/>
    </row>
    <row r="37" spans="1:28">
      <c r="A37" s="138"/>
      <c r="B37" s="139"/>
      <c r="C37" s="507"/>
      <c r="D37" s="139"/>
      <c r="E37" s="100" t="s">
        <v>356</v>
      </c>
      <c r="F37" s="139"/>
      <c r="G37" s="100"/>
      <c r="H37" s="100"/>
      <c r="I37" s="100"/>
      <c r="J37" s="100"/>
      <c r="K37" s="100"/>
      <c r="L37" s="100"/>
      <c r="M37" s="100"/>
      <c r="N37" s="100"/>
      <c r="O37" s="267">
        <f>O34*O35</f>
        <v>-115021.48304512657</v>
      </c>
      <c r="P37" s="139"/>
      <c r="Q37" s="139"/>
    </row>
    <row r="38" spans="1:28">
      <c r="A38" s="138"/>
      <c r="B38" s="139"/>
      <c r="C38" s="507"/>
      <c r="D38" s="139"/>
      <c r="E38" s="139"/>
      <c r="F38" s="139"/>
      <c r="G38" s="100"/>
      <c r="H38" s="100"/>
      <c r="I38" s="100"/>
      <c r="J38" s="100"/>
      <c r="K38" s="100"/>
      <c r="L38" s="100"/>
      <c r="M38" s="100"/>
      <c r="N38" s="100"/>
      <c r="O38" s="100"/>
      <c r="P38" s="139"/>
      <c r="Q38" s="139"/>
    </row>
    <row r="39" spans="1:28" ht="13" thickBot="1">
      <c r="B39" s="7"/>
      <c r="C39" s="7"/>
      <c r="D39" s="7"/>
      <c r="E39" s="7"/>
      <c r="F39" s="7"/>
      <c r="G39" s="259" t="s">
        <v>696</v>
      </c>
      <c r="H39" s="100"/>
      <c r="I39" s="100"/>
      <c r="J39" s="100"/>
      <c r="K39" s="100"/>
      <c r="L39" s="100"/>
      <c r="M39" s="100"/>
      <c r="N39" s="100"/>
      <c r="O39" s="272">
        <f>Q28+O37</f>
        <v>4801448.817888503</v>
      </c>
      <c r="P39" s="7"/>
      <c r="Q39" s="7"/>
    </row>
    <row r="40" spans="1:28" ht="13" thickTop="1">
      <c r="A40" s="21"/>
      <c r="B40" s="7"/>
      <c r="C40" s="7"/>
      <c r="D40" s="7"/>
      <c r="E40" s="7"/>
      <c r="F40" s="7"/>
      <c r="G40" s="7"/>
      <c r="H40" s="7"/>
      <c r="I40" s="7"/>
      <c r="J40" s="7"/>
      <c r="K40" s="7"/>
      <c r="L40" s="7"/>
      <c r="M40" s="7"/>
      <c r="N40" s="7"/>
      <c r="O40" s="7"/>
      <c r="P40" s="7"/>
      <c r="Q40" s="7"/>
    </row>
    <row r="41" spans="1:28" ht="13" thickBot="1">
      <c r="A41" s="21"/>
      <c r="B41" s="7"/>
      <c r="C41" s="7"/>
      <c r="D41" s="7"/>
      <c r="E41" s="7"/>
      <c r="F41" s="7"/>
      <c r="G41" s="7" t="s">
        <v>676</v>
      </c>
      <c r="H41" s="7"/>
      <c r="I41" s="7"/>
      <c r="J41" s="7"/>
      <c r="K41" s="7"/>
      <c r="L41" s="7"/>
      <c r="M41" s="7"/>
      <c r="N41" s="7"/>
      <c r="O41" s="601">
        <f>'AG Recomm #3 Sch B-3.2-No TNS'!L323+O39</f>
        <v>-838539.29333595745</v>
      </c>
      <c r="P41" s="7"/>
      <c r="Q41" s="7"/>
      <c r="Y41" t="s">
        <v>686</v>
      </c>
      <c r="AB41" s="510">
        <f>'AG Recomm #3 Sch B-3.2-No TNS'!L323+'Amort Decommissioning'!O39</f>
        <v>-838539.29333595745</v>
      </c>
    </row>
    <row r="42" spans="1:28" ht="13" thickTop="1">
      <c r="A42" s="21"/>
      <c r="B42" s="7"/>
      <c r="C42" s="7"/>
      <c r="D42" s="7"/>
      <c r="E42" s="7"/>
      <c r="F42" s="7"/>
      <c r="G42" s="7"/>
      <c r="H42" s="7"/>
      <c r="I42" s="7"/>
      <c r="J42" s="7"/>
      <c r="K42" s="7"/>
      <c r="L42" s="7"/>
      <c r="M42" s="7"/>
      <c r="N42" s="7"/>
      <c r="O42" s="7"/>
      <c r="P42" s="7"/>
      <c r="Q42" s="7"/>
    </row>
    <row r="43" spans="1:28">
      <c r="A43" s="21"/>
      <c r="B43" s="7"/>
      <c r="C43" s="7"/>
      <c r="D43" s="7"/>
      <c r="E43" s="7"/>
      <c r="F43" s="7"/>
      <c r="G43" s="7"/>
      <c r="H43" s="7"/>
      <c r="I43" s="7"/>
      <c r="J43" s="7"/>
      <c r="K43" s="7"/>
      <c r="L43" s="7"/>
      <c r="M43" s="7"/>
      <c r="N43" s="7"/>
      <c r="O43" s="7"/>
      <c r="P43" s="7"/>
      <c r="Q43" s="7"/>
    </row>
    <row r="44" spans="1:28">
      <c r="A44" s="21"/>
      <c r="B44" s="7"/>
      <c r="C44" s="7"/>
      <c r="D44" s="7"/>
      <c r="E44" s="7"/>
      <c r="F44" s="7"/>
      <c r="G44" s="7"/>
      <c r="H44" s="7"/>
      <c r="I44" s="7"/>
      <c r="J44" s="7"/>
      <c r="K44" s="7"/>
      <c r="L44" s="7"/>
      <c r="M44" s="7"/>
      <c r="N44" s="7"/>
      <c r="O44" s="7"/>
      <c r="P44" s="7"/>
      <c r="Q44" s="7"/>
    </row>
    <row r="45" spans="1:28" ht="13">
      <c r="A45" s="604" t="s">
        <v>688</v>
      </c>
      <c r="B45" s="7"/>
      <c r="C45" s="7"/>
      <c r="D45" s="7"/>
      <c r="E45" s="7"/>
      <c r="F45" s="7"/>
      <c r="G45" s="7"/>
      <c r="H45" s="7"/>
      <c r="I45" s="7"/>
      <c r="J45" s="7"/>
      <c r="K45" s="7"/>
      <c r="L45" s="7"/>
      <c r="M45" s="7"/>
      <c r="N45" s="7"/>
      <c r="O45" s="7"/>
      <c r="P45" s="7"/>
      <c r="Q45" s="7"/>
    </row>
    <row r="46" spans="1:28">
      <c r="A46" s="21"/>
      <c r="B46" s="7"/>
      <c r="C46" s="7"/>
      <c r="D46" s="7"/>
      <c r="E46" s="7"/>
      <c r="F46" s="7"/>
      <c r="G46" s="7"/>
      <c r="H46" s="7"/>
      <c r="I46" s="7"/>
      <c r="J46" s="7"/>
      <c r="K46" s="7"/>
      <c r="L46" s="7"/>
      <c r="M46" s="505" t="s">
        <v>607</v>
      </c>
      <c r="N46" s="7"/>
      <c r="O46" s="7"/>
      <c r="P46" s="7"/>
      <c r="Q46" s="7"/>
    </row>
    <row r="47" spans="1:28">
      <c r="A47" s="21"/>
      <c r="B47" s="7"/>
      <c r="C47" s="7"/>
      <c r="D47" s="7"/>
      <c r="E47" s="7"/>
      <c r="F47" s="7"/>
      <c r="G47" s="7"/>
      <c r="H47" s="7"/>
      <c r="I47" s="7"/>
      <c r="J47" s="7"/>
      <c r="K47" s="505" t="s">
        <v>607</v>
      </c>
      <c r="L47" s="7"/>
      <c r="M47" s="508" t="s">
        <v>671</v>
      </c>
      <c r="N47" s="7"/>
      <c r="O47" s="7"/>
      <c r="P47" s="7"/>
      <c r="Q47" s="7"/>
    </row>
    <row r="48" spans="1:28">
      <c r="B48" s="7"/>
      <c r="C48" s="7"/>
      <c r="D48" s="7"/>
      <c r="E48" s="7"/>
      <c r="F48" s="7"/>
      <c r="G48" s="7"/>
      <c r="H48" s="7"/>
      <c r="I48" s="7"/>
      <c r="J48" s="7"/>
      <c r="K48" s="508" t="s">
        <v>671</v>
      </c>
      <c r="L48" s="7"/>
      <c r="M48" s="508" t="s">
        <v>587</v>
      </c>
      <c r="N48" s="7"/>
      <c r="O48" s="511" t="s">
        <v>598</v>
      </c>
      <c r="P48" s="7"/>
      <c r="Q48" s="7"/>
    </row>
    <row r="49" spans="1:17">
      <c r="A49" s="21"/>
      <c r="B49" s="7"/>
      <c r="C49" s="7"/>
      <c r="D49" s="7"/>
      <c r="E49" s="508" t="s">
        <v>586</v>
      </c>
      <c r="F49" s="7"/>
      <c r="G49" s="508" t="s">
        <v>591</v>
      </c>
      <c r="H49" s="7"/>
      <c r="I49" s="508" t="s">
        <v>595</v>
      </c>
      <c r="J49" s="7"/>
      <c r="K49" s="508" t="s">
        <v>587</v>
      </c>
      <c r="L49" s="7"/>
      <c r="M49" s="508" t="s">
        <v>35</v>
      </c>
      <c r="N49" s="7"/>
      <c r="O49" s="511" t="s">
        <v>599</v>
      </c>
      <c r="P49" s="7"/>
      <c r="Q49" s="508" t="s">
        <v>81</v>
      </c>
    </row>
    <row r="50" spans="1:17">
      <c r="A50" s="21"/>
      <c r="B50" s="7"/>
      <c r="C50" s="505" t="s">
        <v>668</v>
      </c>
      <c r="D50" s="7"/>
      <c r="E50" s="508" t="s">
        <v>587</v>
      </c>
      <c r="F50" s="7"/>
      <c r="G50" s="508" t="s">
        <v>592</v>
      </c>
      <c r="H50" s="7"/>
      <c r="I50" s="508" t="s">
        <v>587</v>
      </c>
      <c r="J50" s="7"/>
      <c r="K50" s="508" t="s">
        <v>35</v>
      </c>
      <c r="L50" s="7"/>
      <c r="M50" s="505" t="s">
        <v>672</v>
      </c>
      <c r="N50" s="7"/>
      <c r="O50" s="511" t="s">
        <v>600</v>
      </c>
      <c r="P50" s="7"/>
      <c r="Q50" s="508" t="s">
        <v>602</v>
      </c>
    </row>
    <row r="51" spans="1:17">
      <c r="A51" s="21"/>
      <c r="B51" s="7"/>
      <c r="C51" s="505" t="s">
        <v>588</v>
      </c>
      <c r="D51" s="7"/>
      <c r="E51" s="508" t="s">
        <v>35</v>
      </c>
      <c r="F51" s="7"/>
      <c r="G51" s="508" t="s">
        <v>605</v>
      </c>
      <c r="H51" s="7"/>
      <c r="I51" s="508" t="s">
        <v>35</v>
      </c>
      <c r="J51" s="7"/>
      <c r="K51" s="505" t="s">
        <v>672</v>
      </c>
      <c r="L51" s="7"/>
      <c r="M51" s="508" t="s">
        <v>596</v>
      </c>
      <c r="N51" s="7"/>
      <c r="O51" s="511" t="s">
        <v>601</v>
      </c>
      <c r="P51" s="7"/>
      <c r="Q51" s="508" t="s">
        <v>603</v>
      </c>
    </row>
    <row r="52" spans="1:17">
      <c r="A52" s="21"/>
      <c r="B52" s="7"/>
      <c r="C52" s="505" t="s">
        <v>589</v>
      </c>
      <c r="D52" s="7"/>
      <c r="E52" s="505" t="s">
        <v>594</v>
      </c>
      <c r="F52" s="7"/>
      <c r="G52" s="508" t="s">
        <v>593</v>
      </c>
      <c r="H52" s="7"/>
      <c r="I52" s="505" t="s">
        <v>594</v>
      </c>
      <c r="J52" s="7"/>
      <c r="K52" s="505" t="s">
        <v>589</v>
      </c>
      <c r="L52" s="7"/>
      <c r="M52" s="505" t="s">
        <v>597</v>
      </c>
      <c r="N52" s="7"/>
      <c r="O52" s="511" t="s">
        <v>588</v>
      </c>
      <c r="P52" s="7"/>
      <c r="Q52" s="508" t="s">
        <v>587</v>
      </c>
    </row>
    <row r="53" spans="1:17">
      <c r="A53" s="7"/>
      <c r="B53" s="7"/>
      <c r="C53" s="506" t="s">
        <v>590</v>
      </c>
      <c r="D53" s="7"/>
      <c r="E53" s="506" t="s">
        <v>219</v>
      </c>
      <c r="F53" s="7"/>
      <c r="G53" s="506" t="s">
        <v>35</v>
      </c>
      <c r="H53" s="7"/>
      <c r="I53" s="506" t="s">
        <v>219</v>
      </c>
      <c r="J53" s="7"/>
      <c r="K53" s="506" t="s">
        <v>219</v>
      </c>
      <c r="L53" s="7"/>
      <c r="M53" s="506" t="s">
        <v>219</v>
      </c>
      <c r="N53" s="7"/>
      <c r="O53" s="512" t="s">
        <v>589</v>
      </c>
      <c r="P53" s="7"/>
      <c r="Q53" s="506" t="s">
        <v>35</v>
      </c>
    </row>
    <row r="54" spans="1:17">
      <c r="A54" s="138" t="s">
        <v>582</v>
      </c>
      <c r="B54" s="139"/>
      <c r="C54" s="507">
        <v>2041</v>
      </c>
      <c r="D54" s="139"/>
      <c r="E54" s="139">
        <v>38715000</v>
      </c>
      <c r="F54" s="139"/>
      <c r="G54" s="139">
        <v>0</v>
      </c>
      <c r="H54" s="139"/>
      <c r="I54" s="139">
        <f>E54+G54</f>
        <v>38715000</v>
      </c>
      <c r="J54" s="139"/>
      <c r="K54" s="139"/>
      <c r="L54" s="139"/>
      <c r="M54" s="139">
        <f>C157</f>
        <v>39682875</v>
      </c>
      <c r="N54" s="139"/>
      <c r="O54" s="518">
        <f>C54-2023-0.5</f>
        <v>17.5</v>
      </c>
      <c r="P54" s="139"/>
      <c r="Q54" s="139">
        <f>(M54+M55)/O54</f>
        <v>2546850</v>
      </c>
    </row>
    <row r="55" spans="1:17">
      <c r="A55" s="138" t="s">
        <v>714</v>
      </c>
      <c r="B55" s="139"/>
      <c r="C55" s="507"/>
      <c r="D55" s="139"/>
      <c r="E55" s="139">
        <v>4887000</v>
      </c>
      <c r="F55" s="139"/>
      <c r="G55" s="139">
        <v>0</v>
      </c>
      <c r="H55" s="139"/>
      <c r="I55" s="139">
        <f>E55+G55</f>
        <v>4887000</v>
      </c>
      <c r="J55" s="139"/>
      <c r="K55" s="139">
        <f>K210</f>
        <v>0</v>
      </c>
      <c r="L55" s="139"/>
      <c r="M55" s="139">
        <f>I55</f>
        <v>4887000</v>
      </c>
      <c r="N55" s="139"/>
      <c r="O55" s="518"/>
      <c r="P55" s="139"/>
      <c r="Q55" s="139"/>
    </row>
    <row r="56" spans="1:17">
      <c r="A56" s="138"/>
      <c r="B56" s="139"/>
      <c r="C56" s="507"/>
      <c r="D56" s="139"/>
      <c r="E56" s="139"/>
      <c r="F56" s="139"/>
      <c r="G56" s="139"/>
      <c r="H56" s="139"/>
      <c r="I56" s="139"/>
      <c r="J56" s="139"/>
      <c r="K56" s="139"/>
      <c r="L56" s="139"/>
      <c r="M56" s="139"/>
      <c r="N56" s="139"/>
      <c r="O56" s="518"/>
      <c r="P56" s="139"/>
      <c r="Q56" s="139"/>
    </row>
    <row r="57" spans="1:17">
      <c r="A57" s="138" t="s">
        <v>583</v>
      </c>
      <c r="B57" s="139"/>
      <c r="C57" s="507">
        <v>2040</v>
      </c>
      <c r="D57" s="139"/>
      <c r="E57" s="139">
        <v>11327000</v>
      </c>
      <c r="F57" s="139"/>
      <c r="G57" s="139">
        <v>0</v>
      </c>
      <c r="H57" s="139"/>
      <c r="I57" s="139">
        <f t="shared" ref="I57:I59" si="2">E57+G57</f>
        <v>11327000</v>
      </c>
      <c r="J57" s="139"/>
      <c r="K57" s="139"/>
      <c r="L57" s="139"/>
      <c r="M57" s="139">
        <f>E157</f>
        <v>11610174.999999998</v>
      </c>
      <c r="N57" s="139"/>
      <c r="O57" s="518">
        <f>C57-2023-0.5</f>
        <v>16.5</v>
      </c>
      <c r="P57" s="139"/>
      <c r="Q57" s="139">
        <f>(M57+M58)/O57</f>
        <v>729259.5454545453</v>
      </c>
    </row>
    <row r="58" spans="1:17">
      <c r="A58" s="138" t="s">
        <v>584</v>
      </c>
      <c r="B58" s="139"/>
      <c r="C58" s="507">
        <v>2047</v>
      </c>
      <c r="D58" s="139"/>
      <c r="E58" s="139">
        <v>412300</v>
      </c>
      <c r="F58" s="139"/>
      <c r="G58" s="139">
        <v>0</v>
      </c>
      <c r="H58" s="139"/>
      <c r="I58" s="139">
        <f t="shared" si="2"/>
        <v>412300</v>
      </c>
      <c r="J58" s="139"/>
      <c r="K58" s="139"/>
      <c r="L58" s="139"/>
      <c r="M58" s="139">
        <f>G157</f>
        <v>422607.49999999994</v>
      </c>
      <c r="N58" s="139"/>
      <c r="O58" s="518">
        <f>C58-2023-0.5</f>
        <v>23.5</v>
      </c>
      <c r="P58" s="139"/>
      <c r="Q58" s="139">
        <f>(M58+M59)/O58</f>
        <v>43551.595744680853</v>
      </c>
    </row>
    <row r="59" spans="1:17">
      <c r="A59" s="138" t="s">
        <v>585</v>
      </c>
      <c r="B59" s="139"/>
      <c r="C59" s="507">
        <v>2047</v>
      </c>
      <c r="D59" s="139"/>
      <c r="E59" s="139">
        <v>586200</v>
      </c>
      <c r="F59" s="139"/>
      <c r="G59" s="139">
        <v>0</v>
      </c>
      <c r="H59" s="139"/>
      <c r="I59" s="139">
        <f t="shared" si="2"/>
        <v>586200</v>
      </c>
      <c r="J59" s="139"/>
      <c r="K59" s="139"/>
      <c r="L59" s="139"/>
      <c r="M59" s="139">
        <f>I157</f>
        <v>600855</v>
      </c>
      <c r="N59" s="139"/>
      <c r="O59" s="518">
        <f>C59-2023-0.5</f>
        <v>23.5</v>
      </c>
      <c r="P59" s="139"/>
      <c r="Q59" s="139">
        <f>(M59+M60)/O59</f>
        <v>25568.297872340427</v>
      </c>
    </row>
    <row r="60" spans="1:17">
      <c r="A60" s="138"/>
      <c r="B60" s="139"/>
      <c r="C60" s="507"/>
      <c r="D60" s="139"/>
      <c r="E60" s="139"/>
      <c r="F60" s="139"/>
      <c r="G60" s="139"/>
      <c r="H60" s="139"/>
      <c r="I60" s="139"/>
      <c r="J60" s="139"/>
      <c r="K60" s="139"/>
      <c r="L60" s="139"/>
      <c r="M60" s="139"/>
      <c r="N60" s="139"/>
      <c r="O60" s="518"/>
      <c r="P60" s="139"/>
      <c r="Q60" s="139"/>
    </row>
    <row r="61" spans="1:17">
      <c r="A61" s="138"/>
      <c r="B61" s="139"/>
      <c r="C61" s="507"/>
      <c r="D61" s="139"/>
      <c r="E61" s="139"/>
      <c r="F61" s="139"/>
      <c r="G61" s="514" t="s">
        <v>693</v>
      </c>
      <c r="H61" s="139"/>
      <c r="I61" s="642"/>
      <c r="J61" s="514"/>
      <c r="K61" s="514"/>
      <c r="L61" s="514"/>
      <c r="M61" s="514"/>
      <c r="N61" s="514"/>
      <c r="O61" s="514"/>
      <c r="P61" s="514"/>
      <c r="Q61" s="515">
        <f>SUM(Q54:Q59)</f>
        <v>3345229.4390715668</v>
      </c>
    </row>
    <row r="62" spans="1:17">
      <c r="A62" s="138"/>
      <c r="B62" s="139"/>
      <c r="C62" s="507"/>
      <c r="D62" s="139"/>
      <c r="E62" s="139"/>
      <c r="F62" s="139"/>
      <c r="G62" s="514"/>
      <c r="H62" s="139"/>
      <c r="I62" s="642"/>
      <c r="J62" s="514"/>
      <c r="K62" s="514"/>
      <c r="L62" s="514"/>
      <c r="M62" s="514"/>
      <c r="N62" s="514"/>
      <c r="O62" s="514"/>
      <c r="P62" s="514"/>
      <c r="Q62" s="515"/>
    </row>
    <row r="63" spans="1:17">
      <c r="A63" s="138"/>
      <c r="B63" s="139"/>
      <c r="C63" s="507"/>
      <c r="D63" s="139"/>
      <c r="E63" s="139"/>
      <c r="F63" s="139"/>
      <c r="G63" s="514" t="s">
        <v>690</v>
      </c>
      <c r="H63" s="139"/>
      <c r="I63" s="642"/>
      <c r="J63" s="514"/>
      <c r="K63" s="514"/>
      <c r="L63" s="514"/>
      <c r="M63" s="514"/>
      <c r="N63" s="514"/>
      <c r="O63" s="514"/>
      <c r="P63" s="514"/>
      <c r="Q63" s="515">
        <f>Q61-Q26</f>
        <v>-1563005.7741079992</v>
      </c>
    </row>
    <row r="64" spans="1:17">
      <c r="A64" s="138"/>
      <c r="B64" s="139"/>
      <c r="C64" s="507"/>
      <c r="D64" s="139"/>
      <c r="E64" s="139"/>
      <c r="F64" s="139"/>
      <c r="G64" s="514" t="s">
        <v>604</v>
      </c>
      <c r="H64" s="139"/>
      <c r="I64" s="642"/>
      <c r="J64" s="514"/>
      <c r="K64" s="514"/>
      <c r="L64" s="514"/>
      <c r="M64" s="514"/>
      <c r="N64" s="514"/>
      <c r="O64" s="514"/>
      <c r="P64" s="514"/>
      <c r="Q64" s="516">
        <f>Q27</f>
        <v>1.0016778103323065</v>
      </c>
    </row>
    <row r="65" spans="1:17" ht="13" thickBot="1">
      <c r="A65" s="138"/>
      <c r="B65" s="139"/>
      <c r="C65" s="507"/>
      <c r="D65" s="139"/>
      <c r="E65" s="139"/>
      <c r="F65" s="139"/>
      <c r="G65" s="514" t="s">
        <v>690</v>
      </c>
      <c r="H65" s="139"/>
      <c r="I65" s="642"/>
      <c r="J65" s="514"/>
      <c r="K65" s="514"/>
      <c r="L65" s="514"/>
      <c r="M65" s="514"/>
      <c r="N65" s="514"/>
      <c r="O65" s="514"/>
      <c r="P65" s="514"/>
      <c r="Q65" s="517">
        <f>Q63*Q64</f>
        <v>-1565628.2013452523</v>
      </c>
    </row>
    <row r="66" spans="1:17" ht="13" thickTop="1">
      <c r="A66" s="138"/>
      <c r="B66" s="139"/>
      <c r="C66" s="507"/>
      <c r="D66" s="139"/>
      <c r="E66" s="139"/>
      <c r="F66" s="139"/>
      <c r="G66" s="514"/>
      <c r="H66" s="139"/>
      <c r="I66" s="642"/>
      <c r="J66" s="514"/>
      <c r="K66" s="514"/>
      <c r="L66" s="514"/>
      <c r="M66" s="514"/>
      <c r="N66" s="514"/>
      <c r="O66" s="514"/>
      <c r="P66" s="514"/>
      <c r="Q66" s="603"/>
    </row>
    <row r="67" spans="1:17">
      <c r="A67" s="138"/>
      <c r="B67" s="139"/>
      <c r="C67" s="507"/>
      <c r="D67" s="139"/>
      <c r="E67" s="139"/>
      <c r="F67" s="139"/>
      <c r="G67" s="100"/>
      <c r="H67" s="100"/>
      <c r="I67" s="263" t="s">
        <v>673</v>
      </c>
      <c r="J67" s="264"/>
      <c r="K67" s="263" t="s">
        <v>350</v>
      </c>
      <c r="L67" s="100"/>
      <c r="M67" s="263" t="s">
        <v>351</v>
      </c>
      <c r="N67" s="100"/>
      <c r="O67" s="100"/>
      <c r="P67" s="514"/>
      <c r="Q67" s="603"/>
    </row>
    <row r="68" spans="1:17">
      <c r="A68" s="138"/>
      <c r="B68" s="139"/>
      <c r="C68" s="507"/>
      <c r="D68" s="139"/>
      <c r="E68" s="100" t="s">
        <v>674</v>
      </c>
      <c r="F68" s="139"/>
      <c r="G68" s="100"/>
      <c r="H68" s="100"/>
      <c r="I68" s="265">
        <f>-Q63</f>
        <v>1563005.7741079992</v>
      </c>
      <c r="J68" s="100"/>
      <c r="K68" s="266">
        <v>0.5</v>
      </c>
      <c r="L68" s="100"/>
      <c r="M68" s="100"/>
      <c r="N68" s="100"/>
      <c r="O68" s="267">
        <f>I68*K68</f>
        <v>781502.88705399958</v>
      </c>
      <c r="P68" s="514"/>
      <c r="Q68" s="603"/>
    </row>
    <row r="69" spans="1:17">
      <c r="A69" s="138"/>
      <c r="B69" s="139"/>
      <c r="C69" s="507"/>
      <c r="D69" s="139"/>
      <c r="E69" s="100" t="s">
        <v>675</v>
      </c>
      <c r="F69" s="139"/>
      <c r="G69" s="100"/>
      <c r="H69" s="100"/>
      <c r="I69" s="265">
        <f>-I68</f>
        <v>-1563005.7741079992</v>
      </c>
      <c r="J69" s="100"/>
      <c r="K69" s="100"/>
      <c r="L69" s="100"/>
      <c r="M69" s="268">
        <f>M32</f>
        <v>0.24925115</v>
      </c>
      <c r="N69" s="100"/>
      <c r="O69" s="269">
        <f>I69*M69</f>
        <v>-389580.98665305902</v>
      </c>
      <c r="P69" s="514"/>
      <c r="Q69" s="603"/>
    </row>
    <row r="70" spans="1:17">
      <c r="A70" s="138"/>
      <c r="B70" s="139"/>
      <c r="C70" s="507"/>
      <c r="D70" s="139"/>
      <c r="E70" s="100"/>
      <c r="F70" s="139"/>
      <c r="G70" s="100"/>
      <c r="H70" s="100"/>
      <c r="I70" s="100"/>
      <c r="J70" s="100"/>
      <c r="K70" s="100"/>
      <c r="L70" s="100"/>
      <c r="M70" s="259"/>
      <c r="N70" s="100"/>
      <c r="O70" s="100"/>
      <c r="P70" s="514"/>
      <c r="Q70" s="603"/>
    </row>
    <row r="71" spans="1:17">
      <c r="A71" s="138"/>
      <c r="B71" s="139"/>
      <c r="C71" s="507"/>
      <c r="D71" s="139"/>
      <c r="E71" s="100" t="s">
        <v>354</v>
      </c>
      <c r="F71" s="139"/>
      <c r="G71" s="100" t="s">
        <v>354</v>
      </c>
      <c r="H71" s="100"/>
      <c r="I71" s="100"/>
      <c r="J71" s="100"/>
      <c r="K71" s="100"/>
      <c r="L71" s="100"/>
      <c r="M71" s="100"/>
      <c r="N71" s="100"/>
      <c r="O71" s="270">
        <f>SUM(O68:O69)</f>
        <v>391921.90040094056</v>
      </c>
      <c r="P71" s="514"/>
      <c r="Q71" s="603"/>
    </row>
    <row r="72" spans="1:17">
      <c r="A72" s="138"/>
      <c r="B72" s="139"/>
      <c r="C72" s="507"/>
      <c r="D72" s="139"/>
      <c r="E72" s="100" t="s">
        <v>355</v>
      </c>
      <c r="F72" s="139"/>
      <c r="G72" s="100"/>
      <c r="H72" s="100"/>
      <c r="I72" s="100"/>
      <c r="J72" s="100"/>
      <c r="K72" s="100"/>
      <c r="L72" s="100"/>
      <c r="M72" s="259"/>
      <c r="N72" s="100"/>
      <c r="O72" s="271">
        <f>O35</f>
        <v>9.3457604742319345E-2</v>
      </c>
      <c r="P72" s="514"/>
      <c r="Q72" s="603"/>
    </row>
    <row r="73" spans="1:17">
      <c r="A73" s="138"/>
      <c r="B73" s="139"/>
      <c r="C73" s="507"/>
      <c r="D73" s="139"/>
      <c r="E73" s="100"/>
      <c r="F73" s="139"/>
      <c r="G73" s="100"/>
      <c r="H73" s="100"/>
      <c r="I73" s="100"/>
      <c r="J73" s="100"/>
      <c r="K73" s="100"/>
      <c r="L73" s="100"/>
      <c r="M73" s="100"/>
      <c r="N73" s="100"/>
      <c r="O73" s="100"/>
      <c r="P73" s="514"/>
      <c r="Q73" s="603"/>
    </row>
    <row r="74" spans="1:17">
      <c r="A74" s="138"/>
      <c r="B74" s="139"/>
      <c r="C74" s="507"/>
      <c r="D74" s="139"/>
      <c r="E74" s="100" t="s">
        <v>356</v>
      </c>
      <c r="F74" s="139"/>
      <c r="G74" s="100"/>
      <c r="H74" s="100"/>
      <c r="I74" s="100"/>
      <c r="J74" s="100"/>
      <c r="K74" s="100"/>
      <c r="L74" s="100"/>
      <c r="M74" s="100"/>
      <c r="N74" s="100"/>
      <c r="O74" s="267">
        <f>O71*O72</f>
        <v>36628.082057529755</v>
      </c>
      <c r="P74" s="514"/>
      <c r="Q74" s="603"/>
    </row>
    <row r="75" spans="1:17">
      <c r="A75" s="138"/>
      <c r="B75" s="139"/>
      <c r="C75" s="507"/>
      <c r="D75" s="139"/>
      <c r="E75" s="139"/>
      <c r="F75" s="139"/>
      <c r="G75" s="100"/>
      <c r="H75" s="100"/>
      <c r="I75" s="100"/>
      <c r="J75" s="100"/>
      <c r="K75" s="100"/>
      <c r="L75" s="100"/>
      <c r="M75" s="100"/>
      <c r="N75" s="100"/>
      <c r="O75" s="100"/>
      <c r="P75" s="514"/>
      <c r="Q75" s="603"/>
    </row>
    <row r="76" spans="1:17" ht="13" thickBot="1">
      <c r="A76" s="138"/>
      <c r="B76" s="139"/>
      <c r="C76" s="507"/>
      <c r="D76" s="139"/>
      <c r="E76" s="7"/>
      <c r="F76" s="7"/>
      <c r="G76" s="259" t="s">
        <v>697</v>
      </c>
      <c r="H76" s="100"/>
      <c r="I76" s="100"/>
      <c r="J76" s="100"/>
      <c r="K76" s="100"/>
      <c r="L76" s="100"/>
      <c r="M76" s="100"/>
      <c r="N76" s="100"/>
      <c r="O76" s="272">
        <f>Q65+O74</f>
        <v>-1529000.1192877225</v>
      </c>
      <c r="P76" s="514"/>
      <c r="Q76" s="603"/>
    </row>
    <row r="77" spans="1:17" ht="13" thickTop="1">
      <c r="A77" s="138"/>
      <c r="B77" s="139"/>
      <c r="C77" s="507"/>
      <c r="D77" s="139"/>
      <c r="E77" s="7"/>
      <c r="F77" s="7"/>
      <c r="G77" s="7"/>
      <c r="H77" s="7"/>
      <c r="I77" s="7"/>
      <c r="J77" s="7"/>
      <c r="K77" s="7"/>
      <c r="L77" s="7"/>
      <c r="M77" s="7"/>
      <c r="N77" s="7"/>
      <c r="O77" s="7"/>
      <c r="P77" s="514"/>
      <c r="Q77" s="603"/>
    </row>
    <row r="78" spans="1:17">
      <c r="A78" s="138"/>
      <c r="B78" s="139"/>
      <c r="C78" s="507"/>
      <c r="D78" s="139"/>
      <c r="E78" s="139"/>
      <c r="F78" s="139"/>
      <c r="G78" s="514"/>
      <c r="H78" s="139"/>
      <c r="I78" s="642"/>
      <c r="J78" s="514"/>
      <c r="K78" s="514"/>
      <c r="L78" s="514"/>
      <c r="M78" s="514"/>
      <c r="N78" s="514"/>
      <c r="O78" s="514"/>
      <c r="P78" s="514"/>
      <c r="Q78" s="603"/>
    </row>
    <row r="79" spans="1:17" ht="13">
      <c r="A79" s="604" t="s">
        <v>689</v>
      </c>
      <c r="B79" s="7"/>
      <c r="C79" s="7"/>
      <c r="D79" s="7"/>
      <c r="E79" s="7"/>
      <c r="F79" s="7"/>
      <c r="G79" s="7"/>
      <c r="H79" s="7"/>
      <c r="I79" s="7"/>
      <c r="J79" s="7"/>
      <c r="K79" s="7"/>
      <c r="L79" s="7"/>
      <c r="M79" s="7"/>
      <c r="N79" s="7"/>
      <c r="O79" s="7"/>
      <c r="P79" s="7"/>
      <c r="Q79" s="7"/>
    </row>
    <row r="80" spans="1:17" ht="13">
      <c r="A80" s="604"/>
      <c r="B80" s="7"/>
      <c r="C80" s="7"/>
      <c r="D80" s="7"/>
      <c r="E80" s="7"/>
      <c r="F80" s="7"/>
      <c r="G80" s="7"/>
      <c r="H80" s="7"/>
      <c r="I80" s="7"/>
      <c r="J80" s="7"/>
      <c r="K80" s="7"/>
      <c r="L80" s="7"/>
      <c r="M80" s="505" t="s">
        <v>607</v>
      </c>
      <c r="N80" s="7"/>
      <c r="O80" s="7"/>
      <c r="P80" s="7"/>
      <c r="Q80" s="7"/>
    </row>
    <row r="81" spans="1:17">
      <c r="A81" s="21"/>
      <c r="B81" s="7"/>
      <c r="C81" s="7"/>
      <c r="D81" s="7"/>
      <c r="E81" s="7"/>
      <c r="F81" s="7"/>
      <c r="G81" s="7"/>
      <c r="H81" s="7"/>
      <c r="I81" s="7"/>
      <c r="J81" s="7"/>
      <c r="K81" s="505" t="s">
        <v>607</v>
      </c>
      <c r="L81" s="7"/>
      <c r="M81" s="508" t="s">
        <v>671</v>
      </c>
      <c r="N81" s="7"/>
      <c r="O81" s="7"/>
      <c r="P81" s="7"/>
      <c r="Q81" s="7"/>
    </row>
    <row r="82" spans="1:17">
      <c r="B82" s="7"/>
      <c r="C82" s="7"/>
      <c r="D82" s="7"/>
      <c r="E82" s="7"/>
      <c r="F82" s="7"/>
      <c r="G82" s="7"/>
      <c r="H82" s="7"/>
      <c r="I82" s="7"/>
      <c r="J82" s="7"/>
      <c r="K82" s="508" t="s">
        <v>671</v>
      </c>
      <c r="L82" s="7"/>
      <c r="M82" s="508" t="s">
        <v>587</v>
      </c>
      <c r="N82" s="7"/>
      <c r="O82" s="511" t="s">
        <v>598</v>
      </c>
      <c r="P82" s="7"/>
      <c r="Q82" s="7"/>
    </row>
    <row r="83" spans="1:17">
      <c r="A83" s="21"/>
      <c r="B83" s="7"/>
      <c r="C83" s="7"/>
      <c r="D83" s="7"/>
      <c r="E83" s="508" t="s">
        <v>586</v>
      </c>
      <c r="F83" s="7"/>
      <c r="G83" s="508" t="s">
        <v>591</v>
      </c>
      <c r="H83" s="7"/>
      <c r="I83" s="508" t="s">
        <v>595</v>
      </c>
      <c r="J83" s="7"/>
      <c r="K83" s="508" t="s">
        <v>587</v>
      </c>
      <c r="L83" s="7"/>
      <c r="M83" s="508" t="s">
        <v>35</v>
      </c>
      <c r="N83" s="7"/>
      <c r="O83" s="511" t="s">
        <v>599</v>
      </c>
      <c r="P83" s="7"/>
      <c r="Q83" s="508" t="s">
        <v>81</v>
      </c>
    </row>
    <row r="84" spans="1:17">
      <c r="A84" s="21"/>
      <c r="B84" s="7"/>
      <c r="C84" s="505" t="s">
        <v>668</v>
      </c>
      <c r="D84" s="7"/>
      <c r="E84" s="508" t="s">
        <v>587</v>
      </c>
      <c r="F84" s="7"/>
      <c r="G84" s="508" t="s">
        <v>592</v>
      </c>
      <c r="H84" s="7"/>
      <c r="I84" s="508" t="s">
        <v>587</v>
      </c>
      <c r="J84" s="7"/>
      <c r="K84" s="508" t="s">
        <v>35</v>
      </c>
      <c r="L84" s="7"/>
      <c r="M84" s="505" t="s">
        <v>672</v>
      </c>
      <c r="N84" s="7"/>
      <c r="O84" s="511" t="s">
        <v>600</v>
      </c>
      <c r="P84" s="7"/>
      <c r="Q84" s="508" t="s">
        <v>602</v>
      </c>
    </row>
    <row r="85" spans="1:17">
      <c r="A85" s="21"/>
      <c r="B85" s="7"/>
      <c r="C85" s="505" t="s">
        <v>588</v>
      </c>
      <c r="D85" s="7"/>
      <c r="E85" s="508" t="s">
        <v>35</v>
      </c>
      <c r="F85" s="7"/>
      <c r="G85" s="508" t="s">
        <v>605</v>
      </c>
      <c r="H85" s="7"/>
      <c r="I85" s="508" t="s">
        <v>35</v>
      </c>
      <c r="J85" s="7"/>
      <c r="K85" s="505" t="s">
        <v>672</v>
      </c>
      <c r="L85" s="7"/>
      <c r="M85" s="508" t="s">
        <v>596</v>
      </c>
      <c r="N85" s="7"/>
      <c r="O85" s="511" t="s">
        <v>601</v>
      </c>
      <c r="P85" s="7"/>
      <c r="Q85" s="508" t="s">
        <v>603</v>
      </c>
    </row>
    <row r="86" spans="1:17">
      <c r="A86" s="21"/>
      <c r="B86" s="7"/>
      <c r="C86" s="505" t="s">
        <v>589</v>
      </c>
      <c r="D86" s="7"/>
      <c r="E86" s="505" t="s">
        <v>594</v>
      </c>
      <c r="F86" s="7"/>
      <c r="G86" s="508" t="s">
        <v>593</v>
      </c>
      <c r="H86" s="7"/>
      <c r="I86" s="505" t="s">
        <v>594</v>
      </c>
      <c r="J86" s="7"/>
      <c r="K86" s="505" t="s">
        <v>589</v>
      </c>
      <c r="L86" s="7"/>
      <c r="M86" s="505" t="s">
        <v>597</v>
      </c>
      <c r="N86" s="7"/>
      <c r="O86" s="511" t="s">
        <v>588</v>
      </c>
      <c r="P86" s="7"/>
      <c r="Q86" s="508" t="s">
        <v>587</v>
      </c>
    </row>
    <row r="87" spans="1:17">
      <c r="A87" s="7"/>
      <c r="B87" s="7"/>
      <c r="C87" s="506" t="s">
        <v>590</v>
      </c>
      <c r="D87" s="7"/>
      <c r="E87" s="506" t="s">
        <v>219</v>
      </c>
      <c r="F87" s="7"/>
      <c r="G87" s="506" t="s">
        <v>35</v>
      </c>
      <c r="H87" s="7"/>
      <c r="I87" s="506" t="s">
        <v>219</v>
      </c>
      <c r="J87" s="7"/>
      <c r="K87" s="506" t="s">
        <v>219</v>
      </c>
      <c r="L87" s="7"/>
      <c r="M87" s="506" t="s">
        <v>219</v>
      </c>
      <c r="N87" s="7"/>
      <c r="O87" s="512" t="s">
        <v>589</v>
      </c>
      <c r="P87" s="7"/>
      <c r="Q87" s="506" t="s">
        <v>35</v>
      </c>
    </row>
    <row r="88" spans="1:17">
      <c r="A88" s="138" t="s">
        <v>582</v>
      </c>
      <c r="B88" s="139"/>
      <c r="C88" s="507">
        <v>2041</v>
      </c>
      <c r="D88" s="139"/>
      <c r="E88" s="139">
        <v>38715000</v>
      </c>
      <c r="F88" s="139"/>
      <c r="G88" s="139">
        <f>-9084000--908000</f>
        <v>-8176000</v>
      </c>
      <c r="H88" s="139"/>
      <c r="I88" s="139">
        <f>E88+G88</f>
        <v>30539000</v>
      </c>
      <c r="J88" s="139"/>
      <c r="K88" s="139"/>
      <c r="L88" s="139"/>
      <c r="M88" s="139">
        <f>C164</f>
        <v>31302474.999999996</v>
      </c>
      <c r="N88" s="139"/>
      <c r="O88" s="518">
        <f>C88-2023-0.5</f>
        <v>17.5</v>
      </c>
      <c r="P88" s="139"/>
      <c r="Q88" s="139">
        <f>(M88+M89)/O88</f>
        <v>2067970</v>
      </c>
    </row>
    <row r="89" spans="1:17">
      <c r="A89" s="138" t="s">
        <v>714</v>
      </c>
      <c r="B89" s="139"/>
      <c r="C89" s="507">
        <v>2041</v>
      </c>
      <c r="D89" s="139"/>
      <c r="E89" s="139">
        <v>4887000</v>
      </c>
      <c r="F89" s="139"/>
      <c r="G89" s="139">
        <v>0</v>
      </c>
      <c r="H89" s="139"/>
      <c r="I89" s="139">
        <f>E89+G89</f>
        <v>4887000</v>
      </c>
      <c r="J89" s="139"/>
      <c r="K89" s="139">
        <f>K244</f>
        <v>0</v>
      </c>
      <c r="L89" s="139"/>
      <c r="M89" s="139">
        <f>I89</f>
        <v>4887000</v>
      </c>
      <c r="N89" s="139"/>
      <c r="O89" s="518"/>
      <c r="P89" s="139"/>
      <c r="Q89" s="139"/>
    </row>
    <row r="90" spans="1:17">
      <c r="A90" s="138"/>
      <c r="B90" s="139"/>
      <c r="C90" s="507"/>
      <c r="D90" s="139"/>
      <c r="E90" s="139"/>
      <c r="F90" s="139"/>
      <c r="G90" s="139"/>
      <c r="H90" s="139"/>
      <c r="I90" s="139"/>
      <c r="J90" s="139"/>
      <c r="K90" s="139"/>
      <c r="L90" s="139"/>
      <c r="M90" s="139"/>
      <c r="N90" s="139"/>
      <c r="O90" s="518"/>
      <c r="P90" s="139"/>
      <c r="Q90" s="139"/>
    </row>
    <row r="91" spans="1:17">
      <c r="A91" s="138" t="s">
        <v>583</v>
      </c>
      <c r="B91" s="139"/>
      <c r="C91" s="507">
        <v>2040</v>
      </c>
      <c r="D91" s="139"/>
      <c r="E91" s="139">
        <v>11327000</v>
      </c>
      <c r="F91" s="139"/>
      <c r="G91" s="139">
        <f>-5967000--1492000</f>
        <v>-4475000</v>
      </c>
      <c r="H91" s="139"/>
      <c r="I91" s="139">
        <f t="shared" ref="I91:I93" si="3">E91+G91</f>
        <v>6852000</v>
      </c>
      <c r="J91" s="139"/>
      <c r="K91" s="139"/>
      <c r="L91" s="139"/>
      <c r="M91" s="139">
        <f>E164</f>
        <v>7023299.9999999991</v>
      </c>
      <c r="N91" s="139"/>
      <c r="O91" s="518">
        <f>C91-2023-0.5</f>
        <v>16.5</v>
      </c>
      <c r="P91" s="139"/>
      <c r="Q91" s="139">
        <f>(M91+M92)/O91</f>
        <v>451267.12121212116</v>
      </c>
    </row>
    <row r="92" spans="1:17">
      <c r="A92" s="138" t="s">
        <v>584</v>
      </c>
      <c r="B92" s="139"/>
      <c r="C92" s="507">
        <v>2047</v>
      </c>
      <c r="D92" s="139"/>
      <c r="E92" s="139">
        <v>412300</v>
      </c>
      <c r="F92" s="139"/>
      <c r="G92" s="139">
        <v>0</v>
      </c>
      <c r="H92" s="139"/>
      <c r="I92" s="139">
        <f t="shared" si="3"/>
        <v>412300</v>
      </c>
      <c r="J92" s="139"/>
      <c r="K92" s="139"/>
      <c r="L92" s="139"/>
      <c r="M92" s="139">
        <f>G164</f>
        <v>422607.49999999994</v>
      </c>
      <c r="N92" s="139"/>
      <c r="O92" s="518">
        <f>C92-2023-0.5</f>
        <v>23.5</v>
      </c>
      <c r="P92" s="139"/>
      <c r="Q92" s="139">
        <f>(M92+M93)/O92</f>
        <v>43551.595744680853</v>
      </c>
    </row>
    <row r="93" spans="1:17">
      <c r="A93" s="138" t="s">
        <v>585</v>
      </c>
      <c r="B93" s="139"/>
      <c r="C93" s="507">
        <v>2047</v>
      </c>
      <c r="D93" s="139"/>
      <c r="E93" s="139">
        <v>586200</v>
      </c>
      <c r="F93" s="139"/>
      <c r="G93" s="139">
        <v>0</v>
      </c>
      <c r="H93" s="139"/>
      <c r="I93" s="139">
        <f t="shared" si="3"/>
        <v>586200</v>
      </c>
      <c r="J93" s="139"/>
      <c r="K93" s="139"/>
      <c r="L93" s="139"/>
      <c r="M93" s="139">
        <f>I164</f>
        <v>600855</v>
      </c>
      <c r="N93" s="139"/>
      <c r="O93" s="518">
        <f>C93-2023-0.5</f>
        <v>23.5</v>
      </c>
      <c r="P93" s="139"/>
      <c r="Q93" s="139">
        <f>(M93+M94)/O93</f>
        <v>25568.297872340427</v>
      </c>
    </row>
    <row r="94" spans="1:17">
      <c r="A94" s="138"/>
      <c r="B94" s="139"/>
      <c r="C94" s="507"/>
      <c r="D94" s="139"/>
      <c r="E94" s="139"/>
      <c r="F94" s="139"/>
      <c r="G94" s="139"/>
      <c r="H94" s="139"/>
      <c r="I94" s="139"/>
      <c r="J94" s="139"/>
      <c r="K94" s="139"/>
      <c r="L94" s="139"/>
      <c r="M94" s="139"/>
      <c r="N94" s="139"/>
      <c r="O94" s="518"/>
      <c r="P94" s="139"/>
      <c r="Q94" s="139"/>
    </row>
    <row r="95" spans="1:17">
      <c r="A95" s="138"/>
      <c r="B95" s="139"/>
      <c r="C95" s="507"/>
      <c r="D95" s="139"/>
      <c r="E95" s="139"/>
      <c r="F95" s="139"/>
      <c r="G95" s="514" t="s">
        <v>694</v>
      </c>
      <c r="H95" s="139"/>
      <c r="I95" s="139"/>
      <c r="J95" s="139"/>
      <c r="K95" s="139"/>
      <c r="L95" s="139"/>
      <c r="M95" s="139"/>
      <c r="N95" s="139"/>
      <c r="O95" s="513"/>
      <c r="P95" s="139"/>
      <c r="Q95" s="139">
        <f>SUM(Q88:Q93)</f>
        <v>2588357.0148291425</v>
      </c>
    </row>
    <row r="96" spans="1:17">
      <c r="A96" s="138"/>
      <c r="B96" s="139"/>
      <c r="C96" s="507"/>
      <c r="D96" s="139"/>
      <c r="E96" s="139"/>
      <c r="F96" s="139"/>
      <c r="G96" s="514"/>
      <c r="H96" s="139"/>
      <c r="I96" s="139"/>
      <c r="J96" s="139"/>
      <c r="K96" s="139"/>
      <c r="L96" s="139"/>
      <c r="M96" s="139"/>
      <c r="N96" s="139"/>
      <c r="O96" s="513"/>
      <c r="P96" s="139"/>
      <c r="Q96" s="139"/>
    </row>
    <row r="97" spans="1:17">
      <c r="A97" s="138"/>
      <c r="B97" s="139"/>
      <c r="C97" s="507"/>
      <c r="D97" s="139"/>
      <c r="E97" s="139"/>
      <c r="F97" s="139"/>
      <c r="G97" s="514" t="s">
        <v>695</v>
      </c>
      <c r="H97" s="139"/>
      <c r="I97" s="642"/>
      <c r="J97" s="514"/>
      <c r="K97" s="514"/>
      <c r="L97" s="514"/>
      <c r="M97" s="514"/>
      <c r="N97" s="514"/>
      <c r="O97" s="514"/>
      <c r="P97" s="514"/>
      <c r="Q97" s="515">
        <f>Q95-Q61</f>
        <v>-756872.42424242431</v>
      </c>
    </row>
    <row r="98" spans="1:17">
      <c r="A98" s="138"/>
      <c r="B98" s="139"/>
      <c r="C98" s="507"/>
      <c r="D98" s="139"/>
      <c r="E98" s="139"/>
      <c r="F98" s="139"/>
      <c r="G98" s="514" t="s">
        <v>604</v>
      </c>
      <c r="H98" s="139"/>
      <c r="I98" s="642"/>
      <c r="J98" s="514"/>
      <c r="K98" s="514"/>
      <c r="L98" s="514"/>
      <c r="M98" s="514"/>
      <c r="N98" s="514"/>
      <c r="O98" s="514"/>
      <c r="P98" s="514"/>
      <c r="Q98" s="516">
        <f>Q64</f>
        <v>1.0016778103323065</v>
      </c>
    </row>
    <row r="99" spans="1:17" ht="13" thickBot="1">
      <c r="A99" s="138"/>
      <c r="B99" s="139"/>
      <c r="C99" s="507"/>
      <c r="D99" s="139"/>
      <c r="E99" s="139"/>
      <c r="F99" s="139"/>
      <c r="G99" s="514" t="s">
        <v>695</v>
      </c>
      <c r="H99" s="139"/>
      <c r="I99" s="642"/>
      <c r="J99" s="514"/>
      <c r="K99" s="514"/>
      <c r="L99" s="514"/>
      <c r="M99" s="514"/>
      <c r="N99" s="514"/>
      <c r="O99" s="514"/>
      <c r="P99" s="514"/>
      <c r="Q99" s="517">
        <f>Q97*Q98</f>
        <v>-758142.31261605618</v>
      </c>
    </row>
    <row r="100" spans="1:17" ht="13" thickTop="1">
      <c r="A100" s="138"/>
      <c r="B100" s="139"/>
      <c r="C100" s="507"/>
      <c r="D100" s="139"/>
      <c r="E100" s="139"/>
      <c r="F100" s="139"/>
      <c r="G100" s="514"/>
      <c r="H100" s="139"/>
      <c r="I100" s="642"/>
      <c r="J100" s="514"/>
      <c r="K100" s="514"/>
      <c r="L100" s="514"/>
      <c r="M100" s="514"/>
      <c r="N100" s="514"/>
      <c r="O100" s="514"/>
      <c r="P100" s="514"/>
      <c r="Q100" s="603"/>
    </row>
    <row r="101" spans="1:17">
      <c r="A101" s="138"/>
      <c r="B101" s="139"/>
      <c r="C101" s="507"/>
      <c r="D101" s="139"/>
      <c r="E101" s="139"/>
      <c r="F101" s="139"/>
      <c r="G101" s="100"/>
      <c r="H101" s="100"/>
      <c r="I101" s="263" t="s">
        <v>673</v>
      </c>
      <c r="J101" s="264"/>
      <c r="K101" s="263" t="s">
        <v>350</v>
      </c>
      <c r="L101" s="100"/>
      <c r="M101" s="263" t="s">
        <v>351</v>
      </c>
      <c r="N101" s="100"/>
      <c r="O101" s="100"/>
      <c r="P101" s="514"/>
      <c r="Q101" s="603"/>
    </row>
    <row r="102" spans="1:17">
      <c r="A102" s="138"/>
      <c r="B102" s="139"/>
      <c r="C102" s="507"/>
      <c r="D102" s="139"/>
      <c r="E102" s="100" t="s">
        <v>674</v>
      </c>
      <c r="F102" s="139"/>
      <c r="G102" s="100"/>
      <c r="H102" s="100"/>
      <c r="I102" s="265">
        <f>-Q97</f>
        <v>756872.42424242431</v>
      </c>
      <c r="J102" s="100"/>
      <c r="K102" s="266">
        <v>0.5</v>
      </c>
      <c r="L102" s="100"/>
      <c r="M102" s="100"/>
      <c r="N102" s="100"/>
      <c r="O102" s="267">
        <f>I102*K102</f>
        <v>378436.21212121216</v>
      </c>
      <c r="P102" s="514"/>
      <c r="Q102" s="603"/>
    </row>
    <row r="103" spans="1:17">
      <c r="A103" s="138"/>
      <c r="B103" s="139"/>
      <c r="C103" s="507"/>
      <c r="D103" s="139"/>
      <c r="E103" s="100" t="s">
        <v>675</v>
      </c>
      <c r="F103" s="139"/>
      <c r="G103" s="100"/>
      <c r="H103" s="100"/>
      <c r="I103" s="265">
        <f>-I102</f>
        <v>-756872.42424242431</v>
      </c>
      <c r="J103" s="100"/>
      <c r="K103" s="100"/>
      <c r="L103" s="100"/>
      <c r="M103" s="268">
        <f>M32</f>
        <v>0.24925115</v>
      </c>
      <c r="N103" s="100"/>
      <c r="O103" s="269">
        <f>I103*M103</f>
        <v>-188651.32214571215</v>
      </c>
      <c r="P103" s="514"/>
      <c r="Q103" s="603"/>
    </row>
    <row r="104" spans="1:17">
      <c r="A104" s="138"/>
      <c r="B104" s="139"/>
      <c r="C104" s="507"/>
      <c r="D104" s="139"/>
      <c r="E104" s="100"/>
      <c r="F104" s="139"/>
      <c r="G104" s="100"/>
      <c r="H104" s="100"/>
      <c r="I104" s="100"/>
      <c r="J104" s="100"/>
      <c r="K104" s="100"/>
      <c r="L104" s="100"/>
      <c r="M104" s="259"/>
      <c r="N104" s="100"/>
      <c r="O104" s="100"/>
      <c r="P104" s="514"/>
      <c r="Q104" s="603"/>
    </row>
    <row r="105" spans="1:17">
      <c r="A105" s="138"/>
      <c r="B105" s="139"/>
      <c r="C105" s="507"/>
      <c r="D105" s="139"/>
      <c r="E105" s="100" t="s">
        <v>354</v>
      </c>
      <c r="F105" s="139"/>
      <c r="G105" s="100" t="s">
        <v>354</v>
      </c>
      <c r="H105" s="100"/>
      <c r="I105" s="100"/>
      <c r="J105" s="100"/>
      <c r="K105" s="100"/>
      <c r="L105" s="100"/>
      <c r="M105" s="100"/>
      <c r="N105" s="100"/>
      <c r="O105" s="270">
        <f>SUM(O102:O103)</f>
        <v>189784.8899755</v>
      </c>
      <c r="P105" s="514"/>
      <c r="Q105" s="603"/>
    </row>
    <row r="106" spans="1:17">
      <c r="A106" s="138"/>
      <c r="B106" s="139"/>
      <c r="C106" s="507"/>
      <c r="D106" s="139"/>
      <c r="E106" s="100" t="s">
        <v>355</v>
      </c>
      <c r="F106" s="139"/>
      <c r="G106" s="100"/>
      <c r="H106" s="100"/>
      <c r="I106" s="100"/>
      <c r="J106" s="100"/>
      <c r="K106" s="100"/>
      <c r="L106" s="100"/>
      <c r="M106" s="259"/>
      <c r="N106" s="100"/>
      <c r="O106" s="271">
        <f>O72</f>
        <v>9.3457604742319345E-2</v>
      </c>
      <c r="P106" s="514"/>
      <c r="Q106" s="603"/>
    </row>
    <row r="107" spans="1:17">
      <c r="A107" s="138"/>
      <c r="B107" s="139"/>
      <c r="C107" s="507"/>
      <c r="D107" s="139"/>
      <c r="E107" s="100"/>
      <c r="F107" s="139"/>
      <c r="G107" s="100"/>
      <c r="H107" s="100"/>
      <c r="I107" s="100"/>
      <c r="J107" s="100"/>
      <c r="K107" s="100"/>
      <c r="L107" s="100"/>
      <c r="M107" s="100"/>
      <c r="N107" s="100"/>
      <c r="O107" s="100"/>
      <c r="P107" s="514"/>
      <c r="Q107" s="603"/>
    </row>
    <row r="108" spans="1:17">
      <c r="A108" s="138"/>
      <c r="B108" s="139"/>
      <c r="C108" s="507"/>
      <c r="D108" s="139"/>
      <c r="E108" s="100" t="s">
        <v>356</v>
      </c>
      <c r="F108" s="139"/>
      <c r="G108" s="100"/>
      <c r="H108" s="100"/>
      <c r="I108" s="100"/>
      <c r="J108" s="100"/>
      <c r="K108" s="100"/>
      <c r="L108" s="100"/>
      <c r="M108" s="100"/>
      <c r="N108" s="100"/>
      <c r="O108" s="267">
        <f>O105*O106</f>
        <v>17736.841233394844</v>
      </c>
      <c r="P108" s="514"/>
      <c r="Q108" s="603"/>
    </row>
    <row r="109" spans="1:17">
      <c r="A109" s="138"/>
      <c r="B109" s="139"/>
      <c r="C109" s="507"/>
      <c r="D109" s="139"/>
      <c r="E109" s="139"/>
      <c r="F109" s="139"/>
      <c r="G109" s="100"/>
      <c r="H109" s="100"/>
      <c r="I109" s="100"/>
      <c r="J109" s="100"/>
      <c r="K109" s="100"/>
      <c r="L109" s="100"/>
      <c r="M109" s="100"/>
      <c r="N109" s="100"/>
      <c r="O109" s="100"/>
      <c r="P109" s="514"/>
      <c r="Q109" s="603"/>
    </row>
    <row r="110" spans="1:17" ht="13" thickBot="1">
      <c r="A110" s="138"/>
      <c r="B110" s="139"/>
      <c r="C110" s="507"/>
      <c r="D110" s="139"/>
      <c r="E110" s="7"/>
      <c r="F110" s="7"/>
      <c r="G110" s="259" t="s">
        <v>698</v>
      </c>
      <c r="H110" s="100"/>
      <c r="I110" s="100"/>
      <c r="J110" s="100"/>
      <c r="K110" s="100"/>
      <c r="L110" s="100"/>
      <c r="M110" s="100"/>
      <c r="N110" s="100"/>
      <c r="O110" s="272">
        <f>Q99+O108</f>
        <v>-740405.47138266137</v>
      </c>
      <c r="P110" s="514"/>
      <c r="Q110" s="603"/>
    </row>
    <row r="111" spans="1:17" ht="13" thickTop="1">
      <c r="A111" s="138"/>
      <c r="B111" s="139"/>
      <c r="C111" s="507"/>
      <c r="D111" s="139"/>
      <c r="E111" s="7"/>
      <c r="F111" s="7"/>
      <c r="G111" s="7"/>
      <c r="H111" s="7"/>
      <c r="I111" s="7"/>
      <c r="J111" s="7"/>
      <c r="K111" s="7"/>
      <c r="L111" s="7"/>
      <c r="M111" s="7"/>
      <c r="N111" s="7"/>
      <c r="O111" s="7"/>
      <c r="P111" s="514"/>
      <c r="Q111" s="603"/>
    </row>
    <row r="112" spans="1:17">
      <c r="A112" s="138"/>
      <c r="B112" s="139"/>
      <c r="C112" s="507"/>
      <c r="D112" s="139"/>
      <c r="E112" s="139"/>
      <c r="F112" s="139"/>
      <c r="G112" s="514"/>
      <c r="H112" s="139"/>
      <c r="I112" s="642"/>
      <c r="J112" s="514"/>
      <c r="K112" s="514"/>
      <c r="L112" s="514"/>
      <c r="M112" s="514"/>
      <c r="N112" s="514"/>
      <c r="O112" s="514"/>
      <c r="P112" s="514"/>
      <c r="Q112" s="603"/>
    </row>
    <row r="113" spans="1:17">
      <c r="A113" s="138"/>
      <c r="B113" s="139"/>
      <c r="C113" s="507"/>
      <c r="D113" s="139"/>
      <c r="E113" s="139"/>
      <c r="F113" s="139"/>
      <c r="G113" s="514"/>
      <c r="H113" s="139"/>
      <c r="I113" s="642"/>
      <c r="J113" s="514"/>
      <c r="K113" s="514"/>
      <c r="L113" s="514"/>
      <c r="M113" s="514"/>
      <c r="N113" s="514"/>
      <c r="O113" s="514"/>
      <c r="P113" s="514"/>
      <c r="Q113" s="603"/>
    </row>
    <row r="114" spans="1:17">
      <c r="A114" s="138"/>
      <c r="B114" s="139"/>
      <c r="C114" s="507"/>
      <c r="D114" s="139"/>
      <c r="E114" s="139"/>
      <c r="F114" s="139"/>
      <c r="G114" s="514"/>
      <c r="H114" s="139"/>
      <c r="I114" s="642"/>
      <c r="J114" s="514"/>
      <c r="K114" s="514"/>
      <c r="L114" s="514"/>
      <c r="M114" s="514"/>
      <c r="N114" s="514"/>
      <c r="O114" s="514"/>
      <c r="P114" s="514"/>
      <c r="Q114" s="603"/>
    </row>
    <row r="115" spans="1:17">
      <c r="I115" s="7"/>
    </row>
    <row r="116" spans="1:17">
      <c r="A116" t="s">
        <v>677</v>
      </c>
    </row>
    <row r="117" spans="1:17" ht="13">
      <c r="A117" s="602" t="s">
        <v>699</v>
      </c>
    </row>
    <row r="118" spans="1:17">
      <c r="A118" t="s">
        <v>669</v>
      </c>
      <c r="C118" t="s">
        <v>582</v>
      </c>
      <c r="E118" t="s">
        <v>583</v>
      </c>
      <c r="G118" t="s">
        <v>584</v>
      </c>
      <c r="I118" t="s">
        <v>585</v>
      </c>
      <c r="K118" t="s">
        <v>670</v>
      </c>
    </row>
    <row r="119" spans="1:17">
      <c r="A119">
        <v>2022</v>
      </c>
      <c r="C119" s="510">
        <f>E19</f>
        <v>38715000</v>
      </c>
      <c r="E119" s="510">
        <f>E22</f>
        <v>11327000</v>
      </c>
      <c r="G119" s="510">
        <f>E23</f>
        <v>412300</v>
      </c>
      <c r="I119" s="510">
        <f>E24</f>
        <v>586200</v>
      </c>
      <c r="K119" s="509">
        <v>4887000</v>
      </c>
      <c r="M119" s="509"/>
    </row>
    <row r="120" spans="1:17">
      <c r="A120">
        <v>2023</v>
      </c>
      <c r="C120" s="509">
        <f>C119*1.025</f>
        <v>39682875</v>
      </c>
      <c r="E120" s="509">
        <f>E119*1.025</f>
        <v>11610174.999999998</v>
      </c>
      <c r="G120" s="509">
        <f>G119*1.025</f>
        <v>422607.49999999994</v>
      </c>
      <c r="I120" s="509">
        <f>I119*1.025</f>
        <v>600855</v>
      </c>
      <c r="K120" s="509">
        <f>K119*1.025</f>
        <v>5009175</v>
      </c>
      <c r="M120" s="509"/>
    </row>
    <row r="121" spans="1:17">
      <c r="A121">
        <v>2024</v>
      </c>
      <c r="C121" s="509">
        <f t="shared" ref="C121:K145" si="4">C120*1.025</f>
        <v>40674946.875</v>
      </c>
      <c r="E121" s="509">
        <f t="shared" si="4"/>
        <v>11900429.374999996</v>
      </c>
      <c r="G121" s="509">
        <f t="shared" si="4"/>
        <v>433172.68749999988</v>
      </c>
      <c r="I121" s="509">
        <f t="shared" si="4"/>
        <v>615876.375</v>
      </c>
      <c r="K121" s="509">
        <f t="shared" si="4"/>
        <v>5134404.375</v>
      </c>
      <c r="M121" s="509"/>
    </row>
    <row r="122" spans="1:17">
      <c r="A122">
        <v>2025</v>
      </c>
      <c r="C122" s="509">
        <f t="shared" si="4"/>
        <v>41691820.546875</v>
      </c>
      <c r="E122" s="509">
        <f t="shared" si="4"/>
        <v>12197940.109374994</v>
      </c>
      <c r="G122" s="509">
        <f t="shared" si="4"/>
        <v>444002.00468749984</v>
      </c>
      <c r="I122" s="509">
        <f t="shared" si="4"/>
        <v>631273.28437499993</v>
      </c>
      <c r="K122" s="509">
        <f t="shared" si="4"/>
        <v>5262764.484375</v>
      </c>
      <c r="M122" s="509"/>
    </row>
    <row r="123" spans="1:17">
      <c r="A123">
        <v>2026</v>
      </c>
      <c r="C123" s="509">
        <f t="shared" si="4"/>
        <v>42734116.060546875</v>
      </c>
      <c r="E123" s="509">
        <f t="shared" si="4"/>
        <v>12502888.612109369</v>
      </c>
      <c r="G123" s="509">
        <f t="shared" si="4"/>
        <v>455102.05480468727</v>
      </c>
      <c r="I123" s="509">
        <f t="shared" si="4"/>
        <v>647055.11648437486</v>
      </c>
      <c r="K123" s="509">
        <f t="shared" si="4"/>
        <v>5394333.5964843743</v>
      </c>
      <c r="M123" s="509"/>
    </row>
    <row r="124" spans="1:17">
      <c r="A124">
        <v>2027</v>
      </c>
      <c r="C124" s="509">
        <f t="shared" si="4"/>
        <v>43802468.962060541</v>
      </c>
      <c r="E124" s="509">
        <f t="shared" si="4"/>
        <v>12815460.827412102</v>
      </c>
      <c r="G124" s="509">
        <f t="shared" si="4"/>
        <v>466479.60617480439</v>
      </c>
      <c r="I124" s="509">
        <f t="shared" si="4"/>
        <v>663231.49439648422</v>
      </c>
      <c r="K124" s="509">
        <f t="shared" si="4"/>
        <v>5529191.9363964833</v>
      </c>
      <c r="M124" s="509"/>
    </row>
    <row r="125" spans="1:17">
      <c r="A125">
        <v>2028</v>
      </c>
      <c r="C125" s="509">
        <f t="shared" si="4"/>
        <v>44897530.686112054</v>
      </c>
      <c r="E125" s="509">
        <f t="shared" si="4"/>
        <v>13135847.348097404</v>
      </c>
      <c r="G125" s="509">
        <f t="shared" si="4"/>
        <v>478141.59632917447</v>
      </c>
      <c r="I125" s="509">
        <f t="shared" si="4"/>
        <v>679812.28175639629</v>
      </c>
      <c r="K125" s="509">
        <f t="shared" si="4"/>
        <v>5667421.7348063951</v>
      </c>
      <c r="M125" s="509"/>
    </row>
    <row r="126" spans="1:17">
      <c r="A126">
        <v>2029</v>
      </c>
      <c r="C126" s="509">
        <f t="shared" si="4"/>
        <v>46019968.953264847</v>
      </c>
      <c r="E126" s="509">
        <f t="shared" si="4"/>
        <v>13464243.531799838</v>
      </c>
      <c r="G126" s="509">
        <f t="shared" si="4"/>
        <v>490095.13623740379</v>
      </c>
      <c r="I126" s="509">
        <f t="shared" si="4"/>
        <v>696807.58880030608</v>
      </c>
      <c r="K126" s="509"/>
      <c r="M126" s="509"/>
    </row>
    <row r="127" spans="1:17">
      <c r="A127">
        <v>2030</v>
      </c>
      <c r="C127" s="509">
        <f t="shared" si="4"/>
        <v>47170468.177096464</v>
      </c>
      <c r="E127" s="509">
        <f t="shared" si="4"/>
        <v>13800849.620094832</v>
      </c>
      <c r="G127" s="509">
        <f t="shared" si="4"/>
        <v>502347.51464333886</v>
      </c>
      <c r="I127" s="509">
        <f t="shared" si="4"/>
        <v>714227.77852031367</v>
      </c>
      <c r="K127" s="509"/>
      <c r="M127" s="509"/>
    </row>
    <row r="128" spans="1:17">
      <c r="A128">
        <v>2031</v>
      </c>
      <c r="C128" s="509">
        <f t="shared" si="4"/>
        <v>48349729.88152387</v>
      </c>
      <c r="E128" s="509">
        <f t="shared" si="4"/>
        <v>14145870.860597201</v>
      </c>
      <c r="G128" s="509">
        <f t="shared" si="4"/>
        <v>514906.20250942226</v>
      </c>
      <c r="I128" s="509">
        <f t="shared" si="4"/>
        <v>732083.47298332141</v>
      </c>
      <c r="K128" s="509"/>
    </row>
    <row r="129" spans="1:11">
      <c r="A129">
        <v>2032</v>
      </c>
      <c r="C129" s="509">
        <f t="shared" si="4"/>
        <v>49558473.128561959</v>
      </c>
      <c r="E129" s="509">
        <f t="shared" si="4"/>
        <v>14499517.632112129</v>
      </c>
      <c r="G129" s="509">
        <f t="shared" si="4"/>
        <v>527778.85757215775</v>
      </c>
      <c r="I129" s="509">
        <f t="shared" si="4"/>
        <v>750385.55980790441</v>
      </c>
      <c r="K129" s="509"/>
    </row>
    <row r="130" spans="1:11">
      <c r="A130">
        <v>2033</v>
      </c>
      <c r="C130" s="509">
        <f t="shared" si="4"/>
        <v>50797434.956776001</v>
      </c>
      <c r="E130" s="509">
        <f t="shared" si="4"/>
        <v>14862005.57291493</v>
      </c>
      <c r="G130" s="509">
        <f t="shared" si="4"/>
        <v>540973.3290114617</v>
      </c>
      <c r="I130" s="509">
        <f t="shared" si="4"/>
        <v>769145.19880310202</v>
      </c>
      <c r="K130" s="509"/>
    </row>
    <row r="131" spans="1:11">
      <c r="A131">
        <v>2034</v>
      </c>
      <c r="C131" s="509">
        <f t="shared" si="4"/>
        <v>52067370.830695398</v>
      </c>
      <c r="E131" s="509">
        <f t="shared" si="4"/>
        <v>15233555.712237801</v>
      </c>
      <c r="G131" s="509">
        <f t="shared" si="4"/>
        <v>554497.66223674815</v>
      </c>
      <c r="I131" s="509">
        <f t="shared" si="4"/>
        <v>788373.82877317944</v>
      </c>
      <c r="K131" s="509"/>
    </row>
    <row r="132" spans="1:11">
      <c r="A132">
        <v>2035</v>
      </c>
      <c r="C132" s="139">
        <f t="shared" si="4"/>
        <v>53369055.101462781</v>
      </c>
      <c r="E132" s="509">
        <f t="shared" si="4"/>
        <v>15614394.605043745</v>
      </c>
      <c r="G132" s="509">
        <f t="shared" si="4"/>
        <v>568360.10379266681</v>
      </c>
      <c r="I132" s="509">
        <f t="shared" si="4"/>
        <v>808083.17449250887</v>
      </c>
      <c r="K132" s="509"/>
    </row>
    <row r="133" spans="1:11">
      <c r="A133">
        <v>2036</v>
      </c>
      <c r="C133" s="597">
        <f t="shared" si="4"/>
        <v>54703281.478999346</v>
      </c>
      <c r="E133" s="509">
        <f t="shared" si="4"/>
        <v>16004754.470169837</v>
      </c>
      <c r="G133" s="509">
        <f t="shared" si="4"/>
        <v>582569.10638748342</v>
      </c>
      <c r="I133" s="509">
        <f t="shared" si="4"/>
        <v>828285.25385482155</v>
      </c>
      <c r="K133" s="509"/>
    </row>
    <row r="134" spans="1:11">
      <c r="A134">
        <v>2037</v>
      </c>
      <c r="C134" s="509">
        <f t="shared" si="4"/>
        <v>56070863.515974328</v>
      </c>
      <c r="E134" s="509">
        <f t="shared" si="4"/>
        <v>16404873.331924081</v>
      </c>
      <c r="G134" s="509">
        <f t="shared" si="4"/>
        <v>597133.33404717047</v>
      </c>
      <c r="I134" s="509">
        <f t="shared" si="4"/>
        <v>848992.385201192</v>
      </c>
      <c r="K134" s="509"/>
    </row>
    <row r="135" spans="1:11">
      <c r="A135">
        <v>2038</v>
      </c>
      <c r="C135" s="509">
        <f t="shared" si="4"/>
        <v>57472635.103873678</v>
      </c>
      <c r="E135" s="509">
        <f t="shared" si="4"/>
        <v>16814995.165222183</v>
      </c>
      <c r="G135" s="509">
        <f t="shared" si="4"/>
        <v>612061.66739834973</v>
      </c>
      <c r="I135" s="509">
        <f t="shared" si="4"/>
        <v>870217.19483122171</v>
      </c>
      <c r="K135" s="509"/>
    </row>
    <row r="136" spans="1:11">
      <c r="A136">
        <v>2039</v>
      </c>
      <c r="C136" s="509">
        <f t="shared" si="4"/>
        <v>58909450.981470518</v>
      </c>
      <c r="E136" s="509">
        <f t="shared" si="4"/>
        <v>17235370.044352736</v>
      </c>
      <c r="G136" s="509">
        <f t="shared" si="4"/>
        <v>627363.20908330847</v>
      </c>
      <c r="I136" s="509">
        <f t="shared" si="4"/>
        <v>891972.62470200215</v>
      </c>
      <c r="K136" s="509"/>
    </row>
    <row r="137" spans="1:11">
      <c r="A137">
        <v>2040</v>
      </c>
      <c r="C137" s="509">
        <f t="shared" si="4"/>
        <v>60382187.256007276</v>
      </c>
      <c r="E137" s="509">
        <f t="shared" si="4"/>
        <v>17666254.295461554</v>
      </c>
      <c r="G137" s="509">
        <f t="shared" si="4"/>
        <v>643047.28931039118</v>
      </c>
      <c r="I137" s="509">
        <f t="shared" si="4"/>
        <v>914271.94031955209</v>
      </c>
      <c r="K137" s="509"/>
    </row>
    <row r="138" spans="1:11">
      <c r="A138">
        <v>2041</v>
      </c>
      <c r="C138" s="509">
        <f t="shared" si="4"/>
        <v>61891741.937407456</v>
      </c>
      <c r="E138" s="597">
        <f t="shared" si="4"/>
        <v>18107910.652848091</v>
      </c>
      <c r="G138" s="509">
        <f t="shared" si="4"/>
        <v>659123.47154315095</v>
      </c>
      <c r="I138" s="509">
        <f t="shared" si="4"/>
        <v>937128.73882754077</v>
      </c>
      <c r="K138" s="509"/>
    </row>
    <row r="139" spans="1:11">
      <c r="A139">
        <v>2042</v>
      </c>
      <c r="C139" s="509">
        <f t="shared" si="4"/>
        <v>63439035.485842638</v>
      </c>
      <c r="E139" s="509">
        <f t="shared" si="4"/>
        <v>18560608.419169292</v>
      </c>
      <c r="G139" s="509">
        <f t="shared" si="4"/>
        <v>675601.55833172961</v>
      </c>
      <c r="I139" s="509">
        <f t="shared" si="4"/>
        <v>960556.95729822922</v>
      </c>
      <c r="K139" s="509"/>
    </row>
    <row r="140" spans="1:11">
      <c r="A140">
        <v>2043</v>
      </c>
      <c r="C140" s="509">
        <f t="shared" si="4"/>
        <v>65025011.372988701</v>
      </c>
      <c r="E140" s="509">
        <f t="shared" si="4"/>
        <v>19024623.629648522</v>
      </c>
      <c r="G140" s="509">
        <f t="shared" si="4"/>
        <v>692491.59729002276</v>
      </c>
      <c r="I140" s="509">
        <f t="shared" si="4"/>
        <v>984570.88123068481</v>
      </c>
      <c r="K140" s="509"/>
    </row>
    <row r="141" spans="1:11">
      <c r="A141">
        <v>2044</v>
      </c>
      <c r="C141" s="509">
        <f t="shared" si="4"/>
        <v>66650636.657313414</v>
      </c>
      <c r="E141" s="509">
        <f t="shared" si="4"/>
        <v>19500239.220389731</v>
      </c>
      <c r="G141" s="509">
        <f t="shared" si="4"/>
        <v>709803.88722227328</v>
      </c>
      <c r="I141" s="509">
        <f t="shared" si="4"/>
        <v>1009185.1532614519</v>
      </c>
      <c r="K141" s="509"/>
    </row>
    <row r="142" spans="1:11">
      <c r="A142">
        <v>2045</v>
      </c>
      <c r="C142" s="509">
        <f t="shared" si="4"/>
        <v>68316902.573746249</v>
      </c>
      <c r="E142" s="509">
        <f t="shared" si="4"/>
        <v>19987745.200899474</v>
      </c>
      <c r="G142" s="509">
        <f t="shared" si="4"/>
        <v>727548.98440283001</v>
      </c>
      <c r="I142" s="509">
        <f t="shared" si="4"/>
        <v>1034414.782092988</v>
      </c>
      <c r="K142" s="509"/>
    </row>
    <row r="143" spans="1:11">
      <c r="A143">
        <v>2046</v>
      </c>
      <c r="C143" s="509">
        <f t="shared" si="4"/>
        <v>70024825.138089895</v>
      </c>
      <c r="E143" s="509">
        <f t="shared" si="4"/>
        <v>20487438.830921959</v>
      </c>
      <c r="G143" s="509">
        <f t="shared" si="4"/>
        <v>745737.70901290071</v>
      </c>
      <c r="I143" s="509">
        <f t="shared" si="4"/>
        <v>1060275.1516453126</v>
      </c>
      <c r="K143" s="509"/>
    </row>
    <row r="144" spans="1:11">
      <c r="A144">
        <v>2047</v>
      </c>
      <c r="C144" s="509">
        <f t="shared" si="4"/>
        <v>71775445.766542137</v>
      </c>
      <c r="E144" s="509">
        <f t="shared" si="4"/>
        <v>20999624.801695008</v>
      </c>
      <c r="G144" s="509">
        <f t="shared" si="4"/>
        <v>764381.15173822315</v>
      </c>
      <c r="I144" s="509">
        <f t="shared" si="4"/>
        <v>1086782.0304364453</v>
      </c>
      <c r="K144" s="509"/>
    </row>
    <row r="145" spans="1:11">
      <c r="A145">
        <v>2048</v>
      </c>
      <c r="C145" s="509">
        <f t="shared" si="4"/>
        <v>73569831.910705686</v>
      </c>
      <c r="E145" s="509">
        <f t="shared" si="4"/>
        <v>21524615.42173738</v>
      </c>
      <c r="G145" s="597">
        <f t="shared" si="4"/>
        <v>783490.68053167872</v>
      </c>
      <c r="I145" s="597">
        <f t="shared" si="4"/>
        <v>1113951.5811973563</v>
      </c>
      <c r="K145" s="509"/>
    </row>
    <row r="147" spans="1:11" ht="13">
      <c r="A147" s="602"/>
    </row>
    <row r="148" spans="1:11">
      <c r="A148" t="s">
        <v>668</v>
      </c>
      <c r="C148" s="509">
        <f>(C137+C138)/2</f>
        <v>61136964.596707366</v>
      </c>
      <c r="E148" s="509">
        <f>(E136+E137)/2</f>
        <v>17450812.169907145</v>
      </c>
      <c r="G148" s="509">
        <f>(G143+G144)/2</f>
        <v>755059.43037556193</v>
      </c>
      <c r="I148" s="509">
        <f>(I143+I144)/2</f>
        <v>1073528.591040879</v>
      </c>
      <c r="K148" s="509"/>
    </row>
    <row r="149" spans="1:11">
      <c r="A149" t="s">
        <v>589</v>
      </c>
    </row>
    <row r="150" spans="1:11">
      <c r="A150" t="s">
        <v>590</v>
      </c>
    </row>
    <row r="154" spans="1:11" ht="13">
      <c r="A154" s="602" t="s">
        <v>700</v>
      </c>
    </row>
    <row r="155" spans="1:11">
      <c r="A155" t="s">
        <v>669</v>
      </c>
      <c r="C155" t="s">
        <v>582</v>
      </c>
      <c r="E155" t="s">
        <v>583</v>
      </c>
      <c r="G155" t="s">
        <v>584</v>
      </c>
      <c r="I155" t="s">
        <v>585</v>
      </c>
      <c r="K155" t="s">
        <v>670</v>
      </c>
    </row>
    <row r="156" spans="1:11">
      <c r="A156">
        <v>2022</v>
      </c>
      <c r="C156" s="510">
        <f>I19</f>
        <v>38715000</v>
      </c>
      <c r="E156" s="510">
        <f>I22</f>
        <v>11327000</v>
      </c>
      <c r="G156" s="510">
        <f>I23</f>
        <v>412300</v>
      </c>
      <c r="I156" s="510">
        <f>I24</f>
        <v>586200</v>
      </c>
      <c r="K156" s="509">
        <v>4887000</v>
      </c>
    </row>
    <row r="157" spans="1:11">
      <c r="A157">
        <v>2023</v>
      </c>
      <c r="C157" s="509">
        <f>C156*1.025</f>
        <v>39682875</v>
      </c>
      <c r="E157" s="509">
        <f>E156*1.025</f>
        <v>11610174.999999998</v>
      </c>
      <c r="G157" s="509">
        <f>G156*1.025</f>
        <v>422607.49999999994</v>
      </c>
      <c r="I157" s="509">
        <f>I156*1.025</f>
        <v>600855</v>
      </c>
      <c r="K157" s="509">
        <f>K156*1.025</f>
        <v>5009175</v>
      </c>
    </row>
    <row r="161" spans="1:11" ht="13">
      <c r="A161" s="602" t="s">
        <v>701</v>
      </c>
    </row>
    <row r="162" spans="1:11">
      <c r="A162" t="s">
        <v>669</v>
      </c>
      <c r="C162" t="s">
        <v>582</v>
      </c>
      <c r="E162" t="s">
        <v>583</v>
      </c>
      <c r="G162" t="s">
        <v>584</v>
      </c>
      <c r="I162" t="s">
        <v>585</v>
      </c>
      <c r="K162" t="s">
        <v>670</v>
      </c>
    </row>
    <row r="163" spans="1:11">
      <c r="A163">
        <v>2022</v>
      </c>
      <c r="C163" s="510">
        <f>I88</f>
        <v>30539000</v>
      </c>
      <c r="E163" s="510">
        <f>I91</f>
        <v>6852000</v>
      </c>
      <c r="G163" s="510">
        <f>I92</f>
        <v>412300</v>
      </c>
      <c r="I163" s="510">
        <f>I93</f>
        <v>586200</v>
      </c>
      <c r="K163" s="509">
        <v>4887000</v>
      </c>
    </row>
    <row r="164" spans="1:11">
      <c r="A164">
        <v>2023</v>
      </c>
      <c r="C164" s="509">
        <f>C163*1.025</f>
        <v>31302474.999999996</v>
      </c>
      <c r="E164" s="509">
        <f>E163*1.025</f>
        <v>7023299.9999999991</v>
      </c>
      <c r="G164" s="509">
        <f>G163*1.025</f>
        <v>422607.49999999994</v>
      </c>
      <c r="I164" s="509">
        <f>I163*1.025</f>
        <v>600855</v>
      </c>
      <c r="K164" s="509">
        <f>K163*1.025</f>
        <v>5009175</v>
      </c>
    </row>
    <row r="165" spans="1:11">
      <c r="C165" s="509"/>
      <c r="E165" s="509"/>
      <c r="G165" s="509"/>
      <c r="I165" s="509"/>
      <c r="K165" s="509"/>
    </row>
    <row r="166" spans="1:11">
      <c r="C166" s="509"/>
      <c r="E166" s="509"/>
      <c r="G166" s="509"/>
      <c r="I166" s="509"/>
      <c r="K166" s="509"/>
    </row>
    <row r="167" spans="1:11">
      <c r="C167" s="509"/>
      <c r="E167" s="509"/>
      <c r="G167" s="509"/>
      <c r="I167" s="509"/>
      <c r="K167" s="509"/>
    </row>
    <row r="168" spans="1:11">
      <c r="C168" s="509"/>
      <c r="E168" s="509"/>
      <c r="G168" s="509"/>
      <c r="I168" s="509"/>
      <c r="K168" s="509"/>
    </row>
    <row r="169" spans="1:11">
      <c r="C169" s="509"/>
      <c r="E169" s="509"/>
      <c r="G169" s="509"/>
      <c r="I169" s="509"/>
      <c r="K169" s="509"/>
    </row>
  </sheetData>
  <mergeCells count="5">
    <mergeCell ref="A1:Q1"/>
    <mergeCell ref="A2:Q2"/>
    <mergeCell ref="A3:Q3"/>
    <mergeCell ref="A4:Q4"/>
    <mergeCell ref="A5:Q5"/>
  </mergeCells>
  <pageMargins left="0.7" right="0.7" top="0.75" bottom="0.75" header="0.3" footer="0.3"/>
  <pageSetup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Q308"/>
  <sheetViews>
    <sheetView workbookViewId="0">
      <selection activeCell="J25" sqref="J25:J34"/>
    </sheetView>
  </sheetViews>
  <sheetFormatPr defaultColWidth="11.453125" defaultRowHeight="12.5"/>
  <cols>
    <col min="1" max="1" width="7.54296875" style="39" customWidth="1"/>
    <col min="2" max="2" width="11.453125" style="39" customWidth="1"/>
    <col min="3" max="3" width="14.54296875" style="39" customWidth="1"/>
    <col min="4" max="4" width="53.54296875" style="39" customWidth="1"/>
    <col min="5" max="5" width="2.453125" style="39" customWidth="1"/>
    <col min="6" max="6" width="15.453125" style="39" customWidth="1"/>
    <col min="7" max="7" width="3.453125" style="39" customWidth="1"/>
    <col min="8" max="8" width="14.453125" style="39" customWidth="1"/>
    <col min="9" max="9" width="3.453125" style="39" customWidth="1"/>
    <col min="10" max="10" width="11.453125" style="39" customWidth="1"/>
    <col min="11" max="11" width="4" style="39" customWidth="1"/>
    <col min="12" max="12" width="14.54296875" style="39" customWidth="1"/>
    <col min="13" max="13" width="12.453125" style="39" customWidth="1"/>
    <col min="14" max="14" width="11.453125" style="39" customWidth="1"/>
    <col min="15" max="15" width="12.54296875" style="39" customWidth="1"/>
    <col min="16" max="16384" width="11.453125" style="39"/>
  </cols>
  <sheetData>
    <row r="1" spans="1:17">
      <c r="A1" s="196" t="s">
        <v>167</v>
      </c>
      <c r="B1" s="196"/>
      <c r="C1" s="196"/>
      <c r="D1" s="196"/>
      <c r="E1" s="196"/>
      <c r="F1" s="196"/>
      <c r="G1" s="196"/>
      <c r="H1" s="196"/>
      <c r="I1" s="196"/>
      <c r="J1" s="196"/>
      <c r="K1" s="196"/>
      <c r="L1" s="196"/>
      <c r="M1" s="196"/>
      <c r="N1" s="196"/>
      <c r="O1" s="196"/>
      <c r="P1" s="197"/>
      <c r="Q1" s="197"/>
    </row>
    <row r="2" spans="1:17">
      <c r="A2" s="196" t="s">
        <v>168</v>
      </c>
      <c r="B2" s="196"/>
      <c r="C2" s="196"/>
      <c r="D2" s="196"/>
      <c r="E2" s="196"/>
      <c r="F2" s="196"/>
      <c r="G2" s="196"/>
      <c r="H2" s="196"/>
      <c r="I2" s="196"/>
      <c r="J2" s="196"/>
      <c r="K2" s="196"/>
      <c r="L2" s="196"/>
      <c r="M2" s="196"/>
      <c r="N2" s="196"/>
      <c r="O2" s="196"/>
      <c r="P2" s="197"/>
      <c r="Q2" s="197"/>
    </row>
    <row r="3" spans="1:17">
      <c r="A3" s="196" t="s">
        <v>169</v>
      </c>
      <c r="B3" s="196"/>
      <c r="C3" s="196"/>
      <c r="D3" s="196"/>
      <c r="E3" s="196"/>
      <c r="F3" s="196"/>
      <c r="G3" s="196"/>
      <c r="H3" s="196"/>
      <c r="I3" s="196"/>
      <c r="J3" s="196"/>
      <c r="K3" s="196"/>
      <c r="L3" s="196"/>
      <c r="M3" s="196"/>
      <c r="N3" s="196"/>
      <c r="O3" s="196"/>
      <c r="P3" s="197"/>
      <c r="Q3" s="197"/>
    </row>
    <row r="4" spans="1:17">
      <c r="A4" s="196" t="s">
        <v>170</v>
      </c>
      <c r="B4" s="196"/>
      <c r="C4" s="196"/>
      <c r="D4" s="196"/>
      <c r="E4" s="196"/>
      <c r="F4" s="196"/>
      <c r="G4" s="196"/>
      <c r="H4" s="196"/>
      <c r="I4" s="196"/>
      <c r="J4" s="196"/>
      <c r="K4" s="196"/>
      <c r="L4" s="196"/>
      <c r="M4" s="196"/>
      <c r="N4" s="196"/>
      <c r="O4" s="196"/>
      <c r="P4" s="197"/>
      <c r="Q4" s="197"/>
    </row>
    <row r="5" spans="1:17">
      <c r="A5" s="196" t="s">
        <v>171</v>
      </c>
      <c r="B5" s="196"/>
      <c r="C5" s="196"/>
      <c r="D5" s="196"/>
      <c r="E5" s="196"/>
      <c r="F5" s="196"/>
      <c r="G5" s="196"/>
      <c r="H5" s="196"/>
      <c r="I5" s="196"/>
      <c r="J5" s="196"/>
      <c r="K5" s="196"/>
      <c r="L5" s="196"/>
      <c r="M5" s="196"/>
      <c r="N5" s="196"/>
      <c r="O5" s="196"/>
      <c r="P5" s="197"/>
      <c r="Q5" s="197"/>
    </row>
    <row r="6" spans="1:17">
      <c r="A6" s="198" t="s">
        <v>172</v>
      </c>
      <c r="B6" s="196"/>
      <c r="C6" s="196"/>
      <c r="D6" s="196"/>
      <c r="E6" s="196"/>
      <c r="F6" s="196"/>
      <c r="G6" s="196"/>
      <c r="H6" s="196"/>
      <c r="I6" s="196"/>
      <c r="J6" s="196"/>
      <c r="K6" s="196"/>
      <c r="L6" s="196"/>
      <c r="M6" s="196"/>
      <c r="N6" s="196"/>
      <c r="O6" s="196"/>
      <c r="P6" s="197"/>
      <c r="Q6" s="197"/>
    </row>
    <row r="7" spans="1:17">
      <c r="A7" s="199" t="s">
        <v>173</v>
      </c>
      <c r="B7" s="196"/>
      <c r="C7" s="196"/>
      <c r="D7" s="196"/>
      <c r="E7" s="196"/>
      <c r="F7" s="196"/>
      <c r="G7" s="196"/>
      <c r="H7" s="197"/>
      <c r="I7" s="197"/>
      <c r="J7" s="197"/>
      <c r="K7" s="197"/>
      <c r="L7" s="197"/>
      <c r="M7" s="197"/>
      <c r="N7" s="197"/>
      <c r="O7" s="197"/>
      <c r="P7" s="197"/>
      <c r="Q7" s="197"/>
    </row>
    <row r="8" spans="1:17">
      <c r="A8" s="196" t="s">
        <v>174</v>
      </c>
      <c r="B8" s="196"/>
      <c r="C8" s="196"/>
      <c r="D8" s="196"/>
      <c r="E8" s="196"/>
      <c r="F8" s="196"/>
      <c r="G8" s="196"/>
      <c r="H8" s="196"/>
      <c r="I8" s="196"/>
      <c r="J8" s="196"/>
      <c r="K8" s="196"/>
      <c r="L8" s="196"/>
      <c r="M8" s="196"/>
      <c r="N8" s="196"/>
      <c r="O8" s="196"/>
      <c r="P8" s="197"/>
      <c r="Q8" s="197"/>
    </row>
    <row r="9" spans="1:17">
      <c r="A9" s="200" t="s">
        <v>175</v>
      </c>
      <c r="B9" s="200"/>
      <c r="C9" s="200"/>
      <c r="D9" s="200"/>
      <c r="E9" s="200"/>
      <c r="F9" s="200"/>
      <c r="G9" s="200"/>
      <c r="H9" s="200"/>
      <c r="I9" s="200"/>
      <c r="J9" s="200"/>
      <c r="K9" s="200"/>
      <c r="L9" s="200"/>
      <c r="M9" s="200"/>
      <c r="N9" s="200"/>
      <c r="O9" s="200"/>
      <c r="P9" s="197"/>
      <c r="Q9" s="197"/>
    </row>
    <row r="10" spans="1:17">
      <c r="A10" s="197"/>
      <c r="B10" s="197"/>
      <c r="C10" s="197"/>
      <c r="D10" s="197"/>
      <c r="E10" s="197"/>
      <c r="F10" s="197"/>
      <c r="G10" s="197"/>
      <c r="H10" s="197"/>
      <c r="I10" s="197"/>
      <c r="J10" s="197"/>
      <c r="K10" s="197"/>
      <c r="L10" s="197"/>
      <c r="M10" s="197"/>
      <c r="N10" s="197"/>
      <c r="O10" s="197"/>
      <c r="P10" s="197"/>
      <c r="Q10" s="197"/>
    </row>
    <row r="11" spans="1:17">
      <c r="A11" s="197"/>
      <c r="B11" s="197"/>
      <c r="C11" s="197"/>
      <c r="D11" s="197"/>
      <c r="E11" s="197"/>
      <c r="F11" s="197"/>
      <c r="G11" s="197"/>
      <c r="H11" s="197"/>
      <c r="I11" s="197"/>
      <c r="J11" s="197"/>
      <c r="K11" s="197"/>
      <c r="L11" s="197"/>
      <c r="M11" s="197"/>
      <c r="N11" s="197"/>
      <c r="O11" s="197"/>
      <c r="P11" s="197"/>
      <c r="Q11" s="197"/>
    </row>
    <row r="12" spans="1:17">
      <c r="A12" s="201" t="s">
        <v>176</v>
      </c>
      <c r="B12" s="197"/>
      <c r="C12" s="197"/>
      <c r="D12" s="197"/>
      <c r="E12" s="197"/>
      <c r="F12" s="197"/>
      <c r="G12" s="197"/>
      <c r="H12" s="197"/>
      <c r="I12" s="197"/>
      <c r="J12" s="197"/>
      <c r="K12" s="197"/>
      <c r="L12" s="197"/>
      <c r="M12" s="202" t="s">
        <v>177</v>
      </c>
      <c r="N12" s="197"/>
      <c r="O12" s="197"/>
      <c r="P12" s="197"/>
      <c r="Q12" s="197"/>
    </row>
    <row r="13" spans="1:17">
      <c r="A13" s="201" t="s">
        <v>178</v>
      </c>
      <c r="B13" s="197"/>
      <c r="C13" s="197"/>
      <c r="D13" s="197"/>
      <c r="E13" s="197"/>
      <c r="F13" s="197"/>
      <c r="G13" s="197"/>
      <c r="H13" s="197"/>
      <c r="I13" s="197"/>
      <c r="J13" s="197"/>
      <c r="K13" s="197"/>
      <c r="L13" s="197"/>
      <c r="M13" s="202" t="s">
        <v>179</v>
      </c>
      <c r="N13" s="197"/>
      <c r="O13" s="197"/>
      <c r="P13" s="197"/>
      <c r="Q13" s="197"/>
    </row>
    <row r="14" spans="1:17">
      <c r="A14" s="201" t="s">
        <v>180</v>
      </c>
      <c r="B14" s="197"/>
      <c r="C14" s="197"/>
      <c r="D14" s="197"/>
      <c r="E14" s="197"/>
      <c r="F14" s="197"/>
      <c r="G14" s="197"/>
      <c r="H14" s="197"/>
      <c r="I14" s="197"/>
      <c r="J14" s="197"/>
      <c r="K14" s="197"/>
      <c r="L14" s="197"/>
      <c r="M14" s="202" t="s">
        <v>181</v>
      </c>
      <c r="N14" s="197"/>
      <c r="O14" s="197"/>
      <c r="P14" s="197"/>
      <c r="Q14" s="197"/>
    </row>
    <row r="15" spans="1:17">
      <c r="A15" s="197"/>
      <c r="B15" s="197"/>
      <c r="C15" s="197"/>
      <c r="D15" s="197"/>
      <c r="E15" s="197"/>
      <c r="F15" s="197"/>
      <c r="G15" s="197"/>
      <c r="H15" s="197"/>
      <c r="I15" s="197"/>
      <c r="J15" s="197"/>
      <c r="K15" s="197"/>
      <c r="L15" s="197"/>
      <c r="M15" s="202" t="s">
        <v>182</v>
      </c>
      <c r="N15" s="197"/>
      <c r="O15" s="197"/>
      <c r="P15" s="197"/>
      <c r="Q15" s="197"/>
    </row>
    <row r="16" spans="1:17">
      <c r="A16" s="197"/>
      <c r="B16" s="197"/>
      <c r="C16" s="197"/>
      <c r="D16" s="197"/>
      <c r="E16" s="197"/>
      <c r="F16" s="197"/>
      <c r="G16" s="197"/>
      <c r="H16" s="197"/>
      <c r="I16" s="197"/>
      <c r="J16" s="197"/>
      <c r="K16" s="197"/>
      <c r="L16" s="197"/>
      <c r="M16" s="197"/>
      <c r="N16" s="197"/>
      <c r="O16" s="197"/>
      <c r="P16" s="197"/>
      <c r="Q16" s="197"/>
    </row>
    <row r="17" spans="1:17">
      <c r="A17" s="197"/>
      <c r="B17" s="197"/>
      <c r="C17" s="197"/>
      <c r="D17" s="197"/>
      <c r="E17" s="197"/>
      <c r="F17" s="203"/>
      <c r="G17" s="203"/>
      <c r="H17" s="203"/>
      <c r="I17" s="203"/>
      <c r="J17" s="203"/>
      <c r="K17" s="203"/>
      <c r="L17" s="203"/>
      <c r="M17" s="203"/>
      <c r="N17" s="203"/>
      <c r="O17" s="203"/>
      <c r="P17" s="197"/>
      <c r="Q17" s="197"/>
    </row>
    <row r="18" spans="1:17">
      <c r="A18" s="204"/>
      <c r="B18" s="205"/>
      <c r="C18" s="206"/>
      <c r="D18" s="204"/>
      <c r="E18" s="204"/>
      <c r="F18" s="207" t="s">
        <v>183</v>
      </c>
      <c r="G18" s="207"/>
      <c r="H18" s="207"/>
      <c r="I18" s="197"/>
      <c r="J18" s="197"/>
      <c r="K18" s="197"/>
      <c r="L18" s="197"/>
      <c r="M18" s="197"/>
      <c r="N18" s="197"/>
      <c r="O18" s="197"/>
      <c r="P18" s="197"/>
      <c r="Q18" s="197"/>
    </row>
    <row r="19" spans="1:17">
      <c r="A19" s="208"/>
      <c r="B19" s="209" t="s">
        <v>184</v>
      </c>
      <c r="C19" s="209" t="s">
        <v>185</v>
      </c>
      <c r="D19" s="210" t="s">
        <v>186</v>
      </c>
      <c r="E19" s="210"/>
      <c r="F19" s="676" t="s">
        <v>187</v>
      </c>
      <c r="G19" s="676"/>
      <c r="H19" s="676"/>
      <c r="I19" s="197"/>
      <c r="J19" s="210" t="s">
        <v>188</v>
      </c>
      <c r="K19" s="197"/>
      <c r="L19" s="210" t="s">
        <v>189</v>
      </c>
      <c r="M19" s="197"/>
      <c r="N19" s="210" t="s">
        <v>190</v>
      </c>
      <c r="O19" s="197"/>
      <c r="P19" s="197"/>
      <c r="Q19" s="197"/>
    </row>
    <row r="20" spans="1:17">
      <c r="A20" s="210" t="s">
        <v>80</v>
      </c>
      <c r="B20" s="210" t="s">
        <v>191</v>
      </c>
      <c r="C20" s="210" t="s">
        <v>191</v>
      </c>
      <c r="D20" s="210" t="s">
        <v>192</v>
      </c>
      <c r="E20" s="210"/>
      <c r="F20" s="210" t="s">
        <v>193</v>
      </c>
      <c r="G20" s="210"/>
      <c r="H20" s="210" t="s">
        <v>194</v>
      </c>
      <c r="I20" s="197"/>
      <c r="J20" s="210" t="s">
        <v>195</v>
      </c>
      <c r="K20" s="197"/>
      <c r="L20" s="210" t="s">
        <v>196</v>
      </c>
      <c r="M20" s="211" t="s">
        <v>197</v>
      </c>
      <c r="N20" s="210" t="s">
        <v>198</v>
      </c>
      <c r="O20" s="210" t="s">
        <v>199</v>
      </c>
      <c r="P20" s="197"/>
      <c r="Q20" s="197"/>
    </row>
    <row r="21" spans="1:17">
      <c r="A21" s="210" t="s">
        <v>200</v>
      </c>
      <c r="B21" s="210" t="s">
        <v>200</v>
      </c>
      <c r="C21" s="210" t="s">
        <v>200</v>
      </c>
      <c r="D21" s="210" t="s">
        <v>201</v>
      </c>
      <c r="E21" s="210"/>
      <c r="F21" s="210" t="s">
        <v>202</v>
      </c>
      <c r="G21" s="210"/>
      <c r="H21" s="210" t="s">
        <v>203</v>
      </c>
      <c r="I21" s="197"/>
      <c r="J21" s="210" t="s">
        <v>204</v>
      </c>
      <c r="K21" s="197"/>
      <c r="L21" s="210" t="s">
        <v>84</v>
      </c>
      <c r="M21" s="210" t="s">
        <v>205</v>
      </c>
      <c r="N21" s="210" t="s">
        <v>206</v>
      </c>
      <c r="O21" s="210" t="s">
        <v>207</v>
      </c>
      <c r="P21" s="197"/>
      <c r="Q21" s="197"/>
    </row>
    <row r="22" spans="1:17">
      <c r="A22" s="211" t="s">
        <v>208</v>
      </c>
      <c r="B22" s="211" t="s">
        <v>209</v>
      </c>
      <c r="C22" s="211" t="s">
        <v>210</v>
      </c>
      <c r="D22" s="211" t="s">
        <v>211</v>
      </c>
      <c r="E22" s="211"/>
      <c r="F22" s="211" t="s">
        <v>212</v>
      </c>
      <c r="G22" s="212"/>
      <c r="H22" s="212" t="s">
        <v>213</v>
      </c>
      <c r="I22" s="203"/>
      <c r="J22" s="212" t="s">
        <v>214</v>
      </c>
      <c r="K22" s="212"/>
      <c r="L22" s="212" t="s">
        <v>215</v>
      </c>
      <c r="M22" s="212" t="s">
        <v>216</v>
      </c>
      <c r="N22" s="212" t="s">
        <v>217</v>
      </c>
      <c r="O22" s="212" t="s">
        <v>218</v>
      </c>
      <c r="P22" s="197"/>
      <c r="Q22" s="197"/>
    </row>
    <row r="23" spans="1:17">
      <c r="A23" s="204"/>
      <c r="B23" s="204"/>
      <c r="C23" s="204"/>
      <c r="D23" s="204"/>
      <c r="E23" s="204"/>
      <c r="F23" s="205" t="s">
        <v>219</v>
      </c>
      <c r="G23" s="208"/>
      <c r="H23" s="210" t="s">
        <v>219</v>
      </c>
      <c r="I23" s="197"/>
      <c r="J23" s="197"/>
      <c r="K23" s="197"/>
      <c r="L23" s="210" t="s">
        <v>219</v>
      </c>
      <c r="M23" s="197"/>
      <c r="N23" s="197"/>
      <c r="O23" s="197"/>
      <c r="P23" s="197"/>
      <c r="Q23" s="197"/>
    </row>
    <row r="24" spans="1:17" ht="13">
      <c r="A24" s="197"/>
      <c r="B24" s="213"/>
      <c r="C24" s="197"/>
      <c r="D24" s="197"/>
      <c r="E24" s="197"/>
      <c r="F24" s="197"/>
      <c r="G24" s="197"/>
      <c r="H24" s="197"/>
      <c r="I24" s="197"/>
      <c r="J24" s="197"/>
      <c r="K24" s="197"/>
      <c r="L24" s="197"/>
      <c r="M24" s="197"/>
      <c r="N24" s="197"/>
      <c r="O24" s="197"/>
      <c r="P24" s="197"/>
      <c r="Q24" s="197"/>
    </row>
    <row r="25" spans="1:17">
      <c r="A25" s="210">
        <f>A24+1</f>
        <v>1</v>
      </c>
      <c r="B25" s="214">
        <v>310</v>
      </c>
      <c r="C25" s="214">
        <v>3100</v>
      </c>
      <c r="D25" s="215" t="s">
        <v>220</v>
      </c>
      <c r="E25" s="201"/>
      <c r="F25" s="216">
        <v>7267197</v>
      </c>
      <c r="G25" s="201"/>
      <c r="H25" s="217">
        <v>108998</v>
      </c>
      <c r="I25" s="197"/>
      <c r="J25" s="218">
        <v>0</v>
      </c>
      <c r="K25" s="197"/>
      <c r="L25" s="217">
        <f t="shared" ref="L25:L35" si="0">ROUND(F25*J25,0)</f>
        <v>0</v>
      </c>
      <c r="M25" s="219" t="s">
        <v>221</v>
      </c>
      <c r="N25" s="219"/>
      <c r="O25" s="219"/>
      <c r="P25" s="197"/>
      <c r="Q25" s="197"/>
    </row>
    <row r="26" spans="1:17">
      <c r="A26" s="210">
        <f t="shared" ref="A26:A35" si="1">A25+1</f>
        <v>2</v>
      </c>
      <c r="B26" s="214">
        <v>311</v>
      </c>
      <c r="C26" s="214">
        <v>3110</v>
      </c>
      <c r="D26" s="215" t="s">
        <v>222</v>
      </c>
      <c r="E26" s="201"/>
      <c r="F26" s="216">
        <v>185879874</v>
      </c>
      <c r="G26" s="201"/>
      <c r="H26" s="217">
        <v>51418002</v>
      </c>
      <c r="I26" s="197"/>
      <c r="J26" s="218">
        <v>6.3E-2</v>
      </c>
      <c r="K26" s="220"/>
      <c r="L26" s="217">
        <f t="shared" si="0"/>
        <v>11710432</v>
      </c>
      <c r="M26" s="221">
        <v>-0.1</v>
      </c>
      <c r="N26" s="222">
        <v>85</v>
      </c>
      <c r="O26" s="222" t="s">
        <v>223</v>
      </c>
      <c r="P26" s="197"/>
      <c r="Q26" s="197"/>
    </row>
    <row r="27" spans="1:17">
      <c r="A27" s="210">
        <f t="shared" si="1"/>
        <v>3</v>
      </c>
      <c r="B27" s="214">
        <v>312</v>
      </c>
      <c r="C27" s="214">
        <v>3120</v>
      </c>
      <c r="D27" s="215" t="s">
        <v>224</v>
      </c>
      <c r="E27" s="201"/>
      <c r="F27" s="216">
        <v>553244784</v>
      </c>
      <c r="G27" s="201"/>
      <c r="H27" s="217">
        <v>308069611</v>
      </c>
      <c r="I27" s="197"/>
      <c r="J27" s="218">
        <v>4.3299999999999998E-2</v>
      </c>
      <c r="K27" s="197"/>
      <c r="L27" s="217">
        <f t="shared" si="0"/>
        <v>23955499</v>
      </c>
      <c r="M27" s="221">
        <v>-0.1</v>
      </c>
      <c r="N27" s="222">
        <v>45</v>
      </c>
      <c r="O27" s="222" t="s">
        <v>225</v>
      </c>
      <c r="P27" s="197"/>
      <c r="Q27" s="197"/>
    </row>
    <row r="28" spans="1:17">
      <c r="A28" s="210">
        <f t="shared" si="1"/>
        <v>4</v>
      </c>
      <c r="B28" s="214">
        <v>312</v>
      </c>
      <c r="C28" s="214">
        <v>3123</v>
      </c>
      <c r="D28" s="215" t="s">
        <v>226</v>
      </c>
      <c r="E28" s="201"/>
      <c r="F28" s="216">
        <v>7714318</v>
      </c>
      <c r="G28" s="201"/>
      <c r="H28" s="217">
        <v>6804874</v>
      </c>
      <c r="I28" s="197"/>
      <c r="J28" s="218">
        <v>5.91E-2</v>
      </c>
      <c r="K28" s="197"/>
      <c r="L28" s="217">
        <f t="shared" si="0"/>
        <v>455916</v>
      </c>
      <c r="M28" s="221">
        <v>0</v>
      </c>
      <c r="N28" s="222">
        <v>10</v>
      </c>
      <c r="O28" s="222" t="s">
        <v>227</v>
      </c>
      <c r="P28" s="197"/>
      <c r="Q28" s="197"/>
    </row>
    <row r="29" spans="1:17">
      <c r="A29" s="210">
        <f t="shared" si="1"/>
        <v>5</v>
      </c>
      <c r="B29" s="214">
        <v>314</v>
      </c>
      <c r="C29" s="214">
        <v>3140</v>
      </c>
      <c r="D29" s="215" t="s">
        <v>228</v>
      </c>
      <c r="E29" s="201"/>
      <c r="F29" s="216">
        <v>118509201</v>
      </c>
      <c r="G29" s="201"/>
      <c r="H29" s="217">
        <v>49273455</v>
      </c>
      <c r="I29" s="197"/>
      <c r="J29" s="218">
        <v>4.53E-2</v>
      </c>
      <c r="K29" s="197"/>
      <c r="L29" s="217">
        <f t="shared" si="0"/>
        <v>5368467</v>
      </c>
      <c r="M29" s="221">
        <v>-0.1</v>
      </c>
      <c r="N29" s="222">
        <v>40</v>
      </c>
      <c r="O29" s="222" t="s">
        <v>225</v>
      </c>
      <c r="P29" s="197"/>
      <c r="Q29" s="197"/>
    </row>
    <row r="30" spans="1:17">
      <c r="A30" s="210">
        <f t="shared" si="1"/>
        <v>6</v>
      </c>
      <c r="B30" s="214">
        <v>315</v>
      </c>
      <c r="C30" s="214">
        <v>3150</v>
      </c>
      <c r="D30" s="215" t="s">
        <v>229</v>
      </c>
      <c r="E30" s="201"/>
      <c r="F30" s="216">
        <v>51143847</v>
      </c>
      <c r="G30" s="201"/>
      <c r="H30" s="217">
        <v>31953342</v>
      </c>
      <c r="I30" s="197"/>
      <c r="J30" s="218">
        <v>2.9899999999999999E-2</v>
      </c>
      <c r="K30" s="197"/>
      <c r="L30" s="217">
        <f t="shared" si="0"/>
        <v>1529201</v>
      </c>
      <c r="M30" s="221">
        <v>-0.1</v>
      </c>
      <c r="N30" s="222">
        <v>65</v>
      </c>
      <c r="O30" s="222" t="s">
        <v>230</v>
      </c>
      <c r="P30" s="197"/>
      <c r="Q30" s="197"/>
    </row>
    <row r="31" spans="1:17">
      <c r="A31" s="210">
        <f t="shared" si="1"/>
        <v>7</v>
      </c>
      <c r="B31" s="214">
        <v>316</v>
      </c>
      <c r="C31" s="214">
        <v>3160</v>
      </c>
      <c r="D31" s="215" t="s">
        <v>231</v>
      </c>
      <c r="E31" s="201"/>
      <c r="F31" s="216">
        <v>24584185</v>
      </c>
      <c r="G31" s="201"/>
      <c r="H31" s="217">
        <v>12356024</v>
      </c>
      <c r="I31" s="197"/>
      <c r="J31" s="218">
        <v>4.8800000000000003E-2</v>
      </c>
      <c r="K31" s="197"/>
      <c r="L31" s="217">
        <f t="shared" si="0"/>
        <v>1199708</v>
      </c>
      <c r="M31" s="221">
        <v>-0.1</v>
      </c>
      <c r="N31" s="222">
        <v>55</v>
      </c>
      <c r="O31" s="222" t="s">
        <v>232</v>
      </c>
      <c r="P31" s="197"/>
      <c r="Q31" s="197"/>
    </row>
    <row r="32" spans="1:17">
      <c r="A32" s="210">
        <f t="shared" si="1"/>
        <v>8</v>
      </c>
      <c r="B32" s="214">
        <v>317</v>
      </c>
      <c r="C32" s="214">
        <v>3170</v>
      </c>
      <c r="D32" s="215" t="s">
        <v>233</v>
      </c>
      <c r="E32" s="201"/>
      <c r="F32" s="216">
        <v>0</v>
      </c>
      <c r="G32" s="201"/>
      <c r="H32" s="217">
        <v>0</v>
      </c>
      <c r="I32" s="197"/>
      <c r="J32" s="218" t="s">
        <v>234</v>
      </c>
      <c r="K32" s="197"/>
      <c r="L32" s="217"/>
      <c r="M32" s="221" t="s">
        <v>235</v>
      </c>
      <c r="N32" s="219"/>
      <c r="O32" s="219"/>
      <c r="P32" s="197"/>
      <c r="Q32" s="197"/>
    </row>
    <row r="33" spans="1:17">
      <c r="A33" s="210">
        <f t="shared" si="1"/>
        <v>9</v>
      </c>
      <c r="B33" s="214"/>
      <c r="C33" s="214"/>
      <c r="D33" s="215" t="s">
        <v>236</v>
      </c>
      <c r="E33" s="201"/>
      <c r="F33" s="216">
        <v>8481722</v>
      </c>
      <c r="G33" s="201"/>
      <c r="H33" s="217">
        <v>0</v>
      </c>
      <c r="I33" s="197"/>
      <c r="J33" s="218" t="s">
        <v>237</v>
      </c>
      <c r="K33" s="197"/>
      <c r="L33" s="223">
        <v>490618</v>
      </c>
      <c r="M33" s="221" t="s">
        <v>238</v>
      </c>
      <c r="N33" s="219"/>
      <c r="O33" s="219"/>
      <c r="P33" s="197"/>
      <c r="Q33" s="197"/>
    </row>
    <row r="34" spans="1:17">
      <c r="A34" s="210">
        <f t="shared" si="1"/>
        <v>10</v>
      </c>
      <c r="B34" s="214"/>
      <c r="C34" s="214"/>
      <c r="D34" s="215" t="s">
        <v>239</v>
      </c>
      <c r="E34" s="201"/>
      <c r="F34" s="216">
        <v>0</v>
      </c>
      <c r="G34" s="201"/>
      <c r="H34" s="217">
        <v>0</v>
      </c>
      <c r="I34" s="197"/>
      <c r="J34" s="218">
        <v>4.7100000000000003E-2</v>
      </c>
      <c r="K34" s="197"/>
      <c r="L34" s="217">
        <f t="shared" si="0"/>
        <v>0</v>
      </c>
      <c r="M34" s="74"/>
      <c r="N34" s="43"/>
      <c r="O34" s="43"/>
      <c r="P34" s="197"/>
      <c r="Q34" s="197"/>
    </row>
    <row r="35" spans="1:17">
      <c r="A35" s="210">
        <f t="shared" si="1"/>
        <v>11</v>
      </c>
      <c r="B35" s="214"/>
      <c r="C35" s="214">
        <v>108</v>
      </c>
      <c r="D35" s="215" t="s">
        <v>240</v>
      </c>
      <c r="E35" s="201"/>
      <c r="F35" s="216">
        <v>0</v>
      </c>
      <c r="G35" s="201"/>
      <c r="H35" s="217">
        <v>-20745348</v>
      </c>
      <c r="I35" s="197"/>
      <c r="J35" s="74"/>
      <c r="K35" s="197"/>
      <c r="L35" s="217">
        <f t="shared" si="0"/>
        <v>0</v>
      </c>
      <c r="M35" s="43"/>
      <c r="N35" s="43"/>
      <c r="O35" s="43"/>
      <c r="P35" s="197"/>
      <c r="Q35" s="197"/>
    </row>
    <row r="36" spans="1:17">
      <c r="A36" s="197"/>
      <c r="B36" s="197"/>
      <c r="C36" s="197"/>
      <c r="D36" s="197"/>
      <c r="E36" s="197"/>
      <c r="F36" s="203"/>
      <c r="G36" s="203"/>
      <c r="H36" s="203"/>
      <c r="I36" s="203"/>
      <c r="J36" s="203"/>
      <c r="K36" s="203"/>
      <c r="L36" s="224"/>
      <c r="M36" s="203"/>
      <c r="N36" s="203"/>
      <c r="O36" s="203"/>
      <c r="P36" s="197"/>
      <c r="Q36" s="197"/>
    </row>
    <row r="37" spans="1:17">
      <c r="A37" s="204"/>
      <c r="B37" s="204"/>
      <c r="C37" s="204"/>
      <c r="D37" s="204"/>
      <c r="E37" s="204"/>
      <c r="F37" s="208"/>
      <c r="G37" s="208"/>
      <c r="H37" s="197"/>
      <c r="I37" s="197"/>
      <c r="J37" s="197"/>
      <c r="K37" s="197"/>
      <c r="L37" s="217"/>
      <c r="M37" s="197"/>
      <c r="N37" s="197"/>
      <c r="O37" s="197"/>
      <c r="P37" s="197"/>
      <c r="Q37" s="197"/>
    </row>
    <row r="38" spans="1:17">
      <c r="A38" s="210">
        <f>A35+1</f>
        <v>12</v>
      </c>
      <c r="B38" s="197"/>
      <c r="C38" s="197"/>
      <c r="D38" s="201" t="s">
        <v>241</v>
      </c>
      <c r="E38" s="201"/>
      <c r="F38" s="217">
        <f>SUM(F25:F37)</f>
        <v>956825128</v>
      </c>
      <c r="G38" s="201"/>
      <c r="H38" s="217">
        <f>SUM(H25:H37)</f>
        <v>439238958</v>
      </c>
      <c r="I38" s="197"/>
      <c r="J38" s="197"/>
      <c r="K38" s="197"/>
      <c r="L38" s="217">
        <f>SUM(L25:L37)</f>
        <v>44709841</v>
      </c>
      <c r="M38" s="197"/>
      <c r="N38" s="197"/>
      <c r="O38" s="197"/>
      <c r="P38" s="197"/>
      <c r="Q38" s="197"/>
    </row>
    <row r="39" spans="1:17">
      <c r="A39" s="197"/>
      <c r="B39" s="197"/>
      <c r="C39" s="197"/>
      <c r="D39" s="197"/>
      <c r="E39" s="197"/>
      <c r="F39" s="197"/>
      <c r="G39" s="203"/>
      <c r="H39" s="203"/>
      <c r="I39" s="203"/>
      <c r="J39" s="203"/>
      <c r="K39" s="203"/>
      <c r="L39" s="203"/>
      <c r="M39" s="203"/>
      <c r="N39" s="203"/>
      <c r="O39" s="203"/>
      <c r="P39" s="197"/>
      <c r="Q39" s="197"/>
    </row>
    <row r="40" spans="1:17">
      <c r="A40" s="204"/>
      <c r="B40" s="204"/>
      <c r="C40" s="204"/>
      <c r="D40" s="204"/>
      <c r="E40" s="204"/>
      <c r="F40" s="204"/>
      <c r="G40" s="208"/>
      <c r="H40" s="197"/>
      <c r="I40" s="197"/>
      <c r="J40" s="197"/>
      <c r="K40" s="197"/>
      <c r="L40" s="197"/>
      <c r="M40" s="197"/>
      <c r="N40" s="197"/>
      <c r="O40" s="197"/>
      <c r="P40" s="197"/>
      <c r="Q40" s="197"/>
    </row>
    <row r="41" spans="1:17">
      <c r="A41" s="220" t="s">
        <v>242</v>
      </c>
      <c r="B41" s="197"/>
      <c r="C41" s="197"/>
      <c r="D41" s="197"/>
      <c r="E41" s="197"/>
      <c r="F41" s="197"/>
      <c r="G41" s="197"/>
      <c r="H41" s="197"/>
      <c r="I41" s="197"/>
      <c r="J41" s="197"/>
      <c r="K41" s="197"/>
      <c r="L41" s="197"/>
      <c r="M41" s="197"/>
      <c r="N41" s="197"/>
      <c r="O41" s="197"/>
      <c r="P41" s="197"/>
      <c r="Q41" s="197"/>
    </row>
    <row r="42" spans="1:17">
      <c r="A42" s="220"/>
      <c r="B42" s="197"/>
      <c r="C42" s="197"/>
      <c r="D42" s="197"/>
      <c r="E42" s="197"/>
      <c r="F42" s="197"/>
      <c r="G42" s="197"/>
      <c r="H42" s="197"/>
      <c r="I42" s="197"/>
      <c r="J42" s="197"/>
      <c r="K42" s="197"/>
      <c r="L42" s="197"/>
      <c r="M42" s="197"/>
      <c r="N42" s="197"/>
      <c r="O42" s="197"/>
      <c r="P42" s="197"/>
      <c r="Q42" s="197"/>
    </row>
    <row r="43" spans="1:17">
      <c r="A43" s="220"/>
      <c r="B43" s="197"/>
      <c r="C43" s="197"/>
      <c r="D43" s="197"/>
      <c r="E43" s="197"/>
      <c r="F43" s="197"/>
      <c r="G43" s="197"/>
      <c r="H43" s="197"/>
      <c r="I43" s="197"/>
      <c r="J43" s="197"/>
      <c r="K43" s="197"/>
      <c r="L43" s="197"/>
      <c r="M43" s="197"/>
      <c r="N43" s="197"/>
      <c r="O43" s="197"/>
      <c r="P43" s="197"/>
      <c r="Q43" s="197"/>
    </row>
    <row r="44" spans="1:17">
      <c r="A44" s="196" t="s">
        <v>167</v>
      </c>
      <c r="B44" s="196"/>
      <c r="C44" s="196"/>
      <c r="D44" s="196"/>
      <c r="E44" s="196"/>
      <c r="F44" s="196"/>
      <c r="G44" s="196"/>
      <c r="H44" s="196"/>
      <c r="I44" s="196"/>
      <c r="J44" s="196"/>
      <c r="K44" s="196"/>
      <c r="L44" s="196"/>
      <c r="M44" s="196"/>
      <c r="N44" s="196"/>
      <c r="O44" s="196"/>
      <c r="P44" s="197"/>
      <c r="Q44" s="197"/>
    </row>
    <row r="45" spans="1:17">
      <c r="A45" s="196" t="s">
        <v>168</v>
      </c>
      <c r="B45" s="196"/>
      <c r="C45" s="196"/>
      <c r="D45" s="196"/>
      <c r="E45" s="196"/>
      <c r="F45" s="196"/>
      <c r="G45" s="196"/>
      <c r="H45" s="196"/>
      <c r="I45" s="196"/>
      <c r="J45" s="196"/>
      <c r="K45" s="196"/>
      <c r="L45" s="196"/>
      <c r="M45" s="196"/>
      <c r="N45" s="196"/>
      <c r="O45" s="196"/>
      <c r="P45" s="197"/>
      <c r="Q45" s="197"/>
    </row>
    <row r="46" spans="1:17">
      <c r="A46" s="196" t="s">
        <v>169</v>
      </c>
      <c r="B46" s="196"/>
      <c r="C46" s="196"/>
      <c r="D46" s="196"/>
      <c r="E46" s="196"/>
      <c r="F46" s="196"/>
      <c r="G46" s="196"/>
      <c r="H46" s="196"/>
      <c r="I46" s="196"/>
      <c r="J46" s="196"/>
      <c r="K46" s="196"/>
      <c r="L46" s="196"/>
      <c r="M46" s="196"/>
      <c r="N46" s="196"/>
      <c r="O46" s="196"/>
      <c r="P46" s="197"/>
      <c r="Q46" s="197"/>
    </row>
    <row r="47" spans="1:17">
      <c r="A47" s="196" t="s">
        <v>170</v>
      </c>
      <c r="B47" s="196"/>
      <c r="C47" s="196"/>
      <c r="D47" s="196"/>
      <c r="E47" s="196"/>
      <c r="F47" s="196"/>
      <c r="G47" s="196"/>
      <c r="H47" s="196"/>
      <c r="I47" s="196"/>
      <c r="J47" s="196"/>
      <c r="K47" s="196"/>
      <c r="L47" s="196"/>
      <c r="M47" s="196"/>
      <c r="N47" s="196"/>
      <c r="O47" s="196"/>
      <c r="P47" s="197"/>
      <c r="Q47" s="197"/>
    </row>
    <row r="48" spans="1:17">
      <c r="A48" s="196" t="s">
        <v>171</v>
      </c>
      <c r="B48" s="196"/>
      <c r="C48" s="196"/>
      <c r="D48" s="196"/>
      <c r="E48" s="196"/>
      <c r="F48" s="196"/>
      <c r="G48" s="196"/>
      <c r="H48" s="196"/>
      <c r="I48" s="196"/>
      <c r="J48" s="196"/>
      <c r="K48" s="196"/>
      <c r="L48" s="196"/>
      <c r="M48" s="196"/>
      <c r="N48" s="196"/>
      <c r="O48" s="196"/>
      <c r="P48" s="197"/>
      <c r="Q48" s="197"/>
    </row>
    <row r="49" spans="1:17">
      <c r="A49" s="198" t="s">
        <v>172</v>
      </c>
      <c r="B49" s="196"/>
      <c r="C49" s="196"/>
      <c r="D49" s="196"/>
      <c r="E49" s="196"/>
      <c r="F49" s="196"/>
      <c r="G49" s="196"/>
      <c r="H49" s="196"/>
      <c r="I49" s="196"/>
      <c r="J49" s="196"/>
      <c r="K49" s="196"/>
      <c r="L49" s="196"/>
      <c r="M49" s="196"/>
      <c r="N49" s="196"/>
      <c r="O49" s="196"/>
      <c r="P49" s="197"/>
      <c r="Q49" s="197"/>
    </row>
    <row r="50" spans="1:17">
      <c r="A50" s="196"/>
      <c r="B50" s="196"/>
      <c r="C50" s="196"/>
      <c r="D50" s="196"/>
      <c r="E50" s="196"/>
      <c r="F50" s="196"/>
      <c r="G50" s="196"/>
      <c r="H50" s="197"/>
      <c r="I50" s="197"/>
      <c r="J50" s="197"/>
      <c r="K50" s="197"/>
      <c r="L50" s="197"/>
      <c r="M50" s="197"/>
      <c r="N50" s="197"/>
      <c r="O50" s="197"/>
      <c r="P50" s="197"/>
      <c r="Q50" s="197"/>
    </row>
    <row r="51" spans="1:17">
      <c r="A51" s="196" t="s">
        <v>243</v>
      </c>
      <c r="B51" s="196"/>
      <c r="C51" s="196"/>
      <c r="D51" s="196"/>
      <c r="E51" s="196"/>
      <c r="F51" s="196"/>
      <c r="G51" s="196"/>
      <c r="H51" s="196"/>
      <c r="I51" s="196"/>
      <c r="J51" s="196"/>
      <c r="K51" s="196"/>
      <c r="L51" s="196"/>
      <c r="M51" s="196"/>
      <c r="N51" s="196"/>
      <c r="O51" s="196"/>
      <c r="P51" s="197"/>
      <c r="Q51" s="197"/>
    </row>
    <row r="52" spans="1:17">
      <c r="A52" s="200" t="s">
        <v>175</v>
      </c>
      <c r="B52" s="200"/>
      <c r="C52" s="200"/>
      <c r="D52" s="200"/>
      <c r="E52" s="200"/>
      <c r="F52" s="200"/>
      <c r="G52" s="200"/>
      <c r="H52" s="200"/>
      <c r="I52" s="200"/>
      <c r="J52" s="200"/>
      <c r="K52" s="200"/>
      <c r="L52" s="200"/>
      <c r="M52" s="200"/>
      <c r="N52" s="200"/>
      <c r="O52" s="200"/>
      <c r="P52" s="197"/>
      <c r="Q52" s="197"/>
    </row>
    <row r="53" spans="1:17">
      <c r="A53" s="197"/>
      <c r="B53" s="197"/>
      <c r="C53" s="197"/>
      <c r="D53" s="197"/>
      <c r="E53" s="197"/>
      <c r="F53" s="197"/>
      <c r="G53" s="197"/>
      <c r="H53" s="197"/>
      <c r="I53" s="197"/>
      <c r="J53" s="197"/>
      <c r="K53" s="197"/>
      <c r="L53" s="197"/>
      <c r="M53" s="197"/>
      <c r="N53" s="197"/>
      <c r="O53" s="197"/>
      <c r="P53" s="197"/>
      <c r="Q53" s="197"/>
    </row>
    <row r="54" spans="1:17">
      <c r="A54" s="197"/>
      <c r="B54" s="197"/>
      <c r="C54" s="197"/>
      <c r="D54" s="197"/>
      <c r="E54" s="197"/>
      <c r="F54" s="197"/>
      <c r="G54" s="197"/>
      <c r="H54" s="197"/>
      <c r="I54" s="197"/>
      <c r="J54" s="197"/>
      <c r="K54" s="197"/>
      <c r="L54" s="197"/>
      <c r="M54" s="197"/>
      <c r="N54" s="197"/>
      <c r="O54" s="197"/>
      <c r="P54" s="197"/>
      <c r="Q54" s="197"/>
    </row>
    <row r="55" spans="1:17">
      <c r="A55" s="201" t="s">
        <v>176</v>
      </c>
      <c r="B55" s="197"/>
      <c r="C55" s="197"/>
      <c r="D55" s="197"/>
      <c r="E55" s="197"/>
      <c r="F55" s="197"/>
      <c r="G55" s="197"/>
      <c r="H55" s="197"/>
      <c r="I55" s="197"/>
      <c r="J55" s="197"/>
      <c r="K55" s="197"/>
      <c r="L55" s="197"/>
      <c r="M55" s="202" t="s">
        <v>177</v>
      </c>
      <c r="N55" s="197"/>
      <c r="O55" s="197"/>
      <c r="P55" s="197"/>
      <c r="Q55" s="197"/>
    </row>
    <row r="56" spans="1:17">
      <c r="A56" s="201" t="s">
        <v>178</v>
      </c>
      <c r="B56" s="197"/>
      <c r="C56" s="197"/>
      <c r="D56" s="197"/>
      <c r="E56" s="197"/>
      <c r="F56" s="197"/>
      <c r="G56" s="197"/>
      <c r="H56" s="197"/>
      <c r="I56" s="197"/>
      <c r="J56" s="197"/>
      <c r="K56" s="197"/>
      <c r="L56" s="197"/>
      <c r="M56" s="202" t="s">
        <v>244</v>
      </c>
      <c r="N56" s="197"/>
      <c r="O56" s="197"/>
      <c r="P56" s="197"/>
      <c r="Q56" s="197"/>
    </row>
    <row r="57" spans="1:17">
      <c r="A57" s="201" t="s">
        <v>180</v>
      </c>
      <c r="B57" s="197"/>
      <c r="C57" s="197"/>
      <c r="D57" s="197"/>
      <c r="E57" s="197"/>
      <c r="F57" s="197"/>
      <c r="G57" s="197"/>
      <c r="H57" s="197"/>
      <c r="I57" s="197"/>
      <c r="J57" s="197"/>
      <c r="K57" s="197"/>
      <c r="L57" s="197"/>
      <c r="M57" s="202" t="str">
        <f>M14</f>
        <v>WITNESS RESPONSIBLE:</v>
      </c>
      <c r="N57" s="197"/>
      <c r="O57" s="197"/>
      <c r="P57" s="197"/>
      <c r="Q57" s="197"/>
    </row>
    <row r="58" spans="1:17">
      <c r="A58" s="197"/>
      <c r="B58" s="197"/>
      <c r="C58" s="197"/>
      <c r="D58" s="197"/>
      <c r="E58" s="197"/>
      <c r="F58" s="197"/>
      <c r="G58" s="197"/>
      <c r="H58" s="197"/>
      <c r="I58" s="197"/>
      <c r="J58" s="197"/>
      <c r="K58" s="197"/>
      <c r="L58" s="197"/>
      <c r="M58" s="202" t="s">
        <v>182</v>
      </c>
      <c r="N58" s="197"/>
      <c r="O58" s="197"/>
      <c r="P58" s="197"/>
      <c r="Q58" s="197"/>
    </row>
    <row r="59" spans="1:17">
      <c r="A59" s="197"/>
      <c r="B59" s="197"/>
      <c r="C59" s="197"/>
      <c r="D59" s="197"/>
      <c r="E59" s="197"/>
      <c r="F59" s="197"/>
      <c r="G59" s="197"/>
      <c r="H59" s="197"/>
      <c r="I59" s="197"/>
      <c r="J59" s="197"/>
      <c r="K59" s="197"/>
      <c r="L59" s="197"/>
      <c r="M59" s="197"/>
      <c r="N59" s="197"/>
      <c r="O59" s="197"/>
      <c r="P59" s="197"/>
      <c r="Q59" s="197"/>
    </row>
    <row r="60" spans="1:17">
      <c r="A60" s="197"/>
      <c r="B60" s="197"/>
      <c r="C60" s="197"/>
      <c r="D60" s="197"/>
      <c r="E60" s="197"/>
      <c r="F60" s="203"/>
      <c r="G60" s="203"/>
      <c r="H60" s="203"/>
      <c r="I60" s="203"/>
      <c r="J60" s="203"/>
      <c r="K60" s="203"/>
      <c r="L60" s="203"/>
      <c r="M60" s="203"/>
      <c r="N60" s="203"/>
      <c r="O60" s="203"/>
      <c r="P60" s="197"/>
      <c r="Q60" s="197"/>
    </row>
    <row r="61" spans="1:17">
      <c r="A61" s="204"/>
      <c r="B61" s="205"/>
      <c r="C61" s="206"/>
      <c r="D61" s="204"/>
      <c r="E61" s="204"/>
      <c r="F61" s="207" t="s">
        <v>183</v>
      </c>
      <c r="G61" s="207"/>
      <c r="H61" s="207"/>
      <c r="I61" s="197"/>
      <c r="J61" s="197"/>
      <c r="K61" s="197"/>
      <c r="L61" s="197"/>
      <c r="M61" s="197"/>
      <c r="N61" s="197"/>
      <c r="O61" s="197"/>
      <c r="P61" s="197"/>
      <c r="Q61" s="197"/>
    </row>
    <row r="62" spans="1:17">
      <c r="A62" s="208"/>
      <c r="B62" s="209" t="s">
        <v>184</v>
      </c>
      <c r="C62" s="209" t="s">
        <v>185</v>
      </c>
      <c r="D62" s="210" t="s">
        <v>186</v>
      </c>
      <c r="E62" s="210"/>
      <c r="F62" s="676" t="s">
        <v>187</v>
      </c>
      <c r="G62" s="676"/>
      <c r="H62" s="676"/>
      <c r="I62" s="197"/>
      <c r="J62" s="210" t="s">
        <v>188</v>
      </c>
      <c r="K62" s="197"/>
      <c r="L62" s="210" t="s">
        <v>189</v>
      </c>
      <c r="M62" s="197"/>
      <c r="N62" s="210" t="s">
        <v>190</v>
      </c>
      <c r="O62" s="197"/>
      <c r="P62" s="197"/>
      <c r="Q62" s="197"/>
    </row>
    <row r="63" spans="1:17">
      <c r="A63" s="210" t="s">
        <v>80</v>
      </c>
      <c r="B63" s="210" t="s">
        <v>191</v>
      </c>
      <c r="C63" s="210" t="s">
        <v>191</v>
      </c>
      <c r="D63" s="210" t="s">
        <v>192</v>
      </c>
      <c r="E63" s="210"/>
      <c r="F63" s="210" t="s">
        <v>193</v>
      </c>
      <c r="G63" s="210"/>
      <c r="H63" s="210" t="s">
        <v>194</v>
      </c>
      <c r="I63" s="197"/>
      <c r="J63" s="210" t="s">
        <v>195</v>
      </c>
      <c r="K63" s="197"/>
      <c r="L63" s="210" t="s">
        <v>196</v>
      </c>
      <c r="M63" s="211" t="s">
        <v>197</v>
      </c>
      <c r="N63" s="210" t="s">
        <v>198</v>
      </c>
      <c r="O63" s="210" t="s">
        <v>199</v>
      </c>
      <c r="P63" s="197"/>
      <c r="Q63" s="197"/>
    </row>
    <row r="64" spans="1:17">
      <c r="A64" s="210" t="s">
        <v>200</v>
      </c>
      <c r="B64" s="210" t="s">
        <v>200</v>
      </c>
      <c r="C64" s="210" t="s">
        <v>200</v>
      </c>
      <c r="D64" s="210" t="s">
        <v>201</v>
      </c>
      <c r="E64" s="210"/>
      <c r="F64" s="210" t="s">
        <v>202</v>
      </c>
      <c r="G64" s="210"/>
      <c r="H64" s="210" t="s">
        <v>203</v>
      </c>
      <c r="I64" s="197"/>
      <c r="J64" s="210" t="s">
        <v>204</v>
      </c>
      <c r="K64" s="197"/>
      <c r="L64" s="210" t="s">
        <v>84</v>
      </c>
      <c r="M64" s="210" t="s">
        <v>205</v>
      </c>
      <c r="N64" s="210" t="s">
        <v>206</v>
      </c>
      <c r="O64" s="210" t="s">
        <v>207</v>
      </c>
      <c r="P64" s="197"/>
      <c r="Q64" s="197"/>
    </row>
    <row r="65" spans="1:17">
      <c r="A65" s="211" t="s">
        <v>208</v>
      </c>
      <c r="B65" s="211" t="s">
        <v>209</v>
      </c>
      <c r="C65" s="211" t="s">
        <v>210</v>
      </c>
      <c r="D65" s="211" t="s">
        <v>211</v>
      </c>
      <c r="E65" s="211"/>
      <c r="F65" s="211" t="s">
        <v>212</v>
      </c>
      <c r="G65" s="212"/>
      <c r="H65" s="212" t="s">
        <v>213</v>
      </c>
      <c r="I65" s="203"/>
      <c r="J65" s="212" t="s">
        <v>214</v>
      </c>
      <c r="K65" s="212"/>
      <c r="L65" s="212" t="s">
        <v>215</v>
      </c>
      <c r="M65" s="212" t="s">
        <v>216</v>
      </c>
      <c r="N65" s="212" t="s">
        <v>217</v>
      </c>
      <c r="O65" s="212" t="s">
        <v>218</v>
      </c>
      <c r="P65" s="197"/>
      <c r="Q65" s="197"/>
    </row>
    <row r="66" spans="1:17">
      <c r="A66" s="204"/>
      <c r="B66" s="204"/>
      <c r="C66" s="204"/>
      <c r="D66" s="204"/>
      <c r="E66" s="204"/>
      <c r="F66" s="205" t="s">
        <v>219</v>
      </c>
      <c r="G66" s="208"/>
      <c r="H66" s="210" t="s">
        <v>219</v>
      </c>
      <c r="I66" s="197"/>
      <c r="J66" s="197"/>
      <c r="K66" s="197"/>
      <c r="L66" s="210" t="s">
        <v>219</v>
      </c>
      <c r="M66" s="197"/>
      <c r="N66" s="197"/>
      <c r="O66" s="197"/>
      <c r="P66" s="197"/>
      <c r="Q66" s="197"/>
    </row>
    <row r="67" spans="1:17">
      <c r="A67" s="197"/>
      <c r="B67" s="197"/>
      <c r="C67" s="197"/>
      <c r="D67" s="197"/>
      <c r="E67" s="197"/>
      <c r="F67" s="197"/>
      <c r="G67" s="197"/>
      <c r="H67" s="197"/>
      <c r="I67" s="197"/>
      <c r="J67" s="197"/>
      <c r="K67" s="197"/>
      <c r="L67" s="197"/>
      <c r="M67" s="197"/>
      <c r="N67" s="197"/>
      <c r="O67" s="197"/>
      <c r="P67" s="197"/>
      <c r="Q67" s="197"/>
    </row>
    <row r="68" spans="1:17">
      <c r="A68" s="210" t="s">
        <v>245</v>
      </c>
      <c r="B68" s="214">
        <v>340</v>
      </c>
      <c r="C68" s="214">
        <v>3400</v>
      </c>
      <c r="D68" s="215" t="s">
        <v>220</v>
      </c>
      <c r="E68" s="201"/>
      <c r="F68" s="216">
        <v>2280504</v>
      </c>
      <c r="G68" s="201"/>
      <c r="H68" s="217">
        <v>5013</v>
      </c>
      <c r="I68" s="197"/>
      <c r="J68" s="218">
        <v>0</v>
      </c>
      <c r="K68" s="197"/>
      <c r="L68" s="217">
        <f t="shared" ref="L68:L78" si="2">ROUND(F68*J68,0)</f>
        <v>0</v>
      </c>
      <c r="M68" s="219" t="s">
        <v>221</v>
      </c>
      <c r="N68" s="219"/>
      <c r="O68" s="219"/>
      <c r="P68" s="197"/>
      <c r="Q68" s="197"/>
    </row>
    <row r="69" spans="1:17">
      <c r="A69" s="210">
        <v>2</v>
      </c>
      <c r="B69" s="214">
        <v>340</v>
      </c>
      <c r="C69" s="214">
        <v>3401</v>
      </c>
      <c r="D69" s="215" t="s">
        <v>246</v>
      </c>
      <c r="E69" s="201"/>
      <c r="F69" s="216">
        <v>0</v>
      </c>
      <c r="G69" s="201"/>
      <c r="H69" s="217">
        <v>0</v>
      </c>
      <c r="I69" s="197"/>
      <c r="J69" s="218">
        <v>0</v>
      </c>
      <c r="K69" s="220"/>
      <c r="L69" s="217">
        <f t="shared" si="2"/>
        <v>0</v>
      </c>
      <c r="M69" s="225">
        <v>0</v>
      </c>
      <c r="N69" s="226">
        <v>0</v>
      </c>
      <c r="O69" s="226">
        <v>0</v>
      </c>
      <c r="P69" s="197"/>
      <c r="Q69" s="197"/>
    </row>
    <row r="70" spans="1:17">
      <c r="A70" s="210">
        <v>3</v>
      </c>
      <c r="B70" s="214">
        <v>341</v>
      </c>
      <c r="C70" s="214">
        <v>3410</v>
      </c>
      <c r="D70" s="215" t="s">
        <v>222</v>
      </c>
      <c r="E70" s="201"/>
      <c r="F70" s="216">
        <v>36701684</v>
      </c>
      <c r="G70" s="201"/>
      <c r="H70" s="217">
        <v>29607072</v>
      </c>
      <c r="I70" s="197"/>
      <c r="J70" s="218">
        <v>1.77E-2</v>
      </c>
      <c r="K70" s="197"/>
      <c r="L70" s="217">
        <f t="shared" si="2"/>
        <v>649620</v>
      </c>
      <c r="M70" s="225">
        <v>-0.08</v>
      </c>
      <c r="N70" s="226">
        <v>60</v>
      </c>
      <c r="O70" s="226" t="s">
        <v>247</v>
      </c>
      <c r="P70" s="197"/>
      <c r="Q70" s="197"/>
    </row>
    <row r="71" spans="1:17">
      <c r="A71" s="210">
        <v>4</v>
      </c>
      <c r="B71" s="214">
        <v>342</v>
      </c>
      <c r="C71" s="214">
        <v>3420</v>
      </c>
      <c r="D71" s="215" t="s">
        <v>248</v>
      </c>
      <c r="E71" s="201"/>
      <c r="F71" s="216">
        <v>60960351</v>
      </c>
      <c r="G71" s="201"/>
      <c r="H71" s="217">
        <v>8394494</v>
      </c>
      <c r="I71" s="197"/>
      <c r="J71" s="218">
        <v>5.4600000000000003E-2</v>
      </c>
      <c r="K71" s="197"/>
      <c r="L71" s="217">
        <f t="shared" si="2"/>
        <v>3328435</v>
      </c>
      <c r="M71" s="225">
        <v>-0.08</v>
      </c>
      <c r="N71" s="226">
        <v>50</v>
      </c>
      <c r="O71" s="226" t="s">
        <v>249</v>
      </c>
      <c r="P71" s="197"/>
      <c r="Q71" s="197"/>
    </row>
    <row r="72" spans="1:17">
      <c r="A72" s="210">
        <v>5</v>
      </c>
      <c r="B72" s="214">
        <v>343</v>
      </c>
      <c r="C72" s="214">
        <v>3430</v>
      </c>
      <c r="D72" s="215" t="s">
        <v>250</v>
      </c>
      <c r="E72" s="201"/>
      <c r="F72" s="216">
        <v>6907974</v>
      </c>
      <c r="G72" s="201"/>
      <c r="H72" s="217">
        <v>-5073353</v>
      </c>
      <c r="I72" s="197"/>
      <c r="J72" s="218">
        <v>6.1400000000000003E-2</v>
      </c>
      <c r="K72" s="197"/>
      <c r="L72" s="217">
        <f t="shared" si="2"/>
        <v>424150</v>
      </c>
      <c r="M72" s="225">
        <v>-0.08</v>
      </c>
      <c r="N72" s="226">
        <v>45</v>
      </c>
      <c r="O72" s="226" t="s">
        <v>232</v>
      </c>
      <c r="P72" s="197"/>
      <c r="Q72" s="197"/>
    </row>
    <row r="73" spans="1:17">
      <c r="A73" s="210">
        <v>6</v>
      </c>
      <c r="B73" s="214">
        <v>344</v>
      </c>
      <c r="C73" s="214">
        <v>3440</v>
      </c>
      <c r="D73" s="215" t="s">
        <v>251</v>
      </c>
      <c r="E73" s="201"/>
      <c r="F73" s="216">
        <v>213483294</v>
      </c>
      <c r="G73" s="201"/>
      <c r="H73" s="217">
        <v>154693792</v>
      </c>
      <c r="I73" s="197"/>
      <c r="J73" s="218">
        <v>2.8299999999999999E-2</v>
      </c>
      <c r="K73" s="197"/>
      <c r="L73" s="217">
        <f t="shared" si="2"/>
        <v>6041577</v>
      </c>
      <c r="M73" s="225">
        <v>-0.08</v>
      </c>
      <c r="N73" s="226">
        <v>45</v>
      </c>
      <c r="O73" s="226" t="s">
        <v>232</v>
      </c>
      <c r="P73" s="197"/>
      <c r="Q73" s="197"/>
    </row>
    <row r="74" spans="1:17">
      <c r="A74" s="210">
        <v>7</v>
      </c>
      <c r="B74" s="214">
        <v>344</v>
      </c>
      <c r="C74" s="214">
        <v>3446</v>
      </c>
      <c r="D74" s="215" t="s">
        <v>252</v>
      </c>
      <c r="E74" s="201"/>
      <c r="F74" s="216">
        <v>15778050</v>
      </c>
      <c r="G74" s="201"/>
      <c r="H74" s="217">
        <v>2777310</v>
      </c>
      <c r="I74" s="197"/>
      <c r="J74" s="218">
        <v>5.2200000000000003E-2</v>
      </c>
      <c r="K74" s="197"/>
      <c r="L74" s="217">
        <f t="shared" si="2"/>
        <v>823614</v>
      </c>
      <c r="M74" s="225">
        <v>-0.21</v>
      </c>
      <c r="N74" s="226">
        <v>25</v>
      </c>
      <c r="O74" s="226" t="s">
        <v>227</v>
      </c>
      <c r="P74" s="197"/>
      <c r="Q74" s="197"/>
    </row>
    <row r="75" spans="1:17">
      <c r="A75" s="210">
        <v>8</v>
      </c>
      <c r="B75" s="214">
        <v>345</v>
      </c>
      <c r="C75" s="214">
        <v>3450</v>
      </c>
      <c r="D75" s="215" t="s">
        <v>229</v>
      </c>
      <c r="E75" s="201"/>
      <c r="F75" s="216">
        <v>19872233</v>
      </c>
      <c r="G75" s="201"/>
      <c r="H75" s="217">
        <v>13601830</v>
      </c>
      <c r="I75" s="197"/>
      <c r="J75" s="218">
        <v>3.2300000000000002E-2</v>
      </c>
      <c r="K75" s="197"/>
      <c r="L75" s="217">
        <f t="shared" si="2"/>
        <v>641873</v>
      </c>
      <c r="M75" s="225">
        <v>-0.08</v>
      </c>
      <c r="N75" s="226">
        <v>40</v>
      </c>
      <c r="O75" s="226" t="s">
        <v>253</v>
      </c>
      <c r="P75" s="197"/>
      <c r="Q75" s="197"/>
    </row>
    <row r="76" spans="1:17">
      <c r="A76" s="210">
        <v>9</v>
      </c>
      <c r="B76" s="214">
        <v>345</v>
      </c>
      <c r="C76" s="214">
        <v>3456</v>
      </c>
      <c r="D76" s="215" t="s">
        <v>254</v>
      </c>
      <c r="E76" s="201"/>
      <c r="F76" s="216">
        <v>1729695</v>
      </c>
      <c r="G76" s="201"/>
      <c r="H76" s="217">
        <v>357643</v>
      </c>
      <c r="I76" s="197"/>
      <c r="J76" s="218">
        <v>5.5100000000000003E-2</v>
      </c>
      <c r="K76" s="197"/>
      <c r="L76" s="217">
        <f t="shared" si="2"/>
        <v>95306</v>
      </c>
      <c r="M76" s="225">
        <v>-0.21</v>
      </c>
      <c r="N76" s="226">
        <v>25</v>
      </c>
      <c r="O76" s="226" t="s">
        <v>227</v>
      </c>
      <c r="P76" s="197"/>
      <c r="Q76" s="197"/>
    </row>
    <row r="77" spans="1:17">
      <c r="A77" s="210">
        <v>10</v>
      </c>
      <c r="B77" s="214">
        <v>346</v>
      </c>
      <c r="C77" s="214">
        <v>3460</v>
      </c>
      <c r="D77" s="215" t="s">
        <v>255</v>
      </c>
      <c r="E77" s="201"/>
      <c r="F77" s="216">
        <v>5174581</v>
      </c>
      <c r="G77" s="201"/>
      <c r="H77" s="217">
        <v>3672820</v>
      </c>
      <c r="I77" s="197"/>
      <c r="J77" s="218">
        <v>2.6200000000000001E-2</v>
      </c>
      <c r="K77" s="197"/>
      <c r="L77" s="217">
        <f t="shared" si="2"/>
        <v>135574</v>
      </c>
      <c r="M77" s="225">
        <v>-0.08</v>
      </c>
      <c r="N77" s="226">
        <v>40</v>
      </c>
      <c r="O77" s="226" t="s">
        <v>256</v>
      </c>
      <c r="P77" s="197"/>
      <c r="Q77" s="197"/>
    </row>
    <row r="78" spans="1:17">
      <c r="A78" s="210">
        <v>11</v>
      </c>
      <c r="B78" s="214"/>
      <c r="C78" s="214"/>
      <c r="D78" s="215" t="s">
        <v>239</v>
      </c>
      <c r="E78" s="201"/>
      <c r="F78" s="216">
        <v>0</v>
      </c>
      <c r="G78" s="201"/>
      <c r="H78" s="217">
        <v>0</v>
      </c>
      <c r="I78" s="197"/>
      <c r="J78" s="218">
        <v>3.3700000000000001E-2</v>
      </c>
      <c r="K78" s="197"/>
      <c r="L78" s="217">
        <f t="shared" si="2"/>
        <v>0</v>
      </c>
      <c r="M78" s="43"/>
      <c r="N78" s="43"/>
      <c r="O78" s="57"/>
      <c r="P78" s="197"/>
      <c r="Q78" s="197"/>
    </row>
    <row r="79" spans="1:17">
      <c r="A79" s="210">
        <v>12</v>
      </c>
      <c r="B79" s="197"/>
      <c r="C79" s="210">
        <v>108</v>
      </c>
      <c r="D79" s="215" t="s">
        <v>240</v>
      </c>
      <c r="E79" s="201"/>
      <c r="F79" s="216">
        <v>0</v>
      </c>
      <c r="G79" s="201"/>
      <c r="H79" s="217">
        <v>-1056015</v>
      </c>
      <c r="I79" s="197"/>
      <c r="J79" s="197"/>
      <c r="K79" s="197"/>
      <c r="L79" s="217"/>
      <c r="M79" s="43"/>
      <c r="N79" s="43"/>
      <c r="O79" s="43"/>
      <c r="P79" s="197"/>
      <c r="Q79" s="197"/>
    </row>
    <row r="80" spans="1:17">
      <c r="A80" s="197"/>
      <c r="B80" s="197"/>
      <c r="C80" s="197"/>
      <c r="D80" s="197"/>
      <c r="E80" s="197"/>
      <c r="F80" s="197"/>
      <c r="G80" s="197"/>
      <c r="H80" s="197"/>
      <c r="I80" s="197"/>
      <c r="J80" s="197"/>
      <c r="K80" s="197"/>
      <c r="L80" s="217"/>
      <c r="M80" s="197"/>
      <c r="N80" s="197"/>
      <c r="O80" s="197"/>
      <c r="P80" s="197"/>
      <c r="Q80" s="197"/>
    </row>
    <row r="81" spans="1:17">
      <c r="A81" s="197"/>
      <c r="B81" s="197"/>
      <c r="C81" s="197"/>
      <c r="D81" s="197"/>
      <c r="E81" s="197"/>
      <c r="F81" s="203"/>
      <c r="G81" s="203"/>
      <c r="H81" s="203"/>
      <c r="I81" s="203"/>
      <c r="J81" s="203"/>
      <c r="K81" s="203"/>
      <c r="L81" s="224"/>
      <c r="M81" s="203"/>
      <c r="N81" s="203"/>
      <c r="O81" s="203"/>
      <c r="P81" s="197"/>
      <c r="Q81" s="197"/>
    </row>
    <row r="82" spans="1:17">
      <c r="A82" s="204"/>
      <c r="B82" s="204"/>
      <c r="C82" s="204"/>
      <c r="D82" s="204"/>
      <c r="E82" s="204"/>
      <c r="F82" s="208"/>
      <c r="G82" s="208"/>
      <c r="H82" s="197"/>
      <c r="I82" s="197"/>
      <c r="J82" s="197"/>
      <c r="K82" s="197"/>
      <c r="L82" s="217"/>
      <c r="M82" s="197"/>
      <c r="N82" s="197"/>
      <c r="O82" s="197"/>
      <c r="P82" s="197"/>
      <c r="Q82" s="197"/>
    </row>
    <row r="83" spans="1:17">
      <c r="A83" s="210">
        <v>13</v>
      </c>
      <c r="B83" s="197"/>
      <c r="C83" s="197"/>
      <c r="D83" s="201" t="s">
        <v>257</v>
      </c>
      <c r="E83" s="201"/>
      <c r="F83" s="217">
        <f>SUM(F68:F82)</f>
        <v>362888366</v>
      </c>
      <c r="G83" s="201"/>
      <c r="H83" s="217">
        <f>SUM(H68:H82)</f>
        <v>206980606</v>
      </c>
      <c r="I83" s="197"/>
      <c r="J83" s="197"/>
      <c r="K83" s="197"/>
      <c r="L83" s="217">
        <f>SUM(L68:L82)</f>
        <v>12140149</v>
      </c>
      <c r="M83" s="197"/>
      <c r="N83" s="197"/>
      <c r="O83" s="197"/>
      <c r="P83" s="197"/>
      <c r="Q83" s="197"/>
    </row>
    <row r="84" spans="1:17">
      <c r="A84" s="197"/>
      <c r="B84" s="197"/>
      <c r="C84" s="197"/>
      <c r="D84" s="197"/>
      <c r="E84" s="197"/>
      <c r="F84" s="197"/>
      <c r="G84" s="203"/>
      <c r="H84" s="203"/>
      <c r="I84" s="203"/>
      <c r="J84" s="203"/>
      <c r="K84" s="203"/>
      <c r="L84" s="203"/>
      <c r="M84" s="203"/>
      <c r="N84" s="203"/>
      <c r="O84" s="203"/>
      <c r="P84" s="197"/>
      <c r="Q84" s="197"/>
    </row>
    <row r="85" spans="1:17">
      <c r="A85" s="204"/>
      <c r="B85" s="204"/>
      <c r="C85" s="204"/>
      <c r="D85" s="204"/>
      <c r="E85" s="204"/>
      <c r="F85" s="204"/>
      <c r="G85" s="208"/>
      <c r="H85" s="197"/>
      <c r="I85" s="197"/>
      <c r="J85" s="197"/>
      <c r="K85" s="197"/>
      <c r="L85" s="197"/>
      <c r="M85" s="197"/>
      <c r="N85" s="197"/>
      <c r="O85" s="197"/>
      <c r="P85" s="197"/>
      <c r="Q85" s="197"/>
    </row>
    <row r="86" spans="1:17">
      <c r="A86" s="220" t="s">
        <v>242</v>
      </c>
      <c r="B86" s="197"/>
      <c r="C86" s="197"/>
      <c r="D86" s="197"/>
      <c r="E86" s="197"/>
      <c r="F86" s="197"/>
      <c r="G86" s="197"/>
      <c r="H86" s="197"/>
      <c r="I86" s="197"/>
      <c r="J86" s="197"/>
      <c r="K86" s="197"/>
      <c r="L86" s="197"/>
      <c r="M86" s="197"/>
      <c r="N86" s="197"/>
      <c r="O86" s="197"/>
      <c r="P86" s="197"/>
      <c r="Q86" s="197"/>
    </row>
    <row r="87" spans="1:17">
      <c r="A87" s="220"/>
      <c r="B87" s="197"/>
      <c r="C87" s="197"/>
      <c r="D87" s="197"/>
      <c r="E87" s="197"/>
      <c r="F87" s="197"/>
      <c r="G87" s="197"/>
      <c r="H87" s="197"/>
      <c r="I87" s="197"/>
      <c r="J87" s="197"/>
      <c r="K87" s="197"/>
      <c r="L87" s="197"/>
      <c r="M87" s="197"/>
      <c r="N87" s="197"/>
      <c r="O87" s="197"/>
      <c r="P87" s="197"/>
      <c r="Q87" s="197"/>
    </row>
    <row r="88" spans="1:17">
      <c r="A88" s="220"/>
      <c r="B88" s="197"/>
      <c r="C88" s="197"/>
      <c r="D88" s="197"/>
      <c r="E88" s="197"/>
      <c r="F88" s="197"/>
      <c r="G88" s="197"/>
      <c r="H88" s="197"/>
      <c r="I88" s="197"/>
      <c r="J88" s="197"/>
      <c r="K88" s="197"/>
      <c r="L88" s="197"/>
      <c r="M88" s="197"/>
      <c r="N88" s="197"/>
      <c r="O88" s="197"/>
      <c r="P88" s="197"/>
      <c r="Q88" s="197"/>
    </row>
    <row r="89" spans="1:17">
      <c r="A89" s="197"/>
      <c r="B89" s="197"/>
      <c r="C89" s="197"/>
      <c r="D89" s="197"/>
      <c r="E89" s="197"/>
      <c r="F89" s="197"/>
      <c r="G89" s="197"/>
      <c r="H89" s="197"/>
      <c r="I89" s="197"/>
      <c r="J89" s="197"/>
      <c r="K89" s="197"/>
      <c r="L89" s="197"/>
      <c r="M89" s="197"/>
      <c r="N89" s="197"/>
      <c r="O89" s="197"/>
      <c r="P89" s="197"/>
      <c r="Q89" s="197"/>
    </row>
    <row r="90" spans="1:17">
      <c r="A90" s="196" t="s">
        <v>167</v>
      </c>
      <c r="B90" s="196"/>
      <c r="C90" s="196"/>
      <c r="D90" s="196"/>
      <c r="E90" s="196"/>
      <c r="F90" s="196"/>
      <c r="G90" s="196"/>
      <c r="H90" s="196"/>
      <c r="I90" s="196"/>
      <c r="J90" s="196"/>
      <c r="K90" s="196"/>
      <c r="L90" s="196"/>
      <c r="M90" s="196"/>
      <c r="N90" s="196"/>
      <c r="O90" s="196"/>
      <c r="P90" s="197"/>
      <c r="Q90" s="197"/>
    </row>
    <row r="91" spans="1:17">
      <c r="A91" s="196" t="s">
        <v>168</v>
      </c>
      <c r="B91" s="196"/>
      <c r="C91" s="196"/>
      <c r="D91" s="196"/>
      <c r="E91" s="196"/>
      <c r="F91" s="196"/>
      <c r="G91" s="196"/>
      <c r="H91" s="196"/>
      <c r="I91" s="196"/>
      <c r="J91" s="196"/>
      <c r="K91" s="196"/>
      <c r="L91" s="196"/>
      <c r="M91" s="196"/>
      <c r="N91" s="196"/>
      <c r="O91" s="196"/>
      <c r="P91" s="197"/>
      <c r="Q91" s="197"/>
    </row>
    <row r="92" spans="1:17">
      <c r="A92" s="196" t="s">
        <v>169</v>
      </c>
      <c r="B92" s="196"/>
      <c r="C92" s="196"/>
      <c r="D92" s="196"/>
      <c r="E92" s="196"/>
      <c r="F92" s="196"/>
      <c r="G92" s="196"/>
      <c r="H92" s="196"/>
      <c r="I92" s="196"/>
      <c r="J92" s="196"/>
      <c r="K92" s="196"/>
      <c r="L92" s="196"/>
      <c r="M92" s="196"/>
      <c r="N92" s="196"/>
      <c r="O92" s="196"/>
      <c r="P92" s="197"/>
      <c r="Q92" s="197"/>
    </row>
    <row r="93" spans="1:17">
      <c r="A93" s="196" t="s">
        <v>170</v>
      </c>
      <c r="B93" s="196"/>
      <c r="C93" s="196"/>
      <c r="D93" s="196"/>
      <c r="E93" s="196"/>
      <c r="F93" s="196"/>
      <c r="G93" s="196"/>
      <c r="H93" s="196"/>
      <c r="I93" s="196"/>
      <c r="J93" s="196"/>
      <c r="K93" s="196"/>
      <c r="L93" s="196"/>
      <c r="M93" s="196"/>
      <c r="N93" s="196"/>
      <c r="O93" s="196"/>
      <c r="P93" s="197"/>
      <c r="Q93" s="197"/>
    </row>
    <row r="94" spans="1:17">
      <c r="A94" s="196" t="s">
        <v>171</v>
      </c>
      <c r="B94" s="196"/>
      <c r="C94" s="196"/>
      <c r="D94" s="196"/>
      <c r="E94" s="196"/>
      <c r="F94" s="196"/>
      <c r="G94" s="196"/>
      <c r="H94" s="196"/>
      <c r="I94" s="196"/>
      <c r="J94" s="196"/>
      <c r="K94" s="196"/>
      <c r="L94" s="196"/>
      <c r="M94" s="196"/>
      <c r="N94" s="196"/>
      <c r="O94" s="196"/>
      <c r="P94" s="197"/>
      <c r="Q94" s="197"/>
    </row>
    <row r="95" spans="1:17">
      <c r="A95" s="198" t="s">
        <v>172</v>
      </c>
      <c r="B95" s="196"/>
      <c r="C95" s="196"/>
      <c r="D95" s="196"/>
      <c r="E95" s="196"/>
      <c r="F95" s="196"/>
      <c r="G95" s="196"/>
      <c r="H95" s="196"/>
      <c r="I95" s="196"/>
      <c r="J95" s="196"/>
      <c r="K95" s="196"/>
      <c r="L95" s="196"/>
      <c r="M95" s="196"/>
      <c r="N95" s="196"/>
      <c r="O95" s="196"/>
      <c r="P95" s="197"/>
      <c r="Q95" s="197"/>
    </row>
    <row r="96" spans="1:17">
      <c r="A96" s="196"/>
      <c r="B96" s="196"/>
      <c r="C96" s="196"/>
      <c r="D96" s="196"/>
      <c r="E96" s="196"/>
      <c r="F96" s="196"/>
      <c r="G96" s="196"/>
      <c r="H96" s="197"/>
      <c r="I96" s="197"/>
      <c r="J96" s="197"/>
      <c r="K96" s="197"/>
      <c r="L96" s="197"/>
      <c r="M96" s="197"/>
      <c r="N96" s="197"/>
      <c r="O96" s="197"/>
      <c r="P96" s="197"/>
      <c r="Q96" s="197"/>
    </row>
    <row r="97" spans="1:17">
      <c r="A97" s="196" t="s">
        <v>258</v>
      </c>
      <c r="B97" s="196"/>
      <c r="C97" s="196"/>
      <c r="D97" s="196"/>
      <c r="E97" s="196"/>
      <c r="F97" s="196"/>
      <c r="G97" s="196"/>
      <c r="H97" s="196"/>
      <c r="I97" s="196"/>
      <c r="J97" s="196"/>
      <c r="K97" s="196"/>
      <c r="L97" s="196"/>
      <c r="M97" s="196"/>
      <c r="N97" s="196"/>
      <c r="O97" s="196"/>
      <c r="P97" s="197"/>
      <c r="Q97" s="197"/>
    </row>
    <row r="98" spans="1:17">
      <c r="A98" s="200" t="s">
        <v>175</v>
      </c>
      <c r="B98" s="200"/>
      <c r="C98" s="200"/>
      <c r="D98" s="200"/>
      <c r="E98" s="200"/>
      <c r="F98" s="200"/>
      <c r="G98" s="200"/>
      <c r="H98" s="200"/>
      <c r="I98" s="200"/>
      <c r="J98" s="200"/>
      <c r="K98" s="200"/>
      <c r="L98" s="200"/>
      <c r="M98" s="200"/>
      <c r="N98" s="200"/>
      <c r="O98" s="200"/>
      <c r="P98" s="197"/>
      <c r="Q98" s="197"/>
    </row>
    <row r="99" spans="1:17">
      <c r="A99" s="197"/>
      <c r="B99" s="197"/>
      <c r="C99" s="197"/>
      <c r="D99" s="197"/>
      <c r="E99" s="197"/>
      <c r="F99" s="197"/>
      <c r="G99" s="197"/>
      <c r="H99" s="197"/>
      <c r="I99" s="197"/>
      <c r="J99" s="197"/>
      <c r="K99" s="197"/>
      <c r="L99" s="197"/>
      <c r="M99" s="197"/>
      <c r="N99" s="197"/>
      <c r="O99" s="197"/>
      <c r="P99" s="197"/>
      <c r="Q99" s="197"/>
    </row>
    <row r="100" spans="1:17">
      <c r="A100" s="197"/>
      <c r="B100" s="197"/>
      <c r="C100" s="197"/>
      <c r="D100" s="197"/>
      <c r="E100" s="197"/>
      <c r="F100" s="197"/>
      <c r="G100" s="197"/>
      <c r="H100" s="197"/>
      <c r="I100" s="197"/>
      <c r="J100" s="197"/>
      <c r="K100" s="197"/>
      <c r="L100" s="197"/>
      <c r="M100" s="197"/>
      <c r="N100" s="197"/>
      <c r="O100" s="197"/>
      <c r="P100" s="197"/>
      <c r="Q100" s="197"/>
    </row>
    <row r="101" spans="1:17">
      <c r="A101" s="201" t="s">
        <v>176</v>
      </c>
      <c r="B101" s="197"/>
      <c r="C101" s="197"/>
      <c r="D101" s="197"/>
      <c r="E101" s="197"/>
      <c r="F101" s="197"/>
      <c r="G101" s="197"/>
      <c r="H101" s="197"/>
      <c r="I101" s="197"/>
      <c r="J101" s="197"/>
      <c r="K101" s="197"/>
      <c r="L101" s="197"/>
      <c r="M101" s="202" t="s">
        <v>177</v>
      </c>
      <c r="N101" s="197"/>
      <c r="O101" s="197"/>
      <c r="P101" s="197"/>
      <c r="Q101" s="197"/>
    </row>
    <row r="102" spans="1:17">
      <c r="A102" s="201" t="s">
        <v>178</v>
      </c>
      <c r="B102" s="197"/>
      <c r="C102" s="197"/>
      <c r="D102" s="197"/>
      <c r="E102" s="197"/>
      <c r="F102" s="197"/>
      <c r="G102" s="197"/>
      <c r="H102" s="197"/>
      <c r="I102" s="197"/>
      <c r="J102" s="197"/>
      <c r="K102" s="197"/>
      <c r="L102" s="197"/>
      <c r="M102" s="202" t="s">
        <v>259</v>
      </c>
      <c r="N102" s="197"/>
      <c r="O102" s="197"/>
      <c r="P102" s="197"/>
      <c r="Q102" s="197"/>
    </row>
    <row r="103" spans="1:17">
      <c r="A103" s="201" t="s">
        <v>180</v>
      </c>
      <c r="B103" s="197"/>
      <c r="C103" s="197"/>
      <c r="D103" s="197"/>
      <c r="E103" s="197"/>
      <c r="F103" s="197"/>
      <c r="G103" s="197"/>
      <c r="H103" s="197"/>
      <c r="I103" s="197"/>
      <c r="J103" s="197"/>
      <c r="K103" s="197"/>
      <c r="L103" s="197"/>
      <c r="M103" s="202" t="str">
        <f>M14</f>
        <v>WITNESS RESPONSIBLE:</v>
      </c>
      <c r="N103" s="197"/>
      <c r="O103" s="197"/>
      <c r="P103" s="197"/>
      <c r="Q103" s="197"/>
    </row>
    <row r="104" spans="1:17">
      <c r="A104" s="197"/>
      <c r="B104" s="197"/>
      <c r="C104" s="197"/>
      <c r="D104" s="197"/>
      <c r="E104" s="197"/>
      <c r="F104" s="197"/>
      <c r="G104" s="197"/>
      <c r="H104" s="197"/>
      <c r="I104" s="197"/>
      <c r="J104" s="197"/>
      <c r="K104" s="197"/>
      <c r="L104" s="197"/>
      <c r="M104" s="202" t="s">
        <v>182</v>
      </c>
      <c r="N104" s="197"/>
      <c r="O104" s="197"/>
      <c r="P104" s="197"/>
      <c r="Q104" s="197"/>
    </row>
    <row r="105" spans="1:17">
      <c r="A105" s="197"/>
      <c r="B105" s="197"/>
      <c r="C105" s="197"/>
      <c r="D105" s="197"/>
      <c r="E105" s="197"/>
      <c r="F105" s="197"/>
      <c r="G105" s="197"/>
      <c r="H105" s="197"/>
      <c r="I105" s="197"/>
      <c r="J105" s="197"/>
      <c r="K105" s="197"/>
      <c r="L105" s="197"/>
      <c r="M105" s="197"/>
      <c r="N105" s="197"/>
      <c r="O105" s="197"/>
      <c r="P105" s="197"/>
      <c r="Q105" s="197"/>
    </row>
    <row r="106" spans="1:17">
      <c r="A106" s="197"/>
      <c r="B106" s="197"/>
      <c r="C106" s="197"/>
      <c r="D106" s="197"/>
      <c r="E106" s="197"/>
      <c r="F106" s="203"/>
      <c r="G106" s="203"/>
      <c r="H106" s="203"/>
      <c r="I106" s="203"/>
      <c r="J106" s="203"/>
      <c r="K106" s="203"/>
      <c r="L106" s="203"/>
      <c r="M106" s="203"/>
      <c r="N106" s="203"/>
      <c r="O106" s="203"/>
      <c r="P106" s="197"/>
      <c r="Q106" s="197"/>
    </row>
    <row r="107" spans="1:17">
      <c r="A107" s="204"/>
      <c r="B107" s="205"/>
      <c r="C107" s="206"/>
      <c r="D107" s="204"/>
      <c r="E107" s="204"/>
      <c r="F107" s="207" t="s">
        <v>183</v>
      </c>
      <c r="G107" s="207"/>
      <c r="H107" s="207"/>
      <c r="I107" s="197"/>
      <c r="J107" s="197"/>
      <c r="K107" s="197"/>
      <c r="L107" s="197"/>
      <c r="M107" s="197"/>
      <c r="N107" s="197"/>
      <c r="O107" s="197"/>
      <c r="P107" s="197"/>
      <c r="Q107" s="197"/>
    </row>
    <row r="108" spans="1:17">
      <c r="A108" s="208"/>
      <c r="B108" s="209" t="s">
        <v>184</v>
      </c>
      <c r="C108" s="209" t="s">
        <v>185</v>
      </c>
      <c r="D108" s="210" t="s">
        <v>186</v>
      </c>
      <c r="E108" s="210"/>
      <c r="F108" s="676" t="s">
        <v>187</v>
      </c>
      <c r="G108" s="676"/>
      <c r="H108" s="676"/>
      <c r="I108" s="197"/>
      <c r="J108" s="210" t="s">
        <v>188</v>
      </c>
      <c r="K108" s="197"/>
      <c r="L108" s="210" t="s">
        <v>189</v>
      </c>
      <c r="M108" s="197"/>
      <c r="N108" s="210" t="s">
        <v>190</v>
      </c>
      <c r="O108" s="197"/>
      <c r="P108" s="197"/>
      <c r="Q108" s="197"/>
    </row>
    <row r="109" spans="1:17">
      <c r="A109" s="210" t="s">
        <v>80</v>
      </c>
      <c r="B109" s="210" t="s">
        <v>191</v>
      </c>
      <c r="C109" s="210" t="s">
        <v>191</v>
      </c>
      <c r="D109" s="210" t="s">
        <v>192</v>
      </c>
      <c r="E109" s="210"/>
      <c r="F109" s="210" t="s">
        <v>193</v>
      </c>
      <c r="G109" s="210"/>
      <c r="H109" s="210" t="s">
        <v>194</v>
      </c>
      <c r="I109" s="197"/>
      <c r="J109" s="210" t="s">
        <v>195</v>
      </c>
      <c r="K109" s="197"/>
      <c r="L109" s="210" t="s">
        <v>196</v>
      </c>
      <c r="M109" s="211" t="s">
        <v>197</v>
      </c>
      <c r="N109" s="210" t="s">
        <v>198</v>
      </c>
      <c r="O109" s="210" t="s">
        <v>199</v>
      </c>
      <c r="P109" s="197"/>
      <c r="Q109" s="197"/>
    </row>
    <row r="110" spans="1:17">
      <c r="A110" s="210" t="s">
        <v>200</v>
      </c>
      <c r="B110" s="210" t="s">
        <v>200</v>
      </c>
      <c r="C110" s="210" t="s">
        <v>200</v>
      </c>
      <c r="D110" s="210" t="s">
        <v>201</v>
      </c>
      <c r="E110" s="210"/>
      <c r="F110" s="210" t="s">
        <v>202</v>
      </c>
      <c r="G110" s="210"/>
      <c r="H110" s="210" t="s">
        <v>203</v>
      </c>
      <c r="I110" s="197"/>
      <c r="J110" s="210" t="s">
        <v>204</v>
      </c>
      <c r="K110" s="197"/>
      <c r="L110" s="210" t="s">
        <v>84</v>
      </c>
      <c r="M110" s="210" t="s">
        <v>205</v>
      </c>
      <c r="N110" s="210" t="s">
        <v>206</v>
      </c>
      <c r="O110" s="210" t="s">
        <v>207</v>
      </c>
      <c r="P110" s="197"/>
      <c r="Q110" s="197"/>
    </row>
    <row r="111" spans="1:17">
      <c r="A111" s="212" t="s">
        <v>208</v>
      </c>
      <c r="B111" s="212" t="s">
        <v>209</v>
      </c>
      <c r="C111" s="212" t="s">
        <v>210</v>
      </c>
      <c r="D111" s="212" t="s">
        <v>211</v>
      </c>
      <c r="E111" s="212"/>
      <c r="F111" s="212" t="s">
        <v>212</v>
      </c>
      <c r="G111" s="212"/>
      <c r="H111" s="212" t="s">
        <v>213</v>
      </c>
      <c r="I111" s="203"/>
      <c r="J111" s="212" t="s">
        <v>214</v>
      </c>
      <c r="K111" s="212"/>
      <c r="L111" s="212" t="s">
        <v>215</v>
      </c>
      <c r="M111" s="212" t="s">
        <v>216</v>
      </c>
      <c r="N111" s="212" t="s">
        <v>217</v>
      </c>
      <c r="O111" s="212" t="s">
        <v>218</v>
      </c>
      <c r="P111" s="197"/>
      <c r="Q111" s="197"/>
    </row>
    <row r="112" spans="1:17">
      <c r="A112" s="210" t="s">
        <v>260</v>
      </c>
      <c r="B112" s="197"/>
      <c r="C112" s="197"/>
      <c r="D112" s="197"/>
      <c r="E112" s="197"/>
      <c r="F112" s="210" t="s">
        <v>219</v>
      </c>
      <c r="G112" s="197"/>
      <c r="H112" s="210" t="s">
        <v>219</v>
      </c>
      <c r="I112" s="197"/>
      <c r="J112" s="197"/>
      <c r="K112" s="197"/>
      <c r="L112" s="210" t="s">
        <v>219</v>
      </c>
      <c r="M112" s="197"/>
      <c r="N112" s="197"/>
      <c r="O112" s="197"/>
      <c r="P112" s="197"/>
      <c r="Q112" s="197"/>
    </row>
    <row r="113" spans="1:17">
      <c r="A113" s="210"/>
      <c r="B113" s="197"/>
      <c r="C113" s="197"/>
      <c r="D113" s="197"/>
      <c r="E113" s="197"/>
      <c r="F113" s="197"/>
      <c r="G113" s="197"/>
      <c r="H113" s="197"/>
      <c r="I113" s="197"/>
      <c r="J113" s="197"/>
      <c r="K113" s="197"/>
      <c r="L113" s="197"/>
      <c r="M113" s="197"/>
      <c r="N113" s="197"/>
      <c r="O113" s="197"/>
      <c r="P113" s="197"/>
      <c r="Q113" s="197"/>
    </row>
    <row r="114" spans="1:17">
      <c r="A114" s="210">
        <v>1</v>
      </c>
      <c r="B114" s="57">
        <v>350</v>
      </c>
      <c r="C114" s="57">
        <v>3500</v>
      </c>
      <c r="D114" s="152" t="s">
        <v>261</v>
      </c>
      <c r="E114" s="201"/>
      <c r="F114" s="216">
        <v>5678092</v>
      </c>
      <c r="G114" s="201"/>
      <c r="H114" s="217">
        <v>0</v>
      </c>
      <c r="I114" s="197"/>
      <c r="J114" s="227">
        <v>0</v>
      </c>
      <c r="K114" s="197"/>
      <c r="L114" s="217">
        <v>0</v>
      </c>
      <c r="M114" s="219" t="s">
        <v>221</v>
      </c>
      <c r="N114" s="43"/>
      <c r="O114" s="43"/>
      <c r="P114" s="197"/>
      <c r="Q114" s="197"/>
    </row>
    <row r="115" spans="1:17">
      <c r="A115" s="210">
        <v>2</v>
      </c>
      <c r="B115" s="57">
        <v>350</v>
      </c>
      <c r="C115" s="57">
        <v>3501</v>
      </c>
      <c r="D115" s="152" t="s">
        <v>246</v>
      </c>
      <c r="E115" s="201"/>
      <c r="F115" s="216">
        <v>1854560</v>
      </c>
      <c r="G115" s="201"/>
      <c r="H115" s="217">
        <v>759310</v>
      </c>
      <c r="I115" s="197"/>
      <c r="J115" s="227">
        <v>9.2999999999999992E-3</v>
      </c>
      <c r="K115" s="197"/>
      <c r="L115" s="217">
        <f t="shared" ref="L115:L125" si="3">ROUND(F115*J115,0)</f>
        <v>17247</v>
      </c>
      <c r="M115" s="221">
        <v>0</v>
      </c>
      <c r="N115" s="222">
        <v>75</v>
      </c>
      <c r="O115" s="222" t="s">
        <v>247</v>
      </c>
      <c r="P115" s="197"/>
      <c r="Q115" s="197"/>
    </row>
    <row r="116" spans="1:17">
      <c r="A116" s="210">
        <v>3</v>
      </c>
      <c r="B116" s="57">
        <v>352</v>
      </c>
      <c r="C116" s="57">
        <v>3520</v>
      </c>
      <c r="D116" s="152" t="s">
        <v>222</v>
      </c>
      <c r="E116" s="201"/>
      <c r="F116" s="216">
        <v>8390230</v>
      </c>
      <c r="G116" s="201"/>
      <c r="H116" s="217">
        <v>698873</v>
      </c>
      <c r="I116" s="197"/>
      <c r="J116" s="227">
        <v>1.6899999999999998E-2</v>
      </c>
      <c r="K116" s="197"/>
      <c r="L116" s="217">
        <f t="shared" si="3"/>
        <v>141795</v>
      </c>
      <c r="M116" s="221">
        <v>-0.15</v>
      </c>
      <c r="N116" s="222">
        <v>70</v>
      </c>
      <c r="O116" s="228" t="s">
        <v>230</v>
      </c>
      <c r="P116" s="197"/>
      <c r="Q116" s="197"/>
    </row>
    <row r="117" spans="1:17">
      <c r="A117" s="210">
        <v>4</v>
      </c>
      <c r="B117" s="57">
        <v>353</v>
      </c>
      <c r="C117" s="57">
        <v>3530</v>
      </c>
      <c r="D117" s="152" t="s">
        <v>262</v>
      </c>
      <c r="E117" s="201"/>
      <c r="F117" s="216">
        <v>39920032</v>
      </c>
      <c r="G117" s="201"/>
      <c r="H117" s="217">
        <v>1031605</v>
      </c>
      <c r="I117" s="197"/>
      <c r="J117" s="227">
        <v>2.3099999999999999E-2</v>
      </c>
      <c r="K117" s="197"/>
      <c r="L117" s="217">
        <f t="shared" si="3"/>
        <v>922153</v>
      </c>
      <c r="M117" s="221">
        <v>-0.1</v>
      </c>
      <c r="N117" s="228">
        <v>50</v>
      </c>
      <c r="O117" s="228" t="s">
        <v>263</v>
      </c>
      <c r="P117" s="197"/>
      <c r="Q117" s="197"/>
    </row>
    <row r="118" spans="1:17">
      <c r="A118" s="210">
        <v>5</v>
      </c>
      <c r="B118" s="57">
        <v>353</v>
      </c>
      <c r="C118" s="57">
        <v>3531</v>
      </c>
      <c r="D118" s="152" t="s">
        <v>264</v>
      </c>
      <c r="E118" s="201"/>
      <c r="F118" s="216">
        <v>13036026</v>
      </c>
      <c r="G118" s="201"/>
      <c r="H118" s="217">
        <v>5166147</v>
      </c>
      <c r="I118" s="197"/>
      <c r="J118" s="227">
        <v>2.52E-2</v>
      </c>
      <c r="K118" s="197"/>
      <c r="L118" s="217">
        <f t="shared" si="3"/>
        <v>328508</v>
      </c>
      <c r="M118" s="221">
        <v>-0.1</v>
      </c>
      <c r="N118" s="228">
        <v>50</v>
      </c>
      <c r="O118" s="228" t="s">
        <v>265</v>
      </c>
      <c r="P118" s="197"/>
      <c r="Q118" s="197"/>
    </row>
    <row r="119" spans="1:17">
      <c r="A119" s="210">
        <v>6</v>
      </c>
      <c r="B119" s="57">
        <v>353</v>
      </c>
      <c r="C119" s="57">
        <v>3532</v>
      </c>
      <c r="D119" s="152" t="s">
        <v>266</v>
      </c>
      <c r="E119" s="201"/>
      <c r="F119" s="216">
        <v>15874714</v>
      </c>
      <c r="G119" s="201"/>
      <c r="H119" s="217">
        <v>2690777</v>
      </c>
      <c r="I119" s="197"/>
      <c r="J119" s="227">
        <v>1.78E-2</v>
      </c>
      <c r="K119" s="197"/>
      <c r="L119" s="217">
        <f t="shared" si="3"/>
        <v>282570</v>
      </c>
      <c r="M119" s="221">
        <v>-0.1</v>
      </c>
      <c r="N119" s="228">
        <v>60</v>
      </c>
      <c r="O119" s="228" t="s">
        <v>230</v>
      </c>
      <c r="P119" s="197"/>
      <c r="Q119" s="197"/>
    </row>
    <row r="120" spans="1:17">
      <c r="A120" s="210">
        <v>7</v>
      </c>
      <c r="B120" s="57">
        <v>353</v>
      </c>
      <c r="C120" s="57">
        <v>3534</v>
      </c>
      <c r="D120" s="152" t="s">
        <v>267</v>
      </c>
      <c r="E120" s="201"/>
      <c r="F120" s="216">
        <v>10665478</v>
      </c>
      <c r="G120" s="201"/>
      <c r="H120" s="217">
        <v>2701283</v>
      </c>
      <c r="I120" s="197"/>
      <c r="J120" s="227">
        <v>2.87E-2</v>
      </c>
      <c r="K120" s="197"/>
      <c r="L120" s="217">
        <f t="shared" si="3"/>
        <v>306099</v>
      </c>
      <c r="M120" s="221">
        <v>-0.1</v>
      </c>
      <c r="N120" s="228">
        <v>40</v>
      </c>
      <c r="O120" s="228" t="s">
        <v>230</v>
      </c>
      <c r="P120" s="197"/>
      <c r="Q120" s="197"/>
    </row>
    <row r="121" spans="1:17">
      <c r="A121" s="210">
        <v>8</v>
      </c>
      <c r="B121" s="57">
        <v>355</v>
      </c>
      <c r="C121" s="57">
        <v>3550</v>
      </c>
      <c r="D121" s="152" t="s">
        <v>268</v>
      </c>
      <c r="E121" s="201"/>
      <c r="F121" s="216">
        <v>18509390</v>
      </c>
      <c r="G121" s="201"/>
      <c r="H121" s="217">
        <v>-5530155</v>
      </c>
      <c r="I121" s="197"/>
      <c r="J121" s="227">
        <v>2.5700000000000001E-2</v>
      </c>
      <c r="K121" s="197"/>
      <c r="L121" s="217">
        <f t="shared" si="3"/>
        <v>475691</v>
      </c>
      <c r="M121" s="221">
        <v>-0.3</v>
      </c>
      <c r="N121" s="228">
        <v>55</v>
      </c>
      <c r="O121" s="228" t="s">
        <v>263</v>
      </c>
      <c r="P121" s="197"/>
      <c r="Q121" s="197"/>
    </row>
    <row r="122" spans="1:17">
      <c r="A122" s="210">
        <v>9</v>
      </c>
      <c r="B122" s="57">
        <v>356</v>
      </c>
      <c r="C122" s="57">
        <v>3560</v>
      </c>
      <c r="D122" s="152" t="s">
        <v>269</v>
      </c>
      <c r="E122" s="201"/>
      <c r="F122" s="216">
        <v>17517922</v>
      </c>
      <c r="G122" s="201"/>
      <c r="H122" s="217">
        <v>2873042</v>
      </c>
      <c r="I122" s="197"/>
      <c r="J122" s="227">
        <v>2.0899999999999998E-2</v>
      </c>
      <c r="K122" s="197"/>
      <c r="L122" s="217">
        <f t="shared" si="3"/>
        <v>366125</v>
      </c>
      <c r="M122" s="221">
        <v>-0.25</v>
      </c>
      <c r="N122" s="228">
        <v>55</v>
      </c>
      <c r="O122" s="228" t="s">
        <v>270</v>
      </c>
      <c r="P122" s="197"/>
      <c r="Q122" s="197"/>
    </row>
    <row r="123" spans="1:17">
      <c r="A123" s="210">
        <v>10</v>
      </c>
      <c r="B123" s="57">
        <v>356</v>
      </c>
      <c r="C123" s="57">
        <v>3561</v>
      </c>
      <c r="D123" s="152" t="s">
        <v>271</v>
      </c>
      <c r="E123" s="201"/>
      <c r="F123" s="216">
        <v>3076253</v>
      </c>
      <c r="G123" s="201"/>
      <c r="H123" s="217">
        <v>165128</v>
      </c>
      <c r="I123" s="197"/>
      <c r="J123" s="227">
        <v>1.54E-2</v>
      </c>
      <c r="K123" s="197"/>
      <c r="L123" s="217">
        <f t="shared" si="3"/>
        <v>47374</v>
      </c>
      <c r="M123" s="221">
        <v>0</v>
      </c>
      <c r="N123" s="222">
        <v>65</v>
      </c>
      <c r="O123" s="228" t="s">
        <v>265</v>
      </c>
      <c r="P123" s="197"/>
      <c r="Q123" s="197"/>
    </row>
    <row r="124" spans="1:17">
      <c r="A124" s="210">
        <v>11</v>
      </c>
      <c r="B124" s="57"/>
      <c r="C124" s="57"/>
      <c r="D124" s="152" t="s">
        <v>239</v>
      </c>
      <c r="E124" s="201"/>
      <c r="F124" s="216">
        <v>0</v>
      </c>
      <c r="G124" s="201"/>
      <c r="H124" s="217">
        <v>0</v>
      </c>
      <c r="I124" s="197"/>
      <c r="J124" s="227">
        <v>2.2599999999999999E-2</v>
      </c>
      <c r="K124" s="197"/>
      <c r="L124" s="217">
        <f t="shared" si="3"/>
        <v>0</v>
      </c>
      <c r="M124" s="221"/>
      <c r="N124" s="219"/>
      <c r="O124" s="222"/>
      <c r="P124" s="197"/>
      <c r="Q124" s="197"/>
    </row>
    <row r="125" spans="1:17">
      <c r="A125" s="210">
        <v>12</v>
      </c>
      <c r="B125" s="57"/>
      <c r="C125" s="57">
        <v>108</v>
      </c>
      <c r="D125" s="152" t="s">
        <v>240</v>
      </c>
      <c r="E125" s="201"/>
      <c r="F125" s="216">
        <v>0</v>
      </c>
      <c r="G125" s="201"/>
      <c r="H125" s="217">
        <v>-2587798</v>
      </c>
      <c r="I125" s="197"/>
      <c r="J125" s="227"/>
      <c r="K125" s="197"/>
      <c r="L125" s="217">
        <f t="shared" si="3"/>
        <v>0</v>
      </c>
      <c r="M125" s="74"/>
      <c r="N125" s="43"/>
      <c r="O125" s="57"/>
      <c r="P125" s="197"/>
      <c r="Q125" s="197"/>
    </row>
    <row r="126" spans="1:17">
      <c r="A126" s="210"/>
      <c r="B126" s="197"/>
      <c r="C126" s="210"/>
      <c r="D126" s="201"/>
      <c r="E126" s="201"/>
      <c r="F126" s="216"/>
      <c r="G126" s="201"/>
      <c r="H126" s="217"/>
      <c r="I126" s="197"/>
      <c r="J126" s="229"/>
      <c r="K126" s="197"/>
      <c r="L126" s="217"/>
      <c r="M126" s="74"/>
      <c r="N126" s="43"/>
      <c r="O126" s="57"/>
      <c r="P126" s="197"/>
      <c r="Q126" s="197"/>
    </row>
    <row r="127" spans="1:17">
      <c r="A127" s="210"/>
      <c r="B127" s="197"/>
      <c r="C127" s="210"/>
      <c r="D127" s="201"/>
      <c r="E127" s="201"/>
      <c r="F127" s="216"/>
      <c r="G127" s="201"/>
      <c r="H127" s="217"/>
      <c r="I127" s="197"/>
      <c r="J127" s="229"/>
      <c r="K127" s="197"/>
      <c r="L127" s="217"/>
      <c r="M127" s="74"/>
      <c r="N127" s="43"/>
      <c r="O127" s="57"/>
      <c r="P127" s="197"/>
      <c r="Q127" s="197"/>
    </row>
    <row r="128" spans="1:17">
      <c r="A128" s="197"/>
      <c r="B128" s="197"/>
      <c r="C128" s="197"/>
      <c r="D128" s="197"/>
      <c r="E128" s="197"/>
      <c r="F128" s="197"/>
      <c r="G128" s="203"/>
      <c r="H128" s="203"/>
      <c r="I128" s="203"/>
      <c r="J128" s="203"/>
      <c r="K128" s="203"/>
      <c r="L128" s="224"/>
      <c r="M128" s="203"/>
      <c r="N128" s="203"/>
      <c r="O128" s="203"/>
      <c r="P128" s="197"/>
      <c r="Q128" s="197"/>
    </row>
    <row r="129" spans="1:17">
      <c r="A129" s="204"/>
      <c r="B129" s="204"/>
      <c r="C129" s="204"/>
      <c r="D129" s="204"/>
      <c r="E129" s="204"/>
      <c r="F129" s="204"/>
      <c r="G129" s="208"/>
      <c r="H129" s="197"/>
      <c r="I129" s="197"/>
      <c r="J129" s="197"/>
      <c r="K129" s="197"/>
      <c r="L129" s="217"/>
      <c r="M129" s="197"/>
      <c r="N129" s="197"/>
      <c r="O129" s="197"/>
      <c r="P129" s="197"/>
      <c r="Q129" s="197"/>
    </row>
    <row r="130" spans="1:17">
      <c r="A130" s="210">
        <f>A125+1</f>
        <v>13</v>
      </c>
      <c r="B130" s="197"/>
      <c r="C130" s="197"/>
      <c r="D130" s="201" t="s">
        <v>272</v>
      </c>
      <c r="E130" s="201"/>
      <c r="F130" s="216">
        <f>SUM(F114:F129)</f>
        <v>134522697</v>
      </c>
      <c r="G130" s="201"/>
      <c r="H130" s="216">
        <f>SUM(H114:H129)</f>
        <v>7968212</v>
      </c>
      <c r="I130" s="197"/>
      <c r="J130" s="197"/>
      <c r="K130" s="197"/>
      <c r="L130" s="216">
        <f>SUM(L114:L129)</f>
        <v>2887562</v>
      </c>
      <c r="M130" s="197"/>
      <c r="N130" s="197"/>
      <c r="O130" s="197"/>
      <c r="P130" s="197"/>
      <c r="Q130" s="197"/>
    </row>
    <row r="131" spans="1:17">
      <c r="A131" s="197"/>
      <c r="B131" s="197"/>
      <c r="C131" s="197"/>
      <c r="D131" s="197"/>
      <c r="E131" s="197"/>
      <c r="F131" s="197"/>
      <c r="G131" s="203"/>
      <c r="H131" s="203"/>
      <c r="I131" s="203"/>
      <c r="J131" s="203"/>
      <c r="K131" s="203"/>
      <c r="L131" s="203"/>
      <c r="M131" s="203"/>
      <c r="N131" s="203"/>
      <c r="O131" s="203"/>
      <c r="P131" s="197"/>
      <c r="Q131" s="197"/>
    </row>
    <row r="132" spans="1:17">
      <c r="A132" s="204"/>
      <c r="B132" s="204"/>
      <c r="C132" s="204"/>
      <c r="D132" s="204"/>
      <c r="E132" s="204"/>
      <c r="F132" s="204"/>
      <c r="G132" s="208"/>
      <c r="H132" s="197"/>
      <c r="I132" s="197"/>
      <c r="J132" s="197"/>
      <c r="K132" s="197"/>
      <c r="L132" s="197"/>
      <c r="M132" s="197"/>
      <c r="N132" s="197"/>
      <c r="O132" s="197"/>
      <c r="P132" s="197"/>
      <c r="Q132" s="197"/>
    </row>
    <row r="133" spans="1:17">
      <c r="A133" s="220" t="s">
        <v>273</v>
      </c>
      <c r="B133" s="197"/>
      <c r="C133" s="197"/>
      <c r="D133" s="197"/>
      <c r="E133" s="197"/>
      <c r="F133" s="197"/>
      <c r="G133" s="197"/>
      <c r="H133" s="197"/>
      <c r="I133" s="197"/>
      <c r="J133" s="197"/>
      <c r="K133" s="197"/>
      <c r="L133" s="197"/>
      <c r="M133" s="197"/>
      <c r="N133" s="197"/>
      <c r="O133" s="197"/>
      <c r="P133" s="197"/>
      <c r="Q133" s="197"/>
    </row>
    <row r="134" spans="1:17">
      <c r="A134" s="197"/>
      <c r="B134" s="197"/>
      <c r="C134" s="197"/>
      <c r="D134" s="197"/>
      <c r="E134" s="197"/>
      <c r="F134" s="197"/>
      <c r="G134" s="197"/>
      <c r="H134" s="197"/>
      <c r="I134" s="197"/>
      <c r="J134" s="197"/>
      <c r="K134" s="197"/>
      <c r="L134" s="197"/>
      <c r="M134" s="197"/>
      <c r="N134" s="197"/>
      <c r="O134" s="197"/>
      <c r="P134" s="197"/>
      <c r="Q134" s="197"/>
    </row>
    <row r="135" spans="1:17">
      <c r="A135" s="196" t="str">
        <f t="shared" ref="A135:A140" si="4">A1</f>
        <v>DUKE ENERGY KENTUCKY, INC.</v>
      </c>
      <c r="B135" s="196"/>
      <c r="C135" s="196"/>
      <c r="D135" s="196"/>
      <c r="E135" s="196"/>
      <c r="F135" s="196"/>
      <c r="G135" s="196"/>
      <c r="H135" s="196"/>
      <c r="I135" s="196"/>
      <c r="J135" s="196"/>
      <c r="K135" s="196"/>
      <c r="L135" s="196"/>
      <c r="M135" s="196"/>
      <c r="N135" s="196"/>
      <c r="O135" s="196"/>
      <c r="P135" s="197"/>
      <c r="Q135" s="197"/>
    </row>
    <row r="136" spans="1:17">
      <c r="A136" s="196" t="str">
        <f t="shared" si="4"/>
        <v>CASE NO. 2022-00372</v>
      </c>
      <c r="B136" s="196"/>
      <c r="C136" s="196"/>
      <c r="D136" s="196"/>
      <c r="E136" s="196"/>
      <c r="F136" s="196"/>
      <c r="G136" s="196"/>
      <c r="H136" s="196"/>
      <c r="I136" s="196"/>
      <c r="J136" s="196"/>
      <c r="K136" s="196"/>
      <c r="L136" s="196"/>
      <c r="M136" s="196"/>
      <c r="N136" s="196"/>
      <c r="O136" s="196"/>
      <c r="P136" s="197"/>
      <c r="Q136" s="197"/>
    </row>
    <row r="137" spans="1:17">
      <c r="A137" s="196" t="str">
        <f t="shared" si="4"/>
        <v>DEPRECIATION AND AMORTIZATION ACCRUAL RATES AND</v>
      </c>
      <c r="B137" s="196"/>
      <c r="C137" s="196"/>
      <c r="D137" s="196"/>
      <c r="E137" s="196"/>
      <c r="F137" s="196"/>
      <c r="G137" s="196"/>
      <c r="H137" s="196"/>
      <c r="I137" s="196"/>
      <c r="J137" s="196"/>
      <c r="K137" s="196"/>
      <c r="L137" s="196"/>
      <c r="M137" s="196"/>
      <c r="N137" s="196"/>
      <c r="O137" s="196"/>
      <c r="P137" s="197"/>
      <c r="Q137" s="197"/>
    </row>
    <row r="138" spans="1:17">
      <c r="A138" s="196" t="str">
        <f t="shared" si="4"/>
        <v>JURISDICTIONAL ACCUMULATED BALANCES BY ACCOUNTS,</v>
      </c>
      <c r="B138" s="196"/>
      <c r="C138" s="196"/>
      <c r="D138" s="196"/>
      <c r="E138" s="196"/>
      <c r="F138" s="196"/>
      <c r="G138" s="196"/>
      <c r="H138" s="196"/>
      <c r="I138" s="196"/>
      <c r="J138" s="196"/>
      <c r="K138" s="196"/>
      <c r="L138" s="196"/>
      <c r="M138" s="196"/>
      <c r="N138" s="196"/>
      <c r="O138" s="196"/>
      <c r="P138" s="197"/>
      <c r="Q138" s="197"/>
    </row>
    <row r="139" spans="1:17">
      <c r="A139" s="196" t="str">
        <f t="shared" si="4"/>
        <v>FUNCTIONAL CLASS OR MAJOR PROPERTY GROUP</v>
      </c>
      <c r="B139" s="196"/>
      <c r="C139" s="196"/>
      <c r="D139" s="196"/>
      <c r="E139" s="196"/>
      <c r="F139" s="196"/>
      <c r="G139" s="196"/>
      <c r="H139" s="196"/>
      <c r="I139" s="196"/>
      <c r="J139" s="196"/>
      <c r="K139" s="196"/>
      <c r="L139" s="196"/>
      <c r="M139" s="196"/>
      <c r="N139" s="196"/>
      <c r="O139" s="196"/>
      <c r="P139" s="197"/>
      <c r="Q139" s="197"/>
    </row>
    <row r="140" spans="1:17">
      <c r="A140" s="196" t="str">
        <f t="shared" si="4"/>
        <v>THIRTEEN MONTH AVERAGE AS OF JUNE 30, 2024</v>
      </c>
      <c r="B140" s="196"/>
      <c r="C140" s="196"/>
      <c r="D140" s="196"/>
      <c r="E140" s="196"/>
      <c r="F140" s="196"/>
      <c r="G140" s="196"/>
      <c r="H140" s="196"/>
      <c r="I140" s="196"/>
      <c r="J140" s="196"/>
      <c r="K140" s="196"/>
      <c r="L140" s="196"/>
      <c r="M140" s="196"/>
      <c r="N140" s="196"/>
      <c r="O140" s="196"/>
      <c r="P140" s="197"/>
      <c r="Q140" s="197"/>
    </row>
    <row r="141" spans="1:17">
      <c r="A141" s="196"/>
      <c r="B141" s="196"/>
      <c r="C141" s="196"/>
      <c r="D141" s="196"/>
      <c r="E141" s="196"/>
      <c r="F141" s="196"/>
      <c r="G141" s="196"/>
      <c r="H141" s="197"/>
      <c r="I141" s="197"/>
      <c r="J141" s="197"/>
      <c r="K141" s="197"/>
      <c r="L141" s="197"/>
      <c r="M141" s="197"/>
      <c r="N141" s="197"/>
      <c r="O141" s="197"/>
      <c r="P141" s="197"/>
      <c r="Q141" s="197"/>
    </row>
    <row r="142" spans="1:17">
      <c r="A142" s="196" t="s">
        <v>274</v>
      </c>
      <c r="B142" s="196"/>
      <c r="C142" s="196"/>
      <c r="D142" s="196"/>
      <c r="E142" s="196"/>
      <c r="F142" s="196"/>
      <c r="G142" s="196"/>
      <c r="H142" s="196"/>
      <c r="I142" s="196"/>
      <c r="J142" s="196"/>
      <c r="K142" s="196"/>
      <c r="L142" s="196"/>
      <c r="M142" s="196"/>
      <c r="N142" s="196"/>
      <c r="O142" s="196"/>
      <c r="P142" s="197"/>
      <c r="Q142" s="197"/>
    </row>
    <row r="143" spans="1:17">
      <c r="A143" s="200" t="s">
        <v>175</v>
      </c>
      <c r="B143" s="200"/>
      <c r="C143" s="200"/>
      <c r="D143" s="200"/>
      <c r="E143" s="200"/>
      <c r="F143" s="200"/>
      <c r="G143" s="200"/>
      <c r="H143" s="200"/>
      <c r="I143" s="200"/>
      <c r="J143" s="200"/>
      <c r="K143" s="200"/>
      <c r="L143" s="200"/>
      <c r="M143" s="200"/>
      <c r="N143" s="200"/>
      <c r="O143" s="200"/>
      <c r="P143" s="197"/>
      <c r="Q143" s="197"/>
    </row>
    <row r="144" spans="1:17">
      <c r="A144" s="197"/>
      <c r="B144" s="197"/>
      <c r="C144" s="197"/>
      <c r="D144" s="197"/>
      <c r="E144" s="197"/>
      <c r="F144" s="197"/>
      <c r="G144" s="197"/>
      <c r="H144" s="197"/>
      <c r="I144" s="197"/>
      <c r="J144" s="197"/>
      <c r="K144" s="197"/>
      <c r="L144" s="197"/>
      <c r="M144" s="197"/>
      <c r="N144" s="197"/>
      <c r="O144" s="197"/>
      <c r="P144" s="197"/>
      <c r="Q144" s="197"/>
    </row>
    <row r="145" spans="1:17">
      <c r="A145" s="197"/>
      <c r="B145" s="197"/>
      <c r="C145" s="197"/>
      <c r="D145" s="197"/>
      <c r="E145" s="197"/>
      <c r="F145" s="197"/>
      <c r="G145" s="197"/>
      <c r="H145" s="197"/>
      <c r="I145" s="197"/>
      <c r="J145" s="197"/>
      <c r="K145" s="197"/>
      <c r="L145" s="197"/>
      <c r="M145" s="197"/>
      <c r="N145" s="197"/>
      <c r="O145" s="197"/>
      <c r="P145" s="197"/>
      <c r="Q145" s="197"/>
    </row>
    <row r="146" spans="1:17">
      <c r="A146" s="201" t="str">
        <f>A12</f>
        <v>DATA:  BASE PERIOD  "X" FORECASTED PERIOD</v>
      </c>
      <c r="B146" s="197"/>
      <c r="C146" s="197"/>
      <c r="D146" s="197"/>
      <c r="E146" s="197"/>
      <c r="F146" s="197"/>
      <c r="G146" s="197"/>
      <c r="H146" s="197"/>
      <c r="I146" s="197"/>
      <c r="J146" s="197"/>
      <c r="K146" s="197"/>
      <c r="L146" s="197"/>
      <c r="M146" s="202" t="str">
        <f>M12</f>
        <v>SCHEDULE B-3.2</v>
      </c>
      <c r="N146" s="197"/>
      <c r="O146" s="197"/>
      <c r="P146" s="197"/>
      <c r="Q146" s="197"/>
    </row>
    <row r="147" spans="1:17">
      <c r="A147" s="201" t="str">
        <f>A13</f>
        <v xml:space="preserve">TYPE OF FILING:  "X" ORIGINAL   UPDATED    REVISED  </v>
      </c>
      <c r="B147" s="197"/>
      <c r="C147" s="197"/>
      <c r="D147" s="197"/>
      <c r="E147" s="197"/>
      <c r="F147" s="197"/>
      <c r="G147" s="197"/>
      <c r="H147" s="197"/>
      <c r="I147" s="197"/>
      <c r="J147" s="197"/>
      <c r="K147" s="197"/>
      <c r="L147" s="197"/>
      <c r="M147" s="202" t="s">
        <v>275</v>
      </c>
      <c r="N147" s="197"/>
      <c r="O147" s="197"/>
      <c r="P147" s="197"/>
      <c r="Q147" s="197"/>
    </row>
    <row r="148" spans="1:17">
      <c r="A148" s="201" t="str">
        <f>A14</f>
        <v>WORK PAPER REFERENCE NOS.: SCHEDULE B-2.1, SCHEDULE B-3</v>
      </c>
      <c r="B148" s="197"/>
      <c r="C148" s="197"/>
      <c r="D148" s="197"/>
      <c r="E148" s="197"/>
      <c r="F148" s="197"/>
      <c r="G148" s="197"/>
      <c r="H148" s="197"/>
      <c r="I148" s="197"/>
      <c r="J148" s="197"/>
      <c r="K148" s="197"/>
      <c r="L148" s="197"/>
      <c r="M148" s="202" t="str">
        <f>M14</f>
        <v>WITNESS RESPONSIBLE:</v>
      </c>
      <c r="N148" s="197"/>
      <c r="O148" s="197"/>
      <c r="P148" s="197"/>
      <c r="Q148" s="197"/>
    </row>
    <row r="149" spans="1:17">
      <c r="A149" s="197"/>
      <c r="B149" s="197"/>
      <c r="C149" s="197"/>
      <c r="D149" s="197"/>
      <c r="E149" s="197"/>
      <c r="F149" s="197"/>
      <c r="G149" s="197"/>
      <c r="H149" s="197"/>
      <c r="I149" s="197"/>
      <c r="J149" s="197"/>
      <c r="K149" s="197"/>
      <c r="L149" s="197"/>
      <c r="M149" s="217" t="str">
        <f>M15</f>
        <v>G. S. CARPENTER / H. C. DANG</v>
      </c>
      <c r="N149" s="197"/>
      <c r="O149" s="197"/>
      <c r="P149" s="197"/>
      <c r="Q149" s="197"/>
    </row>
    <row r="150" spans="1:17">
      <c r="A150" s="197"/>
      <c r="B150" s="197"/>
      <c r="C150" s="197"/>
      <c r="D150" s="197"/>
      <c r="E150" s="197"/>
      <c r="F150" s="197"/>
      <c r="G150" s="197"/>
      <c r="H150" s="197"/>
      <c r="I150" s="197"/>
      <c r="J150" s="197"/>
      <c r="K150" s="197"/>
      <c r="L150" s="197"/>
      <c r="M150" s="197"/>
      <c r="N150" s="197"/>
      <c r="O150" s="197"/>
      <c r="P150" s="197"/>
      <c r="Q150" s="197"/>
    </row>
    <row r="151" spans="1:17">
      <c r="A151" s="197"/>
      <c r="B151" s="197"/>
      <c r="C151" s="197"/>
      <c r="D151" s="197"/>
      <c r="E151" s="197"/>
      <c r="F151" s="203"/>
      <c r="G151" s="203"/>
      <c r="H151" s="203"/>
      <c r="I151" s="203"/>
      <c r="J151" s="203"/>
      <c r="K151" s="203"/>
      <c r="L151" s="203"/>
      <c r="M151" s="203"/>
      <c r="N151" s="203"/>
      <c r="O151" s="203"/>
      <c r="P151" s="197"/>
      <c r="Q151" s="197"/>
    </row>
    <row r="152" spans="1:17">
      <c r="A152" s="204"/>
      <c r="B152" s="205"/>
      <c r="C152" s="206"/>
      <c r="D152" s="204"/>
      <c r="E152" s="204"/>
      <c r="F152" s="207" t="s">
        <v>183</v>
      </c>
      <c r="G152" s="207"/>
      <c r="H152" s="207"/>
      <c r="I152" s="197"/>
      <c r="J152" s="197"/>
      <c r="K152" s="197"/>
      <c r="L152" s="197"/>
      <c r="M152" s="197"/>
      <c r="N152" s="197"/>
      <c r="O152" s="197"/>
      <c r="P152" s="197"/>
      <c r="Q152" s="197"/>
    </row>
    <row r="153" spans="1:17">
      <c r="A153" s="208"/>
      <c r="B153" s="209" t="s">
        <v>184</v>
      </c>
      <c r="C153" s="209" t="s">
        <v>185</v>
      </c>
      <c r="D153" s="210" t="s">
        <v>186</v>
      </c>
      <c r="E153" s="210"/>
      <c r="F153" s="676" t="s">
        <v>187</v>
      </c>
      <c r="G153" s="676"/>
      <c r="H153" s="676"/>
      <c r="I153" s="197"/>
      <c r="J153" s="210" t="s">
        <v>188</v>
      </c>
      <c r="K153" s="197"/>
      <c r="L153" s="210" t="s">
        <v>189</v>
      </c>
      <c r="M153" s="197"/>
      <c r="N153" s="210" t="s">
        <v>190</v>
      </c>
      <c r="O153" s="197"/>
      <c r="P153" s="197"/>
      <c r="Q153" s="197"/>
    </row>
    <row r="154" spans="1:17">
      <c r="A154" s="210" t="s">
        <v>80</v>
      </c>
      <c r="B154" s="210" t="s">
        <v>191</v>
      </c>
      <c r="C154" s="210" t="s">
        <v>191</v>
      </c>
      <c r="D154" s="210" t="s">
        <v>192</v>
      </c>
      <c r="E154" s="210"/>
      <c r="F154" s="210" t="s">
        <v>193</v>
      </c>
      <c r="G154" s="210"/>
      <c r="H154" s="210" t="s">
        <v>194</v>
      </c>
      <c r="I154" s="197"/>
      <c r="J154" s="210" t="s">
        <v>195</v>
      </c>
      <c r="K154" s="197"/>
      <c r="L154" s="210" t="s">
        <v>196</v>
      </c>
      <c r="M154" s="211" t="s">
        <v>197</v>
      </c>
      <c r="N154" s="210" t="s">
        <v>198</v>
      </c>
      <c r="O154" s="210" t="s">
        <v>199</v>
      </c>
      <c r="P154" s="197"/>
      <c r="Q154" s="197"/>
    </row>
    <row r="155" spans="1:17">
      <c r="A155" s="210" t="s">
        <v>200</v>
      </c>
      <c r="B155" s="210" t="s">
        <v>200</v>
      </c>
      <c r="C155" s="210" t="s">
        <v>200</v>
      </c>
      <c r="D155" s="210" t="s">
        <v>201</v>
      </c>
      <c r="E155" s="210"/>
      <c r="F155" s="210" t="s">
        <v>202</v>
      </c>
      <c r="G155" s="210"/>
      <c r="H155" s="210" t="s">
        <v>203</v>
      </c>
      <c r="I155" s="197"/>
      <c r="J155" s="210" t="s">
        <v>204</v>
      </c>
      <c r="K155" s="197"/>
      <c r="L155" s="210" t="s">
        <v>84</v>
      </c>
      <c r="M155" s="210" t="s">
        <v>205</v>
      </c>
      <c r="N155" s="210" t="s">
        <v>206</v>
      </c>
      <c r="O155" s="210" t="s">
        <v>207</v>
      </c>
      <c r="P155" s="197"/>
      <c r="Q155" s="197"/>
    </row>
    <row r="156" spans="1:17">
      <c r="A156" s="212" t="s">
        <v>208</v>
      </c>
      <c r="B156" s="212" t="s">
        <v>209</v>
      </c>
      <c r="C156" s="212" t="s">
        <v>210</v>
      </c>
      <c r="D156" s="212" t="s">
        <v>211</v>
      </c>
      <c r="E156" s="212"/>
      <c r="F156" s="212" t="s">
        <v>212</v>
      </c>
      <c r="G156" s="212"/>
      <c r="H156" s="212" t="s">
        <v>213</v>
      </c>
      <c r="I156" s="203"/>
      <c r="J156" s="212" t="s">
        <v>214</v>
      </c>
      <c r="K156" s="212"/>
      <c r="L156" s="212" t="s">
        <v>215</v>
      </c>
      <c r="M156" s="212" t="s">
        <v>216</v>
      </c>
      <c r="N156" s="212" t="s">
        <v>217</v>
      </c>
      <c r="O156" s="212" t="s">
        <v>218</v>
      </c>
      <c r="P156" s="197"/>
      <c r="Q156" s="197"/>
    </row>
    <row r="157" spans="1:17">
      <c r="A157" s="210" t="s">
        <v>260</v>
      </c>
      <c r="B157" s="197"/>
      <c r="C157" s="197"/>
      <c r="D157" s="197"/>
      <c r="E157" s="197"/>
      <c r="F157" s="210" t="s">
        <v>219</v>
      </c>
      <c r="G157" s="197"/>
      <c r="H157" s="210" t="s">
        <v>219</v>
      </c>
      <c r="I157" s="197"/>
      <c r="J157" s="197"/>
      <c r="K157" s="197"/>
      <c r="L157" s="210" t="s">
        <v>219</v>
      </c>
      <c r="M157" s="197"/>
      <c r="N157" s="197"/>
      <c r="O157" s="197"/>
      <c r="P157" s="197"/>
      <c r="Q157" s="197"/>
    </row>
    <row r="158" spans="1:17">
      <c r="A158" s="210"/>
      <c r="B158" s="197"/>
      <c r="C158" s="197"/>
      <c r="D158" s="197"/>
      <c r="E158" s="197"/>
      <c r="F158" s="197"/>
      <c r="G158" s="197"/>
      <c r="H158" s="197"/>
      <c r="I158" s="197"/>
      <c r="J158" s="197"/>
      <c r="K158" s="197"/>
      <c r="L158" s="197"/>
      <c r="M158" s="197"/>
      <c r="N158" s="197"/>
      <c r="O158" s="197"/>
      <c r="P158" s="197"/>
      <c r="Q158" s="197"/>
    </row>
    <row r="159" spans="1:17">
      <c r="A159" s="210">
        <f>A158+1</f>
        <v>1</v>
      </c>
      <c r="B159" s="214">
        <v>360</v>
      </c>
      <c r="C159" s="214">
        <v>3600</v>
      </c>
      <c r="D159" s="215" t="s">
        <v>220</v>
      </c>
      <c r="E159" s="201"/>
      <c r="F159" s="216">
        <v>14002572</v>
      </c>
      <c r="G159" s="197"/>
      <c r="H159" s="217">
        <v>0</v>
      </c>
      <c r="I159" s="197"/>
      <c r="J159" s="227">
        <v>0</v>
      </c>
      <c r="K159" s="197"/>
      <c r="L159" s="217">
        <v>0</v>
      </c>
      <c r="M159" s="219" t="s">
        <v>221</v>
      </c>
      <c r="N159" s="43"/>
      <c r="O159" s="43"/>
      <c r="P159" s="197"/>
      <c r="Q159" s="197"/>
    </row>
    <row r="160" spans="1:17">
      <c r="A160" s="210">
        <f t="shared" ref="A160:A183" si="5">A159+1</f>
        <v>2</v>
      </c>
      <c r="B160" s="214">
        <v>360</v>
      </c>
      <c r="C160" s="214">
        <v>3601</v>
      </c>
      <c r="D160" s="215" t="s">
        <v>246</v>
      </c>
      <c r="E160" s="201"/>
      <c r="F160" s="216">
        <v>5271275</v>
      </c>
      <c r="G160" s="197"/>
      <c r="H160" s="217">
        <v>3291028</v>
      </c>
      <c r="I160" s="197"/>
      <c r="J160" s="227">
        <v>6.8999999999999999E-3</v>
      </c>
      <c r="K160" s="197"/>
      <c r="L160" s="217">
        <f t="shared" ref="L160:L183" si="6">ROUND(F160*J160,0)</f>
        <v>36372</v>
      </c>
      <c r="M160" s="229">
        <v>0</v>
      </c>
      <c r="N160" s="228">
        <v>75</v>
      </c>
      <c r="O160" s="228" t="s">
        <v>247</v>
      </c>
      <c r="P160" s="197"/>
      <c r="Q160" s="197"/>
    </row>
    <row r="161" spans="1:17">
      <c r="A161" s="210">
        <f t="shared" si="5"/>
        <v>3</v>
      </c>
      <c r="B161" s="214">
        <v>361</v>
      </c>
      <c r="C161" s="214">
        <v>3610</v>
      </c>
      <c r="D161" s="215" t="s">
        <v>222</v>
      </c>
      <c r="E161" s="201"/>
      <c r="F161" s="216">
        <v>1574856</v>
      </c>
      <c r="G161" s="197"/>
      <c r="H161" s="217">
        <v>-25424</v>
      </c>
      <c r="I161" s="197"/>
      <c r="J161" s="227">
        <v>1.8800000000000001E-2</v>
      </c>
      <c r="K161" s="197"/>
      <c r="L161" s="217">
        <f t="shared" si="6"/>
        <v>29607</v>
      </c>
      <c r="M161" s="229">
        <v>-0.15</v>
      </c>
      <c r="N161" s="228">
        <v>70</v>
      </c>
      <c r="O161" s="228" t="s">
        <v>230</v>
      </c>
      <c r="P161" s="197"/>
      <c r="Q161" s="197"/>
    </row>
    <row r="162" spans="1:17">
      <c r="A162" s="210">
        <f t="shared" si="5"/>
        <v>4</v>
      </c>
      <c r="B162" s="214">
        <v>362</v>
      </c>
      <c r="C162" s="214">
        <v>3620</v>
      </c>
      <c r="D162" s="215" t="s">
        <v>262</v>
      </c>
      <c r="E162" s="201"/>
      <c r="F162" s="216">
        <v>84729397</v>
      </c>
      <c r="G162" s="197"/>
      <c r="H162" s="217">
        <v>4768344</v>
      </c>
      <c r="I162" s="197"/>
      <c r="J162" s="227">
        <v>3.9100000000000003E-2</v>
      </c>
      <c r="K162" s="197"/>
      <c r="L162" s="217">
        <f t="shared" si="6"/>
        <v>3312919</v>
      </c>
      <c r="M162" s="229">
        <v>-0.1</v>
      </c>
      <c r="N162" s="228">
        <v>32</v>
      </c>
      <c r="O162" s="228" t="s">
        <v>276</v>
      </c>
      <c r="P162" s="197"/>
      <c r="Q162" s="197"/>
    </row>
    <row r="163" spans="1:17">
      <c r="A163" s="210">
        <f t="shared" si="5"/>
        <v>5</v>
      </c>
      <c r="B163" s="214">
        <v>362</v>
      </c>
      <c r="C163" s="214">
        <v>3622</v>
      </c>
      <c r="D163" s="215" t="s">
        <v>266</v>
      </c>
      <c r="E163" s="201"/>
      <c r="F163" s="216">
        <v>48596984</v>
      </c>
      <c r="G163" s="197"/>
      <c r="H163" s="217">
        <v>11312329</v>
      </c>
      <c r="I163" s="197"/>
      <c r="J163" s="227">
        <v>1.7299999999999999E-2</v>
      </c>
      <c r="K163" s="197"/>
      <c r="L163" s="217">
        <f t="shared" si="6"/>
        <v>840728</v>
      </c>
      <c r="M163" s="229">
        <v>-0.1</v>
      </c>
      <c r="N163" s="228">
        <v>60</v>
      </c>
      <c r="O163" s="228" t="s">
        <v>230</v>
      </c>
      <c r="P163" s="197"/>
      <c r="Q163" s="197"/>
    </row>
    <row r="164" spans="1:17">
      <c r="A164" s="210">
        <f t="shared" si="5"/>
        <v>6</v>
      </c>
      <c r="B164" s="214">
        <v>363</v>
      </c>
      <c r="C164" s="214">
        <v>3630</v>
      </c>
      <c r="D164" s="215" t="s">
        <v>277</v>
      </c>
      <c r="E164" s="201"/>
      <c r="F164" s="216">
        <v>0</v>
      </c>
      <c r="G164" s="197"/>
      <c r="H164" s="217">
        <v>0</v>
      </c>
      <c r="I164" s="197"/>
      <c r="J164" s="227">
        <v>6.7799999999999999E-2</v>
      </c>
      <c r="K164" s="197"/>
      <c r="L164" s="217">
        <f t="shared" si="6"/>
        <v>0</v>
      </c>
      <c r="M164" s="229">
        <v>0</v>
      </c>
      <c r="N164" s="228">
        <v>15</v>
      </c>
      <c r="O164" s="228"/>
      <c r="P164" s="197"/>
      <c r="Q164" s="197"/>
    </row>
    <row r="165" spans="1:17">
      <c r="A165" s="210">
        <f t="shared" si="5"/>
        <v>7</v>
      </c>
      <c r="B165" s="214">
        <v>364</v>
      </c>
      <c r="C165" s="214">
        <v>3640</v>
      </c>
      <c r="D165" s="215" t="s">
        <v>278</v>
      </c>
      <c r="E165" s="201"/>
      <c r="F165" s="216">
        <v>83333055</v>
      </c>
      <c r="G165" s="197"/>
      <c r="H165" s="217">
        <v>30990566</v>
      </c>
      <c r="I165" s="197"/>
      <c r="J165" s="227">
        <v>2.3800000000000002E-2</v>
      </c>
      <c r="K165" s="197"/>
      <c r="L165" s="217">
        <f t="shared" si="6"/>
        <v>1983327</v>
      </c>
      <c r="M165" s="229">
        <v>-0.5</v>
      </c>
      <c r="N165" s="228">
        <v>55</v>
      </c>
      <c r="O165" s="228" t="s">
        <v>276</v>
      </c>
      <c r="P165" s="197"/>
      <c r="Q165" s="197"/>
    </row>
    <row r="166" spans="1:17">
      <c r="A166" s="210">
        <f t="shared" si="5"/>
        <v>8</v>
      </c>
      <c r="B166" s="214">
        <v>365</v>
      </c>
      <c r="C166" s="214">
        <v>3650</v>
      </c>
      <c r="D166" s="215" t="s">
        <v>269</v>
      </c>
      <c r="E166" s="201"/>
      <c r="F166" s="216">
        <v>158797704</v>
      </c>
      <c r="G166" s="197"/>
      <c r="H166" s="217">
        <v>35621917</v>
      </c>
      <c r="I166" s="197"/>
      <c r="J166" s="227">
        <v>2.5100000000000001E-2</v>
      </c>
      <c r="K166" s="197"/>
      <c r="L166" s="217">
        <f t="shared" si="6"/>
        <v>3985822</v>
      </c>
      <c r="M166" s="229">
        <v>-0.4</v>
      </c>
      <c r="N166" s="228">
        <v>53</v>
      </c>
      <c r="O166" s="228" t="s">
        <v>279</v>
      </c>
      <c r="P166" s="197"/>
      <c r="Q166" s="197"/>
    </row>
    <row r="167" spans="1:17">
      <c r="A167" s="210">
        <f t="shared" si="5"/>
        <v>9</v>
      </c>
      <c r="B167" s="214">
        <v>365</v>
      </c>
      <c r="C167" s="214">
        <v>3651</v>
      </c>
      <c r="D167" s="215" t="s">
        <v>271</v>
      </c>
      <c r="E167" s="201"/>
      <c r="F167" s="216">
        <v>8339117</v>
      </c>
      <c r="G167" s="197"/>
      <c r="H167" s="217">
        <v>780656</v>
      </c>
      <c r="I167" s="197"/>
      <c r="J167" s="227">
        <v>1.4999999999999999E-2</v>
      </c>
      <c r="K167" s="197"/>
      <c r="L167" s="217">
        <f t="shared" si="6"/>
        <v>125087</v>
      </c>
      <c r="M167" s="229">
        <v>0</v>
      </c>
      <c r="N167" s="228">
        <v>65</v>
      </c>
      <c r="O167" s="228" t="s">
        <v>265</v>
      </c>
      <c r="P167" s="197"/>
      <c r="Q167" s="197"/>
    </row>
    <row r="168" spans="1:17">
      <c r="A168" s="210">
        <f t="shared" si="5"/>
        <v>10</v>
      </c>
      <c r="B168" s="214">
        <v>366</v>
      </c>
      <c r="C168" s="214">
        <v>3660</v>
      </c>
      <c r="D168" s="215" t="s">
        <v>280</v>
      </c>
      <c r="E168" s="201"/>
      <c r="F168" s="216">
        <v>48256715</v>
      </c>
      <c r="G168" s="197"/>
      <c r="H168" s="217">
        <v>10202119</v>
      </c>
      <c r="I168" s="197"/>
      <c r="J168" s="227">
        <v>1.6E-2</v>
      </c>
      <c r="K168" s="197"/>
      <c r="L168" s="217">
        <f t="shared" si="6"/>
        <v>772107</v>
      </c>
      <c r="M168" s="229">
        <v>-0.25</v>
      </c>
      <c r="N168" s="228">
        <v>75</v>
      </c>
      <c r="O168" s="228" t="s">
        <v>265</v>
      </c>
      <c r="P168" s="197"/>
      <c r="Q168" s="197"/>
    </row>
    <row r="169" spans="1:17">
      <c r="A169" s="210">
        <f t="shared" si="5"/>
        <v>11</v>
      </c>
      <c r="B169" s="214">
        <v>367</v>
      </c>
      <c r="C169" s="214">
        <v>3670</v>
      </c>
      <c r="D169" s="215" t="s">
        <v>281</v>
      </c>
      <c r="E169" s="201"/>
      <c r="F169" s="216">
        <v>92338668</v>
      </c>
      <c r="G169" s="197"/>
      <c r="H169" s="217">
        <v>22348131</v>
      </c>
      <c r="I169" s="197"/>
      <c r="J169" s="227">
        <v>2.53E-2</v>
      </c>
      <c r="K169" s="197"/>
      <c r="L169" s="217">
        <f t="shared" si="6"/>
        <v>2336168</v>
      </c>
      <c r="M169" s="229">
        <v>-0.35</v>
      </c>
      <c r="N169" s="228">
        <v>56</v>
      </c>
      <c r="O169" s="228" t="s">
        <v>253</v>
      </c>
      <c r="P169" s="197"/>
      <c r="Q169" s="197"/>
    </row>
    <row r="170" spans="1:17">
      <c r="A170" s="210">
        <f t="shared" si="5"/>
        <v>12</v>
      </c>
      <c r="B170" s="214">
        <v>368</v>
      </c>
      <c r="C170" s="214">
        <v>3680</v>
      </c>
      <c r="D170" s="215" t="s">
        <v>282</v>
      </c>
      <c r="E170" s="201"/>
      <c r="F170" s="216">
        <v>82913299</v>
      </c>
      <c r="G170" s="197"/>
      <c r="H170" s="217">
        <v>27662987</v>
      </c>
      <c r="I170" s="197"/>
      <c r="J170" s="227">
        <v>2.0299999999999999E-2</v>
      </c>
      <c r="K170" s="197"/>
      <c r="L170" s="217">
        <f t="shared" si="6"/>
        <v>1683140</v>
      </c>
      <c r="M170" s="229">
        <v>-0.15</v>
      </c>
      <c r="N170" s="228">
        <v>48</v>
      </c>
      <c r="O170" s="228" t="s">
        <v>276</v>
      </c>
      <c r="P170" s="197"/>
      <c r="Q170" s="197"/>
    </row>
    <row r="171" spans="1:17">
      <c r="A171" s="210">
        <f t="shared" si="5"/>
        <v>13</v>
      </c>
      <c r="B171" s="214">
        <v>368</v>
      </c>
      <c r="C171" s="214">
        <v>3682</v>
      </c>
      <c r="D171" s="215" t="s">
        <v>283</v>
      </c>
      <c r="E171" s="201"/>
      <c r="F171" s="216">
        <v>305481</v>
      </c>
      <c r="G171" s="197"/>
      <c r="H171" s="217">
        <v>280477</v>
      </c>
      <c r="I171" s="197"/>
      <c r="J171" s="227">
        <v>5.3E-3</v>
      </c>
      <c r="K171" s="197"/>
      <c r="L171" s="217">
        <f t="shared" si="6"/>
        <v>1619</v>
      </c>
      <c r="M171" s="229">
        <v>-0.15</v>
      </c>
      <c r="N171" s="228">
        <v>55</v>
      </c>
      <c r="O171" s="228" t="s">
        <v>256</v>
      </c>
      <c r="P171" s="197"/>
      <c r="Q171" s="197"/>
    </row>
    <row r="172" spans="1:17">
      <c r="A172" s="210">
        <f t="shared" si="5"/>
        <v>14</v>
      </c>
      <c r="B172" s="214">
        <v>369</v>
      </c>
      <c r="C172" s="214">
        <v>3691</v>
      </c>
      <c r="D172" s="215" t="s">
        <v>284</v>
      </c>
      <c r="E172" s="201"/>
      <c r="F172" s="216">
        <v>3419442</v>
      </c>
      <c r="G172" s="197"/>
      <c r="H172" s="217">
        <v>852325</v>
      </c>
      <c r="I172" s="197"/>
      <c r="J172" s="227">
        <v>1.9699999999999999E-2</v>
      </c>
      <c r="K172" s="197"/>
      <c r="L172" s="217">
        <f t="shared" si="6"/>
        <v>67363</v>
      </c>
      <c r="M172" s="229">
        <v>-0.4</v>
      </c>
      <c r="N172" s="228">
        <v>65</v>
      </c>
      <c r="O172" s="228" t="s">
        <v>265</v>
      </c>
      <c r="P172" s="197"/>
      <c r="Q172" s="197"/>
    </row>
    <row r="173" spans="1:17">
      <c r="A173" s="210">
        <f t="shared" si="5"/>
        <v>15</v>
      </c>
      <c r="B173" s="214">
        <v>369</v>
      </c>
      <c r="C173" s="214">
        <v>3692</v>
      </c>
      <c r="D173" s="215" t="s">
        <v>285</v>
      </c>
      <c r="E173" s="201"/>
      <c r="F173" s="216">
        <v>19903748</v>
      </c>
      <c r="G173" s="197"/>
      <c r="H173" s="217">
        <v>11107185</v>
      </c>
      <c r="I173" s="197"/>
      <c r="J173" s="227">
        <v>1.7000000000000001E-2</v>
      </c>
      <c r="K173" s="197"/>
      <c r="L173" s="217">
        <f t="shared" si="6"/>
        <v>338364</v>
      </c>
      <c r="M173" s="229">
        <v>-0.4</v>
      </c>
      <c r="N173" s="228">
        <v>60</v>
      </c>
      <c r="O173" s="228" t="s">
        <v>263</v>
      </c>
      <c r="P173" s="197"/>
      <c r="Q173" s="197"/>
    </row>
    <row r="174" spans="1:17">
      <c r="A174" s="210">
        <f t="shared" si="5"/>
        <v>16</v>
      </c>
      <c r="B174" s="214">
        <v>370</v>
      </c>
      <c r="C174" s="214">
        <v>3700</v>
      </c>
      <c r="D174" s="215" t="s">
        <v>286</v>
      </c>
      <c r="E174" s="201"/>
      <c r="F174" s="216">
        <v>3047358</v>
      </c>
      <c r="G174" s="197"/>
      <c r="H174" s="217">
        <v>1077149</v>
      </c>
      <c r="I174" s="197"/>
      <c r="J174" s="227">
        <v>4.5999999999999999E-2</v>
      </c>
      <c r="K174" s="211"/>
      <c r="L174" s="217">
        <f t="shared" si="6"/>
        <v>140178</v>
      </c>
      <c r="M174" s="229">
        <v>-0.02</v>
      </c>
      <c r="N174" s="228">
        <v>24</v>
      </c>
      <c r="O174" s="228" t="s">
        <v>287</v>
      </c>
      <c r="P174" s="197"/>
      <c r="Q174" s="197"/>
    </row>
    <row r="175" spans="1:17">
      <c r="A175" s="210">
        <f t="shared" si="5"/>
        <v>17</v>
      </c>
      <c r="B175" s="214">
        <v>370</v>
      </c>
      <c r="C175" s="230">
        <v>3702</v>
      </c>
      <c r="D175" s="231" t="s">
        <v>288</v>
      </c>
      <c r="E175" s="201"/>
      <c r="F175" s="216">
        <v>30331889</v>
      </c>
      <c r="G175" s="197"/>
      <c r="H175" s="217">
        <v>9418376</v>
      </c>
      <c r="I175" s="197"/>
      <c r="J175" s="227">
        <v>6.1199999999999997E-2</v>
      </c>
      <c r="K175" s="211"/>
      <c r="L175" s="217">
        <f t="shared" si="6"/>
        <v>1856312</v>
      </c>
      <c r="M175" s="229">
        <v>0</v>
      </c>
      <c r="N175" s="228">
        <v>15</v>
      </c>
      <c r="O175" s="228" t="s">
        <v>227</v>
      </c>
      <c r="P175" s="197"/>
      <c r="Q175" s="197"/>
    </row>
    <row r="176" spans="1:17">
      <c r="A176" s="210">
        <f t="shared" si="5"/>
        <v>18</v>
      </c>
      <c r="B176" s="214">
        <v>371</v>
      </c>
      <c r="C176" s="230" t="s">
        <v>289</v>
      </c>
      <c r="D176" s="231" t="s">
        <v>290</v>
      </c>
      <c r="E176" s="201"/>
      <c r="F176" s="216">
        <v>1232302</v>
      </c>
      <c r="G176" s="197"/>
      <c r="H176" s="217">
        <v>-10153</v>
      </c>
      <c r="I176" s="197"/>
      <c r="J176" s="227">
        <v>0.10780000000000001</v>
      </c>
      <c r="K176" s="210"/>
      <c r="L176" s="217">
        <f t="shared" si="6"/>
        <v>132842</v>
      </c>
      <c r="M176" s="229">
        <v>-0.05</v>
      </c>
      <c r="N176" s="228">
        <v>11</v>
      </c>
      <c r="O176" s="228" t="s">
        <v>253</v>
      </c>
      <c r="P176" s="197"/>
      <c r="Q176" s="197"/>
    </row>
    <row r="177" spans="1:17">
      <c r="A177" s="210">
        <f t="shared" si="5"/>
        <v>19</v>
      </c>
      <c r="B177" s="214">
        <v>372</v>
      </c>
      <c r="C177" s="214">
        <v>3720</v>
      </c>
      <c r="D177" s="215" t="s">
        <v>291</v>
      </c>
      <c r="E177" s="201"/>
      <c r="F177" s="216">
        <v>10769</v>
      </c>
      <c r="G177" s="197"/>
      <c r="H177" s="217">
        <v>9668</v>
      </c>
      <c r="I177" s="197"/>
      <c r="J177" s="232" t="s">
        <v>292</v>
      </c>
      <c r="K177" s="211" t="s">
        <v>293</v>
      </c>
      <c r="L177" s="233" t="s">
        <v>292</v>
      </c>
      <c r="M177" s="229">
        <v>0</v>
      </c>
      <c r="N177" s="228">
        <v>30</v>
      </c>
      <c r="O177" s="228" t="s">
        <v>294</v>
      </c>
      <c r="P177" s="197"/>
      <c r="Q177" s="197"/>
    </row>
    <row r="178" spans="1:17">
      <c r="A178" s="210">
        <f t="shared" si="5"/>
        <v>20</v>
      </c>
      <c r="B178" s="214">
        <v>373</v>
      </c>
      <c r="C178" s="214">
        <v>3731</v>
      </c>
      <c r="D178" s="215" t="s">
        <v>295</v>
      </c>
      <c r="E178" s="201"/>
      <c r="F178" s="216">
        <v>2799022</v>
      </c>
      <c r="G178" s="197"/>
      <c r="H178" s="217">
        <v>2239367</v>
      </c>
      <c r="I178" s="197"/>
      <c r="J178" s="227">
        <v>1.2500000000000001E-2</v>
      </c>
      <c r="K178" s="211"/>
      <c r="L178" s="217">
        <f t="shared" si="6"/>
        <v>34988</v>
      </c>
      <c r="M178" s="229">
        <v>-0.15</v>
      </c>
      <c r="N178" s="228">
        <v>34</v>
      </c>
      <c r="O178" s="228" t="s">
        <v>296</v>
      </c>
      <c r="P178" s="197"/>
      <c r="Q178" s="197"/>
    </row>
    <row r="179" spans="1:17">
      <c r="A179" s="210">
        <f t="shared" si="5"/>
        <v>21</v>
      </c>
      <c r="B179" s="214">
        <v>373</v>
      </c>
      <c r="C179" s="214">
        <v>3732</v>
      </c>
      <c r="D179" s="215" t="s">
        <v>297</v>
      </c>
      <c r="E179" s="201"/>
      <c r="F179" s="216">
        <v>3760097</v>
      </c>
      <c r="G179" s="197"/>
      <c r="H179" s="217">
        <v>2751140</v>
      </c>
      <c r="I179" s="197"/>
      <c r="J179" s="227">
        <v>1.12E-2</v>
      </c>
      <c r="K179" s="220"/>
      <c r="L179" s="217">
        <f t="shared" si="6"/>
        <v>42113</v>
      </c>
      <c r="M179" s="229">
        <v>-0.2</v>
      </c>
      <c r="N179" s="228">
        <v>55</v>
      </c>
      <c r="O179" s="228" t="s">
        <v>256</v>
      </c>
      <c r="P179" s="197"/>
      <c r="Q179" s="197"/>
    </row>
    <row r="180" spans="1:17">
      <c r="A180" s="210">
        <f t="shared" si="5"/>
        <v>22</v>
      </c>
      <c r="B180" s="214">
        <v>373</v>
      </c>
      <c r="C180" s="214">
        <v>3733</v>
      </c>
      <c r="D180" s="215" t="s">
        <v>298</v>
      </c>
      <c r="E180" s="201"/>
      <c r="F180" s="216">
        <v>0</v>
      </c>
      <c r="G180" s="197"/>
      <c r="H180" s="217">
        <v>0</v>
      </c>
      <c r="I180" s="197"/>
      <c r="J180" s="227">
        <v>4.2099999999999999E-2</v>
      </c>
      <c r="K180" s="197"/>
      <c r="L180" s="217">
        <f t="shared" si="6"/>
        <v>0</v>
      </c>
      <c r="M180" s="229">
        <v>-0.1</v>
      </c>
      <c r="N180" s="228">
        <v>25</v>
      </c>
      <c r="O180" s="228" t="s">
        <v>299</v>
      </c>
      <c r="P180" s="197"/>
      <c r="Q180" s="197"/>
    </row>
    <row r="181" spans="1:17">
      <c r="A181" s="210">
        <f t="shared" si="5"/>
        <v>23</v>
      </c>
      <c r="B181" s="214">
        <v>373</v>
      </c>
      <c r="C181" s="214">
        <v>3734</v>
      </c>
      <c r="D181" s="215" t="s">
        <v>300</v>
      </c>
      <c r="E181" s="201"/>
      <c r="F181" s="216">
        <v>0</v>
      </c>
      <c r="G181" s="197"/>
      <c r="H181" s="217">
        <v>0</v>
      </c>
      <c r="I181" s="197"/>
      <c r="J181" s="227">
        <v>4.2099999999999999E-2</v>
      </c>
      <c r="K181" s="197"/>
      <c r="L181" s="217">
        <f t="shared" si="6"/>
        <v>0</v>
      </c>
      <c r="M181" s="229">
        <v>-0.1</v>
      </c>
      <c r="N181" s="228">
        <v>25</v>
      </c>
      <c r="O181" s="228" t="s">
        <v>299</v>
      </c>
      <c r="P181" s="197"/>
      <c r="Q181" s="197"/>
    </row>
    <row r="182" spans="1:17">
      <c r="A182" s="210">
        <f t="shared" si="5"/>
        <v>24</v>
      </c>
      <c r="B182" s="215"/>
      <c r="C182" s="215"/>
      <c r="D182" s="215" t="s">
        <v>239</v>
      </c>
      <c r="E182" s="201"/>
      <c r="F182" s="216">
        <v>0</v>
      </c>
      <c r="G182" s="197"/>
      <c r="H182" s="217">
        <v>0</v>
      </c>
      <c r="I182" s="197"/>
      <c r="J182" s="227">
        <v>2.6100000000000002E-2</v>
      </c>
      <c r="K182" s="197"/>
      <c r="L182" s="217">
        <f t="shared" si="6"/>
        <v>0</v>
      </c>
      <c r="M182" s="234"/>
      <c r="N182" s="228"/>
      <c r="O182" s="228"/>
      <c r="P182" s="197"/>
      <c r="Q182" s="197"/>
    </row>
    <row r="183" spans="1:17">
      <c r="A183" s="210">
        <f t="shared" si="5"/>
        <v>25</v>
      </c>
      <c r="B183" s="214"/>
      <c r="C183" s="214">
        <v>108</v>
      </c>
      <c r="D183" s="215" t="s">
        <v>240</v>
      </c>
      <c r="E183" s="201"/>
      <c r="F183" s="216">
        <v>0</v>
      </c>
      <c r="G183" s="197"/>
      <c r="H183" s="217">
        <v>-22560697</v>
      </c>
      <c r="I183" s="197"/>
      <c r="J183" s="227"/>
      <c r="K183" s="197"/>
      <c r="L183" s="217">
        <f t="shared" si="6"/>
        <v>0</v>
      </c>
      <c r="M183" s="234"/>
      <c r="N183" s="235"/>
      <c r="O183" s="228"/>
      <c r="P183" s="197"/>
      <c r="Q183" s="197"/>
    </row>
    <row r="184" spans="1:17">
      <c r="A184" s="210"/>
      <c r="B184" s="197"/>
      <c r="C184" s="210"/>
      <c r="D184" s="201"/>
      <c r="E184" s="201"/>
      <c r="F184" s="216"/>
      <c r="G184" s="197"/>
      <c r="H184" s="217"/>
      <c r="I184" s="197"/>
      <c r="J184" s="73"/>
      <c r="K184" s="197"/>
      <c r="L184" s="217"/>
      <c r="M184" s="74"/>
      <c r="N184" s="43"/>
      <c r="O184" s="57"/>
      <c r="P184" s="197"/>
      <c r="Q184" s="197"/>
    </row>
    <row r="185" spans="1:17">
      <c r="A185" s="210"/>
      <c r="B185" s="197"/>
      <c r="C185" s="210"/>
      <c r="D185" s="201"/>
      <c r="E185" s="201"/>
      <c r="F185" s="216"/>
      <c r="G185" s="220"/>
      <c r="H185" s="217"/>
      <c r="I185" s="197"/>
      <c r="J185" s="74"/>
      <c r="K185" s="197"/>
      <c r="L185" s="217"/>
      <c r="M185" s="74"/>
      <c r="N185" s="43"/>
      <c r="O185" s="57"/>
      <c r="P185" s="197"/>
      <c r="Q185" s="197"/>
    </row>
    <row r="186" spans="1:17">
      <c r="A186" s="197"/>
      <c r="B186" s="197"/>
      <c r="C186" s="197"/>
      <c r="D186" s="197"/>
      <c r="E186" s="197"/>
      <c r="F186" s="197"/>
      <c r="G186" s="203"/>
      <c r="H186" s="203"/>
      <c r="I186" s="203"/>
      <c r="J186" s="203"/>
      <c r="K186" s="203"/>
      <c r="L186" s="224"/>
      <c r="M186" s="203"/>
      <c r="N186" s="203"/>
      <c r="O186" s="203"/>
      <c r="P186" s="197"/>
      <c r="Q186" s="197"/>
    </row>
    <row r="187" spans="1:17">
      <c r="A187" s="204"/>
      <c r="B187" s="204"/>
      <c r="C187" s="204"/>
      <c r="D187" s="204"/>
      <c r="E187" s="204"/>
      <c r="F187" s="204"/>
      <c r="G187" s="208"/>
      <c r="H187" s="197"/>
      <c r="I187" s="197"/>
      <c r="J187" s="197"/>
      <c r="K187" s="197"/>
      <c r="L187" s="217"/>
      <c r="M187" s="197"/>
      <c r="N187" s="197"/>
      <c r="O187" s="197"/>
      <c r="P187" s="197"/>
      <c r="Q187" s="197"/>
    </row>
    <row r="188" spans="1:17">
      <c r="A188" s="210">
        <f>A183+1</f>
        <v>26</v>
      </c>
      <c r="B188" s="197"/>
      <c r="C188" s="197"/>
      <c r="D188" s="201" t="s">
        <v>301</v>
      </c>
      <c r="E188" s="201"/>
      <c r="F188" s="216">
        <f>SUM(F159:F187)</f>
        <v>692963750</v>
      </c>
      <c r="G188" s="201"/>
      <c r="H188" s="216">
        <f>SUM(H159:H187)</f>
        <v>152117490</v>
      </c>
      <c r="I188" s="197"/>
      <c r="J188" s="197"/>
      <c r="K188" s="197"/>
      <c r="L188" s="216">
        <f>SUM(L159:L187)</f>
        <v>17719056</v>
      </c>
      <c r="M188" s="197"/>
      <c r="N188" s="197"/>
      <c r="O188" s="197"/>
      <c r="P188" s="197"/>
      <c r="Q188" s="197"/>
    </row>
    <row r="189" spans="1:17">
      <c r="A189" s="197"/>
      <c r="B189" s="197"/>
      <c r="C189" s="197"/>
      <c r="D189" s="197"/>
      <c r="E189" s="197"/>
      <c r="F189" s="197"/>
      <c r="G189" s="203"/>
      <c r="H189" s="203"/>
      <c r="I189" s="203"/>
      <c r="J189" s="203"/>
      <c r="K189" s="203"/>
      <c r="L189" s="203"/>
      <c r="M189" s="203"/>
      <c r="N189" s="203"/>
      <c r="O189" s="203"/>
      <c r="P189" s="197"/>
      <c r="Q189" s="197"/>
    </row>
    <row r="190" spans="1:17">
      <c r="A190" s="204"/>
      <c r="B190" s="204"/>
      <c r="C190" s="204"/>
      <c r="D190" s="204"/>
      <c r="E190" s="204"/>
      <c r="F190" s="204"/>
      <c r="G190" s="208"/>
      <c r="H190" s="197"/>
      <c r="I190" s="197"/>
      <c r="J190" s="197"/>
      <c r="K190" s="197"/>
      <c r="L190" s="197"/>
      <c r="M190" s="197"/>
      <c r="N190" s="197"/>
      <c r="O190" s="197"/>
      <c r="P190" s="197"/>
      <c r="Q190" s="197"/>
    </row>
    <row r="191" spans="1:17">
      <c r="A191" s="220" t="s">
        <v>273</v>
      </c>
      <c r="B191" s="197"/>
      <c r="C191" s="197"/>
      <c r="D191" s="197"/>
      <c r="E191" s="197"/>
      <c r="F191" s="197"/>
      <c r="G191" s="197"/>
      <c r="H191" s="197"/>
      <c r="I191" s="197"/>
      <c r="J191" s="197"/>
      <c r="K191" s="197"/>
      <c r="L191" s="197"/>
      <c r="M191" s="197"/>
      <c r="N191" s="197"/>
      <c r="O191" s="197"/>
      <c r="P191" s="197"/>
      <c r="Q191" s="197"/>
    </row>
    <row r="192" spans="1:17">
      <c r="A192" s="220" t="s">
        <v>302</v>
      </c>
      <c r="B192" s="197"/>
      <c r="C192" s="197"/>
      <c r="D192" s="197"/>
      <c r="E192" s="197"/>
      <c r="F192" s="197"/>
      <c r="G192" s="197"/>
      <c r="H192" s="197"/>
      <c r="I192" s="197"/>
      <c r="J192" s="197"/>
      <c r="K192" s="197"/>
      <c r="L192" s="197"/>
      <c r="M192" s="197"/>
      <c r="N192" s="197"/>
      <c r="O192" s="197"/>
      <c r="P192" s="197"/>
      <c r="Q192" s="197"/>
    </row>
    <row r="193" spans="1:17">
      <c r="A193" s="236"/>
      <c r="B193" s="197"/>
      <c r="C193" s="197"/>
      <c r="D193" s="197"/>
      <c r="E193" s="197"/>
      <c r="F193" s="197"/>
      <c r="G193" s="197"/>
      <c r="H193" s="197"/>
      <c r="I193" s="197"/>
      <c r="J193" s="197"/>
      <c r="K193" s="197"/>
      <c r="L193" s="197"/>
      <c r="M193" s="197"/>
      <c r="N193" s="197"/>
      <c r="O193" s="197"/>
      <c r="P193" s="197"/>
      <c r="Q193" s="197"/>
    </row>
    <row r="194" spans="1:17">
      <c r="A194" s="236"/>
      <c r="B194" s="197"/>
      <c r="C194" s="197"/>
      <c r="D194" s="197"/>
      <c r="E194" s="197"/>
      <c r="F194" s="197"/>
      <c r="G194" s="197"/>
      <c r="H194" s="197"/>
      <c r="I194" s="197"/>
      <c r="J194" s="197"/>
      <c r="K194" s="197"/>
      <c r="L194" s="197"/>
      <c r="M194" s="197"/>
      <c r="N194" s="197"/>
      <c r="O194" s="197"/>
      <c r="P194" s="197"/>
      <c r="Q194" s="197"/>
    </row>
    <row r="195" spans="1:17">
      <c r="A195" s="196" t="str">
        <f t="shared" ref="A195:A200" si="7">A1</f>
        <v>DUKE ENERGY KENTUCKY, INC.</v>
      </c>
      <c r="B195" s="196"/>
      <c r="C195" s="196"/>
      <c r="D195" s="196"/>
      <c r="E195" s="196"/>
      <c r="F195" s="196"/>
      <c r="G195" s="196"/>
      <c r="H195" s="196"/>
      <c r="I195" s="196"/>
      <c r="J195" s="196"/>
      <c r="K195" s="196"/>
      <c r="L195" s="196"/>
      <c r="M195" s="196"/>
      <c r="N195" s="196"/>
      <c r="O195" s="196"/>
      <c r="P195" s="197"/>
      <c r="Q195" s="197"/>
    </row>
    <row r="196" spans="1:17">
      <c r="A196" s="196" t="str">
        <f t="shared" si="7"/>
        <v>CASE NO. 2022-00372</v>
      </c>
      <c r="B196" s="196"/>
      <c r="C196" s="196"/>
      <c r="D196" s="196"/>
      <c r="E196" s="196"/>
      <c r="F196" s="196"/>
      <c r="G196" s="196"/>
      <c r="H196" s="196"/>
      <c r="I196" s="196"/>
      <c r="J196" s="196"/>
      <c r="K196" s="196"/>
      <c r="L196" s="196"/>
      <c r="M196" s="196"/>
      <c r="N196" s="196"/>
      <c r="O196" s="196"/>
      <c r="P196" s="197"/>
      <c r="Q196" s="197"/>
    </row>
    <row r="197" spans="1:17">
      <c r="A197" s="196" t="str">
        <f t="shared" si="7"/>
        <v>DEPRECIATION AND AMORTIZATION ACCRUAL RATES AND</v>
      </c>
      <c r="B197" s="196"/>
      <c r="C197" s="196"/>
      <c r="D197" s="196"/>
      <c r="E197" s="196"/>
      <c r="F197" s="196"/>
      <c r="G197" s="196"/>
      <c r="H197" s="196"/>
      <c r="I197" s="196"/>
      <c r="J197" s="196"/>
      <c r="K197" s="196"/>
      <c r="L197" s="196"/>
      <c r="M197" s="196"/>
      <c r="N197" s="196"/>
      <c r="O197" s="196"/>
      <c r="P197" s="197"/>
      <c r="Q197" s="197"/>
    </row>
    <row r="198" spans="1:17">
      <c r="A198" s="196" t="str">
        <f t="shared" si="7"/>
        <v>JURISDICTIONAL ACCUMULATED BALANCES BY ACCOUNTS,</v>
      </c>
      <c r="B198" s="196"/>
      <c r="C198" s="196"/>
      <c r="D198" s="196"/>
      <c r="E198" s="196"/>
      <c r="F198" s="196"/>
      <c r="G198" s="196"/>
      <c r="H198" s="196"/>
      <c r="I198" s="196"/>
      <c r="J198" s="196"/>
      <c r="K198" s="196"/>
      <c r="L198" s="196"/>
      <c r="M198" s="196"/>
      <c r="N198" s="196"/>
      <c r="O198" s="196"/>
      <c r="P198" s="197"/>
      <c r="Q198" s="197"/>
    </row>
    <row r="199" spans="1:17">
      <c r="A199" s="196" t="str">
        <f t="shared" si="7"/>
        <v>FUNCTIONAL CLASS OR MAJOR PROPERTY GROUP</v>
      </c>
      <c r="B199" s="196"/>
      <c r="C199" s="196"/>
      <c r="D199" s="196"/>
      <c r="E199" s="196"/>
      <c r="F199" s="196"/>
      <c r="G199" s="196"/>
      <c r="H199" s="196"/>
      <c r="I199" s="196"/>
      <c r="J199" s="196"/>
      <c r="K199" s="196"/>
      <c r="L199" s="196"/>
      <c r="M199" s="196"/>
      <c r="N199" s="196"/>
      <c r="O199" s="196"/>
      <c r="P199" s="197"/>
      <c r="Q199" s="197"/>
    </row>
    <row r="200" spans="1:17">
      <c r="A200" s="196" t="str">
        <f t="shared" si="7"/>
        <v>THIRTEEN MONTH AVERAGE AS OF JUNE 30, 2024</v>
      </c>
      <c r="B200" s="196"/>
      <c r="C200" s="196"/>
      <c r="D200" s="196"/>
      <c r="E200" s="196"/>
      <c r="F200" s="196"/>
      <c r="G200" s="196"/>
      <c r="H200" s="196"/>
      <c r="I200" s="196"/>
      <c r="J200" s="196"/>
      <c r="K200" s="196"/>
      <c r="L200" s="196"/>
      <c r="M200" s="196"/>
      <c r="N200" s="196"/>
      <c r="O200" s="196"/>
      <c r="P200" s="197"/>
      <c r="Q200" s="197"/>
    </row>
    <row r="201" spans="1:17">
      <c r="A201" s="196"/>
      <c r="B201" s="196"/>
      <c r="C201" s="196"/>
      <c r="D201" s="196"/>
      <c r="E201" s="196"/>
      <c r="F201" s="196"/>
      <c r="G201" s="196"/>
      <c r="H201" s="197"/>
      <c r="I201" s="197"/>
      <c r="J201" s="197"/>
      <c r="K201" s="197"/>
      <c r="L201" s="197"/>
      <c r="M201" s="197"/>
      <c r="N201" s="197"/>
      <c r="O201" s="197"/>
      <c r="P201" s="197"/>
      <c r="Q201" s="197"/>
    </row>
    <row r="202" spans="1:17">
      <c r="A202" s="196" t="s">
        <v>303</v>
      </c>
      <c r="B202" s="196"/>
      <c r="C202" s="196"/>
      <c r="D202" s="196"/>
      <c r="E202" s="196"/>
      <c r="F202" s="196"/>
      <c r="G202" s="196"/>
      <c r="H202" s="196"/>
      <c r="I202" s="196"/>
      <c r="J202" s="196"/>
      <c r="K202" s="196"/>
      <c r="L202" s="196"/>
      <c r="M202" s="196"/>
      <c r="N202" s="196"/>
      <c r="O202" s="196"/>
      <c r="P202" s="197"/>
      <c r="Q202" s="197"/>
    </row>
    <row r="203" spans="1:17">
      <c r="A203" s="200" t="s">
        <v>175</v>
      </c>
      <c r="B203" s="200"/>
      <c r="C203" s="200"/>
      <c r="D203" s="200"/>
      <c r="E203" s="200"/>
      <c r="F203" s="200"/>
      <c r="G203" s="200"/>
      <c r="H203" s="200"/>
      <c r="I203" s="200"/>
      <c r="J203" s="200"/>
      <c r="K203" s="200"/>
      <c r="L203" s="200"/>
      <c r="M203" s="200"/>
      <c r="N203" s="200"/>
      <c r="O203" s="200"/>
      <c r="P203" s="197"/>
      <c r="Q203" s="197"/>
    </row>
    <row r="204" spans="1:17">
      <c r="A204" s="197"/>
      <c r="B204" s="197"/>
      <c r="C204" s="197"/>
      <c r="D204" s="197"/>
      <c r="E204" s="197"/>
      <c r="F204" s="197"/>
      <c r="G204" s="197"/>
      <c r="H204" s="197"/>
      <c r="I204" s="197"/>
      <c r="J204" s="197"/>
      <c r="K204" s="197"/>
      <c r="L204" s="197"/>
      <c r="M204" s="197"/>
      <c r="N204" s="197"/>
      <c r="O204" s="197"/>
      <c r="P204" s="197"/>
      <c r="Q204" s="197"/>
    </row>
    <row r="205" spans="1:17">
      <c r="A205" s="201" t="str">
        <f>A12</f>
        <v>DATA:  BASE PERIOD  "X" FORECASTED PERIOD</v>
      </c>
      <c r="B205" s="197"/>
      <c r="C205" s="197"/>
      <c r="D205" s="197"/>
      <c r="E205" s="197"/>
      <c r="F205" s="197"/>
      <c r="G205" s="197"/>
      <c r="H205" s="197"/>
      <c r="I205" s="197"/>
      <c r="J205" s="197"/>
      <c r="K205" s="197"/>
      <c r="L205" s="197"/>
      <c r="M205" s="202" t="str">
        <f>M12</f>
        <v>SCHEDULE B-3.2</v>
      </c>
      <c r="N205" s="197"/>
      <c r="O205" s="197"/>
      <c r="P205" s="197"/>
      <c r="Q205" s="197"/>
    </row>
    <row r="206" spans="1:17">
      <c r="A206" s="201" t="str">
        <f>A13</f>
        <v xml:space="preserve">TYPE OF FILING:  "X" ORIGINAL   UPDATED    REVISED  </v>
      </c>
      <c r="B206" s="197"/>
      <c r="C206" s="197"/>
      <c r="D206" s="197"/>
      <c r="E206" s="197"/>
      <c r="F206" s="197"/>
      <c r="G206" s="197"/>
      <c r="H206" s="197"/>
      <c r="I206" s="197"/>
      <c r="J206" s="197"/>
      <c r="K206" s="197"/>
      <c r="L206" s="197"/>
      <c r="M206" s="202" t="s">
        <v>304</v>
      </c>
      <c r="N206" s="197"/>
      <c r="O206" s="197"/>
      <c r="P206" s="197"/>
      <c r="Q206" s="197"/>
    </row>
    <row r="207" spans="1:17">
      <c r="A207" s="201" t="str">
        <f>A14</f>
        <v>WORK PAPER REFERENCE NOS.: SCHEDULE B-2.1, SCHEDULE B-3</v>
      </c>
      <c r="B207" s="197"/>
      <c r="C207" s="197"/>
      <c r="D207" s="197"/>
      <c r="E207" s="197"/>
      <c r="F207" s="197"/>
      <c r="G207" s="197"/>
      <c r="H207" s="197"/>
      <c r="I207" s="197"/>
      <c r="J207" s="197"/>
      <c r="K207" s="197"/>
      <c r="L207" s="197"/>
      <c r="M207" s="202" t="str">
        <f>M14</f>
        <v>WITNESS RESPONSIBLE:</v>
      </c>
      <c r="N207" s="197"/>
      <c r="O207" s="197"/>
      <c r="P207" s="197"/>
      <c r="Q207" s="197"/>
    </row>
    <row r="208" spans="1:17">
      <c r="A208" s="197"/>
      <c r="B208" s="197"/>
      <c r="C208" s="197"/>
      <c r="D208" s="197"/>
      <c r="E208" s="197"/>
      <c r="F208" s="197"/>
      <c r="G208" s="197"/>
      <c r="H208" s="197"/>
      <c r="I208" s="197"/>
      <c r="J208" s="197"/>
      <c r="K208" s="197"/>
      <c r="L208" s="197"/>
      <c r="M208" s="217" t="str">
        <f>M15</f>
        <v>G. S. CARPENTER / H. C. DANG</v>
      </c>
      <c r="N208" s="197"/>
      <c r="O208" s="197"/>
      <c r="P208" s="197"/>
      <c r="Q208" s="197"/>
    </row>
    <row r="209" spans="1:17">
      <c r="A209" s="197"/>
      <c r="B209" s="197"/>
      <c r="C209" s="197"/>
      <c r="D209" s="197"/>
      <c r="E209" s="197"/>
      <c r="F209" s="197"/>
      <c r="G209" s="197"/>
      <c r="H209" s="197"/>
      <c r="I209" s="197"/>
      <c r="J209" s="197"/>
      <c r="K209" s="197"/>
      <c r="L209" s="197"/>
      <c r="M209" s="197"/>
      <c r="N209" s="197"/>
      <c r="O209" s="197"/>
      <c r="P209" s="197"/>
      <c r="Q209" s="197"/>
    </row>
    <row r="210" spans="1:17">
      <c r="A210" s="197"/>
      <c r="B210" s="197"/>
      <c r="C210" s="197"/>
      <c r="D210" s="197"/>
      <c r="E210" s="197"/>
      <c r="F210" s="197"/>
      <c r="G210" s="197"/>
      <c r="H210" s="197"/>
      <c r="I210" s="197"/>
      <c r="J210" s="197"/>
      <c r="K210" s="197"/>
      <c r="L210" s="197"/>
      <c r="M210" s="197"/>
      <c r="N210" s="197"/>
      <c r="O210" s="197"/>
      <c r="P210" s="197"/>
      <c r="Q210" s="197"/>
    </row>
    <row r="211" spans="1:17">
      <c r="A211" s="197"/>
      <c r="B211" s="203"/>
      <c r="C211" s="197"/>
      <c r="D211" s="197"/>
      <c r="E211" s="197"/>
      <c r="F211" s="203"/>
      <c r="G211" s="203"/>
      <c r="H211" s="203"/>
      <c r="I211" s="203"/>
      <c r="J211" s="203"/>
      <c r="K211" s="203"/>
      <c r="L211" s="203"/>
      <c r="M211" s="203"/>
      <c r="N211" s="203"/>
      <c r="O211" s="203"/>
      <c r="P211" s="197"/>
      <c r="Q211" s="197"/>
    </row>
    <row r="212" spans="1:17">
      <c r="A212" s="204"/>
      <c r="B212" s="205"/>
      <c r="C212" s="206"/>
      <c r="D212" s="204"/>
      <c r="E212" s="204"/>
      <c r="F212" s="207" t="s">
        <v>183</v>
      </c>
      <c r="G212" s="207"/>
      <c r="H212" s="207"/>
      <c r="I212" s="197"/>
      <c r="J212" s="197"/>
      <c r="K212" s="197"/>
      <c r="L212" s="197"/>
      <c r="M212" s="197"/>
      <c r="N212" s="197"/>
      <c r="O212" s="197"/>
      <c r="P212" s="197"/>
      <c r="Q212" s="197"/>
    </row>
    <row r="213" spans="1:17">
      <c r="A213" s="208"/>
      <c r="B213" s="209" t="s">
        <v>184</v>
      </c>
      <c r="C213" s="209" t="s">
        <v>185</v>
      </c>
      <c r="D213" s="210" t="s">
        <v>186</v>
      </c>
      <c r="E213" s="210"/>
      <c r="F213" s="676" t="s">
        <v>187</v>
      </c>
      <c r="G213" s="676"/>
      <c r="H213" s="676"/>
      <c r="I213" s="197"/>
      <c r="J213" s="210" t="s">
        <v>188</v>
      </c>
      <c r="K213" s="197"/>
      <c r="L213" s="210" t="s">
        <v>189</v>
      </c>
      <c r="M213" s="197"/>
      <c r="N213" s="210" t="s">
        <v>190</v>
      </c>
      <c r="O213" s="197"/>
      <c r="P213" s="197"/>
      <c r="Q213" s="197"/>
    </row>
    <row r="214" spans="1:17">
      <c r="A214" s="210" t="s">
        <v>80</v>
      </c>
      <c r="B214" s="210" t="s">
        <v>191</v>
      </c>
      <c r="C214" s="210" t="s">
        <v>191</v>
      </c>
      <c r="D214" s="210" t="s">
        <v>192</v>
      </c>
      <c r="E214" s="210"/>
      <c r="F214" s="210" t="s">
        <v>193</v>
      </c>
      <c r="G214" s="210"/>
      <c r="H214" s="210" t="s">
        <v>194</v>
      </c>
      <c r="I214" s="197"/>
      <c r="J214" s="210" t="s">
        <v>195</v>
      </c>
      <c r="K214" s="197"/>
      <c r="L214" s="210" t="s">
        <v>196</v>
      </c>
      <c r="M214" s="211" t="s">
        <v>197</v>
      </c>
      <c r="N214" s="210" t="s">
        <v>198</v>
      </c>
      <c r="O214" s="210" t="s">
        <v>199</v>
      </c>
      <c r="P214" s="197"/>
      <c r="Q214" s="197"/>
    </row>
    <row r="215" spans="1:17">
      <c r="A215" s="210" t="s">
        <v>200</v>
      </c>
      <c r="B215" s="210" t="s">
        <v>200</v>
      </c>
      <c r="C215" s="210" t="s">
        <v>200</v>
      </c>
      <c r="D215" s="210" t="s">
        <v>201</v>
      </c>
      <c r="E215" s="210"/>
      <c r="F215" s="210" t="s">
        <v>202</v>
      </c>
      <c r="G215" s="210"/>
      <c r="H215" s="210" t="s">
        <v>203</v>
      </c>
      <c r="I215" s="197"/>
      <c r="J215" s="210" t="s">
        <v>204</v>
      </c>
      <c r="K215" s="197"/>
      <c r="L215" s="210" t="s">
        <v>84</v>
      </c>
      <c r="M215" s="210" t="s">
        <v>205</v>
      </c>
      <c r="N215" s="210" t="s">
        <v>206</v>
      </c>
      <c r="O215" s="210" t="s">
        <v>207</v>
      </c>
      <c r="P215" s="197"/>
      <c r="Q215" s="197"/>
    </row>
    <row r="216" spans="1:17">
      <c r="A216" s="212" t="s">
        <v>208</v>
      </c>
      <c r="B216" s="212" t="s">
        <v>209</v>
      </c>
      <c r="C216" s="212" t="s">
        <v>210</v>
      </c>
      <c r="D216" s="212" t="s">
        <v>211</v>
      </c>
      <c r="E216" s="212"/>
      <c r="F216" s="212" t="s">
        <v>212</v>
      </c>
      <c r="G216" s="212"/>
      <c r="H216" s="212" t="s">
        <v>213</v>
      </c>
      <c r="I216" s="203"/>
      <c r="J216" s="212" t="s">
        <v>214</v>
      </c>
      <c r="K216" s="212"/>
      <c r="L216" s="212" t="s">
        <v>215</v>
      </c>
      <c r="M216" s="212" t="s">
        <v>216</v>
      </c>
      <c r="N216" s="212" t="s">
        <v>217</v>
      </c>
      <c r="O216" s="212" t="s">
        <v>218</v>
      </c>
      <c r="P216" s="197"/>
      <c r="Q216" s="197"/>
    </row>
    <row r="217" spans="1:17">
      <c r="A217" s="211"/>
      <c r="B217" s="211"/>
      <c r="C217" s="211"/>
      <c r="D217" s="211"/>
      <c r="E217" s="211"/>
      <c r="F217" s="210" t="s">
        <v>219</v>
      </c>
      <c r="G217" s="211"/>
      <c r="H217" s="210" t="s">
        <v>219</v>
      </c>
      <c r="I217" s="197"/>
      <c r="J217" s="211"/>
      <c r="K217" s="211"/>
      <c r="L217" s="210" t="s">
        <v>219</v>
      </c>
      <c r="M217" s="211"/>
      <c r="N217" s="211"/>
      <c r="O217" s="211"/>
      <c r="P217" s="197"/>
      <c r="Q217" s="197"/>
    </row>
    <row r="218" spans="1:17">
      <c r="A218" s="197"/>
      <c r="B218" s="197"/>
      <c r="C218" s="197"/>
      <c r="D218" s="197"/>
      <c r="E218" s="197"/>
      <c r="F218" s="197"/>
      <c r="G218" s="197"/>
      <c r="H218" s="217"/>
      <c r="I218" s="197"/>
      <c r="J218" s="197"/>
      <c r="K218" s="197"/>
      <c r="L218" s="197"/>
      <c r="M218" s="197"/>
      <c r="N218" s="197"/>
      <c r="O218" s="197"/>
      <c r="P218" s="197"/>
      <c r="Q218" s="197"/>
    </row>
    <row r="219" spans="1:17">
      <c r="A219" s="210">
        <v>1</v>
      </c>
      <c r="B219" s="214">
        <v>303</v>
      </c>
      <c r="C219" s="214">
        <v>3030</v>
      </c>
      <c r="D219" s="215" t="s">
        <v>305</v>
      </c>
      <c r="E219" s="197"/>
      <c r="F219" s="217">
        <v>37376913</v>
      </c>
      <c r="G219" s="217"/>
      <c r="H219" s="217">
        <v>15807767</v>
      </c>
      <c r="I219" s="197"/>
      <c r="J219" s="218" t="s">
        <v>234</v>
      </c>
      <c r="K219" s="197"/>
      <c r="L219" s="237">
        <v>5181547</v>
      </c>
      <c r="M219" s="218" t="s">
        <v>234</v>
      </c>
      <c r="N219" s="43"/>
      <c r="O219" s="43"/>
      <c r="P219" s="197"/>
      <c r="Q219" s="197"/>
    </row>
    <row r="220" spans="1:17">
      <c r="A220" s="210">
        <v>2</v>
      </c>
      <c r="B220" s="214">
        <v>390</v>
      </c>
      <c r="C220" s="214">
        <v>3900</v>
      </c>
      <c r="D220" s="215" t="s">
        <v>222</v>
      </c>
      <c r="E220" s="201"/>
      <c r="F220" s="217">
        <v>202337</v>
      </c>
      <c r="G220" s="217"/>
      <c r="H220" s="217">
        <v>69547</v>
      </c>
      <c r="I220" s="197"/>
      <c r="J220" s="238">
        <v>3.3300000000000003E-2</v>
      </c>
      <c r="K220" s="197"/>
      <c r="L220" s="217">
        <f>ROUND(F220*J220,0)</f>
        <v>6738</v>
      </c>
      <c r="M220" s="221">
        <v>-0.1</v>
      </c>
      <c r="N220" s="222">
        <v>40</v>
      </c>
      <c r="O220" s="222" t="s">
        <v>223</v>
      </c>
      <c r="P220" s="197"/>
      <c r="Q220" s="197"/>
    </row>
    <row r="221" spans="1:17">
      <c r="A221" s="210">
        <v>3</v>
      </c>
      <c r="B221" s="214">
        <v>391</v>
      </c>
      <c r="C221" s="214">
        <v>3910</v>
      </c>
      <c r="D221" s="215" t="s">
        <v>306</v>
      </c>
      <c r="E221" s="201"/>
      <c r="F221" s="217">
        <v>456050</v>
      </c>
      <c r="G221" s="217"/>
      <c r="H221" s="217">
        <v>32355</v>
      </c>
      <c r="I221" s="197"/>
      <c r="J221" s="238">
        <v>0.05</v>
      </c>
      <c r="K221" s="211"/>
      <c r="L221" s="233">
        <f>ROUND(F221*J221,0)</f>
        <v>22803</v>
      </c>
      <c r="M221" s="221">
        <v>0</v>
      </c>
      <c r="N221" s="222">
        <v>20</v>
      </c>
      <c r="O221" s="222" t="s">
        <v>307</v>
      </c>
      <c r="P221" s="197"/>
      <c r="Q221" s="197"/>
    </row>
    <row r="222" spans="1:17">
      <c r="A222" s="210">
        <v>4</v>
      </c>
      <c r="B222" s="214">
        <v>391</v>
      </c>
      <c r="C222" s="214" t="s">
        <v>308</v>
      </c>
      <c r="D222" s="215" t="s">
        <v>306</v>
      </c>
      <c r="E222" s="201"/>
      <c r="F222" s="217"/>
      <c r="G222" s="217"/>
      <c r="H222" s="217">
        <v>166</v>
      </c>
      <c r="I222" s="197"/>
      <c r="J222" s="238" t="s">
        <v>309</v>
      </c>
      <c r="K222" s="236" t="s">
        <v>293</v>
      </c>
      <c r="L222" s="217">
        <v>-1744</v>
      </c>
      <c r="M222" s="218" t="s">
        <v>292</v>
      </c>
      <c r="N222" s="222" t="s">
        <v>292</v>
      </c>
      <c r="O222" s="222" t="s">
        <v>292</v>
      </c>
      <c r="P222" s="197"/>
      <c r="Q222" s="197"/>
    </row>
    <row r="223" spans="1:17">
      <c r="A223" s="210">
        <v>5</v>
      </c>
      <c r="B223" s="214">
        <v>391</v>
      </c>
      <c r="C223" s="214">
        <v>3911</v>
      </c>
      <c r="D223" s="215" t="s">
        <v>310</v>
      </c>
      <c r="E223" s="201"/>
      <c r="F223" s="217">
        <v>6629656</v>
      </c>
      <c r="G223" s="217"/>
      <c r="H223" s="217">
        <v>2043801</v>
      </c>
      <c r="I223" s="197"/>
      <c r="J223" s="238">
        <v>0.2</v>
      </c>
      <c r="K223" s="197"/>
      <c r="L223" s="217">
        <f t="shared" ref="L223:L232" si="8">ROUND(F223*J223,0)</f>
        <v>1325931</v>
      </c>
      <c r="M223" s="221">
        <v>0</v>
      </c>
      <c r="N223" s="222">
        <v>5</v>
      </c>
      <c r="O223" s="222" t="s">
        <v>307</v>
      </c>
      <c r="P223" s="197"/>
      <c r="Q223" s="197"/>
    </row>
    <row r="224" spans="1:17">
      <c r="A224" s="210">
        <v>6</v>
      </c>
      <c r="B224" s="214">
        <v>391</v>
      </c>
      <c r="C224" s="214" t="s">
        <v>311</v>
      </c>
      <c r="D224" s="215" t="s">
        <v>310</v>
      </c>
      <c r="E224" s="201"/>
      <c r="F224" s="217"/>
      <c r="G224" s="217"/>
      <c r="H224" s="217">
        <v>32267</v>
      </c>
      <c r="I224" s="197"/>
      <c r="J224" s="238" t="s">
        <v>309</v>
      </c>
      <c r="K224" s="236" t="s">
        <v>293</v>
      </c>
      <c r="L224" s="217">
        <v>-16380</v>
      </c>
      <c r="M224" s="218" t="s">
        <v>292</v>
      </c>
      <c r="N224" s="222" t="s">
        <v>292</v>
      </c>
      <c r="O224" s="222" t="s">
        <v>292</v>
      </c>
      <c r="P224" s="197"/>
      <c r="Q224" s="197"/>
    </row>
    <row r="225" spans="1:17">
      <c r="A225" s="210">
        <v>7</v>
      </c>
      <c r="B225" s="214">
        <v>392</v>
      </c>
      <c r="C225" s="214">
        <v>3920</v>
      </c>
      <c r="D225" s="215" t="s">
        <v>312</v>
      </c>
      <c r="E225" s="201"/>
      <c r="F225" s="217">
        <v>1155292</v>
      </c>
      <c r="G225" s="217"/>
      <c r="H225" s="217">
        <v>518087</v>
      </c>
      <c r="I225" s="197"/>
      <c r="J225" s="238">
        <v>6.2E-2</v>
      </c>
      <c r="K225" s="197"/>
      <c r="L225" s="217" t="s">
        <v>313</v>
      </c>
      <c r="M225" s="221">
        <v>0</v>
      </c>
      <c r="N225" s="222">
        <v>12</v>
      </c>
      <c r="O225" s="222" t="s">
        <v>314</v>
      </c>
      <c r="P225" s="197"/>
      <c r="Q225" s="197"/>
    </row>
    <row r="226" spans="1:17">
      <c r="A226" s="210">
        <v>8</v>
      </c>
      <c r="B226" s="214">
        <v>392</v>
      </c>
      <c r="C226" s="214">
        <v>3921</v>
      </c>
      <c r="D226" s="215" t="s">
        <v>315</v>
      </c>
      <c r="E226" s="201"/>
      <c r="F226" s="217">
        <v>334258</v>
      </c>
      <c r="G226" s="217"/>
      <c r="H226" s="217">
        <v>224156</v>
      </c>
      <c r="I226" s="197"/>
      <c r="J226" s="238">
        <v>1.9300000000000001E-2</v>
      </c>
      <c r="K226" s="197"/>
      <c r="L226" s="217" t="s">
        <v>313</v>
      </c>
      <c r="M226" s="221">
        <v>0.05</v>
      </c>
      <c r="N226" s="222">
        <v>20</v>
      </c>
      <c r="O226" s="222" t="s">
        <v>230</v>
      </c>
      <c r="P226" s="197"/>
      <c r="Q226" s="197"/>
    </row>
    <row r="227" spans="1:17">
      <c r="A227" s="210">
        <v>9</v>
      </c>
      <c r="B227" s="214">
        <v>394</v>
      </c>
      <c r="C227" s="214">
        <v>3940</v>
      </c>
      <c r="D227" s="215" t="s">
        <v>316</v>
      </c>
      <c r="E227" s="201"/>
      <c r="F227" s="217">
        <v>4170777</v>
      </c>
      <c r="G227" s="217"/>
      <c r="H227" s="217">
        <v>1378493</v>
      </c>
      <c r="I227" s="197"/>
      <c r="J227" s="238">
        <v>0.04</v>
      </c>
      <c r="K227" s="220"/>
      <c r="L227" s="217">
        <f t="shared" si="8"/>
        <v>166831</v>
      </c>
      <c r="M227" s="221">
        <v>0</v>
      </c>
      <c r="N227" s="222">
        <v>25</v>
      </c>
      <c r="O227" s="222" t="s">
        <v>307</v>
      </c>
      <c r="P227" s="197"/>
      <c r="Q227" s="197"/>
    </row>
    <row r="228" spans="1:17">
      <c r="A228" s="210">
        <v>10</v>
      </c>
      <c r="B228" s="214">
        <v>394</v>
      </c>
      <c r="C228" s="214" t="s">
        <v>317</v>
      </c>
      <c r="D228" s="215" t="s">
        <v>316</v>
      </c>
      <c r="E228" s="201"/>
      <c r="F228" s="217"/>
      <c r="G228" s="217"/>
      <c r="H228" s="217">
        <v>-5733</v>
      </c>
      <c r="I228" s="197"/>
      <c r="J228" s="238" t="s">
        <v>309</v>
      </c>
      <c r="K228" s="236" t="s">
        <v>293</v>
      </c>
      <c r="L228" s="217">
        <v>8000</v>
      </c>
      <c r="M228" s="218" t="s">
        <v>292</v>
      </c>
      <c r="N228" s="222" t="s">
        <v>292</v>
      </c>
      <c r="O228" s="222" t="s">
        <v>292</v>
      </c>
      <c r="P228" s="197"/>
      <c r="Q228" s="197"/>
    </row>
    <row r="229" spans="1:17">
      <c r="A229" s="210">
        <v>11</v>
      </c>
      <c r="B229" s="214">
        <v>396</v>
      </c>
      <c r="C229" s="214">
        <v>3960</v>
      </c>
      <c r="D229" s="215" t="s">
        <v>318</v>
      </c>
      <c r="E229" s="201"/>
      <c r="F229" s="217">
        <v>14461</v>
      </c>
      <c r="G229" s="217"/>
      <c r="H229" s="217">
        <v>9699</v>
      </c>
      <c r="I229" s="197"/>
      <c r="J229" s="238">
        <v>4.1799999999999997E-2</v>
      </c>
      <c r="K229" s="220"/>
      <c r="L229" s="217" t="s">
        <v>313</v>
      </c>
      <c r="M229" s="221">
        <v>0</v>
      </c>
      <c r="N229" s="222">
        <v>15</v>
      </c>
      <c r="O229" s="222" t="s">
        <v>319</v>
      </c>
      <c r="P229" s="197"/>
      <c r="Q229" s="197"/>
    </row>
    <row r="230" spans="1:17">
      <c r="A230" s="210">
        <v>12</v>
      </c>
      <c r="B230" s="214">
        <v>397</v>
      </c>
      <c r="C230" s="214">
        <v>3970</v>
      </c>
      <c r="D230" s="215" t="s">
        <v>320</v>
      </c>
      <c r="E230" s="201"/>
      <c r="F230" s="217">
        <v>16197847</v>
      </c>
      <c r="G230" s="217"/>
      <c r="H230" s="217">
        <v>4545813</v>
      </c>
      <c r="I230" s="197"/>
      <c r="J230" s="238">
        <v>6.6699999999999995E-2</v>
      </c>
      <c r="K230" s="197"/>
      <c r="L230" s="217">
        <f t="shared" si="8"/>
        <v>1080396</v>
      </c>
      <c r="M230" s="221">
        <v>0</v>
      </c>
      <c r="N230" s="239">
        <v>15</v>
      </c>
      <c r="O230" s="239" t="s">
        <v>307</v>
      </c>
      <c r="P230" s="197"/>
      <c r="Q230" s="197"/>
    </row>
    <row r="231" spans="1:17">
      <c r="A231" s="210">
        <v>13</v>
      </c>
      <c r="B231" s="214" t="s">
        <v>321</v>
      </c>
      <c r="C231" s="214">
        <v>3970</v>
      </c>
      <c r="D231" s="215" t="s">
        <v>320</v>
      </c>
      <c r="E231" s="201"/>
      <c r="F231" s="217"/>
      <c r="G231" s="217"/>
      <c r="H231" s="217">
        <v>10000</v>
      </c>
      <c r="I231" s="197"/>
      <c r="J231" s="238" t="s">
        <v>309</v>
      </c>
      <c r="K231" s="236" t="s">
        <v>293</v>
      </c>
      <c r="L231" s="217">
        <v>-5942</v>
      </c>
      <c r="M231" s="218" t="s">
        <v>292</v>
      </c>
      <c r="N231" s="222" t="s">
        <v>292</v>
      </c>
      <c r="O231" s="222" t="s">
        <v>292</v>
      </c>
      <c r="P231" s="197"/>
      <c r="Q231" s="197"/>
    </row>
    <row r="232" spans="1:17">
      <c r="A232" s="210">
        <v>14</v>
      </c>
      <c r="B232" s="214"/>
      <c r="C232" s="214"/>
      <c r="D232" s="215" t="s">
        <v>239</v>
      </c>
      <c r="E232" s="201"/>
      <c r="F232" s="217">
        <v>0</v>
      </c>
      <c r="G232" s="217"/>
      <c r="H232" s="217">
        <v>0</v>
      </c>
      <c r="I232" s="197"/>
      <c r="J232" s="238">
        <v>8.2000000000000003E-2</v>
      </c>
      <c r="K232" s="197"/>
      <c r="L232" s="217">
        <f t="shared" si="8"/>
        <v>0</v>
      </c>
      <c r="M232" s="197"/>
      <c r="N232" s="197"/>
      <c r="O232" s="197"/>
      <c r="P232" s="197"/>
      <c r="Q232" s="197"/>
    </row>
    <row r="233" spans="1:17">
      <c r="A233" s="210">
        <v>15</v>
      </c>
      <c r="B233" s="215"/>
      <c r="C233" s="210">
        <v>108</v>
      </c>
      <c r="D233" s="201" t="s">
        <v>240</v>
      </c>
      <c r="E233" s="197"/>
      <c r="F233" s="217">
        <v>0</v>
      </c>
      <c r="G233" s="217"/>
      <c r="H233" s="217">
        <v>13552</v>
      </c>
      <c r="I233" s="197"/>
      <c r="J233" s="197"/>
      <c r="K233" s="197"/>
      <c r="L233" s="217"/>
      <c r="M233" s="197"/>
      <c r="N233" s="197"/>
      <c r="O233" s="197"/>
      <c r="P233" s="197"/>
      <c r="Q233" s="197"/>
    </row>
    <row r="234" spans="1:17">
      <c r="A234" s="197"/>
      <c r="B234" s="215"/>
      <c r="C234" s="210"/>
      <c r="D234" s="201"/>
      <c r="E234" s="197"/>
      <c r="F234" s="197"/>
      <c r="G234" s="197"/>
      <c r="H234" s="197"/>
      <c r="I234" s="197"/>
      <c r="J234" s="197"/>
      <c r="K234" s="197"/>
      <c r="L234" s="217"/>
      <c r="M234" s="197"/>
      <c r="N234" s="197"/>
      <c r="O234" s="197"/>
      <c r="P234" s="197"/>
      <c r="Q234" s="197"/>
    </row>
    <row r="235" spans="1:17">
      <c r="A235" s="197"/>
      <c r="B235" s="197"/>
      <c r="C235" s="197"/>
      <c r="D235" s="197"/>
      <c r="E235" s="197"/>
      <c r="F235" s="203"/>
      <c r="G235" s="203"/>
      <c r="H235" s="203"/>
      <c r="I235" s="203"/>
      <c r="J235" s="203"/>
      <c r="K235" s="203"/>
      <c r="L235" s="224"/>
      <c r="M235" s="203"/>
      <c r="N235" s="203"/>
      <c r="O235" s="203"/>
      <c r="P235" s="197"/>
      <c r="Q235" s="197"/>
    </row>
    <row r="236" spans="1:17">
      <c r="A236" s="204"/>
      <c r="B236" s="204"/>
      <c r="C236" s="204"/>
      <c r="D236" s="204"/>
      <c r="E236" s="204"/>
      <c r="F236" s="208"/>
      <c r="G236" s="208"/>
      <c r="H236" s="197"/>
      <c r="I236" s="197"/>
      <c r="J236" s="197"/>
      <c r="K236" s="197"/>
      <c r="L236" s="217"/>
      <c r="M236" s="197"/>
      <c r="N236" s="197"/>
      <c r="O236" s="197"/>
      <c r="P236" s="197"/>
      <c r="Q236" s="197"/>
    </row>
    <row r="237" spans="1:17">
      <c r="A237" s="210">
        <f>A233+1</f>
        <v>16</v>
      </c>
      <c r="B237" s="197"/>
      <c r="C237" s="197"/>
      <c r="D237" s="201" t="s">
        <v>322</v>
      </c>
      <c r="E237" s="201"/>
      <c r="F237" s="216">
        <f>SUM(F219:F236)</f>
        <v>66537591</v>
      </c>
      <c r="G237" s="202"/>
      <c r="H237" s="216">
        <f>SUM(H219:H236)</f>
        <v>24679970</v>
      </c>
      <c r="I237" s="197"/>
      <c r="J237" s="197"/>
      <c r="K237" s="197"/>
      <c r="L237" s="216">
        <f>SUM(L219:L236)</f>
        <v>7768180</v>
      </c>
      <c r="M237" s="197"/>
      <c r="N237" s="197"/>
      <c r="O237" s="197"/>
      <c r="P237" s="197"/>
      <c r="Q237" s="197"/>
    </row>
    <row r="238" spans="1:17">
      <c r="A238" s="197"/>
      <c r="B238" s="197"/>
      <c r="C238" s="197"/>
      <c r="D238" s="197"/>
      <c r="E238" s="197"/>
      <c r="F238" s="224"/>
      <c r="G238" s="224"/>
      <c r="H238" s="224"/>
      <c r="I238" s="203"/>
      <c r="J238" s="203"/>
      <c r="K238" s="203"/>
      <c r="L238" s="224"/>
      <c r="M238" s="203"/>
      <c r="N238" s="203"/>
      <c r="O238" s="203"/>
      <c r="P238" s="197"/>
      <c r="Q238" s="197"/>
    </row>
    <row r="239" spans="1:17">
      <c r="A239" s="204"/>
      <c r="B239" s="204"/>
      <c r="C239" s="204"/>
      <c r="D239" s="204"/>
      <c r="E239" s="204"/>
      <c r="F239" s="240"/>
      <c r="G239" s="240"/>
      <c r="H239" s="217"/>
      <c r="I239" s="197"/>
      <c r="J239" s="197"/>
      <c r="K239" s="197"/>
      <c r="L239" s="217"/>
      <c r="M239" s="197"/>
      <c r="N239" s="197"/>
      <c r="O239" s="197"/>
      <c r="P239" s="197"/>
      <c r="Q239" s="197"/>
    </row>
    <row r="240" spans="1:17">
      <c r="A240" s="210">
        <v>17</v>
      </c>
      <c r="B240" s="197"/>
      <c r="C240" s="197"/>
      <c r="D240" s="201" t="s">
        <v>323</v>
      </c>
      <c r="E240" s="201"/>
      <c r="F240" s="216">
        <f>F237+F188+F130+F83+F38</f>
        <v>2213737532</v>
      </c>
      <c r="G240" s="202"/>
      <c r="H240" s="216">
        <f>H237+H188+H130+H83+H38</f>
        <v>830985236</v>
      </c>
      <c r="I240" s="197"/>
      <c r="J240" s="197"/>
      <c r="K240" s="197"/>
      <c r="L240" s="216">
        <f>L237+L188+L130+L83+L38</f>
        <v>85224788</v>
      </c>
      <c r="M240" s="197"/>
      <c r="N240" s="197"/>
      <c r="O240" s="197"/>
      <c r="P240" s="197"/>
      <c r="Q240" s="197"/>
    </row>
    <row r="241" spans="1:17">
      <c r="A241" s="197"/>
      <c r="B241" s="197"/>
      <c r="C241" s="197"/>
      <c r="D241" s="197"/>
      <c r="E241" s="197"/>
      <c r="F241" s="203"/>
      <c r="G241" s="203"/>
      <c r="H241" s="203"/>
      <c r="I241" s="203"/>
      <c r="J241" s="203"/>
      <c r="K241" s="203"/>
      <c r="L241" s="203"/>
      <c r="M241" s="203"/>
      <c r="N241" s="203"/>
      <c r="O241" s="203"/>
      <c r="P241" s="197"/>
      <c r="Q241" s="197"/>
    </row>
    <row r="242" spans="1:17">
      <c r="A242" s="204"/>
      <c r="B242" s="204"/>
      <c r="C242" s="204"/>
      <c r="D242" s="204"/>
      <c r="E242" s="204"/>
      <c r="F242" s="208"/>
      <c r="G242" s="208"/>
      <c r="H242" s="197"/>
      <c r="I242" s="197"/>
      <c r="J242" s="197"/>
      <c r="K242" s="197"/>
      <c r="L242" s="197"/>
      <c r="M242" s="197"/>
      <c r="N242" s="197"/>
      <c r="O242" s="197"/>
      <c r="P242" s="197"/>
      <c r="Q242" s="197"/>
    </row>
    <row r="243" spans="1:17">
      <c r="A243" s="220" t="s">
        <v>273</v>
      </c>
      <c r="B243" s="197"/>
      <c r="C243" s="197"/>
      <c r="D243" s="197"/>
      <c r="E243" s="197"/>
      <c r="F243" s="197"/>
      <c r="G243" s="197"/>
      <c r="H243" s="197"/>
      <c r="I243" s="197"/>
      <c r="J243" s="197"/>
      <c r="K243" s="197"/>
      <c r="L243" s="197"/>
      <c r="M243" s="197"/>
      <c r="N243" s="197"/>
      <c r="O243" s="197"/>
      <c r="P243" s="197"/>
      <c r="Q243" s="197"/>
    </row>
    <row r="244" spans="1:17">
      <c r="A244" s="236" t="s">
        <v>324</v>
      </c>
      <c r="B244" s="197"/>
      <c r="C244" s="197"/>
      <c r="D244" s="197"/>
      <c r="E244" s="197"/>
      <c r="F244" s="197"/>
      <c r="G244" s="197"/>
      <c r="H244" s="197"/>
      <c r="I244" s="197"/>
      <c r="J244" s="197"/>
      <c r="K244" s="197"/>
      <c r="L244" s="197"/>
      <c r="M244" s="197"/>
      <c r="N244" s="197"/>
      <c r="O244" s="197"/>
      <c r="P244" s="197"/>
      <c r="Q244" s="197"/>
    </row>
    <row r="245" spans="1:17">
      <c r="A245" s="220"/>
      <c r="B245" s="197"/>
      <c r="C245" s="197"/>
      <c r="D245" s="197"/>
      <c r="E245" s="197"/>
      <c r="F245" s="197"/>
      <c r="G245" s="197"/>
      <c r="H245" s="197"/>
      <c r="I245" s="197"/>
      <c r="J245" s="197"/>
      <c r="K245" s="197"/>
      <c r="L245" s="197"/>
      <c r="M245" s="197"/>
      <c r="N245" s="197"/>
      <c r="O245" s="197"/>
      <c r="P245" s="197"/>
      <c r="Q245" s="197"/>
    </row>
    <row r="246" spans="1:17">
      <c r="A246" s="197"/>
      <c r="B246" s="197"/>
      <c r="C246" s="197"/>
      <c r="D246" s="197"/>
      <c r="E246" s="197"/>
      <c r="F246" s="197"/>
      <c r="G246" s="197"/>
      <c r="H246" s="197"/>
      <c r="I246" s="197"/>
      <c r="J246" s="197"/>
      <c r="K246" s="197"/>
      <c r="L246" s="197"/>
      <c r="M246" s="197"/>
      <c r="N246" s="197"/>
      <c r="O246" s="197"/>
      <c r="P246" s="197"/>
      <c r="Q246" s="197"/>
    </row>
    <row r="247" spans="1:17">
      <c r="A247" s="196" t="str">
        <f t="shared" ref="A247:A252" si="9">A1</f>
        <v>DUKE ENERGY KENTUCKY, INC.</v>
      </c>
      <c r="B247" s="196"/>
      <c r="C247" s="196"/>
      <c r="D247" s="196"/>
      <c r="E247" s="196"/>
      <c r="F247" s="196"/>
      <c r="G247" s="196"/>
      <c r="H247" s="196"/>
      <c r="I247" s="196"/>
      <c r="J247" s="196"/>
      <c r="K247" s="196"/>
      <c r="L247" s="196"/>
      <c r="M247" s="196"/>
      <c r="N247" s="196"/>
      <c r="O247" s="196"/>
      <c r="P247" s="197"/>
      <c r="Q247" s="197"/>
    </row>
    <row r="248" spans="1:17">
      <c r="A248" s="196" t="str">
        <f t="shared" si="9"/>
        <v>CASE NO. 2022-00372</v>
      </c>
      <c r="B248" s="196"/>
      <c r="C248" s="196"/>
      <c r="D248" s="196"/>
      <c r="E248" s="196"/>
      <c r="F248" s="196"/>
      <c r="G248" s="196"/>
      <c r="H248" s="196"/>
      <c r="I248" s="196"/>
      <c r="J248" s="196"/>
      <c r="K248" s="196"/>
      <c r="L248" s="196"/>
      <c r="M248" s="196"/>
      <c r="N248" s="196"/>
      <c r="O248" s="196"/>
      <c r="P248" s="197"/>
      <c r="Q248" s="197"/>
    </row>
    <row r="249" spans="1:17">
      <c r="A249" s="196" t="str">
        <f t="shared" si="9"/>
        <v>DEPRECIATION AND AMORTIZATION ACCRUAL RATES AND</v>
      </c>
      <c r="B249" s="196"/>
      <c r="C249" s="196"/>
      <c r="D249" s="196"/>
      <c r="E249" s="196"/>
      <c r="F249" s="196"/>
      <c r="G249" s="196"/>
      <c r="H249" s="196"/>
      <c r="I249" s="196"/>
      <c r="J249" s="196"/>
      <c r="K249" s="196"/>
      <c r="L249" s="196"/>
      <c r="M249" s="196"/>
      <c r="N249" s="196"/>
      <c r="O249" s="196"/>
      <c r="P249" s="197"/>
      <c r="Q249" s="197"/>
    </row>
    <row r="250" spans="1:17">
      <c r="A250" s="196" t="str">
        <f t="shared" si="9"/>
        <v>JURISDICTIONAL ACCUMULATED BALANCES BY ACCOUNTS,</v>
      </c>
      <c r="B250" s="196"/>
      <c r="C250" s="196"/>
      <c r="D250" s="196"/>
      <c r="E250" s="196"/>
      <c r="F250" s="196"/>
      <c r="G250" s="196"/>
      <c r="H250" s="196"/>
      <c r="I250" s="196"/>
      <c r="J250" s="196"/>
      <c r="K250" s="196"/>
      <c r="L250" s="196"/>
      <c r="M250" s="196"/>
      <c r="N250" s="196"/>
      <c r="O250" s="196"/>
      <c r="P250" s="197"/>
      <c r="Q250" s="197"/>
    </row>
    <row r="251" spans="1:17">
      <c r="A251" s="196" t="str">
        <f t="shared" si="9"/>
        <v>FUNCTIONAL CLASS OR MAJOR PROPERTY GROUP</v>
      </c>
      <c r="B251" s="196"/>
      <c r="C251" s="196"/>
      <c r="D251" s="196"/>
      <c r="E251" s="196"/>
      <c r="F251" s="196"/>
      <c r="G251" s="196"/>
      <c r="H251" s="196"/>
      <c r="I251" s="196"/>
      <c r="J251" s="196"/>
      <c r="K251" s="196"/>
      <c r="L251" s="196"/>
      <c r="M251" s="196"/>
      <c r="N251" s="196"/>
      <c r="O251" s="196"/>
      <c r="P251" s="197"/>
      <c r="Q251" s="197"/>
    </row>
    <row r="252" spans="1:17">
      <c r="A252" s="196" t="str">
        <f t="shared" si="9"/>
        <v>THIRTEEN MONTH AVERAGE AS OF JUNE 30, 2024</v>
      </c>
      <c r="B252" s="196"/>
      <c r="C252" s="196"/>
      <c r="D252" s="196"/>
      <c r="E252" s="196"/>
      <c r="F252" s="196"/>
      <c r="G252" s="196"/>
      <c r="H252" s="196"/>
      <c r="I252" s="196"/>
      <c r="J252" s="196"/>
      <c r="K252" s="196"/>
      <c r="L252" s="196"/>
      <c r="M252" s="196"/>
      <c r="N252" s="196"/>
      <c r="O252" s="196"/>
      <c r="P252" s="197"/>
      <c r="Q252" s="197"/>
    </row>
    <row r="253" spans="1:17">
      <c r="A253" s="196"/>
      <c r="B253" s="196"/>
      <c r="C253" s="196"/>
      <c r="D253" s="196"/>
      <c r="E253" s="196"/>
      <c r="F253" s="196"/>
      <c r="G253" s="196"/>
      <c r="H253" s="197"/>
      <c r="I253" s="197"/>
      <c r="J253" s="197"/>
      <c r="K253" s="197"/>
      <c r="L253" s="197"/>
      <c r="M253" s="197"/>
      <c r="N253" s="197"/>
      <c r="O253" s="197"/>
      <c r="P253" s="197"/>
      <c r="Q253" s="197"/>
    </row>
    <row r="254" spans="1:17">
      <c r="A254" s="196" t="s">
        <v>325</v>
      </c>
      <c r="B254" s="196"/>
      <c r="C254" s="196"/>
      <c r="D254" s="196"/>
      <c r="E254" s="196"/>
      <c r="F254" s="196"/>
      <c r="G254" s="196"/>
      <c r="H254" s="196"/>
      <c r="I254" s="196"/>
      <c r="J254" s="196"/>
      <c r="K254" s="196"/>
      <c r="L254" s="196"/>
      <c r="M254" s="196"/>
      <c r="N254" s="196"/>
      <c r="O254" s="196"/>
      <c r="P254" s="197"/>
      <c r="Q254" s="197"/>
    </row>
    <row r="255" spans="1:17">
      <c r="A255" s="200" t="s">
        <v>175</v>
      </c>
      <c r="B255" s="200"/>
      <c r="C255" s="200"/>
      <c r="D255" s="200"/>
      <c r="E255" s="200"/>
      <c r="F255" s="200"/>
      <c r="G255" s="200"/>
      <c r="H255" s="200"/>
      <c r="I255" s="200"/>
      <c r="J255" s="200"/>
      <c r="K255" s="200"/>
      <c r="L255" s="200"/>
      <c r="M255" s="200"/>
      <c r="N255" s="200"/>
      <c r="O255" s="200"/>
      <c r="P255" s="197"/>
      <c r="Q255" s="197"/>
    </row>
    <row r="256" spans="1:17">
      <c r="A256" s="197"/>
      <c r="B256" s="197"/>
      <c r="C256" s="197"/>
      <c r="D256" s="197"/>
      <c r="E256" s="197"/>
      <c r="F256" s="197"/>
      <c r="G256" s="197"/>
      <c r="H256" s="197"/>
      <c r="I256" s="197"/>
      <c r="J256" s="197"/>
      <c r="K256" s="197"/>
      <c r="L256" s="197"/>
      <c r="M256" s="197"/>
      <c r="N256" s="197"/>
      <c r="O256" s="197"/>
      <c r="P256" s="197"/>
      <c r="Q256" s="197"/>
    </row>
    <row r="257" spans="1:17">
      <c r="A257" s="201" t="str">
        <f>A12</f>
        <v>DATA:  BASE PERIOD  "X" FORECASTED PERIOD</v>
      </c>
      <c r="B257" s="197"/>
      <c r="C257" s="197"/>
      <c r="D257" s="197"/>
      <c r="E257" s="197"/>
      <c r="F257" s="197"/>
      <c r="G257" s="197"/>
      <c r="H257" s="197"/>
      <c r="I257" s="197"/>
      <c r="J257" s="197"/>
      <c r="K257" s="197"/>
      <c r="L257" s="197"/>
      <c r="M257" s="202" t="str">
        <f>M12</f>
        <v>SCHEDULE B-3.2</v>
      </c>
      <c r="N257" s="197"/>
      <c r="O257" s="197"/>
      <c r="P257" s="197"/>
      <c r="Q257" s="197"/>
    </row>
    <row r="258" spans="1:17">
      <c r="A258" s="201" t="str">
        <f>A13</f>
        <v xml:space="preserve">TYPE OF FILING:  "X" ORIGINAL   UPDATED    REVISED  </v>
      </c>
      <c r="B258" s="197"/>
      <c r="C258" s="197"/>
      <c r="D258" s="197"/>
      <c r="E258" s="197"/>
      <c r="F258" s="197"/>
      <c r="G258" s="197"/>
      <c r="H258" s="197"/>
      <c r="I258" s="197"/>
      <c r="J258" s="197"/>
      <c r="K258" s="197"/>
      <c r="L258" s="197"/>
      <c r="M258" s="202" t="s">
        <v>326</v>
      </c>
      <c r="N258" s="197"/>
      <c r="O258" s="197"/>
      <c r="P258" s="197"/>
      <c r="Q258" s="197"/>
    </row>
    <row r="259" spans="1:17">
      <c r="A259" s="201" t="str">
        <f>A14</f>
        <v>WORK PAPER REFERENCE NOS.: SCHEDULE B-2.1, SCHEDULE B-3</v>
      </c>
      <c r="B259" s="197"/>
      <c r="C259" s="197"/>
      <c r="D259" s="197"/>
      <c r="E259" s="197"/>
      <c r="F259" s="197"/>
      <c r="G259" s="197"/>
      <c r="H259" s="197"/>
      <c r="I259" s="197"/>
      <c r="J259" s="197"/>
      <c r="K259" s="197"/>
      <c r="L259" s="197"/>
      <c r="M259" s="202" t="str">
        <f>M14</f>
        <v>WITNESS RESPONSIBLE:</v>
      </c>
      <c r="N259" s="197"/>
      <c r="O259" s="197"/>
      <c r="P259" s="197"/>
      <c r="Q259" s="197"/>
    </row>
    <row r="260" spans="1:17">
      <c r="A260" s="197"/>
      <c r="B260" s="197"/>
      <c r="C260" s="197"/>
      <c r="D260" s="197"/>
      <c r="E260" s="197"/>
      <c r="F260" s="197"/>
      <c r="G260" s="197"/>
      <c r="H260" s="197"/>
      <c r="I260" s="197"/>
      <c r="J260" s="197"/>
      <c r="K260" s="197"/>
      <c r="L260" s="197"/>
      <c r="M260" s="217" t="str">
        <f>M15</f>
        <v>G. S. CARPENTER / H. C. DANG</v>
      </c>
      <c r="N260" s="197"/>
      <c r="O260" s="197"/>
      <c r="P260" s="197"/>
      <c r="Q260" s="197"/>
    </row>
    <row r="261" spans="1:17">
      <c r="A261" s="197"/>
      <c r="B261" s="197"/>
      <c r="C261" s="197"/>
      <c r="D261" s="197"/>
      <c r="E261" s="197"/>
      <c r="F261" s="197"/>
      <c r="G261" s="197"/>
      <c r="H261" s="197"/>
      <c r="I261" s="197"/>
      <c r="J261" s="197"/>
      <c r="K261" s="197"/>
      <c r="L261" s="197"/>
      <c r="M261" s="197"/>
      <c r="N261" s="197"/>
      <c r="O261" s="197"/>
      <c r="P261" s="197"/>
      <c r="Q261" s="197"/>
    </row>
    <row r="262" spans="1:17">
      <c r="A262" s="197"/>
      <c r="B262" s="197"/>
      <c r="C262" s="197"/>
      <c r="D262" s="197"/>
      <c r="E262" s="197"/>
      <c r="F262" s="197"/>
      <c r="G262" s="197"/>
      <c r="H262" s="197"/>
      <c r="I262" s="197"/>
      <c r="J262" s="197"/>
      <c r="K262" s="197"/>
      <c r="L262" s="197"/>
      <c r="M262" s="197"/>
      <c r="N262" s="197"/>
      <c r="O262" s="197"/>
      <c r="P262" s="197"/>
      <c r="Q262" s="197"/>
    </row>
    <row r="263" spans="1:17">
      <c r="A263" s="197"/>
      <c r="B263" s="197"/>
      <c r="C263" s="197"/>
      <c r="D263" s="197"/>
      <c r="E263" s="197"/>
      <c r="F263" s="203"/>
      <c r="G263" s="203"/>
      <c r="H263" s="203"/>
      <c r="I263" s="203"/>
      <c r="J263" s="203"/>
      <c r="K263" s="203"/>
      <c r="L263" s="203"/>
      <c r="M263" s="203"/>
      <c r="N263" s="203"/>
      <c r="O263" s="203"/>
      <c r="P263" s="197"/>
      <c r="Q263" s="197"/>
    </row>
    <row r="264" spans="1:17">
      <c r="A264" s="204"/>
      <c r="B264" s="205"/>
      <c r="C264" s="206"/>
      <c r="D264" s="204"/>
      <c r="E264" s="204"/>
      <c r="F264" s="207" t="s">
        <v>183</v>
      </c>
      <c r="G264" s="207"/>
      <c r="H264" s="207"/>
      <c r="I264" s="197"/>
      <c r="J264" s="197"/>
      <c r="K264" s="197"/>
      <c r="L264" s="197"/>
      <c r="M264" s="197"/>
      <c r="N264" s="197"/>
      <c r="O264" s="197"/>
      <c r="P264" s="197"/>
      <c r="Q264" s="197"/>
    </row>
    <row r="265" spans="1:17">
      <c r="A265" s="208"/>
      <c r="B265" s="209" t="s">
        <v>184</v>
      </c>
      <c r="C265" s="209" t="s">
        <v>185</v>
      </c>
      <c r="D265" s="210" t="s">
        <v>186</v>
      </c>
      <c r="E265" s="210"/>
      <c r="F265" s="676" t="s">
        <v>187</v>
      </c>
      <c r="G265" s="676"/>
      <c r="H265" s="676"/>
      <c r="I265" s="197"/>
      <c r="J265" s="210" t="s">
        <v>188</v>
      </c>
      <c r="K265" s="197"/>
      <c r="L265" s="210" t="s">
        <v>189</v>
      </c>
      <c r="M265" s="197"/>
      <c r="N265" s="210" t="s">
        <v>190</v>
      </c>
      <c r="O265" s="197"/>
      <c r="P265" s="197"/>
      <c r="Q265" s="197"/>
    </row>
    <row r="266" spans="1:17">
      <c r="A266" s="210" t="s">
        <v>80</v>
      </c>
      <c r="B266" s="210" t="s">
        <v>191</v>
      </c>
      <c r="C266" s="210" t="s">
        <v>191</v>
      </c>
      <c r="D266" s="210" t="s">
        <v>192</v>
      </c>
      <c r="E266" s="210"/>
      <c r="F266" s="210" t="s">
        <v>193</v>
      </c>
      <c r="G266" s="210"/>
      <c r="H266" s="210" t="s">
        <v>194</v>
      </c>
      <c r="I266" s="197"/>
      <c r="J266" s="210" t="s">
        <v>195</v>
      </c>
      <c r="K266" s="197"/>
      <c r="L266" s="210" t="s">
        <v>196</v>
      </c>
      <c r="M266" s="211" t="s">
        <v>197</v>
      </c>
      <c r="N266" s="210" t="s">
        <v>198</v>
      </c>
      <c r="O266" s="210" t="s">
        <v>199</v>
      </c>
      <c r="P266" s="197"/>
      <c r="Q266" s="197"/>
    </row>
    <row r="267" spans="1:17">
      <c r="A267" s="210" t="s">
        <v>200</v>
      </c>
      <c r="B267" s="210" t="s">
        <v>200</v>
      </c>
      <c r="C267" s="210" t="s">
        <v>200</v>
      </c>
      <c r="D267" s="210" t="s">
        <v>201</v>
      </c>
      <c r="E267" s="210"/>
      <c r="F267" s="210" t="s">
        <v>202</v>
      </c>
      <c r="G267" s="210"/>
      <c r="H267" s="210" t="s">
        <v>203</v>
      </c>
      <c r="I267" s="197"/>
      <c r="J267" s="210" t="s">
        <v>204</v>
      </c>
      <c r="K267" s="197"/>
      <c r="L267" s="210" t="s">
        <v>84</v>
      </c>
      <c r="M267" s="210" t="s">
        <v>205</v>
      </c>
      <c r="N267" s="210" t="s">
        <v>206</v>
      </c>
      <c r="O267" s="210" t="s">
        <v>207</v>
      </c>
      <c r="P267" s="197"/>
      <c r="Q267" s="197"/>
    </row>
    <row r="268" spans="1:17">
      <c r="A268" s="212" t="s">
        <v>208</v>
      </c>
      <c r="B268" s="212" t="s">
        <v>209</v>
      </c>
      <c r="C268" s="212" t="s">
        <v>210</v>
      </c>
      <c r="D268" s="212" t="s">
        <v>211</v>
      </c>
      <c r="E268" s="212"/>
      <c r="F268" s="212" t="s">
        <v>212</v>
      </c>
      <c r="G268" s="212"/>
      <c r="H268" s="212" t="s">
        <v>213</v>
      </c>
      <c r="I268" s="203"/>
      <c r="J268" s="212" t="s">
        <v>214</v>
      </c>
      <c r="K268" s="212"/>
      <c r="L268" s="212" t="s">
        <v>215</v>
      </c>
      <c r="M268" s="212" t="s">
        <v>216</v>
      </c>
      <c r="N268" s="212" t="s">
        <v>217</v>
      </c>
      <c r="O268" s="212" t="s">
        <v>218</v>
      </c>
      <c r="P268" s="197"/>
      <c r="Q268" s="197"/>
    </row>
    <row r="269" spans="1:17">
      <c r="A269" s="211"/>
      <c r="B269" s="211"/>
      <c r="C269" s="211"/>
      <c r="D269" s="211"/>
      <c r="E269" s="211"/>
      <c r="F269" s="210" t="s">
        <v>219</v>
      </c>
      <c r="G269" s="211"/>
      <c r="H269" s="210" t="s">
        <v>219</v>
      </c>
      <c r="I269" s="197"/>
      <c r="J269" s="211"/>
      <c r="K269" s="211"/>
      <c r="L269" s="210" t="s">
        <v>219</v>
      </c>
      <c r="M269" s="211"/>
      <c r="N269" s="211"/>
      <c r="O269" s="211"/>
      <c r="P269" s="197"/>
      <c r="Q269" s="197"/>
    </row>
    <row r="270" spans="1:17">
      <c r="A270" s="197"/>
      <c r="B270" s="197"/>
      <c r="C270" s="197"/>
      <c r="D270" s="197"/>
      <c r="E270" s="197"/>
      <c r="F270" s="197"/>
      <c r="G270" s="197"/>
      <c r="H270" s="197"/>
      <c r="I270" s="197"/>
      <c r="J270" s="197"/>
      <c r="K270" s="197"/>
      <c r="L270" s="197"/>
      <c r="M270" s="197"/>
      <c r="N270" s="197"/>
      <c r="O270" s="197"/>
      <c r="P270" s="197"/>
      <c r="Q270" s="197"/>
    </row>
    <row r="271" spans="1:17">
      <c r="A271" s="210" t="s">
        <v>245</v>
      </c>
      <c r="B271" s="210"/>
      <c r="C271" s="214">
        <v>1030</v>
      </c>
      <c r="D271" s="215" t="s">
        <v>305</v>
      </c>
      <c r="E271" s="201"/>
      <c r="F271" s="216">
        <v>25479678</v>
      </c>
      <c r="G271" s="201"/>
      <c r="H271" s="217">
        <v>22575506</v>
      </c>
      <c r="I271" s="197"/>
      <c r="J271" s="218" t="s">
        <v>234</v>
      </c>
      <c r="K271" s="241" t="s">
        <v>327</v>
      </c>
      <c r="L271" s="217">
        <v>0</v>
      </c>
      <c r="M271" s="219" t="s">
        <v>328</v>
      </c>
      <c r="N271" s="43"/>
      <c r="O271" s="43"/>
      <c r="P271" s="197"/>
      <c r="Q271" s="197"/>
    </row>
    <row r="272" spans="1:17">
      <c r="A272" s="210">
        <v>2</v>
      </c>
      <c r="B272" s="210"/>
      <c r="C272" s="214">
        <v>1890</v>
      </c>
      <c r="D272" s="215" t="s">
        <v>220</v>
      </c>
      <c r="E272" s="201"/>
      <c r="F272" s="216">
        <v>1183573</v>
      </c>
      <c r="G272" s="201"/>
      <c r="H272" s="217">
        <v>0</v>
      </c>
      <c r="I272" s="197"/>
      <c r="J272" s="218">
        <v>0</v>
      </c>
      <c r="K272" s="197"/>
      <c r="L272" s="217">
        <f t="shared" ref="L272:L285" si="10">ROUND(F272*J272,0)</f>
        <v>0</v>
      </c>
      <c r="M272" s="219" t="s">
        <v>221</v>
      </c>
      <c r="N272" s="43"/>
      <c r="O272" s="43"/>
      <c r="P272" s="197"/>
      <c r="Q272" s="197"/>
    </row>
    <row r="273" spans="1:17">
      <c r="A273" s="210">
        <v>3</v>
      </c>
      <c r="B273" s="210"/>
      <c r="C273" s="214">
        <v>1900</v>
      </c>
      <c r="D273" s="215" t="s">
        <v>222</v>
      </c>
      <c r="E273" s="201"/>
      <c r="F273" s="216">
        <v>12370141</v>
      </c>
      <c r="G273" s="201"/>
      <c r="H273" s="217">
        <v>-2162935</v>
      </c>
      <c r="I273" s="197"/>
      <c r="J273" s="218" t="s">
        <v>234</v>
      </c>
      <c r="K273" s="242" t="s">
        <v>293</v>
      </c>
      <c r="L273" s="243">
        <v>0</v>
      </c>
      <c r="M273" s="244">
        <v>-0.1</v>
      </c>
      <c r="N273" s="219" t="s">
        <v>234</v>
      </c>
      <c r="O273" s="219" t="s">
        <v>234</v>
      </c>
      <c r="P273" s="197"/>
      <c r="Q273" s="197"/>
    </row>
    <row r="274" spans="1:17">
      <c r="A274" s="210">
        <v>4</v>
      </c>
      <c r="B274" s="210"/>
      <c r="C274" s="214">
        <v>1910</v>
      </c>
      <c r="D274" s="215" t="s">
        <v>306</v>
      </c>
      <c r="E274" s="201"/>
      <c r="F274" s="216">
        <v>896326</v>
      </c>
      <c r="G274" s="201"/>
      <c r="H274" s="217">
        <v>330332</v>
      </c>
      <c r="I274" s="197"/>
      <c r="J274" s="218">
        <v>0.05</v>
      </c>
      <c r="K274" s="197"/>
      <c r="L274" s="217">
        <f t="shared" si="10"/>
        <v>44816</v>
      </c>
      <c r="M274" s="244">
        <v>0</v>
      </c>
      <c r="N274" s="245">
        <v>20</v>
      </c>
      <c r="O274" s="245" t="s">
        <v>307</v>
      </c>
      <c r="P274" s="197"/>
      <c r="Q274" s="197"/>
    </row>
    <row r="275" spans="1:17">
      <c r="A275" s="210">
        <v>5</v>
      </c>
      <c r="B275" s="210"/>
      <c r="C275" s="214" t="s">
        <v>329</v>
      </c>
      <c r="D275" s="215" t="s">
        <v>306</v>
      </c>
      <c r="E275" s="201"/>
      <c r="G275" s="201"/>
      <c r="H275" s="217">
        <v>73</v>
      </c>
      <c r="I275" s="197"/>
      <c r="J275" s="218" t="s">
        <v>309</v>
      </c>
      <c r="K275" s="236" t="s">
        <v>330</v>
      </c>
      <c r="L275" s="217">
        <v>-12200</v>
      </c>
      <c r="M275" s="221" t="s">
        <v>292</v>
      </c>
      <c r="N275" s="222" t="s">
        <v>292</v>
      </c>
      <c r="O275" s="222" t="s">
        <v>292</v>
      </c>
      <c r="P275" s="197"/>
      <c r="Q275" s="197"/>
    </row>
    <row r="276" spans="1:17">
      <c r="A276" s="210">
        <v>6</v>
      </c>
      <c r="B276" s="210"/>
      <c r="C276" s="214">
        <v>1911</v>
      </c>
      <c r="D276" s="215" t="s">
        <v>331</v>
      </c>
      <c r="E276" s="201"/>
      <c r="F276" s="216">
        <v>1336</v>
      </c>
      <c r="G276" s="201"/>
      <c r="H276" s="217">
        <v>-10099</v>
      </c>
      <c r="I276" s="197"/>
      <c r="J276" s="227">
        <v>0.10009999999999999</v>
      </c>
      <c r="K276" s="197"/>
      <c r="L276" s="217">
        <f t="shared" si="10"/>
        <v>134</v>
      </c>
      <c r="M276" s="218">
        <v>0</v>
      </c>
      <c r="N276" s="222">
        <v>5</v>
      </c>
      <c r="O276" s="222" t="s">
        <v>307</v>
      </c>
      <c r="P276" s="197"/>
      <c r="Q276" s="197"/>
    </row>
    <row r="277" spans="1:17">
      <c r="A277" s="210">
        <v>7</v>
      </c>
      <c r="B277" s="210"/>
      <c r="C277" s="214" t="s">
        <v>332</v>
      </c>
      <c r="D277" s="215" t="s">
        <v>331</v>
      </c>
      <c r="E277" s="201"/>
      <c r="G277" s="201"/>
      <c r="H277" s="217">
        <v>-7680</v>
      </c>
      <c r="I277" s="197"/>
      <c r="J277" s="218" t="s">
        <v>309</v>
      </c>
      <c r="K277" s="236" t="s">
        <v>330</v>
      </c>
      <c r="L277" s="217">
        <v>6208</v>
      </c>
      <c r="M277" s="221" t="s">
        <v>292</v>
      </c>
      <c r="N277" s="222" t="s">
        <v>292</v>
      </c>
      <c r="O277" s="222" t="s">
        <v>292</v>
      </c>
      <c r="P277" s="197"/>
      <c r="Q277" s="197"/>
    </row>
    <row r="278" spans="1:17">
      <c r="A278" s="210">
        <v>8</v>
      </c>
      <c r="B278" s="210"/>
      <c r="C278" s="214">
        <v>1940</v>
      </c>
      <c r="D278" s="215" t="s">
        <v>316</v>
      </c>
      <c r="E278" s="201"/>
      <c r="F278" s="216">
        <v>126798</v>
      </c>
      <c r="G278" s="201"/>
      <c r="H278" s="217">
        <v>71770</v>
      </c>
      <c r="I278" s="197"/>
      <c r="J278" s="227">
        <v>0.04</v>
      </c>
      <c r="K278" s="197"/>
      <c r="L278" s="217">
        <f t="shared" si="10"/>
        <v>5072</v>
      </c>
      <c r="M278" s="218">
        <v>0</v>
      </c>
      <c r="N278" s="222">
        <v>25</v>
      </c>
      <c r="O278" s="222" t="s">
        <v>307</v>
      </c>
      <c r="P278" s="197"/>
      <c r="Q278" s="197"/>
    </row>
    <row r="279" spans="1:17">
      <c r="A279" s="210">
        <v>9</v>
      </c>
      <c r="B279" s="210"/>
      <c r="C279" s="214" t="s">
        <v>333</v>
      </c>
      <c r="D279" s="215" t="s">
        <v>316</v>
      </c>
      <c r="E279" s="201"/>
      <c r="G279" s="201"/>
      <c r="H279" s="217">
        <v>2400</v>
      </c>
      <c r="I279" s="197"/>
      <c r="J279" s="218" t="s">
        <v>309</v>
      </c>
      <c r="K279" s="236" t="s">
        <v>330</v>
      </c>
      <c r="L279" s="217">
        <v>-4480</v>
      </c>
      <c r="M279" s="221" t="s">
        <v>292</v>
      </c>
      <c r="N279" s="222" t="s">
        <v>292</v>
      </c>
      <c r="O279" s="222" t="s">
        <v>292</v>
      </c>
      <c r="P279" s="197"/>
      <c r="Q279" s="197"/>
    </row>
    <row r="280" spans="1:17">
      <c r="A280" s="210">
        <v>10</v>
      </c>
      <c r="B280" s="210"/>
      <c r="C280" s="214">
        <v>1970</v>
      </c>
      <c r="D280" s="215" t="s">
        <v>320</v>
      </c>
      <c r="E280" s="201"/>
      <c r="F280" s="216">
        <v>6533621</v>
      </c>
      <c r="G280" s="201"/>
      <c r="H280" s="217">
        <v>5091915</v>
      </c>
      <c r="I280" s="197"/>
      <c r="J280" s="227">
        <v>6.6699999999999995E-2</v>
      </c>
      <c r="K280" s="197"/>
      <c r="L280" s="217">
        <f t="shared" si="10"/>
        <v>435793</v>
      </c>
      <c r="M280" s="218">
        <v>0</v>
      </c>
      <c r="N280" s="222">
        <v>15</v>
      </c>
      <c r="O280" s="222" t="s">
        <v>307</v>
      </c>
      <c r="P280" s="197"/>
      <c r="Q280" s="197"/>
    </row>
    <row r="281" spans="1:17">
      <c r="A281" s="210">
        <v>11</v>
      </c>
      <c r="B281" s="210"/>
      <c r="C281" s="214" t="s">
        <v>334</v>
      </c>
      <c r="D281" s="215" t="s">
        <v>320</v>
      </c>
      <c r="E281" s="201"/>
      <c r="G281" s="201"/>
      <c r="H281" s="217">
        <v>502133</v>
      </c>
      <c r="I281" s="197"/>
      <c r="J281" s="218" t="s">
        <v>309</v>
      </c>
      <c r="K281" s="236" t="s">
        <v>330</v>
      </c>
      <c r="L281" s="217">
        <v>-699420</v>
      </c>
      <c r="M281" s="221" t="s">
        <v>292</v>
      </c>
      <c r="N281" s="222" t="s">
        <v>292</v>
      </c>
      <c r="O281" s="222" t="s">
        <v>292</v>
      </c>
      <c r="P281" s="197"/>
      <c r="Q281" s="197"/>
    </row>
    <row r="282" spans="1:17">
      <c r="A282" s="210">
        <v>12</v>
      </c>
      <c r="B282" s="210"/>
      <c r="C282" s="214">
        <v>1980</v>
      </c>
      <c r="D282" s="215" t="s">
        <v>335</v>
      </c>
      <c r="E282" s="201"/>
      <c r="F282" s="216">
        <v>108282</v>
      </c>
      <c r="G282" s="201"/>
      <c r="H282" s="217">
        <v>46520</v>
      </c>
      <c r="I282" s="197"/>
      <c r="J282" s="227">
        <v>6.6699999999999995E-2</v>
      </c>
      <c r="K282" s="220"/>
      <c r="L282" s="217">
        <f t="shared" si="10"/>
        <v>7222</v>
      </c>
      <c r="M282" s="218">
        <v>0</v>
      </c>
      <c r="N282" s="222">
        <v>15</v>
      </c>
      <c r="O282" s="222" t="s">
        <v>307</v>
      </c>
      <c r="P282" s="197"/>
      <c r="Q282" s="197"/>
    </row>
    <row r="283" spans="1:17">
      <c r="A283" s="210">
        <v>13</v>
      </c>
      <c r="B283" s="210"/>
      <c r="C283" s="214" t="s">
        <v>336</v>
      </c>
      <c r="D283" s="215" t="s">
        <v>335</v>
      </c>
      <c r="E283" s="201"/>
      <c r="F283" s="216"/>
      <c r="G283" s="201"/>
      <c r="H283" s="217">
        <v>-573</v>
      </c>
      <c r="I283" s="197"/>
      <c r="J283" s="218" t="s">
        <v>309</v>
      </c>
      <c r="K283" s="236" t="s">
        <v>330</v>
      </c>
      <c r="L283" s="217">
        <v>750</v>
      </c>
      <c r="M283" s="221" t="s">
        <v>292</v>
      </c>
      <c r="N283" s="222" t="s">
        <v>292</v>
      </c>
      <c r="O283" s="222" t="s">
        <v>292</v>
      </c>
      <c r="P283" s="197"/>
      <c r="Q283" s="197"/>
    </row>
    <row r="284" spans="1:17">
      <c r="A284" s="210">
        <v>14</v>
      </c>
      <c r="B284" s="210"/>
      <c r="C284" s="214">
        <v>1990</v>
      </c>
      <c r="D284" s="215" t="s">
        <v>337</v>
      </c>
      <c r="E284" s="201"/>
      <c r="F284" s="216"/>
      <c r="G284" s="201"/>
      <c r="H284" s="217">
        <v>0</v>
      </c>
      <c r="I284" s="197"/>
      <c r="J284" s="227" t="s">
        <v>234</v>
      </c>
      <c r="K284" s="246"/>
      <c r="L284" s="217"/>
      <c r="M284" s="218" t="s">
        <v>235</v>
      </c>
      <c r="N284" s="41"/>
      <c r="O284" s="41"/>
      <c r="P284" s="197"/>
      <c r="Q284" s="197"/>
    </row>
    <row r="285" spans="1:17">
      <c r="A285" s="210">
        <v>15</v>
      </c>
      <c r="B285" s="210"/>
      <c r="C285" s="214"/>
      <c r="D285" s="215" t="s">
        <v>239</v>
      </c>
      <c r="E285" s="201"/>
      <c r="F285" s="216"/>
      <c r="G285" s="201"/>
      <c r="H285" s="217">
        <v>0</v>
      </c>
      <c r="I285" s="197"/>
      <c r="J285" s="218">
        <v>4.1799999999999997E-2</v>
      </c>
      <c r="K285" s="197"/>
      <c r="L285" s="217">
        <f t="shared" si="10"/>
        <v>0</v>
      </c>
      <c r="M285" s="74"/>
      <c r="N285" s="57"/>
      <c r="O285" s="57"/>
      <c r="P285" s="197"/>
      <c r="Q285" s="197"/>
    </row>
    <row r="286" spans="1:17">
      <c r="A286" s="210">
        <v>16</v>
      </c>
      <c r="B286" s="210"/>
      <c r="C286" s="214">
        <v>108</v>
      </c>
      <c r="D286" s="215" t="s">
        <v>240</v>
      </c>
      <c r="E286" s="201"/>
      <c r="F286" s="216"/>
      <c r="G286" s="201"/>
      <c r="H286" s="217">
        <v>3224</v>
      </c>
      <c r="I286" s="197"/>
      <c r="J286" s="74"/>
      <c r="K286" s="197"/>
      <c r="L286" s="217"/>
      <c r="M286" s="43"/>
      <c r="N286" s="43"/>
      <c r="O286" s="57"/>
      <c r="P286" s="197"/>
      <c r="Q286" s="197"/>
    </row>
    <row r="287" spans="1:17">
      <c r="A287" s="210"/>
      <c r="B287" s="197"/>
      <c r="C287" s="210"/>
      <c r="D287" s="201"/>
      <c r="E287" s="201"/>
      <c r="F287" s="197"/>
      <c r="G287" s="201"/>
      <c r="H287" s="217"/>
      <c r="I287" s="197"/>
      <c r="J287" s="74"/>
      <c r="K287" s="197"/>
      <c r="L287" s="217"/>
      <c r="M287" s="43"/>
      <c r="N287" s="43"/>
      <c r="O287" s="43"/>
      <c r="P287" s="197"/>
      <c r="Q287" s="197"/>
    </row>
    <row r="288" spans="1:17">
      <c r="A288" s="197"/>
      <c r="B288" s="197"/>
      <c r="C288" s="197"/>
      <c r="D288" s="197"/>
      <c r="E288" s="197"/>
      <c r="F288" s="197"/>
      <c r="G288" s="203"/>
      <c r="H288" s="203"/>
      <c r="I288" s="203"/>
      <c r="J288" s="247"/>
      <c r="K288" s="203"/>
      <c r="L288" s="224"/>
      <c r="M288" s="203"/>
      <c r="N288" s="203"/>
      <c r="O288" s="203"/>
      <c r="P288" s="197"/>
      <c r="Q288" s="197"/>
    </row>
    <row r="289" spans="1:17">
      <c r="A289" s="204"/>
      <c r="B289" s="204"/>
      <c r="C289" s="204"/>
      <c r="D289" s="204"/>
      <c r="E289" s="204"/>
      <c r="F289" s="204"/>
      <c r="G289" s="208"/>
      <c r="H289" s="197"/>
      <c r="I289" s="197"/>
      <c r="J289" s="197"/>
      <c r="K289" s="197"/>
      <c r="L289" s="217"/>
      <c r="M289" s="197"/>
      <c r="N289" s="197"/>
      <c r="O289" s="197"/>
      <c r="P289" s="197"/>
      <c r="Q289" s="197"/>
    </row>
    <row r="290" spans="1:17">
      <c r="A290" s="210">
        <v>17</v>
      </c>
      <c r="B290" s="197"/>
      <c r="C290" s="197"/>
      <c r="D290" s="201" t="s">
        <v>338</v>
      </c>
      <c r="E290" s="201"/>
      <c r="F290" s="216">
        <f>SUM(F271:F289)</f>
        <v>46699755</v>
      </c>
      <c r="G290" s="201"/>
      <c r="H290" s="216">
        <f>SUM(H271:H289)</f>
        <v>26442586</v>
      </c>
      <c r="I290" s="197"/>
      <c r="J290" s="216"/>
      <c r="K290" s="197"/>
      <c r="L290" s="216">
        <f>SUM(L271:L289)</f>
        <v>-216105</v>
      </c>
      <c r="M290" s="197"/>
      <c r="N290" s="197"/>
      <c r="O290" s="197"/>
      <c r="P290" s="197"/>
      <c r="Q290" s="197"/>
    </row>
    <row r="291" spans="1:17">
      <c r="A291" s="197"/>
      <c r="B291" s="197"/>
      <c r="C291" s="197"/>
      <c r="D291" s="197"/>
      <c r="E291" s="197"/>
      <c r="F291" s="203"/>
      <c r="G291" s="203"/>
      <c r="H291" s="203"/>
      <c r="I291" s="203"/>
      <c r="J291" s="203"/>
      <c r="K291" s="203"/>
      <c r="L291" s="224"/>
      <c r="M291" s="203"/>
      <c r="N291" s="203"/>
      <c r="O291" s="203"/>
      <c r="P291" s="197"/>
      <c r="Q291" s="197"/>
    </row>
    <row r="292" spans="1:17">
      <c r="A292" s="204"/>
      <c r="B292" s="204"/>
      <c r="C292" s="204"/>
      <c r="D292" s="204"/>
      <c r="E292" s="204"/>
      <c r="F292" s="208"/>
      <c r="G292" s="208"/>
      <c r="H292" s="197"/>
      <c r="I292" s="197"/>
      <c r="J292" s="197"/>
      <c r="K292" s="197"/>
      <c r="L292" s="217"/>
      <c r="M292" s="197"/>
      <c r="N292" s="197"/>
      <c r="O292" s="197"/>
      <c r="P292" s="197"/>
      <c r="Q292" s="197"/>
    </row>
    <row r="293" spans="1:17">
      <c r="A293" s="208"/>
      <c r="B293" s="208"/>
      <c r="C293" s="208"/>
      <c r="D293" s="201" t="s">
        <v>339</v>
      </c>
      <c r="E293" s="208"/>
      <c r="F293" s="208"/>
      <c r="G293" s="208"/>
      <c r="H293" s="197"/>
      <c r="I293" s="197"/>
      <c r="J293" s="197"/>
      <c r="K293" s="197"/>
      <c r="L293" s="217"/>
      <c r="M293" s="197"/>
      <c r="N293" s="197"/>
      <c r="O293" s="197"/>
      <c r="P293" s="197"/>
      <c r="Q293" s="197"/>
    </row>
    <row r="294" spans="1:17">
      <c r="A294" s="210">
        <v>18</v>
      </c>
      <c r="B294" s="197"/>
      <c r="C294" s="248">
        <v>0.71360000000000001</v>
      </c>
      <c r="D294" s="197" t="s">
        <v>340</v>
      </c>
      <c r="E294" s="201"/>
      <c r="F294" s="216">
        <f>ROUND(F290*$C$294,0)+1</f>
        <v>33324946</v>
      </c>
      <c r="G294" s="201"/>
      <c r="H294" s="249"/>
      <c r="I294" s="197"/>
      <c r="J294" s="249"/>
      <c r="K294" s="249"/>
      <c r="L294" s="216"/>
      <c r="M294" s="249"/>
      <c r="N294" s="249"/>
      <c r="O294" s="249"/>
      <c r="P294" s="197"/>
      <c r="Q294" s="197"/>
    </row>
    <row r="295" spans="1:17">
      <c r="A295" s="210">
        <v>19</v>
      </c>
      <c r="B295" s="197"/>
      <c r="C295" s="248">
        <v>0.71360000000000001</v>
      </c>
      <c r="D295" s="201" t="s">
        <v>341</v>
      </c>
      <c r="E295" s="201"/>
      <c r="F295" s="249"/>
      <c r="G295" s="201"/>
      <c r="H295" s="216">
        <f>(H290*C295)</f>
        <v>18869429.369600002</v>
      </c>
      <c r="I295" s="197"/>
      <c r="J295" s="249"/>
      <c r="K295" s="249"/>
      <c r="L295" s="216"/>
      <c r="M295" s="249"/>
      <c r="N295" s="249"/>
      <c r="O295" s="249"/>
      <c r="P295" s="197"/>
      <c r="Q295" s="197"/>
    </row>
    <row r="296" spans="1:17">
      <c r="A296" s="210">
        <v>20</v>
      </c>
      <c r="B296" s="197"/>
      <c r="C296" s="248">
        <v>0.71360000000000001</v>
      </c>
      <c r="D296" s="201" t="s">
        <v>342</v>
      </c>
      <c r="E296" s="201"/>
      <c r="F296" s="249"/>
      <c r="G296" s="201"/>
      <c r="H296" s="249"/>
      <c r="I296" s="197"/>
      <c r="J296" s="249"/>
      <c r="K296" s="249"/>
      <c r="L296" s="216">
        <f>ROUND(L290*C296,0)</f>
        <v>-154213</v>
      </c>
      <c r="M296" s="249"/>
      <c r="N296" s="249"/>
      <c r="O296" s="249"/>
      <c r="P296" s="197"/>
      <c r="Q296" s="197"/>
    </row>
    <row r="297" spans="1:17">
      <c r="A297" s="197"/>
      <c r="B297" s="197"/>
      <c r="C297" s="197"/>
      <c r="D297" s="197"/>
      <c r="E297" s="197"/>
      <c r="F297" s="197"/>
      <c r="G297" s="203"/>
      <c r="H297" s="203"/>
      <c r="I297" s="203"/>
      <c r="J297" s="203"/>
      <c r="K297" s="203"/>
      <c r="L297" s="224"/>
      <c r="M297" s="203"/>
      <c r="N297" s="203"/>
      <c r="O297" s="203"/>
      <c r="P297" s="197"/>
      <c r="Q297" s="197"/>
    </row>
    <row r="298" spans="1:17">
      <c r="A298" s="204"/>
      <c r="B298" s="204"/>
      <c r="C298" s="204"/>
      <c r="D298" s="204"/>
      <c r="E298" s="204"/>
      <c r="F298" s="204"/>
      <c r="G298" s="208"/>
      <c r="H298" s="197"/>
      <c r="I298" s="197"/>
      <c r="J298" s="197"/>
      <c r="K298" s="197"/>
      <c r="L298" s="217"/>
      <c r="M298" s="197"/>
      <c r="N298" s="197"/>
      <c r="O298" s="197"/>
      <c r="P298" s="197"/>
      <c r="Q298" s="197"/>
    </row>
    <row r="299" spans="1:17">
      <c r="A299" s="210">
        <v>21</v>
      </c>
      <c r="B299" s="197"/>
      <c r="C299" s="197"/>
      <c r="D299" s="201" t="s">
        <v>343</v>
      </c>
      <c r="E299" s="201"/>
      <c r="F299" s="216">
        <f>F294+F240</f>
        <v>2247062478</v>
      </c>
      <c r="G299" s="201"/>
      <c r="H299" s="216">
        <f>(H295+H240)</f>
        <v>849854665.36960006</v>
      </c>
      <c r="I299" s="197"/>
      <c r="J299" s="216"/>
      <c r="K299" s="216"/>
      <c r="L299" s="216">
        <f>L296+L240</f>
        <v>85070575</v>
      </c>
      <c r="M299" s="216"/>
      <c r="N299" s="216"/>
      <c r="O299" s="216"/>
      <c r="P299" s="197"/>
      <c r="Q299" s="197"/>
    </row>
    <row r="300" spans="1:17">
      <c r="A300" s="197"/>
      <c r="B300" s="197"/>
      <c r="C300" s="197"/>
      <c r="D300" s="197"/>
      <c r="E300" s="197"/>
      <c r="F300" s="203"/>
      <c r="G300" s="203"/>
      <c r="H300" s="203"/>
      <c r="I300" s="203"/>
      <c r="J300" s="203"/>
      <c r="K300" s="203"/>
      <c r="L300" s="203"/>
      <c r="M300" s="203"/>
      <c r="N300" s="203"/>
      <c r="O300" s="203"/>
      <c r="P300" s="197"/>
      <c r="Q300" s="197"/>
    </row>
    <row r="301" spans="1:17">
      <c r="A301" s="204"/>
      <c r="B301" s="204"/>
      <c r="C301" s="204"/>
      <c r="D301" s="204"/>
      <c r="E301" s="204"/>
      <c r="F301" s="208"/>
      <c r="G301" s="208"/>
      <c r="H301" s="197"/>
      <c r="I301" s="197"/>
      <c r="J301" s="197"/>
      <c r="K301" s="197"/>
      <c r="L301" s="197"/>
      <c r="M301" s="197"/>
      <c r="N301" s="197"/>
      <c r="O301" s="197"/>
      <c r="P301" s="197"/>
      <c r="Q301" s="197"/>
    </row>
    <row r="302" spans="1:17">
      <c r="A302" s="220" t="s">
        <v>273</v>
      </c>
      <c r="B302" s="197"/>
      <c r="C302" s="197"/>
      <c r="D302" s="197"/>
      <c r="E302" s="197"/>
      <c r="F302" s="197"/>
      <c r="G302" s="197"/>
      <c r="H302" s="197"/>
      <c r="I302" s="197"/>
      <c r="J302" s="197"/>
      <c r="K302" s="197"/>
      <c r="L302" s="197"/>
      <c r="M302" s="197"/>
      <c r="N302" s="197"/>
      <c r="O302" s="197"/>
      <c r="P302" s="197"/>
      <c r="Q302" s="197"/>
    </row>
    <row r="303" spans="1:17">
      <c r="A303" s="236" t="s">
        <v>344</v>
      </c>
      <c r="B303" s="197"/>
      <c r="C303" s="197"/>
      <c r="D303" s="197"/>
      <c r="E303" s="197"/>
      <c r="F303" s="197"/>
      <c r="G303" s="197"/>
      <c r="H303" s="197"/>
      <c r="I303" s="197"/>
      <c r="J303" s="197"/>
      <c r="K303" s="197"/>
      <c r="L303" s="197"/>
      <c r="M303" s="197"/>
      <c r="N303" s="197"/>
      <c r="O303" s="197"/>
      <c r="P303" s="197"/>
      <c r="Q303" s="197"/>
    </row>
    <row r="304" spans="1:17">
      <c r="A304" s="236" t="s">
        <v>345</v>
      </c>
      <c r="B304" s="197"/>
      <c r="C304" s="197"/>
      <c r="D304" s="197"/>
      <c r="E304" s="197"/>
      <c r="F304" s="197"/>
      <c r="G304" s="197"/>
      <c r="H304" s="217"/>
      <c r="I304" s="197"/>
      <c r="J304" s="197"/>
      <c r="K304" s="197"/>
      <c r="L304" s="197"/>
      <c r="M304" s="197"/>
      <c r="N304" s="197"/>
      <c r="O304" s="197"/>
      <c r="P304" s="197"/>
      <c r="Q304" s="197"/>
    </row>
    <row r="305" spans="1:17">
      <c r="A305" s="250" t="s">
        <v>346</v>
      </c>
      <c r="B305" s="197"/>
      <c r="C305" s="197"/>
      <c r="D305" s="197"/>
      <c r="E305" s="197"/>
      <c r="F305" s="197"/>
      <c r="G305" s="197"/>
      <c r="H305" s="197"/>
      <c r="I305" s="197"/>
      <c r="J305" s="197"/>
      <c r="K305" s="197"/>
      <c r="L305" s="197"/>
      <c r="M305" s="197"/>
      <c r="N305" s="197"/>
      <c r="O305" s="197"/>
      <c r="P305" s="197"/>
      <c r="Q305" s="197"/>
    </row>
    <row r="306" spans="1:17">
      <c r="A306" s="201"/>
      <c r="B306" s="197"/>
      <c r="C306" s="197"/>
      <c r="D306" s="197"/>
      <c r="E306" s="197"/>
      <c r="F306" s="197"/>
      <c r="G306" s="197"/>
      <c r="H306" s="197"/>
      <c r="I306" s="197"/>
      <c r="J306" s="197"/>
      <c r="K306" s="197"/>
      <c r="L306" s="197"/>
      <c r="M306" s="197"/>
      <c r="N306" s="197"/>
      <c r="O306" s="197"/>
      <c r="P306" s="197"/>
      <c r="Q306" s="197"/>
    </row>
    <row r="307" spans="1:17">
      <c r="A307" s="197"/>
      <c r="B307" s="197"/>
      <c r="C307" s="197"/>
      <c r="D307" s="197"/>
      <c r="E307" s="197"/>
      <c r="F307" s="197"/>
      <c r="G307" s="197"/>
      <c r="H307" s="197"/>
      <c r="I307" s="197"/>
      <c r="J307" s="197"/>
      <c r="K307" s="197"/>
      <c r="L307" s="197"/>
      <c r="M307" s="197"/>
      <c r="N307" s="197"/>
      <c r="O307" s="197"/>
      <c r="P307" s="197"/>
      <c r="Q307" s="197"/>
    </row>
    <row r="308" spans="1:17">
      <c r="A308" s="197"/>
      <c r="B308" s="197"/>
      <c r="C308" s="197"/>
      <c r="D308" s="197"/>
      <c r="E308" s="197"/>
      <c r="F308" s="197"/>
      <c r="G308" s="197"/>
      <c r="H308" s="197"/>
      <c r="I308" s="197"/>
      <c r="J308" s="197"/>
      <c r="K308" s="197"/>
      <c r="L308" s="197"/>
      <c r="M308" s="197"/>
      <c r="N308" s="197"/>
      <c r="O308" s="197"/>
      <c r="P308" s="197"/>
      <c r="Q308" s="197"/>
    </row>
  </sheetData>
  <mergeCells count="6">
    <mergeCell ref="F265:H265"/>
    <mergeCell ref="F19:H19"/>
    <mergeCell ref="F62:H62"/>
    <mergeCell ref="F108:H108"/>
    <mergeCell ref="F153:H153"/>
    <mergeCell ref="F213:H213"/>
  </mergeCells>
  <hyperlinks>
    <hyperlink ref="A7" location="Sch_A" display="." xr:uid="{00000000-0004-0000-0F00-000000000000}"/>
  </hyperlinks>
  <pageMargins left="1" right="0.75" top="1" bottom="1" header="0.5" footer="0.5"/>
  <pageSetup scale="12" orientation="landscape" horizontalDpi="300" r:id="rId1"/>
  <headerFooter alignWithMargins="0"/>
  <rowBreaks count="3" manualBreakCount="3">
    <brk id="134" max="16383" man="1"/>
    <brk id="194" max="15" man="1"/>
    <brk id="246"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S325"/>
  <sheetViews>
    <sheetView topLeftCell="A289" workbookViewId="0">
      <selection activeCell="K312" sqref="K312"/>
    </sheetView>
  </sheetViews>
  <sheetFormatPr defaultColWidth="11.453125" defaultRowHeight="12.5"/>
  <cols>
    <col min="1" max="1" width="7.54296875" style="39" customWidth="1"/>
    <col min="2" max="2" width="11.453125" style="39" customWidth="1"/>
    <col min="3" max="3" width="14.54296875" style="39" customWidth="1"/>
    <col min="4" max="4" width="53.54296875" style="39" customWidth="1"/>
    <col min="5" max="5" width="2.453125" style="39" customWidth="1"/>
    <col min="6" max="6" width="15.453125" style="39" customWidth="1"/>
    <col min="7" max="7" width="3.453125" style="39" customWidth="1"/>
    <col min="8" max="8" width="14.453125" style="39" customWidth="1"/>
    <col min="9" max="9" width="3.453125" style="39" customWidth="1"/>
    <col min="10" max="10" width="11.453125" style="39" customWidth="1"/>
    <col min="11" max="11" width="4" style="39" customWidth="1"/>
    <col min="12" max="12" width="14.54296875" style="39" customWidth="1"/>
    <col min="13" max="13" width="12.453125" style="39" customWidth="1"/>
    <col min="14" max="14" width="11.453125" style="39" customWidth="1"/>
    <col min="15" max="15" width="12.54296875" style="39" customWidth="1"/>
    <col min="16" max="16" width="11.453125" style="39"/>
    <col min="17" max="17" width="11.7265625" style="39" bestFit="1" customWidth="1"/>
    <col min="18" max="18" width="11.453125" style="39"/>
    <col min="19" max="19" width="14.54296875" style="39" bestFit="1" customWidth="1"/>
    <col min="20" max="16384" width="11.453125" style="39"/>
  </cols>
  <sheetData>
    <row r="1" spans="1:17">
      <c r="A1" s="196" t="s">
        <v>167</v>
      </c>
      <c r="B1" s="196"/>
      <c r="C1" s="196"/>
      <c r="D1" s="196"/>
      <c r="E1" s="196"/>
      <c r="F1" s="196"/>
      <c r="G1" s="196"/>
      <c r="H1" s="196"/>
      <c r="I1" s="196"/>
      <c r="J1" s="196"/>
      <c r="K1" s="196"/>
      <c r="L1" s="196"/>
      <c r="M1" s="196"/>
      <c r="N1" s="196"/>
      <c r="O1" s="196"/>
      <c r="P1" s="197"/>
      <c r="Q1" s="197"/>
    </row>
    <row r="2" spans="1:17">
      <c r="A2" s="196" t="s">
        <v>168</v>
      </c>
      <c r="B2" s="196"/>
      <c r="C2" s="196"/>
      <c r="D2" s="196"/>
      <c r="E2" s="196"/>
      <c r="F2" s="196"/>
      <c r="G2" s="196"/>
      <c r="H2" s="196"/>
      <c r="I2" s="196"/>
      <c r="J2" s="196"/>
      <c r="K2" s="196"/>
      <c r="L2" s="196"/>
      <c r="M2" s="196"/>
      <c r="N2" s="196"/>
      <c r="O2" s="196"/>
      <c r="P2" s="197"/>
      <c r="Q2" s="197"/>
    </row>
    <row r="3" spans="1:17">
      <c r="A3" s="196" t="s">
        <v>169</v>
      </c>
      <c r="B3" s="196"/>
      <c r="C3" s="196"/>
      <c r="D3" s="196"/>
      <c r="E3" s="196"/>
      <c r="F3" s="196"/>
      <c r="G3" s="196"/>
      <c r="H3" s="196"/>
      <c r="I3" s="196"/>
      <c r="J3" s="196"/>
      <c r="K3" s="196"/>
      <c r="L3" s="196"/>
      <c r="M3" s="196"/>
      <c r="N3" s="196"/>
      <c r="O3" s="196"/>
      <c r="P3" s="197"/>
      <c r="Q3" s="197"/>
    </row>
    <row r="4" spans="1:17">
      <c r="A4" s="196" t="s">
        <v>170</v>
      </c>
      <c r="B4" s="196"/>
      <c r="C4" s="196"/>
      <c r="D4" s="196"/>
      <c r="E4" s="196"/>
      <c r="F4" s="196"/>
      <c r="G4" s="196"/>
      <c r="H4" s="196"/>
      <c r="I4" s="196"/>
      <c r="J4" s="196"/>
      <c r="K4" s="196"/>
      <c r="L4" s="196"/>
      <c r="M4" s="196"/>
      <c r="N4" s="196"/>
      <c r="O4" s="196"/>
      <c r="P4" s="197"/>
      <c r="Q4" s="197"/>
    </row>
    <row r="5" spans="1:17">
      <c r="A5" s="196" t="s">
        <v>171</v>
      </c>
      <c r="B5" s="196"/>
      <c r="C5" s="196"/>
      <c r="D5" s="196"/>
      <c r="E5" s="196"/>
      <c r="F5" s="196"/>
      <c r="G5" s="196"/>
      <c r="H5" s="196"/>
      <c r="I5" s="196"/>
      <c r="J5" s="196"/>
      <c r="K5" s="196"/>
      <c r="L5" s="196"/>
      <c r="M5" s="196"/>
      <c r="N5" s="196"/>
      <c r="O5" s="196"/>
      <c r="P5" s="197"/>
      <c r="Q5" s="197"/>
    </row>
    <row r="6" spans="1:17">
      <c r="A6" s="198" t="s">
        <v>172</v>
      </c>
      <c r="B6" s="196"/>
      <c r="C6" s="196"/>
      <c r="D6" s="196"/>
      <c r="E6" s="196"/>
      <c r="F6" s="196"/>
      <c r="G6" s="196"/>
      <c r="H6" s="196"/>
      <c r="I6" s="196"/>
      <c r="J6" s="196"/>
      <c r="K6" s="196"/>
      <c r="L6" s="196"/>
      <c r="M6" s="196"/>
      <c r="N6" s="196"/>
      <c r="O6" s="196"/>
      <c r="P6" s="197"/>
      <c r="Q6" s="197"/>
    </row>
    <row r="7" spans="1:17">
      <c r="A7" s="199" t="s">
        <v>173</v>
      </c>
      <c r="B7" s="196"/>
      <c r="C7" s="196"/>
      <c r="D7" s="196"/>
      <c r="E7" s="196"/>
      <c r="F7" s="196"/>
      <c r="G7" s="196"/>
      <c r="H7" s="197"/>
      <c r="I7" s="197"/>
      <c r="J7" s="197"/>
      <c r="K7" s="197"/>
      <c r="L7" s="197"/>
      <c r="M7" s="197"/>
      <c r="N7" s="197"/>
      <c r="O7" s="197"/>
      <c r="P7" s="197"/>
      <c r="Q7" s="197"/>
    </row>
    <row r="8" spans="1:17">
      <c r="A8" s="196" t="s">
        <v>174</v>
      </c>
      <c r="B8" s="196"/>
      <c r="C8" s="196"/>
      <c r="D8" s="196"/>
      <c r="E8" s="196"/>
      <c r="F8" s="196"/>
      <c r="G8" s="196"/>
      <c r="H8" s="196"/>
      <c r="I8" s="196"/>
      <c r="J8" s="196"/>
      <c r="K8" s="196"/>
      <c r="L8" s="196"/>
      <c r="M8" s="196"/>
      <c r="N8" s="196"/>
      <c r="O8" s="196"/>
      <c r="P8" s="197"/>
      <c r="Q8" s="197"/>
    </row>
    <row r="9" spans="1:17">
      <c r="A9" s="200" t="s">
        <v>175</v>
      </c>
      <c r="B9" s="200"/>
      <c r="C9" s="200"/>
      <c r="D9" s="200"/>
      <c r="E9" s="200"/>
      <c r="F9" s="200"/>
      <c r="G9" s="200"/>
      <c r="H9" s="200"/>
      <c r="I9" s="200"/>
      <c r="J9" s="200"/>
      <c r="K9" s="200"/>
      <c r="L9" s="200"/>
      <c r="M9" s="200"/>
      <c r="N9" s="200"/>
      <c r="O9" s="200"/>
      <c r="P9" s="197"/>
      <c r="Q9" s="197"/>
    </row>
    <row r="10" spans="1:17">
      <c r="A10" s="197"/>
      <c r="B10" s="197"/>
      <c r="C10" s="197"/>
      <c r="D10" s="197"/>
      <c r="E10" s="197"/>
      <c r="F10" s="197"/>
      <c r="G10" s="197"/>
      <c r="H10" s="197"/>
      <c r="I10" s="197"/>
      <c r="J10" s="197"/>
      <c r="K10" s="197"/>
      <c r="L10" s="197"/>
      <c r="M10" s="197"/>
      <c r="N10" s="197"/>
      <c r="O10" s="197"/>
      <c r="P10" s="197"/>
      <c r="Q10" s="197"/>
    </row>
    <row r="11" spans="1:17">
      <c r="A11" s="197"/>
      <c r="B11" s="197"/>
      <c r="C11" s="197"/>
      <c r="D11" s="197"/>
      <c r="E11" s="197"/>
      <c r="F11" s="197"/>
      <c r="G11" s="197"/>
      <c r="H11" s="197"/>
      <c r="I11" s="197"/>
      <c r="J11" s="197"/>
      <c r="K11" s="197"/>
      <c r="L11" s="197"/>
      <c r="M11" s="197"/>
      <c r="N11" s="197"/>
      <c r="O11" s="197"/>
      <c r="P11" s="197"/>
      <c r="Q11" s="197"/>
    </row>
    <row r="12" spans="1:17">
      <c r="A12" s="201" t="s">
        <v>176</v>
      </c>
      <c r="B12" s="197"/>
      <c r="C12" s="197"/>
      <c r="D12" s="197"/>
      <c r="E12" s="197"/>
      <c r="F12" s="197"/>
      <c r="G12" s="197"/>
      <c r="H12" s="197"/>
      <c r="I12" s="197"/>
      <c r="J12" s="197"/>
      <c r="K12" s="197"/>
      <c r="L12" s="197"/>
      <c r="M12" s="202" t="s">
        <v>177</v>
      </c>
      <c r="N12" s="197"/>
      <c r="O12" s="197"/>
      <c r="P12" s="197"/>
      <c r="Q12" s="197"/>
    </row>
    <row r="13" spans="1:17">
      <c r="A13" s="201" t="s">
        <v>178</v>
      </c>
      <c r="B13" s="197"/>
      <c r="C13" s="197"/>
      <c r="D13" s="197"/>
      <c r="E13" s="197"/>
      <c r="F13" s="197"/>
      <c r="G13" s="197"/>
      <c r="H13" s="197"/>
      <c r="I13" s="197"/>
      <c r="J13" s="197"/>
      <c r="K13" s="197"/>
      <c r="L13" s="197"/>
      <c r="M13" s="202" t="s">
        <v>179</v>
      </c>
      <c r="N13" s="197"/>
      <c r="O13" s="197"/>
      <c r="P13" s="197"/>
      <c r="Q13" s="197"/>
    </row>
    <row r="14" spans="1:17">
      <c r="A14" s="201" t="s">
        <v>180</v>
      </c>
      <c r="B14" s="197"/>
      <c r="C14" s="197"/>
      <c r="D14" s="197"/>
      <c r="E14" s="197"/>
      <c r="F14" s="197"/>
      <c r="G14" s="197"/>
      <c r="H14" s="197"/>
      <c r="I14" s="197"/>
      <c r="J14" s="197"/>
      <c r="K14" s="197"/>
      <c r="L14" s="197"/>
      <c r="M14" s="202" t="s">
        <v>181</v>
      </c>
      <c r="N14" s="197"/>
      <c r="O14" s="197"/>
      <c r="P14" s="197"/>
      <c r="Q14" s="197"/>
    </row>
    <row r="15" spans="1:17">
      <c r="A15" s="197"/>
      <c r="B15" s="197"/>
      <c r="C15" s="197"/>
      <c r="D15" s="197"/>
      <c r="E15" s="197"/>
      <c r="F15" s="197"/>
      <c r="G15" s="197"/>
      <c r="H15" s="197"/>
      <c r="I15" s="197"/>
      <c r="J15" s="197"/>
      <c r="K15" s="197"/>
      <c r="L15" s="197"/>
      <c r="M15" s="202" t="s">
        <v>182</v>
      </c>
      <c r="N15" s="197"/>
      <c r="O15" s="197"/>
      <c r="P15" s="197"/>
      <c r="Q15" s="197"/>
    </row>
    <row r="16" spans="1:17">
      <c r="A16" s="197"/>
      <c r="B16" s="197"/>
      <c r="C16" s="197"/>
      <c r="D16" s="197"/>
      <c r="E16" s="197"/>
      <c r="F16" s="197"/>
      <c r="G16" s="197"/>
      <c r="H16" s="197"/>
      <c r="I16" s="197"/>
      <c r="J16" s="197"/>
      <c r="K16" s="197"/>
      <c r="L16" s="197"/>
      <c r="M16" s="197"/>
      <c r="N16" s="197"/>
      <c r="O16" s="197"/>
      <c r="P16" s="197"/>
      <c r="Q16" s="197"/>
    </row>
    <row r="17" spans="1:19">
      <c r="A17" s="197"/>
      <c r="B17" s="197"/>
      <c r="C17" s="197"/>
      <c r="D17" s="197"/>
      <c r="E17" s="197"/>
      <c r="F17" s="203"/>
      <c r="G17" s="203"/>
      <c r="H17" s="203"/>
      <c r="I17" s="203"/>
      <c r="J17" s="251"/>
      <c r="K17" s="203"/>
      <c r="L17" s="203"/>
      <c r="M17" s="203"/>
      <c r="N17" s="203"/>
      <c r="O17" s="203"/>
      <c r="P17" s="197"/>
      <c r="Q17" s="197"/>
    </row>
    <row r="18" spans="1:19">
      <c r="A18" s="204"/>
      <c r="B18" s="205"/>
      <c r="C18" s="206"/>
      <c r="D18" s="204"/>
      <c r="E18" s="204"/>
      <c r="F18" s="207" t="s">
        <v>183</v>
      </c>
      <c r="G18" s="207"/>
      <c r="H18" s="207"/>
      <c r="I18" s="197"/>
      <c r="J18" s="252"/>
      <c r="K18" s="197"/>
      <c r="L18" s="197"/>
      <c r="M18" s="197"/>
      <c r="N18" s="197"/>
      <c r="O18" s="197"/>
      <c r="P18" s="197"/>
      <c r="Q18" s="197"/>
    </row>
    <row r="19" spans="1:19">
      <c r="A19" s="208"/>
      <c r="B19" s="209" t="s">
        <v>184</v>
      </c>
      <c r="C19" s="209" t="s">
        <v>185</v>
      </c>
      <c r="D19" s="210" t="s">
        <v>186</v>
      </c>
      <c r="E19" s="210"/>
      <c r="F19" s="676" t="s">
        <v>187</v>
      </c>
      <c r="G19" s="676"/>
      <c r="H19" s="676"/>
      <c r="I19" s="197"/>
      <c r="J19" s="253" t="s">
        <v>188</v>
      </c>
      <c r="K19" s="197"/>
      <c r="L19" s="210" t="s">
        <v>189</v>
      </c>
      <c r="M19" s="197"/>
      <c r="N19" s="210" t="s">
        <v>190</v>
      </c>
      <c r="O19" s="197"/>
      <c r="P19" s="197"/>
      <c r="Q19" s="197"/>
    </row>
    <row r="20" spans="1:19">
      <c r="A20" s="210" t="s">
        <v>80</v>
      </c>
      <c r="B20" s="210" t="s">
        <v>191</v>
      </c>
      <c r="C20" s="210" t="s">
        <v>191</v>
      </c>
      <c r="D20" s="210" t="s">
        <v>192</v>
      </c>
      <c r="E20" s="210"/>
      <c r="F20" s="210" t="s">
        <v>193</v>
      </c>
      <c r="G20" s="210"/>
      <c r="H20" s="210" t="s">
        <v>194</v>
      </c>
      <c r="I20" s="197"/>
      <c r="J20" s="253" t="s">
        <v>195</v>
      </c>
      <c r="K20" s="197"/>
      <c r="L20" s="210" t="s">
        <v>196</v>
      </c>
      <c r="M20" s="211" t="s">
        <v>197</v>
      </c>
      <c r="N20" s="210" t="s">
        <v>198</v>
      </c>
      <c r="O20" s="210" t="s">
        <v>199</v>
      </c>
      <c r="P20" s="197"/>
      <c r="Q20" s="197"/>
    </row>
    <row r="21" spans="1:19">
      <c r="A21" s="210" t="s">
        <v>200</v>
      </c>
      <c r="B21" s="210" t="s">
        <v>200</v>
      </c>
      <c r="C21" s="210" t="s">
        <v>200</v>
      </c>
      <c r="D21" s="210" t="s">
        <v>201</v>
      </c>
      <c r="E21" s="210"/>
      <c r="F21" s="210" t="s">
        <v>202</v>
      </c>
      <c r="G21" s="210"/>
      <c r="H21" s="210" t="s">
        <v>203</v>
      </c>
      <c r="I21" s="197"/>
      <c r="J21" s="253" t="s">
        <v>204</v>
      </c>
      <c r="K21" s="197"/>
      <c r="L21" s="210" t="s">
        <v>84</v>
      </c>
      <c r="M21" s="210" t="s">
        <v>205</v>
      </c>
      <c r="N21" s="210" t="s">
        <v>206</v>
      </c>
      <c r="O21" s="210" t="s">
        <v>207</v>
      </c>
      <c r="P21" s="197"/>
      <c r="Q21" s="197"/>
    </row>
    <row r="22" spans="1:19">
      <c r="A22" s="211" t="s">
        <v>208</v>
      </c>
      <c r="B22" s="211" t="s">
        <v>209</v>
      </c>
      <c r="C22" s="211" t="s">
        <v>210</v>
      </c>
      <c r="D22" s="211" t="s">
        <v>211</v>
      </c>
      <c r="E22" s="211"/>
      <c r="F22" s="211" t="s">
        <v>212</v>
      </c>
      <c r="G22" s="212"/>
      <c r="H22" s="212" t="s">
        <v>213</v>
      </c>
      <c r="I22" s="203"/>
      <c r="J22" s="254" t="s">
        <v>214</v>
      </c>
      <c r="K22" s="212"/>
      <c r="L22" s="212" t="s">
        <v>215</v>
      </c>
      <c r="M22" s="212" t="s">
        <v>216</v>
      </c>
      <c r="N22" s="212" t="s">
        <v>217</v>
      </c>
      <c r="O22" s="212" t="s">
        <v>218</v>
      </c>
      <c r="P22" s="197"/>
      <c r="Q22" s="613" t="s">
        <v>719</v>
      </c>
      <c r="R22" s="614"/>
      <c r="S22" s="598">
        <f>'As Filed SCH B-3.2 - Proposed'!F26</f>
        <v>185879874</v>
      </c>
    </row>
    <row r="23" spans="1:19">
      <c r="A23" s="204"/>
      <c r="B23" s="204"/>
      <c r="C23" s="204"/>
      <c r="D23" s="204"/>
      <c r="E23" s="204"/>
      <c r="F23" s="205" t="s">
        <v>219</v>
      </c>
      <c r="G23" s="208"/>
      <c r="H23" s="210" t="s">
        <v>219</v>
      </c>
      <c r="I23" s="197"/>
      <c r="J23" s="252"/>
      <c r="K23" s="197"/>
      <c r="L23" s="210" t="s">
        <v>219</v>
      </c>
      <c r="M23" s="197"/>
      <c r="N23" s="197"/>
      <c r="O23" s="197"/>
      <c r="P23" s="197"/>
      <c r="Q23" s="615"/>
      <c r="R23" s="614"/>
      <c r="S23" s="614"/>
    </row>
    <row r="24" spans="1:19" ht="13">
      <c r="A24" s="197"/>
      <c r="B24" s="213"/>
      <c r="C24" s="197"/>
      <c r="D24" s="197"/>
      <c r="E24" s="197"/>
      <c r="F24" s="197"/>
      <c r="G24" s="197"/>
      <c r="H24" s="197"/>
      <c r="I24" s="197"/>
      <c r="J24" s="252"/>
      <c r="K24" s="197"/>
      <c r="L24" s="197"/>
      <c r="M24" s="197"/>
      <c r="N24" s="197"/>
      <c r="O24" s="197"/>
      <c r="P24" s="197"/>
      <c r="Q24" s="613" t="s">
        <v>721</v>
      </c>
      <c r="R24" s="614"/>
      <c r="S24" s="616">
        <v>-67432275</v>
      </c>
    </row>
    <row r="25" spans="1:19">
      <c r="A25" s="210">
        <f>A24+1</f>
        <v>1</v>
      </c>
      <c r="B25" s="214">
        <v>310</v>
      </c>
      <c r="C25" s="214">
        <v>3100</v>
      </c>
      <c r="D25" s="215" t="s">
        <v>220</v>
      </c>
      <c r="E25" s="201"/>
      <c r="F25" s="216">
        <v>7267197</v>
      </c>
      <c r="G25" s="201"/>
      <c r="H25" s="217">
        <v>108998</v>
      </c>
      <c r="I25" s="197"/>
      <c r="J25" s="218">
        <v>0</v>
      </c>
      <c r="K25" s="197"/>
      <c r="L25" s="217">
        <f t="shared" ref="L25:L35" si="0">ROUND(F25*J25,0)</f>
        <v>0</v>
      </c>
      <c r="M25" s="219" t="s">
        <v>221</v>
      </c>
      <c r="N25" s="219"/>
      <c r="O25" s="219"/>
      <c r="P25" s="197"/>
      <c r="Q25" s="613" t="s">
        <v>722</v>
      </c>
      <c r="R25" s="614"/>
      <c r="S25" s="614"/>
    </row>
    <row r="26" spans="1:19">
      <c r="A26" s="210">
        <f t="shared" ref="A26:A35" si="1">A25+1</f>
        <v>2</v>
      </c>
      <c r="B26" s="214">
        <v>311</v>
      </c>
      <c r="C26" s="214">
        <v>3110</v>
      </c>
      <c r="D26" s="215" t="s">
        <v>222</v>
      </c>
      <c r="E26" s="201"/>
      <c r="F26" s="617">
        <f>S27</f>
        <v>118447599</v>
      </c>
      <c r="G26" s="201"/>
      <c r="H26" s="217">
        <v>51418002</v>
      </c>
      <c r="I26" s="197"/>
      <c r="J26" s="218">
        <v>6.3E-2</v>
      </c>
      <c r="K26" s="220"/>
      <c r="L26" s="217">
        <f t="shared" si="0"/>
        <v>7462199</v>
      </c>
      <c r="M26" s="221">
        <v>-0.1</v>
      </c>
      <c r="N26" s="222">
        <v>85</v>
      </c>
      <c r="O26" s="222" t="s">
        <v>223</v>
      </c>
      <c r="P26" s="197"/>
      <c r="Q26" s="613"/>
      <c r="R26" s="614"/>
      <c r="S26" s="614"/>
    </row>
    <row r="27" spans="1:19">
      <c r="A27" s="210">
        <f t="shared" si="1"/>
        <v>3</v>
      </c>
      <c r="B27" s="214">
        <v>312</v>
      </c>
      <c r="C27" s="214">
        <v>3120</v>
      </c>
      <c r="D27" s="215" t="s">
        <v>224</v>
      </c>
      <c r="E27" s="201"/>
      <c r="F27" s="216">
        <v>553244784</v>
      </c>
      <c r="G27" s="201"/>
      <c r="H27" s="217">
        <v>308069611</v>
      </c>
      <c r="I27" s="197"/>
      <c r="J27" s="218">
        <v>4.3299999999999998E-2</v>
      </c>
      <c r="K27" s="197"/>
      <c r="L27" s="217">
        <f t="shared" si="0"/>
        <v>23955499</v>
      </c>
      <c r="M27" s="221">
        <v>-0.1</v>
      </c>
      <c r="N27" s="222">
        <v>45</v>
      </c>
      <c r="O27" s="222" t="s">
        <v>225</v>
      </c>
      <c r="P27" s="197"/>
      <c r="Q27" s="613" t="s">
        <v>723</v>
      </c>
      <c r="R27" s="614"/>
      <c r="S27" s="598">
        <f>SUM(S22:S26)</f>
        <v>118447599</v>
      </c>
    </row>
    <row r="28" spans="1:19">
      <c r="A28" s="210">
        <f t="shared" si="1"/>
        <v>4</v>
      </c>
      <c r="B28" s="214">
        <v>312</v>
      </c>
      <c r="C28" s="214">
        <v>3123</v>
      </c>
      <c r="D28" s="215" t="s">
        <v>226</v>
      </c>
      <c r="E28" s="201"/>
      <c r="F28" s="216">
        <v>7714318</v>
      </c>
      <c r="G28" s="201"/>
      <c r="H28" s="217">
        <v>6804874</v>
      </c>
      <c r="I28" s="197"/>
      <c r="J28" s="218">
        <v>5.91E-2</v>
      </c>
      <c r="K28" s="197"/>
      <c r="L28" s="217">
        <f t="shared" si="0"/>
        <v>455916</v>
      </c>
      <c r="M28" s="221">
        <v>0</v>
      </c>
      <c r="N28" s="222">
        <v>10</v>
      </c>
      <c r="O28" s="222" t="s">
        <v>227</v>
      </c>
      <c r="P28" s="197"/>
      <c r="Q28" s="613" t="s">
        <v>724</v>
      </c>
      <c r="R28" s="614"/>
      <c r="S28" s="614"/>
    </row>
    <row r="29" spans="1:19">
      <c r="A29" s="210">
        <f t="shared" si="1"/>
        <v>5</v>
      </c>
      <c r="B29" s="214">
        <v>314</v>
      </c>
      <c r="C29" s="214">
        <v>3140</v>
      </c>
      <c r="D29" s="215" t="s">
        <v>228</v>
      </c>
      <c r="E29" s="201"/>
      <c r="F29" s="216">
        <v>118509201</v>
      </c>
      <c r="G29" s="201"/>
      <c r="H29" s="217">
        <v>49273455</v>
      </c>
      <c r="I29" s="197"/>
      <c r="J29" s="218">
        <v>4.53E-2</v>
      </c>
      <c r="K29" s="197"/>
      <c r="L29" s="217">
        <f t="shared" si="0"/>
        <v>5368467</v>
      </c>
      <c r="M29" s="221">
        <v>-0.1</v>
      </c>
      <c r="N29" s="222">
        <v>40</v>
      </c>
      <c r="O29" s="222" t="s">
        <v>225</v>
      </c>
      <c r="P29" s="197"/>
      <c r="Q29" s="197"/>
    </row>
    <row r="30" spans="1:19">
      <c r="A30" s="210">
        <f t="shared" si="1"/>
        <v>6</v>
      </c>
      <c r="B30" s="214">
        <v>315</v>
      </c>
      <c r="C30" s="214">
        <v>3150</v>
      </c>
      <c r="D30" s="215" t="s">
        <v>229</v>
      </c>
      <c r="E30" s="201"/>
      <c r="F30" s="216">
        <v>51143847</v>
      </c>
      <c r="G30" s="201"/>
      <c r="H30" s="217">
        <v>31953342</v>
      </c>
      <c r="I30" s="197"/>
      <c r="J30" s="218">
        <v>2.9899999999999999E-2</v>
      </c>
      <c r="K30" s="197"/>
      <c r="L30" s="217">
        <f t="shared" si="0"/>
        <v>1529201</v>
      </c>
      <c r="M30" s="221">
        <v>-0.1</v>
      </c>
      <c r="N30" s="222">
        <v>65</v>
      </c>
      <c r="O30" s="222" t="s">
        <v>230</v>
      </c>
      <c r="P30" s="197"/>
      <c r="Q30" s="197"/>
    </row>
    <row r="31" spans="1:19">
      <c r="A31" s="210">
        <f t="shared" si="1"/>
        <v>7</v>
      </c>
      <c r="B31" s="214">
        <v>316</v>
      </c>
      <c r="C31" s="214">
        <v>3160</v>
      </c>
      <c r="D31" s="215" t="s">
        <v>231</v>
      </c>
      <c r="E31" s="201"/>
      <c r="F31" s="216">
        <v>24584185</v>
      </c>
      <c r="G31" s="201"/>
      <c r="H31" s="217">
        <v>12356024</v>
      </c>
      <c r="I31" s="197"/>
      <c r="J31" s="218">
        <v>4.8800000000000003E-2</v>
      </c>
      <c r="K31" s="197"/>
      <c r="L31" s="217">
        <f t="shared" si="0"/>
        <v>1199708</v>
      </c>
      <c r="M31" s="221">
        <v>-0.1</v>
      </c>
      <c r="N31" s="222">
        <v>55</v>
      </c>
      <c r="O31" s="222" t="s">
        <v>232</v>
      </c>
      <c r="P31" s="197"/>
      <c r="Q31" s="197"/>
    </row>
    <row r="32" spans="1:19">
      <c r="A32" s="210">
        <f t="shared" si="1"/>
        <v>8</v>
      </c>
      <c r="B32" s="214">
        <v>317</v>
      </c>
      <c r="C32" s="214">
        <v>3170</v>
      </c>
      <c r="D32" s="215" t="s">
        <v>233</v>
      </c>
      <c r="E32" s="201"/>
      <c r="F32" s="216">
        <v>0</v>
      </c>
      <c r="G32" s="201"/>
      <c r="H32" s="217">
        <v>0</v>
      </c>
      <c r="I32" s="197"/>
      <c r="J32" s="218" t="s">
        <v>234</v>
      </c>
      <c r="K32" s="197"/>
      <c r="L32" s="217"/>
      <c r="M32" s="221" t="s">
        <v>235</v>
      </c>
      <c r="N32" s="219"/>
      <c r="O32" s="219"/>
      <c r="P32" s="197"/>
      <c r="Q32" s="197"/>
    </row>
    <row r="33" spans="1:17">
      <c r="A33" s="210">
        <f t="shared" si="1"/>
        <v>9</v>
      </c>
      <c r="B33" s="214"/>
      <c r="C33" s="214"/>
      <c r="D33" s="215" t="s">
        <v>236</v>
      </c>
      <c r="E33" s="201"/>
      <c r="F33" s="216">
        <v>8481722</v>
      </c>
      <c r="G33" s="201"/>
      <c r="H33" s="217">
        <v>0</v>
      </c>
      <c r="I33" s="197"/>
      <c r="J33" s="218" t="s">
        <v>237</v>
      </c>
      <c r="K33" s="197"/>
      <c r="L33" s="223">
        <v>490618</v>
      </c>
      <c r="M33" s="221" t="s">
        <v>238</v>
      </c>
      <c r="N33" s="219"/>
      <c r="O33" s="219"/>
      <c r="P33" s="197"/>
      <c r="Q33" s="197"/>
    </row>
    <row r="34" spans="1:17">
      <c r="A34" s="210">
        <f t="shared" si="1"/>
        <v>10</v>
      </c>
      <c r="B34" s="214"/>
      <c r="C34" s="214"/>
      <c r="D34" s="215" t="s">
        <v>239</v>
      </c>
      <c r="E34" s="201"/>
      <c r="F34" s="216">
        <v>0</v>
      </c>
      <c r="G34" s="201"/>
      <c r="H34" s="217">
        <v>0</v>
      </c>
      <c r="I34" s="197"/>
      <c r="J34" s="218">
        <v>4.7100000000000003E-2</v>
      </c>
      <c r="K34" s="197"/>
      <c r="L34" s="217">
        <f t="shared" si="0"/>
        <v>0</v>
      </c>
      <c r="M34" s="74"/>
      <c r="N34" s="43"/>
      <c r="O34" s="43"/>
      <c r="P34" s="197"/>
      <c r="Q34" s="197"/>
    </row>
    <row r="35" spans="1:17">
      <c r="A35" s="210">
        <f t="shared" si="1"/>
        <v>11</v>
      </c>
      <c r="B35" s="214"/>
      <c r="C35" s="214">
        <v>108</v>
      </c>
      <c r="D35" s="215" t="s">
        <v>240</v>
      </c>
      <c r="E35" s="201"/>
      <c r="F35" s="216">
        <v>0</v>
      </c>
      <c r="G35" s="201"/>
      <c r="H35" s="217">
        <v>-20745348</v>
      </c>
      <c r="I35" s="197"/>
      <c r="J35" s="74"/>
      <c r="K35" s="197"/>
      <c r="L35" s="217">
        <f t="shared" si="0"/>
        <v>0</v>
      </c>
      <c r="M35" s="43"/>
      <c r="N35" s="43"/>
      <c r="O35" s="43"/>
      <c r="P35" s="197"/>
      <c r="Q35" s="197"/>
    </row>
    <row r="36" spans="1:17">
      <c r="A36" s="197"/>
      <c r="B36" s="197"/>
      <c r="C36" s="197"/>
      <c r="D36" s="197"/>
      <c r="E36" s="197"/>
      <c r="F36" s="203"/>
      <c r="G36" s="203"/>
      <c r="H36" s="203"/>
      <c r="I36" s="203"/>
      <c r="J36" s="203"/>
      <c r="K36" s="203"/>
      <c r="L36" s="224"/>
      <c r="M36" s="203"/>
      <c r="N36" s="203"/>
      <c r="O36" s="203"/>
      <c r="P36" s="197"/>
      <c r="Q36" s="197"/>
    </row>
    <row r="37" spans="1:17">
      <c r="A37" s="204"/>
      <c r="B37" s="204"/>
      <c r="C37" s="204"/>
      <c r="D37" s="204"/>
      <c r="E37" s="204"/>
      <c r="F37" s="208"/>
      <c r="G37" s="208"/>
      <c r="H37" s="197"/>
      <c r="I37" s="197"/>
      <c r="J37" s="197"/>
      <c r="K37" s="197"/>
      <c r="L37" s="217"/>
      <c r="M37" s="197"/>
      <c r="N37" s="197"/>
      <c r="O37" s="197"/>
      <c r="P37" s="197"/>
      <c r="Q37" s="197"/>
    </row>
    <row r="38" spans="1:17">
      <c r="A38" s="210">
        <f>A35+1</f>
        <v>12</v>
      </c>
      <c r="B38" s="197"/>
      <c r="C38" s="197"/>
      <c r="D38" s="201" t="s">
        <v>241</v>
      </c>
      <c r="E38" s="201"/>
      <c r="F38" s="217">
        <f>SUM(F25:F37)</f>
        <v>889392853</v>
      </c>
      <c r="G38" s="201"/>
      <c r="H38" s="217">
        <f>SUM(H25:H37)</f>
        <v>439238958</v>
      </c>
      <c r="I38" s="197"/>
      <c r="J38" s="197"/>
      <c r="K38" s="197"/>
      <c r="L38" s="217">
        <f>SUM(L25:L37)</f>
        <v>40461608</v>
      </c>
      <c r="M38" s="197"/>
      <c r="N38" s="197"/>
      <c r="O38" s="197"/>
      <c r="P38" s="197"/>
      <c r="Q38" s="197"/>
    </row>
    <row r="39" spans="1:17">
      <c r="A39" s="197"/>
      <c r="B39" s="197"/>
      <c r="C39" s="197"/>
      <c r="D39" s="197"/>
      <c r="E39" s="197"/>
      <c r="F39" s="197"/>
      <c r="G39" s="203"/>
      <c r="H39" s="203"/>
      <c r="I39" s="203"/>
      <c r="J39" s="203"/>
      <c r="K39" s="203"/>
      <c r="L39" s="203"/>
      <c r="M39" s="203"/>
      <c r="N39" s="203"/>
      <c r="O39" s="203"/>
      <c r="P39" s="197"/>
      <c r="Q39" s="197"/>
    </row>
    <row r="40" spans="1:17">
      <c r="A40" s="204"/>
      <c r="B40" s="204"/>
      <c r="C40" s="204"/>
      <c r="D40" s="204"/>
      <c r="E40" s="204"/>
      <c r="F40" s="204"/>
      <c r="G40" s="208"/>
      <c r="H40" s="197"/>
      <c r="I40" s="197"/>
      <c r="J40" s="197"/>
      <c r="K40" s="197"/>
      <c r="L40" s="197"/>
      <c r="M40" s="197"/>
      <c r="N40" s="197"/>
      <c r="O40" s="197"/>
      <c r="P40" s="197"/>
      <c r="Q40" s="197"/>
    </row>
    <row r="41" spans="1:17">
      <c r="A41" s="220" t="s">
        <v>242</v>
      </c>
      <c r="B41" s="197"/>
      <c r="C41" s="197"/>
      <c r="D41" s="197"/>
      <c r="E41" s="197"/>
      <c r="F41" s="197"/>
      <c r="G41" s="197"/>
      <c r="H41" s="197"/>
      <c r="I41" s="197"/>
      <c r="J41" s="197"/>
      <c r="K41" s="197"/>
      <c r="L41" s="197"/>
      <c r="M41" s="197"/>
      <c r="N41" s="197"/>
      <c r="O41" s="197"/>
      <c r="P41" s="197"/>
      <c r="Q41" s="197"/>
    </row>
    <row r="42" spans="1:17">
      <c r="A42" s="220"/>
      <c r="B42" s="197"/>
      <c r="C42" s="197"/>
      <c r="D42" s="197"/>
      <c r="E42" s="197"/>
      <c r="F42" s="197"/>
      <c r="G42" s="197"/>
      <c r="H42" s="197"/>
      <c r="I42" s="197"/>
      <c r="J42" s="197"/>
      <c r="K42" s="197"/>
      <c r="L42" s="197"/>
      <c r="M42" s="197"/>
      <c r="N42" s="197"/>
      <c r="O42" s="197"/>
      <c r="P42" s="197"/>
      <c r="Q42" s="197"/>
    </row>
    <row r="43" spans="1:17">
      <c r="A43" s="220"/>
      <c r="B43" s="197"/>
      <c r="C43" s="197"/>
      <c r="D43" s="197"/>
      <c r="E43" s="197"/>
      <c r="F43" s="197"/>
      <c r="G43" s="197"/>
      <c r="H43" s="197"/>
      <c r="I43" s="197"/>
      <c r="J43" s="197"/>
      <c r="K43" s="197"/>
      <c r="L43" s="197"/>
      <c r="M43" s="197"/>
      <c r="N43" s="197"/>
      <c r="O43" s="197"/>
      <c r="P43" s="197"/>
      <c r="Q43" s="197"/>
    </row>
    <row r="44" spans="1:17">
      <c r="A44" s="196" t="s">
        <v>167</v>
      </c>
      <c r="B44" s="196"/>
      <c r="C44" s="196"/>
      <c r="D44" s="196"/>
      <c r="E44" s="196"/>
      <c r="F44" s="196"/>
      <c r="G44" s="196"/>
      <c r="H44" s="196"/>
      <c r="I44" s="196"/>
      <c r="J44" s="196"/>
      <c r="K44" s="196"/>
      <c r="L44" s="196"/>
      <c r="M44" s="196"/>
      <c r="N44" s="196"/>
      <c r="O44" s="196"/>
      <c r="P44" s="197"/>
      <c r="Q44" s="197"/>
    </row>
    <row r="45" spans="1:17">
      <c r="A45" s="196" t="s">
        <v>168</v>
      </c>
      <c r="B45" s="196"/>
      <c r="C45" s="196"/>
      <c r="D45" s="196"/>
      <c r="E45" s="196"/>
      <c r="F45" s="196"/>
      <c r="G45" s="196"/>
      <c r="H45" s="196"/>
      <c r="I45" s="196"/>
      <c r="J45" s="196"/>
      <c r="K45" s="196"/>
      <c r="L45" s="196"/>
      <c r="M45" s="196"/>
      <c r="N45" s="196"/>
      <c r="O45" s="196"/>
      <c r="P45" s="197"/>
      <c r="Q45" s="197"/>
    </row>
    <row r="46" spans="1:17">
      <c r="A46" s="196" t="s">
        <v>169</v>
      </c>
      <c r="B46" s="196"/>
      <c r="C46" s="196"/>
      <c r="D46" s="196"/>
      <c r="E46" s="196"/>
      <c r="F46" s="196"/>
      <c r="G46" s="196"/>
      <c r="H46" s="196"/>
      <c r="I46" s="196"/>
      <c r="J46" s="196"/>
      <c r="K46" s="196"/>
      <c r="L46" s="196"/>
      <c r="M46" s="196"/>
      <c r="N46" s="196"/>
      <c r="O46" s="196"/>
      <c r="P46" s="197"/>
      <c r="Q46" s="197"/>
    </row>
    <row r="47" spans="1:17">
      <c r="A47" s="196" t="s">
        <v>170</v>
      </c>
      <c r="B47" s="196"/>
      <c r="C47" s="196"/>
      <c r="D47" s="196"/>
      <c r="E47" s="196"/>
      <c r="F47" s="196"/>
      <c r="G47" s="196"/>
      <c r="H47" s="196"/>
      <c r="I47" s="196"/>
      <c r="J47" s="196"/>
      <c r="K47" s="196"/>
      <c r="L47" s="196"/>
      <c r="M47" s="196"/>
      <c r="N47" s="196"/>
      <c r="O47" s="196"/>
      <c r="P47" s="197"/>
      <c r="Q47" s="197"/>
    </row>
    <row r="48" spans="1:17">
      <c r="A48" s="196" t="s">
        <v>171</v>
      </c>
      <c r="B48" s="196"/>
      <c r="C48" s="196"/>
      <c r="D48" s="196"/>
      <c r="E48" s="196"/>
      <c r="F48" s="196"/>
      <c r="G48" s="196"/>
      <c r="H48" s="196"/>
      <c r="I48" s="196"/>
      <c r="J48" s="196"/>
      <c r="K48" s="196"/>
      <c r="L48" s="196"/>
      <c r="M48" s="196"/>
      <c r="N48" s="196"/>
      <c r="O48" s="196"/>
      <c r="P48" s="197"/>
      <c r="Q48" s="197"/>
    </row>
    <row r="49" spans="1:17">
      <c r="A49" s="198" t="s">
        <v>172</v>
      </c>
      <c r="B49" s="196"/>
      <c r="C49" s="196"/>
      <c r="D49" s="196"/>
      <c r="E49" s="196"/>
      <c r="F49" s="196"/>
      <c r="G49" s="196"/>
      <c r="H49" s="196"/>
      <c r="I49" s="196"/>
      <c r="J49" s="196"/>
      <c r="K49" s="196"/>
      <c r="L49" s="196"/>
      <c r="M49" s="196"/>
      <c r="N49" s="196"/>
      <c r="O49" s="196"/>
      <c r="P49" s="197"/>
      <c r="Q49" s="197"/>
    </row>
    <row r="50" spans="1:17">
      <c r="A50" s="196"/>
      <c r="B50" s="196"/>
      <c r="C50" s="196"/>
      <c r="D50" s="196"/>
      <c r="E50" s="196"/>
      <c r="F50" s="196"/>
      <c r="G50" s="196"/>
      <c r="H50" s="197"/>
      <c r="I50" s="197"/>
      <c r="J50" s="197"/>
      <c r="K50" s="197"/>
      <c r="L50" s="197"/>
      <c r="M50" s="197"/>
      <c r="N50" s="197"/>
      <c r="O50" s="197"/>
      <c r="P50" s="197"/>
      <c r="Q50" s="197"/>
    </row>
    <row r="51" spans="1:17">
      <c r="A51" s="196" t="s">
        <v>243</v>
      </c>
      <c r="B51" s="196"/>
      <c r="C51" s="196"/>
      <c r="D51" s="196"/>
      <c r="E51" s="196"/>
      <c r="F51" s="196"/>
      <c r="G51" s="196"/>
      <c r="H51" s="196"/>
      <c r="I51" s="196"/>
      <c r="J51" s="196"/>
      <c r="K51" s="196"/>
      <c r="L51" s="196"/>
      <c r="M51" s="196"/>
      <c r="N51" s="196"/>
      <c r="O51" s="196"/>
      <c r="P51" s="197"/>
      <c r="Q51" s="197"/>
    </row>
    <row r="52" spans="1:17">
      <c r="A52" s="200" t="s">
        <v>175</v>
      </c>
      <c r="B52" s="200"/>
      <c r="C52" s="200"/>
      <c r="D52" s="200"/>
      <c r="E52" s="200"/>
      <c r="F52" s="200"/>
      <c r="G52" s="200"/>
      <c r="H52" s="200"/>
      <c r="I52" s="200"/>
      <c r="J52" s="200"/>
      <c r="K52" s="200"/>
      <c r="L52" s="200"/>
      <c r="M52" s="200"/>
      <c r="N52" s="200"/>
      <c r="O52" s="200"/>
      <c r="P52" s="197"/>
      <c r="Q52" s="197"/>
    </row>
    <row r="53" spans="1:17">
      <c r="A53" s="197"/>
      <c r="B53" s="197"/>
      <c r="C53" s="197"/>
      <c r="D53" s="197"/>
      <c r="E53" s="197"/>
      <c r="F53" s="197"/>
      <c r="G53" s="197"/>
      <c r="H53" s="197"/>
      <c r="I53" s="197"/>
      <c r="J53" s="197"/>
      <c r="K53" s="197"/>
      <c r="L53" s="197"/>
      <c r="M53" s="197"/>
      <c r="N53" s="197"/>
      <c r="O53" s="197"/>
      <c r="P53" s="197"/>
      <c r="Q53" s="197"/>
    </row>
    <row r="54" spans="1:17">
      <c r="A54" s="197"/>
      <c r="B54" s="197"/>
      <c r="C54" s="197"/>
      <c r="D54" s="197"/>
      <c r="E54" s="197"/>
      <c r="F54" s="197"/>
      <c r="G54" s="197"/>
      <c r="H54" s="197"/>
      <c r="I54" s="197"/>
      <c r="J54" s="197"/>
      <c r="K54" s="197"/>
      <c r="L54" s="197"/>
      <c r="M54" s="197"/>
      <c r="N54" s="197"/>
      <c r="O54" s="197"/>
      <c r="P54" s="197"/>
      <c r="Q54" s="197"/>
    </row>
    <row r="55" spans="1:17">
      <c r="A55" s="201" t="s">
        <v>176</v>
      </c>
      <c r="B55" s="197"/>
      <c r="C55" s="197"/>
      <c r="D55" s="197"/>
      <c r="E55" s="197"/>
      <c r="F55" s="197"/>
      <c r="G55" s="197"/>
      <c r="H55" s="197"/>
      <c r="I55" s="197"/>
      <c r="J55" s="197"/>
      <c r="K55" s="197"/>
      <c r="L55" s="197"/>
      <c r="M55" s="202" t="s">
        <v>177</v>
      </c>
      <c r="N55" s="197"/>
      <c r="O55" s="197"/>
      <c r="P55" s="197"/>
      <c r="Q55" s="197"/>
    </row>
    <row r="56" spans="1:17">
      <c r="A56" s="201" t="s">
        <v>178</v>
      </c>
      <c r="B56" s="197"/>
      <c r="C56" s="197"/>
      <c r="D56" s="197"/>
      <c r="E56" s="197"/>
      <c r="F56" s="197"/>
      <c r="G56" s="197"/>
      <c r="H56" s="197"/>
      <c r="I56" s="197"/>
      <c r="J56" s="197"/>
      <c r="K56" s="197"/>
      <c r="L56" s="197"/>
      <c r="M56" s="202" t="s">
        <v>244</v>
      </c>
      <c r="N56" s="197"/>
      <c r="O56" s="197"/>
      <c r="P56" s="197"/>
      <c r="Q56" s="197"/>
    </row>
    <row r="57" spans="1:17">
      <c r="A57" s="201" t="s">
        <v>180</v>
      </c>
      <c r="B57" s="197"/>
      <c r="C57" s="197"/>
      <c r="D57" s="197"/>
      <c r="E57" s="197"/>
      <c r="F57" s="197"/>
      <c r="G57" s="197"/>
      <c r="H57" s="197"/>
      <c r="I57" s="197"/>
      <c r="J57" s="197"/>
      <c r="K57" s="197"/>
      <c r="L57" s="197"/>
      <c r="M57" s="202" t="str">
        <f>M14</f>
        <v>WITNESS RESPONSIBLE:</v>
      </c>
      <c r="N57" s="197"/>
      <c r="O57" s="197"/>
      <c r="P57" s="197"/>
      <c r="Q57" s="197"/>
    </row>
    <row r="58" spans="1:17">
      <c r="A58" s="197"/>
      <c r="B58" s="197"/>
      <c r="C58" s="197"/>
      <c r="D58" s="197"/>
      <c r="E58" s="197"/>
      <c r="F58" s="197"/>
      <c r="G58" s="197"/>
      <c r="H58" s="197"/>
      <c r="I58" s="197"/>
      <c r="J58" s="197"/>
      <c r="K58" s="197"/>
      <c r="L58" s="197"/>
      <c r="M58" s="202" t="s">
        <v>182</v>
      </c>
      <c r="N58" s="197"/>
      <c r="O58" s="197"/>
      <c r="P58" s="197"/>
      <c r="Q58" s="197"/>
    </row>
    <row r="59" spans="1:17">
      <c r="A59" s="197"/>
      <c r="B59" s="197"/>
      <c r="C59" s="197"/>
      <c r="D59" s="197"/>
      <c r="E59" s="197"/>
      <c r="F59" s="197"/>
      <c r="G59" s="197"/>
      <c r="H59" s="197"/>
      <c r="I59" s="197"/>
      <c r="J59" s="197"/>
      <c r="K59" s="197"/>
      <c r="L59" s="197"/>
      <c r="M59" s="197"/>
      <c r="N59" s="197"/>
      <c r="O59" s="197"/>
      <c r="P59" s="197"/>
      <c r="Q59" s="197"/>
    </row>
    <row r="60" spans="1:17">
      <c r="A60" s="197"/>
      <c r="B60" s="197"/>
      <c r="C60" s="197"/>
      <c r="D60" s="197"/>
      <c r="E60" s="197"/>
      <c r="F60" s="203"/>
      <c r="G60" s="203"/>
      <c r="H60" s="203"/>
      <c r="I60" s="203"/>
      <c r="J60" s="203"/>
      <c r="K60" s="203"/>
      <c r="L60" s="203"/>
      <c r="M60" s="203"/>
      <c r="N60" s="203"/>
      <c r="O60" s="203"/>
      <c r="P60" s="197"/>
      <c r="Q60" s="197"/>
    </row>
    <row r="61" spans="1:17">
      <c r="A61" s="204"/>
      <c r="B61" s="205"/>
      <c r="C61" s="206"/>
      <c r="D61" s="204"/>
      <c r="E61" s="204"/>
      <c r="F61" s="207" t="s">
        <v>183</v>
      </c>
      <c r="G61" s="207"/>
      <c r="H61" s="207"/>
      <c r="I61" s="197"/>
      <c r="J61" s="197"/>
      <c r="K61" s="197"/>
      <c r="L61" s="197"/>
      <c r="M61" s="197"/>
      <c r="N61" s="197"/>
      <c r="O61" s="197"/>
      <c r="P61" s="197"/>
      <c r="Q61" s="197"/>
    </row>
    <row r="62" spans="1:17">
      <c r="A62" s="208"/>
      <c r="B62" s="209" t="s">
        <v>184</v>
      </c>
      <c r="C62" s="209" t="s">
        <v>185</v>
      </c>
      <c r="D62" s="210" t="s">
        <v>186</v>
      </c>
      <c r="E62" s="210"/>
      <c r="F62" s="676" t="s">
        <v>187</v>
      </c>
      <c r="G62" s="676"/>
      <c r="H62" s="676"/>
      <c r="I62" s="197"/>
      <c r="J62" s="210" t="s">
        <v>188</v>
      </c>
      <c r="K62" s="197"/>
      <c r="L62" s="210" t="s">
        <v>189</v>
      </c>
      <c r="M62" s="197"/>
      <c r="N62" s="210" t="s">
        <v>190</v>
      </c>
      <c r="O62" s="197"/>
      <c r="P62" s="197"/>
      <c r="Q62" s="197"/>
    </row>
    <row r="63" spans="1:17">
      <c r="A63" s="210" t="s">
        <v>80</v>
      </c>
      <c r="B63" s="210" t="s">
        <v>191</v>
      </c>
      <c r="C63" s="210" t="s">
        <v>191</v>
      </c>
      <c r="D63" s="210" t="s">
        <v>192</v>
      </c>
      <c r="E63" s="210"/>
      <c r="F63" s="210" t="s">
        <v>193</v>
      </c>
      <c r="G63" s="210"/>
      <c r="H63" s="210" t="s">
        <v>194</v>
      </c>
      <c r="I63" s="197"/>
      <c r="J63" s="210" t="s">
        <v>195</v>
      </c>
      <c r="K63" s="197"/>
      <c r="L63" s="210" t="s">
        <v>196</v>
      </c>
      <c r="M63" s="211" t="s">
        <v>197</v>
      </c>
      <c r="N63" s="210" t="s">
        <v>198</v>
      </c>
      <c r="O63" s="210" t="s">
        <v>199</v>
      </c>
      <c r="P63" s="197"/>
      <c r="Q63" s="197"/>
    </row>
    <row r="64" spans="1:17">
      <c r="A64" s="210" t="s">
        <v>200</v>
      </c>
      <c r="B64" s="210" t="s">
        <v>200</v>
      </c>
      <c r="C64" s="210" t="s">
        <v>200</v>
      </c>
      <c r="D64" s="210" t="s">
        <v>201</v>
      </c>
      <c r="E64" s="210"/>
      <c r="F64" s="210" t="s">
        <v>202</v>
      </c>
      <c r="G64" s="210"/>
      <c r="H64" s="210" t="s">
        <v>203</v>
      </c>
      <c r="I64" s="197"/>
      <c r="J64" s="210" t="s">
        <v>204</v>
      </c>
      <c r="K64" s="197"/>
      <c r="L64" s="210" t="s">
        <v>84</v>
      </c>
      <c r="M64" s="210" t="s">
        <v>205</v>
      </c>
      <c r="N64" s="210" t="s">
        <v>206</v>
      </c>
      <c r="O64" s="210" t="s">
        <v>207</v>
      </c>
      <c r="P64" s="197"/>
      <c r="Q64" s="197"/>
    </row>
    <row r="65" spans="1:17">
      <c r="A65" s="211" t="s">
        <v>208</v>
      </c>
      <c r="B65" s="211" t="s">
        <v>209</v>
      </c>
      <c r="C65" s="211" t="s">
        <v>210</v>
      </c>
      <c r="D65" s="211" t="s">
        <v>211</v>
      </c>
      <c r="E65" s="211"/>
      <c r="F65" s="211" t="s">
        <v>212</v>
      </c>
      <c r="G65" s="212"/>
      <c r="H65" s="212" t="s">
        <v>213</v>
      </c>
      <c r="I65" s="203"/>
      <c r="J65" s="212" t="s">
        <v>214</v>
      </c>
      <c r="K65" s="212"/>
      <c r="L65" s="212" t="s">
        <v>215</v>
      </c>
      <c r="M65" s="212" t="s">
        <v>216</v>
      </c>
      <c r="N65" s="212" t="s">
        <v>217</v>
      </c>
      <c r="O65" s="212" t="s">
        <v>218</v>
      </c>
      <c r="P65" s="197"/>
      <c r="Q65" s="197"/>
    </row>
    <row r="66" spans="1:17">
      <c r="A66" s="204"/>
      <c r="B66" s="204"/>
      <c r="C66" s="204"/>
      <c r="D66" s="204"/>
      <c r="E66" s="204"/>
      <c r="F66" s="205" t="s">
        <v>219</v>
      </c>
      <c r="G66" s="208"/>
      <c r="H66" s="210" t="s">
        <v>219</v>
      </c>
      <c r="I66" s="197"/>
      <c r="J66" s="197"/>
      <c r="K66" s="197"/>
      <c r="L66" s="210" t="s">
        <v>219</v>
      </c>
      <c r="M66" s="197"/>
      <c r="N66" s="197"/>
      <c r="O66" s="197"/>
      <c r="P66" s="197"/>
      <c r="Q66" s="197"/>
    </row>
    <row r="67" spans="1:17">
      <c r="A67" s="197"/>
      <c r="B67" s="197"/>
      <c r="C67" s="197"/>
      <c r="D67" s="197"/>
      <c r="E67" s="197"/>
      <c r="F67" s="197"/>
      <c r="G67" s="197"/>
      <c r="H67" s="197"/>
      <c r="I67" s="197"/>
      <c r="J67" s="197"/>
      <c r="K67" s="197"/>
      <c r="L67" s="197"/>
      <c r="M67" s="197"/>
      <c r="N67" s="197"/>
      <c r="O67" s="197"/>
      <c r="P67" s="197"/>
      <c r="Q67" s="197"/>
    </row>
    <row r="68" spans="1:17">
      <c r="A68" s="210" t="s">
        <v>245</v>
      </c>
      <c r="B68" s="214">
        <v>340</v>
      </c>
      <c r="C68" s="214">
        <v>3400</v>
      </c>
      <c r="D68" s="215" t="s">
        <v>220</v>
      </c>
      <c r="E68" s="201"/>
      <c r="F68" s="216">
        <v>2280504</v>
      </c>
      <c r="G68" s="201"/>
      <c r="H68" s="217">
        <v>5013</v>
      </c>
      <c r="I68" s="197"/>
      <c r="J68" s="218">
        <v>0</v>
      </c>
      <c r="K68" s="197"/>
      <c r="L68" s="217">
        <f t="shared" ref="L68:L78" si="2">ROUND(F68*J68,0)</f>
        <v>0</v>
      </c>
      <c r="M68" s="219" t="s">
        <v>221</v>
      </c>
      <c r="N68" s="219"/>
      <c r="O68" s="219"/>
      <c r="P68" s="197"/>
      <c r="Q68" s="197"/>
    </row>
    <row r="69" spans="1:17">
      <c r="A69" s="210">
        <v>2</v>
      </c>
      <c r="B69" s="214">
        <v>340</v>
      </c>
      <c r="C69" s="214">
        <v>3401</v>
      </c>
      <c r="D69" s="215" t="s">
        <v>246</v>
      </c>
      <c r="E69" s="201"/>
      <c r="F69" s="216">
        <v>0</v>
      </c>
      <c r="G69" s="201"/>
      <c r="H69" s="217">
        <v>0</v>
      </c>
      <c r="I69" s="197"/>
      <c r="J69" s="218">
        <v>0</v>
      </c>
      <c r="K69" s="220"/>
      <c r="L69" s="217">
        <f t="shared" si="2"/>
        <v>0</v>
      </c>
      <c r="M69" s="225">
        <v>0</v>
      </c>
      <c r="N69" s="226">
        <v>0</v>
      </c>
      <c r="O69" s="226">
        <v>0</v>
      </c>
      <c r="P69" s="197"/>
      <c r="Q69" s="197"/>
    </row>
    <row r="70" spans="1:17">
      <c r="A70" s="210">
        <v>3</v>
      </c>
      <c r="B70" s="214">
        <v>341</v>
      </c>
      <c r="C70" s="214">
        <v>3410</v>
      </c>
      <c r="D70" s="215" t="s">
        <v>222</v>
      </c>
      <c r="E70" s="201"/>
      <c r="F70" s="216">
        <v>36701684</v>
      </c>
      <c r="G70" s="201"/>
      <c r="H70" s="217">
        <v>29607072</v>
      </c>
      <c r="I70" s="197"/>
      <c r="J70" s="218">
        <v>1.77E-2</v>
      </c>
      <c r="K70" s="197"/>
      <c r="L70" s="217">
        <f t="shared" si="2"/>
        <v>649620</v>
      </c>
      <c r="M70" s="225">
        <v>-0.08</v>
      </c>
      <c r="N70" s="226">
        <v>60</v>
      </c>
      <c r="O70" s="226" t="s">
        <v>247</v>
      </c>
      <c r="P70" s="197"/>
      <c r="Q70" s="197"/>
    </row>
    <row r="71" spans="1:17">
      <c r="A71" s="210">
        <v>4</v>
      </c>
      <c r="B71" s="214">
        <v>342</v>
      </c>
      <c r="C71" s="214">
        <v>3420</v>
      </c>
      <c r="D71" s="215" t="s">
        <v>248</v>
      </c>
      <c r="E71" s="201"/>
      <c r="F71" s="216">
        <v>60960351</v>
      </c>
      <c r="G71" s="201"/>
      <c r="H71" s="217">
        <v>8394494</v>
      </c>
      <c r="I71" s="197"/>
      <c r="J71" s="218">
        <v>5.4600000000000003E-2</v>
      </c>
      <c r="K71" s="197"/>
      <c r="L71" s="217">
        <f t="shared" si="2"/>
        <v>3328435</v>
      </c>
      <c r="M71" s="225">
        <v>-0.08</v>
      </c>
      <c r="N71" s="226">
        <v>50</v>
      </c>
      <c r="O71" s="226" t="s">
        <v>249</v>
      </c>
      <c r="P71" s="197"/>
      <c r="Q71" s="197"/>
    </row>
    <row r="72" spans="1:17">
      <c r="A72" s="210">
        <v>5</v>
      </c>
      <c r="B72" s="214">
        <v>343</v>
      </c>
      <c r="C72" s="214">
        <v>3430</v>
      </c>
      <c r="D72" s="215" t="s">
        <v>250</v>
      </c>
      <c r="E72" s="201"/>
      <c r="F72" s="216">
        <v>6907974</v>
      </c>
      <c r="G72" s="201"/>
      <c r="H72" s="217">
        <v>-5073353</v>
      </c>
      <c r="I72" s="197"/>
      <c r="J72" s="218">
        <v>6.1400000000000003E-2</v>
      </c>
      <c r="K72" s="197"/>
      <c r="L72" s="217">
        <f t="shared" si="2"/>
        <v>424150</v>
      </c>
      <c r="M72" s="225">
        <v>-0.08</v>
      </c>
      <c r="N72" s="226">
        <v>45</v>
      </c>
      <c r="O72" s="226" t="s">
        <v>232</v>
      </c>
      <c r="P72" s="197"/>
      <c r="Q72" s="197"/>
    </row>
    <row r="73" spans="1:17">
      <c r="A73" s="210">
        <v>6</v>
      </c>
      <c r="B73" s="214">
        <v>344</v>
      </c>
      <c r="C73" s="214">
        <v>3440</v>
      </c>
      <c r="D73" s="215" t="s">
        <v>251</v>
      </c>
      <c r="E73" s="201"/>
      <c r="F73" s="216">
        <v>213483294</v>
      </c>
      <c r="G73" s="201"/>
      <c r="H73" s="217">
        <v>154693792</v>
      </c>
      <c r="I73" s="197"/>
      <c r="J73" s="218">
        <v>2.8299999999999999E-2</v>
      </c>
      <c r="K73" s="197"/>
      <c r="L73" s="217">
        <f t="shared" si="2"/>
        <v>6041577</v>
      </c>
      <c r="M73" s="225">
        <v>-0.08</v>
      </c>
      <c r="N73" s="226">
        <v>45</v>
      </c>
      <c r="O73" s="226" t="s">
        <v>232</v>
      </c>
      <c r="P73" s="197"/>
      <c r="Q73" s="197"/>
    </row>
    <row r="74" spans="1:17">
      <c r="A74" s="210">
        <v>7</v>
      </c>
      <c r="B74" s="214">
        <v>344</v>
      </c>
      <c r="C74" s="214">
        <v>3446</v>
      </c>
      <c r="D74" s="215" t="s">
        <v>252</v>
      </c>
      <c r="E74" s="201"/>
      <c r="F74" s="216">
        <v>15778050</v>
      </c>
      <c r="G74" s="201"/>
      <c r="H74" s="217">
        <v>2777310</v>
      </c>
      <c r="I74" s="197"/>
      <c r="J74" s="218">
        <v>5.2200000000000003E-2</v>
      </c>
      <c r="K74" s="197"/>
      <c r="L74" s="217">
        <f t="shared" si="2"/>
        <v>823614</v>
      </c>
      <c r="M74" s="225">
        <v>-0.21</v>
      </c>
      <c r="N74" s="226">
        <v>25</v>
      </c>
      <c r="O74" s="226" t="s">
        <v>227</v>
      </c>
      <c r="P74" s="197"/>
      <c r="Q74" s="197"/>
    </row>
    <row r="75" spans="1:17">
      <c r="A75" s="210">
        <v>8</v>
      </c>
      <c r="B75" s="214">
        <v>345</v>
      </c>
      <c r="C75" s="214">
        <v>3450</v>
      </c>
      <c r="D75" s="215" t="s">
        <v>229</v>
      </c>
      <c r="E75" s="201"/>
      <c r="F75" s="216">
        <v>19872233</v>
      </c>
      <c r="G75" s="201"/>
      <c r="H75" s="217">
        <v>13601830</v>
      </c>
      <c r="I75" s="197"/>
      <c r="J75" s="218">
        <v>3.2300000000000002E-2</v>
      </c>
      <c r="K75" s="197"/>
      <c r="L75" s="217">
        <f t="shared" si="2"/>
        <v>641873</v>
      </c>
      <c r="M75" s="225">
        <v>-0.08</v>
      </c>
      <c r="N75" s="226">
        <v>40</v>
      </c>
      <c r="O75" s="226" t="s">
        <v>253</v>
      </c>
      <c r="P75" s="197"/>
      <c r="Q75" s="197"/>
    </row>
    <row r="76" spans="1:17">
      <c r="A76" s="210">
        <v>9</v>
      </c>
      <c r="B76" s="214">
        <v>345</v>
      </c>
      <c r="C76" s="214">
        <v>3456</v>
      </c>
      <c r="D76" s="215" t="s">
        <v>254</v>
      </c>
      <c r="E76" s="201"/>
      <c r="F76" s="216">
        <v>1729695</v>
      </c>
      <c r="G76" s="201"/>
      <c r="H76" s="217">
        <v>357643</v>
      </c>
      <c r="I76" s="197"/>
      <c r="J76" s="218">
        <v>5.5100000000000003E-2</v>
      </c>
      <c r="K76" s="197"/>
      <c r="L76" s="217">
        <f t="shared" si="2"/>
        <v>95306</v>
      </c>
      <c r="M76" s="225">
        <v>-0.21</v>
      </c>
      <c r="N76" s="226">
        <v>25</v>
      </c>
      <c r="O76" s="226" t="s">
        <v>227</v>
      </c>
      <c r="P76" s="197"/>
      <c r="Q76" s="197"/>
    </row>
    <row r="77" spans="1:17">
      <c r="A77" s="210">
        <v>10</v>
      </c>
      <c r="B77" s="214">
        <v>346</v>
      </c>
      <c r="C77" s="214">
        <v>3460</v>
      </c>
      <c r="D77" s="215" t="s">
        <v>255</v>
      </c>
      <c r="E77" s="201"/>
      <c r="F77" s="216">
        <v>5174581</v>
      </c>
      <c r="G77" s="201"/>
      <c r="H77" s="217">
        <v>3672820</v>
      </c>
      <c r="I77" s="197"/>
      <c r="J77" s="218">
        <v>2.6200000000000001E-2</v>
      </c>
      <c r="K77" s="197"/>
      <c r="L77" s="217">
        <f t="shared" si="2"/>
        <v>135574</v>
      </c>
      <c r="M77" s="225">
        <v>-0.08</v>
      </c>
      <c r="N77" s="226">
        <v>40</v>
      </c>
      <c r="O77" s="226" t="s">
        <v>256</v>
      </c>
      <c r="P77" s="197"/>
      <c r="Q77" s="197"/>
    </row>
    <row r="78" spans="1:17">
      <c r="A78" s="210">
        <v>11</v>
      </c>
      <c r="B78" s="214"/>
      <c r="C78" s="214"/>
      <c r="D78" s="215" t="s">
        <v>239</v>
      </c>
      <c r="E78" s="201"/>
      <c r="F78" s="216">
        <v>0</v>
      </c>
      <c r="G78" s="201"/>
      <c r="H78" s="217">
        <v>0</v>
      </c>
      <c r="I78" s="197"/>
      <c r="J78" s="218">
        <v>3.3700000000000001E-2</v>
      </c>
      <c r="K78" s="197"/>
      <c r="L78" s="217">
        <f t="shared" si="2"/>
        <v>0</v>
      </c>
      <c r="M78" s="43"/>
      <c r="N78" s="43"/>
      <c r="O78" s="57"/>
      <c r="P78" s="197"/>
      <c r="Q78" s="197"/>
    </row>
    <row r="79" spans="1:17">
      <c r="A79" s="210">
        <v>12</v>
      </c>
      <c r="B79" s="197"/>
      <c r="C79" s="210">
        <v>108</v>
      </c>
      <c r="D79" s="215" t="s">
        <v>240</v>
      </c>
      <c r="E79" s="201"/>
      <c r="F79" s="216">
        <v>0</v>
      </c>
      <c r="G79" s="201"/>
      <c r="H79" s="217">
        <v>-1056015</v>
      </c>
      <c r="I79" s="197"/>
      <c r="J79" s="197"/>
      <c r="K79" s="197"/>
      <c r="L79" s="217"/>
      <c r="M79" s="43"/>
      <c r="N79" s="43"/>
      <c r="O79" s="43"/>
      <c r="P79" s="197"/>
      <c r="Q79" s="197"/>
    </row>
    <row r="80" spans="1:17">
      <c r="A80" s="197"/>
      <c r="B80" s="197"/>
      <c r="C80" s="197"/>
      <c r="D80" s="197"/>
      <c r="E80" s="197"/>
      <c r="F80" s="197"/>
      <c r="G80" s="197"/>
      <c r="H80" s="197"/>
      <c r="I80" s="197"/>
      <c r="J80" s="197"/>
      <c r="K80" s="197"/>
      <c r="L80" s="217"/>
      <c r="M80" s="197"/>
      <c r="N80" s="197"/>
      <c r="O80" s="197"/>
      <c r="P80" s="197"/>
      <c r="Q80" s="197"/>
    </row>
    <row r="81" spans="1:17">
      <c r="A81" s="197"/>
      <c r="B81" s="197"/>
      <c r="C81" s="197"/>
      <c r="D81" s="197"/>
      <c r="E81" s="197"/>
      <c r="F81" s="203"/>
      <c r="G81" s="203"/>
      <c r="H81" s="203"/>
      <c r="I81" s="203"/>
      <c r="J81" s="203"/>
      <c r="K81" s="203"/>
      <c r="L81" s="224"/>
      <c r="M81" s="203"/>
      <c r="N81" s="203"/>
      <c r="O81" s="203"/>
      <c r="P81" s="197"/>
      <c r="Q81" s="197"/>
    </row>
    <row r="82" spans="1:17">
      <c r="A82" s="204"/>
      <c r="B82" s="204"/>
      <c r="C82" s="204"/>
      <c r="D82" s="204"/>
      <c r="E82" s="204"/>
      <c r="F82" s="208"/>
      <c r="G82" s="208"/>
      <c r="H82" s="197"/>
      <c r="I82" s="197"/>
      <c r="J82" s="197"/>
      <c r="K82" s="197"/>
      <c r="L82" s="217"/>
      <c r="M82" s="197"/>
      <c r="N82" s="197"/>
      <c r="O82" s="197"/>
      <c r="P82" s="197"/>
      <c r="Q82" s="197"/>
    </row>
    <row r="83" spans="1:17">
      <c r="A83" s="210">
        <v>13</v>
      </c>
      <c r="B83" s="197"/>
      <c r="C83" s="197"/>
      <c r="D83" s="201" t="s">
        <v>257</v>
      </c>
      <c r="E83" s="201"/>
      <c r="F83" s="217">
        <f>SUM(F68:F82)</f>
        <v>362888366</v>
      </c>
      <c r="G83" s="201"/>
      <c r="H83" s="217">
        <f>SUM(H68:H82)</f>
        <v>206980606</v>
      </c>
      <c r="I83" s="197"/>
      <c r="J83" s="197"/>
      <c r="K83" s="197"/>
      <c r="L83" s="217">
        <f>SUM(L68:L82)</f>
        <v>12140149</v>
      </c>
      <c r="M83" s="197"/>
      <c r="N83" s="197"/>
      <c r="O83" s="197"/>
      <c r="P83" s="197"/>
      <c r="Q83" s="197"/>
    </row>
    <row r="84" spans="1:17">
      <c r="A84" s="197"/>
      <c r="B84" s="197"/>
      <c r="C84" s="197"/>
      <c r="D84" s="197"/>
      <c r="E84" s="197"/>
      <c r="F84" s="197"/>
      <c r="G84" s="203"/>
      <c r="H84" s="203"/>
      <c r="I84" s="203"/>
      <c r="J84" s="203"/>
      <c r="K84" s="203"/>
      <c r="L84" s="203"/>
      <c r="M84" s="203"/>
      <c r="N84" s="203"/>
      <c r="O84" s="203"/>
      <c r="P84" s="197"/>
      <c r="Q84" s="197"/>
    </row>
    <row r="85" spans="1:17">
      <c r="A85" s="204"/>
      <c r="B85" s="204"/>
      <c r="C85" s="204"/>
      <c r="D85" s="204"/>
      <c r="E85" s="204"/>
      <c r="F85" s="204"/>
      <c r="G85" s="208"/>
      <c r="H85" s="197"/>
      <c r="I85" s="197"/>
      <c r="J85" s="197"/>
      <c r="K85" s="197"/>
      <c r="L85" s="197"/>
      <c r="M85" s="197"/>
      <c r="N85" s="197"/>
      <c r="O85" s="197"/>
      <c r="P85" s="197"/>
      <c r="Q85" s="197"/>
    </row>
    <row r="86" spans="1:17">
      <c r="A86" s="220" t="s">
        <v>242</v>
      </c>
      <c r="B86" s="197"/>
      <c r="C86" s="197"/>
      <c r="D86" s="197"/>
      <c r="E86" s="197"/>
      <c r="F86" s="197"/>
      <c r="G86" s="197"/>
      <c r="H86" s="197"/>
      <c r="I86" s="197"/>
      <c r="J86" s="197"/>
      <c r="K86" s="197"/>
      <c r="L86" s="197"/>
      <c r="M86" s="197"/>
      <c r="N86" s="197"/>
      <c r="O86" s="197"/>
      <c r="P86" s="197"/>
      <c r="Q86" s="197"/>
    </row>
    <row r="87" spans="1:17">
      <c r="A87" s="220"/>
      <c r="B87" s="197"/>
      <c r="C87" s="197"/>
      <c r="D87" s="197"/>
      <c r="E87" s="197"/>
      <c r="F87" s="197"/>
      <c r="G87" s="197"/>
      <c r="H87" s="197"/>
      <c r="I87" s="197"/>
      <c r="J87" s="197"/>
      <c r="K87" s="197"/>
      <c r="L87" s="197"/>
      <c r="M87" s="197"/>
      <c r="N87" s="197"/>
      <c r="O87" s="197"/>
      <c r="P87" s="197"/>
      <c r="Q87" s="197"/>
    </row>
    <row r="88" spans="1:17">
      <c r="A88" s="220"/>
      <c r="B88" s="197"/>
      <c r="C88" s="197"/>
      <c r="D88" s="197"/>
      <c r="E88" s="197"/>
      <c r="F88" s="197"/>
      <c r="G88" s="197"/>
      <c r="H88" s="197"/>
      <c r="I88" s="197"/>
      <c r="J88" s="197"/>
      <c r="K88" s="197"/>
      <c r="L88" s="197"/>
      <c r="M88" s="197"/>
      <c r="N88" s="197"/>
      <c r="O88" s="197"/>
      <c r="P88" s="197"/>
      <c r="Q88" s="197"/>
    </row>
    <row r="89" spans="1:17">
      <c r="A89" s="197"/>
      <c r="B89" s="197"/>
      <c r="C89" s="197"/>
      <c r="D89" s="197"/>
      <c r="E89" s="197"/>
      <c r="F89" s="197"/>
      <c r="G89" s="197"/>
      <c r="H89" s="197"/>
      <c r="I89" s="197"/>
      <c r="J89" s="197"/>
      <c r="K89" s="197"/>
      <c r="L89" s="197"/>
      <c r="M89" s="197"/>
      <c r="N89" s="197"/>
      <c r="O89" s="197"/>
      <c r="P89" s="197"/>
      <c r="Q89" s="197"/>
    </row>
    <row r="90" spans="1:17">
      <c r="A90" s="196" t="s">
        <v>167</v>
      </c>
      <c r="B90" s="196"/>
      <c r="C90" s="196"/>
      <c r="D90" s="196"/>
      <c r="E90" s="196"/>
      <c r="F90" s="196"/>
      <c r="G90" s="196"/>
      <c r="H90" s="196"/>
      <c r="I90" s="196"/>
      <c r="J90" s="196"/>
      <c r="K90" s="196"/>
      <c r="L90" s="196"/>
      <c r="M90" s="196"/>
      <c r="N90" s="196"/>
      <c r="O90" s="196"/>
      <c r="P90" s="197"/>
      <c r="Q90" s="197"/>
    </row>
    <row r="91" spans="1:17">
      <c r="A91" s="196" t="s">
        <v>168</v>
      </c>
      <c r="B91" s="196"/>
      <c r="C91" s="196"/>
      <c r="D91" s="196"/>
      <c r="E91" s="196"/>
      <c r="F91" s="196"/>
      <c r="G91" s="196"/>
      <c r="H91" s="196"/>
      <c r="I91" s="196"/>
      <c r="J91" s="196"/>
      <c r="K91" s="196"/>
      <c r="L91" s="196"/>
      <c r="M91" s="196"/>
      <c r="N91" s="196"/>
      <c r="O91" s="196"/>
      <c r="P91" s="197"/>
      <c r="Q91" s="197"/>
    </row>
    <row r="92" spans="1:17">
      <c r="A92" s="196" t="s">
        <v>169</v>
      </c>
      <c r="B92" s="196"/>
      <c r="C92" s="196"/>
      <c r="D92" s="196"/>
      <c r="E92" s="196"/>
      <c r="F92" s="196"/>
      <c r="G92" s="196"/>
      <c r="H92" s="196"/>
      <c r="I92" s="196"/>
      <c r="J92" s="196"/>
      <c r="K92" s="196"/>
      <c r="L92" s="196"/>
      <c r="M92" s="196"/>
      <c r="N92" s="196"/>
      <c r="O92" s="196"/>
      <c r="P92" s="197"/>
      <c r="Q92" s="197"/>
    </row>
    <row r="93" spans="1:17">
      <c r="A93" s="196" t="s">
        <v>170</v>
      </c>
      <c r="B93" s="196"/>
      <c r="C93" s="196"/>
      <c r="D93" s="196"/>
      <c r="E93" s="196"/>
      <c r="F93" s="196"/>
      <c r="G93" s="196"/>
      <c r="H93" s="196"/>
      <c r="I93" s="196"/>
      <c r="J93" s="196"/>
      <c r="K93" s="196"/>
      <c r="L93" s="196"/>
      <c r="M93" s="196"/>
      <c r="N93" s="196"/>
      <c r="O93" s="196"/>
      <c r="P93" s="197"/>
      <c r="Q93" s="197"/>
    </row>
    <row r="94" spans="1:17">
      <c r="A94" s="196" t="s">
        <v>171</v>
      </c>
      <c r="B94" s="196"/>
      <c r="C94" s="196"/>
      <c r="D94" s="196"/>
      <c r="E94" s="196"/>
      <c r="F94" s="196"/>
      <c r="G94" s="196"/>
      <c r="H94" s="196"/>
      <c r="I94" s="196"/>
      <c r="J94" s="196"/>
      <c r="K94" s="196"/>
      <c r="L94" s="196"/>
      <c r="M94" s="196"/>
      <c r="N94" s="196"/>
      <c r="O94" s="196"/>
      <c r="P94" s="197"/>
      <c r="Q94" s="197"/>
    </row>
    <row r="95" spans="1:17">
      <c r="A95" s="198" t="s">
        <v>172</v>
      </c>
      <c r="B95" s="196"/>
      <c r="C95" s="196"/>
      <c r="D95" s="196"/>
      <c r="E95" s="196"/>
      <c r="F95" s="196"/>
      <c r="G95" s="196"/>
      <c r="H95" s="196"/>
      <c r="I95" s="196"/>
      <c r="J95" s="196"/>
      <c r="K95" s="196"/>
      <c r="L95" s="196"/>
      <c r="M95" s="196"/>
      <c r="N95" s="196"/>
      <c r="O95" s="196"/>
      <c r="P95" s="197"/>
      <c r="Q95" s="197"/>
    </row>
    <row r="96" spans="1:17">
      <c r="A96" s="196"/>
      <c r="B96" s="196"/>
      <c r="C96" s="196"/>
      <c r="D96" s="196"/>
      <c r="E96" s="196"/>
      <c r="F96" s="196"/>
      <c r="G96" s="196"/>
      <c r="H96" s="197"/>
      <c r="I96" s="197"/>
      <c r="J96" s="197"/>
      <c r="K96" s="197"/>
      <c r="L96" s="197"/>
      <c r="M96" s="197"/>
      <c r="N96" s="197"/>
      <c r="O96" s="197"/>
      <c r="P96" s="197"/>
      <c r="Q96" s="197"/>
    </row>
    <row r="97" spans="1:17">
      <c r="A97" s="196" t="s">
        <v>258</v>
      </c>
      <c r="B97" s="196"/>
      <c r="C97" s="196"/>
      <c r="D97" s="196"/>
      <c r="E97" s="196"/>
      <c r="F97" s="196"/>
      <c r="G97" s="196"/>
      <c r="H97" s="196"/>
      <c r="I97" s="196"/>
      <c r="J97" s="196"/>
      <c r="K97" s="196"/>
      <c r="L97" s="196"/>
      <c r="M97" s="196"/>
      <c r="N97" s="196"/>
      <c r="O97" s="196"/>
      <c r="P97" s="197"/>
      <c r="Q97" s="197"/>
    </row>
    <row r="98" spans="1:17">
      <c r="A98" s="200" t="s">
        <v>175</v>
      </c>
      <c r="B98" s="200"/>
      <c r="C98" s="200"/>
      <c r="D98" s="200"/>
      <c r="E98" s="200"/>
      <c r="F98" s="200"/>
      <c r="G98" s="200"/>
      <c r="H98" s="200"/>
      <c r="I98" s="200"/>
      <c r="J98" s="200"/>
      <c r="K98" s="200"/>
      <c r="L98" s="200"/>
      <c r="M98" s="200"/>
      <c r="N98" s="200"/>
      <c r="O98" s="200"/>
      <c r="P98" s="197"/>
      <c r="Q98" s="197"/>
    </row>
    <row r="99" spans="1:17">
      <c r="A99" s="197"/>
      <c r="B99" s="197"/>
      <c r="C99" s="197"/>
      <c r="D99" s="197"/>
      <c r="E99" s="197"/>
      <c r="F99" s="197"/>
      <c r="G99" s="197"/>
      <c r="H99" s="197"/>
      <c r="I99" s="197"/>
      <c r="J99" s="197"/>
      <c r="K99" s="197"/>
      <c r="L99" s="197"/>
      <c r="M99" s="197"/>
      <c r="N99" s="197"/>
      <c r="O99" s="197"/>
      <c r="P99" s="197"/>
      <c r="Q99" s="197"/>
    </row>
    <row r="100" spans="1:17">
      <c r="A100" s="197"/>
      <c r="B100" s="197"/>
      <c r="C100" s="197"/>
      <c r="D100" s="197"/>
      <c r="E100" s="197"/>
      <c r="F100" s="197"/>
      <c r="G100" s="197"/>
      <c r="H100" s="197"/>
      <c r="I100" s="197"/>
      <c r="J100" s="197"/>
      <c r="K100" s="197"/>
      <c r="L100" s="197"/>
      <c r="M100" s="197"/>
      <c r="N100" s="197"/>
      <c r="O100" s="197"/>
      <c r="P100" s="197"/>
      <c r="Q100" s="197"/>
    </row>
    <row r="101" spans="1:17">
      <c r="A101" s="201" t="s">
        <v>176</v>
      </c>
      <c r="B101" s="197"/>
      <c r="C101" s="197"/>
      <c r="D101" s="197"/>
      <c r="E101" s="197"/>
      <c r="F101" s="197"/>
      <c r="G101" s="197"/>
      <c r="H101" s="197"/>
      <c r="I101" s="197"/>
      <c r="J101" s="197"/>
      <c r="K101" s="197"/>
      <c r="L101" s="197"/>
      <c r="M101" s="202" t="s">
        <v>177</v>
      </c>
      <c r="N101" s="197"/>
      <c r="O101" s="197"/>
      <c r="P101" s="197"/>
      <c r="Q101" s="197"/>
    </row>
    <row r="102" spans="1:17">
      <c r="A102" s="201" t="s">
        <v>178</v>
      </c>
      <c r="B102" s="197"/>
      <c r="C102" s="197"/>
      <c r="D102" s="197"/>
      <c r="E102" s="197"/>
      <c r="F102" s="197"/>
      <c r="G102" s="197"/>
      <c r="H102" s="197"/>
      <c r="I102" s="197"/>
      <c r="J102" s="197"/>
      <c r="K102" s="197"/>
      <c r="L102" s="197"/>
      <c r="M102" s="202" t="s">
        <v>259</v>
      </c>
      <c r="N102" s="197"/>
      <c r="O102" s="197"/>
      <c r="P102" s="197"/>
      <c r="Q102" s="197"/>
    </row>
    <row r="103" spans="1:17">
      <c r="A103" s="201" t="s">
        <v>180</v>
      </c>
      <c r="B103" s="197"/>
      <c r="C103" s="197"/>
      <c r="D103" s="197"/>
      <c r="E103" s="197"/>
      <c r="F103" s="197"/>
      <c r="G103" s="197"/>
      <c r="H103" s="197"/>
      <c r="I103" s="197"/>
      <c r="J103" s="197"/>
      <c r="K103" s="197"/>
      <c r="L103" s="197"/>
      <c r="M103" s="202" t="str">
        <f>M14</f>
        <v>WITNESS RESPONSIBLE:</v>
      </c>
      <c r="N103" s="197"/>
      <c r="O103" s="197"/>
      <c r="P103" s="197"/>
      <c r="Q103" s="197"/>
    </row>
    <row r="104" spans="1:17">
      <c r="A104" s="197"/>
      <c r="B104" s="197"/>
      <c r="C104" s="197"/>
      <c r="D104" s="197"/>
      <c r="E104" s="197"/>
      <c r="F104" s="197"/>
      <c r="G104" s="197"/>
      <c r="H104" s="197"/>
      <c r="I104" s="197"/>
      <c r="J104" s="197"/>
      <c r="K104" s="197"/>
      <c r="L104" s="197"/>
      <c r="M104" s="202" t="s">
        <v>182</v>
      </c>
      <c r="N104" s="197"/>
      <c r="O104" s="197"/>
      <c r="P104" s="197"/>
      <c r="Q104" s="197"/>
    </row>
    <row r="105" spans="1:17">
      <c r="A105" s="197"/>
      <c r="B105" s="197"/>
      <c r="C105" s="197"/>
      <c r="D105" s="197"/>
      <c r="E105" s="197"/>
      <c r="F105" s="197"/>
      <c r="G105" s="197"/>
      <c r="H105" s="197"/>
      <c r="I105" s="197"/>
      <c r="J105" s="197"/>
      <c r="K105" s="197"/>
      <c r="L105" s="197"/>
      <c r="M105" s="197"/>
      <c r="N105" s="197"/>
      <c r="O105" s="197"/>
      <c r="P105" s="197"/>
      <c r="Q105" s="197"/>
    </row>
    <row r="106" spans="1:17">
      <c r="A106" s="197"/>
      <c r="B106" s="197"/>
      <c r="C106" s="197"/>
      <c r="D106" s="197"/>
      <c r="E106" s="197"/>
      <c r="F106" s="203"/>
      <c r="G106" s="203"/>
      <c r="H106" s="203"/>
      <c r="I106" s="203"/>
      <c r="J106" s="203"/>
      <c r="K106" s="203"/>
      <c r="L106" s="203"/>
      <c r="M106" s="203"/>
      <c r="N106" s="203"/>
      <c r="O106" s="203"/>
      <c r="P106" s="197"/>
      <c r="Q106" s="197"/>
    </row>
    <row r="107" spans="1:17">
      <c r="A107" s="204"/>
      <c r="B107" s="205"/>
      <c r="C107" s="206"/>
      <c r="D107" s="204"/>
      <c r="E107" s="204"/>
      <c r="F107" s="207" t="s">
        <v>183</v>
      </c>
      <c r="G107" s="207"/>
      <c r="H107" s="207"/>
      <c r="I107" s="197"/>
      <c r="J107" s="197"/>
      <c r="K107" s="197"/>
      <c r="L107" s="197"/>
      <c r="M107" s="197"/>
      <c r="N107" s="197"/>
      <c r="O107" s="197"/>
      <c r="P107" s="197"/>
      <c r="Q107" s="197"/>
    </row>
    <row r="108" spans="1:17">
      <c r="A108" s="208"/>
      <c r="B108" s="209" t="s">
        <v>184</v>
      </c>
      <c r="C108" s="209" t="s">
        <v>185</v>
      </c>
      <c r="D108" s="210" t="s">
        <v>186</v>
      </c>
      <c r="E108" s="210"/>
      <c r="F108" s="676" t="s">
        <v>187</v>
      </c>
      <c r="G108" s="676"/>
      <c r="H108" s="676"/>
      <c r="I108" s="197"/>
      <c r="J108" s="210" t="s">
        <v>188</v>
      </c>
      <c r="K108" s="197"/>
      <c r="L108" s="210" t="s">
        <v>189</v>
      </c>
      <c r="M108" s="197"/>
      <c r="N108" s="210" t="s">
        <v>190</v>
      </c>
      <c r="O108" s="197"/>
      <c r="P108" s="197"/>
      <c r="Q108" s="197"/>
    </row>
    <row r="109" spans="1:17">
      <c r="A109" s="210" t="s">
        <v>80</v>
      </c>
      <c r="B109" s="210" t="s">
        <v>191</v>
      </c>
      <c r="C109" s="210" t="s">
        <v>191</v>
      </c>
      <c r="D109" s="210" t="s">
        <v>192</v>
      </c>
      <c r="E109" s="210"/>
      <c r="F109" s="210" t="s">
        <v>193</v>
      </c>
      <c r="G109" s="210"/>
      <c r="H109" s="210" t="s">
        <v>194</v>
      </c>
      <c r="I109" s="197"/>
      <c r="J109" s="210" t="s">
        <v>195</v>
      </c>
      <c r="K109" s="197"/>
      <c r="L109" s="210" t="s">
        <v>196</v>
      </c>
      <c r="M109" s="211" t="s">
        <v>197</v>
      </c>
      <c r="N109" s="210" t="s">
        <v>198</v>
      </c>
      <c r="O109" s="210" t="s">
        <v>199</v>
      </c>
      <c r="P109" s="197"/>
      <c r="Q109" s="197"/>
    </row>
    <row r="110" spans="1:17">
      <c r="A110" s="210" t="s">
        <v>200</v>
      </c>
      <c r="B110" s="210" t="s">
        <v>200</v>
      </c>
      <c r="C110" s="210" t="s">
        <v>200</v>
      </c>
      <c r="D110" s="210" t="s">
        <v>201</v>
      </c>
      <c r="E110" s="210"/>
      <c r="F110" s="210" t="s">
        <v>202</v>
      </c>
      <c r="G110" s="210"/>
      <c r="H110" s="210" t="s">
        <v>203</v>
      </c>
      <c r="I110" s="197"/>
      <c r="J110" s="210" t="s">
        <v>204</v>
      </c>
      <c r="K110" s="197"/>
      <c r="L110" s="210" t="s">
        <v>84</v>
      </c>
      <c r="M110" s="210" t="s">
        <v>205</v>
      </c>
      <c r="N110" s="210" t="s">
        <v>206</v>
      </c>
      <c r="O110" s="210" t="s">
        <v>207</v>
      </c>
      <c r="P110" s="197"/>
      <c r="Q110" s="197"/>
    </row>
    <row r="111" spans="1:17">
      <c r="A111" s="212" t="s">
        <v>208</v>
      </c>
      <c r="B111" s="212" t="s">
        <v>209</v>
      </c>
      <c r="C111" s="212" t="s">
        <v>210</v>
      </c>
      <c r="D111" s="212" t="s">
        <v>211</v>
      </c>
      <c r="E111" s="212"/>
      <c r="F111" s="212" t="s">
        <v>212</v>
      </c>
      <c r="G111" s="212"/>
      <c r="H111" s="212" t="s">
        <v>213</v>
      </c>
      <c r="I111" s="203"/>
      <c r="J111" s="212" t="s">
        <v>214</v>
      </c>
      <c r="K111" s="212"/>
      <c r="L111" s="212" t="s">
        <v>215</v>
      </c>
      <c r="M111" s="212" t="s">
        <v>216</v>
      </c>
      <c r="N111" s="212" t="s">
        <v>217</v>
      </c>
      <c r="O111" s="212" t="s">
        <v>218</v>
      </c>
      <c r="P111" s="197"/>
      <c r="Q111" s="197"/>
    </row>
    <row r="112" spans="1:17">
      <c r="A112" s="210" t="s">
        <v>260</v>
      </c>
      <c r="B112" s="197"/>
      <c r="C112" s="197"/>
      <c r="D112" s="197"/>
      <c r="E112" s="197"/>
      <c r="F112" s="210" t="s">
        <v>219</v>
      </c>
      <c r="G112" s="197"/>
      <c r="H112" s="210" t="s">
        <v>219</v>
      </c>
      <c r="I112" s="197"/>
      <c r="J112" s="197"/>
      <c r="K112" s="197"/>
      <c r="L112" s="210" t="s">
        <v>219</v>
      </c>
      <c r="M112" s="197"/>
      <c r="N112" s="197"/>
      <c r="O112" s="197"/>
      <c r="P112" s="197"/>
      <c r="Q112" s="197"/>
    </row>
    <row r="113" spans="1:17">
      <c r="A113" s="210"/>
      <c r="B113" s="197"/>
      <c r="C113" s="197"/>
      <c r="D113" s="197"/>
      <c r="E113" s="197"/>
      <c r="F113" s="197"/>
      <c r="G113" s="197"/>
      <c r="H113" s="197"/>
      <c r="I113" s="197"/>
      <c r="J113" s="197"/>
      <c r="K113" s="197"/>
      <c r="L113" s="197"/>
      <c r="M113" s="197"/>
      <c r="N113" s="197"/>
      <c r="O113" s="197"/>
      <c r="P113" s="197"/>
      <c r="Q113" s="197"/>
    </row>
    <row r="114" spans="1:17">
      <c r="A114" s="210">
        <v>1</v>
      </c>
      <c r="B114" s="57">
        <v>350</v>
      </c>
      <c r="C114" s="57">
        <v>3500</v>
      </c>
      <c r="D114" s="152" t="s">
        <v>261</v>
      </c>
      <c r="E114" s="201"/>
      <c r="F114" s="216">
        <v>5678092</v>
      </c>
      <c r="G114" s="201"/>
      <c r="H114" s="217">
        <v>0</v>
      </c>
      <c r="I114" s="197"/>
      <c r="J114" s="227">
        <v>0</v>
      </c>
      <c r="K114" s="197"/>
      <c r="L114" s="217">
        <v>0</v>
      </c>
      <c r="M114" s="219" t="s">
        <v>221</v>
      </c>
      <c r="N114" s="43"/>
      <c r="O114" s="43"/>
      <c r="P114" s="197"/>
      <c r="Q114" s="197"/>
    </row>
    <row r="115" spans="1:17">
      <c r="A115" s="210">
        <v>2</v>
      </c>
      <c r="B115" s="57">
        <v>350</v>
      </c>
      <c r="C115" s="57">
        <v>3501</v>
      </c>
      <c r="D115" s="152" t="s">
        <v>246</v>
      </c>
      <c r="E115" s="201"/>
      <c r="F115" s="216">
        <v>1854560</v>
      </c>
      <c r="G115" s="201"/>
      <c r="H115" s="217">
        <v>759310</v>
      </c>
      <c r="I115" s="197"/>
      <c r="J115" s="227">
        <v>9.2999999999999992E-3</v>
      </c>
      <c r="K115" s="197"/>
      <c r="L115" s="217">
        <f t="shared" ref="L115:L125" si="3">ROUND(F115*J115,0)</f>
        <v>17247</v>
      </c>
      <c r="M115" s="221">
        <v>0</v>
      </c>
      <c r="N115" s="222">
        <v>75</v>
      </c>
      <c r="O115" s="222" t="s">
        <v>247</v>
      </c>
      <c r="P115" s="197"/>
      <c r="Q115" s="197"/>
    </row>
    <row r="116" spans="1:17">
      <c r="A116" s="210">
        <v>3</v>
      </c>
      <c r="B116" s="57">
        <v>352</v>
      </c>
      <c r="C116" s="57">
        <v>3520</v>
      </c>
      <c r="D116" s="152" t="s">
        <v>222</v>
      </c>
      <c r="E116" s="201"/>
      <c r="F116" s="216">
        <v>8390230</v>
      </c>
      <c r="G116" s="201"/>
      <c r="H116" s="217">
        <v>698873</v>
      </c>
      <c r="I116" s="197"/>
      <c r="J116" s="227">
        <v>1.6899999999999998E-2</v>
      </c>
      <c r="K116" s="197"/>
      <c r="L116" s="217">
        <f t="shared" si="3"/>
        <v>141795</v>
      </c>
      <c r="M116" s="221">
        <v>-0.15</v>
      </c>
      <c r="N116" s="222">
        <v>70</v>
      </c>
      <c r="O116" s="228" t="s">
        <v>230</v>
      </c>
      <c r="P116" s="197"/>
      <c r="Q116" s="197"/>
    </row>
    <row r="117" spans="1:17">
      <c r="A117" s="210">
        <v>4</v>
      </c>
      <c r="B117" s="57">
        <v>353</v>
      </c>
      <c r="C117" s="57">
        <v>3530</v>
      </c>
      <c r="D117" s="152" t="s">
        <v>262</v>
      </c>
      <c r="E117" s="201"/>
      <c r="F117" s="216">
        <v>39920032</v>
      </c>
      <c r="G117" s="201"/>
      <c r="H117" s="217">
        <v>1031605</v>
      </c>
      <c r="I117" s="197"/>
      <c r="J117" s="227">
        <v>2.3099999999999999E-2</v>
      </c>
      <c r="K117" s="197"/>
      <c r="L117" s="217">
        <f t="shared" si="3"/>
        <v>922153</v>
      </c>
      <c r="M117" s="221">
        <v>-0.1</v>
      </c>
      <c r="N117" s="228">
        <v>50</v>
      </c>
      <c r="O117" s="228" t="s">
        <v>263</v>
      </c>
      <c r="P117" s="197"/>
      <c r="Q117" s="197"/>
    </row>
    <row r="118" spans="1:17">
      <c r="A118" s="210">
        <v>5</v>
      </c>
      <c r="B118" s="57">
        <v>353</v>
      </c>
      <c r="C118" s="57">
        <v>3531</v>
      </c>
      <c r="D118" s="152" t="s">
        <v>264</v>
      </c>
      <c r="E118" s="201"/>
      <c r="F118" s="216">
        <v>13036026</v>
      </c>
      <c r="G118" s="201"/>
      <c r="H118" s="217">
        <v>5166147</v>
      </c>
      <c r="I118" s="197"/>
      <c r="J118" s="227">
        <v>2.52E-2</v>
      </c>
      <c r="K118" s="197"/>
      <c r="L118" s="217">
        <f t="shared" si="3"/>
        <v>328508</v>
      </c>
      <c r="M118" s="221">
        <v>-0.1</v>
      </c>
      <c r="N118" s="228">
        <v>50</v>
      </c>
      <c r="O118" s="228" t="s">
        <v>265</v>
      </c>
      <c r="P118" s="197"/>
      <c r="Q118" s="197"/>
    </row>
    <row r="119" spans="1:17">
      <c r="A119" s="210">
        <v>6</v>
      </c>
      <c r="B119" s="57">
        <v>353</v>
      </c>
      <c r="C119" s="57">
        <v>3532</v>
      </c>
      <c r="D119" s="152" t="s">
        <v>266</v>
      </c>
      <c r="E119" s="201"/>
      <c r="F119" s="216">
        <v>15874714</v>
      </c>
      <c r="G119" s="201"/>
      <c r="H119" s="217">
        <v>2690777</v>
      </c>
      <c r="I119" s="197"/>
      <c r="J119" s="227">
        <v>1.78E-2</v>
      </c>
      <c r="K119" s="197"/>
      <c r="L119" s="217">
        <f t="shared" si="3"/>
        <v>282570</v>
      </c>
      <c r="M119" s="221">
        <v>-0.1</v>
      </c>
      <c r="N119" s="228">
        <v>60</v>
      </c>
      <c r="O119" s="228" t="s">
        <v>230</v>
      </c>
      <c r="P119" s="197"/>
      <c r="Q119" s="197"/>
    </row>
    <row r="120" spans="1:17">
      <c r="A120" s="210">
        <v>7</v>
      </c>
      <c r="B120" s="57">
        <v>353</v>
      </c>
      <c r="C120" s="57">
        <v>3534</v>
      </c>
      <c r="D120" s="152" t="s">
        <v>267</v>
      </c>
      <c r="E120" s="201"/>
      <c r="F120" s="216">
        <v>10665478</v>
      </c>
      <c r="G120" s="201"/>
      <c r="H120" s="217">
        <v>2701283</v>
      </c>
      <c r="I120" s="197"/>
      <c r="J120" s="227">
        <v>2.87E-2</v>
      </c>
      <c r="K120" s="197"/>
      <c r="L120" s="217">
        <f t="shared" si="3"/>
        <v>306099</v>
      </c>
      <c r="M120" s="221">
        <v>-0.1</v>
      </c>
      <c r="N120" s="228">
        <v>40</v>
      </c>
      <c r="O120" s="228" t="s">
        <v>230</v>
      </c>
      <c r="P120" s="197"/>
      <c r="Q120" s="197"/>
    </row>
    <row r="121" spans="1:17">
      <c r="A121" s="210">
        <v>8</v>
      </c>
      <c r="B121" s="57">
        <v>355</v>
      </c>
      <c r="C121" s="57">
        <v>3550</v>
      </c>
      <c r="D121" s="152" t="s">
        <v>268</v>
      </c>
      <c r="E121" s="201"/>
      <c r="F121" s="216">
        <v>18509390</v>
      </c>
      <c r="G121" s="201"/>
      <c r="H121" s="217">
        <v>-5530155</v>
      </c>
      <c r="I121" s="197"/>
      <c r="J121" s="227">
        <v>2.5700000000000001E-2</v>
      </c>
      <c r="K121" s="197"/>
      <c r="L121" s="217">
        <f t="shared" si="3"/>
        <v>475691</v>
      </c>
      <c r="M121" s="221">
        <v>-0.3</v>
      </c>
      <c r="N121" s="228">
        <v>55</v>
      </c>
      <c r="O121" s="228" t="s">
        <v>263</v>
      </c>
      <c r="P121" s="197"/>
      <c r="Q121" s="197"/>
    </row>
    <row r="122" spans="1:17">
      <c r="A122" s="210">
        <v>9</v>
      </c>
      <c r="B122" s="57">
        <v>356</v>
      </c>
      <c r="C122" s="57">
        <v>3560</v>
      </c>
      <c r="D122" s="152" t="s">
        <v>269</v>
      </c>
      <c r="E122" s="201"/>
      <c r="F122" s="216">
        <v>17517922</v>
      </c>
      <c r="G122" s="201"/>
      <c r="H122" s="217">
        <v>2873042</v>
      </c>
      <c r="I122" s="197"/>
      <c r="J122" s="227">
        <v>2.0899999999999998E-2</v>
      </c>
      <c r="K122" s="197"/>
      <c r="L122" s="217">
        <f t="shared" si="3"/>
        <v>366125</v>
      </c>
      <c r="M122" s="221">
        <v>-0.25</v>
      </c>
      <c r="N122" s="228">
        <v>55</v>
      </c>
      <c r="O122" s="228" t="s">
        <v>270</v>
      </c>
      <c r="P122" s="197"/>
      <c r="Q122" s="197"/>
    </row>
    <row r="123" spans="1:17">
      <c r="A123" s="210">
        <v>10</v>
      </c>
      <c r="B123" s="57">
        <v>356</v>
      </c>
      <c r="C123" s="57">
        <v>3561</v>
      </c>
      <c r="D123" s="152" t="s">
        <v>271</v>
      </c>
      <c r="E123" s="201"/>
      <c r="F123" s="216">
        <v>3076253</v>
      </c>
      <c r="G123" s="201"/>
      <c r="H123" s="217">
        <v>165128</v>
      </c>
      <c r="I123" s="197"/>
      <c r="J123" s="227">
        <v>1.54E-2</v>
      </c>
      <c r="K123" s="197"/>
      <c r="L123" s="217">
        <f t="shared" si="3"/>
        <v>47374</v>
      </c>
      <c r="M123" s="221">
        <v>0</v>
      </c>
      <c r="N123" s="222">
        <v>65</v>
      </c>
      <c r="O123" s="228" t="s">
        <v>265</v>
      </c>
      <c r="P123" s="197"/>
      <c r="Q123" s="197"/>
    </row>
    <row r="124" spans="1:17">
      <c r="A124" s="210">
        <v>11</v>
      </c>
      <c r="B124" s="57"/>
      <c r="C124" s="57"/>
      <c r="D124" s="152" t="s">
        <v>239</v>
      </c>
      <c r="E124" s="201"/>
      <c r="F124" s="216">
        <v>0</v>
      </c>
      <c r="G124" s="201"/>
      <c r="H124" s="217">
        <v>0</v>
      </c>
      <c r="I124" s="197"/>
      <c r="J124" s="227">
        <v>2.2599999999999999E-2</v>
      </c>
      <c r="K124" s="197"/>
      <c r="L124" s="217">
        <f t="shared" si="3"/>
        <v>0</v>
      </c>
      <c r="M124" s="221"/>
      <c r="N124" s="219"/>
      <c r="O124" s="222"/>
      <c r="P124" s="197"/>
      <c r="Q124" s="197"/>
    </row>
    <row r="125" spans="1:17">
      <c r="A125" s="210">
        <v>12</v>
      </c>
      <c r="B125" s="57"/>
      <c r="C125" s="57">
        <v>108</v>
      </c>
      <c r="D125" s="152" t="s">
        <v>240</v>
      </c>
      <c r="E125" s="201"/>
      <c r="F125" s="216">
        <v>0</v>
      </c>
      <c r="G125" s="201"/>
      <c r="H125" s="217">
        <v>-2587798</v>
      </c>
      <c r="I125" s="197"/>
      <c r="J125" s="227"/>
      <c r="K125" s="197"/>
      <c r="L125" s="217">
        <f t="shared" si="3"/>
        <v>0</v>
      </c>
      <c r="M125" s="74"/>
      <c r="N125" s="43"/>
      <c r="O125" s="57"/>
      <c r="P125" s="197"/>
      <c r="Q125" s="197"/>
    </row>
    <row r="126" spans="1:17">
      <c r="A126" s="210"/>
      <c r="B126" s="197"/>
      <c r="C126" s="210"/>
      <c r="D126" s="201"/>
      <c r="E126" s="201"/>
      <c r="F126" s="216"/>
      <c r="G126" s="201"/>
      <c r="H126" s="217"/>
      <c r="I126" s="197"/>
      <c r="J126" s="229"/>
      <c r="K126" s="197"/>
      <c r="L126" s="217"/>
      <c r="M126" s="74"/>
      <c r="N126" s="43"/>
      <c r="O126" s="57"/>
      <c r="P126" s="197"/>
      <c r="Q126" s="197"/>
    </row>
    <row r="127" spans="1:17">
      <c r="A127" s="210"/>
      <c r="B127" s="197"/>
      <c r="C127" s="210"/>
      <c r="D127" s="201"/>
      <c r="E127" s="201"/>
      <c r="F127" s="216"/>
      <c r="G127" s="201"/>
      <c r="H127" s="217"/>
      <c r="I127" s="197"/>
      <c r="J127" s="229"/>
      <c r="K127" s="197"/>
      <c r="L127" s="217"/>
      <c r="M127" s="74"/>
      <c r="N127" s="43"/>
      <c r="O127" s="57"/>
      <c r="P127" s="197"/>
      <c r="Q127" s="197"/>
    </row>
    <row r="128" spans="1:17">
      <c r="A128" s="197"/>
      <c r="B128" s="197"/>
      <c r="C128" s="197"/>
      <c r="D128" s="197"/>
      <c r="E128" s="197"/>
      <c r="F128" s="197"/>
      <c r="G128" s="203"/>
      <c r="H128" s="203"/>
      <c r="I128" s="203"/>
      <c r="J128" s="203"/>
      <c r="K128" s="203"/>
      <c r="L128" s="224"/>
      <c r="M128" s="203"/>
      <c r="N128" s="203"/>
      <c r="O128" s="203"/>
      <c r="P128" s="197"/>
      <c r="Q128" s="197"/>
    </row>
    <row r="129" spans="1:17">
      <c r="A129" s="204"/>
      <c r="B129" s="204"/>
      <c r="C129" s="204"/>
      <c r="D129" s="204"/>
      <c r="E129" s="204"/>
      <c r="F129" s="204"/>
      <c r="G129" s="208"/>
      <c r="H129" s="197"/>
      <c r="I129" s="197"/>
      <c r="J129" s="197"/>
      <c r="K129" s="197"/>
      <c r="L129" s="217"/>
      <c r="M129" s="197"/>
      <c r="N129" s="197"/>
      <c r="O129" s="197"/>
      <c r="P129" s="197"/>
      <c r="Q129" s="197"/>
    </row>
    <row r="130" spans="1:17">
      <c r="A130" s="210">
        <f>A125+1</f>
        <v>13</v>
      </c>
      <c r="B130" s="197"/>
      <c r="C130" s="197"/>
      <c r="D130" s="201" t="s">
        <v>272</v>
      </c>
      <c r="E130" s="201"/>
      <c r="F130" s="216">
        <f>SUM(F114:F129)</f>
        <v>134522697</v>
      </c>
      <c r="G130" s="201"/>
      <c r="H130" s="216">
        <f>SUM(H114:H129)</f>
        <v>7968212</v>
      </c>
      <c r="I130" s="197"/>
      <c r="J130" s="197"/>
      <c r="K130" s="197"/>
      <c r="L130" s="216">
        <f>SUM(L114:L129)</f>
        <v>2887562</v>
      </c>
      <c r="M130" s="197"/>
      <c r="N130" s="197"/>
      <c r="O130" s="197"/>
      <c r="P130" s="197"/>
      <c r="Q130" s="197"/>
    </row>
    <row r="131" spans="1:17">
      <c r="A131" s="197"/>
      <c r="B131" s="197"/>
      <c r="C131" s="197"/>
      <c r="D131" s="197"/>
      <c r="E131" s="197"/>
      <c r="F131" s="197"/>
      <c r="G131" s="203"/>
      <c r="H131" s="203"/>
      <c r="I131" s="203"/>
      <c r="J131" s="203"/>
      <c r="K131" s="203"/>
      <c r="L131" s="203"/>
      <c r="M131" s="203"/>
      <c r="N131" s="203"/>
      <c r="O131" s="203"/>
      <c r="P131" s="197"/>
      <c r="Q131" s="197"/>
    </row>
    <row r="132" spans="1:17">
      <c r="A132" s="204"/>
      <c r="B132" s="204"/>
      <c r="C132" s="204"/>
      <c r="D132" s="204"/>
      <c r="E132" s="204"/>
      <c r="F132" s="204"/>
      <c r="G132" s="208"/>
      <c r="H132" s="197"/>
      <c r="I132" s="197"/>
      <c r="J132" s="197"/>
      <c r="K132" s="197"/>
      <c r="L132" s="197"/>
      <c r="M132" s="197"/>
      <c r="N132" s="197"/>
      <c r="O132" s="197"/>
      <c r="P132" s="197"/>
      <c r="Q132" s="197"/>
    </row>
    <row r="133" spans="1:17">
      <c r="A133" s="220" t="s">
        <v>273</v>
      </c>
      <c r="B133" s="197"/>
      <c r="C133" s="197"/>
      <c r="D133" s="197"/>
      <c r="E133" s="197"/>
      <c r="F133" s="197"/>
      <c r="G133" s="197"/>
      <c r="H133" s="197"/>
      <c r="I133" s="197"/>
      <c r="J133" s="197"/>
      <c r="K133" s="197"/>
      <c r="L133" s="197"/>
      <c r="M133" s="197"/>
      <c r="N133" s="197"/>
      <c r="O133" s="197"/>
      <c r="P133" s="197"/>
      <c r="Q133" s="197"/>
    </row>
    <row r="134" spans="1:17">
      <c r="A134" s="197"/>
      <c r="B134" s="197"/>
      <c r="C134" s="197"/>
      <c r="D134" s="197"/>
      <c r="E134" s="197"/>
      <c r="F134" s="197"/>
      <c r="G134" s="197"/>
      <c r="H134" s="197"/>
      <c r="I134" s="197"/>
      <c r="J134" s="197"/>
      <c r="K134" s="197"/>
      <c r="L134" s="197"/>
      <c r="M134" s="197"/>
      <c r="N134" s="197"/>
      <c r="O134" s="197"/>
      <c r="P134" s="197"/>
      <c r="Q134" s="197"/>
    </row>
    <row r="135" spans="1:17">
      <c r="A135" s="196" t="str">
        <f t="shared" ref="A135:A140" si="4">A1</f>
        <v>DUKE ENERGY KENTUCKY, INC.</v>
      </c>
      <c r="B135" s="196"/>
      <c r="C135" s="196"/>
      <c r="D135" s="196"/>
      <c r="E135" s="196"/>
      <c r="F135" s="196"/>
      <c r="G135" s="196"/>
      <c r="H135" s="196"/>
      <c r="I135" s="196"/>
      <c r="J135" s="196"/>
      <c r="K135" s="196"/>
      <c r="L135" s="196"/>
      <c r="M135" s="196"/>
      <c r="N135" s="196"/>
      <c r="O135" s="196"/>
      <c r="P135" s="197"/>
      <c r="Q135" s="197"/>
    </row>
    <row r="136" spans="1:17">
      <c r="A136" s="196" t="str">
        <f t="shared" si="4"/>
        <v>CASE NO. 2022-00372</v>
      </c>
      <c r="B136" s="196"/>
      <c r="C136" s="196"/>
      <c r="D136" s="196"/>
      <c r="E136" s="196"/>
      <c r="F136" s="196"/>
      <c r="G136" s="196"/>
      <c r="H136" s="196"/>
      <c r="I136" s="196"/>
      <c r="J136" s="196"/>
      <c r="K136" s="196"/>
      <c r="L136" s="196"/>
      <c r="M136" s="196"/>
      <c r="N136" s="196"/>
      <c r="O136" s="196"/>
      <c r="P136" s="197"/>
      <c r="Q136" s="197"/>
    </row>
    <row r="137" spans="1:17">
      <c r="A137" s="196" t="str">
        <f t="shared" si="4"/>
        <v>DEPRECIATION AND AMORTIZATION ACCRUAL RATES AND</v>
      </c>
      <c r="B137" s="196"/>
      <c r="C137" s="196"/>
      <c r="D137" s="196"/>
      <c r="E137" s="196"/>
      <c r="F137" s="196"/>
      <c r="G137" s="196"/>
      <c r="H137" s="196"/>
      <c r="I137" s="196"/>
      <c r="J137" s="196"/>
      <c r="K137" s="196"/>
      <c r="L137" s="196"/>
      <c r="M137" s="196"/>
      <c r="N137" s="196"/>
      <c r="O137" s="196"/>
      <c r="P137" s="197"/>
      <c r="Q137" s="197"/>
    </row>
    <row r="138" spans="1:17">
      <c r="A138" s="196" t="str">
        <f t="shared" si="4"/>
        <v>JURISDICTIONAL ACCUMULATED BALANCES BY ACCOUNTS,</v>
      </c>
      <c r="B138" s="196"/>
      <c r="C138" s="196"/>
      <c r="D138" s="196"/>
      <c r="E138" s="196"/>
      <c r="F138" s="196"/>
      <c r="G138" s="196"/>
      <c r="H138" s="196"/>
      <c r="I138" s="196"/>
      <c r="J138" s="196"/>
      <c r="K138" s="196"/>
      <c r="L138" s="196"/>
      <c r="M138" s="196"/>
      <c r="N138" s="196"/>
      <c r="O138" s="196"/>
      <c r="P138" s="197"/>
      <c r="Q138" s="197"/>
    </row>
    <row r="139" spans="1:17">
      <c r="A139" s="196" t="str">
        <f t="shared" si="4"/>
        <v>FUNCTIONAL CLASS OR MAJOR PROPERTY GROUP</v>
      </c>
      <c r="B139" s="196"/>
      <c r="C139" s="196"/>
      <c r="D139" s="196"/>
      <c r="E139" s="196"/>
      <c r="F139" s="196"/>
      <c r="G139" s="196"/>
      <c r="H139" s="196"/>
      <c r="I139" s="196"/>
      <c r="J139" s="196"/>
      <c r="K139" s="196"/>
      <c r="L139" s="196"/>
      <c r="M139" s="196"/>
      <c r="N139" s="196"/>
      <c r="O139" s="196"/>
      <c r="P139" s="197"/>
      <c r="Q139" s="197"/>
    </row>
    <row r="140" spans="1:17">
      <c r="A140" s="196" t="str">
        <f t="shared" si="4"/>
        <v>THIRTEEN MONTH AVERAGE AS OF JUNE 30, 2024</v>
      </c>
      <c r="B140" s="196"/>
      <c r="C140" s="196"/>
      <c r="D140" s="196"/>
      <c r="E140" s="196"/>
      <c r="F140" s="196"/>
      <c r="G140" s="196"/>
      <c r="H140" s="196"/>
      <c r="I140" s="196"/>
      <c r="J140" s="196"/>
      <c r="K140" s="196"/>
      <c r="L140" s="196"/>
      <c r="M140" s="196"/>
      <c r="N140" s="196"/>
      <c r="O140" s="196"/>
      <c r="P140" s="197"/>
      <c r="Q140" s="197"/>
    </row>
    <row r="141" spans="1:17">
      <c r="A141" s="196"/>
      <c r="B141" s="196"/>
      <c r="C141" s="196"/>
      <c r="D141" s="196"/>
      <c r="E141" s="196"/>
      <c r="F141" s="196"/>
      <c r="G141" s="196"/>
      <c r="H141" s="197"/>
      <c r="I141" s="197"/>
      <c r="J141" s="197"/>
      <c r="K141" s="197"/>
      <c r="L141" s="197"/>
      <c r="M141" s="197"/>
      <c r="N141" s="197"/>
      <c r="O141" s="197"/>
      <c r="P141" s="197"/>
      <c r="Q141" s="197"/>
    </row>
    <row r="142" spans="1:17">
      <c r="A142" s="196" t="s">
        <v>274</v>
      </c>
      <c r="B142" s="196"/>
      <c r="C142" s="196"/>
      <c r="D142" s="196"/>
      <c r="E142" s="196"/>
      <c r="F142" s="196"/>
      <c r="G142" s="196"/>
      <c r="H142" s="196"/>
      <c r="I142" s="196"/>
      <c r="J142" s="196"/>
      <c r="K142" s="196"/>
      <c r="L142" s="196"/>
      <c r="M142" s="196"/>
      <c r="N142" s="196"/>
      <c r="O142" s="196"/>
      <c r="P142" s="197"/>
      <c r="Q142" s="197"/>
    </row>
    <row r="143" spans="1:17">
      <c r="A143" s="200" t="s">
        <v>175</v>
      </c>
      <c r="B143" s="200"/>
      <c r="C143" s="200"/>
      <c r="D143" s="200"/>
      <c r="E143" s="200"/>
      <c r="F143" s="200"/>
      <c r="G143" s="200"/>
      <c r="H143" s="200"/>
      <c r="I143" s="200"/>
      <c r="J143" s="200"/>
      <c r="K143" s="200"/>
      <c r="L143" s="200"/>
      <c r="M143" s="200"/>
      <c r="N143" s="200"/>
      <c r="O143" s="200"/>
      <c r="P143" s="197"/>
      <c r="Q143" s="197"/>
    </row>
    <row r="144" spans="1:17">
      <c r="A144" s="197"/>
      <c r="B144" s="197"/>
      <c r="C144" s="197"/>
      <c r="D144" s="197"/>
      <c r="E144" s="197"/>
      <c r="F144" s="197"/>
      <c r="G144" s="197"/>
      <c r="H144" s="197"/>
      <c r="I144" s="197"/>
      <c r="J144" s="197"/>
      <c r="K144" s="197"/>
      <c r="L144" s="197"/>
      <c r="M144" s="197"/>
      <c r="N144" s="197"/>
      <c r="O144" s="197"/>
      <c r="P144" s="197"/>
      <c r="Q144" s="197"/>
    </row>
    <row r="145" spans="1:17">
      <c r="A145" s="197"/>
      <c r="B145" s="197"/>
      <c r="C145" s="197"/>
      <c r="D145" s="197"/>
      <c r="E145" s="197"/>
      <c r="F145" s="197"/>
      <c r="G145" s="197"/>
      <c r="H145" s="197"/>
      <c r="I145" s="197"/>
      <c r="J145" s="197"/>
      <c r="K145" s="197"/>
      <c r="L145" s="197"/>
      <c r="M145" s="197"/>
      <c r="N145" s="197"/>
      <c r="O145" s="197"/>
      <c r="P145" s="197"/>
      <c r="Q145" s="197"/>
    </row>
    <row r="146" spans="1:17">
      <c r="A146" s="201" t="str">
        <f>A12</f>
        <v>DATA:  BASE PERIOD  "X" FORECASTED PERIOD</v>
      </c>
      <c r="B146" s="197"/>
      <c r="C146" s="197"/>
      <c r="D146" s="197"/>
      <c r="E146" s="197"/>
      <c r="F146" s="197"/>
      <c r="G146" s="197"/>
      <c r="H146" s="197"/>
      <c r="I146" s="197"/>
      <c r="J146" s="197"/>
      <c r="K146" s="197"/>
      <c r="L146" s="197"/>
      <c r="M146" s="202" t="str">
        <f>M12</f>
        <v>SCHEDULE B-3.2</v>
      </c>
      <c r="N146" s="197"/>
      <c r="O146" s="197"/>
      <c r="P146" s="197"/>
      <c r="Q146" s="197"/>
    </row>
    <row r="147" spans="1:17">
      <c r="A147" s="201" t="str">
        <f>A13</f>
        <v xml:space="preserve">TYPE OF FILING:  "X" ORIGINAL   UPDATED    REVISED  </v>
      </c>
      <c r="B147" s="197"/>
      <c r="C147" s="197"/>
      <c r="D147" s="197"/>
      <c r="E147" s="197"/>
      <c r="F147" s="197"/>
      <c r="G147" s="197"/>
      <c r="H147" s="197"/>
      <c r="I147" s="197"/>
      <c r="J147" s="197"/>
      <c r="K147" s="197"/>
      <c r="L147" s="197"/>
      <c r="M147" s="202" t="s">
        <v>275</v>
      </c>
      <c r="N147" s="197"/>
      <c r="O147" s="197"/>
      <c r="P147" s="197"/>
      <c r="Q147" s="197"/>
    </row>
    <row r="148" spans="1:17">
      <c r="A148" s="201" t="str">
        <f>A14</f>
        <v>WORK PAPER REFERENCE NOS.: SCHEDULE B-2.1, SCHEDULE B-3</v>
      </c>
      <c r="B148" s="197"/>
      <c r="C148" s="197"/>
      <c r="D148" s="197"/>
      <c r="E148" s="197"/>
      <c r="F148" s="197"/>
      <c r="G148" s="197"/>
      <c r="H148" s="197"/>
      <c r="I148" s="197"/>
      <c r="J148" s="197"/>
      <c r="K148" s="197"/>
      <c r="L148" s="197"/>
      <c r="M148" s="202" t="str">
        <f>M14</f>
        <v>WITNESS RESPONSIBLE:</v>
      </c>
      <c r="N148" s="197"/>
      <c r="O148" s="197"/>
      <c r="P148" s="197"/>
      <c r="Q148" s="197"/>
    </row>
    <row r="149" spans="1:17">
      <c r="A149" s="197"/>
      <c r="B149" s="197"/>
      <c r="C149" s="197"/>
      <c r="D149" s="197"/>
      <c r="E149" s="197"/>
      <c r="F149" s="197"/>
      <c r="G149" s="197"/>
      <c r="H149" s="197"/>
      <c r="I149" s="197"/>
      <c r="J149" s="197"/>
      <c r="K149" s="197"/>
      <c r="L149" s="197"/>
      <c r="M149" s="217" t="str">
        <f>M15</f>
        <v>G. S. CARPENTER / H. C. DANG</v>
      </c>
      <c r="N149" s="197"/>
      <c r="O149" s="197"/>
      <c r="P149" s="197"/>
      <c r="Q149" s="197"/>
    </row>
    <row r="150" spans="1:17">
      <c r="A150" s="197"/>
      <c r="B150" s="197"/>
      <c r="C150" s="197"/>
      <c r="D150" s="197"/>
      <c r="E150" s="197"/>
      <c r="F150" s="197"/>
      <c r="G150" s="197"/>
      <c r="H150" s="197"/>
      <c r="I150" s="197"/>
      <c r="J150" s="197"/>
      <c r="K150" s="197"/>
      <c r="L150" s="197"/>
      <c r="M150" s="197"/>
      <c r="N150" s="197"/>
      <c r="O150" s="197"/>
      <c r="P150" s="197"/>
      <c r="Q150" s="197"/>
    </row>
    <row r="151" spans="1:17">
      <c r="A151" s="197"/>
      <c r="B151" s="197"/>
      <c r="C151" s="197"/>
      <c r="D151" s="197"/>
      <c r="E151" s="197"/>
      <c r="F151" s="203"/>
      <c r="G151" s="203"/>
      <c r="H151" s="203"/>
      <c r="I151" s="203"/>
      <c r="J151" s="203"/>
      <c r="K151" s="203"/>
      <c r="L151" s="203"/>
      <c r="M151" s="203"/>
      <c r="N151" s="203"/>
      <c r="O151" s="203"/>
      <c r="P151" s="197"/>
      <c r="Q151" s="197"/>
    </row>
    <row r="152" spans="1:17">
      <c r="A152" s="204"/>
      <c r="B152" s="205"/>
      <c r="C152" s="206"/>
      <c r="D152" s="204"/>
      <c r="E152" s="204"/>
      <c r="F152" s="207" t="s">
        <v>183</v>
      </c>
      <c r="G152" s="207"/>
      <c r="H152" s="207"/>
      <c r="I152" s="197"/>
      <c r="J152" s="197"/>
      <c r="K152" s="197"/>
      <c r="L152" s="197"/>
      <c r="M152" s="197"/>
      <c r="N152" s="197"/>
      <c r="O152" s="197"/>
      <c r="P152" s="197"/>
      <c r="Q152" s="197"/>
    </row>
    <row r="153" spans="1:17">
      <c r="A153" s="208"/>
      <c r="B153" s="209" t="s">
        <v>184</v>
      </c>
      <c r="C153" s="209" t="s">
        <v>185</v>
      </c>
      <c r="D153" s="210" t="s">
        <v>186</v>
      </c>
      <c r="E153" s="210"/>
      <c r="F153" s="676" t="s">
        <v>187</v>
      </c>
      <c r="G153" s="676"/>
      <c r="H153" s="676"/>
      <c r="I153" s="197"/>
      <c r="J153" s="210" t="s">
        <v>188</v>
      </c>
      <c r="K153" s="197"/>
      <c r="L153" s="210" t="s">
        <v>189</v>
      </c>
      <c r="M153" s="197"/>
      <c r="N153" s="210" t="s">
        <v>190</v>
      </c>
      <c r="O153" s="197"/>
      <c r="P153" s="197"/>
      <c r="Q153" s="197"/>
    </row>
    <row r="154" spans="1:17">
      <c r="A154" s="210" t="s">
        <v>80</v>
      </c>
      <c r="B154" s="210" t="s">
        <v>191</v>
      </c>
      <c r="C154" s="210" t="s">
        <v>191</v>
      </c>
      <c r="D154" s="210" t="s">
        <v>192</v>
      </c>
      <c r="E154" s="210"/>
      <c r="F154" s="210" t="s">
        <v>193</v>
      </c>
      <c r="G154" s="210"/>
      <c r="H154" s="210" t="s">
        <v>194</v>
      </c>
      <c r="I154" s="197"/>
      <c r="J154" s="210" t="s">
        <v>195</v>
      </c>
      <c r="K154" s="197"/>
      <c r="L154" s="210" t="s">
        <v>196</v>
      </c>
      <c r="M154" s="211" t="s">
        <v>197</v>
      </c>
      <c r="N154" s="210" t="s">
        <v>198</v>
      </c>
      <c r="O154" s="210" t="s">
        <v>199</v>
      </c>
      <c r="P154" s="197"/>
      <c r="Q154" s="197"/>
    </row>
    <row r="155" spans="1:17">
      <c r="A155" s="210" t="s">
        <v>200</v>
      </c>
      <c r="B155" s="210" t="s">
        <v>200</v>
      </c>
      <c r="C155" s="210" t="s">
        <v>200</v>
      </c>
      <c r="D155" s="210" t="s">
        <v>201</v>
      </c>
      <c r="E155" s="210"/>
      <c r="F155" s="210" t="s">
        <v>202</v>
      </c>
      <c r="G155" s="210"/>
      <c r="H155" s="210" t="s">
        <v>203</v>
      </c>
      <c r="I155" s="197"/>
      <c r="J155" s="210" t="s">
        <v>204</v>
      </c>
      <c r="K155" s="197"/>
      <c r="L155" s="210" t="s">
        <v>84</v>
      </c>
      <c r="M155" s="210" t="s">
        <v>205</v>
      </c>
      <c r="N155" s="210" t="s">
        <v>206</v>
      </c>
      <c r="O155" s="210" t="s">
        <v>207</v>
      </c>
      <c r="P155" s="197"/>
      <c r="Q155" s="197"/>
    </row>
    <row r="156" spans="1:17">
      <c r="A156" s="212" t="s">
        <v>208</v>
      </c>
      <c r="B156" s="212" t="s">
        <v>209</v>
      </c>
      <c r="C156" s="212" t="s">
        <v>210</v>
      </c>
      <c r="D156" s="212" t="s">
        <v>211</v>
      </c>
      <c r="E156" s="212"/>
      <c r="F156" s="212" t="s">
        <v>212</v>
      </c>
      <c r="G156" s="212"/>
      <c r="H156" s="212" t="s">
        <v>213</v>
      </c>
      <c r="I156" s="203"/>
      <c r="J156" s="212" t="s">
        <v>214</v>
      </c>
      <c r="K156" s="212"/>
      <c r="L156" s="212" t="s">
        <v>215</v>
      </c>
      <c r="M156" s="212" t="s">
        <v>216</v>
      </c>
      <c r="N156" s="212" t="s">
        <v>217</v>
      </c>
      <c r="O156" s="212" t="s">
        <v>218</v>
      </c>
      <c r="P156" s="197"/>
      <c r="Q156" s="197"/>
    </row>
    <row r="157" spans="1:17">
      <c r="A157" s="210" t="s">
        <v>260</v>
      </c>
      <c r="B157" s="197"/>
      <c r="C157" s="197"/>
      <c r="D157" s="197"/>
      <c r="E157" s="197"/>
      <c r="F157" s="210" t="s">
        <v>219</v>
      </c>
      <c r="G157" s="197"/>
      <c r="H157" s="210" t="s">
        <v>219</v>
      </c>
      <c r="I157" s="197"/>
      <c r="J157" s="197"/>
      <c r="K157" s="197"/>
      <c r="L157" s="210" t="s">
        <v>219</v>
      </c>
      <c r="M157" s="197"/>
      <c r="N157" s="197"/>
      <c r="O157" s="197"/>
      <c r="P157" s="197"/>
      <c r="Q157" s="197"/>
    </row>
    <row r="158" spans="1:17">
      <c r="A158" s="210"/>
      <c r="B158" s="197"/>
      <c r="C158" s="197"/>
      <c r="D158" s="197"/>
      <c r="E158" s="197"/>
      <c r="F158" s="197"/>
      <c r="G158" s="197"/>
      <c r="H158" s="197"/>
      <c r="I158" s="197"/>
      <c r="J158" s="197"/>
      <c r="K158" s="197"/>
      <c r="L158" s="197"/>
      <c r="M158" s="197"/>
      <c r="N158" s="197"/>
      <c r="O158" s="197"/>
      <c r="P158" s="197"/>
      <c r="Q158" s="197"/>
    </row>
    <row r="159" spans="1:17">
      <c r="A159" s="210">
        <f>A158+1</f>
        <v>1</v>
      </c>
      <c r="B159" s="214">
        <v>360</v>
      </c>
      <c r="C159" s="214">
        <v>3600</v>
      </c>
      <c r="D159" s="215" t="s">
        <v>220</v>
      </c>
      <c r="E159" s="201"/>
      <c r="F159" s="216">
        <v>14002572</v>
      </c>
      <c r="G159" s="197"/>
      <c r="H159" s="217">
        <v>0</v>
      </c>
      <c r="I159" s="197"/>
      <c r="J159" s="227">
        <v>0</v>
      </c>
      <c r="K159" s="197"/>
      <c r="L159" s="217">
        <v>0</v>
      </c>
      <c r="M159" s="219" t="s">
        <v>221</v>
      </c>
      <c r="N159" s="43"/>
      <c r="O159" s="43"/>
      <c r="P159" s="197"/>
      <c r="Q159" s="197"/>
    </row>
    <row r="160" spans="1:17">
      <c r="A160" s="210">
        <f t="shared" ref="A160:A183" si="5">A159+1</f>
        <v>2</v>
      </c>
      <c r="B160" s="214">
        <v>360</v>
      </c>
      <c r="C160" s="214">
        <v>3601</v>
      </c>
      <c r="D160" s="215" t="s">
        <v>246</v>
      </c>
      <c r="E160" s="201"/>
      <c r="F160" s="216">
        <v>5271275</v>
      </c>
      <c r="G160" s="197"/>
      <c r="H160" s="217">
        <v>3291028</v>
      </c>
      <c r="I160" s="197"/>
      <c r="J160" s="227">
        <v>6.8999999999999999E-3</v>
      </c>
      <c r="K160" s="197"/>
      <c r="L160" s="217">
        <f t="shared" ref="L160:L183" si="6">ROUND(F160*J160,0)</f>
        <v>36372</v>
      </c>
      <c r="M160" s="229">
        <v>0</v>
      </c>
      <c r="N160" s="228">
        <v>75</v>
      </c>
      <c r="O160" s="228" t="s">
        <v>247</v>
      </c>
      <c r="P160" s="197"/>
      <c r="Q160" s="197"/>
    </row>
    <row r="161" spans="1:17">
      <c r="A161" s="210">
        <f t="shared" si="5"/>
        <v>3</v>
      </c>
      <c r="B161" s="214">
        <v>361</v>
      </c>
      <c r="C161" s="214">
        <v>3610</v>
      </c>
      <c r="D161" s="215" t="s">
        <v>222</v>
      </c>
      <c r="E161" s="201"/>
      <c r="F161" s="216">
        <v>1574856</v>
      </c>
      <c r="G161" s="197"/>
      <c r="H161" s="217">
        <v>-25424</v>
      </c>
      <c r="I161" s="197"/>
      <c r="J161" s="227">
        <v>1.8800000000000001E-2</v>
      </c>
      <c r="K161" s="197"/>
      <c r="L161" s="217">
        <f t="shared" si="6"/>
        <v>29607</v>
      </c>
      <c r="M161" s="229">
        <v>-0.15</v>
      </c>
      <c r="N161" s="228">
        <v>70</v>
      </c>
      <c r="O161" s="228" t="s">
        <v>230</v>
      </c>
      <c r="P161" s="197"/>
      <c r="Q161" s="197"/>
    </row>
    <row r="162" spans="1:17">
      <c r="A162" s="210">
        <f t="shared" si="5"/>
        <v>4</v>
      </c>
      <c r="B162" s="214">
        <v>362</v>
      </c>
      <c r="C162" s="214">
        <v>3620</v>
      </c>
      <c r="D162" s="215" t="s">
        <v>262</v>
      </c>
      <c r="E162" s="201"/>
      <c r="F162" s="216">
        <v>84729397</v>
      </c>
      <c r="G162" s="197"/>
      <c r="H162" s="217">
        <v>4768344</v>
      </c>
      <c r="I162" s="197"/>
      <c r="J162" s="227">
        <v>3.9100000000000003E-2</v>
      </c>
      <c r="K162" s="197"/>
      <c r="L162" s="217">
        <f t="shared" si="6"/>
        <v>3312919</v>
      </c>
      <c r="M162" s="229">
        <v>-0.1</v>
      </c>
      <c r="N162" s="228">
        <v>32</v>
      </c>
      <c r="O162" s="228" t="s">
        <v>276</v>
      </c>
      <c r="P162" s="197"/>
      <c r="Q162" s="197"/>
    </row>
    <row r="163" spans="1:17">
      <c r="A163" s="210">
        <f t="shared" si="5"/>
        <v>5</v>
      </c>
      <c r="B163" s="214">
        <v>362</v>
      </c>
      <c r="C163" s="214">
        <v>3622</v>
      </c>
      <c r="D163" s="215" t="s">
        <v>266</v>
      </c>
      <c r="E163" s="201"/>
      <c r="F163" s="216">
        <v>48596984</v>
      </c>
      <c r="G163" s="197"/>
      <c r="H163" s="217">
        <v>11312329</v>
      </c>
      <c r="I163" s="197"/>
      <c r="J163" s="227">
        <v>1.7299999999999999E-2</v>
      </c>
      <c r="K163" s="197"/>
      <c r="L163" s="217">
        <f t="shared" si="6"/>
        <v>840728</v>
      </c>
      <c r="M163" s="229">
        <v>-0.1</v>
      </c>
      <c r="N163" s="228">
        <v>60</v>
      </c>
      <c r="O163" s="228" t="s">
        <v>230</v>
      </c>
      <c r="P163" s="197"/>
      <c r="Q163" s="197"/>
    </row>
    <row r="164" spans="1:17">
      <c r="A164" s="210">
        <f t="shared" si="5"/>
        <v>6</v>
      </c>
      <c r="B164" s="214">
        <v>363</v>
      </c>
      <c r="C164" s="214">
        <v>3630</v>
      </c>
      <c r="D164" s="215" t="s">
        <v>277</v>
      </c>
      <c r="E164" s="201"/>
      <c r="F164" s="216">
        <v>0</v>
      </c>
      <c r="G164" s="197"/>
      <c r="H164" s="217">
        <v>0</v>
      </c>
      <c r="I164" s="197"/>
      <c r="J164" s="227">
        <v>6.7799999999999999E-2</v>
      </c>
      <c r="K164" s="197"/>
      <c r="L164" s="217">
        <f t="shared" si="6"/>
        <v>0</v>
      </c>
      <c r="M164" s="229">
        <v>0</v>
      </c>
      <c r="N164" s="228">
        <v>15</v>
      </c>
      <c r="O164" s="228"/>
      <c r="P164" s="197"/>
      <c r="Q164" s="197"/>
    </row>
    <row r="165" spans="1:17">
      <c r="A165" s="210">
        <f t="shared" si="5"/>
        <v>7</v>
      </c>
      <c r="B165" s="214">
        <v>364</v>
      </c>
      <c r="C165" s="214">
        <v>3640</v>
      </c>
      <c r="D165" s="215" t="s">
        <v>278</v>
      </c>
      <c r="E165" s="201"/>
      <c r="F165" s="216">
        <v>83333055</v>
      </c>
      <c r="G165" s="197"/>
      <c r="H165" s="217">
        <v>30990566</v>
      </c>
      <c r="I165" s="197"/>
      <c r="J165" s="227">
        <v>2.3800000000000002E-2</v>
      </c>
      <c r="K165" s="197"/>
      <c r="L165" s="217">
        <f t="shared" si="6"/>
        <v>1983327</v>
      </c>
      <c r="M165" s="229">
        <v>-0.5</v>
      </c>
      <c r="N165" s="228">
        <v>55</v>
      </c>
      <c r="O165" s="228" t="s">
        <v>276</v>
      </c>
      <c r="P165" s="197"/>
      <c r="Q165" s="197"/>
    </row>
    <row r="166" spans="1:17">
      <c r="A166" s="210">
        <f t="shared" si="5"/>
        <v>8</v>
      </c>
      <c r="B166" s="214">
        <v>365</v>
      </c>
      <c r="C166" s="214">
        <v>3650</v>
      </c>
      <c r="D166" s="215" t="s">
        <v>269</v>
      </c>
      <c r="E166" s="201"/>
      <c r="F166" s="216">
        <v>158797704</v>
      </c>
      <c r="G166" s="197"/>
      <c r="H166" s="217">
        <v>35621917</v>
      </c>
      <c r="I166" s="197"/>
      <c r="J166" s="227">
        <v>2.5100000000000001E-2</v>
      </c>
      <c r="K166" s="197"/>
      <c r="L166" s="217">
        <f t="shared" si="6"/>
        <v>3985822</v>
      </c>
      <c r="M166" s="229">
        <v>-0.4</v>
      </c>
      <c r="N166" s="228">
        <v>53</v>
      </c>
      <c r="O166" s="228" t="s">
        <v>279</v>
      </c>
      <c r="P166" s="197"/>
      <c r="Q166" s="197"/>
    </row>
    <row r="167" spans="1:17">
      <c r="A167" s="210">
        <f t="shared" si="5"/>
        <v>9</v>
      </c>
      <c r="B167" s="214">
        <v>365</v>
      </c>
      <c r="C167" s="214">
        <v>3651</v>
      </c>
      <c r="D167" s="215" t="s">
        <v>271</v>
      </c>
      <c r="E167" s="201"/>
      <c r="F167" s="216">
        <v>8339117</v>
      </c>
      <c r="G167" s="197"/>
      <c r="H167" s="217">
        <v>780656</v>
      </c>
      <c r="I167" s="197"/>
      <c r="J167" s="227">
        <v>1.4999999999999999E-2</v>
      </c>
      <c r="K167" s="197"/>
      <c r="L167" s="217">
        <f t="shared" si="6"/>
        <v>125087</v>
      </c>
      <c r="M167" s="229">
        <v>0</v>
      </c>
      <c r="N167" s="228">
        <v>65</v>
      </c>
      <c r="O167" s="228" t="s">
        <v>265</v>
      </c>
      <c r="P167" s="197"/>
      <c r="Q167" s="197"/>
    </row>
    <row r="168" spans="1:17">
      <c r="A168" s="210">
        <f t="shared" si="5"/>
        <v>10</v>
      </c>
      <c r="B168" s="214">
        <v>366</v>
      </c>
      <c r="C168" s="214">
        <v>3660</v>
      </c>
      <c r="D168" s="215" t="s">
        <v>280</v>
      </c>
      <c r="E168" s="201"/>
      <c r="F168" s="216">
        <v>48256715</v>
      </c>
      <c r="G168" s="197"/>
      <c r="H168" s="217">
        <v>10202119</v>
      </c>
      <c r="I168" s="197"/>
      <c r="J168" s="227">
        <v>1.6E-2</v>
      </c>
      <c r="K168" s="197"/>
      <c r="L168" s="217">
        <f t="shared" si="6"/>
        <v>772107</v>
      </c>
      <c r="M168" s="229">
        <v>-0.25</v>
      </c>
      <c r="N168" s="228">
        <v>75</v>
      </c>
      <c r="O168" s="228" t="s">
        <v>265</v>
      </c>
      <c r="P168" s="197"/>
      <c r="Q168" s="197"/>
    </row>
    <row r="169" spans="1:17">
      <c r="A169" s="210">
        <f t="shared" si="5"/>
        <v>11</v>
      </c>
      <c r="B169" s="214">
        <v>367</v>
      </c>
      <c r="C169" s="214">
        <v>3670</v>
      </c>
      <c r="D169" s="215" t="s">
        <v>281</v>
      </c>
      <c r="E169" s="201"/>
      <c r="F169" s="216">
        <v>92338668</v>
      </c>
      <c r="G169" s="197"/>
      <c r="H169" s="217">
        <v>22348131</v>
      </c>
      <c r="I169" s="197"/>
      <c r="J169" s="227">
        <v>2.53E-2</v>
      </c>
      <c r="K169" s="197"/>
      <c r="L169" s="217">
        <f t="shared" si="6"/>
        <v>2336168</v>
      </c>
      <c r="M169" s="229">
        <v>-0.35</v>
      </c>
      <c r="N169" s="228">
        <v>56</v>
      </c>
      <c r="O169" s="228" t="s">
        <v>253</v>
      </c>
      <c r="P169" s="197"/>
      <c r="Q169" s="197"/>
    </row>
    <row r="170" spans="1:17">
      <c r="A170" s="210">
        <f t="shared" si="5"/>
        <v>12</v>
      </c>
      <c r="B170" s="214">
        <v>368</v>
      </c>
      <c r="C170" s="214">
        <v>3680</v>
      </c>
      <c r="D170" s="215" t="s">
        <v>282</v>
      </c>
      <c r="E170" s="201"/>
      <c r="F170" s="216">
        <v>82913299</v>
      </c>
      <c r="G170" s="197"/>
      <c r="H170" s="217">
        <v>27662987</v>
      </c>
      <c r="I170" s="197"/>
      <c r="J170" s="227">
        <v>2.0299999999999999E-2</v>
      </c>
      <c r="K170" s="197"/>
      <c r="L170" s="217">
        <f t="shared" si="6"/>
        <v>1683140</v>
      </c>
      <c r="M170" s="229">
        <v>-0.15</v>
      </c>
      <c r="N170" s="228">
        <v>48</v>
      </c>
      <c r="O170" s="228" t="s">
        <v>276</v>
      </c>
      <c r="P170" s="197"/>
      <c r="Q170" s="197"/>
    </row>
    <row r="171" spans="1:17">
      <c r="A171" s="210">
        <f t="shared" si="5"/>
        <v>13</v>
      </c>
      <c r="B171" s="214">
        <v>368</v>
      </c>
      <c r="C171" s="214">
        <v>3682</v>
      </c>
      <c r="D171" s="215" t="s">
        <v>283</v>
      </c>
      <c r="E171" s="201"/>
      <c r="F171" s="216">
        <v>305481</v>
      </c>
      <c r="G171" s="197"/>
      <c r="H171" s="217">
        <v>280477</v>
      </c>
      <c r="I171" s="197"/>
      <c r="J171" s="227">
        <v>5.3E-3</v>
      </c>
      <c r="K171" s="197"/>
      <c r="L171" s="217">
        <f t="shared" si="6"/>
        <v>1619</v>
      </c>
      <c r="M171" s="229">
        <v>-0.15</v>
      </c>
      <c r="N171" s="228">
        <v>55</v>
      </c>
      <c r="O171" s="228" t="s">
        <v>256</v>
      </c>
      <c r="P171" s="197"/>
      <c r="Q171" s="197"/>
    </row>
    <row r="172" spans="1:17">
      <c r="A172" s="210">
        <f t="shared" si="5"/>
        <v>14</v>
      </c>
      <c r="B172" s="214">
        <v>369</v>
      </c>
      <c r="C172" s="214">
        <v>3691</v>
      </c>
      <c r="D172" s="215" t="s">
        <v>284</v>
      </c>
      <c r="E172" s="201"/>
      <c r="F172" s="216">
        <v>3419442</v>
      </c>
      <c r="G172" s="197"/>
      <c r="H172" s="217">
        <v>852325</v>
      </c>
      <c r="I172" s="197"/>
      <c r="J172" s="227">
        <v>1.9699999999999999E-2</v>
      </c>
      <c r="K172" s="197"/>
      <c r="L172" s="217">
        <f t="shared" si="6"/>
        <v>67363</v>
      </c>
      <c r="M172" s="229">
        <v>-0.4</v>
      </c>
      <c r="N172" s="228">
        <v>65</v>
      </c>
      <c r="O172" s="228" t="s">
        <v>265</v>
      </c>
      <c r="P172" s="197"/>
      <c r="Q172" s="197"/>
    </row>
    <row r="173" spans="1:17">
      <c r="A173" s="210">
        <f t="shared" si="5"/>
        <v>15</v>
      </c>
      <c r="B173" s="214">
        <v>369</v>
      </c>
      <c r="C173" s="214">
        <v>3692</v>
      </c>
      <c r="D173" s="215" t="s">
        <v>285</v>
      </c>
      <c r="E173" s="201"/>
      <c r="F173" s="216">
        <v>19903748</v>
      </c>
      <c r="G173" s="197"/>
      <c r="H173" s="217">
        <v>11107185</v>
      </c>
      <c r="I173" s="197"/>
      <c r="J173" s="227">
        <v>1.7000000000000001E-2</v>
      </c>
      <c r="K173" s="197"/>
      <c r="L173" s="217">
        <f t="shared" si="6"/>
        <v>338364</v>
      </c>
      <c r="M173" s="229">
        <v>-0.4</v>
      </c>
      <c r="N173" s="228">
        <v>60</v>
      </c>
      <c r="O173" s="228" t="s">
        <v>263</v>
      </c>
      <c r="P173" s="197"/>
      <c r="Q173" s="197"/>
    </row>
    <row r="174" spans="1:17">
      <c r="A174" s="210">
        <f t="shared" si="5"/>
        <v>16</v>
      </c>
      <c r="B174" s="214">
        <v>370</v>
      </c>
      <c r="C174" s="214">
        <v>3700</v>
      </c>
      <c r="D174" s="215" t="s">
        <v>286</v>
      </c>
      <c r="E174" s="201"/>
      <c r="F174" s="216">
        <v>3047358</v>
      </c>
      <c r="G174" s="197"/>
      <c r="H174" s="217">
        <v>1077149</v>
      </c>
      <c r="I174" s="197"/>
      <c r="J174" s="227">
        <v>4.5999999999999999E-2</v>
      </c>
      <c r="K174" s="211"/>
      <c r="L174" s="217">
        <f t="shared" si="6"/>
        <v>140178</v>
      </c>
      <c r="M174" s="229">
        <v>-0.02</v>
      </c>
      <c r="N174" s="228">
        <v>24</v>
      </c>
      <c r="O174" s="228" t="s">
        <v>287</v>
      </c>
      <c r="P174" s="197"/>
      <c r="Q174" s="197"/>
    </row>
    <row r="175" spans="1:17">
      <c r="A175" s="210">
        <f t="shared" si="5"/>
        <v>17</v>
      </c>
      <c r="B175" s="214">
        <v>370</v>
      </c>
      <c r="C175" s="230">
        <v>3702</v>
      </c>
      <c r="D175" s="231" t="s">
        <v>288</v>
      </c>
      <c r="E175" s="201"/>
      <c r="F175" s="216">
        <v>30331889</v>
      </c>
      <c r="G175" s="197"/>
      <c r="H175" s="217">
        <v>9418376</v>
      </c>
      <c r="I175" s="197"/>
      <c r="J175" s="227">
        <v>6.1199999999999997E-2</v>
      </c>
      <c r="K175" s="211"/>
      <c r="L175" s="217">
        <f t="shared" si="6"/>
        <v>1856312</v>
      </c>
      <c r="M175" s="229">
        <v>0</v>
      </c>
      <c r="N175" s="228">
        <v>15</v>
      </c>
      <c r="O175" s="228" t="s">
        <v>227</v>
      </c>
      <c r="P175" s="197"/>
      <c r="Q175" s="197"/>
    </row>
    <row r="176" spans="1:17">
      <c r="A176" s="210">
        <f t="shared" si="5"/>
        <v>18</v>
      </c>
      <c r="B176" s="214">
        <v>371</v>
      </c>
      <c r="C176" s="230" t="s">
        <v>289</v>
      </c>
      <c r="D176" s="231" t="s">
        <v>290</v>
      </c>
      <c r="E176" s="201"/>
      <c r="F176" s="216">
        <v>1232302</v>
      </c>
      <c r="G176" s="197"/>
      <c r="H176" s="217">
        <v>-10153</v>
      </c>
      <c r="I176" s="197"/>
      <c r="J176" s="227">
        <v>0.10780000000000001</v>
      </c>
      <c r="K176" s="210"/>
      <c r="L176" s="217">
        <f t="shared" si="6"/>
        <v>132842</v>
      </c>
      <c r="M176" s="229">
        <v>-0.05</v>
      </c>
      <c r="N176" s="228">
        <v>11</v>
      </c>
      <c r="O176" s="228" t="s">
        <v>253</v>
      </c>
      <c r="P176" s="197"/>
      <c r="Q176" s="197"/>
    </row>
    <row r="177" spans="1:17">
      <c r="A177" s="210">
        <f t="shared" si="5"/>
        <v>19</v>
      </c>
      <c r="B177" s="214">
        <v>372</v>
      </c>
      <c r="C177" s="214">
        <v>3720</v>
      </c>
      <c r="D177" s="215" t="s">
        <v>291</v>
      </c>
      <c r="E177" s="201"/>
      <c r="F177" s="216">
        <v>10769</v>
      </c>
      <c r="G177" s="197"/>
      <c r="H177" s="217">
        <v>9668</v>
      </c>
      <c r="I177" s="197"/>
      <c r="J177" s="232" t="s">
        <v>292</v>
      </c>
      <c r="K177" s="211" t="s">
        <v>293</v>
      </c>
      <c r="L177" s="233" t="s">
        <v>292</v>
      </c>
      <c r="M177" s="229">
        <v>0</v>
      </c>
      <c r="N177" s="228">
        <v>30</v>
      </c>
      <c r="O177" s="228" t="s">
        <v>294</v>
      </c>
      <c r="P177" s="197"/>
      <c r="Q177" s="197"/>
    </row>
    <row r="178" spans="1:17">
      <c r="A178" s="210">
        <f t="shared" si="5"/>
        <v>20</v>
      </c>
      <c r="B178" s="214">
        <v>373</v>
      </c>
      <c r="C178" s="214">
        <v>3731</v>
      </c>
      <c r="D178" s="215" t="s">
        <v>295</v>
      </c>
      <c r="E178" s="201"/>
      <c r="F178" s="216">
        <v>2799022</v>
      </c>
      <c r="G178" s="197"/>
      <c r="H178" s="217">
        <v>2239367</v>
      </c>
      <c r="I178" s="197"/>
      <c r="J178" s="227">
        <v>1.2500000000000001E-2</v>
      </c>
      <c r="K178" s="211"/>
      <c r="L178" s="217">
        <f t="shared" si="6"/>
        <v>34988</v>
      </c>
      <c r="M178" s="229">
        <v>-0.15</v>
      </c>
      <c r="N178" s="228">
        <v>34</v>
      </c>
      <c r="O178" s="228" t="s">
        <v>296</v>
      </c>
      <c r="P178" s="197"/>
      <c r="Q178" s="197"/>
    </row>
    <row r="179" spans="1:17">
      <c r="A179" s="210">
        <f t="shared" si="5"/>
        <v>21</v>
      </c>
      <c r="B179" s="214">
        <v>373</v>
      </c>
      <c r="C179" s="214">
        <v>3732</v>
      </c>
      <c r="D179" s="215" t="s">
        <v>297</v>
      </c>
      <c r="E179" s="201"/>
      <c r="F179" s="216">
        <v>3760097</v>
      </c>
      <c r="G179" s="197"/>
      <c r="H179" s="217">
        <v>2751140</v>
      </c>
      <c r="I179" s="197"/>
      <c r="J179" s="227">
        <v>1.12E-2</v>
      </c>
      <c r="K179" s="220"/>
      <c r="L179" s="217">
        <f t="shared" si="6"/>
        <v>42113</v>
      </c>
      <c r="M179" s="229">
        <v>-0.2</v>
      </c>
      <c r="N179" s="228">
        <v>55</v>
      </c>
      <c r="O179" s="228" t="s">
        <v>256</v>
      </c>
      <c r="P179" s="197"/>
      <c r="Q179" s="197"/>
    </row>
    <row r="180" spans="1:17">
      <c r="A180" s="210">
        <f t="shared" si="5"/>
        <v>22</v>
      </c>
      <c r="B180" s="214">
        <v>373</v>
      </c>
      <c r="C180" s="214">
        <v>3733</v>
      </c>
      <c r="D180" s="215" t="s">
        <v>298</v>
      </c>
      <c r="E180" s="201"/>
      <c r="F180" s="216">
        <v>0</v>
      </c>
      <c r="G180" s="197"/>
      <c r="H180" s="217">
        <v>0</v>
      </c>
      <c r="I180" s="197"/>
      <c r="J180" s="227">
        <v>4.2099999999999999E-2</v>
      </c>
      <c r="K180" s="197"/>
      <c r="L180" s="217">
        <f t="shared" si="6"/>
        <v>0</v>
      </c>
      <c r="M180" s="229">
        <v>-0.1</v>
      </c>
      <c r="N180" s="228">
        <v>25</v>
      </c>
      <c r="O180" s="228" t="s">
        <v>299</v>
      </c>
      <c r="P180" s="197"/>
      <c r="Q180" s="197"/>
    </row>
    <row r="181" spans="1:17">
      <c r="A181" s="210">
        <f t="shared" si="5"/>
        <v>23</v>
      </c>
      <c r="B181" s="214">
        <v>373</v>
      </c>
      <c r="C181" s="214">
        <v>3734</v>
      </c>
      <c r="D181" s="215" t="s">
        <v>300</v>
      </c>
      <c r="E181" s="201"/>
      <c r="F181" s="216">
        <v>0</v>
      </c>
      <c r="G181" s="197"/>
      <c r="H181" s="217">
        <v>0</v>
      </c>
      <c r="I181" s="197"/>
      <c r="J181" s="227">
        <v>4.2099999999999999E-2</v>
      </c>
      <c r="K181" s="197"/>
      <c r="L181" s="217">
        <f t="shared" si="6"/>
        <v>0</v>
      </c>
      <c r="M181" s="229">
        <v>-0.1</v>
      </c>
      <c r="N181" s="228">
        <v>25</v>
      </c>
      <c r="O181" s="228" t="s">
        <v>299</v>
      </c>
      <c r="P181" s="197"/>
      <c r="Q181" s="197"/>
    </row>
    <row r="182" spans="1:17">
      <c r="A182" s="210">
        <f t="shared" si="5"/>
        <v>24</v>
      </c>
      <c r="B182" s="215"/>
      <c r="C182" s="215"/>
      <c r="D182" s="215" t="s">
        <v>239</v>
      </c>
      <c r="E182" s="201"/>
      <c r="F182" s="216">
        <v>0</v>
      </c>
      <c r="G182" s="197"/>
      <c r="H182" s="217">
        <v>0</v>
      </c>
      <c r="I182" s="197"/>
      <c r="J182" s="227">
        <v>2.6100000000000002E-2</v>
      </c>
      <c r="K182" s="197"/>
      <c r="L182" s="217">
        <f t="shared" si="6"/>
        <v>0</v>
      </c>
      <c r="M182" s="234"/>
      <c r="N182" s="228"/>
      <c r="O182" s="228"/>
      <c r="P182" s="197"/>
      <c r="Q182" s="197"/>
    </row>
    <row r="183" spans="1:17">
      <c r="A183" s="210">
        <f t="shared" si="5"/>
        <v>25</v>
      </c>
      <c r="B183" s="214"/>
      <c r="C183" s="214">
        <v>108</v>
      </c>
      <c r="D183" s="215" t="s">
        <v>240</v>
      </c>
      <c r="E183" s="201"/>
      <c r="F183" s="216">
        <v>0</v>
      </c>
      <c r="G183" s="197"/>
      <c r="H183" s="217">
        <v>-22560697</v>
      </c>
      <c r="I183" s="197"/>
      <c r="J183" s="227"/>
      <c r="K183" s="197"/>
      <c r="L183" s="217">
        <f t="shared" si="6"/>
        <v>0</v>
      </c>
      <c r="M183" s="234"/>
      <c r="N183" s="235"/>
      <c r="O183" s="228"/>
      <c r="P183" s="197"/>
      <c r="Q183" s="197"/>
    </row>
    <row r="184" spans="1:17">
      <c r="A184" s="210"/>
      <c r="B184" s="197"/>
      <c r="C184" s="210"/>
      <c r="D184" s="201"/>
      <c r="E184" s="201"/>
      <c r="F184" s="216"/>
      <c r="G184" s="197"/>
      <c r="H184" s="217"/>
      <c r="I184" s="197"/>
      <c r="J184" s="73"/>
      <c r="K184" s="197"/>
      <c r="L184" s="217"/>
      <c r="M184" s="74"/>
      <c r="N184" s="43"/>
      <c r="O184" s="57"/>
      <c r="P184" s="197"/>
      <c r="Q184" s="197"/>
    </row>
    <row r="185" spans="1:17">
      <c r="A185" s="210"/>
      <c r="B185" s="197"/>
      <c r="C185" s="210"/>
      <c r="D185" s="201"/>
      <c r="E185" s="201"/>
      <c r="F185" s="216"/>
      <c r="G185" s="220"/>
      <c r="H185" s="217"/>
      <c r="I185" s="197"/>
      <c r="J185" s="74"/>
      <c r="K185" s="197"/>
      <c r="L185" s="217"/>
      <c r="M185" s="74"/>
      <c r="N185" s="43"/>
      <c r="O185" s="57"/>
      <c r="P185" s="197"/>
      <c r="Q185" s="197"/>
    </row>
    <row r="186" spans="1:17">
      <c r="A186" s="197"/>
      <c r="B186" s="197"/>
      <c r="C186" s="197"/>
      <c r="D186" s="197"/>
      <c r="E186" s="197"/>
      <c r="F186" s="197"/>
      <c r="G186" s="203"/>
      <c r="H186" s="203"/>
      <c r="I186" s="203"/>
      <c r="J186" s="203"/>
      <c r="K186" s="203"/>
      <c r="L186" s="224"/>
      <c r="M186" s="203"/>
      <c r="N186" s="203"/>
      <c r="O186" s="203"/>
      <c r="P186" s="197"/>
      <c r="Q186" s="197"/>
    </row>
    <row r="187" spans="1:17">
      <c r="A187" s="204"/>
      <c r="B187" s="204"/>
      <c r="C187" s="204"/>
      <c r="D187" s="204"/>
      <c r="E187" s="204"/>
      <c r="F187" s="204"/>
      <c r="G187" s="208"/>
      <c r="H187" s="197"/>
      <c r="I187" s="197"/>
      <c r="J187" s="197"/>
      <c r="K187" s="197"/>
      <c r="L187" s="217"/>
      <c r="M187" s="197"/>
      <c r="N187" s="197"/>
      <c r="O187" s="197"/>
      <c r="P187" s="197"/>
      <c r="Q187" s="197"/>
    </row>
    <row r="188" spans="1:17">
      <c r="A188" s="210">
        <f>A183+1</f>
        <v>26</v>
      </c>
      <c r="B188" s="197"/>
      <c r="C188" s="197"/>
      <c r="D188" s="201" t="s">
        <v>301</v>
      </c>
      <c r="E188" s="201"/>
      <c r="F188" s="216">
        <f>SUM(F159:F187)</f>
        <v>692963750</v>
      </c>
      <c r="G188" s="201"/>
      <c r="H188" s="216">
        <f>SUM(H159:H187)</f>
        <v>152117490</v>
      </c>
      <c r="I188" s="197"/>
      <c r="J188" s="197"/>
      <c r="K188" s="197"/>
      <c r="L188" s="216">
        <f>SUM(L159:L187)</f>
        <v>17719056</v>
      </c>
      <c r="M188" s="197"/>
      <c r="N188" s="197"/>
      <c r="O188" s="197"/>
      <c r="P188" s="197"/>
      <c r="Q188" s="197"/>
    </row>
    <row r="189" spans="1:17">
      <c r="A189" s="197"/>
      <c r="B189" s="197"/>
      <c r="C189" s="197"/>
      <c r="D189" s="197"/>
      <c r="E189" s="197"/>
      <c r="F189" s="197"/>
      <c r="G189" s="203"/>
      <c r="H189" s="203"/>
      <c r="I189" s="203"/>
      <c r="J189" s="203"/>
      <c r="K189" s="203"/>
      <c r="L189" s="203"/>
      <c r="M189" s="203"/>
      <c r="N189" s="203"/>
      <c r="O189" s="203"/>
      <c r="P189" s="197"/>
      <c r="Q189" s="197"/>
    </row>
    <row r="190" spans="1:17">
      <c r="A190" s="204"/>
      <c r="B190" s="204"/>
      <c r="C190" s="204"/>
      <c r="D190" s="204"/>
      <c r="E190" s="204"/>
      <c r="F190" s="204"/>
      <c r="G190" s="208"/>
      <c r="H190" s="197"/>
      <c r="I190" s="197"/>
      <c r="J190" s="197"/>
      <c r="K190" s="197"/>
      <c r="L190" s="197"/>
      <c r="M190" s="197"/>
      <c r="N190" s="197"/>
      <c r="O190" s="197"/>
      <c r="P190" s="197"/>
      <c r="Q190" s="197"/>
    </row>
    <row r="191" spans="1:17">
      <c r="A191" s="220" t="s">
        <v>273</v>
      </c>
      <c r="B191" s="197"/>
      <c r="C191" s="197"/>
      <c r="D191" s="197"/>
      <c r="E191" s="197"/>
      <c r="F191" s="197"/>
      <c r="G191" s="197"/>
      <c r="H191" s="197"/>
      <c r="I191" s="197"/>
      <c r="J191" s="197"/>
      <c r="K191" s="197"/>
      <c r="L191" s="197"/>
      <c r="M191" s="197"/>
      <c r="N191" s="197"/>
      <c r="O191" s="197"/>
      <c r="P191" s="197"/>
      <c r="Q191" s="197"/>
    </row>
    <row r="192" spans="1:17">
      <c r="A192" s="220" t="s">
        <v>302</v>
      </c>
      <c r="B192" s="197"/>
      <c r="C192" s="197"/>
      <c r="D192" s="197"/>
      <c r="E192" s="197"/>
      <c r="F192" s="197"/>
      <c r="G192" s="197"/>
      <c r="H192" s="197"/>
      <c r="I192" s="197"/>
      <c r="J192" s="197"/>
      <c r="K192" s="197"/>
      <c r="L192" s="197"/>
      <c r="M192" s="197"/>
      <c r="N192" s="197"/>
      <c r="O192" s="197"/>
      <c r="P192" s="197"/>
      <c r="Q192" s="197"/>
    </row>
    <row r="193" spans="1:17">
      <c r="A193" s="236"/>
      <c r="B193" s="197"/>
      <c r="C193" s="197"/>
      <c r="D193" s="197"/>
      <c r="E193" s="197"/>
      <c r="F193" s="197"/>
      <c r="G193" s="197"/>
      <c r="H193" s="197"/>
      <c r="I193" s="197"/>
      <c r="J193" s="197"/>
      <c r="K193" s="197"/>
      <c r="L193" s="197"/>
      <c r="M193" s="197"/>
      <c r="N193" s="197"/>
      <c r="O193" s="197"/>
      <c r="P193" s="197"/>
      <c r="Q193" s="197"/>
    </row>
    <row r="194" spans="1:17">
      <c r="A194" s="236"/>
      <c r="B194" s="197"/>
      <c r="C194" s="197"/>
      <c r="D194" s="197"/>
      <c r="E194" s="197"/>
      <c r="F194" s="197"/>
      <c r="G194" s="197"/>
      <c r="H194" s="197"/>
      <c r="I194" s="197"/>
      <c r="J194" s="197"/>
      <c r="K194" s="197"/>
      <c r="L194" s="197"/>
      <c r="M194" s="197"/>
      <c r="N194" s="197"/>
      <c r="O194" s="197"/>
      <c r="P194" s="197"/>
      <c r="Q194" s="197"/>
    </row>
    <row r="195" spans="1:17">
      <c r="A195" s="196" t="str">
        <f t="shared" ref="A195:A200" si="7">A1</f>
        <v>DUKE ENERGY KENTUCKY, INC.</v>
      </c>
      <c r="B195" s="196"/>
      <c r="C195" s="196"/>
      <c r="D195" s="196"/>
      <c r="E195" s="196"/>
      <c r="F195" s="196"/>
      <c r="G195" s="196"/>
      <c r="H195" s="196"/>
      <c r="I195" s="196"/>
      <c r="J195" s="196"/>
      <c r="K195" s="196"/>
      <c r="L195" s="196"/>
      <c r="M195" s="196"/>
      <c r="N195" s="196"/>
      <c r="O195" s="196"/>
      <c r="P195" s="197"/>
      <c r="Q195" s="197"/>
    </row>
    <row r="196" spans="1:17">
      <c r="A196" s="196" t="str">
        <f t="shared" si="7"/>
        <v>CASE NO. 2022-00372</v>
      </c>
      <c r="B196" s="196"/>
      <c r="C196" s="196"/>
      <c r="D196" s="196"/>
      <c r="E196" s="196"/>
      <c r="F196" s="196"/>
      <c r="G196" s="196"/>
      <c r="H196" s="196"/>
      <c r="I196" s="196"/>
      <c r="J196" s="196"/>
      <c r="K196" s="196"/>
      <c r="L196" s="196"/>
      <c r="M196" s="196"/>
      <c r="N196" s="196"/>
      <c r="O196" s="196"/>
      <c r="P196" s="197"/>
      <c r="Q196" s="197"/>
    </row>
    <row r="197" spans="1:17">
      <c r="A197" s="196" t="str">
        <f t="shared" si="7"/>
        <v>DEPRECIATION AND AMORTIZATION ACCRUAL RATES AND</v>
      </c>
      <c r="B197" s="196"/>
      <c r="C197" s="196"/>
      <c r="D197" s="196"/>
      <c r="E197" s="196"/>
      <c r="F197" s="196"/>
      <c r="G197" s="196"/>
      <c r="H197" s="196"/>
      <c r="I197" s="196"/>
      <c r="J197" s="196"/>
      <c r="K197" s="196"/>
      <c r="L197" s="196"/>
      <c r="M197" s="196"/>
      <c r="N197" s="196"/>
      <c r="O197" s="196"/>
      <c r="P197" s="197"/>
      <c r="Q197" s="197"/>
    </row>
    <row r="198" spans="1:17">
      <c r="A198" s="196" t="str">
        <f t="shared" si="7"/>
        <v>JURISDICTIONAL ACCUMULATED BALANCES BY ACCOUNTS,</v>
      </c>
      <c r="B198" s="196"/>
      <c r="C198" s="196"/>
      <c r="D198" s="196"/>
      <c r="E198" s="196"/>
      <c r="F198" s="196"/>
      <c r="G198" s="196"/>
      <c r="H198" s="196"/>
      <c r="I198" s="196"/>
      <c r="J198" s="196"/>
      <c r="K198" s="196"/>
      <c r="L198" s="196"/>
      <c r="M198" s="196"/>
      <c r="N198" s="196"/>
      <c r="O198" s="196"/>
      <c r="P198" s="197"/>
      <c r="Q198" s="197"/>
    </row>
    <row r="199" spans="1:17">
      <c r="A199" s="196" t="str">
        <f t="shared" si="7"/>
        <v>FUNCTIONAL CLASS OR MAJOR PROPERTY GROUP</v>
      </c>
      <c r="B199" s="196"/>
      <c r="C199" s="196"/>
      <c r="D199" s="196"/>
      <c r="E199" s="196"/>
      <c r="F199" s="196"/>
      <c r="G199" s="196"/>
      <c r="H199" s="196"/>
      <c r="I199" s="196"/>
      <c r="J199" s="196"/>
      <c r="K199" s="196"/>
      <c r="L199" s="196"/>
      <c r="M199" s="196"/>
      <c r="N199" s="196"/>
      <c r="O199" s="196"/>
      <c r="P199" s="197"/>
      <c r="Q199" s="197"/>
    </row>
    <row r="200" spans="1:17">
      <c r="A200" s="196" t="str">
        <f t="shared" si="7"/>
        <v>THIRTEEN MONTH AVERAGE AS OF JUNE 30, 2024</v>
      </c>
      <c r="B200" s="196"/>
      <c r="C200" s="196"/>
      <c r="D200" s="196"/>
      <c r="E200" s="196"/>
      <c r="F200" s="196"/>
      <c r="G200" s="196"/>
      <c r="H200" s="196"/>
      <c r="I200" s="196"/>
      <c r="J200" s="196"/>
      <c r="K200" s="196"/>
      <c r="L200" s="196"/>
      <c r="M200" s="196"/>
      <c r="N200" s="196"/>
      <c r="O200" s="196"/>
      <c r="P200" s="197"/>
      <c r="Q200" s="197"/>
    </row>
    <row r="201" spans="1:17">
      <c r="A201" s="196"/>
      <c r="B201" s="196"/>
      <c r="C201" s="196"/>
      <c r="D201" s="196"/>
      <c r="E201" s="196"/>
      <c r="F201" s="196"/>
      <c r="G201" s="196"/>
      <c r="H201" s="197"/>
      <c r="I201" s="197"/>
      <c r="J201" s="197"/>
      <c r="K201" s="197"/>
      <c r="L201" s="197"/>
      <c r="M201" s="197"/>
      <c r="N201" s="197"/>
      <c r="O201" s="197"/>
      <c r="P201" s="197"/>
      <c r="Q201" s="197"/>
    </row>
    <row r="202" spans="1:17">
      <c r="A202" s="196" t="s">
        <v>303</v>
      </c>
      <c r="B202" s="196"/>
      <c r="C202" s="196"/>
      <c r="D202" s="196"/>
      <c r="E202" s="196"/>
      <c r="F202" s="196"/>
      <c r="G202" s="196"/>
      <c r="H202" s="196"/>
      <c r="I202" s="196"/>
      <c r="J202" s="196"/>
      <c r="K202" s="196"/>
      <c r="L202" s="196"/>
      <c r="M202" s="196"/>
      <c r="N202" s="196"/>
      <c r="O202" s="196"/>
      <c r="P202" s="197"/>
      <c r="Q202" s="197"/>
    </row>
    <row r="203" spans="1:17">
      <c r="A203" s="200" t="s">
        <v>175</v>
      </c>
      <c r="B203" s="200"/>
      <c r="C203" s="200"/>
      <c r="D203" s="200"/>
      <c r="E203" s="200"/>
      <c r="F203" s="200"/>
      <c r="G203" s="200"/>
      <c r="H203" s="200"/>
      <c r="I203" s="200"/>
      <c r="J203" s="200"/>
      <c r="K203" s="200"/>
      <c r="L203" s="200"/>
      <c r="M203" s="200"/>
      <c r="N203" s="200"/>
      <c r="O203" s="200"/>
      <c r="P203" s="197"/>
      <c r="Q203" s="197"/>
    </row>
    <row r="204" spans="1:17">
      <c r="A204" s="197"/>
      <c r="B204" s="197"/>
      <c r="C204" s="197"/>
      <c r="D204" s="197"/>
      <c r="E204" s="197"/>
      <c r="F204" s="197"/>
      <c r="G204" s="197"/>
      <c r="H204" s="197"/>
      <c r="I204" s="197"/>
      <c r="J204" s="197"/>
      <c r="K204" s="197"/>
      <c r="L204" s="197"/>
      <c r="M204" s="197"/>
      <c r="N204" s="197"/>
      <c r="O204" s="197"/>
      <c r="P204" s="197"/>
      <c r="Q204" s="197"/>
    </row>
    <row r="205" spans="1:17">
      <c r="A205" s="201" t="str">
        <f>A12</f>
        <v>DATA:  BASE PERIOD  "X" FORECASTED PERIOD</v>
      </c>
      <c r="B205" s="197"/>
      <c r="C205" s="197"/>
      <c r="D205" s="197"/>
      <c r="E205" s="197"/>
      <c r="F205" s="197"/>
      <c r="G205" s="197"/>
      <c r="H205" s="197"/>
      <c r="I205" s="197"/>
      <c r="J205" s="197"/>
      <c r="K205" s="197"/>
      <c r="L205" s="197"/>
      <c r="M205" s="202" t="str">
        <f>M12</f>
        <v>SCHEDULE B-3.2</v>
      </c>
      <c r="N205" s="197"/>
      <c r="O205" s="197"/>
      <c r="P205" s="197"/>
      <c r="Q205" s="197"/>
    </row>
    <row r="206" spans="1:17">
      <c r="A206" s="201" t="str">
        <f>A13</f>
        <v xml:space="preserve">TYPE OF FILING:  "X" ORIGINAL   UPDATED    REVISED  </v>
      </c>
      <c r="B206" s="197"/>
      <c r="C206" s="197"/>
      <c r="D206" s="197"/>
      <c r="E206" s="197"/>
      <c r="F206" s="197"/>
      <c r="G206" s="197"/>
      <c r="H206" s="197"/>
      <c r="I206" s="197"/>
      <c r="J206" s="197"/>
      <c r="K206" s="197"/>
      <c r="L206" s="197"/>
      <c r="M206" s="202" t="s">
        <v>304</v>
      </c>
      <c r="N206" s="197"/>
      <c r="O206" s="197"/>
      <c r="P206" s="197"/>
      <c r="Q206" s="197"/>
    </row>
    <row r="207" spans="1:17">
      <c r="A207" s="201" t="str">
        <f>A14</f>
        <v>WORK PAPER REFERENCE NOS.: SCHEDULE B-2.1, SCHEDULE B-3</v>
      </c>
      <c r="B207" s="197"/>
      <c r="C207" s="197"/>
      <c r="D207" s="197"/>
      <c r="E207" s="197"/>
      <c r="F207" s="197"/>
      <c r="G207" s="197"/>
      <c r="H207" s="197"/>
      <c r="I207" s="197"/>
      <c r="J207" s="197"/>
      <c r="K207" s="197"/>
      <c r="L207" s="197"/>
      <c r="M207" s="202" t="str">
        <f>M14</f>
        <v>WITNESS RESPONSIBLE:</v>
      </c>
      <c r="N207" s="197"/>
      <c r="O207" s="197"/>
      <c r="P207" s="197"/>
      <c r="Q207" s="197"/>
    </row>
    <row r="208" spans="1:17">
      <c r="A208" s="197"/>
      <c r="B208" s="197"/>
      <c r="C208" s="197"/>
      <c r="D208" s="197"/>
      <c r="E208" s="197"/>
      <c r="F208" s="197"/>
      <c r="G208" s="197"/>
      <c r="H208" s="197"/>
      <c r="I208" s="197"/>
      <c r="J208" s="197"/>
      <c r="K208" s="197"/>
      <c r="L208" s="197"/>
      <c r="M208" s="217" t="str">
        <f>M15</f>
        <v>G. S. CARPENTER / H. C. DANG</v>
      </c>
      <c r="N208" s="197"/>
      <c r="O208" s="197"/>
      <c r="P208" s="197"/>
      <c r="Q208" s="197"/>
    </row>
    <row r="209" spans="1:17">
      <c r="A209" s="197"/>
      <c r="B209" s="197"/>
      <c r="C209" s="197"/>
      <c r="D209" s="197"/>
      <c r="E209" s="197"/>
      <c r="F209" s="197"/>
      <c r="G209" s="197"/>
      <c r="H209" s="197"/>
      <c r="I209" s="197"/>
      <c r="J209" s="197"/>
      <c r="K209" s="197"/>
      <c r="L209" s="197"/>
      <c r="M209" s="197"/>
      <c r="N209" s="197"/>
      <c r="O209" s="197"/>
      <c r="P209" s="197"/>
      <c r="Q209" s="197"/>
    </row>
    <row r="210" spans="1:17">
      <c r="A210" s="197"/>
      <c r="B210" s="197"/>
      <c r="C210" s="197"/>
      <c r="D210" s="197"/>
      <c r="E210" s="197"/>
      <c r="F210" s="197"/>
      <c r="G210" s="197"/>
      <c r="H210" s="197"/>
      <c r="I210" s="197"/>
      <c r="J210" s="197"/>
      <c r="K210" s="197"/>
      <c r="L210" s="197"/>
      <c r="M210" s="197"/>
      <c r="N210" s="197"/>
      <c r="O210" s="197"/>
      <c r="P210" s="197"/>
      <c r="Q210" s="197"/>
    </row>
    <row r="211" spans="1:17">
      <c r="A211" s="197"/>
      <c r="B211" s="203"/>
      <c r="C211" s="197"/>
      <c r="D211" s="197"/>
      <c r="E211" s="197"/>
      <c r="F211" s="203"/>
      <c r="G211" s="203"/>
      <c r="H211" s="203"/>
      <c r="I211" s="203"/>
      <c r="J211" s="203"/>
      <c r="K211" s="203"/>
      <c r="L211" s="203"/>
      <c r="M211" s="203"/>
      <c r="N211" s="203"/>
      <c r="O211" s="203"/>
      <c r="P211" s="197"/>
      <c r="Q211" s="197"/>
    </row>
    <row r="212" spans="1:17">
      <c r="A212" s="204"/>
      <c r="B212" s="205"/>
      <c r="C212" s="206"/>
      <c r="D212" s="204"/>
      <c r="E212" s="204"/>
      <c r="F212" s="207" t="s">
        <v>183</v>
      </c>
      <c r="G212" s="207"/>
      <c r="H212" s="207"/>
      <c r="I212" s="197"/>
      <c r="J212" s="197"/>
      <c r="K212" s="197"/>
      <c r="L212" s="197"/>
      <c r="M212" s="197"/>
      <c r="N212" s="197"/>
      <c r="O212" s="197"/>
      <c r="P212" s="197"/>
      <c r="Q212" s="197"/>
    </row>
    <row r="213" spans="1:17">
      <c r="A213" s="208"/>
      <c r="B213" s="209" t="s">
        <v>184</v>
      </c>
      <c r="C213" s="209" t="s">
        <v>185</v>
      </c>
      <c r="D213" s="210" t="s">
        <v>186</v>
      </c>
      <c r="E213" s="210"/>
      <c r="F213" s="676" t="s">
        <v>187</v>
      </c>
      <c r="G213" s="676"/>
      <c r="H213" s="676"/>
      <c r="I213" s="197"/>
      <c r="J213" s="210" t="s">
        <v>188</v>
      </c>
      <c r="K213" s="197"/>
      <c r="L213" s="210" t="s">
        <v>189</v>
      </c>
      <c r="M213" s="197"/>
      <c r="N213" s="210" t="s">
        <v>190</v>
      </c>
      <c r="O213" s="197"/>
      <c r="P213" s="197"/>
      <c r="Q213" s="197"/>
    </row>
    <row r="214" spans="1:17">
      <c r="A214" s="210" t="s">
        <v>80</v>
      </c>
      <c r="B214" s="210" t="s">
        <v>191</v>
      </c>
      <c r="C214" s="210" t="s">
        <v>191</v>
      </c>
      <c r="D214" s="210" t="s">
        <v>192</v>
      </c>
      <c r="E214" s="210"/>
      <c r="F214" s="210" t="s">
        <v>193</v>
      </c>
      <c r="G214" s="210"/>
      <c r="H214" s="210" t="s">
        <v>194</v>
      </c>
      <c r="I214" s="197"/>
      <c r="J214" s="210" t="s">
        <v>195</v>
      </c>
      <c r="K214" s="197"/>
      <c r="L214" s="210" t="s">
        <v>196</v>
      </c>
      <c r="M214" s="211" t="s">
        <v>197</v>
      </c>
      <c r="N214" s="210" t="s">
        <v>198</v>
      </c>
      <c r="O214" s="210" t="s">
        <v>199</v>
      </c>
      <c r="P214" s="197"/>
      <c r="Q214" s="197"/>
    </row>
    <row r="215" spans="1:17">
      <c r="A215" s="210" t="s">
        <v>200</v>
      </c>
      <c r="B215" s="210" t="s">
        <v>200</v>
      </c>
      <c r="C215" s="210" t="s">
        <v>200</v>
      </c>
      <c r="D215" s="210" t="s">
        <v>201</v>
      </c>
      <c r="E215" s="210"/>
      <c r="F215" s="210" t="s">
        <v>202</v>
      </c>
      <c r="G215" s="210"/>
      <c r="H215" s="210" t="s">
        <v>203</v>
      </c>
      <c r="I215" s="197"/>
      <c r="J215" s="210" t="s">
        <v>204</v>
      </c>
      <c r="K215" s="197"/>
      <c r="L215" s="210" t="s">
        <v>84</v>
      </c>
      <c r="M215" s="210" t="s">
        <v>205</v>
      </c>
      <c r="N215" s="210" t="s">
        <v>206</v>
      </c>
      <c r="O215" s="210" t="s">
        <v>207</v>
      </c>
      <c r="P215" s="197"/>
      <c r="Q215" s="197"/>
    </row>
    <row r="216" spans="1:17">
      <c r="A216" s="212" t="s">
        <v>208</v>
      </c>
      <c r="B216" s="212" t="s">
        <v>209</v>
      </c>
      <c r="C216" s="212" t="s">
        <v>210</v>
      </c>
      <c r="D216" s="212" t="s">
        <v>211</v>
      </c>
      <c r="E216" s="212"/>
      <c r="F216" s="212" t="s">
        <v>212</v>
      </c>
      <c r="G216" s="212"/>
      <c r="H216" s="212" t="s">
        <v>213</v>
      </c>
      <c r="I216" s="203"/>
      <c r="J216" s="212" t="s">
        <v>214</v>
      </c>
      <c r="K216" s="212"/>
      <c r="L216" s="212" t="s">
        <v>215</v>
      </c>
      <c r="M216" s="212" t="s">
        <v>216</v>
      </c>
      <c r="N216" s="212" t="s">
        <v>217</v>
      </c>
      <c r="O216" s="212" t="s">
        <v>218</v>
      </c>
      <c r="P216" s="197"/>
      <c r="Q216" s="197"/>
    </row>
    <row r="217" spans="1:17">
      <c r="A217" s="211"/>
      <c r="B217" s="211"/>
      <c r="C217" s="211"/>
      <c r="D217" s="211"/>
      <c r="E217" s="211"/>
      <c r="F217" s="210" t="s">
        <v>219</v>
      </c>
      <c r="G217" s="211"/>
      <c r="H217" s="210" t="s">
        <v>219</v>
      </c>
      <c r="I217" s="197"/>
      <c r="J217" s="211"/>
      <c r="K217" s="211"/>
      <c r="L217" s="210" t="s">
        <v>219</v>
      </c>
      <c r="M217" s="211"/>
      <c r="N217" s="211"/>
      <c r="O217" s="211"/>
      <c r="P217" s="197"/>
      <c r="Q217" s="197"/>
    </row>
    <row r="218" spans="1:17">
      <c r="A218" s="197"/>
      <c r="B218" s="197"/>
      <c r="C218" s="197"/>
      <c r="D218" s="197"/>
      <c r="E218" s="197"/>
      <c r="F218" s="197"/>
      <c r="G218" s="197"/>
      <c r="H218" s="217"/>
      <c r="I218" s="197"/>
      <c r="J218" s="197"/>
      <c r="K218" s="197"/>
      <c r="L218" s="197"/>
      <c r="M218" s="197"/>
      <c r="N218" s="197"/>
      <c r="O218" s="197"/>
      <c r="P218" s="197"/>
      <c r="Q218" s="197"/>
    </row>
    <row r="219" spans="1:17">
      <c r="A219" s="210">
        <v>1</v>
      </c>
      <c r="B219" s="214">
        <v>303</v>
      </c>
      <c r="C219" s="214">
        <v>3030</v>
      </c>
      <c r="D219" s="215" t="s">
        <v>305</v>
      </c>
      <c r="E219" s="197"/>
      <c r="F219" s="217">
        <v>37376913</v>
      </c>
      <c r="G219" s="217"/>
      <c r="H219" s="217">
        <v>15807767</v>
      </c>
      <c r="I219" s="197"/>
      <c r="J219" s="218" t="s">
        <v>234</v>
      </c>
      <c r="K219" s="197"/>
      <c r="L219" s="237">
        <v>5181547</v>
      </c>
      <c r="M219" s="218" t="s">
        <v>234</v>
      </c>
      <c r="N219" s="43"/>
      <c r="O219" s="43"/>
      <c r="P219" s="197"/>
      <c r="Q219" s="197"/>
    </row>
    <row r="220" spans="1:17">
      <c r="A220" s="210">
        <v>2</v>
      </c>
      <c r="B220" s="214">
        <v>390</v>
      </c>
      <c r="C220" s="214">
        <v>3900</v>
      </c>
      <c r="D220" s="215" t="s">
        <v>222</v>
      </c>
      <c r="E220" s="201"/>
      <c r="F220" s="217">
        <v>202337</v>
      </c>
      <c r="G220" s="217"/>
      <c r="H220" s="217">
        <v>69547</v>
      </c>
      <c r="I220" s="197"/>
      <c r="J220" s="238">
        <v>3.3300000000000003E-2</v>
      </c>
      <c r="K220" s="197"/>
      <c r="L220" s="217">
        <f>ROUND(F220*J220,0)</f>
        <v>6738</v>
      </c>
      <c r="M220" s="221">
        <v>-0.1</v>
      </c>
      <c r="N220" s="222">
        <v>40</v>
      </c>
      <c r="O220" s="222" t="s">
        <v>223</v>
      </c>
      <c r="P220" s="197"/>
      <c r="Q220" s="197"/>
    </row>
    <row r="221" spans="1:17">
      <c r="A221" s="210">
        <v>3</v>
      </c>
      <c r="B221" s="214">
        <v>391</v>
      </c>
      <c r="C221" s="214">
        <v>3910</v>
      </c>
      <c r="D221" s="215" t="s">
        <v>306</v>
      </c>
      <c r="E221" s="201"/>
      <c r="F221" s="217">
        <v>456050</v>
      </c>
      <c r="G221" s="217"/>
      <c r="H221" s="217">
        <v>32355</v>
      </c>
      <c r="I221" s="197"/>
      <c r="J221" s="238">
        <v>0.05</v>
      </c>
      <c r="K221" s="211"/>
      <c r="L221" s="233">
        <f>ROUND(F221*J221,0)</f>
        <v>22803</v>
      </c>
      <c r="M221" s="221">
        <v>0</v>
      </c>
      <c r="N221" s="222">
        <v>20</v>
      </c>
      <c r="O221" s="222" t="s">
        <v>307</v>
      </c>
      <c r="P221" s="197"/>
      <c r="Q221" s="197"/>
    </row>
    <row r="222" spans="1:17">
      <c r="A222" s="210">
        <v>4</v>
      </c>
      <c r="B222" s="214">
        <v>391</v>
      </c>
      <c r="C222" s="214" t="s">
        <v>308</v>
      </c>
      <c r="D222" s="215" t="s">
        <v>306</v>
      </c>
      <c r="E222" s="201"/>
      <c r="F222" s="217"/>
      <c r="G222" s="217"/>
      <c r="H222" s="217">
        <v>166</v>
      </c>
      <c r="I222" s="197"/>
      <c r="J222" s="238" t="s">
        <v>309</v>
      </c>
      <c r="K222" s="236" t="s">
        <v>293</v>
      </c>
      <c r="L222" s="217">
        <v>-1744</v>
      </c>
      <c r="M222" s="218" t="s">
        <v>292</v>
      </c>
      <c r="N222" s="222" t="s">
        <v>292</v>
      </c>
      <c r="O222" s="222" t="s">
        <v>292</v>
      </c>
      <c r="P222" s="197"/>
      <c r="Q222" s="197"/>
    </row>
    <row r="223" spans="1:17">
      <c r="A223" s="210">
        <v>5</v>
      </c>
      <c r="B223" s="214">
        <v>391</v>
      </c>
      <c r="C223" s="214">
        <v>3911</v>
      </c>
      <c r="D223" s="215" t="s">
        <v>310</v>
      </c>
      <c r="E223" s="201"/>
      <c r="F223" s="217">
        <v>6629656</v>
      </c>
      <c r="G223" s="217"/>
      <c r="H223" s="217">
        <v>2043801</v>
      </c>
      <c r="I223" s="197"/>
      <c r="J223" s="238">
        <v>0.2</v>
      </c>
      <c r="K223" s="197"/>
      <c r="L223" s="217">
        <f t="shared" ref="L223:L232" si="8">ROUND(F223*J223,0)</f>
        <v>1325931</v>
      </c>
      <c r="M223" s="221">
        <v>0</v>
      </c>
      <c r="N223" s="222">
        <v>5</v>
      </c>
      <c r="O223" s="222" t="s">
        <v>307</v>
      </c>
      <c r="P223" s="197"/>
      <c r="Q223" s="197"/>
    </row>
    <row r="224" spans="1:17">
      <c r="A224" s="210">
        <v>6</v>
      </c>
      <c r="B224" s="214">
        <v>391</v>
      </c>
      <c r="C224" s="214" t="s">
        <v>311</v>
      </c>
      <c r="D224" s="215" t="s">
        <v>310</v>
      </c>
      <c r="E224" s="201"/>
      <c r="F224" s="217"/>
      <c r="G224" s="217"/>
      <c r="H224" s="217">
        <v>32267</v>
      </c>
      <c r="I224" s="197"/>
      <c r="J224" s="238" t="s">
        <v>309</v>
      </c>
      <c r="K224" s="236" t="s">
        <v>293</v>
      </c>
      <c r="L224" s="217">
        <v>-16380</v>
      </c>
      <c r="M224" s="218" t="s">
        <v>292</v>
      </c>
      <c r="N224" s="222" t="s">
        <v>292</v>
      </c>
      <c r="O224" s="222" t="s">
        <v>292</v>
      </c>
      <c r="P224" s="197"/>
      <c r="Q224" s="197"/>
    </row>
    <row r="225" spans="1:17">
      <c r="A225" s="210">
        <v>7</v>
      </c>
      <c r="B225" s="214">
        <v>392</v>
      </c>
      <c r="C225" s="214">
        <v>3920</v>
      </c>
      <c r="D225" s="215" t="s">
        <v>312</v>
      </c>
      <c r="E225" s="201"/>
      <c r="F225" s="217">
        <v>1155292</v>
      </c>
      <c r="G225" s="217"/>
      <c r="H225" s="217">
        <v>518087</v>
      </c>
      <c r="I225" s="197"/>
      <c r="J225" s="238">
        <v>6.2E-2</v>
      </c>
      <c r="K225" s="197"/>
      <c r="L225" s="217" t="s">
        <v>313</v>
      </c>
      <c r="M225" s="221">
        <v>0</v>
      </c>
      <c r="N225" s="222">
        <v>12</v>
      </c>
      <c r="O225" s="222" t="s">
        <v>314</v>
      </c>
      <c r="P225" s="197"/>
      <c r="Q225" s="197"/>
    </row>
    <row r="226" spans="1:17">
      <c r="A226" s="210">
        <v>8</v>
      </c>
      <c r="B226" s="214">
        <v>392</v>
      </c>
      <c r="C226" s="214">
        <v>3921</v>
      </c>
      <c r="D226" s="215" t="s">
        <v>315</v>
      </c>
      <c r="E226" s="201"/>
      <c r="F226" s="217">
        <v>334258</v>
      </c>
      <c r="G226" s="217"/>
      <c r="H226" s="217">
        <v>224156</v>
      </c>
      <c r="I226" s="197"/>
      <c r="J226" s="238">
        <v>1.9300000000000001E-2</v>
      </c>
      <c r="K226" s="197"/>
      <c r="L226" s="217" t="s">
        <v>313</v>
      </c>
      <c r="M226" s="221">
        <v>0.05</v>
      </c>
      <c r="N226" s="222">
        <v>20</v>
      </c>
      <c r="O226" s="222" t="s">
        <v>230</v>
      </c>
      <c r="P226" s="197"/>
      <c r="Q226" s="197"/>
    </row>
    <row r="227" spans="1:17">
      <c r="A227" s="210">
        <v>9</v>
      </c>
      <c r="B227" s="214">
        <v>394</v>
      </c>
      <c r="C227" s="214">
        <v>3940</v>
      </c>
      <c r="D227" s="215" t="s">
        <v>316</v>
      </c>
      <c r="E227" s="201"/>
      <c r="F227" s="217">
        <v>4170777</v>
      </c>
      <c r="G227" s="217"/>
      <c r="H227" s="217">
        <v>1378493</v>
      </c>
      <c r="I227" s="197"/>
      <c r="J227" s="238">
        <v>0.04</v>
      </c>
      <c r="K227" s="220"/>
      <c r="L227" s="217">
        <f t="shared" si="8"/>
        <v>166831</v>
      </c>
      <c r="M227" s="221">
        <v>0</v>
      </c>
      <c r="N227" s="222">
        <v>25</v>
      </c>
      <c r="O227" s="222" t="s">
        <v>307</v>
      </c>
      <c r="P227" s="197"/>
      <c r="Q227" s="197"/>
    </row>
    <row r="228" spans="1:17">
      <c r="A228" s="210">
        <v>10</v>
      </c>
      <c r="B228" s="214">
        <v>394</v>
      </c>
      <c r="C228" s="214" t="s">
        <v>317</v>
      </c>
      <c r="D228" s="215" t="s">
        <v>316</v>
      </c>
      <c r="E228" s="201"/>
      <c r="F228" s="217"/>
      <c r="G228" s="217"/>
      <c r="H228" s="217">
        <v>-5733</v>
      </c>
      <c r="I228" s="197"/>
      <c r="J228" s="238" t="s">
        <v>309</v>
      </c>
      <c r="K228" s="236" t="s">
        <v>293</v>
      </c>
      <c r="L228" s="217">
        <v>8000</v>
      </c>
      <c r="M228" s="218" t="s">
        <v>292</v>
      </c>
      <c r="N228" s="222" t="s">
        <v>292</v>
      </c>
      <c r="O228" s="222" t="s">
        <v>292</v>
      </c>
      <c r="P228" s="197"/>
      <c r="Q228" s="197"/>
    </row>
    <row r="229" spans="1:17">
      <c r="A229" s="210">
        <v>11</v>
      </c>
      <c r="B229" s="214">
        <v>396</v>
      </c>
      <c r="C229" s="214">
        <v>3960</v>
      </c>
      <c r="D229" s="215" t="s">
        <v>318</v>
      </c>
      <c r="E229" s="201"/>
      <c r="F229" s="217">
        <v>14461</v>
      </c>
      <c r="G229" s="217"/>
      <c r="H229" s="217">
        <v>9699</v>
      </c>
      <c r="I229" s="197"/>
      <c r="J229" s="238">
        <v>4.1799999999999997E-2</v>
      </c>
      <c r="K229" s="220"/>
      <c r="L229" s="217" t="s">
        <v>313</v>
      </c>
      <c r="M229" s="221">
        <v>0</v>
      </c>
      <c r="N229" s="222">
        <v>15</v>
      </c>
      <c r="O229" s="222" t="s">
        <v>319</v>
      </c>
      <c r="P229" s="197"/>
      <c r="Q229" s="197"/>
    </row>
    <row r="230" spans="1:17">
      <c r="A230" s="210">
        <v>12</v>
      </c>
      <c r="B230" s="214">
        <v>397</v>
      </c>
      <c r="C230" s="214">
        <v>3970</v>
      </c>
      <c r="D230" s="215" t="s">
        <v>320</v>
      </c>
      <c r="E230" s="201"/>
      <c r="F230" s="217">
        <v>16197847</v>
      </c>
      <c r="G230" s="217"/>
      <c r="H230" s="217">
        <v>4545813</v>
      </c>
      <c r="I230" s="197"/>
      <c r="J230" s="238">
        <v>6.6699999999999995E-2</v>
      </c>
      <c r="K230" s="197"/>
      <c r="L230" s="217">
        <f t="shared" si="8"/>
        <v>1080396</v>
      </c>
      <c r="M230" s="221">
        <v>0</v>
      </c>
      <c r="N230" s="239">
        <v>15</v>
      </c>
      <c r="O230" s="239" t="s">
        <v>307</v>
      </c>
      <c r="P230" s="197"/>
      <c r="Q230" s="197"/>
    </row>
    <row r="231" spans="1:17">
      <c r="A231" s="210">
        <v>13</v>
      </c>
      <c r="B231" s="214" t="s">
        <v>321</v>
      </c>
      <c r="C231" s="214">
        <v>3970</v>
      </c>
      <c r="D231" s="215" t="s">
        <v>320</v>
      </c>
      <c r="E231" s="201"/>
      <c r="F231" s="217"/>
      <c r="G231" s="217"/>
      <c r="H231" s="217">
        <v>10000</v>
      </c>
      <c r="I231" s="197"/>
      <c r="J231" s="238" t="s">
        <v>309</v>
      </c>
      <c r="K231" s="236" t="s">
        <v>293</v>
      </c>
      <c r="L231" s="217">
        <v>-5942</v>
      </c>
      <c r="M231" s="218" t="s">
        <v>292</v>
      </c>
      <c r="N231" s="222" t="s">
        <v>292</v>
      </c>
      <c r="O231" s="222" t="s">
        <v>292</v>
      </c>
      <c r="P231" s="197"/>
      <c r="Q231" s="197"/>
    </row>
    <row r="232" spans="1:17">
      <c r="A232" s="210">
        <v>14</v>
      </c>
      <c r="B232" s="214"/>
      <c r="C232" s="214"/>
      <c r="D232" s="215" t="s">
        <v>239</v>
      </c>
      <c r="E232" s="201"/>
      <c r="F232" s="217">
        <v>0</v>
      </c>
      <c r="G232" s="217"/>
      <c r="H232" s="217">
        <v>0</v>
      </c>
      <c r="I232" s="197"/>
      <c r="J232" s="238">
        <v>8.2000000000000003E-2</v>
      </c>
      <c r="K232" s="197"/>
      <c r="L232" s="217">
        <f t="shared" si="8"/>
        <v>0</v>
      </c>
      <c r="M232" s="197"/>
      <c r="N232" s="197"/>
      <c r="O232" s="197"/>
      <c r="P232" s="197"/>
      <c r="Q232" s="197"/>
    </row>
    <row r="233" spans="1:17">
      <c r="A233" s="210">
        <v>15</v>
      </c>
      <c r="B233" s="215"/>
      <c r="C233" s="210">
        <v>108</v>
      </c>
      <c r="D233" s="201" t="s">
        <v>240</v>
      </c>
      <c r="E233" s="197"/>
      <c r="F233" s="217">
        <v>0</v>
      </c>
      <c r="G233" s="217"/>
      <c r="H233" s="217">
        <v>13552</v>
      </c>
      <c r="I233" s="197"/>
      <c r="J233" s="197"/>
      <c r="K233" s="197"/>
      <c r="L233" s="217"/>
      <c r="M233" s="197"/>
      <c r="N233" s="197"/>
      <c r="O233" s="197"/>
      <c r="P233" s="197"/>
      <c r="Q233" s="197"/>
    </row>
    <row r="234" spans="1:17">
      <c r="A234" s="197"/>
      <c r="B234" s="215"/>
      <c r="C234" s="210"/>
      <c r="D234" s="201"/>
      <c r="E234" s="197"/>
      <c r="F234" s="197"/>
      <c r="G234" s="197"/>
      <c r="H234" s="197"/>
      <c r="I234" s="197"/>
      <c r="J234" s="197"/>
      <c r="K234" s="197"/>
      <c r="L234" s="217"/>
      <c r="M234" s="197"/>
      <c r="N234" s="197"/>
      <c r="O234" s="197"/>
      <c r="P234" s="197"/>
      <c r="Q234" s="197"/>
    </row>
    <row r="235" spans="1:17">
      <c r="A235" s="197"/>
      <c r="B235" s="197"/>
      <c r="C235" s="197"/>
      <c r="D235" s="197"/>
      <c r="E235" s="197"/>
      <c r="F235" s="203"/>
      <c r="G235" s="203"/>
      <c r="H235" s="203"/>
      <c r="I235" s="203"/>
      <c r="J235" s="203"/>
      <c r="K235" s="203"/>
      <c r="L235" s="224"/>
      <c r="M235" s="203"/>
      <c r="N235" s="203"/>
      <c r="O235" s="203"/>
      <c r="P235" s="197"/>
      <c r="Q235" s="197"/>
    </row>
    <row r="236" spans="1:17">
      <c r="A236" s="204"/>
      <c r="B236" s="204"/>
      <c r="C236" s="204"/>
      <c r="D236" s="204"/>
      <c r="E236" s="204"/>
      <c r="F236" s="208"/>
      <c r="G236" s="208"/>
      <c r="H236" s="197"/>
      <c r="I236" s="197"/>
      <c r="J236" s="197"/>
      <c r="K236" s="197"/>
      <c r="L236" s="217"/>
      <c r="M236" s="197"/>
      <c r="N236" s="197"/>
      <c r="O236" s="197"/>
      <c r="P236" s="197"/>
      <c r="Q236" s="197"/>
    </row>
    <row r="237" spans="1:17">
      <c r="A237" s="210">
        <f>A233+1</f>
        <v>16</v>
      </c>
      <c r="B237" s="197"/>
      <c r="C237" s="197"/>
      <c r="D237" s="201" t="s">
        <v>322</v>
      </c>
      <c r="E237" s="201"/>
      <c r="F237" s="216">
        <f>SUM(F219:F236)</f>
        <v>66537591</v>
      </c>
      <c r="G237" s="202"/>
      <c r="H237" s="216">
        <f>SUM(H219:H236)</f>
        <v>24679970</v>
      </c>
      <c r="I237" s="197"/>
      <c r="J237" s="197"/>
      <c r="K237" s="197"/>
      <c r="L237" s="216">
        <f>SUM(L219:L236)</f>
        <v>7768180</v>
      </c>
      <c r="M237" s="197"/>
      <c r="N237" s="197"/>
      <c r="O237" s="197"/>
      <c r="P237" s="197"/>
      <c r="Q237" s="197"/>
    </row>
    <row r="238" spans="1:17">
      <c r="A238" s="197"/>
      <c r="B238" s="197"/>
      <c r="C238" s="197"/>
      <c r="D238" s="197"/>
      <c r="E238" s="197"/>
      <c r="F238" s="224"/>
      <c r="G238" s="224"/>
      <c r="H238" s="224"/>
      <c r="I238" s="203"/>
      <c r="J238" s="203"/>
      <c r="K238" s="203"/>
      <c r="L238" s="224"/>
      <c r="M238" s="203"/>
      <c r="N238" s="203"/>
      <c r="O238" s="203"/>
      <c r="P238" s="197"/>
      <c r="Q238" s="197"/>
    </row>
    <row r="239" spans="1:17">
      <c r="A239" s="204"/>
      <c r="B239" s="204"/>
      <c r="C239" s="204"/>
      <c r="D239" s="204"/>
      <c r="E239" s="204"/>
      <c r="F239" s="240"/>
      <c r="G239" s="240"/>
      <c r="H239" s="217"/>
      <c r="I239" s="197"/>
      <c r="J239" s="197"/>
      <c r="K239" s="197"/>
      <c r="L239" s="217"/>
      <c r="M239" s="197"/>
      <c r="N239" s="197"/>
      <c r="O239" s="197"/>
      <c r="P239" s="197"/>
      <c r="Q239" s="197"/>
    </row>
    <row r="240" spans="1:17">
      <c r="A240" s="210">
        <v>17</v>
      </c>
      <c r="B240" s="197"/>
      <c r="C240" s="197"/>
      <c r="D240" s="201" t="s">
        <v>323</v>
      </c>
      <c r="E240" s="201"/>
      <c r="F240" s="216">
        <f>F237+F188+F130+F83+F38</f>
        <v>2146305257</v>
      </c>
      <c r="G240" s="202"/>
      <c r="H240" s="216">
        <f>H237+H188+H130+H83+H38</f>
        <v>830985236</v>
      </c>
      <c r="I240" s="197"/>
      <c r="J240" s="197"/>
      <c r="K240" s="197"/>
      <c r="L240" s="216">
        <f>L237+L188+L130+L83+L38</f>
        <v>80976555</v>
      </c>
      <c r="M240" s="197"/>
      <c r="N240" s="197"/>
      <c r="O240" s="197"/>
      <c r="P240" s="197"/>
      <c r="Q240" s="197"/>
    </row>
    <row r="241" spans="1:17">
      <c r="A241" s="197"/>
      <c r="B241" s="197"/>
      <c r="C241" s="197"/>
      <c r="D241" s="197"/>
      <c r="E241" s="197"/>
      <c r="F241" s="203"/>
      <c r="G241" s="203"/>
      <c r="H241" s="203"/>
      <c r="I241" s="203"/>
      <c r="J241" s="203"/>
      <c r="K241" s="203"/>
      <c r="L241" s="203"/>
      <c r="M241" s="203"/>
      <c r="N241" s="203"/>
      <c r="O241" s="203"/>
      <c r="P241" s="197"/>
      <c r="Q241" s="197"/>
    </row>
    <row r="242" spans="1:17">
      <c r="A242" s="204"/>
      <c r="B242" s="204"/>
      <c r="C242" s="204"/>
      <c r="D242" s="204"/>
      <c r="E242" s="204"/>
      <c r="F242" s="208"/>
      <c r="G242" s="208"/>
      <c r="H242" s="197"/>
      <c r="I242" s="197"/>
      <c r="J242" s="197"/>
      <c r="K242" s="197"/>
      <c r="L242" s="197"/>
      <c r="M242" s="197"/>
      <c r="N242" s="197"/>
      <c r="O242" s="197"/>
      <c r="P242" s="197"/>
      <c r="Q242" s="197"/>
    </row>
    <row r="243" spans="1:17">
      <c r="A243" s="220" t="s">
        <v>273</v>
      </c>
      <c r="B243" s="197"/>
      <c r="C243" s="197"/>
      <c r="D243" s="197"/>
      <c r="E243" s="197"/>
      <c r="F243" s="197"/>
      <c r="G243" s="197"/>
      <c r="H243" s="197"/>
      <c r="I243" s="197"/>
      <c r="J243" s="197"/>
      <c r="K243" s="197"/>
      <c r="L243" s="197"/>
      <c r="M243" s="197"/>
      <c r="N243" s="197"/>
      <c r="O243" s="197"/>
      <c r="P243" s="197"/>
      <c r="Q243" s="197"/>
    </row>
    <row r="244" spans="1:17">
      <c r="A244" s="236" t="s">
        <v>324</v>
      </c>
      <c r="B244" s="197"/>
      <c r="C244" s="197"/>
      <c r="D244" s="197"/>
      <c r="E244" s="197"/>
      <c r="F244" s="197"/>
      <c r="G244" s="197"/>
      <c r="H244" s="197"/>
      <c r="I244" s="197"/>
      <c r="J244" s="197"/>
      <c r="K244" s="197"/>
      <c r="L244" s="197"/>
      <c r="M244" s="197"/>
      <c r="N244" s="197"/>
      <c r="O244" s="197"/>
      <c r="P244" s="197"/>
      <c r="Q244" s="197"/>
    </row>
    <row r="245" spans="1:17">
      <c r="A245" s="220"/>
      <c r="B245" s="197"/>
      <c r="C245" s="197"/>
      <c r="D245" s="197"/>
      <c r="E245" s="197"/>
      <c r="F245" s="197"/>
      <c r="G245" s="197"/>
      <c r="H245" s="197"/>
      <c r="I245" s="197"/>
      <c r="J245" s="197"/>
      <c r="K245" s="197"/>
      <c r="L245" s="197"/>
      <c r="M245" s="197"/>
      <c r="N245" s="197"/>
      <c r="O245" s="197"/>
      <c r="P245" s="197"/>
      <c r="Q245" s="197"/>
    </row>
    <row r="246" spans="1:17">
      <c r="A246" s="197"/>
      <c r="B246" s="197"/>
      <c r="C246" s="197"/>
      <c r="D246" s="197"/>
      <c r="E246" s="197"/>
      <c r="F246" s="197"/>
      <c r="G246" s="197"/>
      <c r="H246" s="197"/>
      <c r="I246" s="197"/>
      <c r="J246" s="197"/>
      <c r="K246" s="197"/>
      <c r="L246" s="197"/>
      <c r="M246" s="197"/>
      <c r="N246" s="197"/>
      <c r="O246" s="197"/>
      <c r="P246" s="197"/>
      <c r="Q246" s="197"/>
    </row>
    <row r="247" spans="1:17">
      <c r="A247" s="196" t="str">
        <f t="shared" ref="A247:A252" si="9">A1</f>
        <v>DUKE ENERGY KENTUCKY, INC.</v>
      </c>
      <c r="B247" s="196"/>
      <c r="C247" s="196"/>
      <c r="D247" s="196"/>
      <c r="E247" s="196"/>
      <c r="F247" s="196"/>
      <c r="G247" s="196"/>
      <c r="H247" s="196"/>
      <c r="I247" s="196"/>
      <c r="J247" s="196"/>
      <c r="K247" s="196"/>
      <c r="L247" s="196"/>
      <c r="M247" s="196"/>
      <c r="N247" s="196"/>
      <c r="O247" s="196"/>
      <c r="P247" s="197"/>
      <c r="Q247" s="197"/>
    </row>
    <row r="248" spans="1:17">
      <c r="A248" s="196" t="str">
        <f t="shared" si="9"/>
        <v>CASE NO. 2022-00372</v>
      </c>
      <c r="B248" s="196"/>
      <c r="C248" s="196"/>
      <c r="D248" s="196"/>
      <c r="E248" s="196"/>
      <c r="F248" s="196"/>
      <c r="G248" s="196"/>
      <c r="H248" s="196"/>
      <c r="I248" s="196"/>
      <c r="J248" s="196"/>
      <c r="K248" s="196"/>
      <c r="L248" s="196"/>
      <c r="M248" s="196"/>
      <c r="N248" s="196"/>
      <c r="O248" s="196"/>
      <c r="P248" s="197"/>
      <c r="Q248" s="197"/>
    </row>
    <row r="249" spans="1:17">
      <c r="A249" s="196" t="str">
        <f t="shared" si="9"/>
        <v>DEPRECIATION AND AMORTIZATION ACCRUAL RATES AND</v>
      </c>
      <c r="B249" s="196"/>
      <c r="C249" s="196"/>
      <c r="D249" s="196"/>
      <c r="E249" s="196"/>
      <c r="F249" s="196"/>
      <c r="G249" s="196"/>
      <c r="H249" s="196"/>
      <c r="I249" s="196"/>
      <c r="J249" s="196"/>
      <c r="K249" s="196"/>
      <c r="L249" s="196"/>
      <c r="M249" s="196"/>
      <c r="N249" s="196"/>
      <c r="O249" s="196"/>
      <c r="P249" s="197"/>
      <c r="Q249" s="197"/>
    </row>
    <row r="250" spans="1:17">
      <c r="A250" s="196" t="str">
        <f t="shared" si="9"/>
        <v>JURISDICTIONAL ACCUMULATED BALANCES BY ACCOUNTS,</v>
      </c>
      <c r="B250" s="196"/>
      <c r="C250" s="196"/>
      <c r="D250" s="196"/>
      <c r="E250" s="196"/>
      <c r="F250" s="196"/>
      <c r="G250" s="196"/>
      <c r="H250" s="196"/>
      <c r="I250" s="196"/>
      <c r="J250" s="196"/>
      <c r="K250" s="196"/>
      <c r="L250" s="196"/>
      <c r="M250" s="196"/>
      <c r="N250" s="196"/>
      <c r="O250" s="196"/>
      <c r="P250" s="197"/>
      <c r="Q250" s="197"/>
    </row>
    <row r="251" spans="1:17">
      <c r="A251" s="196" t="str">
        <f t="shared" si="9"/>
        <v>FUNCTIONAL CLASS OR MAJOR PROPERTY GROUP</v>
      </c>
      <c r="B251" s="196"/>
      <c r="C251" s="196"/>
      <c r="D251" s="196"/>
      <c r="E251" s="196"/>
      <c r="F251" s="196"/>
      <c r="G251" s="196"/>
      <c r="H251" s="196"/>
      <c r="I251" s="196"/>
      <c r="J251" s="196"/>
      <c r="K251" s="196"/>
      <c r="L251" s="196"/>
      <c r="M251" s="196"/>
      <c r="N251" s="196"/>
      <c r="O251" s="196"/>
      <c r="P251" s="197"/>
      <c r="Q251" s="197"/>
    </row>
    <row r="252" spans="1:17">
      <c r="A252" s="196" t="str">
        <f t="shared" si="9"/>
        <v>THIRTEEN MONTH AVERAGE AS OF JUNE 30, 2024</v>
      </c>
      <c r="B252" s="196"/>
      <c r="C252" s="196"/>
      <c r="D252" s="196"/>
      <c r="E252" s="196"/>
      <c r="F252" s="196"/>
      <c r="G252" s="196"/>
      <c r="H252" s="196"/>
      <c r="I252" s="196"/>
      <c r="J252" s="196"/>
      <c r="K252" s="196"/>
      <c r="L252" s="196"/>
      <c r="M252" s="196"/>
      <c r="N252" s="196"/>
      <c r="O252" s="196"/>
      <c r="P252" s="197"/>
      <c r="Q252" s="197"/>
    </row>
    <row r="253" spans="1:17">
      <c r="A253" s="196"/>
      <c r="B253" s="196"/>
      <c r="C253" s="196"/>
      <c r="D253" s="196"/>
      <c r="E253" s="196"/>
      <c r="F253" s="196"/>
      <c r="G253" s="196"/>
      <c r="H253" s="197"/>
      <c r="I253" s="197"/>
      <c r="J253" s="197"/>
      <c r="K253" s="197"/>
      <c r="L253" s="197"/>
      <c r="M253" s="197"/>
      <c r="N253" s="197"/>
      <c r="O253" s="197"/>
      <c r="P253" s="197"/>
      <c r="Q253" s="197"/>
    </row>
    <row r="254" spans="1:17">
      <c r="A254" s="196" t="s">
        <v>325</v>
      </c>
      <c r="B254" s="196"/>
      <c r="C254" s="196"/>
      <c r="D254" s="196"/>
      <c r="E254" s="196"/>
      <c r="F254" s="196"/>
      <c r="G254" s="196"/>
      <c r="H254" s="196"/>
      <c r="I254" s="196"/>
      <c r="J254" s="196"/>
      <c r="K254" s="196"/>
      <c r="L254" s="196"/>
      <c r="M254" s="196"/>
      <c r="N254" s="196"/>
      <c r="O254" s="196"/>
      <c r="P254" s="197"/>
      <c r="Q254" s="197"/>
    </row>
    <row r="255" spans="1:17">
      <c r="A255" s="200" t="s">
        <v>175</v>
      </c>
      <c r="B255" s="200"/>
      <c r="C255" s="200"/>
      <c r="D255" s="200"/>
      <c r="E255" s="200"/>
      <c r="F255" s="200"/>
      <c r="G255" s="200"/>
      <c r="H255" s="200"/>
      <c r="I255" s="200"/>
      <c r="J255" s="200"/>
      <c r="K255" s="200"/>
      <c r="L255" s="200"/>
      <c r="M255" s="200"/>
      <c r="N255" s="200"/>
      <c r="O255" s="200"/>
      <c r="P255" s="197"/>
      <c r="Q255" s="197"/>
    </row>
    <row r="256" spans="1:17">
      <c r="A256" s="197"/>
      <c r="B256" s="197"/>
      <c r="C256" s="197"/>
      <c r="D256" s="197"/>
      <c r="E256" s="197"/>
      <c r="F256" s="197"/>
      <c r="G256" s="197"/>
      <c r="H256" s="197"/>
      <c r="I256" s="197"/>
      <c r="J256" s="197"/>
      <c r="K256" s="197"/>
      <c r="L256" s="197"/>
      <c r="M256" s="197"/>
      <c r="N256" s="197"/>
      <c r="O256" s="197"/>
      <c r="P256" s="197"/>
      <c r="Q256" s="197"/>
    </row>
    <row r="257" spans="1:17">
      <c r="A257" s="201" t="str">
        <f>A12</f>
        <v>DATA:  BASE PERIOD  "X" FORECASTED PERIOD</v>
      </c>
      <c r="B257" s="197"/>
      <c r="C257" s="197"/>
      <c r="D257" s="197"/>
      <c r="E257" s="197"/>
      <c r="F257" s="197"/>
      <c r="G257" s="197"/>
      <c r="H257" s="197"/>
      <c r="I257" s="197"/>
      <c r="J257" s="197"/>
      <c r="K257" s="197"/>
      <c r="L257" s="197"/>
      <c r="M257" s="202" t="str">
        <f>M12</f>
        <v>SCHEDULE B-3.2</v>
      </c>
      <c r="N257" s="197"/>
      <c r="O257" s="197"/>
      <c r="P257" s="197"/>
      <c r="Q257" s="197"/>
    </row>
    <row r="258" spans="1:17">
      <c r="A258" s="201" t="str">
        <f>A13</f>
        <v xml:space="preserve">TYPE OF FILING:  "X" ORIGINAL   UPDATED    REVISED  </v>
      </c>
      <c r="B258" s="197"/>
      <c r="C258" s="197"/>
      <c r="D258" s="197"/>
      <c r="E258" s="197"/>
      <c r="F258" s="197"/>
      <c r="G258" s="197"/>
      <c r="H258" s="197"/>
      <c r="I258" s="197"/>
      <c r="J258" s="197"/>
      <c r="K258" s="197"/>
      <c r="L258" s="197"/>
      <c r="M258" s="202" t="s">
        <v>326</v>
      </c>
      <c r="N258" s="197"/>
      <c r="O258" s="197"/>
      <c r="P258" s="197"/>
      <c r="Q258" s="197"/>
    </row>
    <row r="259" spans="1:17">
      <c r="A259" s="201" t="str">
        <f>A14</f>
        <v>WORK PAPER REFERENCE NOS.: SCHEDULE B-2.1, SCHEDULE B-3</v>
      </c>
      <c r="B259" s="197"/>
      <c r="C259" s="197"/>
      <c r="D259" s="197"/>
      <c r="E259" s="197"/>
      <c r="F259" s="197"/>
      <c r="G259" s="197"/>
      <c r="H259" s="197"/>
      <c r="I259" s="197"/>
      <c r="J259" s="197"/>
      <c r="K259" s="197"/>
      <c r="L259" s="197"/>
      <c r="M259" s="202" t="str">
        <f>M14</f>
        <v>WITNESS RESPONSIBLE:</v>
      </c>
      <c r="N259" s="197"/>
      <c r="O259" s="197"/>
      <c r="P259" s="197"/>
      <c r="Q259" s="197"/>
    </row>
    <row r="260" spans="1:17">
      <c r="A260" s="197"/>
      <c r="B260" s="197"/>
      <c r="C260" s="197"/>
      <c r="D260" s="197"/>
      <c r="E260" s="197"/>
      <c r="F260" s="197"/>
      <c r="G260" s="197"/>
      <c r="H260" s="197"/>
      <c r="I260" s="197"/>
      <c r="J260" s="197"/>
      <c r="K260" s="197"/>
      <c r="L260" s="197"/>
      <c r="M260" s="217" t="str">
        <f>M15</f>
        <v>G. S. CARPENTER / H. C. DANG</v>
      </c>
      <c r="N260" s="197"/>
      <c r="O260" s="197"/>
      <c r="P260" s="197"/>
      <c r="Q260" s="197"/>
    </row>
    <row r="261" spans="1:17">
      <c r="A261" s="197"/>
      <c r="B261" s="197"/>
      <c r="C261" s="197"/>
      <c r="D261" s="197"/>
      <c r="E261" s="197"/>
      <c r="F261" s="197"/>
      <c r="G261" s="197"/>
      <c r="H261" s="197"/>
      <c r="I261" s="197"/>
      <c r="J261" s="197"/>
      <c r="K261" s="197"/>
      <c r="L261" s="197"/>
      <c r="M261" s="197"/>
      <c r="N261" s="197"/>
      <c r="O261" s="197"/>
      <c r="P261" s="197"/>
      <c r="Q261" s="197"/>
    </row>
    <row r="262" spans="1:17">
      <c r="A262" s="197"/>
      <c r="B262" s="197"/>
      <c r="C262" s="197"/>
      <c r="D262" s="197"/>
      <c r="E262" s="197"/>
      <c r="F262" s="197"/>
      <c r="G262" s="197"/>
      <c r="H262" s="197"/>
      <c r="I262" s="197"/>
      <c r="J262" s="197"/>
      <c r="K262" s="197"/>
      <c r="L262" s="197"/>
      <c r="M262" s="197"/>
      <c r="N262" s="197"/>
      <c r="O262" s="197"/>
      <c r="P262" s="197"/>
      <c r="Q262" s="197"/>
    </row>
    <row r="263" spans="1:17">
      <c r="A263" s="197"/>
      <c r="B263" s="197"/>
      <c r="C263" s="197"/>
      <c r="D263" s="197"/>
      <c r="E263" s="197"/>
      <c r="F263" s="203"/>
      <c r="G263" s="203"/>
      <c r="H263" s="203"/>
      <c r="I263" s="203"/>
      <c r="J263" s="203"/>
      <c r="K263" s="203"/>
      <c r="L263" s="203"/>
      <c r="M263" s="203"/>
      <c r="N263" s="203"/>
      <c r="O263" s="203"/>
      <c r="P263" s="197"/>
      <c r="Q263" s="197"/>
    </row>
    <row r="264" spans="1:17">
      <c r="A264" s="204"/>
      <c r="B264" s="205"/>
      <c r="C264" s="206"/>
      <c r="D264" s="204"/>
      <c r="E264" s="204"/>
      <c r="F264" s="207" t="s">
        <v>183</v>
      </c>
      <c r="G264" s="207"/>
      <c r="H264" s="207"/>
      <c r="I264" s="197"/>
      <c r="J264" s="197"/>
      <c r="K264" s="197"/>
      <c r="L264" s="197"/>
      <c r="M264" s="197"/>
      <c r="N264" s="197"/>
      <c r="O264" s="197"/>
      <c r="P264" s="197"/>
      <c r="Q264" s="197"/>
    </row>
    <row r="265" spans="1:17">
      <c r="A265" s="208"/>
      <c r="B265" s="209" t="s">
        <v>184</v>
      </c>
      <c r="C265" s="209" t="s">
        <v>185</v>
      </c>
      <c r="D265" s="210" t="s">
        <v>186</v>
      </c>
      <c r="E265" s="210"/>
      <c r="F265" s="676" t="s">
        <v>187</v>
      </c>
      <c r="G265" s="676"/>
      <c r="H265" s="676"/>
      <c r="I265" s="197"/>
      <c r="J265" s="210" t="s">
        <v>188</v>
      </c>
      <c r="K265" s="197"/>
      <c r="L265" s="210" t="s">
        <v>189</v>
      </c>
      <c r="M265" s="197"/>
      <c r="N265" s="210" t="s">
        <v>190</v>
      </c>
      <c r="O265" s="197"/>
      <c r="P265" s="197"/>
      <c r="Q265" s="197"/>
    </row>
    <row r="266" spans="1:17">
      <c r="A266" s="210" t="s">
        <v>80</v>
      </c>
      <c r="B266" s="210" t="s">
        <v>191</v>
      </c>
      <c r="C266" s="210" t="s">
        <v>191</v>
      </c>
      <c r="D266" s="210" t="s">
        <v>192</v>
      </c>
      <c r="E266" s="210"/>
      <c r="F266" s="210" t="s">
        <v>193</v>
      </c>
      <c r="G266" s="210"/>
      <c r="H266" s="210" t="s">
        <v>194</v>
      </c>
      <c r="I266" s="197"/>
      <c r="J266" s="210" t="s">
        <v>195</v>
      </c>
      <c r="K266" s="197"/>
      <c r="L266" s="210" t="s">
        <v>196</v>
      </c>
      <c r="M266" s="211" t="s">
        <v>197</v>
      </c>
      <c r="N266" s="210" t="s">
        <v>198</v>
      </c>
      <c r="O266" s="210" t="s">
        <v>199</v>
      </c>
      <c r="P266" s="197"/>
      <c r="Q266" s="197"/>
    </row>
    <row r="267" spans="1:17">
      <c r="A267" s="210" t="s">
        <v>200</v>
      </c>
      <c r="B267" s="210" t="s">
        <v>200</v>
      </c>
      <c r="C267" s="210" t="s">
        <v>200</v>
      </c>
      <c r="D267" s="210" t="s">
        <v>201</v>
      </c>
      <c r="E267" s="210"/>
      <c r="F267" s="210" t="s">
        <v>202</v>
      </c>
      <c r="G267" s="210"/>
      <c r="H267" s="210" t="s">
        <v>203</v>
      </c>
      <c r="I267" s="197"/>
      <c r="J267" s="210" t="s">
        <v>204</v>
      </c>
      <c r="K267" s="197"/>
      <c r="L267" s="210" t="s">
        <v>84</v>
      </c>
      <c r="M267" s="210" t="s">
        <v>205</v>
      </c>
      <c r="N267" s="210" t="s">
        <v>206</v>
      </c>
      <c r="O267" s="210" t="s">
        <v>207</v>
      </c>
      <c r="P267" s="197"/>
      <c r="Q267" s="197"/>
    </row>
    <row r="268" spans="1:17">
      <c r="A268" s="212" t="s">
        <v>208</v>
      </c>
      <c r="B268" s="212" t="s">
        <v>209</v>
      </c>
      <c r="C268" s="212" t="s">
        <v>210</v>
      </c>
      <c r="D268" s="212" t="s">
        <v>211</v>
      </c>
      <c r="E268" s="212"/>
      <c r="F268" s="212" t="s">
        <v>212</v>
      </c>
      <c r="G268" s="212"/>
      <c r="H268" s="212" t="s">
        <v>213</v>
      </c>
      <c r="I268" s="203"/>
      <c r="J268" s="212" t="s">
        <v>214</v>
      </c>
      <c r="K268" s="212"/>
      <c r="L268" s="212" t="s">
        <v>215</v>
      </c>
      <c r="M268" s="212" t="s">
        <v>216</v>
      </c>
      <c r="N268" s="212" t="s">
        <v>217</v>
      </c>
      <c r="O268" s="212" t="s">
        <v>218</v>
      </c>
      <c r="P268" s="197"/>
      <c r="Q268" s="197"/>
    </row>
    <row r="269" spans="1:17">
      <c r="A269" s="211"/>
      <c r="B269" s="211"/>
      <c r="C269" s="211"/>
      <c r="D269" s="211"/>
      <c r="E269" s="211"/>
      <c r="F269" s="210" t="s">
        <v>219</v>
      </c>
      <c r="G269" s="211"/>
      <c r="H269" s="210" t="s">
        <v>219</v>
      </c>
      <c r="I269" s="197"/>
      <c r="J269" s="211"/>
      <c r="K269" s="211"/>
      <c r="L269" s="210" t="s">
        <v>219</v>
      </c>
      <c r="M269" s="211"/>
      <c r="N269" s="211"/>
      <c r="O269" s="211"/>
      <c r="P269" s="197"/>
      <c r="Q269" s="197"/>
    </row>
    <row r="270" spans="1:17">
      <c r="A270" s="197"/>
      <c r="B270" s="197"/>
      <c r="C270" s="197"/>
      <c r="D270" s="197"/>
      <c r="E270" s="197"/>
      <c r="F270" s="197"/>
      <c r="G270" s="197"/>
      <c r="H270" s="197"/>
      <c r="I270" s="197"/>
      <c r="J270" s="197"/>
      <c r="K270" s="197"/>
      <c r="L270" s="197"/>
      <c r="M270" s="197"/>
      <c r="N270" s="197"/>
      <c r="O270" s="197"/>
      <c r="P270" s="197"/>
      <c r="Q270" s="197"/>
    </row>
    <row r="271" spans="1:17">
      <c r="A271" s="210" t="s">
        <v>245</v>
      </c>
      <c r="B271" s="210"/>
      <c r="C271" s="214">
        <v>1030</v>
      </c>
      <c r="D271" s="215" t="s">
        <v>305</v>
      </c>
      <c r="E271" s="201"/>
      <c r="F271" s="216">
        <v>25479678</v>
      </c>
      <c r="G271" s="201"/>
      <c r="H271" s="217">
        <v>22575506</v>
      </c>
      <c r="I271" s="197"/>
      <c r="J271" s="218" t="s">
        <v>234</v>
      </c>
      <c r="K271" s="241" t="s">
        <v>327</v>
      </c>
      <c r="L271" s="217">
        <v>0</v>
      </c>
      <c r="M271" s="219" t="s">
        <v>328</v>
      </c>
      <c r="N271" s="43"/>
      <c r="O271" s="43"/>
      <c r="P271" s="197"/>
      <c r="Q271" s="197"/>
    </row>
    <row r="272" spans="1:17">
      <c r="A272" s="210">
        <v>2</v>
      </c>
      <c r="B272" s="210"/>
      <c r="C272" s="214">
        <v>1890</v>
      </c>
      <c r="D272" s="215" t="s">
        <v>220</v>
      </c>
      <c r="E272" s="201"/>
      <c r="F272" s="216">
        <v>1183573</v>
      </c>
      <c r="G272" s="201"/>
      <c r="H272" s="217">
        <v>0</v>
      </c>
      <c r="I272" s="197"/>
      <c r="J272" s="218">
        <v>0</v>
      </c>
      <c r="K272" s="197"/>
      <c r="L272" s="217">
        <f t="shared" ref="L272:L285" si="10">ROUND(F272*J272,0)</f>
        <v>0</v>
      </c>
      <c r="M272" s="219" t="s">
        <v>221</v>
      </c>
      <c r="N272" s="43"/>
      <c r="O272" s="43"/>
      <c r="P272" s="197"/>
      <c r="Q272" s="197"/>
    </row>
    <row r="273" spans="1:17">
      <c r="A273" s="210">
        <v>3</v>
      </c>
      <c r="B273" s="210"/>
      <c r="C273" s="214">
        <v>1900</v>
      </c>
      <c r="D273" s="215" t="s">
        <v>222</v>
      </c>
      <c r="E273" s="201"/>
      <c r="F273" s="216">
        <v>12370141</v>
      </c>
      <c r="G273" s="201"/>
      <c r="H273" s="217">
        <v>-2162935</v>
      </c>
      <c r="I273" s="197"/>
      <c r="J273" s="218" t="s">
        <v>234</v>
      </c>
      <c r="K273" s="242" t="s">
        <v>293</v>
      </c>
      <c r="L273" s="243">
        <v>0</v>
      </c>
      <c r="M273" s="244">
        <v>-0.1</v>
      </c>
      <c r="N273" s="219" t="s">
        <v>234</v>
      </c>
      <c r="O273" s="219" t="s">
        <v>234</v>
      </c>
      <c r="P273" s="197"/>
      <c r="Q273" s="197"/>
    </row>
    <row r="274" spans="1:17">
      <c r="A274" s="210">
        <v>4</v>
      </c>
      <c r="B274" s="210"/>
      <c r="C274" s="214">
        <v>1910</v>
      </c>
      <c r="D274" s="215" t="s">
        <v>306</v>
      </c>
      <c r="E274" s="201"/>
      <c r="F274" s="216">
        <v>896326</v>
      </c>
      <c r="G274" s="201"/>
      <c r="H274" s="217">
        <v>330332</v>
      </c>
      <c r="I274" s="197"/>
      <c r="J274" s="218">
        <v>0.05</v>
      </c>
      <c r="K274" s="197"/>
      <c r="L274" s="217">
        <f t="shared" si="10"/>
        <v>44816</v>
      </c>
      <c r="M274" s="244">
        <v>0</v>
      </c>
      <c r="N274" s="245">
        <v>20</v>
      </c>
      <c r="O274" s="245" t="s">
        <v>307</v>
      </c>
      <c r="P274" s="197"/>
      <c r="Q274" s="197"/>
    </row>
    <row r="275" spans="1:17">
      <c r="A275" s="210">
        <v>5</v>
      </c>
      <c r="B275" s="210"/>
      <c r="C275" s="214" t="s">
        <v>329</v>
      </c>
      <c r="D275" s="215" t="s">
        <v>306</v>
      </c>
      <c r="E275" s="201"/>
      <c r="G275" s="201"/>
      <c r="H275" s="217">
        <v>73</v>
      </c>
      <c r="I275" s="197"/>
      <c r="J275" s="218" t="s">
        <v>309</v>
      </c>
      <c r="K275" s="236" t="s">
        <v>330</v>
      </c>
      <c r="L275" s="217">
        <v>-12200</v>
      </c>
      <c r="M275" s="221" t="s">
        <v>292</v>
      </c>
      <c r="N275" s="222" t="s">
        <v>292</v>
      </c>
      <c r="O275" s="222" t="s">
        <v>292</v>
      </c>
      <c r="P275" s="197"/>
      <c r="Q275" s="197"/>
    </row>
    <row r="276" spans="1:17">
      <c r="A276" s="210">
        <v>6</v>
      </c>
      <c r="B276" s="210"/>
      <c r="C276" s="214">
        <v>1911</v>
      </c>
      <c r="D276" s="215" t="s">
        <v>331</v>
      </c>
      <c r="E276" s="201"/>
      <c r="F276" s="216">
        <v>1336</v>
      </c>
      <c r="G276" s="201"/>
      <c r="H276" s="217">
        <v>-10099</v>
      </c>
      <c r="I276" s="197"/>
      <c r="J276" s="227">
        <v>0.10009999999999999</v>
      </c>
      <c r="K276" s="197"/>
      <c r="L276" s="217">
        <f t="shared" si="10"/>
        <v>134</v>
      </c>
      <c r="M276" s="218">
        <v>0</v>
      </c>
      <c r="N276" s="222">
        <v>5</v>
      </c>
      <c r="O276" s="222" t="s">
        <v>307</v>
      </c>
      <c r="P276" s="197"/>
      <c r="Q276" s="197"/>
    </row>
    <row r="277" spans="1:17">
      <c r="A277" s="210">
        <v>7</v>
      </c>
      <c r="B277" s="210"/>
      <c r="C277" s="214" t="s">
        <v>332</v>
      </c>
      <c r="D277" s="215" t="s">
        <v>331</v>
      </c>
      <c r="E277" s="201"/>
      <c r="G277" s="201"/>
      <c r="H277" s="217">
        <v>-7680</v>
      </c>
      <c r="I277" s="197"/>
      <c r="J277" s="218" t="s">
        <v>309</v>
      </c>
      <c r="K277" s="236" t="s">
        <v>330</v>
      </c>
      <c r="L277" s="217">
        <v>6208</v>
      </c>
      <c r="M277" s="221" t="s">
        <v>292</v>
      </c>
      <c r="N277" s="222" t="s">
        <v>292</v>
      </c>
      <c r="O277" s="222" t="s">
        <v>292</v>
      </c>
      <c r="P277" s="197"/>
      <c r="Q277" s="197"/>
    </row>
    <row r="278" spans="1:17">
      <c r="A278" s="210">
        <v>8</v>
      </c>
      <c r="B278" s="210"/>
      <c r="C278" s="214">
        <v>1940</v>
      </c>
      <c r="D278" s="215" t="s">
        <v>316</v>
      </c>
      <c r="E278" s="201"/>
      <c r="F278" s="216">
        <v>126798</v>
      </c>
      <c r="G278" s="201"/>
      <c r="H278" s="217">
        <v>71770</v>
      </c>
      <c r="I278" s="197"/>
      <c r="J278" s="227">
        <v>0.04</v>
      </c>
      <c r="K278" s="197"/>
      <c r="L278" s="217">
        <f t="shared" si="10"/>
        <v>5072</v>
      </c>
      <c r="M278" s="218">
        <v>0</v>
      </c>
      <c r="N278" s="222">
        <v>25</v>
      </c>
      <c r="O278" s="222" t="s">
        <v>307</v>
      </c>
      <c r="P278" s="197"/>
      <c r="Q278" s="197"/>
    </row>
    <row r="279" spans="1:17">
      <c r="A279" s="210">
        <v>9</v>
      </c>
      <c r="B279" s="210"/>
      <c r="C279" s="214" t="s">
        <v>333</v>
      </c>
      <c r="D279" s="215" t="s">
        <v>316</v>
      </c>
      <c r="E279" s="201"/>
      <c r="G279" s="201"/>
      <c r="H279" s="217">
        <v>2400</v>
      </c>
      <c r="I279" s="197"/>
      <c r="J279" s="218" t="s">
        <v>309</v>
      </c>
      <c r="K279" s="236" t="s">
        <v>330</v>
      </c>
      <c r="L279" s="217">
        <v>-4480</v>
      </c>
      <c r="M279" s="221" t="s">
        <v>292</v>
      </c>
      <c r="N279" s="222" t="s">
        <v>292</v>
      </c>
      <c r="O279" s="222" t="s">
        <v>292</v>
      </c>
      <c r="P279" s="197"/>
      <c r="Q279" s="197"/>
    </row>
    <row r="280" spans="1:17">
      <c r="A280" s="210">
        <v>10</v>
      </c>
      <c r="B280" s="210"/>
      <c r="C280" s="214">
        <v>1970</v>
      </c>
      <c r="D280" s="215" t="s">
        <v>320</v>
      </c>
      <c r="E280" s="201"/>
      <c r="F280" s="216">
        <v>6533621</v>
      </c>
      <c r="G280" s="201"/>
      <c r="H280" s="217">
        <v>5091915</v>
      </c>
      <c r="I280" s="197"/>
      <c r="J280" s="227">
        <v>6.6699999999999995E-2</v>
      </c>
      <c r="K280" s="197"/>
      <c r="L280" s="217">
        <f t="shared" si="10"/>
        <v>435793</v>
      </c>
      <c r="M280" s="218">
        <v>0</v>
      </c>
      <c r="N280" s="222">
        <v>15</v>
      </c>
      <c r="O280" s="222" t="s">
        <v>307</v>
      </c>
      <c r="P280" s="197"/>
      <c r="Q280" s="197"/>
    </row>
    <row r="281" spans="1:17">
      <c r="A281" s="210">
        <v>11</v>
      </c>
      <c r="B281" s="210"/>
      <c r="C281" s="214" t="s">
        <v>334</v>
      </c>
      <c r="D281" s="215" t="s">
        <v>320</v>
      </c>
      <c r="E281" s="201"/>
      <c r="G281" s="201"/>
      <c r="H281" s="217">
        <v>502133</v>
      </c>
      <c r="I281" s="197"/>
      <c r="J281" s="218" t="s">
        <v>309</v>
      </c>
      <c r="K281" s="236" t="s">
        <v>330</v>
      </c>
      <c r="L281" s="217">
        <v>-699420</v>
      </c>
      <c r="M281" s="221" t="s">
        <v>292</v>
      </c>
      <c r="N281" s="222" t="s">
        <v>292</v>
      </c>
      <c r="O281" s="222" t="s">
        <v>292</v>
      </c>
      <c r="P281" s="197"/>
      <c r="Q281" s="197"/>
    </row>
    <row r="282" spans="1:17">
      <c r="A282" s="210">
        <v>12</v>
      </c>
      <c r="B282" s="210"/>
      <c r="C282" s="214">
        <v>1980</v>
      </c>
      <c r="D282" s="215" t="s">
        <v>335</v>
      </c>
      <c r="E282" s="201"/>
      <c r="F282" s="216">
        <v>108282</v>
      </c>
      <c r="G282" s="201"/>
      <c r="H282" s="217">
        <v>46520</v>
      </c>
      <c r="I282" s="197"/>
      <c r="J282" s="227">
        <v>6.6699999999999995E-2</v>
      </c>
      <c r="K282" s="220"/>
      <c r="L282" s="217">
        <f t="shared" si="10"/>
        <v>7222</v>
      </c>
      <c r="M282" s="218">
        <v>0</v>
      </c>
      <c r="N282" s="222">
        <v>15</v>
      </c>
      <c r="O282" s="222" t="s">
        <v>307</v>
      </c>
      <c r="P282" s="197"/>
      <c r="Q282" s="197"/>
    </row>
    <row r="283" spans="1:17">
      <c r="A283" s="210">
        <v>13</v>
      </c>
      <c r="B283" s="210"/>
      <c r="C283" s="214" t="s">
        <v>336</v>
      </c>
      <c r="D283" s="215" t="s">
        <v>335</v>
      </c>
      <c r="E283" s="201"/>
      <c r="F283" s="216"/>
      <c r="G283" s="201"/>
      <c r="H283" s="217">
        <v>-573</v>
      </c>
      <c r="I283" s="197"/>
      <c r="J283" s="218" t="s">
        <v>309</v>
      </c>
      <c r="K283" s="236" t="s">
        <v>330</v>
      </c>
      <c r="L283" s="217">
        <v>750</v>
      </c>
      <c r="M283" s="221" t="s">
        <v>292</v>
      </c>
      <c r="N283" s="222" t="s">
        <v>292</v>
      </c>
      <c r="O283" s="222" t="s">
        <v>292</v>
      </c>
      <c r="P283" s="197"/>
      <c r="Q283" s="197"/>
    </row>
    <row r="284" spans="1:17">
      <c r="A284" s="210">
        <v>14</v>
      </c>
      <c r="B284" s="210"/>
      <c r="C284" s="214">
        <v>1990</v>
      </c>
      <c r="D284" s="215" t="s">
        <v>337</v>
      </c>
      <c r="E284" s="201"/>
      <c r="F284" s="216"/>
      <c r="G284" s="201"/>
      <c r="H284" s="217">
        <v>0</v>
      </c>
      <c r="I284" s="197"/>
      <c r="J284" s="227" t="s">
        <v>234</v>
      </c>
      <c r="K284" s="246"/>
      <c r="L284" s="217"/>
      <c r="M284" s="218" t="s">
        <v>235</v>
      </c>
      <c r="N284" s="41"/>
      <c r="O284" s="41"/>
      <c r="P284" s="197"/>
      <c r="Q284" s="197"/>
    </row>
    <row r="285" spans="1:17">
      <c r="A285" s="210">
        <v>15</v>
      </c>
      <c r="B285" s="210"/>
      <c r="C285" s="214"/>
      <c r="D285" s="215" t="s">
        <v>239</v>
      </c>
      <c r="E285" s="201"/>
      <c r="F285" s="216"/>
      <c r="G285" s="201"/>
      <c r="H285" s="217">
        <v>0</v>
      </c>
      <c r="I285" s="197"/>
      <c r="J285" s="218">
        <v>4.1799999999999997E-2</v>
      </c>
      <c r="K285" s="197"/>
      <c r="L285" s="217">
        <f t="shared" si="10"/>
        <v>0</v>
      </c>
      <c r="M285" s="74"/>
      <c r="N285" s="57"/>
      <c r="O285" s="57"/>
      <c r="P285" s="197"/>
      <c r="Q285" s="197"/>
    </row>
    <row r="286" spans="1:17">
      <c r="A286" s="210">
        <v>16</v>
      </c>
      <c r="B286" s="210"/>
      <c r="C286" s="214">
        <v>108</v>
      </c>
      <c r="D286" s="215" t="s">
        <v>240</v>
      </c>
      <c r="E286" s="201"/>
      <c r="F286" s="216"/>
      <c r="G286" s="201"/>
      <c r="H286" s="217">
        <v>3224</v>
      </c>
      <c r="I286" s="197"/>
      <c r="J286" s="74"/>
      <c r="K286" s="197"/>
      <c r="L286" s="217"/>
      <c r="M286" s="43"/>
      <c r="N286" s="43"/>
      <c r="O286" s="57"/>
      <c r="P286" s="197"/>
      <c r="Q286" s="197"/>
    </row>
    <row r="287" spans="1:17">
      <c r="A287" s="210"/>
      <c r="B287" s="197"/>
      <c r="C287" s="210"/>
      <c r="D287" s="201"/>
      <c r="E287" s="201"/>
      <c r="F287" s="197"/>
      <c r="G287" s="201"/>
      <c r="H287" s="217"/>
      <c r="I287" s="197"/>
      <c r="J287" s="74"/>
      <c r="K287" s="197"/>
      <c r="L287" s="217"/>
      <c r="M287" s="43"/>
      <c r="N287" s="43"/>
      <c r="O287" s="43"/>
      <c r="P287" s="197"/>
      <c r="Q287" s="197"/>
    </row>
    <row r="288" spans="1:17">
      <c r="A288" s="197"/>
      <c r="B288" s="197"/>
      <c r="C288" s="197"/>
      <c r="D288" s="197"/>
      <c r="E288" s="197"/>
      <c r="F288" s="197"/>
      <c r="G288" s="203"/>
      <c r="H288" s="203"/>
      <c r="I288" s="203"/>
      <c r="J288" s="247"/>
      <c r="K288" s="203"/>
      <c r="L288" s="224"/>
      <c r="M288" s="203"/>
      <c r="N288" s="203"/>
      <c r="O288" s="203"/>
      <c r="P288" s="197"/>
      <c r="Q288" s="197"/>
    </row>
    <row r="289" spans="1:17">
      <c r="A289" s="204"/>
      <c r="B289" s="204"/>
      <c r="C289" s="204"/>
      <c r="D289" s="204"/>
      <c r="E289" s="204"/>
      <c r="F289" s="204"/>
      <c r="G289" s="208"/>
      <c r="H289" s="197"/>
      <c r="I289" s="197"/>
      <c r="J289" s="197"/>
      <c r="K289" s="197"/>
      <c r="L289" s="217"/>
      <c r="M289" s="197"/>
      <c r="N289" s="197"/>
      <c r="O289" s="197"/>
      <c r="P289" s="197"/>
      <c r="Q289" s="197"/>
    </row>
    <row r="290" spans="1:17">
      <c r="A290" s="210">
        <v>17</v>
      </c>
      <c r="B290" s="197"/>
      <c r="C290" s="197"/>
      <c r="D290" s="201" t="s">
        <v>338</v>
      </c>
      <c r="E290" s="201"/>
      <c r="F290" s="216">
        <f>SUM(F271:F289)</f>
        <v>46699755</v>
      </c>
      <c r="G290" s="201"/>
      <c r="H290" s="216">
        <f>SUM(H271:H289)</f>
        <v>26442586</v>
      </c>
      <c r="I290" s="197"/>
      <c r="J290" s="216"/>
      <c r="K290" s="197"/>
      <c r="L290" s="216">
        <f>SUM(L271:L289)</f>
        <v>-216105</v>
      </c>
      <c r="M290" s="197"/>
      <c r="N290" s="197"/>
      <c r="O290" s="197"/>
      <c r="P290" s="197"/>
      <c r="Q290" s="197"/>
    </row>
    <row r="291" spans="1:17">
      <c r="A291" s="197"/>
      <c r="B291" s="197"/>
      <c r="C291" s="197"/>
      <c r="D291" s="197"/>
      <c r="E291" s="197"/>
      <c r="F291" s="203"/>
      <c r="G291" s="203"/>
      <c r="H291" s="203"/>
      <c r="I291" s="203"/>
      <c r="J291" s="203"/>
      <c r="K291" s="203"/>
      <c r="L291" s="224"/>
      <c r="M291" s="203"/>
      <c r="N291" s="203"/>
      <c r="O291" s="203"/>
      <c r="P291" s="197"/>
      <c r="Q291" s="197"/>
    </row>
    <row r="292" spans="1:17">
      <c r="A292" s="204"/>
      <c r="B292" s="204"/>
      <c r="C292" s="204"/>
      <c r="D292" s="204"/>
      <c r="E292" s="204"/>
      <c r="F292" s="208"/>
      <c r="G292" s="208"/>
      <c r="H292" s="197"/>
      <c r="I292" s="197"/>
      <c r="J292" s="197"/>
      <c r="K292" s="197"/>
      <c r="L292" s="217"/>
      <c r="M292" s="197"/>
      <c r="N292" s="197"/>
      <c r="O292" s="197"/>
      <c r="P292" s="197"/>
      <c r="Q292" s="197"/>
    </row>
    <row r="293" spans="1:17">
      <c r="A293" s="208"/>
      <c r="B293" s="208"/>
      <c r="C293" s="208"/>
      <c r="D293" s="201" t="s">
        <v>339</v>
      </c>
      <c r="E293" s="208"/>
      <c r="F293" s="208"/>
      <c r="G293" s="208"/>
      <c r="H293" s="197"/>
      <c r="I293" s="197"/>
      <c r="J293" s="197"/>
      <c r="K293" s="197"/>
      <c r="L293" s="217"/>
      <c r="M293" s="197"/>
      <c r="N293" s="197"/>
      <c r="O293" s="197"/>
      <c r="P293" s="197"/>
      <c r="Q293" s="197"/>
    </row>
    <row r="294" spans="1:17">
      <c r="A294" s="210">
        <v>18</v>
      </c>
      <c r="B294" s="197"/>
      <c r="C294" s="248">
        <v>0.71360000000000001</v>
      </c>
      <c r="D294" s="197" t="s">
        <v>340</v>
      </c>
      <c r="E294" s="201"/>
      <c r="F294" s="216">
        <f>ROUND(F290*$C$294,0)+1</f>
        <v>33324946</v>
      </c>
      <c r="G294" s="201"/>
      <c r="H294" s="249"/>
      <c r="I294" s="197"/>
      <c r="J294" s="249"/>
      <c r="K294" s="249"/>
      <c r="L294" s="216"/>
      <c r="M294" s="249"/>
      <c r="N294" s="249"/>
      <c r="O294" s="249"/>
      <c r="P294" s="197"/>
      <c r="Q294" s="197"/>
    </row>
    <row r="295" spans="1:17">
      <c r="A295" s="210">
        <v>19</v>
      </c>
      <c r="B295" s="197"/>
      <c r="C295" s="248">
        <v>0.71360000000000001</v>
      </c>
      <c r="D295" s="201" t="s">
        <v>341</v>
      </c>
      <c r="E295" s="201"/>
      <c r="F295" s="249"/>
      <c r="G295" s="201"/>
      <c r="H295" s="216">
        <f>(H290*C295)</f>
        <v>18869429.369600002</v>
      </c>
      <c r="I295" s="197"/>
      <c r="J295" s="249"/>
      <c r="K295" s="249"/>
      <c r="L295" s="216"/>
      <c r="M295" s="249"/>
      <c r="N295" s="249"/>
      <c r="O295" s="249"/>
      <c r="P295" s="197"/>
      <c r="Q295" s="197"/>
    </row>
    <row r="296" spans="1:17">
      <c r="A296" s="210">
        <v>20</v>
      </c>
      <c r="B296" s="197"/>
      <c r="C296" s="248">
        <v>0.71360000000000001</v>
      </c>
      <c r="D296" s="201" t="s">
        <v>342</v>
      </c>
      <c r="E296" s="201"/>
      <c r="F296" s="249"/>
      <c r="G296" s="201"/>
      <c r="H296" s="249"/>
      <c r="I296" s="197"/>
      <c r="J296" s="249"/>
      <c r="K296" s="249"/>
      <c r="L296" s="216">
        <f>ROUND(L290*C296,0)</f>
        <v>-154213</v>
      </c>
      <c r="M296" s="249"/>
      <c r="N296" s="249"/>
      <c r="O296" s="249"/>
      <c r="P296" s="197"/>
      <c r="Q296" s="197"/>
    </row>
    <row r="297" spans="1:17">
      <c r="A297" s="197"/>
      <c r="B297" s="197"/>
      <c r="C297" s="197"/>
      <c r="D297" s="197"/>
      <c r="E297" s="197"/>
      <c r="F297" s="197"/>
      <c r="G297" s="203"/>
      <c r="H297" s="203"/>
      <c r="I297" s="203"/>
      <c r="J297" s="203"/>
      <c r="K297" s="203"/>
      <c r="L297" s="224"/>
      <c r="M297" s="203"/>
      <c r="N297" s="203"/>
      <c r="O297" s="203"/>
      <c r="P297" s="197"/>
      <c r="Q297" s="197"/>
    </row>
    <row r="298" spans="1:17">
      <c r="A298" s="204"/>
      <c r="B298" s="204"/>
      <c r="C298" s="204"/>
      <c r="D298" s="204"/>
      <c r="E298" s="204"/>
      <c r="F298" s="204"/>
      <c r="G298" s="208"/>
      <c r="H298" s="197"/>
      <c r="I298" s="197"/>
      <c r="J298" s="197"/>
      <c r="K298" s="197"/>
      <c r="L298" s="217"/>
      <c r="M298" s="197"/>
      <c r="N298" s="197"/>
      <c r="O298" s="197"/>
      <c r="P298" s="197"/>
      <c r="Q298" s="197"/>
    </row>
    <row r="299" spans="1:17">
      <c r="A299" s="210">
        <v>21</v>
      </c>
      <c r="B299" s="197"/>
      <c r="C299" s="197"/>
      <c r="D299" s="201" t="s">
        <v>343</v>
      </c>
      <c r="E299" s="201"/>
      <c r="F299" s="216">
        <f>F294+F240</f>
        <v>2179630203</v>
      </c>
      <c r="G299" s="201"/>
      <c r="H299" s="216">
        <f>(H295+H240)</f>
        <v>849854665.36960006</v>
      </c>
      <c r="I299" s="197"/>
      <c r="J299" s="216"/>
      <c r="K299" s="216"/>
      <c r="L299" s="216">
        <f>L296+L240</f>
        <v>80822342</v>
      </c>
      <c r="M299" s="216"/>
      <c r="N299" s="216"/>
      <c r="O299" s="216"/>
      <c r="P299" s="197"/>
      <c r="Q299" s="197"/>
    </row>
    <row r="300" spans="1:17">
      <c r="A300" s="197"/>
      <c r="B300" s="197"/>
      <c r="C300" s="197"/>
      <c r="D300" s="197"/>
      <c r="E300" s="197"/>
      <c r="F300" s="203"/>
      <c r="G300" s="203"/>
      <c r="H300" s="203"/>
      <c r="I300" s="203"/>
      <c r="J300" s="203"/>
      <c r="K300" s="203"/>
      <c r="L300" s="203"/>
      <c r="M300" s="203"/>
      <c r="N300" s="203"/>
      <c r="O300" s="203"/>
      <c r="P300" s="197"/>
      <c r="Q300" s="197"/>
    </row>
    <row r="301" spans="1:17">
      <c r="A301" s="204"/>
      <c r="B301" s="204"/>
      <c r="C301" s="204"/>
      <c r="D301" s="204"/>
      <c r="E301" s="204"/>
      <c r="F301" s="208"/>
      <c r="G301" s="208"/>
      <c r="H301" s="197"/>
      <c r="I301" s="197"/>
      <c r="J301" s="197"/>
      <c r="K301" s="197"/>
      <c r="L301" s="197"/>
      <c r="M301" s="197"/>
      <c r="N301" s="197"/>
      <c r="O301" s="197"/>
      <c r="P301" s="197"/>
      <c r="Q301" s="197"/>
    </row>
    <row r="302" spans="1:17">
      <c r="A302" s="220" t="s">
        <v>273</v>
      </c>
      <c r="B302" s="197"/>
      <c r="C302" s="197"/>
      <c r="D302" s="197"/>
      <c r="E302" s="197"/>
      <c r="F302" s="197"/>
      <c r="G302" s="197"/>
      <c r="H302" s="197"/>
      <c r="I302" s="197"/>
      <c r="J302" s="197"/>
      <c r="K302" s="197"/>
      <c r="L302" s="197"/>
      <c r="M302" s="197"/>
      <c r="N302" s="197"/>
      <c r="O302" s="197"/>
      <c r="P302" s="197"/>
      <c r="Q302" s="197"/>
    </row>
    <row r="303" spans="1:17">
      <c r="A303" s="236" t="s">
        <v>344</v>
      </c>
      <c r="B303" s="197"/>
      <c r="C303" s="197"/>
      <c r="D303" s="197"/>
      <c r="E303" s="197"/>
      <c r="F303" s="197"/>
      <c r="G303" s="197"/>
      <c r="H303" s="197"/>
      <c r="I303" s="197"/>
      <c r="J303" s="197"/>
      <c r="K303" s="197"/>
      <c r="L303" s="197"/>
      <c r="M303" s="197"/>
      <c r="N303" s="197"/>
      <c r="O303" s="197"/>
      <c r="P303" s="197"/>
      <c r="Q303" s="197"/>
    </row>
    <row r="304" spans="1:17">
      <c r="A304" s="236" t="s">
        <v>345</v>
      </c>
      <c r="B304" s="197"/>
      <c r="C304" s="197"/>
      <c r="D304" s="197"/>
      <c r="E304" s="197"/>
      <c r="F304" s="197"/>
      <c r="G304" s="197"/>
      <c r="H304" s="217"/>
      <c r="I304" s="197"/>
      <c r="J304" s="197"/>
      <c r="K304" s="197"/>
      <c r="L304" s="197"/>
      <c r="M304" s="197"/>
      <c r="N304" s="197"/>
      <c r="O304" s="197"/>
      <c r="P304" s="197"/>
      <c r="Q304" s="197"/>
    </row>
    <row r="305" spans="1:17">
      <c r="A305" s="250" t="s">
        <v>346</v>
      </c>
      <c r="B305" s="197"/>
      <c r="C305" s="197"/>
      <c r="D305" s="197"/>
      <c r="E305" s="197"/>
      <c r="F305" s="197"/>
      <c r="G305" s="197"/>
      <c r="H305" s="197"/>
      <c r="I305" s="197"/>
      <c r="J305" s="197"/>
      <c r="K305" s="197"/>
      <c r="L305" s="197"/>
      <c r="M305" s="197"/>
      <c r="N305" s="197"/>
      <c r="O305" s="197"/>
      <c r="P305" s="197"/>
      <c r="Q305" s="197"/>
    </row>
    <row r="306" spans="1:17">
      <c r="A306" s="201"/>
      <c r="B306" s="197"/>
      <c r="C306" s="197"/>
      <c r="D306" s="197"/>
      <c r="E306" s="197"/>
      <c r="F306" s="197"/>
      <c r="G306" s="197"/>
      <c r="H306" s="197"/>
      <c r="I306" s="197"/>
      <c r="J306" s="197"/>
      <c r="K306" s="197"/>
      <c r="L306" s="197"/>
      <c r="M306" s="197"/>
      <c r="N306" s="197"/>
      <c r="O306" s="197"/>
      <c r="P306" s="197"/>
      <c r="Q306" s="197"/>
    </row>
    <row r="307" spans="1:17">
      <c r="A307" s="197"/>
      <c r="B307" s="197"/>
      <c r="C307" s="197"/>
      <c r="D307" s="197"/>
      <c r="E307" s="197"/>
      <c r="F307" s="197"/>
      <c r="G307" s="197"/>
      <c r="H307" s="197"/>
      <c r="I307" s="197"/>
      <c r="J307" s="197"/>
      <c r="K307" s="197"/>
      <c r="L307" s="197"/>
      <c r="M307" s="197"/>
      <c r="N307" s="197"/>
      <c r="O307" s="197"/>
      <c r="P307" s="197"/>
      <c r="Q307" s="197"/>
    </row>
    <row r="308" spans="1:17">
      <c r="A308" s="197"/>
      <c r="B308" s="197"/>
      <c r="C308" s="197"/>
      <c r="D308" s="257" t="s">
        <v>347</v>
      </c>
      <c r="E308" s="197"/>
      <c r="F308" s="197"/>
      <c r="G308" s="197"/>
      <c r="H308" s="197"/>
      <c r="I308" s="197"/>
      <c r="J308" s="197"/>
      <c r="K308" s="197"/>
      <c r="L308" s="224">
        <f>'As Filed SCH B-3.2 - Proposed'!L299</f>
        <v>85070575</v>
      </c>
      <c r="M308" s="197"/>
      <c r="N308" s="197"/>
      <c r="O308" s="197"/>
      <c r="P308" s="197"/>
      <c r="Q308" s="197"/>
    </row>
    <row r="310" spans="1:17" ht="13" thickBot="1">
      <c r="D310" s="39" t="s">
        <v>720</v>
      </c>
      <c r="L310" s="258">
        <f>L299-L308</f>
        <v>-4248233</v>
      </c>
    </row>
    <row r="311" spans="1:17" ht="13" thickTop="1">
      <c r="D311" s="100"/>
      <c r="E311" s="100"/>
      <c r="F311" s="100"/>
      <c r="G311" s="100"/>
      <c r="H311" s="259"/>
      <c r="I311" s="100"/>
      <c r="J311" s="100"/>
      <c r="K311" s="100"/>
      <c r="L311" s="260"/>
    </row>
    <row r="312" spans="1:17">
      <c r="D312" s="100" t="s">
        <v>725</v>
      </c>
      <c r="E312" s="100"/>
      <c r="F312" s="100"/>
      <c r="G312" s="100"/>
      <c r="H312" s="261"/>
      <c r="I312" s="100"/>
      <c r="J312" s="100"/>
      <c r="K312" s="100"/>
      <c r="L312" s="260"/>
    </row>
    <row r="313" spans="1:17">
      <c r="D313" s="583"/>
      <c r="E313" s="583"/>
      <c r="F313" s="583"/>
      <c r="G313" s="583"/>
      <c r="H313" s="583"/>
      <c r="I313" s="583"/>
      <c r="J313" s="583"/>
      <c r="K313" s="583"/>
      <c r="L313" s="583"/>
      <c r="M313" s="91"/>
      <c r="N313" s="91"/>
    </row>
    <row r="314" spans="1:17">
      <c r="D314" s="583"/>
      <c r="E314" s="583"/>
      <c r="F314" s="618"/>
      <c r="G314" s="618"/>
      <c r="H314" s="618"/>
      <c r="I314" s="583"/>
      <c r="J314" s="618"/>
      <c r="K314" s="583"/>
      <c r="L314" s="583"/>
      <c r="M314" s="91"/>
      <c r="N314" s="91"/>
    </row>
    <row r="315" spans="1:17">
      <c r="D315" s="583"/>
      <c r="E315" s="583"/>
      <c r="F315" s="260"/>
      <c r="G315" s="583"/>
      <c r="H315" s="619"/>
      <c r="I315" s="583"/>
      <c r="J315" s="583"/>
      <c r="K315" s="583"/>
      <c r="L315" s="620"/>
      <c r="M315" s="91"/>
      <c r="N315" s="91"/>
    </row>
    <row r="316" spans="1:17">
      <c r="D316" s="583"/>
      <c r="E316" s="583"/>
      <c r="F316" s="260"/>
      <c r="G316" s="583"/>
      <c r="H316" s="583"/>
      <c r="I316" s="583"/>
      <c r="J316" s="621"/>
      <c r="K316" s="583"/>
      <c r="L316" s="620"/>
      <c r="M316" s="91"/>
      <c r="N316" s="91"/>
    </row>
    <row r="317" spans="1:17">
      <c r="D317" s="583"/>
      <c r="E317" s="583"/>
      <c r="F317" s="583"/>
      <c r="G317" s="583"/>
      <c r="H317" s="583"/>
      <c r="I317" s="583"/>
      <c r="J317" s="622"/>
      <c r="K317" s="583"/>
      <c r="L317" s="583"/>
      <c r="M317" s="91"/>
      <c r="N317" s="91"/>
    </row>
    <row r="318" spans="1:17">
      <c r="D318" s="583"/>
      <c r="E318" s="583"/>
      <c r="F318" s="583"/>
      <c r="G318" s="583"/>
      <c r="H318" s="583"/>
      <c r="I318" s="583"/>
      <c r="J318" s="583"/>
      <c r="K318" s="583"/>
      <c r="L318" s="623"/>
      <c r="M318" s="91"/>
      <c r="N318" s="91"/>
    </row>
    <row r="319" spans="1:17">
      <c r="D319" s="583"/>
      <c r="E319" s="583"/>
      <c r="F319" s="583"/>
      <c r="G319" s="583"/>
      <c r="H319" s="583"/>
      <c r="I319" s="583"/>
      <c r="J319" s="622"/>
      <c r="K319" s="583"/>
      <c r="L319" s="624"/>
      <c r="M319" s="91"/>
      <c r="N319" s="91"/>
    </row>
    <row r="320" spans="1:17">
      <c r="D320" s="583"/>
      <c r="E320" s="583"/>
      <c r="F320" s="583"/>
      <c r="G320" s="583"/>
      <c r="H320" s="583"/>
      <c r="I320" s="583"/>
      <c r="J320" s="583"/>
      <c r="K320" s="583"/>
      <c r="L320" s="583"/>
      <c r="M320" s="91"/>
      <c r="N320" s="91"/>
    </row>
    <row r="321" spans="4:14">
      <c r="D321" s="583"/>
      <c r="E321" s="583"/>
      <c r="F321" s="583"/>
      <c r="G321" s="583"/>
      <c r="H321" s="583"/>
      <c r="I321" s="583"/>
      <c r="J321" s="583"/>
      <c r="K321" s="583"/>
      <c r="L321" s="620"/>
      <c r="M321" s="91"/>
      <c r="N321" s="91"/>
    </row>
    <row r="322" spans="4:14">
      <c r="D322" s="583"/>
      <c r="E322" s="583"/>
      <c r="F322" s="583"/>
      <c r="G322" s="583"/>
      <c r="H322" s="583"/>
      <c r="I322" s="583"/>
      <c r="J322" s="583"/>
      <c r="K322" s="583"/>
      <c r="L322" s="583"/>
      <c r="M322" s="91"/>
      <c r="N322" s="91"/>
    </row>
    <row r="323" spans="4:14">
      <c r="D323" s="622"/>
      <c r="E323" s="583"/>
      <c r="F323" s="583"/>
      <c r="G323" s="583"/>
      <c r="H323" s="583"/>
      <c r="I323" s="583"/>
      <c r="J323" s="583"/>
      <c r="K323" s="583"/>
      <c r="L323" s="620"/>
      <c r="M323" s="91"/>
      <c r="N323" s="91"/>
    </row>
    <row r="324" spans="4:14">
      <c r="D324" s="583"/>
      <c r="E324" s="583"/>
      <c r="F324" s="583"/>
      <c r="G324" s="583"/>
      <c r="H324" s="583"/>
      <c r="I324" s="583"/>
      <c r="J324" s="583"/>
      <c r="K324" s="583"/>
      <c r="L324" s="583"/>
      <c r="M324" s="91"/>
      <c r="N324" s="91"/>
    </row>
    <row r="325" spans="4:14">
      <c r="D325" s="91"/>
      <c r="E325" s="91"/>
      <c r="F325" s="91"/>
      <c r="G325" s="91"/>
      <c r="H325" s="91"/>
      <c r="I325" s="91"/>
      <c r="J325" s="91"/>
      <c r="K325" s="91"/>
      <c r="L325" s="91"/>
      <c r="M325" s="91"/>
      <c r="N325" s="91"/>
    </row>
  </sheetData>
  <mergeCells count="6">
    <mergeCell ref="F265:H265"/>
    <mergeCell ref="F19:H19"/>
    <mergeCell ref="F62:H62"/>
    <mergeCell ref="F108:H108"/>
    <mergeCell ref="F153:H153"/>
    <mergeCell ref="F213:H213"/>
  </mergeCells>
  <hyperlinks>
    <hyperlink ref="A7" location="Sch_A" display="." xr:uid="{00000000-0004-0000-1000-000000000000}"/>
  </hyperlinks>
  <pageMargins left="1" right="0.75" top="1" bottom="1" header="0.5" footer="0.5"/>
  <pageSetup scale="12" orientation="landscape" r:id="rId1"/>
  <headerFooter alignWithMargins="0"/>
  <rowBreaks count="3" manualBreakCount="3">
    <brk id="134" max="16383" man="1"/>
    <brk id="194" max="15" man="1"/>
    <brk id="246"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Q324"/>
  <sheetViews>
    <sheetView topLeftCell="A289" workbookViewId="0">
      <selection activeCell="D324" sqref="D324"/>
    </sheetView>
  </sheetViews>
  <sheetFormatPr defaultColWidth="11.453125" defaultRowHeight="12.5"/>
  <cols>
    <col min="1" max="1" width="7.54296875" style="39" customWidth="1"/>
    <col min="2" max="2" width="11.453125" style="39" customWidth="1"/>
    <col min="3" max="3" width="14.54296875" style="39" customWidth="1"/>
    <col min="4" max="4" width="53.54296875" style="39" customWidth="1"/>
    <col min="5" max="5" width="2.453125" style="39" customWidth="1"/>
    <col min="6" max="6" width="15.453125" style="39" customWidth="1"/>
    <col min="7" max="7" width="3.453125" style="39" customWidth="1"/>
    <col min="8" max="8" width="14.453125" style="39" customWidth="1"/>
    <col min="9" max="9" width="3.453125" style="39" customWidth="1"/>
    <col min="10" max="10" width="11.453125" style="39" customWidth="1"/>
    <col min="11" max="11" width="4" style="39" customWidth="1"/>
    <col min="12" max="12" width="14.54296875" style="39" customWidth="1"/>
    <col min="13" max="13" width="12.453125" style="39" customWidth="1"/>
    <col min="14" max="14" width="11.453125" style="39" customWidth="1"/>
    <col min="15" max="15" width="12.54296875" style="39" customWidth="1"/>
    <col min="16" max="16384" width="11.453125" style="39"/>
  </cols>
  <sheetData>
    <row r="1" spans="1:17">
      <c r="A1" s="196" t="s">
        <v>167</v>
      </c>
      <c r="B1" s="196"/>
      <c r="C1" s="196"/>
      <c r="D1" s="196"/>
      <c r="E1" s="196"/>
      <c r="F1" s="196"/>
      <c r="G1" s="196"/>
      <c r="H1" s="196"/>
      <c r="I1" s="196"/>
      <c r="J1" s="196"/>
      <c r="K1" s="196"/>
      <c r="L1" s="196"/>
      <c r="M1" s="196"/>
      <c r="N1" s="196"/>
      <c r="O1" s="196"/>
      <c r="P1" s="197"/>
      <c r="Q1" s="197"/>
    </row>
    <row r="2" spans="1:17">
      <c r="A2" s="196" t="s">
        <v>168</v>
      </c>
      <c r="B2" s="196"/>
      <c r="C2" s="196"/>
      <c r="D2" s="196"/>
      <c r="E2" s="196"/>
      <c r="F2" s="196"/>
      <c r="G2" s="196"/>
      <c r="H2" s="196"/>
      <c r="I2" s="196"/>
      <c r="J2" s="196"/>
      <c r="K2" s="196"/>
      <c r="L2" s="196"/>
      <c r="M2" s="196"/>
      <c r="N2" s="196"/>
      <c r="O2" s="196"/>
      <c r="P2" s="197"/>
      <c r="Q2" s="197"/>
    </row>
    <row r="3" spans="1:17">
      <c r="A3" s="196" t="s">
        <v>169</v>
      </c>
      <c r="B3" s="196"/>
      <c r="C3" s="196"/>
      <c r="D3" s="196"/>
      <c r="E3" s="196"/>
      <c r="F3" s="196"/>
      <c r="G3" s="196"/>
      <c r="H3" s="196"/>
      <c r="I3" s="196"/>
      <c r="J3" s="196"/>
      <c r="K3" s="196"/>
      <c r="L3" s="196"/>
      <c r="M3" s="196"/>
      <c r="N3" s="196"/>
      <c r="O3" s="196"/>
      <c r="P3" s="197"/>
      <c r="Q3" s="197"/>
    </row>
    <row r="4" spans="1:17">
      <c r="A4" s="196" t="s">
        <v>170</v>
      </c>
      <c r="B4" s="196"/>
      <c r="C4" s="196"/>
      <c r="D4" s="196"/>
      <c r="E4" s="196"/>
      <c r="F4" s="196"/>
      <c r="G4" s="196"/>
      <c r="H4" s="196"/>
      <c r="I4" s="196"/>
      <c r="J4" s="196"/>
      <c r="K4" s="196"/>
      <c r="L4" s="196"/>
      <c r="M4" s="196"/>
      <c r="N4" s="196"/>
      <c r="O4" s="196"/>
      <c r="P4" s="197"/>
      <c r="Q4" s="197"/>
    </row>
    <row r="5" spans="1:17">
      <c r="A5" s="196" t="s">
        <v>171</v>
      </c>
      <c r="B5" s="196"/>
      <c r="C5" s="196"/>
      <c r="D5" s="196"/>
      <c r="E5" s="196"/>
      <c r="F5" s="196"/>
      <c r="G5" s="196"/>
      <c r="H5" s="196"/>
      <c r="I5" s="196"/>
      <c r="J5" s="196"/>
      <c r="K5" s="196"/>
      <c r="L5" s="196"/>
      <c r="M5" s="196"/>
      <c r="N5" s="196"/>
      <c r="O5" s="196"/>
      <c r="P5" s="197"/>
      <c r="Q5" s="197"/>
    </row>
    <row r="6" spans="1:17">
      <c r="A6" s="198" t="s">
        <v>172</v>
      </c>
      <c r="B6" s="196"/>
      <c r="C6" s="196"/>
      <c r="D6" s="196"/>
      <c r="E6" s="196"/>
      <c r="F6" s="196"/>
      <c r="G6" s="196"/>
      <c r="H6" s="196"/>
      <c r="I6" s="196"/>
      <c r="J6" s="196"/>
      <c r="K6" s="196"/>
      <c r="L6" s="196"/>
      <c r="M6" s="196"/>
      <c r="N6" s="196"/>
      <c r="O6" s="196"/>
      <c r="P6" s="197"/>
      <c r="Q6" s="197"/>
    </row>
    <row r="7" spans="1:17">
      <c r="A7" s="199" t="s">
        <v>173</v>
      </c>
      <c r="B7" s="196"/>
      <c r="C7" s="196"/>
      <c r="D7" s="196"/>
      <c r="E7" s="196"/>
      <c r="F7" s="196"/>
      <c r="G7" s="196"/>
      <c r="H7" s="197"/>
      <c r="I7" s="197"/>
      <c r="J7" s="197"/>
      <c r="K7" s="197"/>
      <c r="L7" s="197"/>
      <c r="M7" s="197"/>
      <c r="N7" s="197"/>
      <c r="O7" s="197"/>
      <c r="P7" s="197"/>
      <c r="Q7" s="197"/>
    </row>
    <row r="8" spans="1:17">
      <c r="A8" s="196" t="s">
        <v>174</v>
      </c>
      <c r="B8" s="196"/>
      <c r="C8" s="196"/>
      <c r="D8" s="196"/>
      <c r="E8" s="196"/>
      <c r="F8" s="196"/>
      <c r="G8" s="196"/>
      <c r="H8" s="196"/>
      <c r="I8" s="196"/>
      <c r="J8" s="196"/>
      <c r="K8" s="196"/>
      <c r="L8" s="196"/>
      <c r="M8" s="196"/>
      <c r="N8" s="196"/>
      <c r="O8" s="196"/>
      <c r="P8" s="197"/>
      <c r="Q8" s="197"/>
    </row>
    <row r="9" spans="1:17">
      <c r="A9" s="200" t="s">
        <v>175</v>
      </c>
      <c r="B9" s="200"/>
      <c r="C9" s="200"/>
      <c r="D9" s="200"/>
      <c r="E9" s="200"/>
      <c r="F9" s="200"/>
      <c r="G9" s="200"/>
      <c r="H9" s="200"/>
      <c r="I9" s="200"/>
      <c r="J9" s="200"/>
      <c r="K9" s="200"/>
      <c r="L9" s="200"/>
      <c r="M9" s="200"/>
      <c r="N9" s="200"/>
      <c r="O9" s="200"/>
      <c r="P9" s="197"/>
      <c r="Q9" s="197"/>
    </row>
    <row r="10" spans="1:17">
      <c r="A10" s="197"/>
      <c r="B10" s="197"/>
      <c r="C10" s="197"/>
      <c r="D10" s="197"/>
      <c r="E10" s="197"/>
      <c r="F10" s="197"/>
      <c r="G10" s="197"/>
      <c r="H10" s="197"/>
      <c r="I10" s="197"/>
      <c r="J10" s="197"/>
      <c r="K10" s="197"/>
      <c r="L10" s="197"/>
      <c r="M10" s="197"/>
      <c r="N10" s="197"/>
      <c r="O10" s="197"/>
      <c r="P10" s="197"/>
      <c r="Q10" s="197"/>
    </row>
    <row r="11" spans="1:17">
      <c r="A11" s="197"/>
      <c r="B11" s="197"/>
      <c r="C11" s="197"/>
      <c r="D11" s="197"/>
      <c r="E11" s="197"/>
      <c r="F11" s="197"/>
      <c r="G11" s="197"/>
      <c r="H11" s="197"/>
      <c r="I11" s="197"/>
      <c r="J11" s="197"/>
      <c r="K11" s="197"/>
      <c r="L11" s="197"/>
      <c r="M11" s="197"/>
      <c r="N11" s="197"/>
      <c r="O11" s="197"/>
      <c r="P11" s="197"/>
      <c r="Q11" s="197"/>
    </row>
    <row r="12" spans="1:17">
      <c r="A12" s="201" t="s">
        <v>176</v>
      </c>
      <c r="B12" s="197"/>
      <c r="C12" s="197"/>
      <c r="D12" s="197"/>
      <c r="E12" s="197"/>
      <c r="F12" s="197"/>
      <c r="G12" s="197"/>
      <c r="H12" s="197"/>
      <c r="I12" s="197"/>
      <c r="J12" s="197"/>
      <c r="K12" s="197"/>
      <c r="L12" s="197"/>
      <c r="M12" s="202" t="s">
        <v>177</v>
      </c>
      <c r="N12" s="197"/>
      <c r="O12" s="197"/>
      <c r="P12" s="197"/>
      <c r="Q12" s="197"/>
    </row>
    <row r="13" spans="1:17">
      <c r="A13" s="201" t="s">
        <v>178</v>
      </c>
      <c r="B13" s="197"/>
      <c r="C13" s="197"/>
      <c r="D13" s="197"/>
      <c r="E13" s="197"/>
      <c r="F13" s="197"/>
      <c r="G13" s="197"/>
      <c r="H13" s="197"/>
      <c r="I13" s="197"/>
      <c r="J13" s="197"/>
      <c r="K13" s="197"/>
      <c r="L13" s="197"/>
      <c r="M13" s="202" t="s">
        <v>179</v>
      </c>
      <c r="N13" s="197"/>
      <c r="O13" s="197"/>
      <c r="P13" s="197"/>
      <c r="Q13" s="197"/>
    </row>
    <row r="14" spans="1:17">
      <c r="A14" s="201" t="s">
        <v>180</v>
      </c>
      <c r="B14" s="197"/>
      <c r="C14" s="197"/>
      <c r="D14" s="197"/>
      <c r="E14" s="197"/>
      <c r="F14" s="197"/>
      <c r="G14" s="197"/>
      <c r="H14" s="197"/>
      <c r="I14" s="197"/>
      <c r="J14" s="197"/>
      <c r="K14" s="197"/>
      <c r="L14" s="197"/>
      <c r="M14" s="202" t="s">
        <v>181</v>
      </c>
      <c r="N14" s="197"/>
      <c r="O14" s="197"/>
      <c r="P14" s="197"/>
      <c r="Q14" s="197"/>
    </row>
    <row r="15" spans="1:17">
      <c r="A15" s="197"/>
      <c r="B15" s="197"/>
      <c r="C15" s="197"/>
      <c r="D15" s="197"/>
      <c r="E15" s="197"/>
      <c r="F15" s="197"/>
      <c r="G15" s="197"/>
      <c r="H15" s="197"/>
      <c r="I15" s="197"/>
      <c r="J15" s="197"/>
      <c r="K15" s="197"/>
      <c r="L15" s="197"/>
      <c r="M15" s="202" t="s">
        <v>182</v>
      </c>
      <c r="N15" s="197"/>
      <c r="O15" s="197"/>
      <c r="P15" s="197"/>
      <c r="Q15" s="197"/>
    </row>
    <row r="16" spans="1:17">
      <c r="A16" s="197"/>
      <c r="B16" s="197"/>
      <c r="C16" s="197"/>
      <c r="D16" s="197"/>
      <c r="E16" s="197"/>
      <c r="F16" s="197"/>
      <c r="G16" s="197"/>
      <c r="H16" s="197"/>
      <c r="I16" s="197"/>
      <c r="J16" s="197"/>
      <c r="K16" s="197"/>
      <c r="L16" s="197"/>
      <c r="M16" s="197"/>
      <c r="N16" s="197"/>
      <c r="O16" s="197"/>
      <c r="P16" s="197"/>
      <c r="Q16" s="197"/>
    </row>
    <row r="17" spans="1:17">
      <c r="A17" s="197"/>
      <c r="B17" s="197"/>
      <c r="C17" s="197"/>
      <c r="D17" s="197"/>
      <c r="E17" s="197"/>
      <c r="F17" s="203"/>
      <c r="G17" s="203"/>
      <c r="H17" s="203"/>
      <c r="I17" s="203"/>
      <c r="J17" s="251"/>
      <c r="K17" s="203"/>
      <c r="L17" s="203"/>
      <c r="M17" s="203"/>
      <c r="N17" s="203"/>
      <c r="O17" s="203"/>
      <c r="P17" s="197"/>
      <c r="Q17" s="197"/>
    </row>
    <row r="18" spans="1:17">
      <c r="A18" s="204"/>
      <c r="B18" s="205"/>
      <c r="C18" s="206"/>
      <c r="D18" s="204"/>
      <c r="E18" s="204"/>
      <c r="F18" s="207" t="s">
        <v>183</v>
      </c>
      <c r="G18" s="207"/>
      <c r="H18" s="207"/>
      <c r="I18" s="197"/>
      <c r="J18" s="252"/>
      <c r="K18" s="197"/>
      <c r="L18" s="197"/>
      <c r="M18" s="197"/>
      <c r="N18" s="197"/>
      <c r="O18" s="197"/>
      <c r="P18" s="197"/>
      <c r="Q18" s="197"/>
    </row>
    <row r="19" spans="1:17">
      <c r="A19" s="208"/>
      <c r="B19" s="209" t="s">
        <v>184</v>
      </c>
      <c r="C19" s="209" t="s">
        <v>185</v>
      </c>
      <c r="D19" s="210" t="s">
        <v>186</v>
      </c>
      <c r="E19" s="210"/>
      <c r="F19" s="676" t="s">
        <v>187</v>
      </c>
      <c r="G19" s="676"/>
      <c r="H19" s="676"/>
      <c r="I19" s="197"/>
      <c r="J19" s="253" t="s">
        <v>188</v>
      </c>
      <c r="K19" s="197"/>
      <c r="L19" s="210" t="s">
        <v>189</v>
      </c>
      <c r="M19" s="197"/>
      <c r="N19" s="210" t="s">
        <v>190</v>
      </c>
      <c r="O19" s="197"/>
      <c r="P19" s="197"/>
      <c r="Q19" s="197"/>
    </row>
    <row r="20" spans="1:17">
      <c r="A20" s="210" t="s">
        <v>80</v>
      </c>
      <c r="B20" s="210" t="s">
        <v>191</v>
      </c>
      <c r="C20" s="210" t="s">
        <v>191</v>
      </c>
      <c r="D20" s="210" t="s">
        <v>192</v>
      </c>
      <c r="E20" s="210"/>
      <c r="F20" s="210" t="s">
        <v>193</v>
      </c>
      <c r="G20" s="210"/>
      <c r="H20" s="210" t="s">
        <v>194</v>
      </c>
      <c r="I20" s="197"/>
      <c r="J20" s="253" t="s">
        <v>195</v>
      </c>
      <c r="K20" s="197"/>
      <c r="L20" s="210" t="s">
        <v>196</v>
      </c>
      <c r="M20" s="211" t="s">
        <v>197</v>
      </c>
      <c r="N20" s="210" t="s">
        <v>198</v>
      </c>
      <c r="O20" s="210" t="s">
        <v>199</v>
      </c>
      <c r="P20" s="197"/>
      <c r="Q20" s="197"/>
    </row>
    <row r="21" spans="1:17">
      <c r="A21" s="210" t="s">
        <v>200</v>
      </c>
      <c r="B21" s="210" t="s">
        <v>200</v>
      </c>
      <c r="C21" s="210" t="s">
        <v>200</v>
      </c>
      <c r="D21" s="210" t="s">
        <v>201</v>
      </c>
      <c r="E21" s="210"/>
      <c r="F21" s="210" t="s">
        <v>202</v>
      </c>
      <c r="G21" s="210"/>
      <c r="H21" s="210" t="s">
        <v>203</v>
      </c>
      <c r="I21" s="197"/>
      <c r="J21" s="253" t="s">
        <v>204</v>
      </c>
      <c r="K21" s="197"/>
      <c r="L21" s="210" t="s">
        <v>84</v>
      </c>
      <c r="M21" s="210" t="s">
        <v>205</v>
      </c>
      <c r="N21" s="210" t="s">
        <v>206</v>
      </c>
      <c r="O21" s="210" t="s">
        <v>207</v>
      </c>
      <c r="P21" s="197"/>
      <c r="Q21" s="197"/>
    </row>
    <row r="22" spans="1:17">
      <c r="A22" s="211" t="s">
        <v>208</v>
      </c>
      <c r="B22" s="211" t="s">
        <v>209</v>
      </c>
      <c r="C22" s="211" t="s">
        <v>210</v>
      </c>
      <c r="D22" s="211" t="s">
        <v>211</v>
      </c>
      <c r="E22" s="211"/>
      <c r="F22" s="211" t="s">
        <v>212</v>
      </c>
      <c r="G22" s="212"/>
      <c r="H22" s="212" t="s">
        <v>213</v>
      </c>
      <c r="I22" s="203"/>
      <c r="J22" s="254" t="s">
        <v>214</v>
      </c>
      <c r="K22" s="212"/>
      <c r="L22" s="212" t="s">
        <v>215</v>
      </c>
      <c r="M22" s="212" t="s">
        <v>216</v>
      </c>
      <c r="N22" s="212" t="s">
        <v>217</v>
      </c>
      <c r="O22" s="212" t="s">
        <v>218</v>
      </c>
      <c r="P22" s="197"/>
      <c r="Q22" s="197"/>
    </row>
    <row r="23" spans="1:17">
      <c r="A23" s="204"/>
      <c r="B23" s="204"/>
      <c r="C23" s="204"/>
      <c r="D23" s="204"/>
      <c r="E23" s="204"/>
      <c r="F23" s="205" t="s">
        <v>219</v>
      </c>
      <c r="G23" s="208"/>
      <c r="H23" s="210" t="s">
        <v>219</v>
      </c>
      <c r="I23" s="197"/>
      <c r="J23" s="252"/>
      <c r="K23" s="197"/>
      <c r="L23" s="210" t="s">
        <v>219</v>
      </c>
      <c r="M23" s="197"/>
      <c r="N23" s="197"/>
      <c r="O23" s="197"/>
      <c r="P23" s="197"/>
      <c r="Q23" s="197"/>
    </row>
    <row r="24" spans="1:17" ht="13">
      <c r="A24" s="197"/>
      <c r="B24" s="213"/>
      <c r="C24" s="197"/>
      <c r="D24" s="197"/>
      <c r="E24" s="197"/>
      <c r="F24" s="197"/>
      <c r="G24" s="197"/>
      <c r="H24" s="197"/>
      <c r="I24" s="197"/>
      <c r="J24" s="252"/>
      <c r="K24" s="197"/>
      <c r="L24" s="197"/>
      <c r="M24" s="197"/>
      <c r="N24" s="197"/>
      <c r="O24" s="197"/>
      <c r="P24" s="197"/>
      <c r="Q24" s="197"/>
    </row>
    <row r="25" spans="1:17">
      <c r="A25" s="210">
        <f>A24+1</f>
        <v>1</v>
      </c>
      <c r="B25" s="214">
        <v>310</v>
      </c>
      <c r="C25" s="214">
        <v>3100</v>
      </c>
      <c r="D25" s="215" t="s">
        <v>220</v>
      </c>
      <c r="E25" s="201"/>
      <c r="F25" s="216">
        <v>7267197</v>
      </c>
      <c r="G25" s="201"/>
      <c r="H25" s="217">
        <v>108998</v>
      </c>
      <c r="I25" s="197"/>
      <c r="J25" s="255">
        <v>0</v>
      </c>
      <c r="K25" s="197"/>
      <c r="L25" s="217">
        <f t="shared" ref="L25:L35" si="0">ROUND(F25*J25,0)</f>
        <v>0</v>
      </c>
      <c r="M25" s="219" t="s">
        <v>221</v>
      </c>
      <c r="N25" s="219"/>
      <c r="O25" s="219"/>
      <c r="P25" s="197"/>
      <c r="Q25" s="197"/>
    </row>
    <row r="26" spans="1:17">
      <c r="A26" s="210">
        <f t="shared" ref="A26:A35" si="1">A25+1</f>
        <v>2</v>
      </c>
      <c r="B26" s="214">
        <v>311</v>
      </c>
      <c r="C26" s="214">
        <v>3110</v>
      </c>
      <c r="D26" s="215" t="s">
        <v>222</v>
      </c>
      <c r="E26" s="201"/>
      <c r="F26" s="617">
        <f>'AG Recomm #1-Rem ESM Acct 311'!S27</f>
        <v>118447599</v>
      </c>
      <c r="G26" s="201"/>
      <c r="H26" s="217">
        <v>51418002</v>
      </c>
      <c r="I26" s="197"/>
      <c r="J26" s="256">
        <f>'Adj #1 East Bend 2041 Retire'!S29/100</f>
        <v>4.4900000000000002E-2</v>
      </c>
      <c r="K26" s="220"/>
      <c r="L26" s="217">
        <f t="shared" si="0"/>
        <v>5318297</v>
      </c>
      <c r="M26" s="221">
        <v>-0.1</v>
      </c>
      <c r="N26" s="222">
        <v>85</v>
      </c>
      <c r="O26" s="222" t="s">
        <v>223</v>
      </c>
      <c r="P26" s="197"/>
      <c r="Q26" s="197"/>
    </row>
    <row r="27" spans="1:17">
      <c r="A27" s="210">
        <f t="shared" si="1"/>
        <v>3</v>
      </c>
      <c r="B27" s="214">
        <v>312</v>
      </c>
      <c r="C27" s="214">
        <v>3120</v>
      </c>
      <c r="D27" s="215" t="s">
        <v>224</v>
      </c>
      <c r="E27" s="201"/>
      <c r="F27" s="216">
        <v>553244784</v>
      </c>
      <c r="G27" s="201"/>
      <c r="H27" s="217">
        <v>308069611</v>
      </c>
      <c r="I27" s="197"/>
      <c r="J27" s="256">
        <f>'Adj #1 East Bend 2041 Retire'!S30/100</f>
        <v>3.2000000000000001E-2</v>
      </c>
      <c r="K27" s="197"/>
      <c r="L27" s="217">
        <f t="shared" si="0"/>
        <v>17703833</v>
      </c>
      <c r="M27" s="221">
        <v>-0.1</v>
      </c>
      <c r="N27" s="222">
        <v>45</v>
      </c>
      <c r="O27" s="222" t="s">
        <v>225</v>
      </c>
      <c r="P27" s="197"/>
      <c r="Q27" s="197"/>
    </row>
    <row r="28" spans="1:17">
      <c r="A28" s="210">
        <f t="shared" si="1"/>
        <v>4</v>
      </c>
      <c r="B28" s="214">
        <v>312</v>
      </c>
      <c r="C28" s="214">
        <v>3123</v>
      </c>
      <c r="D28" s="215" t="s">
        <v>226</v>
      </c>
      <c r="E28" s="201"/>
      <c r="F28" s="216">
        <v>7714318</v>
      </c>
      <c r="G28" s="201"/>
      <c r="H28" s="217">
        <v>6804874</v>
      </c>
      <c r="I28" s="197"/>
      <c r="J28" s="256">
        <f>'Adj #1 East Bend 2041 Retire'!S31/100</f>
        <v>5.91E-2</v>
      </c>
      <c r="K28" s="197"/>
      <c r="L28" s="217">
        <f t="shared" si="0"/>
        <v>455916</v>
      </c>
      <c r="M28" s="221">
        <v>0</v>
      </c>
      <c r="N28" s="222">
        <v>10</v>
      </c>
      <c r="O28" s="222" t="s">
        <v>227</v>
      </c>
      <c r="P28" s="197"/>
      <c r="Q28" s="197"/>
    </row>
    <row r="29" spans="1:17">
      <c r="A29" s="210">
        <f t="shared" si="1"/>
        <v>5</v>
      </c>
      <c r="B29" s="214">
        <v>314</v>
      </c>
      <c r="C29" s="214">
        <v>3140</v>
      </c>
      <c r="D29" s="215" t="s">
        <v>228</v>
      </c>
      <c r="E29" s="201"/>
      <c r="F29" s="216">
        <v>118509201</v>
      </c>
      <c r="G29" s="201"/>
      <c r="H29" s="217">
        <v>49273455</v>
      </c>
      <c r="I29" s="197"/>
      <c r="J29" s="256">
        <f>'Adj #1 East Bend 2041 Retire'!S32/100</f>
        <v>3.4200000000000001E-2</v>
      </c>
      <c r="K29" s="197"/>
      <c r="L29" s="217">
        <f t="shared" si="0"/>
        <v>4053015</v>
      </c>
      <c r="M29" s="221">
        <v>-0.1</v>
      </c>
      <c r="N29" s="222">
        <v>40</v>
      </c>
      <c r="O29" s="222" t="s">
        <v>225</v>
      </c>
      <c r="P29" s="197"/>
      <c r="Q29" s="197"/>
    </row>
    <row r="30" spans="1:17">
      <c r="A30" s="210">
        <f t="shared" si="1"/>
        <v>6</v>
      </c>
      <c r="B30" s="214">
        <v>315</v>
      </c>
      <c r="C30" s="214">
        <v>3150</v>
      </c>
      <c r="D30" s="215" t="s">
        <v>229</v>
      </c>
      <c r="E30" s="201"/>
      <c r="F30" s="216">
        <v>51143847</v>
      </c>
      <c r="G30" s="201"/>
      <c r="H30" s="217">
        <v>31953342</v>
      </c>
      <c r="I30" s="197"/>
      <c r="J30" s="256">
        <f>'Adj #1 East Bend 2041 Retire'!S33/100</f>
        <v>2.2000000000000002E-2</v>
      </c>
      <c r="K30" s="197"/>
      <c r="L30" s="217">
        <f t="shared" si="0"/>
        <v>1125165</v>
      </c>
      <c r="M30" s="221">
        <v>-0.1</v>
      </c>
      <c r="N30" s="222">
        <v>65</v>
      </c>
      <c r="O30" s="222" t="s">
        <v>230</v>
      </c>
      <c r="P30" s="197"/>
      <c r="Q30" s="197"/>
    </row>
    <row r="31" spans="1:17">
      <c r="A31" s="210">
        <f t="shared" si="1"/>
        <v>7</v>
      </c>
      <c r="B31" s="214">
        <v>316</v>
      </c>
      <c r="C31" s="214">
        <v>3160</v>
      </c>
      <c r="D31" s="215" t="s">
        <v>231</v>
      </c>
      <c r="E31" s="201"/>
      <c r="F31" s="216">
        <v>24584185</v>
      </c>
      <c r="G31" s="201"/>
      <c r="H31" s="217">
        <v>12356024</v>
      </c>
      <c r="I31" s="197"/>
      <c r="J31" s="256">
        <f>'Adj #1 East Bend 2041 Retire'!S34/100</f>
        <v>3.5799999999999998E-2</v>
      </c>
      <c r="K31" s="197"/>
      <c r="L31" s="217">
        <f t="shared" si="0"/>
        <v>880114</v>
      </c>
      <c r="M31" s="221">
        <v>-0.1</v>
      </c>
      <c r="N31" s="222">
        <v>55</v>
      </c>
      <c r="O31" s="222" t="s">
        <v>232</v>
      </c>
      <c r="P31" s="197"/>
      <c r="Q31" s="197"/>
    </row>
    <row r="32" spans="1:17">
      <c r="A32" s="210">
        <f t="shared" si="1"/>
        <v>8</v>
      </c>
      <c r="B32" s="214">
        <v>317</v>
      </c>
      <c r="C32" s="214">
        <v>3170</v>
      </c>
      <c r="D32" s="215" t="s">
        <v>233</v>
      </c>
      <c r="E32" s="201"/>
      <c r="F32" s="216">
        <v>0</v>
      </c>
      <c r="G32" s="201"/>
      <c r="H32" s="217">
        <v>0</v>
      </c>
      <c r="I32" s="197"/>
      <c r="J32" s="218" t="s">
        <v>234</v>
      </c>
      <c r="K32" s="197"/>
      <c r="L32" s="217"/>
      <c r="M32" s="221" t="s">
        <v>235</v>
      </c>
      <c r="N32" s="219"/>
      <c r="O32" s="219"/>
      <c r="P32" s="197"/>
      <c r="Q32" s="197"/>
    </row>
    <row r="33" spans="1:17">
      <c r="A33" s="210">
        <f t="shared" si="1"/>
        <v>9</v>
      </c>
      <c r="B33" s="214"/>
      <c r="C33" s="214"/>
      <c r="D33" s="215" t="s">
        <v>236</v>
      </c>
      <c r="E33" s="201"/>
      <c r="F33" s="216">
        <v>8481722</v>
      </c>
      <c r="G33" s="201"/>
      <c r="H33" s="217">
        <v>0</v>
      </c>
      <c r="I33" s="197"/>
      <c r="J33" s="218" t="s">
        <v>237</v>
      </c>
      <c r="K33" s="197"/>
      <c r="L33" s="223">
        <v>490618</v>
      </c>
      <c r="M33" s="221" t="s">
        <v>238</v>
      </c>
      <c r="N33" s="219"/>
      <c r="O33" s="219"/>
      <c r="P33" s="197"/>
      <c r="Q33" s="197"/>
    </row>
    <row r="34" spans="1:17">
      <c r="A34" s="210">
        <f t="shared" si="1"/>
        <v>10</v>
      </c>
      <c r="B34" s="214"/>
      <c r="C34" s="214"/>
      <c r="D34" s="215" t="s">
        <v>239</v>
      </c>
      <c r="E34" s="201"/>
      <c r="F34" s="216">
        <v>0</v>
      </c>
      <c r="G34" s="201"/>
      <c r="H34" s="217">
        <v>0</v>
      </c>
      <c r="I34" s="197"/>
      <c r="J34" s="218">
        <v>4.7100000000000003E-2</v>
      </c>
      <c r="K34" s="197"/>
      <c r="L34" s="217">
        <f t="shared" si="0"/>
        <v>0</v>
      </c>
      <c r="M34" s="74"/>
      <c r="N34" s="43"/>
      <c r="O34" s="43"/>
      <c r="P34" s="197"/>
      <c r="Q34" s="197"/>
    </row>
    <row r="35" spans="1:17">
      <c r="A35" s="210">
        <f t="shared" si="1"/>
        <v>11</v>
      </c>
      <c r="B35" s="214"/>
      <c r="C35" s="214">
        <v>108</v>
      </c>
      <c r="D35" s="215" t="s">
        <v>240</v>
      </c>
      <c r="E35" s="201"/>
      <c r="F35" s="216">
        <v>0</v>
      </c>
      <c r="G35" s="201"/>
      <c r="H35" s="217">
        <v>-20745348</v>
      </c>
      <c r="I35" s="197"/>
      <c r="J35" s="74"/>
      <c r="K35" s="197"/>
      <c r="L35" s="217">
        <f t="shared" si="0"/>
        <v>0</v>
      </c>
      <c r="M35" s="43"/>
      <c r="N35" s="43"/>
      <c r="O35" s="43"/>
      <c r="P35" s="197"/>
      <c r="Q35" s="197"/>
    </row>
    <row r="36" spans="1:17">
      <c r="A36" s="197"/>
      <c r="B36" s="197"/>
      <c r="C36" s="197"/>
      <c r="D36" s="197"/>
      <c r="E36" s="197"/>
      <c r="F36" s="203"/>
      <c r="G36" s="203"/>
      <c r="H36" s="203"/>
      <c r="I36" s="203"/>
      <c r="J36" s="203"/>
      <c r="K36" s="203"/>
      <c r="L36" s="224"/>
      <c r="M36" s="203"/>
      <c r="N36" s="203"/>
      <c r="O36" s="203"/>
      <c r="P36" s="197"/>
      <c r="Q36" s="197"/>
    </row>
    <row r="37" spans="1:17">
      <c r="A37" s="204"/>
      <c r="B37" s="204"/>
      <c r="C37" s="204"/>
      <c r="D37" s="204"/>
      <c r="E37" s="204"/>
      <c r="F37" s="208"/>
      <c r="G37" s="208"/>
      <c r="H37" s="197"/>
      <c r="I37" s="197"/>
      <c r="J37" s="197"/>
      <c r="K37" s="197"/>
      <c r="L37" s="217"/>
      <c r="M37" s="197"/>
      <c r="N37" s="197"/>
      <c r="O37" s="197"/>
      <c r="P37" s="197"/>
      <c r="Q37" s="197"/>
    </row>
    <row r="38" spans="1:17">
      <c r="A38" s="210">
        <f>A35+1</f>
        <v>12</v>
      </c>
      <c r="B38" s="197"/>
      <c r="C38" s="197"/>
      <c r="D38" s="201" t="s">
        <v>241</v>
      </c>
      <c r="E38" s="201"/>
      <c r="F38" s="217">
        <f>SUM(F25:F37)</f>
        <v>889392853</v>
      </c>
      <c r="G38" s="201"/>
      <c r="H38" s="217">
        <f>SUM(H25:H37)</f>
        <v>439238958</v>
      </c>
      <c r="I38" s="197"/>
      <c r="J38" s="197"/>
      <c r="K38" s="197"/>
      <c r="L38" s="217">
        <f>SUM(L25:L37)</f>
        <v>30026958</v>
      </c>
      <c r="M38" s="197"/>
      <c r="N38" s="197"/>
      <c r="O38" s="197"/>
      <c r="P38" s="197"/>
      <c r="Q38" s="197"/>
    </row>
    <row r="39" spans="1:17">
      <c r="A39" s="197"/>
      <c r="B39" s="197"/>
      <c r="C39" s="197"/>
      <c r="D39" s="197"/>
      <c r="E39" s="197"/>
      <c r="F39" s="197"/>
      <c r="G39" s="203"/>
      <c r="H39" s="203"/>
      <c r="I39" s="203"/>
      <c r="J39" s="203"/>
      <c r="K39" s="203"/>
      <c r="L39" s="203"/>
      <c r="M39" s="203"/>
      <c r="N39" s="203"/>
      <c r="O39" s="203"/>
      <c r="P39" s="197"/>
      <c r="Q39" s="197"/>
    </row>
    <row r="40" spans="1:17">
      <c r="A40" s="204"/>
      <c r="B40" s="204"/>
      <c r="C40" s="204"/>
      <c r="D40" s="204"/>
      <c r="E40" s="204"/>
      <c r="F40" s="204"/>
      <c r="G40" s="208"/>
      <c r="H40" s="197"/>
      <c r="I40" s="197"/>
      <c r="J40" s="197"/>
      <c r="K40" s="197"/>
      <c r="L40" s="197"/>
      <c r="M40" s="197"/>
      <c r="N40" s="197"/>
      <c r="O40" s="197"/>
      <c r="P40" s="197"/>
      <c r="Q40" s="197"/>
    </row>
    <row r="41" spans="1:17">
      <c r="A41" s="220" t="s">
        <v>242</v>
      </c>
      <c r="B41" s="197"/>
      <c r="C41" s="197"/>
      <c r="D41" s="197"/>
      <c r="E41" s="197"/>
      <c r="F41" s="197"/>
      <c r="G41" s="197"/>
      <c r="H41" s="197"/>
      <c r="I41" s="197"/>
      <c r="J41" s="197"/>
      <c r="K41" s="197"/>
      <c r="L41" s="197"/>
      <c r="M41" s="197"/>
      <c r="N41" s="197"/>
      <c r="O41" s="197"/>
      <c r="P41" s="197"/>
      <c r="Q41" s="197"/>
    </row>
    <row r="42" spans="1:17">
      <c r="A42" s="220"/>
      <c r="B42" s="197"/>
      <c r="C42" s="197"/>
      <c r="D42" s="197"/>
      <c r="E42" s="197"/>
      <c r="F42" s="197"/>
      <c r="G42" s="197"/>
      <c r="H42" s="197"/>
      <c r="I42" s="197"/>
      <c r="J42" s="197"/>
      <c r="K42" s="197"/>
      <c r="L42" s="197"/>
      <c r="M42" s="197"/>
      <c r="N42" s="197"/>
      <c r="O42" s="197"/>
      <c r="P42" s="197"/>
      <c r="Q42" s="197"/>
    </row>
    <row r="43" spans="1:17">
      <c r="A43" s="220"/>
      <c r="B43" s="197"/>
      <c r="C43" s="197"/>
      <c r="D43" s="197"/>
      <c r="E43" s="197"/>
      <c r="F43" s="197"/>
      <c r="G43" s="197"/>
      <c r="H43" s="197"/>
      <c r="I43" s="197"/>
      <c r="J43" s="197"/>
      <c r="K43" s="197"/>
      <c r="L43" s="197"/>
      <c r="M43" s="197"/>
      <c r="N43" s="197"/>
      <c r="O43" s="197"/>
      <c r="P43" s="197"/>
      <c r="Q43" s="197"/>
    </row>
    <row r="44" spans="1:17">
      <c r="A44" s="196" t="s">
        <v>167</v>
      </c>
      <c r="B44" s="196"/>
      <c r="C44" s="196"/>
      <c r="D44" s="196"/>
      <c r="E44" s="196"/>
      <c r="F44" s="196"/>
      <c r="G44" s="196"/>
      <c r="H44" s="196"/>
      <c r="I44" s="196"/>
      <c r="J44" s="196"/>
      <c r="K44" s="196"/>
      <c r="L44" s="196"/>
      <c r="M44" s="196"/>
      <c r="N44" s="196"/>
      <c r="O44" s="196"/>
      <c r="P44" s="197"/>
      <c r="Q44" s="197"/>
    </row>
    <row r="45" spans="1:17">
      <c r="A45" s="196" t="s">
        <v>168</v>
      </c>
      <c r="B45" s="196"/>
      <c r="C45" s="196"/>
      <c r="D45" s="196"/>
      <c r="E45" s="196"/>
      <c r="F45" s="196"/>
      <c r="G45" s="196"/>
      <c r="H45" s="196"/>
      <c r="I45" s="196"/>
      <c r="J45" s="196"/>
      <c r="K45" s="196"/>
      <c r="L45" s="196"/>
      <c r="M45" s="196"/>
      <c r="N45" s="196"/>
      <c r="O45" s="196"/>
      <c r="P45" s="197"/>
      <c r="Q45" s="197"/>
    </row>
    <row r="46" spans="1:17">
      <c r="A46" s="196" t="s">
        <v>169</v>
      </c>
      <c r="B46" s="196"/>
      <c r="C46" s="196"/>
      <c r="D46" s="196"/>
      <c r="E46" s="196"/>
      <c r="F46" s="196"/>
      <c r="G46" s="196"/>
      <c r="H46" s="196"/>
      <c r="I46" s="196"/>
      <c r="J46" s="196"/>
      <c r="K46" s="196"/>
      <c r="L46" s="196"/>
      <c r="M46" s="196"/>
      <c r="N46" s="196"/>
      <c r="O46" s="196"/>
      <c r="P46" s="197"/>
      <c r="Q46" s="197"/>
    </row>
    <row r="47" spans="1:17">
      <c r="A47" s="196" t="s">
        <v>170</v>
      </c>
      <c r="B47" s="196"/>
      <c r="C47" s="196"/>
      <c r="D47" s="196"/>
      <c r="E47" s="196"/>
      <c r="F47" s="196"/>
      <c r="G47" s="196"/>
      <c r="H47" s="196"/>
      <c r="I47" s="196"/>
      <c r="J47" s="196"/>
      <c r="K47" s="196"/>
      <c r="L47" s="196"/>
      <c r="M47" s="196"/>
      <c r="N47" s="196"/>
      <c r="O47" s="196"/>
      <c r="P47" s="197"/>
      <c r="Q47" s="197"/>
    </row>
    <row r="48" spans="1:17">
      <c r="A48" s="196" t="s">
        <v>171</v>
      </c>
      <c r="B48" s="196"/>
      <c r="C48" s="196"/>
      <c r="D48" s="196"/>
      <c r="E48" s="196"/>
      <c r="F48" s="196"/>
      <c r="G48" s="196"/>
      <c r="H48" s="196"/>
      <c r="I48" s="196"/>
      <c r="J48" s="196"/>
      <c r="K48" s="196"/>
      <c r="L48" s="196"/>
      <c r="M48" s="196"/>
      <c r="N48" s="196"/>
      <c r="O48" s="196"/>
      <c r="P48" s="197"/>
      <c r="Q48" s="197"/>
    </row>
    <row r="49" spans="1:17">
      <c r="A49" s="198" t="s">
        <v>172</v>
      </c>
      <c r="B49" s="196"/>
      <c r="C49" s="196"/>
      <c r="D49" s="196"/>
      <c r="E49" s="196"/>
      <c r="F49" s="196"/>
      <c r="G49" s="196"/>
      <c r="H49" s="196"/>
      <c r="I49" s="196"/>
      <c r="J49" s="196"/>
      <c r="K49" s="196"/>
      <c r="L49" s="196"/>
      <c r="M49" s="196"/>
      <c r="N49" s="196"/>
      <c r="O49" s="196"/>
      <c r="P49" s="197"/>
      <c r="Q49" s="197"/>
    </row>
    <row r="50" spans="1:17">
      <c r="A50" s="196"/>
      <c r="B50" s="196"/>
      <c r="C50" s="196"/>
      <c r="D50" s="196"/>
      <c r="E50" s="196"/>
      <c r="F50" s="196"/>
      <c r="G50" s="196"/>
      <c r="H50" s="197"/>
      <c r="I50" s="197"/>
      <c r="J50" s="197"/>
      <c r="K50" s="197"/>
      <c r="L50" s="197"/>
      <c r="M50" s="197"/>
      <c r="N50" s="197"/>
      <c r="O50" s="197"/>
      <c r="P50" s="197"/>
      <c r="Q50" s="197"/>
    </row>
    <row r="51" spans="1:17">
      <c r="A51" s="196" t="s">
        <v>243</v>
      </c>
      <c r="B51" s="196"/>
      <c r="C51" s="196"/>
      <c r="D51" s="196"/>
      <c r="E51" s="196"/>
      <c r="F51" s="196"/>
      <c r="G51" s="196"/>
      <c r="H51" s="196"/>
      <c r="I51" s="196"/>
      <c r="J51" s="196"/>
      <c r="K51" s="196"/>
      <c r="L51" s="196"/>
      <c r="M51" s="196"/>
      <c r="N51" s="196"/>
      <c r="O51" s="196"/>
      <c r="P51" s="197"/>
      <c r="Q51" s="197"/>
    </row>
    <row r="52" spans="1:17">
      <c r="A52" s="200" t="s">
        <v>175</v>
      </c>
      <c r="B52" s="200"/>
      <c r="C52" s="200"/>
      <c r="D52" s="200"/>
      <c r="E52" s="200"/>
      <c r="F52" s="200"/>
      <c r="G52" s="200"/>
      <c r="H52" s="200"/>
      <c r="I52" s="200"/>
      <c r="J52" s="200"/>
      <c r="K52" s="200"/>
      <c r="L52" s="200"/>
      <c r="M52" s="200"/>
      <c r="N52" s="200"/>
      <c r="O52" s="200"/>
      <c r="P52" s="197"/>
      <c r="Q52" s="197"/>
    </row>
    <row r="53" spans="1:17">
      <c r="A53" s="197"/>
      <c r="B53" s="197"/>
      <c r="C53" s="197"/>
      <c r="D53" s="197"/>
      <c r="E53" s="197"/>
      <c r="F53" s="197"/>
      <c r="G53" s="197"/>
      <c r="H53" s="197"/>
      <c r="I53" s="197"/>
      <c r="J53" s="197"/>
      <c r="K53" s="197"/>
      <c r="L53" s="197"/>
      <c r="M53" s="197"/>
      <c r="N53" s="197"/>
      <c r="O53" s="197"/>
      <c r="P53" s="197"/>
      <c r="Q53" s="197"/>
    </row>
    <row r="54" spans="1:17">
      <c r="A54" s="197"/>
      <c r="B54" s="197"/>
      <c r="C54" s="197"/>
      <c r="D54" s="197"/>
      <c r="E54" s="197"/>
      <c r="F54" s="197"/>
      <c r="G54" s="197"/>
      <c r="H54" s="197"/>
      <c r="I54" s="197"/>
      <c r="J54" s="197"/>
      <c r="K54" s="197"/>
      <c r="L54" s="197"/>
      <c r="M54" s="197"/>
      <c r="N54" s="197"/>
      <c r="O54" s="197"/>
      <c r="P54" s="197"/>
      <c r="Q54" s="197"/>
    </row>
    <row r="55" spans="1:17">
      <c r="A55" s="201" t="s">
        <v>176</v>
      </c>
      <c r="B55" s="197"/>
      <c r="C55" s="197"/>
      <c r="D55" s="197"/>
      <c r="E55" s="197"/>
      <c r="F55" s="197"/>
      <c r="G55" s="197"/>
      <c r="H55" s="197"/>
      <c r="I55" s="197"/>
      <c r="J55" s="197"/>
      <c r="K55" s="197"/>
      <c r="L55" s="197"/>
      <c r="M55" s="202" t="s">
        <v>177</v>
      </c>
      <c r="N55" s="197"/>
      <c r="O55" s="197"/>
      <c r="P55" s="197"/>
      <c r="Q55" s="197"/>
    </row>
    <row r="56" spans="1:17">
      <c r="A56" s="201" t="s">
        <v>178</v>
      </c>
      <c r="B56" s="197"/>
      <c r="C56" s="197"/>
      <c r="D56" s="197"/>
      <c r="E56" s="197"/>
      <c r="F56" s="197"/>
      <c r="G56" s="197"/>
      <c r="H56" s="197"/>
      <c r="I56" s="197"/>
      <c r="J56" s="197"/>
      <c r="K56" s="197"/>
      <c r="L56" s="197"/>
      <c r="M56" s="202" t="s">
        <v>244</v>
      </c>
      <c r="N56" s="197"/>
      <c r="O56" s="197"/>
      <c r="P56" s="197"/>
      <c r="Q56" s="197"/>
    </row>
    <row r="57" spans="1:17">
      <c r="A57" s="201" t="s">
        <v>180</v>
      </c>
      <c r="B57" s="197"/>
      <c r="C57" s="197"/>
      <c r="D57" s="197"/>
      <c r="E57" s="197"/>
      <c r="F57" s="197"/>
      <c r="G57" s="197"/>
      <c r="H57" s="197"/>
      <c r="I57" s="197"/>
      <c r="J57" s="197"/>
      <c r="K57" s="197"/>
      <c r="L57" s="197"/>
      <c r="M57" s="202" t="str">
        <f>M14</f>
        <v>WITNESS RESPONSIBLE:</v>
      </c>
      <c r="N57" s="197"/>
      <c r="O57" s="197"/>
      <c r="P57" s="197"/>
      <c r="Q57" s="197"/>
    </row>
    <row r="58" spans="1:17">
      <c r="A58" s="197"/>
      <c r="B58" s="197"/>
      <c r="C58" s="197"/>
      <c r="D58" s="197"/>
      <c r="E58" s="197"/>
      <c r="F58" s="197"/>
      <c r="G58" s="197"/>
      <c r="H58" s="197"/>
      <c r="I58" s="197"/>
      <c r="J58" s="197"/>
      <c r="K58" s="197"/>
      <c r="L58" s="197"/>
      <c r="M58" s="202" t="s">
        <v>182</v>
      </c>
      <c r="N58" s="197"/>
      <c r="O58" s="197"/>
      <c r="P58" s="197"/>
      <c r="Q58" s="197"/>
    </row>
    <row r="59" spans="1:17">
      <c r="A59" s="197"/>
      <c r="B59" s="197"/>
      <c r="C59" s="197"/>
      <c r="D59" s="197"/>
      <c r="E59" s="197"/>
      <c r="F59" s="197"/>
      <c r="G59" s="197"/>
      <c r="H59" s="197"/>
      <c r="I59" s="197"/>
      <c r="J59" s="197"/>
      <c r="K59" s="197"/>
      <c r="L59" s="197"/>
      <c r="M59" s="197"/>
      <c r="N59" s="197"/>
      <c r="O59" s="197"/>
      <c r="P59" s="197"/>
      <c r="Q59" s="197"/>
    </row>
    <row r="60" spans="1:17">
      <c r="A60" s="197"/>
      <c r="B60" s="197"/>
      <c r="C60" s="197"/>
      <c r="D60" s="197"/>
      <c r="E60" s="197"/>
      <c r="F60" s="203"/>
      <c r="G60" s="203"/>
      <c r="H60" s="203"/>
      <c r="I60" s="203"/>
      <c r="J60" s="203"/>
      <c r="K60" s="203"/>
      <c r="L60" s="203"/>
      <c r="M60" s="203"/>
      <c r="N60" s="203"/>
      <c r="O60" s="203"/>
      <c r="P60" s="197"/>
      <c r="Q60" s="197"/>
    </row>
    <row r="61" spans="1:17">
      <c r="A61" s="204"/>
      <c r="B61" s="205"/>
      <c r="C61" s="206"/>
      <c r="D61" s="204"/>
      <c r="E61" s="204"/>
      <c r="F61" s="207" t="s">
        <v>183</v>
      </c>
      <c r="G61" s="207"/>
      <c r="H61" s="207"/>
      <c r="I61" s="197"/>
      <c r="J61" s="197"/>
      <c r="K61" s="197"/>
      <c r="L61" s="197"/>
      <c r="M61" s="197"/>
      <c r="N61" s="197"/>
      <c r="O61" s="197"/>
      <c r="P61" s="197"/>
      <c r="Q61" s="197"/>
    </row>
    <row r="62" spans="1:17">
      <c r="A62" s="208"/>
      <c r="B62" s="209" t="s">
        <v>184</v>
      </c>
      <c r="C62" s="209" t="s">
        <v>185</v>
      </c>
      <c r="D62" s="210" t="s">
        <v>186</v>
      </c>
      <c r="E62" s="210"/>
      <c r="F62" s="676" t="s">
        <v>187</v>
      </c>
      <c r="G62" s="676"/>
      <c r="H62" s="676"/>
      <c r="I62" s="197"/>
      <c r="J62" s="210" t="s">
        <v>188</v>
      </c>
      <c r="K62" s="197"/>
      <c r="L62" s="210" t="s">
        <v>189</v>
      </c>
      <c r="M62" s="197"/>
      <c r="N62" s="210" t="s">
        <v>190</v>
      </c>
      <c r="O62" s="197"/>
      <c r="P62" s="197"/>
      <c r="Q62" s="197"/>
    </row>
    <row r="63" spans="1:17">
      <c r="A63" s="210" t="s">
        <v>80</v>
      </c>
      <c r="B63" s="210" t="s">
        <v>191</v>
      </c>
      <c r="C63" s="210" t="s">
        <v>191</v>
      </c>
      <c r="D63" s="210" t="s">
        <v>192</v>
      </c>
      <c r="E63" s="210"/>
      <c r="F63" s="210" t="s">
        <v>193</v>
      </c>
      <c r="G63" s="210"/>
      <c r="H63" s="210" t="s">
        <v>194</v>
      </c>
      <c r="I63" s="197"/>
      <c r="J63" s="210" t="s">
        <v>195</v>
      </c>
      <c r="K63" s="197"/>
      <c r="L63" s="210" t="s">
        <v>196</v>
      </c>
      <c r="M63" s="211" t="s">
        <v>197</v>
      </c>
      <c r="N63" s="210" t="s">
        <v>198</v>
      </c>
      <c r="O63" s="210" t="s">
        <v>199</v>
      </c>
      <c r="P63" s="197"/>
      <c r="Q63" s="197"/>
    </row>
    <row r="64" spans="1:17">
      <c r="A64" s="210" t="s">
        <v>200</v>
      </c>
      <c r="B64" s="210" t="s">
        <v>200</v>
      </c>
      <c r="C64" s="210" t="s">
        <v>200</v>
      </c>
      <c r="D64" s="210" t="s">
        <v>201</v>
      </c>
      <c r="E64" s="210"/>
      <c r="F64" s="210" t="s">
        <v>202</v>
      </c>
      <c r="G64" s="210"/>
      <c r="H64" s="210" t="s">
        <v>203</v>
      </c>
      <c r="I64" s="197"/>
      <c r="J64" s="210" t="s">
        <v>204</v>
      </c>
      <c r="K64" s="197"/>
      <c r="L64" s="210" t="s">
        <v>84</v>
      </c>
      <c r="M64" s="210" t="s">
        <v>205</v>
      </c>
      <c r="N64" s="210" t="s">
        <v>206</v>
      </c>
      <c r="O64" s="210" t="s">
        <v>207</v>
      </c>
      <c r="P64" s="197"/>
      <c r="Q64" s="197"/>
    </row>
    <row r="65" spans="1:17">
      <c r="A65" s="211" t="s">
        <v>208</v>
      </c>
      <c r="B65" s="211" t="s">
        <v>209</v>
      </c>
      <c r="C65" s="211" t="s">
        <v>210</v>
      </c>
      <c r="D65" s="211" t="s">
        <v>211</v>
      </c>
      <c r="E65" s="211"/>
      <c r="F65" s="211" t="s">
        <v>212</v>
      </c>
      <c r="G65" s="212"/>
      <c r="H65" s="212" t="s">
        <v>213</v>
      </c>
      <c r="I65" s="203"/>
      <c r="J65" s="212" t="s">
        <v>214</v>
      </c>
      <c r="K65" s="212"/>
      <c r="L65" s="212" t="s">
        <v>215</v>
      </c>
      <c r="M65" s="212" t="s">
        <v>216</v>
      </c>
      <c r="N65" s="212" t="s">
        <v>217</v>
      </c>
      <c r="O65" s="212" t="s">
        <v>218</v>
      </c>
      <c r="P65" s="197"/>
      <c r="Q65" s="197"/>
    </row>
    <row r="66" spans="1:17">
      <c r="A66" s="204"/>
      <c r="B66" s="204"/>
      <c r="C66" s="204"/>
      <c r="D66" s="204"/>
      <c r="E66" s="204"/>
      <c r="F66" s="205" t="s">
        <v>219</v>
      </c>
      <c r="G66" s="208"/>
      <c r="H66" s="210" t="s">
        <v>219</v>
      </c>
      <c r="I66" s="197"/>
      <c r="J66" s="197"/>
      <c r="K66" s="197"/>
      <c r="L66" s="210" t="s">
        <v>219</v>
      </c>
      <c r="M66" s="197"/>
      <c r="N66" s="197"/>
      <c r="O66" s="197"/>
      <c r="P66" s="197"/>
      <c r="Q66" s="197"/>
    </row>
    <row r="67" spans="1:17">
      <c r="A67" s="197"/>
      <c r="B67" s="197"/>
      <c r="C67" s="197"/>
      <c r="D67" s="197"/>
      <c r="E67" s="197"/>
      <c r="F67" s="197"/>
      <c r="G67" s="197"/>
      <c r="H67" s="197"/>
      <c r="I67" s="197"/>
      <c r="J67" s="197"/>
      <c r="K67" s="197"/>
      <c r="L67" s="197"/>
      <c r="M67" s="197"/>
      <c r="N67" s="197"/>
      <c r="O67" s="197"/>
      <c r="P67" s="197"/>
      <c r="Q67" s="197"/>
    </row>
    <row r="68" spans="1:17">
      <c r="A68" s="210" t="s">
        <v>245</v>
      </c>
      <c r="B68" s="214">
        <v>340</v>
      </c>
      <c r="C68" s="214">
        <v>3400</v>
      </c>
      <c r="D68" s="215" t="s">
        <v>220</v>
      </c>
      <c r="E68" s="201"/>
      <c r="F68" s="216">
        <v>2280504</v>
      </c>
      <c r="G68" s="201"/>
      <c r="H68" s="217">
        <v>5013</v>
      </c>
      <c r="I68" s="197"/>
      <c r="J68" s="218">
        <v>0</v>
      </c>
      <c r="K68" s="197"/>
      <c r="L68" s="217">
        <f t="shared" ref="L68:L78" si="2">ROUND(F68*J68,0)</f>
        <v>0</v>
      </c>
      <c r="M68" s="219" t="s">
        <v>221</v>
      </c>
      <c r="N68" s="219"/>
      <c r="O68" s="219"/>
      <c r="P68" s="197"/>
      <c r="Q68" s="197"/>
    </row>
    <row r="69" spans="1:17">
      <c r="A69" s="210">
        <v>2</v>
      </c>
      <c r="B69" s="214">
        <v>340</v>
      </c>
      <c r="C69" s="214">
        <v>3401</v>
      </c>
      <c r="D69" s="215" t="s">
        <v>246</v>
      </c>
      <c r="E69" s="201"/>
      <c r="F69" s="216">
        <v>0</v>
      </c>
      <c r="G69" s="201"/>
      <c r="H69" s="217">
        <v>0</v>
      </c>
      <c r="I69" s="197"/>
      <c r="J69" s="218">
        <v>0</v>
      </c>
      <c r="K69" s="220"/>
      <c r="L69" s="217">
        <f t="shared" si="2"/>
        <v>0</v>
      </c>
      <c r="M69" s="225">
        <v>0</v>
      </c>
      <c r="N69" s="226">
        <v>0</v>
      </c>
      <c r="O69" s="226">
        <v>0</v>
      </c>
      <c r="P69" s="197"/>
      <c r="Q69" s="197"/>
    </row>
    <row r="70" spans="1:17">
      <c r="A70" s="210">
        <v>3</v>
      </c>
      <c r="B70" s="214">
        <v>341</v>
      </c>
      <c r="C70" s="214">
        <v>3410</v>
      </c>
      <c r="D70" s="215" t="s">
        <v>222</v>
      </c>
      <c r="E70" s="201"/>
      <c r="F70" s="216">
        <v>36701684</v>
      </c>
      <c r="G70" s="201"/>
      <c r="H70" s="217">
        <v>29607072</v>
      </c>
      <c r="I70" s="197"/>
      <c r="J70" s="218">
        <v>1.77E-2</v>
      </c>
      <c r="K70" s="197"/>
      <c r="L70" s="217">
        <f t="shared" si="2"/>
        <v>649620</v>
      </c>
      <c r="M70" s="225">
        <v>-0.08</v>
      </c>
      <c r="N70" s="226">
        <v>60</v>
      </c>
      <c r="O70" s="226" t="s">
        <v>247</v>
      </c>
      <c r="P70" s="197"/>
      <c r="Q70" s="197"/>
    </row>
    <row r="71" spans="1:17">
      <c r="A71" s="210">
        <v>4</v>
      </c>
      <c r="B71" s="214">
        <v>342</v>
      </c>
      <c r="C71" s="214">
        <v>3420</v>
      </c>
      <c r="D71" s="215" t="s">
        <v>248</v>
      </c>
      <c r="E71" s="201"/>
      <c r="F71" s="216">
        <v>60960351</v>
      </c>
      <c r="G71" s="201"/>
      <c r="H71" s="217">
        <v>8394494</v>
      </c>
      <c r="I71" s="197"/>
      <c r="J71" s="218">
        <v>5.4600000000000003E-2</v>
      </c>
      <c r="K71" s="197"/>
      <c r="L71" s="217">
        <f t="shared" si="2"/>
        <v>3328435</v>
      </c>
      <c r="M71" s="225">
        <v>-0.08</v>
      </c>
      <c r="N71" s="226">
        <v>50</v>
      </c>
      <c r="O71" s="226" t="s">
        <v>249</v>
      </c>
      <c r="P71" s="197"/>
      <c r="Q71" s="197"/>
    </row>
    <row r="72" spans="1:17">
      <c r="A72" s="210">
        <v>5</v>
      </c>
      <c r="B72" s="214">
        <v>343</v>
      </c>
      <c r="C72" s="214">
        <v>3430</v>
      </c>
      <c r="D72" s="215" t="s">
        <v>250</v>
      </c>
      <c r="E72" s="201"/>
      <c r="F72" s="216">
        <v>6907974</v>
      </c>
      <c r="G72" s="201"/>
      <c r="H72" s="217">
        <v>-5073353</v>
      </c>
      <c r="I72" s="197"/>
      <c r="J72" s="218">
        <v>6.1400000000000003E-2</v>
      </c>
      <c r="K72" s="197"/>
      <c r="L72" s="217">
        <f t="shared" si="2"/>
        <v>424150</v>
      </c>
      <c r="M72" s="225">
        <v>-0.08</v>
      </c>
      <c r="N72" s="226">
        <v>45</v>
      </c>
      <c r="O72" s="226" t="s">
        <v>232</v>
      </c>
      <c r="P72" s="197"/>
      <c r="Q72" s="197"/>
    </row>
    <row r="73" spans="1:17">
      <c r="A73" s="210">
        <v>6</v>
      </c>
      <c r="B73" s="214">
        <v>344</v>
      </c>
      <c r="C73" s="214">
        <v>3440</v>
      </c>
      <c r="D73" s="215" t="s">
        <v>251</v>
      </c>
      <c r="E73" s="201"/>
      <c r="F73" s="216">
        <v>213483294</v>
      </c>
      <c r="G73" s="201"/>
      <c r="H73" s="217">
        <v>154693792</v>
      </c>
      <c r="I73" s="197"/>
      <c r="J73" s="218">
        <v>2.8299999999999999E-2</v>
      </c>
      <c r="K73" s="197"/>
      <c r="L73" s="217">
        <f t="shared" si="2"/>
        <v>6041577</v>
      </c>
      <c r="M73" s="225">
        <v>-0.08</v>
      </c>
      <c r="N73" s="226">
        <v>45</v>
      </c>
      <c r="O73" s="226" t="s">
        <v>232</v>
      </c>
      <c r="P73" s="197"/>
      <c r="Q73" s="197"/>
    </row>
    <row r="74" spans="1:17">
      <c r="A74" s="210">
        <v>7</v>
      </c>
      <c r="B74" s="214">
        <v>344</v>
      </c>
      <c r="C74" s="214">
        <v>3446</v>
      </c>
      <c r="D74" s="215" t="s">
        <v>252</v>
      </c>
      <c r="E74" s="201"/>
      <c r="F74" s="216">
        <v>15778050</v>
      </c>
      <c r="G74" s="201"/>
      <c r="H74" s="217">
        <v>2777310</v>
      </c>
      <c r="I74" s="197"/>
      <c r="J74" s="218">
        <v>5.2200000000000003E-2</v>
      </c>
      <c r="K74" s="197"/>
      <c r="L74" s="217">
        <f t="shared" si="2"/>
        <v>823614</v>
      </c>
      <c r="M74" s="225">
        <v>-0.21</v>
      </c>
      <c r="N74" s="226">
        <v>25</v>
      </c>
      <c r="O74" s="226" t="s">
        <v>227</v>
      </c>
      <c r="P74" s="197"/>
      <c r="Q74" s="197"/>
    </row>
    <row r="75" spans="1:17">
      <c r="A75" s="210">
        <v>8</v>
      </c>
      <c r="B75" s="214">
        <v>345</v>
      </c>
      <c r="C75" s="214">
        <v>3450</v>
      </c>
      <c r="D75" s="215" t="s">
        <v>229</v>
      </c>
      <c r="E75" s="201"/>
      <c r="F75" s="216">
        <v>19872233</v>
      </c>
      <c r="G75" s="201"/>
      <c r="H75" s="217">
        <v>13601830</v>
      </c>
      <c r="I75" s="197"/>
      <c r="J75" s="218">
        <v>3.2300000000000002E-2</v>
      </c>
      <c r="K75" s="197"/>
      <c r="L75" s="217">
        <f t="shared" si="2"/>
        <v>641873</v>
      </c>
      <c r="M75" s="225">
        <v>-0.08</v>
      </c>
      <c r="N75" s="226">
        <v>40</v>
      </c>
      <c r="O75" s="226" t="s">
        <v>253</v>
      </c>
      <c r="P75" s="197"/>
      <c r="Q75" s="197"/>
    </row>
    <row r="76" spans="1:17">
      <c r="A76" s="210">
        <v>9</v>
      </c>
      <c r="B76" s="214">
        <v>345</v>
      </c>
      <c r="C76" s="214">
        <v>3456</v>
      </c>
      <c r="D76" s="215" t="s">
        <v>254</v>
      </c>
      <c r="E76" s="201"/>
      <c r="F76" s="216">
        <v>1729695</v>
      </c>
      <c r="G76" s="201"/>
      <c r="H76" s="217">
        <v>357643</v>
      </c>
      <c r="I76" s="197"/>
      <c r="J76" s="218">
        <v>5.5100000000000003E-2</v>
      </c>
      <c r="K76" s="197"/>
      <c r="L76" s="217">
        <f t="shared" si="2"/>
        <v>95306</v>
      </c>
      <c r="M76" s="225">
        <v>-0.21</v>
      </c>
      <c r="N76" s="226">
        <v>25</v>
      </c>
      <c r="O76" s="226" t="s">
        <v>227</v>
      </c>
      <c r="P76" s="197"/>
      <c r="Q76" s="197"/>
    </row>
    <row r="77" spans="1:17">
      <c r="A77" s="210">
        <v>10</v>
      </c>
      <c r="B77" s="214">
        <v>346</v>
      </c>
      <c r="C77" s="214">
        <v>3460</v>
      </c>
      <c r="D77" s="215" t="s">
        <v>255</v>
      </c>
      <c r="E77" s="201"/>
      <c r="F77" s="216">
        <v>5174581</v>
      </c>
      <c r="G77" s="201"/>
      <c r="H77" s="217">
        <v>3672820</v>
      </c>
      <c r="I77" s="197"/>
      <c r="J77" s="218">
        <v>2.6200000000000001E-2</v>
      </c>
      <c r="K77" s="197"/>
      <c r="L77" s="217">
        <f t="shared" si="2"/>
        <v>135574</v>
      </c>
      <c r="M77" s="225">
        <v>-0.08</v>
      </c>
      <c r="N77" s="226">
        <v>40</v>
      </c>
      <c r="O77" s="226" t="s">
        <v>256</v>
      </c>
      <c r="P77" s="197"/>
      <c r="Q77" s="197"/>
    </row>
    <row r="78" spans="1:17">
      <c r="A78" s="210">
        <v>11</v>
      </c>
      <c r="B78" s="214"/>
      <c r="C78" s="214"/>
      <c r="D78" s="215" t="s">
        <v>239</v>
      </c>
      <c r="E78" s="201"/>
      <c r="F78" s="216">
        <v>0</v>
      </c>
      <c r="G78" s="201"/>
      <c r="H78" s="217">
        <v>0</v>
      </c>
      <c r="I78" s="197"/>
      <c r="J78" s="218">
        <v>3.3700000000000001E-2</v>
      </c>
      <c r="K78" s="197"/>
      <c r="L78" s="217">
        <f t="shared" si="2"/>
        <v>0</v>
      </c>
      <c r="M78" s="43"/>
      <c r="N78" s="43"/>
      <c r="O78" s="57"/>
      <c r="P78" s="197"/>
      <c r="Q78" s="197"/>
    </row>
    <row r="79" spans="1:17">
      <c r="A79" s="210">
        <v>12</v>
      </c>
      <c r="B79" s="197"/>
      <c r="C79" s="210">
        <v>108</v>
      </c>
      <c r="D79" s="215" t="s">
        <v>240</v>
      </c>
      <c r="E79" s="201"/>
      <c r="F79" s="216">
        <v>0</v>
      </c>
      <c r="G79" s="201"/>
      <c r="H79" s="217">
        <v>-1056015</v>
      </c>
      <c r="I79" s="197"/>
      <c r="J79" s="197"/>
      <c r="K79" s="197"/>
      <c r="L79" s="217"/>
      <c r="M79" s="43"/>
      <c r="N79" s="43"/>
      <c r="O79" s="43"/>
      <c r="P79" s="197"/>
      <c r="Q79" s="197"/>
    </row>
    <row r="80" spans="1:17">
      <c r="A80" s="197"/>
      <c r="B80" s="197"/>
      <c r="C80" s="197"/>
      <c r="D80" s="197"/>
      <c r="E80" s="197"/>
      <c r="F80" s="197"/>
      <c r="G80" s="197"/>
      <c r="H80" s="197"/>
      <c r="I80" s="197"/>
      <c r="J80" s="197"/>
      <c r="K80" s="197"/>
      <c r="L80" s="217"/>
      <c r="M80" s="197"/>
      <c r="N80" s="197"/>
      <c r="O80" s="197"/>
      <c r="P80" s="197"/>
      <c r="Q80" s="197"/>
    </row>
    <row r="81" spans="1:17">
      <c r="A81" s="197"/>
      <c r="B81" s="197"/>
      <c r="C81" s="197"/>
      <c r="D81" s="197"/>
      <c r="E81" s="197"/>
      <c r="F81" s="203"/>
      <c r="G81" s="203"/>
      <c r="H81" s="203"/>
      <c r="I81" s="203"/>
      <c r="J81" s="203"/>
      <c r="K81" s="203"/>
      <c r="L81" s="224"/>
      <c r="M81" s="203"/>
      <c r="N81" s="203"/>
      <c r="O81" s="203"/>
      <c r="P81" s="197"/>
      <c r="Q81" s="197"/>
    </row>
    <row r="82" spans="1:17">
      <c r="A82" s="204"/>
      <c r="B82" s="204"/>
      <c r="C82" s="204"/>
      <c r="D82" s="204"/>
      <c r="E82" s="204"/>
      <c r="F82" s="208"/>
      <c r="G82" s="208"/>
      <c r="H82" s="197"/>
      <c r="I82" s="197"/>
      <c r="J82" s="197"/>
      <c r="K82" s="197"/>
      <c r="L82" s="217"/>
      <c r="M82" s="197"/>
      <c r="N82" s="197"/>
      <c r="O82" s="197"/>
      <c r="P82" s="197"/>
      <c r="Q82" s="197"/>
    </row>
    <row r="83" spans="1:17">
      <c r="A83" s="210">
        <v>13</v>
      </c>
      <c r="B83" s="197"/>
      <c r="C83" s="197"/>
      <c r="D83" s="201" t="s">
        <v>257</v>
      </c>
      <c r="E83" s="201"/>
      <c r="F83" s="217">
        <f>SUM(F68:F82)</f>
        <v>362888366</v>
      </c>
      <c r="G83" s="201"/>
      <c r="H83" s="217">
        <f>SUM(H68:H82)</f>
        <v>206980606</v>
      </c>
      <c r="I83" s="197"/>
      <c r="J83" s="197"/>
      <c r="K83" s="197"/>
      <c r="L83" s="217">
        <f>SUM(L68:L82)</f>
        <v>12140149</v>
      </c>
      <c r="M83" s="197"/>
      <c r="N83" s="197"/>
      <c r="O83" s="197"/>
      <c r="P83" s="197"/>
      <c r="Q83" s="197"/>
    </row>
    <row r="84" spans="1:17">
      <c r="A84" s="197"/>
      <c r="B84" s="197"/>
      <c r="C84" s="197"/>
      <c r="D84" s="197"/>
      <c r="E84" s="197"/>
      <c r="F84" s="197"/>
      <c r="G84" s="203"/>
      <c r="H84" s="203"/>
      <c r="I84" s="203"/>
      <c r="J84" s="203"/>
      <c r="K84" s="203"/>
      <c r="L84" s="203"/>
      <c r="M84" s="203"/>
      <c r="N84" s="203"/>
      <c r="O84" s="203"/>
      <c r="P84" s="197"/>
      <c r="Q84" s="197"/>
    </row>
    <row r="85" spans="1:17">
      <c r="A85" s="204"/>
      <c r="B85" s="204"/>
      <c r="C85" s="204"/>
      <c r="D85" s="204"/>
      <c r="E85" s="204"/>
      <c r="F85" s="204"/>
      <c r="G85" s="208"/>
      <c r="H85" s="197"/>
      <c r="I85" s="197"/>
      <c r="J85" s="197"/>
      <c r="K85" s="197"/>
      <c r="L85" s="197"/>
      <c r="M85" s="197"/>
      <c r="N85" s="197"/>
      <c r="O85" s="197"/>
      <c r="P85" s="197"/>
      <c r="Q85" s="197"/>
    </row>
    <row r="86" spans="1:17">
      <c r="A86" s="220" t="s">
        <v>242</v>
      </c>
      <c r="B86" s="197"/>
      <c r="C86" s="197"/>
      <c r="D86" s="197"/>
      <c r="E86" s="197"/>
      <c r="F86" s="197"/>
      <c r="G86" s="197"/>
      <c r="H86" s="197"/>
      <c r="I86" s="197"/>
      <c r="J86" s="197"/>
      <c r="K86" s="197"/>
      <c r="L86" s="197"/>
      <c r="M86" s="197"/>
      <c r="N86" s="197"/>
      <c r="O86" s="197"/>
      <c r="P86" s="197"/>
      <c r="Q86" s="197"/>
    </row>
    <row r="87" spans="1:17">
      <c r="A87" s="220"/>
      <c r="B87" s="197"/>
      <c r="C87" s="197"/>
      <c r="D87" s="197"/>
      <c r="E87" s="197"/>
      <c r="F87" s="197"/>
      <c r="G87" s="197"/>
      <c r="H87" s="197"/>
      <c r="I87" s="197"/>
      <c r="J87" s="197"/>
      <c r="K87" s="197"/>
      <c r="L87" s="197"/>
      <c r="M87" s="197"/>
      <c r="N87" s="197"/>
      <c r="O87" s="197"/>
      <c r="P87" s="197"/>
      <c r="Q87" s="197"/>
    </row>
    <row r="88" spans="1:17">
      <c r="A88" s="220"/>
      <c r="B88" s="197"/>
      <c r="C88" s="197"/>
      <c r="D88" s="197"/>
      <c r="E88" s="197"/>
      <c r="F88" s="197"/>
      <c r="G88" s="197"/>
      <c r="H88" s="197"/>
      <c r="I88" s="197"/>
      <c r="J88" s="197"/>
      <c r="K88" s="197"/>
      <c r="L88" s="197"/>
      <c r="M88" s="197"/>
      <c r="N88" s="197"/>
      <c r="O88" s="197"/>
      <c r="P88" s="197"/>
      <c r="Q88" s="197"/>
    </row>
    <row r="89" spans="1:17">
      <c r="A89" s="197"/>
      <c r="B89" s="197"/>
      <c r="C89" s="197"/>
      <c r="D89" s="197"/>
      <c r="E89" s="197"/>
      <c r="F89" s="197"/>
      <c r="G89" s="197"/>
      <c r="H89" s="197"/>
      <c r="I89" s="197"/>
      <c r="J89" s="197"/>
      <c r="K89" s="197"/>
      <c r="L89" s="197"/>
      <c r="M89" s="197"/>
      <c r="N89" s="197"/>
      <c r="O89" s="197"/>
      <c r="P89" s="197"/>
      <c r="Q89" s="197"/>
    </row>
    <row r="90" spans="1:17">
      <c r="A90" s="196" t="s">
        <v>167</v>
      </c>
      <c r="B90" s="196"/>
      <c r="C90" s="196"/>
      <c r="D90" s="196"/>
      <c r="E90" s="196"/>
      <c r="F90" s="196"/>
      <c r="G90" s="196"/>
      <c r="H90" s="196"/>
      <c r="I90" s="196"/>
      <c r="J90" s="196"/>
      <c r="K90" s="196"/>
      <c r="L90" s="196"/>
      <c r="M90" s="196"/>
      <c r="N90" s="196"/>
      <c r="O90" s="196"/>
      <c r="P90" s="197"/>
      <c r="Q90" s="197"/>
    </row>
    <row r="91" spans="1:17">
      <c r="A91" s="196" t="s">
        <v>168</v>
      </c>
      <c r="B91" s="196"/>
      <c r="C91" s="196"/>
      <c r="D91" s="196"/>
      <c r="E91" s="196"/>
      <c r="F91" s="196"/>
      <c r="G91" s="196"/>
      <c r="H91" s="196"/>
      <c r="I91" s="196"/>
      <c r="J91" s="196"/>
      <c r="K91" s="196"/>
      <c r="L91" s="196"/>
      <c r="M91" s="196"/>
      <c r="N91" s="196"/>
      <c r="O91" s="196"/>
      <c r="P91" s="197"/>
      <c r="Q91" s="197"/>
    </row>
    <row r="92" spans="1:17">
      <c r="A92" s="196" t="s">
        <v>169</v>
      </c>
      <c r="B92" s="196"/>
      <c r="C92" s="196"/>
      <c r="D92" s="196"/>
      <c r="E92" s="196"/>
      <c r="F92" s="196"/>
      <c r="G92" s="196"/>
      <c r="H92" s="196"/>
      <c r="I92" s="196"/>
      <c r="J92" s="196"/>
      <c r="K92" s="196"/>
      <c r="L92" s="196"/>
      <c r="M92" s="196"/>
      <c r="N92" s="196"/>
      <c r="O92" s="196"/>
      <c r="P92" s="197"/>
      <c r="Q92" s="197"/>
    </row>
    <row r="93" spans="1:17">
      <c r="A93" s="196" t="s">
        <v>170</v>
      </c>
      <c r="B93" s="196"/>
      <c r="C93" s="196"/>
      <c r="D93" s="196"/>
      <c r="E93" s="196"/>
      <c r="F93" s="196"/>
      <c r="G93" s="196"/>
      <c r="H93" s="196"/>
      <c r="I93" s="196"/>
      <c r="J93" s="196"/>
      <c r="K93" s="196"/>
      <c r="L93" s="196"/>
      <c r="M93" s="196"/>
      <c r="N93" s="196"/>
      <c r="O93" s="196"/>
      <c r="P93" s="197"/>
      <c r="Q93" s="197"/>
    </row>
    <row r="94" spans="1:17">
      <c r="A94" s="196" t="s">
        <v>171</v>
      </c>
      <c r="B94" s="196"/>
      <c r="C94" s="196"/>
      <c r="D94" s="196"/>
      <c r="E94" s="196"/>
      <c r="F94" s="196"/>
      <c r="G94" s="196"/>
      <c r="H94" s="196"/>
      <c r="I94" s="196"/>
      <c r="J94" s="196"/>
      <c r="K94" s="196"/>
      <c r="L94" s="196"/>
      <c r="M94" s="196"/>
      <c r="N94" s="196"/>
      <c r="O94" s="196"/>
      <c r="P94" s="197"/>
      <c r="Q94" s="197"/>
    </row>
    <row r="95" spans="1:17">
      <c r="A95" s="198" t="s">
        <v>172</v>
      </c>
      <c r="B95" s="196"/>
      <c r="C95" s="196"/>
      <c r="D95" s="196"/>
      <c r="E95" s="196"/>
      <c r="F95" s="196"/>
      <c r="G95" s="196"/>
      <c r="H95" s="196"/>
      <c r="I95" s="196"/>
      <c r="J95" s="196"/>
      <c r="K95" s="196"/>
      <c r="L95" s="196"/>
      <c r="M95" s="196"/>
      <c r="N95" s="196"/>
      <c r="O95" s="196"/>
      <c r="P95" s="197"/>
      <c r="Q95" s="197"/>
    </row>
    <row r="96" spans="1:17">
      <c r="A96" s="196"/>
      <c r="B96" s="196"/>
      <c r="C96" s="196"/>
      <c r="D96" s="196"/>
      <c r="E96" s="196"/>
      <c r="F96" s="196"/>
      <c r="G96" s="196"/>
      <c r="H96" s="197"/>
      <c r="I96" s="197"/>
      <c r="J96" s="197"/>
      <c r="K96" s="197"/>
      <c r="L96" s="197"/>
      <c r="M96" s="197"/>
      <c r="N96" s="197"/>
      <c r="O96" s="197"/>
      <c r="P96" s="197"/>
      <c r="Q96" s="197"/>
    </row>
    <row r="97" spans="1:17">
      <c r="A97" s="196" t="s">
        <v>258</v>
      </c>
      <c r="B97" s="196"/>
      <c r="C97" s="196"/>
      <c r="D97" s="196"/>
      <c r="E97" s="196"/>
      <c r="F97" s="196"/>
      <c r="G97" s="196"/>
      <c r="H97" s="196"/>
      <c r="I97" s="196"/>
      <c r="J97" s="196"/>
      <c r="K97" s="196"/>
      <c r="L97" s="196"/>
      <c r="M97" s="196"/>
      <c r="N97" s="196"/>
      <c r="O97" s="196"/>
      <c r="P97" s="197"/>
      <c r="Q97" s="197"/>
    </row>
    <row r="98" spans="1:17">
      <c r="A98" s="200" t="s">
        <v>175</v>
      </c>
      <c r="B98" s="200"/>
      <c r="C98" s="200"/>
      <c r="D98" s="200"/>
      <c r="E98" s="200"/>
      <c r="F98" s="200"/>
      <c r="G98" s="200"/>
      <c r="H98" s="200"/>
      <c r="I98" s="200"/>
      <c r="J98" s="200"/>
      <c r="K98" s="200"/>
      <c r="L98" s="200"/>
      <c r="M98" s="200"/>
      <c r="N98" s="200"/>
      <c r="O98" s="200"/>
      <c r="P98" s="197"/>
      <c r="Q98" s="197"/>
    </row>
    <row r="99" spans="1:17">
      <c r="A99" s="197"/>
      <c r="B99" s="197"/>
      <c r="C99" s="197"/>
      <c r="D99" s="197"/>
      <c r="E99" s="197"/>
      <c r="F99" s="197"/>
      <c r="G99" s="197"/>
      <c r="H99" s="197"/>
      <c r="I99" s="197"/>
      <c r="J99" s="197"/>
      <c r="K99" s="197"/>
      <c r="L99" s="197"/>
      <c r="M99" s="197"/>
      <c r="N99" s="197"/>
      <c r="O99" s="197"/>
      <c r="P99" s="197"/>
      <c r="Q99" s="197"/>
    </row>
    <row r="100" spans="1:17">
      <c r="A100" s="197"/>
      <c r="B100" s="197"/>
      <c r="C100" s="197"/>
      <c r="D100" s="197"/>
      <c r="E100" s="197"/>
      <c r="F100" s="197"/>
      <c r="G100" s="197"/>
      <c r="H100" s="197"/>
      <c r="I100" s="197"/>
      <c r="J100" s="197"/>
      <c r="K100" s="197"/>
      <c r="L100" s="197"/>
      <c r="M100" s="197"/>
      <c r="N100" s="197"/>
      <c r="O100" s="197"/>
      <c r="P100" s="197"/>
      <c r="Q100" s="197"/>
    </row>
    <row r="101" spans="1:17">
      <c r="A101" s="201" t="s">
        <v>176</v>
      </c>
      <c r="B101" s="197"/>
      <c r="C101" s="197"/>
      <c r="D101" s="197"/>
      <c r="E101" s="197"/>
      <c r="F101" s="197"/>
      <c r="G101" s="197"/>
      <c r="H101" s="197"/>
      <c r="I101" s="197"/>
      <c r="J101" s="197"/>
      <c r="K101" s="197"/>
      <c r="L101" s="197"/>
      <c r="M101" s="202" t="s">
        <v>177</v>
      </c>
      <c r="N101" s="197"/>
      <c r="O101" s="197"/>
      <c r="P101" s="197"/>
      <c r="Q101" s="197"/>
    </row>
    <row r="102" spans="1:17">
      <c r="A102" s="201" t="s">
        <v>178</v>
      </c>
      <c r="B102" s="197"/>
      <c r="C102" s="197"/>
      <c r="D102" s="197"/>
      <c r="E102" s="197"/>
      <c r="F102" s="197"/>
      <c r="G102" s="197"/>
      <c r="H102" s="197"/>
      <c r="I102" s="197"/>
      <c r="J102" s="197"/>
      <c r="K102" s="197"/>
      <c r="L102" s="197"/>
      <c r="M102" s="202" t="s">
        <v>259</v>
      </c>
      <c r="N102" s="197"/>
      <c r="O102" s="197"/>
      <c r="P102" s="197"/>
      <c r="Q102" s="197"/>
    </row>
    <row r="103" spans="1:17">
      <c r="A103" s="201" t="s">
        <v>180</v>
      </c>
      <c r="B103" s="197"/>
      <c r="C103" s="197"/>
      <c r="D103" s="197"/>
      <c r="E103" s="197"/>
      <c r="F103" s="197"/>
      <c r="G103" s="197"/>
      <c r="H103" s="197"/>
      <c r="I103" s="197"/>
      <c r="J103" s="197"/>
      <c r="K103" s="197"/>
      <c r="L103" s="197"/>
      <c r="M103" s="202" t="str">
        <f>M14</f>
        <v>WITNESS RESPONSIBLE:</v>
      </c>
      <c r="N103" s="197"/>
      <c r="O103" s="197"/>
      <c r="P103" s="197"/>
      <c r="Q103" s="197"/>
    </row>
    <row r="104" spans="1:17">
      <c r="A104" s="197"/>
      <c r="B104" s="197"/>
      <c r="C104" s="197"/>
      <c r="D104" s="197"/>
      <c r="E104" s="197"/>
      <c r="F104" s="197"/>
      <c r="G104" s="197"/>
      <c r="H104" s="197"/>
      <c r="I104" s="197"/>
      <c r="J104" s="197"/>
      <c r="K104" s="197"/>
      <c r="L104" s="197"/>
      <c r="M104" s="202" t="s">
        <v>182</v>
      </c>
      <c r="N104" s="197"/>
      <c r="O104" s="197"/>
      <c r="P104" s="197"/>
      <c r="Q104" s="197"/>
    </row>
    <row r="105" spans="1:17">
      <c r="A105" s="197"/>
      <c r="B105" s="197"/>
      <c r="C105" s="197"/>
      <c r="D105" s="197"/>
      <c r="E105" s="197"/>
      <c r="F105" s="197"/>
      <c r="G105" s="197"/>
      <c r="H105" s="197"/>
      <c r="I105" s="197"/>
      <c r="J105" s="197"/>
      <c r="K105" s="197"/>
      <c r="L105" s="197"/>
      <c r="M105" s="197"/>
      <c r="N105" s="197"/>
      <c r="O105" s="197"/>
      <c r="P105" s="197"/>
      <c r="Q105" s="197"/>
    </row>
    <row r="106" spans="1:17">
      <c r="A106" s="197"/>
      <c r="B106" s="197"/>
      <c r="C106" s="197"/>
      <c r="D106" s="197"/>
      <c r="E106" s="197"/>
      <c r="F106" s="203"/>
      <c r="G106" s="203"/>
      <c r="H106" s="203"/>
      <c r="I106" s="203"/>
      <c r="J106" s="203"/>
      <c r="K106" s="203"/>
      <c r="L106" s="203"/>
      <c r="M106" s="203"/>
      <c r="N106" s="203"/>
      <c r="O106" s="203"/>
      <c r="P106" s="197"/>
      <c r="Q106" s="197"/>
    </row>
    <row r="107" spans="1:17">
      <c r="A107" s="204"/>
      <c r="B107" s="205"/>
      <c r="C107" s="206"/>
      <c r="D107" s="204"/>
      <c r="E107" s="204"/>
      <c r="F107" s="207" t="s">
        <v>183</v>
      </c>
      <c r="G107" s="207"/>
      <c r="H107" s="207"/>
      <c r="I107" s="197"/>
      <c r="J107" s="197"/>
      <c r="K107" s="197"/>
      <c r="L107" s="197"/>
      <c r="M107" s="197"/>
      <c r="N107" s="197"/>
      <c r="O107" s="197"/>
      <c r="P107" s="197"/>
      <c r="Q107" s="197"/>
    </row>
    <row r="108" spans="1:17">
      <c r="A108" s="208"/>
      <c r="B108" s="209" t="s">
        <v>184</v>
      </c>
      <c r="C108" s="209" t="s">
        <v>185</v>
      </c>
      <c r="D108" s="210" t="s">
        <v>186</v>
      </c>
      <c r="E108" s="210"/>
      <c r="F108" s="676" t="s">
        <v>187</v>
      </c>
      <c r="G108" s="676"/>
      <c r="H108" s="676"/>
      <c r="I108" s="197"/>
      <c r="J108" s="210" t="s">
        <v>188</v>
      </c>
      <c r="K108" s="197"/>
      <c r="L108" s="210" t="s">
        <v>189</v>
      </c>
      <c r="M108" s="197"/>
      <c r="N108" s="210" t="s">
        <v>190</v>
      </c>
      <c r="O108" s="197"/>
      <c r="P108" s="197"/>
      <c r="Q108" s="197"/>
    </row>
    <row r="109" spans="1:17">
      <c r="A109" s="210" t="s">
        <v>80</v>
      </c>
      <c r="B109" s="210" t="s">
        <v>191</v>
      </c>
      <c r="C109" s="210" t="s">
        <v>191</v>
      </c>
      <c r="D109" s="210" t="s">
        <v>192</v>
      </c>
      <c r="E109" s="210"/>
      <c r="F109" s="210" t="s">
        <v>193</v>
      </c>
      <c r="G109" s="210"/>
      <c r="H109" s="210" t="s">
        <v>194</v>
      </c>
      <c r="I109" s="197"/>
      <c r="J109" s="210" t="s">
        <v>195</v>
      </c>
      <c r="K109" s="197"/>
      <c r="L109" s="210" t="s">
        <v>196</v>
      </c>
      <c r="M109" s="211" t="s">
        <v>197</v>
      </c>
      <c r="N109" s="210" t="s">
        <v>198</v>
      </c>
      <c r="O109" s="210" t="s">
        <v>199</v>
      </c>
      <c r="P109" s="197"/>
      <c r="Q109" s="197"/>
    </row>
    <row r="110" spans="1:17">
      <c r="A110" s="210" t="s">
        <v>200</v>
      </c>
      <c r="B110" s="210" t="s">
        <v>200</v>
      </c>
      <c r="C110" s="210" t="s">
        <v>200</v>
      </c>
      <c r="D110" s="210" t="s">
        <v>201</v>
      </c>
      <c r="E110" s="210"/>
      <c r="F110" s="210" t="s">
        <v>202</v>
      </c>
      <c r="G110" s="210"/>
      <c r="H110" s="210" t="s">
        <v>203</v>
      </c>
      <c r="I110" s="197"/>
      <c r="J110" s="210" t="s">
        <v>204</v>
      </c>
      <c r="K110" s="197"/>
      <c r="L110" s="210" t="s">
        <v>84</v>
      </c>
      <c r="M110" s="210" t="s">
        <v>205</v>
      </c>
      <c r="N110" s="210" t="s">
        <v>206</v>
      </c>
      <c r="O110" s="210" t="s">
        <v>207</v>
      </c>
      <c r="P110" s="197"/>
      <c r="Q110" s="197"/>
    </row>
    <row r="111" spans="1:17">
      <c r="A111" s="212" t="s">
        <v>208</v>
      </c>
      <c r="B111" s="212" t="s">
        <v>209</v>
      </c>
      <c r="C111" s="212" t="s">
        <v>210</v>
      </c>
      <c r="D111" s="212" t="s">
        <v>211</v>
      </c>
      <c r="E111" s="212"/>
      <c r="F111" s="212" t="s">
        <v>212</v>
      </c>
      <c r="G111" s="212"/>
      <c r="H111" s="212" t="s">
        <v>213</v>
      </c>
      <c r="I111" s="203"/>
      <c r="J111" s="212" t="s">
        <v>214</v>
      </c>
      <c r="K111" s="212"/>
      <c r="L111" s="212" t="s">
        <v>215</v>
      </c>
      <c r="M111" s="212" t="s">
        <v>216</v>
      </c>
      <c r="N111" s="212" t="s">
        <v>217</v>
      </c>
      <c r="O111" s="212" t="s">
        <v>218</v>
      </c>
      <c r="P111" s="197"/>
      <c r="Q111" s="197"/>
    </row>
    <row r="112" spans="1:17">
      <c r="A112" s="210" t="s">
        <v>260</v>
      </c>
      <c r="B112" s="197"/>
      <c r="C112" s="197"/>
      <c r="D112" s="197"/>
      <c r="E112" s="197"/>
      <c r="F112" s="210" t="s">
        <v>219</v>
      </c>
      <c r="G112" s="197"/>
      <c r="H112" s="210" t="s">
        <v>219</v>
      </c>
      <c r="I112" s="197"/>
      <c r="J112" s="197"/>
      <c r="K112" s="197"/>
      <c r="L112" s="210" t="s">
        <v>219</v>
      </c>
      <c r="M112" s="197"/>
      <c r="N112" s="197"/>
      <c r="O112" s="197"/>
      <c r="P112" s="197"/>
      <c r="Q112" s="197"/>
    </row>
    <row r="113" spans="1:17">
      <c r="A113" s="210"/>
      <c r="B113" s="197"/>
      <c r="C113" s="197"/>
      <c r="D113" s="197"/>
      <c r="E113" s="197"/>
      <c r="F113" s="197"/>
      <c r="G113" s="197"/>
      <c r="H113" s="197"/>
      <c r="I113" s="197"/>
      <c r="J113" s="197"/>
      <c r="K113" s="197"/>
      <c r="L113" s="197"/>
      <c r="M113" s="197"/>
      <c r="N113" s="197"/>
      <c r="O113" s="197"/>
      <c r="P113" s="197"/>
      <c r="Q113" s="197"/>
    </row>
    <row r="114" spans="1:17">
      <c r="A114" s="210">
        <v>1</v>
      </c>
      <c r="B114" s="57">
        <v>350</v>
      </c>
      <c r="C114" s="57">
        <v>3500</v>
      </c>
      <c r="D114" s="152" t="s">
        <v>261</v>
      </c>
      <c r="E114" s="201"/>
      <c r="F114" s="216">
        <v>5678092</v>
      </c>
      <c r="G114" s="201"/>
      <c r="H114" s="217">
        <v>0</v>
      </c>
      <c r="I114" s="197"/>
      <c r="J114" s="227">
        <v>0</v>
      </c>
      <c r="K114" s="197"/>
      <c r="L114" s="217">
        <v>0</v>
      </c>
      <c r="M114" s="219" t="s">
        <v>221</v>
      </c>
      <c r="N114" s="43"/>
      <c r="O114" s="43"/>
      <c r="P114" s="197"/>
      <c r="Q114" s="197"/>
    </row>
    <row r="115" spans="1:17">
      <c r="A115" s="210">
        <v>2</v>
      </c>
      <c r="B115" s="57">
        <v>350</v>
      </c>
      <c r="C115" s="57">
        <v>3501</v>
      </c>
      <c r="D115" s="152" t="s">
        <v>246</v>
      </c>
      <c r="E115" s="201"/>
      <c r="F115" s="216">
        <v>1854560</v>
      </c>
      <c r="G115" s="201"/>
      <c r="H115" s="217">
        <v>759310</v>
      </c>
      <c r="I115" s="197"/>
      <c r="J115" s="227">
        <v>9.2999999999999992E-3</v>
      </c>
      <c r="K115" s="197"/>
      <c r="L115" s="217">
        <f t="shared" ref="L115:L125" si="3">ROUND(F115*J115,0)</f>
        <v>17247</v>
      </c>
      <c r="M115" s="221">
        <v>0</v>
      </c>
      <c r="N115" s="222">
        <v>75</v>
      </c>
      <c r="O115" s="222" t="s">
        <v>247</v>
      </c>
      <c r="P115" s="197"/>
      <c r="Q115" s="197"/>
    </row>
    <row r="116" spans="1:17">
      <c r="A116" s="210">
        <v>3</v>
      </c>
      <c r="B116" s="57">
        <v>352</v>
      </c>
      <c r="C116" s="57">
        <v>3520</v>
      </c>
      <c r="D116" s="152" t="s">
        <v>222</v>
      </c>
      <c r="E116" s="201"/>
      <c r="F116" s="216">
        <v>8390230</v>
      </c>
      <c r="G116" s="201"/>
      <c r="H116" s="217">
        <v>698873</v>
      </c>
      <c r="I116" s="197"/>
      <c r="J116" s="227">
        <v>1.6899999999999998E-2</v>
      </c>
      <c r="K116" s="197"/>
      <c r="L116" s="217">
        <f t="shared" si="3"/>
        <v>141795</v>
      </c>
      <c r="M116" s="221">
        <v>-0.15</v>
      </c>
      <c r="N116" s="222">
        <v>70</v>
      </c>
      <c r="O116" s="228" t="s">
        <v>230</v>
      </c>
      <c r="P116" s="197"/>
      <c r="Q116" s="197"/>
    </row>
    <row r="117" spans="1:17">
      <c r="A117" s="210">
        <v>4</v>
      </c>
      <c r="B117" s="57">
        <v>353</v>
      </c>
      <c r="C117" s="57">
        <v>3530</v>
      </c>
      <c r="D117" s="152" t="s">
        <v>262</v>
      </c>
      <c r="E117" s="201"/>
      <c r="F117" s="216">
        <v>39920032</v>
      </c>
      <c r="G117" s="201"/>
      <c r="H117" s="217">
        <v>1031605</v>
      </c>
      <c r="I117" s="197"/>
      <c r="J117" s="227">
        <v>2.3099999999999999E-2</v>
      </c>
      <c r="K117" s="197"/>
      <c r="L117" s="217">
        <f t="shared" si="3"/>
        <v>922153</v>
      </c>
      <c r="M117" s="221">
        <v>-0.1</v>
      </c>
      <c r="N117" s="228">
        <v>50</v>
      </c>
      <c r="O117" s="228" t="s">
        <v>263</v>
      </c>
      <c r="P117" s="197"/>
      <c r="Q117" s="197"/>
    </row>
    <row r="118" spans="1:17">
      <c r="A118" s="210">
        <v>5</v>
      </c>
      <c r="B118" s="57">
        <v>353</v>
      </c>
      <c r="C118" s="57">
        <v>3531</v>
      </c>
      <c r="D118" s="152" t="s">
        <v>264</v>
      </c>
      <c r="E118" s="201"/>
      <c r="F118" s="216">
        <v>13036026</v>
      </c>
      <c r="G118" s="201"/>
      <c r="H118" s="217">
        <v>5166147</v>
      </c>
      <c r="I118" s="197"/>
      <c r="J118" s="227">
        <v>2.52E-2</v>
      </c>
      <c r="K118" s="197"/>
      <c r="L118" s="217">
        <f t="shared" si="3"/>
        <v>328508</v>
      </c>
      <c r="M118" s="221">
        <v>-0.1</v>
      </c>
      <c r="N118" s="228">
        <v>50</v>
      </c>
      <c r="O118" s="228" t="s">
        <v>265</v>
      </c>
      <c r="P118" s="197"/>
      <c r="Q118" s="197"/>
    </row>
    <row r="119" spans="1:17">
      <c r="A119" s="210">
        <v>6</v>
      </c>
      <c r="B119" s="57">
        <v>353</v>
      </c>
      <c r="C119" s="57">
        <v>3532</v>
      </c>
      <c r="D119" s="152" t="s">
        <v>266</v>
      </c>
      <c r="E119" s="201"/>
      <c r="F119" s="216">
        <v>15874714</v>
      </c>
      <c r="G119" s="201"/>
      <c r="H119" s="217">
        <v>2690777</v>
      </c>
      <c r="I119" s="197"/>
      <c r="J119" s="227">
        <v>1.78E-2</v>
      </c>
      <c r="K119" s="197"/>
      <c r="L119" s="217">
        <f t="shared" si="3"/>
        <v>282570</v>
      </c>
      <c r="M119" s="221">
        <v>-0.1</v>
      </c>
      <c r="N119" s="228">
        <v>60</v>
      </c>
      <c r="O119" s="228" t="s">
        <v>230</v>
      </c>
      <c r="P119" s="197"/>
      <c r="Q119" s="197"/>
    </row>
    <row r="120" spans="1:17">
      <c r="A120" s="210">
        <v>7</v>
      </c>
      <c r="B120" s="57">
        <v>353</v>
      </c>
      <c r="C120" s="57">
        <v>3534</v>
      </c>
      <c r="D120" s="152" t="s">
        <v>267</v>
      </c>
      <c r="E120" s="201"/>
      <c r="F120" s="216">
        <v>10665478</v>
      </c>
      <c r="G120" s="201"/>
      <c r="H120" s="217">
        <v>2701283</v>
      </c>
      <c r="I120" s="197"/>
      <c r="J120" s="227">
        <v>2.87E-2</v>
      </c>
      <c r="K120" s="197"/>
      <c r="L120" s="217">
        <f t="shared" si="3"/>
        <v>306099</v>
      </c>
      <c r="M120" s="221">
        <v>-0.1</v>
      </c>
      <c r="N120" s="228">
        <v>40</v>
      </c>
      <c r="O120" s="228" t="s">
        <v>230</v>
      </c>
      <c r="P120" s="197"/>
      <c r="Q120" s="197"/>
    </row>
    <row r="121" spans="1:17">
      <c r="A121" s="210">
        <v>8</v>
      </c>
      <c r="B121" s="57">
        <v>355</v>
      </c>
      <c r="C121" s="57">
        <v>3550</v>
      </c>
      <c r="D121" s="152" t="s">
        <v>268</v>
      </c>
      <c r="E121" s="201"/>
      <c r="F121" s="216">
        <v>18509390</v>
      </c>
      <c r="G121" s="201"/>
      <c r="H121" s="217">
        <v>-5530155</v>
      </c>
      <c r="I121" s="197"/>
      <c r="J121" s="227">
        <v>2.5700000000000001E-2</v>
      </c>
      <c r="K121" s="197"/>
      <c r="L121" s="217">
        <f t="shared" si="3"/>
        <v>475691</v>
      </c>
      <c r="M121" s="221">
        <v>-0.3</v>
      </c>
      <c r="N121" s="228">
        <v>55</v>
      </c>
      <c r="O121" s="228" t="s">
        <v>263</v>
      </c>
      <c r="P121" s="197"/>
      <c r="Q121" s="197"/>
    </row>
    <row r="122" spans="1:17">
      <c r="A122" s="210">
        <v>9</v>
      </c>
      <c r="B122" s="57">
        <v>356</v>
      </c>
      <c r="C122" s="57">
        <v>3560</v>
      </c>
      <c r="D122" s="152" t="s">
        <v>269</v>
      </c>
      <c r="E122" s="201"/>
      <c r="F122" s="216">
        <v>17517922</v>
      </c>
      <c r="G122" s="201"/>
      <c r="H122" s="217">
        <v>2873042</v>
      </c>
      <c r="I122" s="197"/>
      <c r="J122" s="227">
        <v>2.0899999999999998E-2</v>
      </c>
      <c r="K122" s="197"/>
      <c r="L122" s="217">
        <f t="shared" si="3"/>
        <v>366125</v>
      </c>
      <c r="M122" s="221">
        <v>-0.25</v>
      </c>
      <c r="N122" s="228">
        <v>55</v>
      </c>
      <c r="O122" s="228" t="s">
        <v>270</v>
      </c>
      <c r="P122" s="197"/>
      <c r="Q122" s="197"/>
    </row>
    <row r="123" spans="1:17">
      <c r="A123" s="210">
        <v>10</v>
      </c>
      <c r="B123" s="57">
        <v>356</v>
      </c>
      <c r="C123" s="57">
        <v>3561</v>
      </c>
      <c r="D123" s="152" t="s">
        <v>271</v>
      </c>
      <c r="E123" s="201"/>
      <c r="F123" s="216">
        <v>3076253</v>
      </c>
      <c r="G123" s="201"/>
      <c r="H123" s="217">
        <v>165128</v>
      </c>
      <c r="I123" s="197"/>
      <c r="J123" s="227">
        <v>1.54E-2</v>
      </c>
      <c r="K123" s="197"/>
      <c r="L123" s="217">
        <f t="shared" si="3"/>
        <v>47374</v>
      </c>
      <c r="M123" s="221">
        <v>0</v>
      </c>
      <c r="N123" s="222">
        <v>65</v>
      </c>
      <c r="O123" s="228" t="s">
        <v>265</v>
      </c>
      <c r="P123" s="197"/>
      <c r="Q123" s="197"/>
    </row>
    <row r="124" spans="1:17">
      <c r="A124" s="210">
        <v>11</v>
      </c>
      <c r="B124" s="57"/>
      <c r="C124" s="57"/>
      <c r="D124" s="152" t="s">
        <v>239</v>
      </c>
      <c r="E124" s="201"/>
      <c r="F124" s="216">
        <v>0</v>
      </c>
      <c r="G124" s="201"/>
      <c r="H124" s="217">
        <v>0</v>
      </c>
      <c r="I124" s="197"/>
      <c r="J124" s="227">
        <v>2.2599999999999999E-2</v>
      </c>
      <c r="K124" s="197"/>
      <c r="L124" s="217">
        <f t="shared" si="3"/>
        <v>0</v>
      </c>
      <c r="M124" s="221"/>
      <c r="N124" s="219"/>
      <c r="O124" s="222"/>
      <c r="P124" s="197"/>
      <c r="Q124" s="197"/>
    </row>
    <row r="125" spans="1:17">
      <c r="A125" s="210">
        <v>12</v>
      </c>
      <c r="B125" s="57"/>
      <c r="C125" s="57">
        <v>108</v>
      </c>
      <c r="D125" s="152" t="s">
        <v>240</v>
      </c>
      <c r="E125" s="201"/>
      <c r="F125" s="216">
        <v>0</v>
      </c>
      <c r="G125" s="201"/>
      <c r="H125" s="217">
        <v>-2587798</v>
      </c>
      <c r="I125" s="197"/>
      <c r="J125" s="227"/>
      <c r="K125" s="197"/>
      <c r="L125" s="217">
        <f t="shared" si="3"/>
        <v>0</v>
      </c>
      <c r="M125" s="74"/>
      <c r="N125" s="43"/>
      <c r="O125" s="57"/>
      <c r="P125" s="197"/>
      <c r="Q125" s="197"/>
    </row>
    <row r="126" spans="1:17">
      <c r="A126" s="210"/>
      <c r="B126" s="197"/>
      <c r="C126" s="210"/>
      <c r="D126" s="201"/>
      <c r="E126" s="201"/>
      <c r="F126" s="216"/>
      <c r="G126" s="201"/>
      <c r="H126" s="217"/>
      <c r="I126" s="197"/>
      <c r="J126" s="229"/>
      <c r="K126" s="197"/>
      <c r="L126" s="217"/>
      <c r="M126" s="74"/>
      <c r="N126" s="43"/>
      <c r="O126" s="57"/>
      <c r="P126" s="197"/>
      <c r="Q126" s="197"/>
    </row>
    <row r="127" spans="1:17">
      <c r="A127" s="210"/>
      <c r="B127" s="197"/>
      <c r="C127" s="210"/>
      <c r="D127" s="201"/>
      <c r="E127" s="201"/>
      <c r="F127" s="216"/>
      <c r="G127" s="201"/>
      <c r="H127" s="217"/>
      <c r="I127" s="197"/>
      <c r="J127" s="229"/>
      <c r="K127" s="197"/>
      <c r="L127" s="217"/>
      <c r="M127" s="74"/>
      <c r="N127" s="43"/>
      <c r="O127" s="57"/>
      <c r="P127" s="197"/>
      <c r="Q127" s="197"/>
    </row>
    <row r="128" spans="1:17">
      <c r="A128" s="197"/>
      <c r="B128" s="197"/>
      <c r="C128" s="197"/>
      <c r="D128" s="197"/>
      <c r="E128" s="197"/>
      <c r="F128" s="197"/>
      <c r="G128" s="203"/>
      <c r="H128" s="203"/>
      <c r="I128" s="203"/>
      <c r="J128" s="203"/>
      <c r="K128" s="203"/>
      <c r="L128" s="224"/>
      <c r="M128" s="203"/>
      <c r="N128" s="203"/>
      <c r="O128" s="203"/>
      <c r="P128" s="197"/>
      <c r="Q128" s="197"/>
    </row>
    <row r="129" spans="1:17">
      <c r="A129" s="204"/>
      <c r="B129" s="204"/>
      <c r="C129" s="204"/>
      <c r="D129" s="204"/>
      <c r="E129" s="204"/>
      <c r="F129" s="204"/>
      <c r="G129" s="208"/>
      <c r="H129" s="197"/>
      <c r="I129" s="197"/>
      <c r="J129" s="197"/>
      <c r="K129" s="197"/>
      <c r="L129" s="217"/>
      <c r="M129" s="197"/>
      <c r="N129" s="197"/>
      <c r="O129" s="197"/>
      <c r="P129" s="197"/>
      <c r="Q129" s="197"/>
    </row>
    <row r="130" spans="1:17">
      <c r="A130" s="210">
        <f>A125+1</f>
        <v>13</v>
      </c>
      <c r="B130" s="197"/>
      <c r="C130" s="197"/>
      <c r="D130" s="201" t="s">
        <v>272</v>
      </c>
      <c r="E130" s="201"/>
      <c r="F130" s="216">
        <f>SUM(F114:F129)</f>
        <v>134522697</v>
      </c>
      <c r="G130" s="201"/>
      <c r="H130" s="216">
        <f>SUM(H114:H129)</f>
        <v>7968212</v>
      </c>
      <c r="I130" s="197"/>
      <c r="J130" s="197"/>
      <c r="K130" s="197"/>
      <c r="L130" s="216">
        <f>SUM(L114:L129)</f>
        <v>2887562</v>
      </c>
      <c r="M130" s="197"/>
      <c r="N130" s="197"/>
      <c r="O130" s="197"/>
      <c r="P130" s="197"/>
      <c r="Q130" s="197"/>
    </row>
    <row r="131" spans="1:17">
      <c r="A131" s="197"/>
      <c r="B131" s="197"/>
      <c r="C131" s="197"/>
      <c r="D131" s="197"/>
      <c r="E131" s="197"/>
      <c r="F131" s="197"/>
      <c r="G131" s="203"/>
      <c r="H131" s="203"/>
      <c r="I131" s="203"/>
      <c r="J131" s="203"/>
      <c r="K131" s="203"/>
      <c r="L131" s="203"/>
      <c r="M131" s="203"/>
      <c r="N131" s="203"/>
      <c r="O131" s="203"/>
      <c r="P131" s="197"/>
      <c r="Q131" s="197"/>
    </row>
    <row r="132" spans="1:17">
      <c r="A132" s="204"/>
      <c r="B132" s="204"/>
      <c r="C132" s="204"/>
      <c r="D132" s="204"/>
      <c r="E132" s="204"/>
      <c r="F132" s="204"/>
      <c r="G132" s="208"/>
      <c r="H132" s="197"/>
      <c r="I132" s="197"/>
      <c r="J132" s="197"/>
      <c r="K132" s="197"/>
      <c r="L132" s="197"/>
      <c r="M132" s="197"/>
      <c r="N132" s="197"/>
      <c r="O132" s="197"/>
      <c r="P132" s="197"/>
      <c r="Q132" s="197"/>
    </row>
    <row r="133" spans="1:17">
      <c r="A133" s="220" t="s">
        <v>273</v>
      </c>
      <c r="B133" s="197"/>
      <c r="C133" s="197"/>
      <c r="D133" s="197"/>
      <c r="E133" s="197"/>
      <c r="F133" s="197"/>
      <c r="G133" s="197"/>
      <c r="H133" s="197"/>
      <c r="I133" s="197"/>
      <c r="J133" s="197"/>
      <c r="K133" s="197"/>
      <c r="L133" s="197"/>
      <c r="M133" s="197"/>
      <c r="N133" s="197"/>
      <c r="O133" s="197"/>
      <c r="P133" s="197"/>
      <c r="Q133" s="197"/>
    </row>
    <row r="134" spans="1:17">
      <c r="A134" s="197"/>
      <c r="B134" s="197"/>
      <c r="C134" s="197"/>
      <c r="D134" s="197"/>
      <c r="E134" s="197"/>
      <c r="F134" s="197"/>
      <c r="G134" s="197"/>
      <c r="H134" s="197"/>
      <c r="I134" s="197"/>
      <c r="J134" s="197"/>
      <c r="K134" s="197"/>
      <c r="L134" s="197"/>
      <c r="M134" s="197"/>
      <c r="N134" s="197"/>
      <c r="O134" s="197"/>
      <c r="P134" s="197"/>
      <c r="Q134" s="197"/>
    </row>
    <row r="135" spans="1:17">
      <c r="A135" s="196" t="str">
        <f t="shared" ref="A135:A140" si="4">A1</f>
        <v>DUKE ENERGY KENTUCKY, INC.</v>
      </c>
      <c r="B135" s="196"/>
      <c r="C135" s="196"/>
      <c r="D135" s="196"/>
      <c r="E135" s="196"/>
      <c r="F135" s="196"/>
      <c r="G135" s="196"/>
      <c r="H135" s="196"/>
      <c r="I135" s="196"/>
      <c r="J135" s="196"/>
      <c r="K135" s="196"/>
      <c r="L135" s="196"/>
      <c r="M135" s="196"/>
      <c r="N135" s="196"/>
      <c r="O135" s="196"/>
      <c r="P135" s="197"/>
      <c r="Q135" s="197"/>
    </row>
    <row r="136" spans="1:17">
      <c r="A136" s="196" t="str">
        <f t="shared" si="4"/>
        <v>CASE NO. 2022-00372</v>
      </c>
      <c r="B136" s="196"/>
      <c r="C136" s="196"/>
      <c r="D136" s="196"/>
      <c r="E136" s="196"/>
      <c r="F136" s="196"/>
      <c r="G136" s="196"/>
      <c r="H136" s="196"/>
      <c r="I136" s="196"/>
      <c r="J136" s="196"/>
      <c r="K136" s="196"/>
      <c r="L136" s="196"/>
      <c r="M136" s="196"/>
      <c r="N136" s="196"/>
      <c r="O136" s="196"/>
      <c r="P136" s="197"/>
      <c r="Q136" s="197"/>
    </row>
    <row r="137" spans="1:17">
      <c r="A137" s="196" t="str">
        <f t="shared" si="4"/>
        <v>DEPRECIATION AND AMORTIZATION ACCRUAL RATES AND</v>
      </c>
      <c r="B137" s="196"/>
      <c r="C137" s="196"/>
      <c r="D137" s="196"/>
      <c r="E137" s="196"/>
      <c r="F137" s="196"/>
      <c r="G137" s="196"/>
      <c r="H137" s="196"/>
      <c r="I137" s="196"/>
      <c r="J137" s="196"/>
      <c r="K137" s="196"/>
      <c r="L137" s="196"/>
      <c r="M137" s="196"/>
      <c r="N137" s="196"/>
      <c r="O137" s="196"/>
      <c r="P137" s="197"/>
      <c r="Q137" s="197"/>
    </row>
    <row r="138" spans="1:17">
      <c r="A138" s="196" t="str">
        <f t="shared" si="4"/>
        <v>JURISDICTIONAL ACCUMULATED BALANCES BY ACCOUNTS,</v>
      </c>
      <c r="B138" s="196"/>
      <c r="C138" s="196"/>
      <c r="D138" s="196"/>
      <c r="E138" s="196"/>
      <c r="F138" s="196"/>
      <c r="G138" s="196"/>
      <c r="H138" s="196"/>
      <c r="I138" s="196"/>
      <c r="J138" s="196"/>
      <c r="K138" s="196"/>
      <c r="L138" s="196"/>
      <c r="M138" s="196"/>
      <c r="N138" s="196"/>
      <c r="O138" s="196"/>
      <c r="P138" s="197"/>
      <c r="Q138" s="197"/>
    </row>
    <row r="139" spans="1:17">
      <c r="A139" s="196" t="str">
        <f t="shared" si="4"/>
        <v>FUNCTIONAL CLASS OR MAJOR PROPERTY GROUP</v>
      </c>
      <c r="B139" s="196"/>
      <c r="C139" s="196"/>
      <c r="D139" s="196"/>
      <c r="E139" s="196"/>
      <c r="F139" s="196"/>
      <c r="G139" s="196"/>
      <c r="H139" s="196"/>
      <c r="I139" s="196"/>
      <c r="J139" s="196"/>
      <c r="K139" s="196"/>
      <c r="L139" s="196"/>
      <c r="M139" s="196"/>
      <c r="N139" s="196"/>
      <c r="O139" s="196"/>
      <c r="P139" s="197"/>
      <c r="Q139" s="197"/>
    </row>
    <row r="140" spans="1:17">
      <c r="A140" s="196" t="str">
        <f t="shared" si="4"/>
        <v>THIRTEEN MONTH AVERAGE AS OF JUNE 30, 2024</v>
      </c>
      <c r="B140" s="196"/>
      <c r="C140" s="196"/>
      <c r="D140" s="196"/>
      <c r="E140" s="196"/>
      <c r="F140" s="196"/>
      <c r="G140" s="196"/>
      <c r="H140" s="196"/>
      <c r="I140" s="196"/>
      <c r="J140" s="196"/>
      <c r="K140" s="196"/>
      <c r="L140" s="196"/>
      <c r="M140" s="196"/>
      <c r="N140" s="196"/>
      <c r="O140" s="196"/>
      <c r="P140" s="197"/>
      <c r="Q140" s="197"/>
    </row>
    <row r="141" spans="1:17">
      <c r="A141" s="196"/>
      <c r="B141" s="196"/>
      <c r="C141" s="196"/>
      <c r="D141" s="196"/>
      <c r="E141" s="196"/>
      <c r="F141" s="196"/>
      <c r="G141" s="196"/>
      <c r="H141" s="197"/>
      <c r="I141" s="197"/>
      <c r="J141" s="197"/>
      <c r="K141" s="197"/>
      <c r="L141" s="197"/>
      <c r="M141" s="197"/>
      <c r="N141" s="197"/>
      <c r="O141" s="197"/>
      <c r="P141" s="197"/>
      <c r="Q141" s="197"/>
    </row>
    <row r="142" spans="1:17">
      <c r="A142" s="196" t="s">
        <v>274</v>
      </c>
      <c r="B142" s="196"/>
      <c r="C142" s="196"/>
      <c r="D142" s="196"/>
      <c r="E142" s="196"/>
      <c r="F142" s="196"/>
      <c r="G142" s="196"/>
      <c r="H142" s="196"/>
      <c r="I142" s="196"/>
      <c r="J142" s="196"/>
      <c r="K142" s="196"/>
      <c r="L142" s="196"/>
      <c r="M142" s="196"/>
      <c r="N142" s="196"/>
      <c r="O142" s="196"/>
      <c r="P142" s="197"/>
      <c r="Q142" s="197"/>
    </row>
    <row r="143" spans="1:17">
      <c r="A143" s="200" t="s">
        <v>175</v>
      </c>
      <c r="B143" s="200"/>
      <c r="C143" s="200"/>
      <c r="D143" s="200"/>
      <c r="E143" s="200"/>
      <c r="F143" s="200"/>
      <c r="G143" s="200"/>
      <c r="H143" s="200"/>
      <c r="I143" s="200"/>
      <c r="J143" s="200"/>
      <c r="K143" s="200"/>
      <c r="L143" s="200"/>
      <c r="M143" s="200"/>
      <c r="N143" s="200"/>
      <c r="O143" s="200"/>
      <c r="P143" s="197"/>
      <c r="Q143" s="197"/>
    </row>
    <row r="144" spans="1:17">
      <c r="A144" s="197"/>
      <c r="B144" s="197"/>
      <c r="C144" s="197"/>
      <c r="D144" s="197"/>
      <c r="E144" s="197"/>
      <c r="F144" s="197"/>
      <c r="G144" s="197"/>
      <c r="H144" s="197"/>
      <c r="I144" s="197"/>
      <c r="J144" s="197"/>
      <c r="K144" s="197"/>
      <c r="L144" s="197"/>
      <c r="M144" s="197"/>
      <c r="N144" s="197"/>
      <c r="O144" s="197"/>
      <c r="P144" s="197"/>
      <c r="Q144" s="197"/>
    </row>
    <row r="145" spans="1:17">
      <c r="A145" s="197"/>
      <c r="B145" s="197"/>
      <c r="C145" s="197"/>
      <c r="D145" s="197"/>
      <c r="E145" s="197"/>
      <c r="F145" s="197"/>
      <c r="G145" s="197"/>
      <c r="H145" s="197"/>
      <c r="I145" s="197"/>
      <c r="J145" s="197"/>
      <c r="K145" s="197"/>
      <c r="L145" s="197"/>
      <c r="M145" s="197"/>
      <c r="N145" s="197"/>
      <c r="O145" s="197"/>
      <c r="P145" s="197"/>
      <c r="Q145" s="197"/>
    </row>
    <row r="146" spans="1:17">
      <c r="A146" s="201" t="str">
        <f>A12</f>
        <v>DATA:  BASE PERIOD  "X" FORECASTED PERIOD</v>
      </c>
      <c r="B146" s="197"/>
      <c r="C146" s="197"/>
      <c r="D146" s="197"/>
      <c r="E146" s="197"/>
      <c r="F146" s="197"/>
      <c r="G146" s="197"/>
      <c r="H146" s="197"/>
      <c r="I146" s="197"/>
      <c r="J146" s="197"/>
      <c r="K146" s="197"/>
      <c r="L146" s="197"/>
      <c r="M146" s="202" t="str">
        <f>M12</f>
        <v>SCHEDULE B-3.2</v>
      </c>
      <c r="N146" s="197"/>
      <c r="O146" s="197"/>
      <c r="P146" s="197"/>
      <c r="Q146" s="197"/>
    </row>
    <row r="147" spans="1:17">
      <c r="A147" s="201" t="str">
        <f>A13</f>
        <v xml:space="preserve">TYPE OF FILING:  "X" ORIGINAL   UPDATED    REVISED  </v>
      </c>
      <c r="B147" s="197"/>
      <c r="C147" s="197"/>
      <c r="D147" s="197"/>
      <c r="E147" s="197"/>
      <c r="F147" s="197"/>
      <c r="G147" s="197"/>
      <c r="H147" s="197"/>
      <c r="I147" s="197"/>
      <c r="J147" s="197"/>
      <c r="K147" s="197"/>
      <c r="L147" s="197"/>
      <c r="M147" s="202" t="s">
        <v>275</v>
      </c>
      <c r="N147" s="197"/>
      <c r="O147" s="197"/>
      <c r="P147" s="197"/>
      <c r="Q147" s="197"/>
    </row>
    <row r="148" spans="1:17">
      <c r="A148" s="201" t="str">
        <f>A14</f>
        <v>WORK PAPER REFERENCE NOS.: SCHEDULE B-2.1, SCHEDULE B-3</v>
      </c>
      <c r="B148" s="197"/>
      <c r="C148" s="197"/>
      <c r="D148" s="197"/>
      <c r="E148" s="197"/>
      <c r="F148" s="197"/>
      <c r="G148" s="197"/>
      <c r="H148" s="197"/>
      <c r="I148" s="197"/>
      <c r="J148" s="197"/>
      <c r="K148" s="197"/>
      <c r="L148" s="197"/>
      <c r="M148" s="202" t="str">
        <f>M14</f>
        <v>WITNESS RESPONSIBLE:</v>
      </c>
      <c r="N148" s="197"/>
      <c r="O148" s="197"/>
      <c r="P148" s="197"/>
      <c r="Q148" s="197"/>
    </row>
    <row r="149" spans="1:17">
      <c r="A149" s="197"/>
      <c r="B149" s="197"/>
      <c r="C149" s="197"/>
      <c r="D149" s="197"/>
      <c r="E149" s="197"/>
      <c r="F149" s="197"/>
      <c r="G149" s="197"/>
      <c r="H149" s="197"/>
      <c r="I149" s="197"/>
      <c r="J149" s="197"/>
      <c r="K149" s="197"/>
      <c r="L149" s="197"/>
      <c r="M149" s="217" t="str">
        <f>M15</f>
        <v>G. S. CARPENTER / H. C. DANG</v>
      </c>
      <c r="N149" s="197"/>
      <c r="O149" s="197"/>
      <c r="P149" s="197"/>
      <c r="Q149" s="197"/>
    </row>
    <row r="150" spans="1:17">
      <c r="A150" s="197"/>
      <c r="B150" s="197"/>
      <c r="C150" s="197"/>
      <c r="D150" s="197"/>
      <c r="E150" s="197"/>
      <c r="F150" s="197"/>
      <c r="G150" s="197"/>
      <c r="H150" s="197"/>
      <c r="I150" s="197"/>
      <c r="J150" s="197"/>
      <c r="K150" s="197"/>
      <c r="L150" s="197"/>
      <c r="M150" s="197"/>
      <c r="N150" s="197"/>
      <c r="O150" s="197"/>
      <c r="P150" s="197"/>
      <c r="Q150" s="197"/>
    </row>
    <row r="151" spans="1:17">
      <c r="A151" s="197"/>
      <c r="B151" s="197"/>
      <c r="C151" s="197"/>
      <c r="D151" s="197"/>
      <c r="E151" s="197"/>
      <c r="F151" s="203"/>
      <c r="G151" s="203"/>
      <c r="H151" s="203"/>
      <c r="I151" s="203"/>
      <c r="J151" s="203"/>
      <c r="K151" s="203"/>
      <c r="L151" s="203"/>
      <c r="M151" s="203"/>
      <c r="N151" s="203"/>
      <c r="O151" s="203"/>
      <c r="P151" s="197"/>
      <c r="Q151" s="197"/>
    </row>
    <row r="152" spans="1:17">
      <c r="A152" s="204"/>
      <c r="B152" s="205"/>
      <c r="C152" s="206"/>
      <c r="D152" s="204"/>
      <c r="E152" s="204"/>
      <c r="F152" s="207" t="s">
        <v>183</v>
      </c>
      <c r="G152" s="207"/>
      <c r="H152" s="207"/>
      <c r="I152" s="197"/>
      <c r="J152" s="197"/>
      <c r="K152" s="197"/>
      <c r="L152" s="197"/>
      <c r="M152" s="197"/>
      <c r="N152" s="197"/>
      <c r="O152" s="197"/>
      <c r="P152" s="197"/>
      <c r="Q152" s="197"/>
    </row>
    <row r="153" spans="1:17">
      <c r="A153" s="208"/>
      <c r="B153" s="209" t="s">
        <v>184</v>
      </c>
      <c r="C153" s="209" t="s">
        <v>185</v>
      </c>
      <c r="D153" s="210" t="s">
        <v>186</v>
      </c>
      <c r="E153" s="210"/>
      <c r="F153" s="676" t="s">
        <v>187</v>
      </c>
      <c r="G153" s="676"/>
      <c r="H153" s="676"/>
      <c r="I153" s="197"/>
      <c r="J153" s="210" t="s">
        <v>188</v>
      </c>
      <c r="K153" s="197"/>
      <c r="L153" s="210" t="s">
        <v>189</v>
      </c>
      <c r="M153" s="197"/>
      <c r="N153" s="210" t="s">
        <v>190</v>
      </c>
      <c r="O153" s="197"/>
      <c r="P153" s="197"/>
      <c r="Q153" s="197"/>
    </row>
    <row r="154" spans="1:17">
      <c r="A154" s="210" t="s">
        <v>80</v>
      </c>
      <c r="B154" s="210" t="s">
        <v>191</v>
      </c>
      <c r="C154" s="210" t="s">
        <v>191</v>
      </c>
      <c r="D154" s="210" t="s">
        <v>192</v>
      </c>
      <c r="E154" s="210"/>
      <c r="F154" s="210" t="s">
        <v>193</v>
      </c>
      <c r="G154" s="210"/>
      <c r="H154" s="210" t="s">
        <v>194</v>
      </c>
      <c r="I154" s="197"/>
      <c r="J154" s="210" t="s">
        <v>195</v>
      </c>
      <c r="K154" s="197"/>
      <c r="L154" s="210" t="s">
        <v>196</v>
      </c>
      <c r="M154" s="211" t="s">
        <v>197</v>
      </c>
      <c r="N154" s="210" t="s">
        <v>198</v>
      </c>
      <c r="O154" s="210" t="s">
        <v>199</v>
      </c>
      <c r="P154" s="197"/>
      <c r="Q154" s="197"/>
    </row>
    <row r="155" spans="1:17">
      <c r="A155" s="210" t="s">
        <v>200</v>
      </c>
      <c r="B155" s="210" t="s">
        <v>200</v>
      </c>
      <c r="C155" s="210" t="s">
        <v>200</v>
      </c>
      <c r="D155" s="210" t="s">
        <v>201</v>
      </c>
      <c r="E155" s="210"/>
      <c r="F155" s="210" t="s">
        <v>202</v>
      </c>
      <c r="G155" s="210"/>
      <c r="H155" s="210" t="s">
        <v>203</v>
      </c>
      <c r="I155" s="197"/>
      <c r="J155" s="210" t="s">
        <v>204</v>
      </c>
      <c r="K155" s="197"/>
      <c r="L155" s="210" t="s">
        <v>84</v>
      </c>
      <c r="M155" s="210" t="s">
        <v>205</v>
      </c>
      <c r="N155" s="210" t="s">
        <v>206</v>
      </c>
      <c r="O155" s="210" t="s">
        <v>207</v>
      </c>
      <c r="P155" s="197"/>
      <c r="Q155" s="197"/>
    </row>
    <row r="156" spans="1:17">
      <c r="A156" s="212" t="s">
        <v>208</v>
      </c>
      <c r="B156" s="212" t="s">
        <v>209</v>
      </c>
      <c r="C156" s="212" t="s">
        <v>210</v>
      </c>
      <c r="D156" s="212" t="s">
        <v>211</v>
      </c>
      <c r="E156" s="212"/>
      <c r="F156" s="212" t="s">
        <v>212</v>
      </c>
      <c r="G156" s="212"/>
      <c r="H156" s="212" t="s">
        <v>213</v>
      </c>
      <c r="I156" s="203"/>
      <c r="J156" s="212" t="s">
        <v>214</v>
      </c>
      <c r="K156" s="212"/>
      <c r="L156" s="212" t="s">
        <v>215</v>
      </c>
      <c r="M156" s="212" t="s">
        <v>216</v>
      </c>
      <c r="N156" s="212" t="s">
        <v>217</v>
      </c>
      <c r="O156" s="212" t="s">
        <v>218</v>
      </c>
      <c r="P156" s="197"/>
      <c r="Q156" s="197"/>
    </row>
    <row r="157" spans="1:17">
      <c r="A157" s="210" t="s">
        <v>260</v>
      </c>
      <c r="B157" s="197"/>
      <c r="C157" s="197"/>
      <c r="D157" s="197"/>
      <c r="E157" s="197"/>
      <c r="F157" s="210" t="s">
        <v>219</v>
      </c>
      <c r="G157" s="197"/>
      <c r="H157" s="210" t="s">
        <v>219</v>
      </c>
      <c r="I157" s="197"/>
      <c r="J157" s="197"/>
      <c r="K157" s="197"/>
      <c r="L157" s="210" t="s">
        <v>219</v>
      </c>
      <c r="M157" s="197"/>
      <c r="N157" s="197"/>
      <c r="O157" s="197"/>
      <c r="P157" s="197"/>
      <c r="Q157" s="197"/>
    </row>
    <row r="158" spans="1:17">
      <c r="A158" s="210"/>
      <c r="B158" s="197"/>
      <c r="C158" s="197"/>
      <c r="D158" s="197"/>
      <c r="E158" s="197"/>
      <c r="F158" s="197"/>
      <c r="G158" s="197"/>
      <c r="H158" s="197"/>
      <c r="I158" s="197"/>
      <c r="J158" s="197"/>
      <c r="K158" s="197"/>
      <c r="L158" s="197"/>
      <c r="M158" s="197"/>
      <c r="N158" s="197"/>
      <c r="O158" s="197"/>
      <c r="P158" s="197"/>
      <c r="Q158" s="197"/>
    </row>
    <row r="159" spans="1:17">
      <c r="A159" s="210">
        <f>A158+1</f>
        <v>1</v>
      </c>
      <c r="B159" s="214">
        <v>360</v>
      </c>
      <c r="C159" s="214">
        <v>3600</v>
      </c>
      <c r="D159" s="215" t="s">
        <v>220</v>
      </c>
      <c r="E159" s="201"/>
      <c r="F159" s="216">
        <v>14002572</v>
      </c>
      <c r="G159" s="197"/>
      <c r="H159" s="217">
        <v>0</v>
      </c>
      <c r="I159" s="197"/>
      <c r="J159" s="227">
        <v>0</v>
      </c>
      <c r="K159" s="197"/>
      <c r="L159" s="217">
        <v>0</v>
      </c>
      <c r="M159" s="219" t="s">
        <v>221</v>
      </c>
      <c r="N159" s="43"/>
      <c r="O159" s="43"/>
      <c r="P159" s="197"/>
      <c r="Q159" s="197"/>
    </row>
    <row r="160" spans="1:17">
      <c r="A160" s="210">
        <f t="shared" ref="A160:A183" si="5">A159+1</f>
        <v>2</v>
      </c>
      <c r="B160" s="214">
        <v>360</v>
      </c>
      <c r="C160" s="214">
        <v>3601</v>
      </c>
      <c r="D160" s="215" t="s">
        <v>246</v>
      </c>
      <c r="E160" s="201"/>
      <c r="F160" s="216">
        <v>5271275</v>
      </c>
      <c r="G160" s="197"/>
      <c r="H160" s="217">
        <v>3291028</v>
      </c>
      <c r="I160" s="197"/>
      <c r="J160" s="227">
        <v>6.8999999999999999E-3</v>
      </c>
      <c r="K160" s="197"/>
      <c r="L160" s="217">
        <f t="shared" ref="L160:L183" si="6">ROUND(F160*J160,0)</f>
        <v>36372</v>
      </c>
      <c r="M160" s="229">
        <v>0</v>
      </c>
      <c r="N160" s="228">
        <v>75</v>
      </c>
      <c r="O160" s="228" t="s">
        <v>247</v>
      </c>
      <c r="P160" s="197"/>
      <c r="Q160" s="197"/>
    </row>
    <row r="161" spans="1:17">
      <c r="A161" s="210">
        <f t="shared" si="5"/>
        <v>3</v>
      </c>
      <c r="B161" s="214">
        <v>361</v>
      </c>
      <c r="C161" s="214">
        <v>3610</v>
      </c>
      <c r="D161" s="215" t="s">
        <v>222</v>
      </c>
      <c r="E161" s="201"/>
      <c r="F161" s="216">
        <v>1574856</v>
      </c>
      <c r="G161" s="197"/>
      <c r="H161" s="217">
        <v>-25424</v>
      </c>
      <c r="I161" s="197"/>
      <c r="J161" s="227">
        <v>1.8800000000000001E-2</v>
      </c>
      <c r="K161" s="197"/>
      <c r="L161" s="217">
        <f t="shared" si="6"/>
        <v>29607</v>
      </c>
      <c r="M161" s="229">
        <v>-0.15</v>
      </c>
      <c r="N161" s="228">
        <v>70</v>
      </c>
      <c r="O161" s="228" t="s">
        <v>230</v>
      </c>
      <c r="P161" s="197"/>
      <c r="Q161" s="197"/>
    </row>
    <row r="162" spans="1:17">
      <c r="A162" s="210">
        <f t="shared" si="5"/>
        <v>4</v>
      </c>
      <c r="B162" s="214">
        <v>362</v>
      </c>
      <c r="C162" s="214">
        <v>3620</v>
      </c>
      <c r="D162" s="215" t="s">
        <v>262</v>
      </c>
      <c r="E162" s="201"/>
      <c r="F162" s="216">
        <v>84729397</v>
      </c>
      <c r="G162" s="197"/>
      <c r="H162" s="217">
        <v>4768344</v>
      </c>
      <c r="I162" s="197"/>
      <c r="J162" s="227">
        <v>3.9100000000000003E-2</v>
      </c>
      <c r="K162" s="197"/>
      <c r="L162" s="217">
        <f t="shared" si="6"/>
        <v>3312919</v>
      </c>
      <c r="M162" s="229">
        <v>-0.1</v>
      </c>
      <c r="N162" s="228">
        <v>32</v>
      </c>
      <c r="O162" s="228" t="s">
        <v>276</v>
      </c>
      <c r="P162" s="197"/>
      <c r="Q162" s="197"/>
    </row>
    <row r="163" spans="1:17">
      <c r="A163" s="210">
        <f t="shared" si="5"/>
        <v>5</v>
      </c>
      <c r="B163" s="214">
        <v>362</v>
      </c>
      <c r="C163" s="214">
        <v>3622</v>
      </c>
      <c r="D163" s="215" t="s">
        <v>266</v>
      </c>
      <c r="E163" s="201"/>
      <c r="F163" s="216">
        <v>48596984</v>
      </c>
      <c r="G163" s="197"/>
      <c r="H163" s="217">
        <v>11312329</v>
      </c>
      <c r="I163" s="197"/>
      <c r="J163" s="227">
        <v>1.7299999999999999E-2</v>
      </c>
      <c r="K163" s="197"/>
      <c r="L163" s="217">
        <f t="shared" si="6"/>
        <v>840728</v>
      </c>
      <c r="M163" s="229">
        <v>-0.1</v>
      </c>
      <c r="N163" s="228">
        <v>60</v>
      </c>
      <c r="O163" s="228" t="s">
        <v>230</v>
      </c>
      <c r="P163" s="197"/>
      <c r="Q163" s="197"/>
    </row>
    <row r="164" spans="1:17">
      <c r="A164" s="210">
        <f t="shared" si="5"/>
        <v>6</v>
      </c>
      <c r="B164" s="214">
        <v>363</v>
      </c>
      <c r="C164" s="214">
        <v>3630</v>
      </c>
      <c r="D164" s="215" t="s">
        <v>277</v>
      </c>
      <c r="E164" s="201"/>
      <c r="F164" s="216">
        <v>0</v>
      </c>
      <c r="G164" s="197"/>
      <c r="H164" s="217">
        <v>0</v>
      </c>
      <c r="I164" s="197"/>
      <c r="J164" s="227">
        <v>6.7799999999999999E-2</v>
      </c>
      <c r="K164" s="197"/>
      <c r="L164" s="217">
        <f t="shared" si="6"/>
        <v>0</v>
      </c>
      <c r="M164" s="229">
        <v>0</v>
      </c>
      <c r="N164" s="228">
        <v>15</v>
      </c>
      <c r="O164" s="228"/>
      <c r="P164" s="197"/>
      <c r="Q164" s="197"/>
    </row>
    <row r="165" spans="1:17">
      <c r="A165" s="210">
        <f t="shared" si="5"/>
        <v>7</v>
      </c>
      <c r="B165" s="214">
        <v>364</v>
      </c>
      <c r="C165" s="214">
        <v>3640</v>
      </c>
      <c r="D165" s="215" t="s">
        <v>278</v>
      </c>
      <c r="E165" s="201"/>
      <c r="F165" s="216">
        <v>83333055</v>
      </c>
      <c r="G165" s="197"/>
      <c r="H165" s="217">
        <v>30990566</v>
      </c>
      <c r="I165" s="197"/>
      <c r="J165" s="227">
        <v>2.3800000000000002E-2</v>
      </c>
      <c r="K165" s="197"/>
      <c r="L165" s="217">
        <f t="shared" si="6"/>
        <v>1983327</v>
      </c>
      <c r="M165" s="229">
        <v>-0.5</v>
      </c>
      <c r="N165" s="228">
        <v>55</v>
      </c>
      <c r="O165" s="228" t="s">
        <v>276</v>
      </c>
      <c r="P165" s="197"/>
      <c r="Q165" s="197"/>
    </row>
    <row r="166" spans="1:17">
      <c r="A166" s="210">
        <f t="shared" si="5"/>
        <v>8</v>
      </c>
      <c r="B166" s="214">
        <v>365</v>
      </c>
      <c r="C166" s="214">
        <v>3650</v>
      </c>
      <c r="D166" s="215" t="s">
        <v>269</v>
      </c>
      <c r="E166" s="201"/>
      <c r="F166" s="216">
        <v>158797704</v>
      </c>
      <c r="G166" s="197"/>
      <c r="H166" s="217">
        <v>35621917</v>
      </c>
      <c r="I166" s="197"/>
      <c r="J166" s="227">
        <v>2.5100000000000001E-2</v>
      </c>
      <c r="K166" s="197"/>
      <c r="L166" s="217">
        <f t="shared" si="6"/>
        <v>3985822</v>
      </c>
      <c r="M166" s="229">
        <v>-0.4</v>
      </c>
      <c r="N166" s="228">
        <v>53</v>
      </c>
      <c r="O166" s="228" t="s">
        <v>279</v>
      </c>
      <c r="P166" s="197"/>
      <c r="Q166" s="197"/>
    </row>
    <row r="167" spans="1:17">
      <c r="A167" s="210">
        <f t="shared" si="5"/>
        <v>9</v>
      </c>
      <c r="B167" s="214">
        <v>365</v>
      </c>
      <c r="C167" s="214">
        <v>3651</v>
      </c>
      <c r="D167" s="215" t="s">
        <v>271</v>
      </c>
      <c r="E167" s="201"/>
      <c r="F167" s="216">
        <v>8339117</v>
      </c>
      <c r="G167" s="197"/>
      <c r="H167" s="217">
        <v>780656</v>
      </c>
      <c r="I167" s="197"/>
      <c r="J167" s="227">
        <v>1.4999999999999999E-2</v>
      </c>
      <c r="K167" s="197"/>
      <c r="L167" s="217">
        <f t="shared" si="6"/>
        <v>125087</v>
      </c>
      <c r="M167" s="229">
        <v>0</v>
      </c>
      <c r="N167" s="228">
        <v>65</v>
      </c>
      <c r="O167" s="228" t="s">
        <v>265</v>
      </c>
      <c r="P167" s="197"/>
      <c r="Q167" s="197"/>
    </row>
    <row r="168" spans="1:17">
      <c r="A168" s="210">
        <f t="shared" si="5"/>
        <v>10</v>
      </c>
      <c r="B168" s="214">
        <v>366</v>
      </c>
      <c r="C168" s="214">
        <v>3660</v>
      </c>
      <c r="D168" s="215" t="s">
        <v>280</v>
      </c>
      <c r="E168" s="201"/>
      <c r="F168" s="216">
        <v>48256715</v>
      </c>
      <c r="G168" s="197"/>
      <c r="H168" s="217">
        <v>10202119</v>
      </c>
      <c r="I168" s="197"/>
      <c r="J168" s="227">
        <v>1.6E-2</v>
      </c>
      <c r="K168" s="197"/>
      <c r="L168" s="217">
        <f t="shared" si="6"/>
        <v>772107</v>
      </c>
      <c r="M168" s="229">
        <v>-0.25</v>
      </c>
      <c r="N168" s="228">
        <v>75</v>
      </c>
      <c r="O168" s="228" t="s">
        <v>265</v>
      </c>
      <c r="P168" s="197"/>
      <c r="Q168" s="197"/>
    </row>
    <row r="169" spans="1:17">
      <c r="A169" s="210">
        <f t="shared" si="5"/>
        <v>11</v>
      </c>
      <c r="B169" s="214">
        <v>367</v>
      </c>
      <c r="C169" s="214">
        <v>3670</v>
      </c>
      <c r="D169" s="215" t="s">
        <v>281</v>
      </c>
      <c r="E169" s="201"/>
      <c r="F169" s="216">
        <v>92338668</v>
      </c>
      <c r="G169" s="197"/>
      <c r="H169" s="217">
        <v>22348131</v>
      </c>
      <c r="I169" s="197"/>
      <c r="J169" s="227">
        <v>2.53E-2</v>
      </c>
      <c r="K169" s="197"/>
      <c r="L169" s="217">
        <f t="shared" si="6"/>
        <v>2336168</v>
      </c>
      <c r="M169" s="229">
        <v>-0.35</v>
      </c>
      <c r="N169" s="228">
        <v>56</v>
      </c>
      <c r="O169" s="228" t="s">
        <v>253</v>
      </c>
      <c r="P169" s="197"/>
      <c r="Q169" s="197"/>
    </row>
    <row r="170" spans="1:17">
      <c r="A170" s="210">
        <f t="shared" si="5"/>
        <v>12</v>
      </c>
      <c r="B170" s="214">
        <v>368</v>
      </c>
      <c r="C170" s="214">
        <v>3680</v>
      </c>
      <c r="D170" s="215" t="s">
        <v>282</v>
      </c>
      <c r="E170" s="201"/>
      <c r="F170" s="216">
        <v>82913299</v>
      </c>
      <c r="G170" s="197"/>
      <c r="H170" s="217">
        <v>27662987</v>
      </c>
      <c r="I170" s="197"/>
      <c r="J170" s="227">
        <v>2.0299999999999999E-2</v>
      </c>
      <c r="K170" s="197"/>
      <c r="L170" s="217">
        <f t="shared" si="6"/>
        <v>1683140</v>
      </c>
      <c r="M170" s="229">
        <v>-0.15</v>
      </c>
      <c r="N170" s="228">
        <v>48</v>
      </c>
      <c r="O170" s="228" t="s">
        <v>276</v>
      </c>
      <c r="P170" s="197"/>
      <c r="Q170" s="197"/>
    </row>
    <row r="171" spans="1:17">
      <c r="A171" s="210">
        <f t="shared" si="5"/>
        <v>13</v>
      </c>
      <c r="B171" s="214">
        <v>368</v>
      </c>
      <c r="C171" s="214">
        <v>3682</v>
      </c>
      <c r="D171" s="215" t="s">
        <v>283</v>
      </c>
      <c r="E171" s="201"/>
      <c r="F171" s="216">
        <v>305481</v>
      </c>
      <c r="G171" s="197"/>
      <c r="H171" s="217">
        <v>280477</v>
      </c>
      <c r="I171" s="197"/>
      <c r="J171" s="227">
        <v>5.3E-3</v>
      </c>
      <c r="K171" s="197"/>
      <c r="L171" s="217">
        <f t="shared" si="6"/>
        <v>1619</v>
      </c>
      <c r="M171" s="229">
        <v>-0.15</v>
      </c>
      <c r="N171" s="228">
        <v>55</v>
      </c>
      <c r="O171" s="228" t="s">
        <v>256</v>
      </c>
      <c r="P171" s="197"/>
      <c r="Q171" s="197"/>
    </row>
    <row r="172" spans="1:17">
      <c r="A172" s="210">
        <f t="shared" si="5"/>
        <v>14</v>
      </c>
      <c r="B172" s="214">
        <v>369</v>
      </c>
      <c r="C172" s="214">
        <v>3691</v>
      </c>
      <c r="D172" s="215" t="s">
        <v>284</v>
      </c>
      <c r="E172" s="201"/>
      <c r="F172" s="216">
        <v>3419442</v>
      </c>
      <c r="G172" s="197"/>
      <c r="H172" s="217">
        <v>852325</v>
      </c>
      <c r="I172" s="197"/>
      <c r="J172" s="227">
        <v>1.9699999999999999E-2</v>
      </c>
      <c r="K172" s="197"/>
      <c r="L172" s="217">
        <f t="shared" si="6"/>
        <v>67363</v>
      </c>
      <c r="M172" s="229">
        <v>-0.4</v>
      </c>
      <c r="N172" s="228">
        <v>65</v>
      </c>
      <c r="O172" s="228" t="s">
        <v>265</v>
      </c>
      <c r="P172" s="197"/>
      <c r="Q172" s="197"/>
    </row>
    <row r="173" spans="1:17">
      <c r="A173" s="210">
        <f t="shared" si="5"/>
        <v>15</v>
      </c>
      <c r="B173" s="214">
        <v>369</v>
      </c>
      <c r="C173" s="214">
        <v>3692</v>
      </c>
      <c r="D173" s="215" t="s">
        <v>285</v>
      </c>
      <c r="E173" s="201"/>
      <c r="F173" s="216">
        <v>19903748</v>
      </c>
      <c r="G173" s="197"/>
      <c r="H173" s="217">
        <v>11107185</v>
      </c>
      <c r="I173" s="197"/>
      <c r="J173" s="227">
        <v>1.7000000000000001E-2</v>
      </c>
      <c r="K173" s="197"/>
      <c r="L173" s="217">
        <f t="shared" si="6"/>
        <v>338364</v>
      </c>
      <c r="M173" s="229">
        <v>-0.4</v>
      </c>
      <c r="N173" s="228">
        <v>60</v>
      </c>
      <c r="O173" s="228" t="s">
        <v>263</v>
      </c>
      <c r="P173" s="197"/>
      <c r="Q173" s="197"/>
    </row>
    <row r="174" spans="1:17">
      <c r="A174" s="210">
        <f t="shared" si="5"/>
        <v>16</v>
      </c>
      <c r="B174" s="214">
        <v>370</v>
      </c>
      <c r="C174" s="214">
        <v>3700</v>
      </c>
      <c r="D174" s="215" t="s">
        <v>286</v>
      </c>
      <c r="E174" s="201"/>
      <c r="F174" s="216">
        <v>3047358</v>
      </c>
      <c r="G174" s="197"/>
      <c r="H174" s="217">
        <v>1077149</v>
      </c>
      <c r="I174" s="197"/>
      <c r="J174" s="227">
        <v>4.5999999999999999E-2</v>
      </c>
      <c r="K174" s="211"/>
      <c r="L174" s="217">
        <f t="shared" si="6"/>
        <v>140178</v>
      </c>
      <c r="M174" s="229">
        <v>-0.02</v>
      </c>
      <c r="N174" s="228">
        <v>24</v>
      </c>
      <c r="O174" s="228" t="s">
        <v>287</v>
      </c>
      <c r="P174" s="197"/>
      <c r="Q174" s="197"/>
    </row>
    <row r="175" spans="1:17">
      <c r="A175" s="210">
        <f t="shared" si="5"/>
        <v>17</v>
      </c>
      <c r="B175" s="214">
        <v>370</v>
      </c>
      <c r="C175" s="230">
        <v>3702</v>
      </c>
      <c r="D175" s="231" t="s">
        <v>288</v>
      </c>
      <c r="E175" s="201"/>
      <c r="F175" s="216">
        <v>30331889</v>
      </c>
      <c r="G175" s="197"/>
      <c r="H175" s="217">
        <v>9418376</v>
      </c>
      <c r="I175" s="197"/>
      <c r="J175" s="227">
        <v>6.1199999999999997E-2</v>
      </c>
      <c r="K175" s="211"/>
      <c r="L175" s="217">
        <f t="shared" si="6"/>
        <v>1856312</v>
      </c>
      <c r="M175" s="229">
        <v>0</v>
      </c>
      <c r="N175" s="228">
        <v>15</v>
      </c>
      <c r="O175" s="228" t="s">
        <v>227</v>
      </c>
      <c r="P175" s="197"/>
      <c r="Q175" s="197"/>
    </row>
    <row r="176" spans="1:17">
      <c r="A176" s="210">
        <f t="shared" si="5"/>
        <v>18</v>
      </c>
      <c r="B176" s="214">
        <v>371</v>
      </c>
      <c r="C176" s="230" t="s">
        <v>289</v>
      </c>
      <c r="D176" s="231" t="s">
        <v>290</v>
      </c>
      <c r="E176" s="201"/>
      <c r="F176" s="216">
        <v>1232302</v>
      </c>
      <c r="G176" s="197"/>
      <c r="H176" s="217">
        <v>-10153</v>
      </c>
      <c r="I176" s="197"/>
      <c r="J176" s="227">
        <v>0.10780000000000001</v>
      </c>
      <c r="K176" s="210"/>
      <c r="L176" s="217">
        <f t="shared" si="6"/>
        <v>132842</v>
      </c>
      <c r="M176" s="229">
        <v>-0.05</v>
      </c>
      <c r="N176" s="228">
        <v>11</v>
      </c>
      <c r="O176" s="228" t="s">
        <v>253</v>
      </c>
      <c r="P176" s="197"/>
      <c r="Q176" s="197"/>
    </row>
    <row r="177" spans="1:17">
      <c r="A177" s="210">
        <f t="shared" si="5"/>
        <v>19</v>
      </c>
      <c r="B177" s="214">
        <v>372</v>
      </c>
      <c r="C177" s="214">
        <v>3720</v>
      </c>
      <c r="D177" s="215" t="s">
        <v>291</v>
      </c>
      <c r="E177" s="201"/>
      <c r="F177" s="216">
        <v>10769</v>
      </c>
      <c r="G177" s="197"/>
      <c r="H177" s="217">
        <v>9668</v>
      </c>
      <c r="I177" s="197"/>
      <c r="J177" s="232" t="s">
        <v>292</v>
      </c>
      <c r="K177" s="211" t="s">
        <v>293</v>
      </c>
      <c r="L177" s="233" t="s">
        <v>292</v>
      </c>
      <c r="M177" s="229">
        <v>0</v>
      </c>
      <c r="N177" s="228">
        <v>30</v>
      </c>
      <c r="O177" s="228" t="s">
        <v>294</v>
      </c>
      <c r="P177" s="197"/>
      <c r="Q177" s="197"/>
    </row>
    <row r="178" spans="1:17">
      <c r="A178" s="210">
        <f t="shared" si="5"/>
        <v>20</v>
      </c>
      <c r="B178" s="214">
        <v>373</v>
      </c>
      <c r="C178" s="214">
        <v>3731</v>
      </c>
      <c r="D178" s="215" t="s">
        <v>295</v>
      </c>
      <c r="E178" s="201"/>
      <c r="F178" s="216">
        <v>2799022</v>
      </c>
      <c r="G178" s="197"/>
      <c r="H178" s="217">
        <v>2239367</v>
      </c>
      <c r="I178" s="197"/>
      <c r="J178" s="227">
        <v>1.2500000000000001E-2</v>
      </c>
      <c r="K178" s="211"/>
      <c r="L178" s="217">
        <f t="shared" si="6"/>
        <v>34988</v>
      </c>
      <c r="M178" s="229">
        <v>-0.15</v>
      </c>
      <c r="N178" s="228">
        <v>34</v>
      </c>
      <c r="O178" s="228" t="s">
        <v>296</v>
      </c>
      <c r="P178" s="197"/>
      <c r="Q178" s="197"/>
    </row>
    <row r="179" spans="1:17">
      <c r="A179" s="210">
        <f t="shared" si="5"/>
        <v>21</v>
      </c>
      <c r="B179" s="214">
        <v>373</v>
      </c>
      <c r="C179" s="214">
        <v>3732</v>
      </c>
      <c r="D179" s="215" t="s">
        <v>297</v>
      </c>
      <c r="E179" s="201"/>
      <c r="F179" s="216">
        <v>3760097</v>
      </c>
      <c r="G179" s="197"/>
      <c r="H179" s="217">
        <v>2751140</v>
      </c>
      <c r="I179" s="197"/>
      <c r="J179" s="227">
        <v>1.12E-2</v>
      </c>
      <c r="K179" s="220"/>
      <c r="L179" s="217">
        <f t="shared" si="6"/>
        <v>42113</v>
      </c>
      <c r="M179" s="229">
        <v>-0.2</v>
      </c>
      <c r="N179" s="228">
        <v>55</v>
      </c>
      <c r="O179" s="228" t="s">
        <v>256</v>
      </c>
      <c r="P179" s="197"/>
      <c r="Q179" s="197"/>
    </row>
    <row r="180" spans="1:17">
      <c r="A180" s="210">
        <f t="shared" si="5"/>
        <v>22</v>
      </c>
      <c r="B180" s="214">
        <v>373</v>
      </c>
      <c r="C180" s="214">
        <v>3733</v>
      </c>
      <c r="D180" s="215" t="s">
        <v>298</v>
      </c>
      <c r="E180" s="201"/>
      <c r="F180" s="216">
        <v>0</v>
      </c>
      <c r="G180" s="197"/>
      <c r="H180" s="217">
        <v>0</v>
      </c>
      <c r="I180" s="197"/>
      <c r="J180" s="227">
        <v>4.2099999999999999E-2</v>
      </c>
      <c r="K180" s="197"/>
      <c r="L180" s="217">
        <f t="shared" si="6"/>
        <v>0</v>
      </c>
      <c r="M180" s="229">
        <v>-0.1</v>
      </c>
      <c r="N180" s="228">
        <v>25</v>
      </c>
      <c r="O180" s="228" t="s">
        <v>299</v>
      </c>
      <c r="P180" s="197"/>
      <c r="Q180" s="197"/>
    </row>
    <row r="181" spans="1:17">
      <c r="A181" s="210">
        <f t="shared" si="5"/>
        <v>23</v>
      </c>
      <c r="B181" s="214">
        <v>373</v>
      </c>
      <c r="C181" s="214">
        <v>3734</v>
      </c>
      <c r="D181" s="215" t="s">
        <v>300</v>
      </c>
      <c r="E181" s="201"/>
      <c r="F181" s="216">
        <v>0</v>
      </c>
      <c r="G181" s="197"/>
      <c r="H181" s="217">
        <v>0</v>
      </c>
      <c r="I181" s="197"/>
      <c r="J181" s="227">
        <v>4.2099999999999999E-2</v>
      </c>
      <c r="K181" s="197"/>
      <c r="L181" s="217">
        <f t="shared" si="6"/>
        <v>0</v>
      </c>
      <c r="M181" s="229">
        <v>-0.1</v>
      </c>
      <c r="N181" s="228">
        <v>25</v>
      </c>
      <c r="O181" s="228" t="s">
        <v>299</v>
      </c>
      <c r="P181" s="197"/>
      <c r="Q181" s="197"/>
    </row>
    <row r="182" spans="1:17">
      <c r="A182" s="210">
        <f t="shared" si="5"/>
        <v>24</v>
      </c>
      <c r="B182" s="215"/>
      <c r="C182" s="215"/>
      <c r="D182" s="215" t="s">
        <v>239</v>
      </c>
      <c r="E182" s="201"/>
      <c r="F182" s="216">
        <v>0</v>
      </c>
      <c r="G182" s="197"/>
      <c r="H182" s="217">
        <v>0</v>
      </c>
      <c r="I182" s="197"/>
      <c r="J182" s="227">
        <v>2.6100000000000002E-2</v>
      </c>
      <c r="K182" s="197"/>
      <c r="L182" s="217">
        <f t="shared" si="6"/>
        <v>0</v>
      </c>
      <c r="M182" s="234"/>
      <c r="N182" s="228"/>
      <c r="O182" s="228"/>
      <c r="P182" s="197"/>
      <c r="Q182" s="197"/>
    </row>
    <row r="183" spans="1:17">
      <c r="A183" s="210">
        <f t="shared" si="5"/>
        <v>25</v>
      </c>
      <c r="B183" s="214"/>
      <c r="C183" s="214">
        <v>108</v>
      </c>
      <c r="D183" s="215" t="s">
        <v>240</v>
      </c>
      <c r="E183" s="201"/>
      <c r="F183" s="216">
        <v>0</v>
      </c>
      <c r="G183" s="197"/>
      <c r="H183" s="217">
        <v>-22560697</v>
      </c>
      <c r="I183" s="197"/>
      <c r="J183" s="227"/>
      <c r="K183" s="197"/>
      <c r="L183" s="217">
        <f t="shared" si="6"/>
        <v>0</v>
      </c>
      <c r="M183" s="234"/>
      <c r="N183" s="235"/>
      <c r="O183" s="228"/>
      <c r="P183" s="197"/>
      <c r="Q183" s="197"/>
    </row>
    <row r="184" spans="1:17">
      <c r="A184" s="210"/>
      <c r="B184" s="197"/>
      <c r="C184" s="210"/>
      <c r="D184" s="201"/>
      <c r="E184" s="201"/>
      <c r="F184" s="216"/>
      <c r="G184" s="197"/>
      <c r="H184" s="217"/>
      <c r="I184" s="197"/>
      <c r="J184" s="73"/>
      <c r="K184" s="197"/>
      <c r="L184" s="217"/>
      <c r="M184" s="74"/>
      <c r="N184" s="43"/>
      <c r="O184" s="57"/>
      <c r="P184" s="197"/>
      <c r="Q184" s="197"/>
    </row>
    <row r="185" spans="1:17">
      <c r="A185" s="210"/>
      <c r="B185" s="197"/>
      <c r="C185" s="210"/>
      <c r="D185" s="201"/>
      <c r="E185" s="201"/>
      <c r="F185" s="216"/>
      <c r="G185" s="220"/>
      <c r="H185" s="217"/>
      <c r="I185" s="197"/>
      <c r="J185" s="74"/>
      <c r="K185" s="197"/>
      <c r="L185" s="217"/>
      <c r="M185" s="74"/>
      <c r="N185" s="43"/>
      <c r="O185" s="57"/>
      <c r="P185" s="197"/>
      <c r="Q185" s="197"/>
    </row>
    <row r="186" spans="1:17">
      <c r="A186" s="197"/>
      <c r="B186" s="197"/>
      <c r="C186" s="197"/>
      <c r="D186" s="197"/>
      <c r="E186" s="197"/>
      <c r="F186" s="197"/>
      <c r="G186" s="203"/>
      <c r="H186" s="203"/>
      <c r="I186" s="203"/>
      <c r="J186" s="203"/>
      <c r="K186" s="203"/>
      <c r="L186" s="224"/>
      <c r="M186" s="203"/>
      <c r="N186" s="203"/>
      <c r="O186" s="203"/>
      <c r="P186" s="197"/>
      <c r="Q186" s="197"/>
    </row>
    <row r="187" spans="1:17">
      <c r="A187" s="204"/>
      <c r="B187" s="204"/>
      <c r="C187" s="204"/>
      <c r="D187" s="204"/>
      <c r="E187" s="204"/>
      <c r="F187" s="204"/>
      <c r="G187" s="208"/>
      <c r="H187" s="197"/>
      <c r="I187" s="197"/>
      <c r="J187" s="197"/>
      <c r="K187" s="197"/>
      <c r="L187" s="217"/>
      <c r="M187" s="197"/>
      <c r="N187" s="197"/>
      <c r="O187" s="197"/>
      <c r="P187" s="197"/>
      <c r="Q187" s="197"/>
    </row>
    <row r="188" spans="1:17">
      <c r="A188" s="210">
        <f>A183+1</f>
        <v>26</v>
      </c>
      <c r="B188" s="197"/>
      <c r="C188" s="197"/>
      <c r="D188" s="201" t="s">
        <v>301</v>
      </c>
      <c r="E188" s="201"/>
      <c r="F188" s="216">
        <f>SUM(F159:F187)</f>
        <v>692963750</v>
      </c>
      <c r="G188" s="201"/>
      <c r="H188" s="216">
        <f>SUM(H159:H187)</f>
        <v>152117490</v>
      </c>
      <c r="I188" s="197"/>
      <c r="J188" s="197"/>
      <c r="K188" s="197"/>
      <c r="L188" s="216">
        <f>SUM(L159:L187)</f>
        <v>17719056</v>
      </c>
      <c r="M188" s="197"/>
      <c r="N188" s="197"/>
      <c r="O188" s="197"/>
      <c r="P188" s="197"/>
      <c r="Q188" s="197"/>
    </row>
    <row r="189" spans="1:17">
      <c r="A189" s="197"/>
      <c r="B189" s="197"/>
      <c r="C189" s="197"/>
      <c r="D189" s="197"/>
      <c r="E189" s="197"/>
      <c r="F189" s="197"/>
      <c r="G189" s="203"/>
      <c r="H189" s="203"/>
      <c r="I189" s="203"/>
      <c r="J189" s="203"/>
      <c r="K189" s="203"/>
      <c r="L189" s="203"/>
      <c r="M189" s="203"/>
      <c r="N189" s="203"/>
      <c r="O189" s="203"/>
      <c r="P189" s="197"/>
      <c r="Q189" s="197"/>
    </row>
    <row r="190" spans="1:17">
      <c r="A190" s="204"/>
      <c r="B190" s="204"/>
      <c r="C190" s="204"/>
      <c r="D190" s="204"/>
      <c r="E190" s="204"/>
      <c r="F190" s="204"/>
      <c r="G190" s="208"/>
      <c r="H190" s="197"/>
      <c r="I190" s="197"/>
      <c r="J190" s="197"/>
      <c r="K190" s="197"/>
      <c r="L190" s="197"/>
      <c r="M190" s="197"/>
      <c r="N190" s="197"/>
      <c r="O190" s="197"/>
      <c r="P190" s="197"/>
      <c r="Q190" s="197"/>
    </row>
    <row r="191" spans="1:17">
      <c r="A191" s="220" t="s">
        <v>273</v>
      </c>
      <c r="B191" s="197"/>
      <c r="C191" s="197"/>
      <c r="D191" s="197"/>
      <c r="E191" s="197"/>
      <c r="F191" s="197"/>
      <c r="G191" s="197"/>
      <c r="H191" s="197"/>
      <c r="I191" s="197"/>
      <c r="J191" s="197"/>
      <c r="K191" s="197"/>
      <c r="L191" s="197"/>
      <c r="M191" s="197"/>
      <c r="N191" s="197"/>
      <c r="O191" s="197"/>
      <c r="P191" s="197"/>
      <c r="Q191" s="197"/>
    </row>
    <row r="192" spans="1:17">
      <c r="A192" s="220" t="s">
        <v>302</v>
      </c>
      <c r="B192" s="197"/>
      <c r="C192" s="197"/>
      <c r="D192" s="197"/>
      <c r="E192" s="197"/>
      <c r="F192" s="197"/>
      <c r="G192" s="197"/>
      <c r="H192" s="197"/>
      <c r="I192" s="197"/>
      <c r="J192" s="197"/>
      <c r="K192" s="197"/>
      <c r="L192" s="197"/>
      <c r="M192" s="197"/>
      <c r="N192" s="197"/>
      <c r="O192" s="197"/>
      <c r="P192" s="197"/>
      <c r="Q192" s="197"/>
    </row>
    <row r="193" spans="1:17">
      <c r="A193" s="236"/>
      <c r="B193" s="197"/>
      <c r="C193" s="197"/>
      <c r="D193" s="197"/>
      <c r="E193" s="197"/>
      <c r="F193" s="197"/>
      <c r="G193" s="197"/>
      <c r="H193" s="197"/>
      <c r="I193" s="197"/>
      <c r="J193" s="197"/>
      <c r="K193" s="197"/>
      <c r="L193" s="197"/>
      <c r="M193" s="197"/>
      <c r="N193" s="197"/>
      <c r="O193" s="197"/>
      <c r="P193" s="197"/>
      <c r="Q193" s="197"/>
    </row>
    <row r="194" spans="1:17">
      <c r="A194" s="236"/>
      <c r="B194" s="197"/>
      <c r="C194" s="197"/>
      <c r="D194" s="197"/>
      <c r="E194" s="197"/>
      <c r="F194" s="197"/>
      <c r="G194" s="197"/>
      <c r="H194" s="197"/>
      <c r="I194" s="197"/>
      <c r="J194" s="197"/>
      <c r="K194" s="197"/>
      <c r="L194" s="197"/>
      <c r="M194" s="197"/>
      <c r="N194" s="197"/>
      <c r="O194" s="197"/>
      <c r="P194" s="197"/>
      <c r="Q194" s="197"/>
    </row>
    <row r="195" spans="1:17">
      <c r="A195" s="196" t="str">
        <f t="shared" ref="A195:A200" si="7">A1</f>
        <v>DUKE ENERGY KENTUCKY, INC.</v>
      </c>
      <c r="B195" s="196"/>
      <c r="C195" s="196"/>
      <c r="D195" s="196"/>
      <c r="E195" s="196"/>
      <c r="F195" s="196"/>
      <c r="G195" s="196"/>
      <c r="H195" s="196"/>
      <c r="I195" s="196"/>
      <c r="J195" s="196"/>
      <c r="K195" s="196"/>
      <c r="L195" s="196"/>
      <c r="M195" s="196"/>
      <c r="N195" s="196"/>
      <c r="O195" s="196"/>
      <c r="P195" s="197"/>
      <c r="Q195" s="197"/>
    </row>
    <row r="196" spans="1:17">
      <c r="A196" s="196" t="str">
        <f t="shared" si="7"/>
        <v>CASE NO. 2022-00372</v>
      </c>
      <c r="B196" s="196"/>
      <c r="C196" s="196"/>
      <c r="D196" s="196"/>
      <c r="E196" s="196"/>
      <c r="F196" s="196"/>
      <c r="G196" s="196"/>
      <c r="H196" s="196"/>
      <c r="I196" s="196"/>
      <c r="J196" s="196"/>
      <c r="K196" s="196"/>
      <c r="L196" s="196"/>
      <c r="M196" s="196"/>
      <c r="N196" s="196"/>
      <c r="O196" s="196"/>
      <c r="P196" s="197"/>
      <c r="Q196" s="197"/>
    </row>
    <row r="197" spans="1:17">
      <c r="A197" s="196" t="str">
        <f t="shared" si="7"/>
        <v>DEPRECIATION AND AMORTIZATION ACCRUAL RATES AND</v>
      </c>
      <c r="B197" s="196"/>
      <c r="C197" s="196"/>
      <c r="D197" s="196"/>
      <c r="E197" s="196"/>
      <c r="F197" s="196"/>
      <c r="G197" s="196"/>
      <c r="H197" s="196"/>
      <c r="I197" s="196"/>
      <c r="J197" s="196"/>
      <c r="K197" s="196"/>
      <c r="L197" s="196"/>
      <c r="M197" s="196"/>
      <c r="N197" s="196"/>
      <c r="O197" s="196"/>
      <c r="P197" s="197"/>
      <c r="Q197" s="197"/>
    </row>
    <row r="198" spans="1:17">
      <c r="A198" s="196" t="str">
        <f t="shared" si="7"/>
        <v>JURISDICTIONAL ACCUMULATED BALANCES BY ACCOUNTS,</v>
      </c>
      <c r="B198" s="196"/>
      <c r="C198" s="196"/>
      <c r="D198" s="196"/>
      <c r="E198" s="196"/>
      <c r="F198" s="196"/>
      <c r="G198" s="196"/>
      <c r="H198" s="196"/>
      <c r="I198" s="196"/>
      <c r="J198" s="196"/>
      <c r="K198" s="196"/>
      <c r="L198" s="196"/>
      <c r="M198" s="196"/>
      <c r="N198" s="196"/>
      <c r="O198" s="196"/>
      <c r="P198" s="197"/>
      <c r="Q198" s="197"/>
    </row>
    <row r="199" spans="1:17">
      <c r="A199" s="196" t="str">
        <f t="shared" si="7"/>
        <v>FUNCTIONAL CLASS OR MAJOR PROPERTY GROUP</v>
      </c>
      <c r="B199" s="196"/>
      <c r="C199" s="196"/>
      <c r="D199" s="196"/>
      <c r="E199" s="196"/>
      <c r="F199" s="196"/>
      <c r="G199" s="196"/>
      <c r="H199" s="196"/>
      <c r="I199" s="196"/>
      <c r="J199" s="196"/>
      <c r="K199" s="196"/>
      <c r="L199" s="196"/>
      <c r="M199" s="196"/>
      <c r="N199" s="196"/>
      <c r="O199" s="196"/>
      <c r="P199" s="197"/>
      <c r="Q199" s="197"/>
    </row>
    <row r="200" spans="1:17">
      <c r="A200" s="196" t="str">
        <f t="shared" si="7"/>
        <v>THIRTEEN MONTH AVERAGE AS OF JUNE 30, 2024</v>
      </c>
      <c r="B200" s="196"/>
      <c r="C200" s="196"/>
      <c r="D200" s="196"/>
      <c r="E200" s="196"/>
      <c r="F200" s="196"/>
      <c r="G200" s="196"/>
      <c r="H200" s="196"/>
      <c r="I200" s="196"/>
      <c r="J200" s="196"/>
      <c r="K200" s="196"/>
      <c r="L200" s="196"/>
      <c r="M200" s="196"/>
      <c r="N200" s="196"/>
      <c r="O200" s="196"/>
      <c r="P200" s="197"/>
      <c r="Q200" s="197"/>
    </row>
    <row r="201" spans="1:17">
      <c r="A201" s="196"/>
      <c r="B201" s="196"/>
      <c r="C201" s="196"/>
      <c r="D201" s="196"/>
      <c r="E201" s="196"/>
      <c r="F201" s="196"/>
      <c r="G201" s="196"/>
      <c r="H201" s="197"/>
      <c r="I201" s="197"/>
      <c r="J201" s="197"/>
      <c r="K201" s="197"/>
      <c r="L201" s="197"/>
      <c r="M201" s="197"/>
      <c r="N201" s="197"/>
      <c r="O201" s="197"/>
      <c r="P201" s="197"/>
      <c r="Q201" s="197"/>
    </row>
    <row r="202" spans="1:17">
      <c r="A202" s="196" t="s">
        <v>303</v>
      </c>
      <c r="B202" s="196"/>
      <c r="C202" s="196"/>
      <c r="D202" s="196"/>
      <c r="E202" s="196"/>
      <c r="F202" s="196"/>
      <c r="G202" s="196"/>
      <c r="H202" s="196"/>
      <c r="I202" s="196"/>
      <c r="J202" s="196"/>
      <c r="K202" s="196"/>
      <c r="L202" s="196"/>
      <c r="M202" s="196"/>
      <c r="N202" s="196"/>
      <c r="O202" s="196"/>
      <c r="P202" s="197"/>
      <c r="Q202" s="197"/>
    </row>
    <row r="203" spans="1:17">
      <c r="A203" s="200" t="s">
        <v>175</v>
      </c>
      <c r="B203" s="200"/>
      <c r="C203" s="200"/>
      <c r="D203" s="200"/>
      <c r="E203" s="200"/>
      <c r="F203" s="200"/>
      <c r="G203" s="200"/>
      <c r="H203" s="200"/>
      <c r="I203" s="200"/>
      <c r="J203" s="200"/>
      <c r="K203" s="200"/>
      <c r="L203" s="200"/>
      <c r="M203" s="200"/>
      <c r="N203" s="200"/>
      <c r="O203" s="200"/>
      <c r="P203" s="197"/>
      <c r="Q203" s="197"/>
    </row>
    <row r="204" spans="1:17">
      <c r="A204" s="197"/>
      <c r="B204" s="197"/>
      <c r="C204" s="197"/>
      <c r="D204" s="197"/>
      <c r="E204" s="197"/>
      <c r="F204" s="197"/>
      <c r="G204" s="197"/>
      <c r="H204" s="197"/>
      <c r="I204" s="197"/>
      <c r="J204" s="197"/>
      <c r="K204" s="197"/>
      <c r="L204" s="197"/>
      <c r="M204" s="197"/>
      <c r="N204" s="197"/>
      <c r="O204" s="197"/>
      <c r="P204" s="197"/>
      <c r="Q204" s="197"/>
    </row>
    <row r="205" spans="1:17">
      <c r="A205" s="201" t="str">
        <f>A12</f>
        <v>DATA:  BASE PERIOD  "X" FORECASTED PERIOD</v>
      </c>
      <c r="B205" s="197"/>
      <c r="C205" s="197"/>
      <c r="D205" s="197"/>
      <c r="E205" s="197"/>
      <c r="F205" s="197"/>
      <c r="G205" s="197"/>
      <c r="H205" s="197"/>
      <c r="I205" s="197"/>
      <c r="J205" s="197"/>
      <c r="K205" s="197"/>
      <c r="L205" s="197"/>
      <c r="M205" s="202" t="str">
        <f>M12</f>
        <v>SCHEDULE B-3.2</v>
      </c>
      <c r="N205" s="197"/>
      <c r="O205" s="197"/>
      <c r="P205" s="197"/>
      <c r="Q205" s="197"/>
    </row>
    <row r="206" spans="1:17">
      <c r="A206" s="201" t="str">
        <f>A13</f>
        <v xml:space="preserve">TYPE OF FILING:  "X" ORIGINAL   UPDATED    REVISED  </v>
      </c>
      <c r="B206" s="197"/>
      <c r="C206" s="197"/>
      <c r="D206" s="197"/>
      <c r="E206" s="197"/>
      <c r="F206" s="197"/>
      <c r="G206" s="197"/>
      <c r="H206" s="197"/>
      <c r="I206" s="197"/>
      <c r="J206" s="197"/>
      <c r="K206" s="197"/>
      <c r="L206" s="197"/>
      <c r="M206" s="202" t="s">
        <v>304</v>
      </c>
      <c r="N206" s="197"/>
      <c r="O206" s="197"/>
      <c r="P206" s="197"/>
      <c r="Q206" s="197"/>
    </row>
    <row r="207" spans="1:17">
      <c r="A207" s="201" t="str">
        <f>A14</f>
        <v>WORK PAPER REFERENCE NOS.: SCHEDULE B-2.1, SCHEDULE B-3</v>
      </c>
      <c r="B207" s="197"/>
      <c r="C207" s="197"/>
      <c r="D207" s="197"/>
      <c r="E207" s="197"/>
      <c r="F207" s="197"/>
      <c r="G207" s="197"/>
      <c r="H207" s="197"/>
      <c r="I207" s="197"/>
      <c r="J207" s="197"/>
      <c r="K207" s="197"/>
      <c r="L207" s="197"/>
      <c r="M207" s="202" t="str">
        <f>M14</f>
        <v>WITNESS RESPONSIBLE:</v>
      </c>
      <c r="N207" s="197"/>
      <c r="O207" s="197"/>
      <c r="P207" s="197"/>
      <c r="Q207" s="197"/>
    </row>
    <row r="208" spans="1:17">
      <c r="A208" s="197"/>
      <c r="B208" s="197"/>
      <c r="C208" s="197"/>
      <c r="D208" s="197"/>
      <c r="E208" s="197"/>
      <c r="F208" s="197"/>
      <c r="G208" s="197"/>
      <c r="H208" s="197"/>
      <c r="I208" s="197"/>
      <c r="J208" s="197"/>
      <c r="K208" s="197"/>
      <c r="L208" s="197"/>
      <c r="M208" s="217" t="str">
        <f>M15</f>
        <v>G. S. CARPENTER / H. C. DANG</v>
      </c>
      <c r="N208" s="197"/>
      <c r="O208" s="197"/>
      <c r="P208" s="197"/>
      <c r="Q208" s="197"/>
    </row>
    <row r="209" spans="1:17">
      <c r="A209" s="197"/>
      <c r="B209" s="197"/>
      <c r="C209" s="197"/>
      <c r="D209" s="197"/>
      <c r="E209" s="197"/>
      <c r="F209" s="197"/>
      <c r="G209" s="197"/>
      <c r="H209" s="197"/>
      <c r="I209" s="197"/>
      <c r="J209" s="197"/>
      <c r="K209" s="197"/>
      <c r="L209" s="197"/>
      <c r="M209" s="197"/>
      <c r="N209" s="197"/>
      <c r="O209" s="197"/>
      <c r="P209" s="197"/>
      <c r="Q209" s="197"/>
    </row>
    <row r="210" spans="1:17">
      <c r="A210" s="197"/>
      <c r="B210" s="197"/>
      <c r="C210" s="197"/>
      <c r="D210" s="197"/>
      <c r="E210" s="197"/>
      <c r="F210" s="197"/>
      <c r="G210" s="197"/>
      <c r="H210" s="197"/>
      <c r="I210" s="197"/>
      <c r="J210" s="197"/>
      <c r="K210" s="197"/>
      <c r="L210" s="197"/>
      <c r="M210" s="197"/>
      <c r="N210" s="197"/>
      <c r="O210" s="197"/>
      <c r="P210" s="197"/>
      <c r="Q210" s="197"/>
    </row>
    <row r="211" spans="1:17">
      <c r="A211" s="197"/>
      <c r="B211" s="203"/>
      <c r="C211" s="197"/>
      <c r="D211" s="197"/>
      <c r="E211" s="197"/>
      <c r="F211" s="203"/>
      <c r="G211" s="203"/>
      <c r="H211" s="203"/>
      <c r="I211" s="203"/>
      <c r="J211" s="203"/>
      <c r="K211" s="203"/>
      <c r="L211" s="203"/>
      <c r="M211" s="203"/>
      <c r="N211" s="203"/>
      <c r="O211" s="203"/>
      <c r="P211" s="197"/>
      <c r="Q211" s="197"/>
    </row>
    <row r="212" spans="1:17">
      <c r="A212" s="204"/>
      <c r="B212" s="205"/>
      <c r="C212" s="206"/>
      <c r="D212" s="204"/>
      <c r="E212" s="204"/>
      <c r="F212" s="207" t="s">
        <v>183</v>
      </c>
      <c r="G212" s="207"/>
      <c r="H212" s="207"/>
      <c r="I212" s="197"/>
      <c r="J212" s="197"/>
      <c r="K212" s="197"/>
      <c r="L212" s="197"/>
      <c r="M212" s="197"/>
      <c r="N212" s="197"/>
      <c r="O212" s="197"/>
      <c r="P212" s="197"/>
      <c r="Q212" s="197"/>
    </row>
    <row r="213" spans="1:17">
      <c r="A213" s="208"/>
      <c r="B213" s="209" t="s">
        <v>184</v>
      </c>
      <c r="C213" s="209" t="s">
        <v>185</v>
      </c>
      <c r="D213" s="210" t="s">
        <v>186</v>
      </c>
      <c r="E213" s="210"/>
      <c r="F213" s="676" t="s">
        <v>187</v>
      </c>
      <c r="G213" s="676"/>
      <c r="H213" s="676"/>
      <c r="I213" s="197"/>
      <c r="J213" s="210" t="s">
        <v>188</v>
      </c>
      <c r="K213" s="197"/>
      <c r="L213" s="210" t="s">
        <v>189</v>
      </c>
      <c r="M213" s="197"/>
      <c r="N213" s="210" t="s">
        <v>190</v>
      </c>
      <c r="O213" s="197"/>
      <c r="P213" s="197"/>
      <c r="Q213" s="197"/>
    </row>
    <row r="214" spans="1:17">
      <c r="A214" s="210" t="s">
        <v>80</v>
      </c>
      <c r="B214" s="210" t="s">
        <v>191</v>
      </c>
      <c r="C214" s="210" t="s">
        <v>191</v>
      </c>
      <c r="D214" s="210" t="s">
        <v>192</v>
      </c>
      <c r="E214" s="210"/>
      <c r="F214" s="210" t="s">
        <v>193</v>
      </c>
      <c r="G214" s="210"/>
      <c r="H214" s="210" t="s">
        <v>194</v>
      </c>
      <c r="I214" s="197"/>
      <c r="J214" s="210" t="s">
        <v>195</v>
      </c>
      <c r="K214" s="197"/>
      <c r="L214" s="210" t="s">
        <v>196</v>
      </c>
      <c r="M214" s="211" t="s">
        <v>197</v>
      </c>
      <c r="N214" s="210" t="s">
        <v>198</v>
      </c>
      <c r="O214" s="210" t="s">
        <v>199</v>
      </c>
      <c r="P214" s="197"/>
      <c r="Q214" s="197"/>
    </row>
    <row r="215" spans="1:17">
      <c r="A215" s="210" t="s">
        <v>200</v>
      </c>
      <c r="B215" s="210" t="s">
        <v>200</v>
      </c>
      <c r="C215" s="210" t="s">
        <v>200</v>
      </c>
      <c r="D215" s="210" t="s">
        <v>201</v>
      </c>
      <c r="E215" s="210"/>
      <c r="F215" s="210" t="s">
        <v>202</v>
      </c>
      <c r="G215" s="210"/>
      <c r="H215" s="210" t="s">
        <v>203</v>
      </c>
      <c r="I215" s="197"/>
      <c r="J215" s="210" t="s">
        <v>204</v>
      </c>
      <c r="K215" s="197"/>
      <c r="L215" s="210" t="s">
        <v>84</v>
      </c>
      <c r="M215" s="210" t="s">
        <v>205</v>
      </c>
      <c r="N215" s="210" t="s">
        <v>206</v>
      </c>
      <c r="O215" s="210" t="s">
        <v>207</v>
      </c>
      <c r="P215" s="197"/>
      <c r="Q215" s="197"/>
    </row>
    <row r="216" spans="1:17">
      <c r="A216" s="212" t="s">
        <v>208</v>
      </c>
      <c r="B216" s="212" t="s">
        <v>209</v>
      </c>
      <c r="C216" s="212" t="s">
        <v>210</v>
      </c>
      <c r="D216" s="212" t="s">
        <v>211</v>
      </c>
      <c r="E216" s="212"/>
      <c r="F216" s="212" t="s">
        <v>212</v>
      </c>
      <c r="G216" s="212"/>
      <c r="H216" s="212" t="s">
        <v>213</v>
      </c>
      <c r="I216" s="203"/>
      <c r="J216" s="212" t="s">
        <v>214</v>
      </c>
      <c r="K216" s="212"/>
      <c r="L216" s="212" t="s">
        <v>215</v>
      </c>
      <c r="M216" s="212" t="s">
        <v>216</v>
      </c>
      <c r="N216" s="212" t="s">
        <v>217</v>
      </c>
      <c r="O216" s="212" t="s">
        <v>218</v>
      </c>
      <c r="P216" s="197"/>
      <c r="Q216" s="197"/>
    </row>
    <row r="217" spans="1:17">
      <c r="A217" s="211"/>
      <c r="B217" s="211"/>
      <c r="C217" s="211"/>
      <c r="D217" s="211"/>
      <c r="E217" s="211"/>
      <c r="F217" s="210" t="s">
        <v>219</v>
      </c>
      <c r="G217" s="211"/>
      <c r="H217" s="210" t="s">
        <v>219</v>
      </c>
      <c r="I217" s="197"/>
      <c r="J217" s="211"/>
      <c r="K217" s="211"/>
      <c r="L217" s="210" t="s">
        <v>219</v>
      </c>
      <c r="M217" s="211"/>
      <c r="N217" s="211"/>
      <c r="O217" s="211"/>
      <c r="P217" s="197"/>
      <c r="Q217" s="197"/>
    </row>
    <row r="218" spans="1:17">
      <c r="A218" s="197"/>
      <c r="B218" s="197"/>
      <c r="C218" s="197"/>
      <c r="D218" s="197"/>
      <c r="E218" s="197"/>
      <c r="F218" s="197"/>
      <c r="G218" s="197"/>
      <c r="H218" s="217"/>
      <c r="I218" s="197"/>
      <c r="J218" s="197"/>
      <c r="K218" s="197"/>
      <c r="L218" s="197"/>
      <c r="M218" s="197"/>
      <c r="N218" s="197"/>
      <c r="O218" s="197"/>
      <c r="P218" s="197"/>
      <c r="Q218" s="197"/>
    </row>
    <row r="219" spans="1:17">
      <c r="A219" s="210">
        <v>1</v>
      </c>
      <c r="B219" s="214">
        <v>303</v>
      </c>
      <c r="C219" s="214">
        <v>3030</v>
      </c>
      <c r="D219" s="215" t="s">
        <v>305</v>
      </c>
      <c r="E219" s="197"/>
      <c r="F219" s="217">
        <v>37376913</v>
      </c>
      <c r="G219" s="217"/>
      <c r="H219" s="217">
        <v>15807767</v>
      </c>
      <c r="I219" s="197"/>
      <c r="J219" s="218" t="s">
        <v>234</v>
      </c>
      <c r="K219" s="197"/>
      <c r="L219" s="237">
        <v>5181547</v>
      </c>
      <c r="M219" s="218" t="s">
        <v>234</v>
      </c>
      <c r="N219" s="43"/>
      <c r="O219" s="43"/>
      <c r="P219" s="197"/>
      <c r="Q219" s="197"/>
    </row>
    <row r="220" spans="1:17">
      <c r="A220" s="210">
        <v>2</v>
      </c>
      <c r="B220" s="214">
        <v>390</v>
      </c>
      <c r="C220" s="214">
        <v>3900</v>
      </c>
      <c r="D220" s="215" t="s">
        <v>222</v>
      </c>
      <c r="E220" s="201"/>
      <c r="F220" s="217">
        <v>202337</v>
      </c>
      <c r="G220" s="217"/>
      <c r="H220" s="217">
        <v>69547</v>
      </c>
      <c r="I220" s="197"/>
      <c r="J220" s="238">
        <v>3.3300000000000003E-2</v>
      </c>
      <c r="K220" s="197"/>
      <c r="L220" s="217">
        <f>ROUND(F220*J220,0)</f>
        <v>6738</v>
      </c>
      <c r="M220" s="221">
        <v>-0.1</v>
      </c>
      <c r="N220" s="222">
        <v>40</v>
      </c>
      <c r="O220" s="222" t="s">
        <v>223</v>
      </c>
      <c r="P220" s="197"/>
      <c r="Q220" s="197"/>
    </row>
    <row r="221" spans="1:17">
      <c r="A221" s="210">
        <v>3</v>
      </c>
      <c r="B221" s="214">
        <v>391</v>
      </c>
      <c r="C221" s="214">
        <v>3910</v>
      </c>
      <c r="D221" s="215" t="s">
        <v>306</v>
      </c>
      <c r="E221" s="201"/>
      <c r="F221" s="217">
        <v>456050</v>
      </c>
      <c r="G221" s="217"/>
      <c r="H221" s="217">
        <v>32355</v>
      </c>
      <c r="I221" s="197"/>
      <c r="J221" s="238">
        <v>0.05</v>
      </c>
      <c r="K221" s="211"/>
      <c r="L221" s="233">
        <f>ROUND(F221*J221,0)</f>
        <v>22803</v>
      </c>
      <c r="M221" s="221">
        <v>0</v>
      </c>
      <c r="N221" s="222">
        <v>20</v>
      </c>
      <c r="O221" s="222" t="s">
        <v>307</v>
      </c>
      <c r="P221" s="197"/>
      <c r="Q221" s="197"/>
    </row>
    <row r="222" spans="1:17">
      <c r="A222" s="210">
        <v>4</v>
      </c>
      <c r="B222" s="214">
        <v>391</v>
      </c>
      <c r="C222" s="214" t="s">
        <v>308</v>
      </c>
      <c r="D222" s="215" t="s">
        <v>306</v>
      </c>
      <c r="E222" s="201"/>
      <c r="F222" s="217"/>
      <c r="G222" s="217"/>
      <c r="H222" s="217">
        <v>166</v>
      </c>
      <c r="I222" s="197"/>
      <c r="J222" s="238" t="s">
        <v>309</v>
      </c>
      <c r="K222" s="236" t="s">
        <v>293</v>
      </c>
      <c r="L222" s="217">
        <v>-1744</v>
      </c>
      <c r="M222" s="218" t="s">
        <v>292</v>
      </c>
      <c r="N222" s="222" t="s">
        <v>292</v>
      </c>
      <c r="O222" s="222" t="s">
        <v>292</v>
      </c>
      <c r="P222" s="197"/>
      <c r="Q222" s="197"/>
    </row>
    <row r="223" spans="1:17">
      <c r="A223" s="210">
        <v>5</v>
      </c>
      <c r="B223" s="214">
        <v>391</v>
      </c>
      <c r="C223" s="214">
        <v>3911</v>
      </c>
      <c r="D223" s="215" t="s">
        <v>310</v>
      </c>
      <c r="E223" s="201"/>
      <c r="F223" s="217">
        <v>6629656</v>
      </c>
      <c r="G223" s="217"/>
      <c r="H223" s="217">
        <v>2043801</v>
      </c>
      <c r="I223" s="197"/>
      <c r="J223" s="238">
        <v>0.2</v>
      </c>
      <c r="K223" s="197"/>
      <c r="L223" s="217">
        <f t="shared" ref="L223:L232" si="8">ROUND(F223*J223,0)</f>
        <v>1325931</v>
      </c>
      <c r="M223" s="221">
        <v>0</v>
      </c>
      <c r="N223" s="222">
        <v>5</v>
      </c>
      <c r="O223" s="222" t="s">
        <v>307</v>
      </c>
      <c r="P223" s="197"/>
      <c r="Q223" s="197"/>
    </row>
    <row r="224" spans="1:17">
      <c r="A224" s="210">
        <v>6</v>
      </c>
      <c r="B224" s="214">
        <v>391</v>
      </c>
      <c r="C224" s="214" t="s">
        <v>311</v>
      </c>
      <c r="D224" s="215" t="s">
        <v>310</v>
      </c>
      <c r="E224" s="201"/>
      <c r="F224" s="217"/>
      <c r="G224" s="217"/>
      <c r="H224" s="217">
        <v>32267</v>
      </c>
      <c r="I224" s="197"/>
      <c r="J224" s="238" t="s">
        <v>309</v>
      </c>
      <c r="K224" s="236" t="s">
        <v>293</v>
      </c>
      <c r="L224" s="217">
        <v>-16380</v>
      </c>
      <c r="M224" s="218" t="s">
        <v>292</v>
      </c>
      <c r="N224" s="222" t="s">
        <v>292</v>
      </c>
      <c r="O224" s="222" t="s">
        <v>292</v>
      </c>
      <c r="P224" s="197"/>
      <c r="Q224" s="197"/>
    </row>
    <row r="225" spans="1:17">
      <c r="A225" s="210">
        <v>7</v>
      </c>
      <c r="B225" s="214">
        <v>392</v>
      </c>
      <c r="C225" s="214">
        <v>3920</v>
      </c>
      <c r="D225" s="215" t="s">
        <v>312</v>
      </c>
      <c r="E225" s="201"/>
      <c r="F225" s="217">
        <v>1155292</v>
      </c>
      <c r="G225" s="217"/>
      <c r="H225" s="217">
        <v>518087</v>
      </c>
      <c r="I225" s="197"/>
      <c r="J225" s="238">
        <v>6.2E-2</v>
      </c>
      <c r="K225" s="197"/>
      <c r="L225" s="217" t="s">
        <v>313</v>
      </c>
      <c r="M225" s="221">
        <v>0</v>
      </c>
      <c r="N225" s="222">
        <v>12</v>
      </c>
      <c r="O225" s="222" t="s">
        <v>314</v>
      </c>
      <c r="P225" s="197"/>
      <c r="Q225" s="197"/>
    </row>
    <row r="226" spans="1:17">
      <c r="A226" s="210">
        <v>8</v>
      </c>
      <c r="B226" s="214">
        <v>392</v>
      </c>
      <c r="C226" s="214">
        <v>3921</v>
      </c>
      <c r="D226" s="215" t="s">
        <v>315</v>
      </c>
      <c r="E226" s="201"/>
      <c r="F226" s="217">
        <v>334258</v>
      </c>
      <c r="G226" s="217"/>
      <c r="H226" s="217">
        <v>224156</v>
      </c>
      <c r="I226" s="197"/>
      <c r="J226" s="238">
        <v>1.9300000000000001E-2</v>
      </c>
      <c r="K226" s="197"/>
      <c r="L226" s="217" t="s">
        <v>313</v>
      </c>
      <c r="M226" s="221">
        <v>0.05</v>
      </c>
      <c r="N226" s="222">
        <v>20</v>
      </c>
      <c r="O226" s="222" t="s">
        <v>230</v>
      </c>
      <c r="P226" s="197"/>
      <c r="Q226" s="197"/>
    </row>
    <row r="227" spans="1:17">
      <c r="A227" s="210">
        <v>9</v>
      </c>
      <c r="B227" s="214">
        <v>394</v>
      </c>
      <c r="C227" s="214">
        <v>3940</v>
      </c>
      <c r="D227" s="215" t="s">
        <v>316</v>
      </c>
      <c r="E227" s="201"/>
      <c r="F227" s="217">
        <v>4170777</v>
      </c>
      <c r="G227" s="217"/>
      <c r="H227" s="217">
        <v>1378493</v>
      </c>
      <c r="I227" s="197"/>
      <c r="J227" s="238">
        <v>0.04</v>
      </c>
      <c r="K227" s="220"/>
      <c r="L227" s="217">
        <f t="shared" si="8"/>
        <v>166831</v>
      </c>
      <c r="M227" s="221">
        <v>0</v>
      </c>
      <c r="N227" s="222">
        <v>25</v>
      </c>
      <c r="O227" s="222" t="s">
        <v>307</v>
      </c>
      <c r="P227" s="197"/>
      <c r="Q227" s="197"/>
    </row>
    <row r="228" spans="1:17">
      <c r="A228" s="210">
        <v>10</v>
      </c>
      <c r="B228" s="214">
        <v>394</v>
      </c>
      <c r="C228" s="214" t="s">
        <v>317</v>
      </c>
      <c r="D228" s="215" t="s">
        <v>316</v>
      </c>
      <c r="E228" s="201"/>
      <c r="F228" s="217"/>
      <c r="G228" s="217"/>
      <c r="H228" s="217">
        <v>-5733</v>
      </c>
      <c r="I228" s="197"/>
      <c r="J228" s="238" t="s">
        <v>309</v>
      </c>
      <c r="K228" s="236" t="s">
        <v>293</v>
      </c>
      <c r="L228" s="217">
        <v>8000</v>
      </c>
      <c r="M228" s="218" t="s">
        <v>292</v>
      </c>
      <c r="N228" s="222" t="s">
        <v>292</v>
      </c>
      <c r="O228" s="222" t="s">
        <v>292</v>
      </c>
      <c r="P228" s="197"/>
      <c r="Q228" s="197"/>
    </row>
    <row r="229" spans="1:17">
      <c r="A229" s="210">
        <v>11</v>
      </c>
      <c r="B229" s="214">
        <v>396</v>
      </c>
      <c r="C229" s="214">
        <v>3960</v>
      </c>
      <c r="D229" s="215" t="s">
        <v>318</v>
      </c>
      <c r="E229" s="201"/>
      <c r="F229" s="217">
        <v>14461</v>
      </c>
      <c r="G229" s="217"/>
      <c r="H229" s="217">
        <v>9699</v>
      </c>
      <c r="I229" s="197"/>
      <c r="J229" s="238">
        <v>4.1799999999999997E-2</v>
      </c>
      <c r="K229" s="220"/>
      <c r="L229" s="217" t="s">
        <v>313</v>
      </c>
      <c r="M229" s="221">
        <v>0</v>
      </c>
      <c r="N229" s="222">
        <v>15</v>
      </c>
      <c r="O229" s="222" t="s">
        <v>319</v>
      </c>
      <c r="P229" s="197"/>
      <c r="Q229" s="197"/>
    </row>
    <row r="230" spans="1:17">
      <c r="A230" s="210">
        <v>12</v>
      </c>
      <c r="B230" s="214">
        <v>397</v>
      </c>
      <c r="C230" s="214">
        <v>3970</v>
      </c>
      <c r="D230" s="215" t="s">
        <v>320</v>
      </c>
      <c r="E230" s="201"/>
      <c r="F230" s="217">
        <v>16197847</v>
      </c>
      <c r="G230" s="217"/>
      <c r="H230" s="217">
        <v>4545813</v>
      </c>
      <c r="I230" s="197"/>
      <c r="J230" s="238">
        <v>6.6699999999999995E-2</v>
      </c>
      <c r="K230" s="197"/>
      <c r="L230" s="217">
        <f t="shared" si="8"/>
        <v>1080396</v>
      </c>
      <c r="M230" s="221">
        <v>0</v>
      </c>
      <c r="N230" s="239">
        <v>15</v>
      </c>
      <c r="O230" s="239" t="s">
        <v>307</v>
      </c>
      <c r="P230" s="197"/>
      <c r="Q230" s="197"/>
    </row>
    <row r="231" spans="1:17">
      <c r="A231" s="210">
        <v>13</v>
      </c>
      <c r="B231" s="214" t="s">
        <v>321</v>
      </c>
      <c r="C231" s="214">
        <v>3970</v>
      </c>
      <c r="D231" s="215" t="s">
        <v>320</v>
      </c>
      <c r="E231" s="201"/>
      <c r="F231" s="217"/>
      <c r="G231" s="217"/>
      <c r="H231" s="217">
        <v>10000</v>
      </c>
      <c r="I231" s="197"/>
      <c r="J231" s="238" t="s">
        <v>309</v>
      </c>
      <c r="K231" s="236" t="s">
        <v>293</v>
      </c>
      <c r="L231" s="217">
        <v>-5942</v>
      </c>
      <c r="M231" s="218" t="s">
        <v>292</v>
      </c>
      <c r="N231" s="222" t="s">
        <v>292</v>
      </c>
      <c r="O231" s="222" t="s">
        <v>292</v>
      </c>
      <c r="P231" s="197"/>
      <c r="Q231" s="197"/>
    </row>
    <row r="232" spans="1:17">
      <c r="A232" s="210">
        <v>14</v>
      </c>
      <c r="B232" s="214"/>
      <c r="C232" s="214"/>
      <c r="D232" s="215" t="s">
        <v>239</v>
      </c>
      <c r="E232" s="201"/>
      <c r="F232" s="217">
        <v>0</v>
      </c>
      <c r="G232" s="217"/>
      <c r="H232" s="217">
        <v>0</v>
      </c>
      <c r="I232" s="197"/>
      <c r="J232" s="238">
        <v>8.2000000000000003E-2</v>
      </c>
      <c r="K232" s="197"/>
      <c r="L232" s="217">
        <f t="shared" si="8"/>
        <v>0</v>
      </c>
      <c r="M232" s="197"/>
      <c r="N232" s="197"/>
      <c r="O232" s="197"/>
      <c r="P232" s="197"/>
      <c r="Q232" s="197"/>
    </row>
    <row r="233" spans="1:17">
      <c r="A233" s="210">
        <v>15</v>
      </c>
      <c r="B233" s="215"/>
      <c r="C233" s="210">
        <v>108</v>
      </c>
      <c r="D233" s="201" t="s">
        <v>240</v>
      </c>
      <c r="E233" s="197"/>
      <c r="F233" s="217">
        <v>0</v>
      </c>
      <c r="G233" s="217"/>
      <c r="H233" s="217">
        <v>13552</v>
      </c>
      <c r="I233" s="197"/>
      <c r="J233" s="197"/>
      <c r="K233" s="197"/>
      <c r="L233" s="217"/>
      <c r="M233" s="197"/>
      <c r="N233" s="197"/>
      <c r="O233" s="197"/>
      <c r="P233" s="197"/>
      <c r="Q233" s="197"/>
    </row>
    <row r="234" spans="1:17">
      <c r="A234" s="197"/>
      <c r="B234" s="215"/>
      <c r="C234" s="210"/>
      <c r="D234" s="201"/>
      <c r="E234" s="197"/>
      <c r="F234" s="197"/>
      <c r="G234" s="197"/>
      <c r="H234" s="197"/>
      <c r="I234" s="197"/>
      <c r="J234" s="197"/>
      <c r="K234" s="197"/>
      <c r="L234" s="217"/>
      <c r="M234" s="197"/>
      <c r="N234" s="197"/>
      <c r="O234" s="197"/>
      <c r="P234" s="197"/>
      <c r="Q234" s="197"/>
    </row>
    <row r="235" spans="1:17">
      <c r="A235" s="197"/>
      <c r="B235" s="197"/>
      <c r="C235" s="197"/>
      <c r="D235" s="197"/>
      <c r="E235" s="197"/>
      <c r="F235" s="203"/>
      <c r="G235" s="203"/>
      <c r="H235" s="203"/>
      <c r="I235" s="203"/>
      <c r="J235" s="203"/>
      <c r="K235" s="203"/>
      <c r="L235" s="224"/>
      <c r="M235" s="203"/>
      <c r="N235" s="203"/>
      <c r="O235" s="203"/>
      <c r="P235" s="197"/>
      <c r="Q235" s="197"/>
    </row>
    <row r="236" spans="1:17">
      <c r="A236" s="204"/>
      <c r="B236" s="204"/>
      <c r="C236" s="204"/>
      <c r="D236" s="204"/>
      <c r="E236" s="204"/>
      <c r="F236" s="208"/>
      <c r="G236" s="208"/>
      <c r="H236" s="197"/>
      <c r="I236" s="197"/>
      <c r="J236" s="197"/>
      <c r="K236" s="197"/>
      <c r="L236" s="217"/>
      <c r="M236" s="197"/>
      <c r="N236" s="197"/>
      <c r="O236" s="197"/>
      <c r="P236" s="197"/>
      <c r="Q236" s="197"/>
    </row>
    <row r="237" spans="1:17">
      <c r="A237" s="210">
        <f>A233+1</f>
        <v>16</v>
      </c>
      <c r="B237" s="197"/>
      <c r="C237" s="197"/>
      <c r="D237" s="201" t="s">
        <v>322</v>
      </c>
      <c r="E237" s="201"/>
      <c r="F237" s="216">
        <f>SUM(F219:F236)</f>
        <v>66537591</v>
      </c>
      <c r="G237" s="202"/>
      <c r="H237" s="216">
        <f>SUM(H219:H236)</f>
        <v>24679970</v>
      </c>
      <c r="I237" s="197"/>
      <c r="J237" s="197"/>
      <c r="K237" s="197"/>
      <c r="L237" s="216">
        <f>SUM(L219:L236)</f>
        <v>7768180</v>
      </c>
      <c r="M237" s="197"/>
      <c r="N237" s="197"/>
      <c r="O237" s="197"/>
      <c r="P237" s="197"/>
      <c r="Q237" s="197"/>
    </row>
    <row r="238" spans="1:17">
      <c r="A238" s="197"/>
      <c r="B238" s="197"/>
      <c r="C238" s="197"/>
      <c r="D238" s="197"/>
      <c r="E238" s="197"/>
      <c r="F238" s="224"/>
      <c r="G238" s="224"/>
      <c r="H238" s="224"/>
      <c r="I238" s="203"/>
      <c r="J238" s="203"/>
      <c r="K238" s="203"/>
      <c r="L238" s="224"/>
      <c r="M238" s="203"/>
      <c r="N238" s="203"/>
      <c r="O238" s="203"/>
      <c r="P238" s="197"/>
      <c r="Q238" s="197"/>
    </row>
    <row r="239" spans="1:17">
      <c r="A239" s="204"/>
      <c r="B239" s="204"/>
      <c r="C239" s="204"/>
      <c r="D239" s="204"/>
      <c r="E239" s="204"/>
      <c r="F239" s="240"/>
      <c r="G239" s="240"/>
      <c r="H239" s="217"/>
      <c r="I239" s="197"/>
      <c r="J239" s="197"/>
      <c r="K239" s="197"/>
      <c r="L239" s="217"/>
      <c r="M239" s="197"/>
      <c r="N239" s="197"/>
      <c r="O239" s="197"/>
      <c r="P239" s="197"/>
      <c r="Q239" s="197"/>
    </row>
    <row r="240" spans="1:17">
      <c r="A240" s="210">
        <v>17</v>
      </c>
      <c r="B240" s="197"/>
      <c r="C240" s="197"/>
      <c r="D240" s="201" t="s">
        <v>323</v>
      </c>
      <c r="E240" s="201"/>
      <c r="F240" s="216">
        <f>F237+F188+F130+F83+F38</f>
        <v>2146305257</v>
      </c>
      <c r="G240" s="202"/>
      <c r="H240" s="216">
        <f>H237+H188+H130+H83+H38</f>
        <v>830985236</v>
      </c>
      <c r="I240" s="197"/>
      <c r="J240" s="197"/>
      <c r="K240" s="197"/>
      <c r="L240" s="216">
        <f>L237+L188+L130+L83+L38</f>
        <v>70541905</v>
      </c>
      <c r="M240" s="197"/>
      <c r="N240" s="197"/>
      <c r="O240" s="197"/>
      <c r="P240" s="197"/>
      <c r="Q240" s="197"/>
    </row>
    <row r="241" spans="1:17">
      <c r="A241" s="197"/>
      <c r="B241" s="197"/>
      <c r="C241" s="197"/>
      <c r="D241" s="197"/>
      <c r="E241" s="197"/>
      <c r="F241" s="203"/>
      <c r="G241" s="203"/>
      <c r="H241" s="203"/>
      <c r="I241" s="203"/>
      <c r="J241" s="203"/>
      <c r="K241" s="203"/>
      <c r="L241" s="203"/>
      <c r="M241" s="203"/>
      <c r="N241" s="203"/>
      <c r="O241" s="203"/>
      <c r="P241" s="197"/>
      <c r="Q241" s="197"/>
    </row>
    <row r="242" spans="1:17">
      <c r="A242" s="204"/>
      <c r="B242" s="204"/>
      <c r="C242" s="204"/>
      <c r="D242" s="204"/>
      <c r="E242" s="204"/>
      <c r="F242" s="208"/>
      <c r="G242" s="208"/>
      <c r="H242" s="197"/>
      <c r="I242" s="197"/>
      <c r="J242" s="197"/>
      <c r="K242" s="197"/>
      <c r="L242" s="197"/>
      <c r="M242" s="197"/>
      <c r="N242" s="197"/>
      <c r="O242" s="197"/>
      <c r="P242" s="197"/>
      <c r="Q242" s="197"/>
    </row>
    <row r="243" spans="1:17">
      <c r="A243" s="220" t="s">
        <v>273</v>
      </c>
      <c r="B243" s="197"/>
      <c r="C243" s="197"/>
      <c r="D243" s="197"/>
      <c r="E243" s="197"/>
      <c r="F243" s="197"/>
      <c r="G243" s="197"/>
      <c r="H243" s="197"/>
      <c r="I243" s="197"/>
      <c r="J243" s="197"/>
      <c r="K243" s="197"/>
      <c r="L243" s="197"/>
      <c r="M243" s="197"/>
      <c r="N243" s="197"/>
      <c r="O243" s="197"/>
      <c r="P243" s="197"/>
      <c r="Q243" s="197"/>
    </row>
    <row r="244" spans="1:17">
      <c r="A244" s="236" t="s">
        <v>324</v>
      </c>
      <c r="B244" s="197"/>
      <c r="C244" s="197"/>
      <c r="D244" s="197"/>
      <c r="E244" s="197"/>
      <c r="F244" s="197"/>
      <c r="G244" s="197"/>
      <c r="H244" s="197"/>
      <c r="I244" s="197"/>
      <c r="J244" s="197"/>
      <c r="K244" s="197"/>
      <c r="L244" s="197"/>
      <c r="M244" s="197"/>
      <c r="N244" s="197"/>
      <c r="O244" s="197"/>
      <c r="P244" s="197"/>
      <c r="Q244" s="197"/>
    </row>
    <row r="245" spans="1:17">
      <c r="A245" s="220"/>
      <c r="B245" s="197"/>
      <c r="C245" s="197"/>
      <c r="D245" s="197"/>
      <c r="E245" s="197"/>
      <c r="F245" s="197"/>
      <c r="G245" s="197"/>
      <c r="H245" s="197"/>
      <c r="I245" s="197"/>
      <c r="J245" s="197"/>
      <c r="K245" s="197"/>
      <c r="L245" s="197"/>
      <c r="M245" s="197"/>
      <c r="N245" s="197"/>
      <c r="O245" s="197"/>
      <c r="P245" s="197"/>
      <c r="Q245" s="197"/>
    </row>
    <row r="246" spans="1:17">
      <c r="A246" s="197"/>
      <c r="B246" s="197"/>
      <c r="C246" s="197"/>
      <c r="D246" s="197"/>
      <c r="E246" s="197"/>
      <c r="F246" s="197"/>
      <c r="G246" s="197"/>
      <c r="H246" s="197"/>
      <c r="I246" s="197"/>
      <c r="J246" s="197"/>
      <c r="K246" s="197"/>
      <c r="L246" s="197"/>
      <c r="M246" s="197"/>
      <c r="N246" s="197"/>
      <c r="O246" s="197"/>
      <c r="P246" s="197"/>
      <c r="Q246" s="197"/>
    </row>
    <row r="247" spans="1:17">
      <c r="A247" s="196" t="str">
        <f t="shared" ref="A247:A252" si="9">A1</f>
        <v>DUKE ENERGY KENTUCKY, INC.</v>
      </c>
      <c r="B247" s="196"/>
      <c r="C247" s="196"/>
      <c r="D247" s="196"/>
      <c r="E247" s="196"/>
      <c r="F247" s="196"/>
      <c r="G247" s="196"/>
      <c r="H247" s="196"/>
      <c r="I247" s="196"/>
      <c r="J247" s="196"/>
      <c r="K247" s="196"/>
      <c r="L247" s="196"/>
      <c r="M247" s="196"/>
      <c r="N247" s="196"/>
      <c r="O247" s="196"/>
      <c r="P247" s="197"/>
      <c r="Q247" s="197"/>
    </row>
    <row r="248" spans="1:17">
      <c r="A248" s="196" t="str">
        <f t="shared" si="9"/>
        <v>CASE NO. 2022-00372</v>
      </c>
      <c r="B248" s="196"/>
      <c r="C248" s="196"/>
      <c r="D248" s="196"/>
      <c r="E248" s="196"/>
      <c r="F248" s="196"/>
      <c r="G248" s="196"/>
      <c r="H248" s="196"/>
      <c r="I248" s="196"/>
      <c r="J248" s="196"/>
      <c r="K248" s="196"/>
      <c r="L248" s="196"/>
      <c r="M248" s="196"/>
      <c r="N248" s="196"/>
      <c r="O248" s="196"/>
      <c r="P248" s="197"/>
      <c r="Q248" s="197"/>
    </row>
    <row r="249" spans="1:17">
      <c r="A249" s="196" t="str">
        <f t="shared" si="9"/>
        <v>DEPRECIATION AND AMORTIZATION ACCRUAL RATES AND</v>
      </c>
      <c r="B249" s="196"/>
      <c r="C249" s="196"/>
      <c r="D249" s="196"/>
      <c r="E249" s="196"/>
      <c r="F249" s="196"/>
      <c r="G249" s="196"/>
      <c r="H249" s="196"/>
      <c r="I249" s="196"/>
      <c r="J249" s="196"/>
      <c r="K249" s="196"/>
      <c r="L249" s="196"/>
      <c r="M249" s="196"/>
      <c r="N249" s="196"/>
      <c r="O249" s="196"/>
      <c r="P249" s="197"/>
      <c r="Q249" s="197"/>
    </row>
    <row r="250" spans="1:17">
      <c r="A250" s="196" t="str">
        <f t="shared" si="9"/>
        <v>JURISDICTIONAL ACCUMULATED BALANCES BY ACCOUNTS,</v>
      </c>
      <c r="B250" s="196"/>
      <c r="C250" s="196"/>
      <c r="D250" s="196"/>
      <c r="E250" s="196"/>
      <c r="F250" s="196"/>
      <c r="G250" s="196"/>
      <c r="H250" s="196"/>
      <c r="I250" s="196"/>
      <c r="J250" s="196"/>
      <c r="K250" s="196"/>
      <c r="L250" s="196"/>
      <c r="M250" s="196"/>
      <c r="N250" s="196"/>
      <c r="O250" s="196"/>
      <c r="P250" s="197"/>
      <c r="Q250" s="197"/>
    </row>
    <row r="251" spans="1:17">
      <c r="A251" s="196" t="str">
        <f t="shared" si="9"/>
        <v>FUNCTIONAL CLASS OR MAJOR PROPERTY GROUP</v>
      </c>
      <c r="B251" s="196"/>
      <c r="C251" s="196"/>
      <c r="D251" s="196"/>
      <c r="E251" s="196"/>
      <c r="F251" s="196"/>
      <c r="G251" s="196"/>
      <c r="H251" s="196"/>
      <c r="I251" s="196"/>
      <c r="J251" s="196"/>
      <c r="K251" s="196"/>
      <c r="L251" s="196"/>
      <c r="M251" s="196"/>
      <c r="N251" s="196"/>
      <c r="O251" s="196"/>
      <c r="P251" s="197"/>
      <c r="Q251" s="197"/>
    </row>
    <row r="252" spans="1:17">
      <c r="A252" s="196" t="str">
        <f t="shared" si="9"/>
        <v>THIRTEEN MONTH AVERAGE AS OF JUNE 30, 2024</v>
      </c>
      <c r="B252" s="196"/>
      <c r="C252" s="196"/>
      <c r="D252" s="196"/>
      <c r="E252" s="196"/>
      <c r="F252" s="196"/>
      <c r="G252" s="196"/>
      <c r="H252" s="196"/>
      <c r="I252" s="196"/>
      <c r="J252" s="196"/>
      <c r="K252" s="196"/>
      <c r="L252" s="196"/>
      <c r="M252" s="196"/>
      <c r="N252" s="196"/>
      <c r="O252" s="196"/>
      <c r="P252" s="197"/>
      <c r="Q252" s="197"/>
    </row>
    <row r="253" spans="1:17">
      <c r="A253" s="196"/>
      <c r="B253" s="196"/>
      <c r="C253" s="196"/>
      <c r="D253" s="196"/>
      <c r="E253" s="196"/>
      <c r="F253" s="196"/>
      <c r="G253" s="196"/>
      <c r="H253" s="197"/>
      <c r="I253" s="197"/>
      <c r="J253" s="197"/>
      <c r="K253" s="197"/>
      <c r="L253" s="197"/>
      <c r="M253" s="197"/>
      <c r="N253" s="197"/>
      <c r="O253" s="197"/>
      <c r="P253" s="197"/>
      <c r="Q253" s="197"/>
    </row>
    <row r="254" spans="1:17">
      <c r="A254" s="196" t="s">
        <v>325</v>
      </c>
      <c r="B254" s="196"/>
      <c r="C254" s="196"/>
      <c r="D254" s="196"/>
      <c r="E254" s="196"/>
      <c r="F254" s="196"/>
      <c r="G254" s="196"/>
      <c r="H254" s="196"/>
      <c r="I254" s="196"/>
      <c r="J254" s="196"/>
      <c r="K254" s="196"/>
      <c r="L254" s="196"/>
      <c r="M254" s="196"/>
      <c r="N254" s="196"/>
      <c r="O254" s="196"/>
      <c r="P254" s="197"/>
      <c r="Q254" s="197"/>
    </row>
    <row r="255" spans="1:17">
      <c r="A255" s="200" t="s">
        <v>175</v>
      </c>
      <c r="B255" s="200"/>
      <c r="C255" s="200"/>
      <c r="D255" s="200"/>
      <c r="E255" s="200"/>
      <c r="F255" s="200"/>
      <c r="G255" s="200"/>
      <c r="H255" s="200"/>
      <c r="I255" s="200"/>
      <c r="J255" s="200"/>
      <c r="K255" s="200"/>
      <c r="L255" s="200"/>
      <c r="M255" s="200"/>
      <c r="N255" s="200"/>
      <c r="O255" s="200"/>
      <c r="P255" s="197"/>
      <c r="Q255" s="197"/>
    </row>
    <row r="256" spans="1:17">
      <c r="A256" s="197"/>
      <c r="B256" s="197"/>
      <c r="C256" s="197"/>
      <c r="D256" s="197"/>
      <c r="E256" s="197"/>
      <c r="F256" s="197"/>
      <c r="G256" s="197"/>
      <c r="H256" s="197"/>
      <c r="I256" s="197"/>
      <c r="J256" s="197"/>
      <c r="K256" s="197"/>
      <c r="L256" s="197"/>
      <c r="M256" s="197"/>
      <c r="N256" s="197"/>
      <c r="O256" s="197"/>
      <c r="P256" s="197"/>
      <c r="Q256" s="197"/>
    </row>
    <row r="257" spans="1:17">
      <c r="A257" s="201" t="str">
        <f>A12</f>
        <v>DATA:  BASE PERIOD  "X" FORECASTED PERIOD</v>
      </c>
      <c r="B257" s="197"/>
      <c r="C257" s="197"/>
      <c r="D257" s="197"/>
      <c r="E257" s="197"/>
      <c r="F257" s="197"/>
      <c r="G257" s="197"/>
      <c r="H257" s="197"/>
      <c r="I257" s="197"/>
      <c r="J257" s="197"/>
      <c r="K257" s="197"/>
      <c r="L257" s="197"/>
      <c r="M257" s="202" t="str">
        <f>M12</f>
        <v>SCHEDULE B-3.2</v>
      </c>
      <c r="N257" s="197"/>
      <c r="O257" s="197"/>
      <c r="P257" s="197"/>
      <c r="Q257" s="197"/>
    </row>
    <row r="258" spans="1:17">
      <c r="A258" s="201" t="str">
        <f>A13</f>
        <v xml:space="preserve">TYPE OF FILING:  "X" ORIGINAL   UPDATED    REVISED  </v>
      </c>
      <c r="B258" s="197"/>
      <c r="C258" s="197"/>
      <c r="D258" s="197"/>
      <c r="E258" s="197"/>
      <c r="F258" s="197"/>
      <c r="G258" s="197"/>
      <c r="H258" s="197"/>
      <c r="I258" s="197"/>
      <c r="J258" s="197"/>
      <c r="K258" s="197"/>
      <c r="L258" s="197"/>
      <c r="M258" s="202" t="s">
        <v>326</v>
      </c>
      <c r="N258" s="197"/>
      <c r="O258" s="197"/>
      <c r="P258" s="197"/>
      <c r="Q258" s="197"/>
    </row>
    <row r="259" spans="1:17">
      <c r="A259" s="201" t="str">
        <f>A14</f>
        <v>WORK PAPER REFERENCE NOS.: SCHEDULE B-2.1, SCHEDULE B-3</v>
      </c>
      <c r="B259" s="197"/>
      <c r="C259" s="197"/>
      <c r="D259" s="197"/>
      <c r="E259" s="197"/>
      <c r="F259" s="197"/>
      <c r="G259" s="197"/>
      <c r="H259" s="197"/>
      <c r="I259" s="197"/>
      <c r="J259" s="197"/>
      <c r="K259" s="197"/>
      <c r="L259" s="197"/>
      <c r="M259" s="202" t="str">
        <f>M14</f>
        <v>WITNESS RESPONSIBLE:</v>
      </c>
      <c r="N259" s="197"/>
      <c r="O259" s="197"/>
      <c r="P259" s="197"/>
      <c r="Q259" s="197"/>
    </row>
    <row r="260" spans="1:17">
      <c r="A260" s="197"/>
      <c r="B260" s="197"/>
      <c r="C260" s="197"/>
      <c r="D260" s="197"/>
      <c r="E260" s="197"/>
      <c r="F260" s="197"/>
      <c r="G260" s="197"/>
      <c r="H260" s="197"/>
      <c r="I260" s="197"/>
      <c r="J260" s="197"/>
      <c r="K260" s="197"/>
      <c r="L260" s="197"/>
      <c r="M260" s="217" t="str">
        <f>M15</f>
        <v>G. S. CARPENTER / H. C. DANG</v>
      </c>
      <c r="N260" s="197"/>
      <c r="O260" s="197"/>
      <c r="P260" s="197"/>
      <c r="Q260" s="197"/>
    </row>
    <row r="261" spans="1:17">
      <c r="A261" s="197"/>
      <c r="B261" s="197"/>
      <c r="C261" s="197"/>
      <c r="D261" s="197"/>
      <c r="E261" s="197"/>
      <c r="F261" s="197"/>
      <c r="G261" s="197"/>
      <c r="H261" s="197"/>
      <c r="I261" s="197"/>
      <c r="J261" s="197"/>
      <c r="K261" s="197"/>
      <c r="L261" s="197"/>
      <c r="M261" s="197"/>
      <c r="N261" s="197"/>
      <c r="O261" s="197"/>
      <c r="P261" s="197"/>
      <c r="Q261" s="197"/>
    </row>
    <row r="262" spans="1:17">
      <c r="A262" s="197"/>
      <c r="B262" s="197"/>
      <c r="C262" s="197"/>
      <c r="D262" s="197"/>
      <c r="E262" s="197"/>
      <c r="F262" s="197"/>
      <c r="G262" s="197"/>
      <c r="H262" s="197"/>
      <c r="I262" s="197"/>
      <c r="J262" s="197"/>
      <c r="K262" s="197"/>
      <c r="L262" s="197"/>
      <c r="M262" s="197"/>
      <c r="N262" s="197"/>
      <c r="O262" s="197"/>
      <c r="P262" s="197"/>
      <c r="Q262" s="197"/>
    </row>
    <row r="263" spans="1:17">
      <c r="A263" s="197"/>
      <c r="B263" s="197"/>
      <c r="C263" s="197"/>
      <c r="D263" s="197"/>
      <c r="E263" s="197"/>
      <c r="F263" s="203"/>
      <c r="G263" s="203"/>
      <c r="H263" s="203"/>
      <c r="I263" s="203"/>
      <c r="J263" s="203"/>
      <c r="K263" s="203"/>
      <c r="L263" s="203"/>
      <c r="M263" s="203"/>
      <c r="N263" s="203"/>
      <c r="O263" s="203"/>
      <c r="P263" s="197"/>
      <c r="Q263" s="197"/>
    </row>
    <row r="264" spans="1:17">
      <c r="A264" s="204"/>
      <c r="B264" s="205"/>
      <c r="C264" s="206"/>
      <c r="D264" s="204"/>
      <c r="E264" s="204"/>
      <c r="F264" s="207" t="s">
        <v>183</v>
      </c>
      <c r="G264" s="207"/>
      <c r="H264" s="207"/>
      <c r="I264" s="197"/>
      <c r="J264" s="197"/>
      <c r="K264" s="197"/>
      <c r="L264" s="197"/>
      <c r="M264" s="197"/>
      <c r="N264" s="197"/>
      <c r="O264" s="197"/>
      <c r="P264" s="197"/>
      <c r="Q264" s="197"/>
    </row>
    <row r="265" spans="1:17">
      <c r="A265" s="208"/>
      <c r="B265" s="209" t="s">
        <v>184</v>
      </c>
      <c r="C265" s="209" t="s">
        <v>185</v>
      </c>
      <c r="D265" s="210" t="s">
        <v>186</v>
      </c>
      <c r="E265" s="210"/>
      <c r="F265" s="676" t="s">
        <v>187</v>
      </c>
      <c r="G265" s="676"/>
      <c r="H265" s="676"/>
      <c r="I265" s="197"/>
      <c r="J265" s="210" t="s">
        <v>188</v>
      </c>
      <c r="K265" s="197"/>
      <c r="L265" s="210" t="s">
        <v>189</v>
      </c>
      <c r="M265" s="197"/>
      <c r="N265" s="210" t="s">
        <v>190</v>
      </c>
      <c r="O265" s="197"/>
      <c r="P265" s="197"/>
      <c r="Q265" s="197"/>
    </row>
    <row r="266" spans="1:17">
      <c r="A266" s="210" t="s">
        <v>80</v>
      </c>
      <c r="B266" s="210" t="s">
        <v>191</v>
      </c>
      <c r="C266" s="210" t="s">
        <v>191</v>
      </c>
      <c r="D266" s="210" t="s">
        <v>192</v>
      </c>
      <c r="E266" s="210"/>
      <c r="F266" s="210" t="s">
        <v>193</v>
      </c>
      <c r="G266" s="210"/>
      <c r="H266" s="210" t="s">
        <v>194</v>
      </c>
      <c r="I266" s="197"/>
      <c r="J266" s="210" t="s">
        <v>195</v>
      </c>
      <c r="K266" s="197"/>
      <c r="L266" s="210" t="s">
        <v>196</v>
      </c>
      <c r="M266" s="211" t="s">
        <v>197</v>
      </c>
      <c r="N266" s="210" t="s">
        <v>198</v>
      </c>
      <c r="O266" s="210" t="s">
        <v>199</v>
      </c>
      <c r="P266" s="197"/>
      <c r="Q266" s="197"/>
    </row>
    <row r="267" spans="1:17">
      <c r="A267" s="210" t="s">
        <v>200</v>
      </c>
      <c r="B267" s="210" t="s">
        <v>200</v>
      </c>
      <c r="C267" s="210" t="s">
        <v>200</v>
      </c>
      <c r="D267" s="210" t="s">
        <v>201</v>
      </c>
      <c r="E267" s="210"/>
      <c r="F267" s="210" t="s">
        <v>202</v>
      </c>
      <c r="G267" s="210"/>
      <c r="H267" s="210" t="s">
        <v>203</v>
      </c>
      <c r="I267" s="197"/>
      <c r="J267" s="210" t="s">
        <v>204</v>
      </c>
      <c r="K267" s="197"/>
      <c r="L267" s="210" t="s">
        <v>84</v>
      </c>
      <c r="M267" s="210" t="s">
        <v>205</v>
      </c>
      <c r="N267" s="210" t="s">
        <v>206</v>
      </c>
      <c r="O267" s="210" t="s">
        <v>207</v>
      </c>
      <c r="P267" s="197"/>
      <c r="Q267" s="197"/>
    </row>
    <row r="268" spans="1:17">
      <c r="A268" s="212" t="s">
        <v>208</v>
      </c>
      <c r="B268" s="212" t="s">
        <v>209</v>
      </c>
      <c r="C268" s="212" t="s">
        <v>210</v>
      </c>
      <c r="D268" s="212" t="s">
        <v>211</v>
      </c>
      <c r="E268" s="212"/>
      <c r="F268" s="212" t="s">
        <v>212</v>
      </c>
      <c r="G268" s="212"/>
      <c r="H268" s="212" t="s">
        <v>213</v>
      </c>
      <c r="I268" s="203"/>
      <c r="J268" s="212" t="s">
        <v>214</v>
      </c>
      <c r="K268" s="212"/>
      <c r="L268" s="212" t="s">
        <v>215</v>
      </c>
      <c r="M268" s="212" t="s">
        <v>216</v>
      </c>
      <c r="N268" s="212" t="s">
        <v>217</v>
      </c>
      <c r="O268" s="212" t="s">
        <v>218</v>
      </c>
      <c r="P268" s="197"/>
      <c r="Q268" s="197"/>
    </row>
    <row r="269" spans="1:17">
      <c r="A269" s="211"/>
      <c r="B269" s="211"/>
      <c r="C269" s="211"/>
      <c r="D269" s="211"/>
      <c r="E269" s="211"/>
      <c r="F269" s="210" t="s">
        <v>219</v>
      </c>
      <c r="G269" s="211"/>
      <c r="H269" s="210" t="s">
        <v>219</v>
      </c>
      <c r="I269" s="197"/>
      <c r="J269" s="211"/>
      <c r="K269" s="211"/>
      <c r="L269" s="210" t="s">
        <v>219</v>
      </c>
      <c r="M269" s="211"/>
      <c r="N269" s="211"/>
      <c r="O269" s="211"/>
      <c r="P269" s="197"/>
      <c r="Q269" s="197"/>
    </row>
    <row r="270" spans="1:17">
      <c r="A270" s="197"/>
      <c r="B270" s="197"/>
      <c r="C270" s="197"/>
      <c r="D270" s="197"/>
      <c r="E270" s="197"/>
      <c r="F270" s="197"/>
      <c r="G270" s="197"/>
      <c r="H270" s="197"/>
      <c r="I270" s="197"/>
      <c r="J270" s="197"/>
      <c r="K270" s="197"/>
      <c r="L270" s="197"/>
      <c r="M270" s="197"/>
      <c r="N270" s="197"/>
      <c r="O270" s="197"/>
      <c r="P270" s="197"/>
      <c r="Q270" s="197"/>
    </row>
    <row r="271" spans="1:17">
      <c r="A271" s="210" t="s">
        <v>245</v>
      </c>
      <c r="B271" s="210"/>
      <c r="C271" s="214">
        <v>1030</v>
      </c>
      <c r="D271" s="215" t="s">
        <v>305</v>
      </c>
      <c r="E271" s="201"/>
      <c r="F271" s="216">
        <v>25479678</v>
      </c>
      <c r="G271" s="201"/>
      <c r="H271" s="217">
        <v>22575506</v>
      </c>
      <c r="I271" s="197"/>
      <c r="J271" s="218" t="s">
        <v>234</v>
      </c>
      <c r="K271" s="241" t="s">
        <v>327</v>
      </c>
      <c r="L271" s="217">
        <v>0</v>
      </c>
      <c r="M271" s="219" t="s">
        <v>328</v>
      </c>
      <c r="N271" s="43"/>
      <c r="O271" s="43"/>
      <c r="P271" s="197"/>
      <c r="Q271" s="197"/>
    </row>
    <row r="272" spans="1:17">
      <c r="A272" s="210">
        <v>2</v>
      </c>
      <c r="B272" s="210"/>
      <c r="C272" s="214">
        <v>1890</v>
      </c>
      <c r="D272" s="215" t="s">
        <v>220</v>
      </c>
      <c r="E272" s="201"/>
      <c r="F272" s="216">
        <v>1183573</v>
      </c>
      <c r="G272" s="201"/>
      <c r="H272" s="217">
        <v>0</v>
      </c>
      <c r="I272" s="197"/>
      <c r="J272" s="218">
        <v>0</v>
      </c>
      <c r="K272" s="197"/>
      <c r="L272" s="217">
        <f t="shared" ref="L272:L285" si="10">ROUND(F272*J272,0)</f>
        <v>0</v>
      </c>
      <c r="M272" s="219" t="s">
        <v>221</v>
      </c>
      <c r="N272" s="43"/>
      <c r="O272" s="43"/>
      <c r="P272" s="197"/>
      <c r="Q272" s="197"/>
    </row>
    <row r="273" spans="1:17">
      <c r="A273" s="210">
        <v>3</v>
      </c>
      <c r="B273" s="210"/>
      <c r="C273" s="214">
        <v>1900</v>
      </c>
      <c r="D273" s="215" t="s">
        <v>222</v>
      </c>
      <c r="E273" s="201"/>
      <c r="F273" s="216">
        <v>12370141</v>
      </c>
      <c r="G273" s="201"/>
      <c r="H273" s="217">
        <v>-2162935</v>
      </c>
      <c r="I273" s="197"/>
      <c r="J273" s="218" t="s">
        <v>234</v>
      </c>
      <c r="K273" s="242" t="s">
        <v>293</v>
      </c>
      <c r="L273" s="243">
        <v>0</v>
      </c>
      <c r="M273" s="244">
        <v>-0.1</v>
      </c>
      <c r="N273" s="219" t="s">
        <v>234</v>
      </c>
      <c r="O273" s="219" t="s">
        <v>234</v>
      </c>
      <c r="P273" s="197"/>
      <c r="Q273" s="197"/>
    </row>
    <row r="274" spans="1:17">
      <c r="A274" s="210">
        <v>4</v>
      </c>
      <c r="B274" s="210"/>
      <c r="C274" s="214">
        <v>1910</v>
      </c>
      <c r="D274" s="215" t="s">
        <v>306</v>
      </c>
      <c r="E274" s="201"/>
      <c r="F274" s="216">
        <v>896326</v>
      </c>
      <c r="G274" s="201"/>
      <c r="H274" s="217">
        <v>330332</v>
      </c>
      <c r="I274" s="197"/>
      <c r="J274" s="218">
        <v>0.05</v>
      </c>
      <c r="K274" s="197"/>
      <c r="L274" s="217">
        <f t="shared" si="10"/>
        <v>44816</v>
      </c>
      <c r="M274" s="244">
        <v>0</v>
      </c>
      <c r="N274" s="245">
        <v>20</v>
      </c>
      <c r="O274" s="245" t="s">
        <v>307</v>
      </c>
      <c r="P274" s="197"/>
      <c r="Q274" s="197"/>
    </row>
    <row r="275" spans="1:17">
      <c r="A275" s="210">
        <v>5</v>
      </c>
      <c r="B275" s="210"/>
      <c r="C275" s="214" t="s">
        <v>329</v>
      </c>
      <c r="D275" s="215" t="s">
        <v>306</v>
      </c>
      <c r="E275" s="201"/>
      <c r="G275" s="201"/>
      <c r="H275" s="217">
        <v>73</v>
      </c>
      <c r="I275" s="197"/>
      <c r="J275" s="218" t="s">
        <v>309</v>
      </c>
      <c r="K275" s="236" t="s">
        <v>330</v>
      </c>
      <c r="L275" s="217">
        <v>-12200</v>
      </c>
      <c r="M275" s="221" t="s">
        <v>292</v>
      </c>
      <c r="N275" s="222" t="s">
        <v>292</v>
      </c>
      <c r="O275" s="222" t="s">
        <v>292</v>
      </c>
      <c r="P275" s="197"/>
      <c r="Q275" s="197"/>
    </row>
    <row r="276" spans="1:17">
      <c r="A276" s="210">
        <v>6</v>
      </c>
      <c r="B276" s="210"/>
      <c r="C276" s="214">
        <v>1911</v>
      </c>
      <c r="D276" s="215" t="s">
        <v>331</v>
      </c>
      <c r="E276" s="201"/>
      <c r="F276" s="216">
        <v>1336</v>
      </c>
      <c r="G276" s="201"/>
      <c r="H276" s="217">
        <v>-10099</v>
      </c>
      <c r="I276" s="197"/>
      <c r="J276" s="227">
        <v>0.10009999999999999</v>
      </c>
      <c r="K276" s="197"/>
      <c r="L276" s="217">
        <f t="shared" si="10"/>
        <v>134</v>
      </c>
      <c r="M276" s="218">
        <v>0</v>
      </c>
      <c r="N276" s="222">
        <v>5</v>
      </c>
      <c r="O276" s="222" t="s">
        <v>307</v>
      </c>
      <c r="P276" s="197"/>
      <c r="Q276" s="197"/>
    </row>
    <row r="277" spans="1:17">
      <c r="A277" s="210">
        <v>7</v>
      </c>
      <c r="B277" s="210"/>
      <c r="C277" s="214" t="s">
        <v>332</v>
      </c>
      <c r="D277" s="215" t="s">
        <v>331</v>
      </c>
      <c r="E277" s="201"/>
      <c r="G277" s="201"/>
      <c r="H277" s="217">
        <v>-7680</v>
      </c>
      <c r="I277" s="197"/>
      <c r="J277" s="218" t="s">
        <v>309</v>
      </c>
      <c r="K277" s="236" t="s">
        <v>330</v>
      </c>
      <c r="L277" s="217">
        <v>6208</v>
      </c>
      <c r="M277" s="221" t="s">
        <v>292</v>
      </c>
      <c r="N277" s="222" t="s">
        <v>292</v>
      </c>
      <c r="O277" s="222" t="s">
        <v>292</v>
      </c>
      <c r="P277" s="197"/>
      <c r="Q277" s="197"/>
    </row>
    <row r="278" spans="1:17">
      <c r="A278" s="210">
        <v>8</v>
      </c>
      <c r="B278" s="210"/>
      <c r="C278" s="214">
        <v>1940</v>
      </c>
      <c r="D278" s="215" t="s">
        <v>316</v>
      </c>
      <c r="E278" s="201"/>
      <c r="F278" s="216">
        <v>126798</v>
      </c>
      <c r="G278" s="201"/>
      <c r="H278" s="217">
        <v>71770</v>
      </c>
      <c r="I278" s="197"/>
      <c r="J278" s="227">
        <v>0.04</v>
      </c>
      <c r="K278" s="197"/>
      <c r="L278" s="217">
        <f t="shared" si="10"/>
        <v>5072</v>
      </c>
      <c r="M278" s="218">
        <v>0</v>
      </c>
      <c r="N278" s="222">
        <v>25</v>
      </c>
      <c r="O278" s="222" t="s">
        <v>307</v>
      </c>
      <c r="P278" s="197"/>
      <c r="Q278" s="197"/>
    </row>
    <row r="279" spans="1:17">
      <c r="A279" s="210">
        <v>9</v>
      </c>
      <c r="B279" s="210"/>
      <c r="C279" s="214" t="s">
        <v>333</v>
      </c>
      <c r="D279" s="215" t="s">
        <v>316</v>
      </c>
      <c r="E279" s="201"/>
      <c r="G279" s="201"/>
      <c r="H279" s="217">
        <v>2400</v>
      </c>
      <c r="I279" s="197"/>
      <c r="J279" s="218" t="s">
        <v>309</v>
      </c>
      <c r="K279" s="236" t="s">
        <v>330</v>
      </c>
      <c r="L279" s="217">
        <v>-4480</v>
      </c>
      <c r="M279" s="221" t="s">
        <v>292</v>
      </c>
      <c r="N279" s="222" t="s">
        <v>292</v>
      </c>
      <c r="O279" s="222" t="s">
        <v>292</v>
      </c>
      <c r="P279" s="197"/>
      <c r="Q279" s="197"/>
    </row>
    <row r="280" spans="1:17">
      <c r="A280" s="210">
        <v>10</v>
      </c>
      <c r="B280" s="210"/>
      <c r="C280" s="214">
        <v>1970</v>
      </c>
      <c r="D280" s="215" t="s">
        <v>320</v>
      </c>
      <c r="E280" s="201"/>
      <c r="F280" s="216">
        <v>6533621</v>
      </c>
      <c r="G280" s="201"/>
      <c r="H280" s="217">
        <v>5091915</v>
      </c>
      <c r="I280" s="197"/>
      <c r="J280" s="227">
        <v>6.6699999999999995E-2</v>
      </c>
      <c r="K280" s="197"/>
      <c r="L280" s="217">
        <f t="shared" si="10"/>
        <v>435793</v>
      </c>
      <c r="M280" s="218">
        <v>0</v>
      </c>
      <c r="N280" s="222">
        <v>15</v>
      </c>
      <c r="O280" s="222" t="s">
        <v>307</v>
      </c>
      <c r="P280" s="197"/>
      <c r="Q280" s="197"/>
    </row>
    <row r="281" spans="1:17">
      <c r="A281" s="210">
        <v>11</v>
      </c>
      <c r="B281" s="210"/>
      <c r="C281" s="214" t="s">
        <v>334</v>
      </c>
      <c r="D281" s="215" t="s">
        <v>320</v>
      </c>
      <c r="E281" s="201"/>
      <c r="G281" s="201"/>
      <c r="H281" s="217">
        <v>502133</v>
      </c>
      <c r="I281" s="197"/>
      <c r="J281" s="218" t="s">
        <v>309</v>
      </c>
      <c r="K281" s="236" t="s">
        <v>330</v>
      </c>
      <c r="L281" s="217">
        <v>-699420</v>
      </c>
      <c r="M281" s="221" t="s">
        <v>292</v>
      </c>
      <c r="N281" s="222" t="s">
        <v>292</v>
      </c>
      <c r="O281" s="222" t="s">
        <v>292</v>
      </c>
      <c r="P281" s="197"/>
      <c r="Q281" s="197"/>
    </row>
    <row r="282" spans="1:17">
      <c r="A282" s="210">
        <v>12</v>
      </c>
      <c r="B282" s="210"/>
      <c r="C282" s="214">
        <v>1980</v>
      </c>
      <c r="D282" s="215" t="s">
        <v>335</v>
      </c>
      <c r="E282" s="201"/>
      <c r="F282" s="216">
        <v>108282</v>
      </c>
      <c r="G282" s="201"/>
      <c r="H282" s="217">
        <v>46520</v>
      </c>
      <c r="I282" s="197"/>
      <c r="J282" s="227">
        <v>6.6699999999999995E-2</v>
      </c>
      <c r="K282" s="220"/>
      <c r="L282" s="217">
        <f t="shared" si="10"/>
        <v>7222</v>
      </c>
      <c r="M282" s="218">
        <v>0</v>
      </c>
      <c r="N282" s="222">
        <v>15</v>
      </c>
      <c r="O282" s="222" t="s">
        <v>307</v>
      </c>
      <c r="P282" s="197"/>
      <c r="Q282" s="197"/>
    </row>
    <row r="283" spans="1:17">
      <c r="A283" s="210">
        <v>13</v>
      </c>
      <c r="B283" s="210"/>
      <c r="C283" s="214" t="s">
        <v>336</v>
      </c>
      <c r="D283" s="215" t="s">
        <v>335</v>
      </c>
      <c r="E283" s="201"/>
      <c r="F283" s="216"/>
      <c r="G283" s="201"/>
      <c r="H283" s="217">
        <v>-573</v>
      </c>
      <c r="I283" s="197"/>
      <c r="J283" s="218" t="s">
        <v>309</v>
      </c>
      <c r="K283" s="236" t="s">
        <v>330</v>
      </c>
      <c r="L283" s="217">
        <v>750</v>
      </c>
      <c r="M283" s="221" t="s">
        <v>292</v>
      </c>
      <c r="N283" s="222" t="s">
        <v>292</v>
      </c>
      <c r="O283" s="222" t="s">
        <v>292</v>
      </c>
      <c r="P283" s="197"/>
      <c r="Q283" s="197"/>
    </row>
    <row r="284" spans="1:17">
      <c r="A284" s="210">
        <v>14</v>
      </c>
      <c r="B284" s="210"/>
      <c r="C284" s="214">
        <v>1990</v>
      </c>
      <c r="D284" s="215" t="s">
        <v>337</v>
      </c>
      <c r="E284" s="201"/>
      <c r="F284" s="216"/>
      <c r="G284" s="201"/>
      <c r="H284" s="217">
        <v>0</v>
      </c>
      <c r="I284" s="197"/>
      <c r="J284" s="227" t="s">
        <v>234</v>
      </c>
      <c r="K284" s="246"/>
      <c r="L284" s="217"/>
      <c r="M284" s="218" t="s">
        <v>235</v>
      </c>
      <c r="N284" s="41"/>
      <c r="O284" s="41"/>
      <c r="P284" s="197"/>
      <c r="Q284" s="197"/>
    </row>
    <row r="285" spans="1:17">
      <c r="A285" s="210">
        <v>15</v>
      </c>
      <c r="B285" s="210"/>
      <c r="C285" s="214"/>
      <c r="D285" s="215" t="s">
        <v>239</v>
      </c>
      <c r="E285" s="201"/>
      <c r="F285" s="216"/>
      <c r="G285" s="201"/>
      <c r="H285" s="217">
        <v>0</v>
      </c>
      <c r="I285" s="197"/>
      <c r="J285" s="218">
        <v>4.1799999999999997E-2</v>
      </c>
      <c r="K285" s="197"/>
      <c r="L285" s="217">
        <f t="shared" si="10"/>
        <v>0</v>
      </c>
      <c r="M285" s="74"/>
      <c r="N285" s="57"/>
      <c r="O285" s="57"/>
      <c r="P285" s="197"/>
      <c r="Q285" s="197"/>
    </row>
    <row r="286" spans="1:17">
      <c r="A286" s="210">
        <v>16</v>
      </c>
      <c r="B286" s="210"/>
      <c r="C286" s="214">
        <v>108</v>
      </c>
      <c r="D286" s="215" t="s">
        <v>240</v>
      </c>
      <c r="E286" s="201"/>
      <c r="F286" s="216"/>
      <c r="G286" s="201"/>
      <c r="H286" s="217">
        <v>3224</v>
      </c>
      <c r="I286" s="197"/>
      <c r="J286" s="74"/>
      <c r="K286" s="197"/>
      <c r="L286" s="217"/>
      <c r="M286" s="43"/>
      <c r="N286" s="43"/>
      <c r="O286" s="57"/>
      <c r="P286" s="197"/>
      <c r="Q286" s="197"/>
    </row>
    <row r="287" spans="1:17">
      <c r="A287" s="210"/>
      <c r="B287" s="197"/>
      <c r="C287" s="210"/>
      <c r="D287" s="201"/>
      <c r="E287" s="201"/>
      <c r="F287" s="197"/>
      <c r="G287" s="201"/>
      <c r="H287" s="217"/>
      <c r="I287" s="197"/>
      <c r="J287" s="74"/>
      <c r="K287" s="197"/>
      <c r="L287" s="217"/>
      <c r="M287" s="43"/>
      <c r="N287" s="43"/>
      <c r="O287" s="43"/>
      <c r="P287" s="197"/>
      <c r="Q287" s="197"/>
    </row>
    <row r="288" spans="1:17">
      <c r="A288" s="197"/>
      <c r="B288" s="197"/>
      <c r="C288" s="197"/>
      <c r="D288" s="197"/>
      <c r="E288" s="197"/>
      <c r="F288" s="197"/>
      <c r="G288" s="203"/>
      <c r="H288" s="203"/>
      <c r="I288" s="203"/>
      <c r="J288" s="247"/>
      <c r="K288" s="203"/>
      <c r="L288" s="224"/>
      <c r="M288" s="203"/>
      <c r="N288" s="203"/>
      <c r="O288" s="203"/>
      <c r="P288" s="197"/>
      <c r="Q288" s="197"/>
    </row>
    <row r="289" spans="1:17">
      <c r="A289" s="204"/>
      <c r="B289" s="204"/>
      <c r="C289" s="204"/>
      <c r="D289" s="204"/>
      <c r="E289" s="204"/>
      <c r="F289" s="204"/>
      <c r="G289" s="208"/>
      <c r="H289" s="197"/>
      <c r="I289" s="197"/>
      <c r="J289" s="197"/>
      <c r="K289" s="197"/>
      <c r="L289" s="217"/>
      <c r="M289" s="197"/>
      <c r="N289" s="197"/>
      <c r="O289" s="197"/>
      <c r="P289" s="197"/>
      <c r="Q289" s="197"/>
    </row>
    <row r="290" spans="1:17">
      <c r="A290" s="210">
        <v>17</v>
      </c>
      <c r="B290" s="197"/>
      <c r="C290" s="197"/>
      <c r="D290" s="201" t="s">
        <v>338</v>
      </c>
      <c r="E290" s="201"/>
      <c r="F290" s="216">
        <f>SUM(F271:F289)</f>
        <v>46699755</v>
      </c>
      <c r="G290" s="201"/>
      <c r="H290" s="216">
        <f>SUM(H271:H289)</f>
        <v>26442586</v>
      </c>
      <c r="I290" s="197"/>
      <c r="J290" s="216"/>
      <c r="K290" s="197"/>
      <c r="L290" s="216">
        <f>SUM(L271:L289)</f>
        <v>-216105</v>
      </c>
      <c r="M290" s="197"/>
      <c r="N290" s="197"/>
      <c r="O290" s="197"/>
      <c r="P290" s="197"/>
      <c r="Q290" s="197"/>
    </row>
    <row r="291" spans="1:17">
      <c r="A291" s="197"/>
      <c r="B291" s="197"/>
      <c r="C291" s="197"/>
      <c r="D291" s="197"/>
      <c r="E291" s="197"/>
      <c r="F291" s="203"/>
      <c r="G291" s="203"/>
      <c r="H291" s="203"/>
      <c r="I291" s="203"/>
      <c r="J291" s="203"/>
      <c r="K291" s="203"/>
      <c r="L291" s="224"/>
      <c r="M291" s="203"/>
      <c r="N291" s="203"/>
      <c r="O291" s="203"/>
      <c r="P291" s="197"/>
      <c r="Q291" s="197"/>
    </row>
    <row r="292" spans="1:17">
      <c r="A292" s="204"/>
      <c r="B292" s="204"/>
      <c r="C292" s="204"/>
      <c r="D292" s="204"/>
      <c r="E292" s="204"/>
      <c r="F292" s="208"/>
      <c r="G292" s="208"/>
      <c r="H292" s="197"/>
      <c r="I292" s="197"/>
      <c r="J292" s="197"/>
      <c r="K292" s="197"/>
      <c r="L292" s="217"/>
      <c r="M292" s="197"/>
      <c r="N292" s="197"/>
      <c r="O292" s="197"/>
      <c r="P292" s="197"/>
      <c r="Q292" s="197"/>
    </row>
    <row r="293" spans="1:17">
      <c r="A293" s="208"/>
      <c r="B293" s="208"/>
      <c r="C293" s="208"/>
      <c r="D293" s="201" t="s">
        <v>339</v>
      </c>
      <c r="E293" s="208"/>
      <c r="F293" s="208"/>
      <c r="G293" s="208"/>
      <c r="H293" s="197"/>
      <c r="I293" s="197"/>
      <c r="J293" s="197"/>
      <c r="K293" s="197"/>
      <c r="L293" s="217"/>
      <c r="M293" s="197"/>
      <c r="N293" s="197"/>
      <c r="O293" s="197"/>
      <c r="P293" s="197"/>
      <c r="Q293" s="197"/>
    </row>
    <row r="294" spans="1:17">
      <c r="A294" s="210">
        <v>18</v>
      </c>
      <c r="B294" s="197"/>
      <c r="C294" s="248">
        <v>0.71360000000000001</v>
      </c>
      <c r="D294" s="197" t="s">
        <v>340</v>
      </c>
      <c r="E294" s="201"/>
      <c r="F294" s="216">
        <f>ROUND(F290*$C$294,0)+1</f>
        <v>33324946</v>
      </c>
      <c r="G294" s="201"/>
      <c r="H294" s="249"/>
      <c r="I294" s="197"/>
      <c r="J294" s="249"/>
      <c r="K294" s="249"/>
      <c r="L294" s="216"/>
      <c r="M294" s="249"/>
      <c r="N294" s="249"/>
      <c r="O294" s="249"/>
      <c r="P294" s="197"/>
      <c r="Q294" s="197"/>
    </row>
    <row r="295" spans="1:17">
      <c r="A295" s="210">
        <v>19</v>
      </c>
      <c r="B295" s="197"/>
      <c r="C295" s="248">
        <v>0.71360000000000001</v>
      </c>
      <c r="D295" s="201" t="s">
        <v>341</v>
      </c>
      <c r="E295" s="201"/>
      <c r="F295" s="249"/>
      <c r="G295" s="201"/>
      <c r="H295" s="216">
        <f>(H290*C295)</f>
        <v>18869429.369600002</v>
      </c>
      <c r="I295" s="197"/>
      <c r="J295" s="249"/>
      <c r="K295" s="249"/>
      <c r="L295" s="216"/>
      <c r="M295" s="249"/>
      <c r="N295" s="249"/>
      <c r="O295" s="249"/>
      <c r="P295" s="197"/>
      <c r="Q295" s="197"/>
    </row>
    <row r="296" spans="1:17">
      <c r="A296" s="210">
        <v>20</v>
      </c>
      <c r="B296" s="197"/>
      <c r="C296" s="248">
        <v>0.71360000000000001</v>
      </c>
      <c r="D296" s="201" t="s">
        <v>342</v>
      </c>
      <c r="E296" s="201"/>
      <c r="F296" s="249"/>
      <c r="G296" s="201"/>
      <c r="H296" s="249"/>
      <c r="I296" s="197"/>
      <c r="J296" s="249"/>
      <c r="K296" s="249"/>
      <c r="L296" s="216">
        <f>ROUND(L290*C296,0)</f>
        <v>-154213</v>
      </c>
      <c r="M296" s="249"/>
      <c r="N296" s="249"/>
      <c r="O296" s="249"/>
      <c r="P296" s="197"/>
      <c r="Q296" s="197"/>
    </row>
    <row r="297" spans="1:17">
      <c r="A297" s="197"/>
      <c r="B297" s="197"/>
      <c r="C297" s="197"/>
      <c r="D297" s="197"/>
      <c r="E297" s="197"/>
      <c r="F297" s="197"/>
      <c r="G297" s="203"/>
      <c r="H297" s="203"/>
      <c r="I297" s="203"/>
      <c r="J297" s="203"/>
      <c r="K297" s="203"/>
      <c r="L297" s="224"/>
      <c r="M297" s="203"/>
      <c r="N297" s="203"/>
      <c r="O297" s="203"/>
      <c r="P297" s="197"/>
      <c r="Q297" s="197"/>
    </row>
    <row r="298" spans="1:17">
      <c r="A298" s="204"/>
      <c r="B298" s="204"/>
      <c r="C298" s="204"/>
      <c r="D298" s="204"/>
      <c r="E298" s="204"/>
      <c r="F298" s="204"/>
      <c r="G298" s="208"/>
      <c r="H298" s="197"/>
      <c r="I298" s="197"/>
      <c r="J298" s="197"/>
      <c r="K298" s="197"/>
      <c r="L298" s="217"/>
      <c r="M298" s="197"/>
      <c r="N298" s="197"/>
      <c r="O298" s="197"/>
      <c r="P298" s="197"/>
      <c r="Q298" s="197"/>
    </row>
    <row r="299" spans="1:17">
      <c r="A299" s="210">
        <v>21</v>
      </c>
      <c r="B299" s="197"/>
      <c r="C299" s="197"/>
      <c r="D299" s="201" t="s">
        <v>343</v>
      </c>
      <c r="E299" s="201"/>
      <c r="F299" s="216">
        <f>F294+F240</f>
        <v>2179630203</v>
      </c>
      <c r="G299" s="201"/>
      <c r="H299" s="216">
        <f>(H295+H240)</f>
        <v>849854665.36960006</v>
      </c>
      <c r="I299" s="197"/>
      <c r="J299" s="216"/>
      <c r="K299" s="216"/>
      <c r="L299" s="216">
        <f>L296+L240</f>
        <v>70387692</v>
      </c>
      <c r="M299" s="216"/>
      <c r="N299" s="216"/>
      <c r="O299" s="216"/>
      <c r="P299" s="197"/>
      <c r="Q299" s="197"/>
    </row>
    <row r="300" spans="1:17">
      <c r="A300" s="197"/>
      <c r="B300" s="197"/>
      <c r="C300" s="197"/>
      <c r="D300" s="197"/>
      <c r="E300" s="197"/>
      <c r="F300" s="203"/>
      <c r="G300" s="203"/>
      <c r="H300" s="203"/>
      <c r="I300" s="203"/>
      <c r="J300" s="203"/>
      <c r="K300" s="203"/>
      <c r="L300" s="203"/>
      <c r="M300" s="203"/>
      <c r="N300" s="203"/>
      <c r="O300" s="203"/>
      <c r="P300" s="197"/>
      <c r="Q300" s="197"/>
    </row>
    <row r="301" spans="1:17">
      <c r="A301" s="204"/>
      <c r="B301" s="204"/>
      <c r="C301" s="204"/>
      <c r="D301" s="204"/>
      <c r="E301" s="204"/>
      <c r="F301" s="208"/>
      <c r="G301" s="208"/>
      <c r="H301" s="197"/>
      <c r="I301" s="197"/>
      <c r="J301" s="197"/>
      <c r="K301" s="197"/>
      <c r="L301" s="197"/>
      <c r="M301" s="197"/>
      <c r="N301" s="197"/>
      <c r="O301" s="197"/>
      <c r="P301" s="197"/>
      <c r="Q301" s="197"/>
    </row>
    <row r="302" spans="1:17">
      <c r="A302" s="220" t="s">
        <v>273</v>
      </c>
      <c r="B302" s="197"/>
      <c r="C302" s="197"/>
      <c r="D302" s="197"/>
      <c r="E302" s="197"/>
      <c r="F302" s="197"/>
      <c r="G302" s="197"/>
      <c r="H302" s="197"/>
      <c r="I302" s="197"/>
      <c r="J302" s="197"/>
      <c r="K302" s="197"/>
      <c r="L302" s="197"/>
      <c r="M302" s="197"/>
      <c r="N302" s="197"/>
      <c r="O302" s="197"/>
      <c r="P302" s="197"/>
      <c r="Q302" s="197"/>
    </row>
    <row r="303" spans="1:17">
      <c r="A303" s="236" t="s">
        <v>344</v>
      </c>
      <c r="B303" s="197"/>
      <c r="C303" s="197"/>
      <c r="D303" s="197"/>
      <c r="E303" s="197"/>
      <c r="F303" s="197"/>
      <c r="G303" s="197"/>
      <c r="H303" s="197"/>
      <c r="I303" s="197"/>
      <c r="J303" s="197"/>
      <c r="K303" s="197"/>
      <c r="L303" s="197"/>
      <c r="M303" s="197"/>
      <c r="N303" s="197"/>
      <c r="O303" s="197"/>
      <c r="P303" s="197"/>
      <c r="Q303" s="197"/>
    </row>
    <row r="304" spans="1:17">
      <c r="A304" s="236" t="s">
        <v>345</v>
      </c>
      <c r="B304" s="197"/>
      <c r="C304" s="197"/>
      <c r="D304" s="197"/>
      <c r="E304" s="197"/>
      <c r="F304" s="197"/>
      <c r="G304" s="197"/>
      <c r="H304" s="217"/>
      <c r="I304" s="197"/>
      <c r="J304" s="197"/>
      <c r="K304" s="197"/>
      <c r="L304" s="197"/>
      <c r="M304" s="197"/>
      <c r="N304" s="197"/>
      <c r="O304" s="197"/>
      <c r="P304" s="197"/>
      <c r="Q304" s="197"/>
    </row>
    <row r="305" spans="1:17">
      <c r="A305" s="250" t="s">
        <v>346</v>
      </c>
      <c r="B305" s="197"/>
      <c r="C305" s="197"/>
      <c r="D305" s="197"/>
      <c r="E305" s="197"/>
      <c r="F305" s="197"/>
      <c r="G305" s="197"/>
      <c r="H305" s="197"/>
      <c r="I305" s="197"/>
      <c r="J305" s="197"/>
      <c r="K305" s="197"/>
      <c r="L305" s="197"/>
      <c r="M305" s="197"/>
      <c r="N305" s="197"/>
      <c r="O305" s="197"/>
      <c r="P305" s="197"/>
      <c r="Q305" s="197"/>
    </row>
    <row r="306" spans="1:17">
      <c r="A306" s="201"/>
      <c r="B306" s="197"/>
      <c r="C306" s="197"/>
      <c r="D306" s="197"/>
      <c r="E306" s="197"/>
      <c r="F306" s="197"/>
      <c r="G306" s="197"/>
      <c r="H306" s="197"/>
      <c r="I306" s="197"/>
      <c r="J306" s="197"/>
      <c r="K306" s="197"/>
      <c r="L306" s="197"/>
      <c r="M306" s="197"/>
      <c r="N306" s="197"/>
      <c r="O306" s="197"/>
      <c r="P306" s="197"/>
      <c r="Q306" s="197"/>
    </row>
    <row r="307" spans="1:17">
      <c r="A307" s="197"/>
      <c r="B307" s="197"/>
      <c r="C307" s="197"/>
      <c r="D307" s="197"/>
      <c r="E307" s="197"/>
      <c r="F307" s="197"/>
      <c r="G307" s="197"/>
      <c r="H307" s="197"/>
      <c r="I307" s="197"/>
      <c r="J307" s="197"/>
      <c r="K307" s="197"/>
      <c r="L307" s="197"/>
      <c r="M307" s="197"/>
      <c r="N307" s="197"/>
      <c r="O307" s="197"/>
      <c r="P307" s="197"/>
      <c r="Q307" s="197"/>
    </row>
    <row r="308" spans="1:17">
      <c r="A308" s="197"/>
      <c r="B308" s="197"/>
      <c r="C308" s="197"/>
      <c r="D308" s="257" t="s">
        <v>726</v>
      </c>
      <c r="E308" s="197"/>
      <c r="F308" s="197"/>
      <c r="G308" s="197"/>
      <c r="H308" s="197"/>
      <c r="I308" s="197"/>
      <c r="J308" s="197"/>
      <c r="K308" s="197"/>
      <c r="L308" s="224">
        <f>'AG Recomm #1-Rem ESM Acct 311'!L299</f>
        <v>80822342</v>
      </c>
      <c r="M308" s="197"/>
      <c r="N308" s="197"/>
      <c r="O308" s="197"/>
      <c r="P308" s="197"/>
      <c r="Q308" s="197"/>
    </row>
    <row r="310" spans="1:17" ht="13" thickBot="1">
      <c r="D310" s="39" t="s">
        <v>727</v>
      </c>
      <c r="L310" s="258">
        <f>L299-L308</f>
        <v>-10434650</v>
      </c>
    </row>
    <row r="311" spans="1:17" ht="13" thickTop="1">
      <c r="D311" s="100"/>
      <c r="E311" s="100"/>
      <c r="F311" s="100"/>
      <c r="G311" s="100"/>
      <c r="H311" s="259"/>
      <c r="I311" s="100"/>
      <c r="J311" s="100"/>
      <c r="K311" s="100"/>
      <c r="L311" s="260"/>
    </row>
    <row r="312" spans="1:17" ht="13" thickBot="1">
      <c r="D312" s="100" t="s">
        <v>348</v>
      </c>
      <c r="E312" s="100"/>
      <c r="F312" s="100"/>
      <c r="G312" s="100"/>
      <c r="H312" s="261">
        <f>GCRF!E28</f>
        <v>1.0016778103323065</v>
      </c>
      <c r="I312" s="100"/>
      <c r="J312" s="100"/>
      <c r="K312" s="100"/>
      <c r="L312" s="262">
        <f>L310*H312</f>
        <v>-10452157.363584002</v>
      </c>
    </row>
    <row r="313" spans="1:17" ht="13" thickTop="1">
      <c r="D313" s="100"/>
      <c r="E313" s="100"/>
      <c r="F313" s="100"/>
      <c r="G313" s="100"/>
      <c r="H313" s="100"/>
      <c r="I313" s="100"/>
      <c r="J313" s="100"/>
      <c r="K313" s="100"/>
      <c r="L313" s="100"/>
    </row>
    <row r="314" spans="1:17">
      <c r="D314" s="100"/>
      <c r="E314" s="100"/>
      <c r="F314" s="263" t="s">
        <v>349</v>
      </c>
      <c r="G314" s="264"/>
      <c r="H314" s="263" t="s">
        <v>350</v>
      </c>
      <c r="I314" s="100"/>
      <c r="J314" s="263" t="s">
        <v>351</v>
      </c>
      <c r="K314" s="100"/>
      <c r="L314" s="100"/>
    </row>
    <row r="315" spans="1:17">
      <c r="D315" s="100" t="s">
        <v>352</v>
      </c>
      <c r="E315" s="100"/>
      <c r="F315" s="265">
        <f>-L310</f>
        <v>10434650</v>
      </c>
      <c r="G315" s="100"/>
      <c r="H315" s="266">
        <v>0.5</v>
      </c>
      <c r="I315" s="100"/>
      <c r="J315" s="100"/>
      <c r="K315" s="100"/>
      <c r="L315" s="267">
        <f>F315*H315</f>
        <v>5217325</v>
      </c>
    </row>
    <row r="316" spans="1:17">
      <c r="D316" s="100" t="s">
        <v>353</v>
      </c>
      <c r="E316" s="100"/>
      <c r="F316" s="265">
        <f>L310</f>
        <v>-10434650</v>
      </c>
      <c r="G316" s="100"/>
      <c r="H316" s="100"/>
      <c r="I316" s="100"/>
      <c r="J316" s="268">
        <f>GCRF!G32</f>
        <v>0.24925115</v>
      </c>
      <c r="K316" s="100"/>
      <c r="L316" s="269">
        <f>F316*J316</f>
        <v>-2600848.5123474998</v>
      </c>
    </row>
    <row r="317" spans="1:17">
      <c r="D317" s="100"/>
      <c r="E317" s="100"/>
      <c r="F317" s="100"/>
      <c r="G317" s="100"/>
      <c r="H317" s="100"/>
      <c r="I317" s="100"/>
      <c r="J317" s="259"/>
      <c r="K317" s="100"/>
      <c r="L317" s="100"/>
    </row>
    <row r="318" spans="1:17">
      <c r="D318" s="100" t="s">
        <v>354</v>
      </c>
      <c r="E318" s="100"/>
      <c r="F318" s="100"/>
      <c r="G318" s="100"/>
      <c r="H318" s="100"/>
      <c r="I318" s="100"/>
      <c r="J318" s="100"/>
      <c r="K318" s="100"/>
      <c r="L318" s="270">
        <f>SUM(L315:L316)</f>
        <v>2616476.4876525002</v>
      </c>
    </row>
    <row r="319" spans="1:17">
      <c r="D319" s="100" t="s">
        <v>355</v>
      </c>
      <c r="E319" s="100"/>
      <c r="F319" s="100"/>
      <c r="G319" s="100"/>
      <c r="H319" s="100"/>
      <c r="I319" s="100"/>
      <c r="J319" s="259"/>
      <c r="K319" s="100"/>
      <c r="L319" s="271">
        <f>COC!H17</f>
        <v>9.3457604742319345E-2</v>
      </c>
    </row>
    <row r="320" spans="1:17">
      <c r="D320" s="100"/>
      <c r="E320" s="100"/>
      <c r="F320" s="100"/>
      <c r="G320" s="100"/>
      <c r="H320" s="100"/>
      <c r="I320" s="100"/>
      <c r="J320" s="100"/>
      <c r="K320" s="100"/>
      <c r="L320" s="100"/>
    </row>
    <row r="321" spans="4:12">
      <c r="D321" s="100" t="s">
        <v>356</v>
      </c>
      <c r="E321" s="100"/>
      <c r="F321" s="100"/>
      <c r="G321" s="100"/>
      <c r="H321" s="100"/>
      <c r="I321" s="100"/>
      <c r="J321" s="100"/>
      <c r="K321" s="100"/>
      <c r="L321" s="267">
        <f>L318*L319</f>
        <v>244529.62540059935</v>
      </c>
    </row>
    <row r="322" spans="4:12">
      <c r="D322" s="100"/>
      <c r="E322" s="100"/>
      <c r="F322" s="100"/>
      <c r="G322" s="100"/>
      <c r="H322" s="100"/>
      <c r="I322" s="100"/>
      <c r="J322" s="100"/>
      <c r="K322" s="100"/>
      <c r="L322" s="100"/>
    </row>
    <row r="323" spans="4:12" ht="13" thickBot="1">
      <c r="D323" s="259" t="s">
        <v>728</v>
      </c>
      <c r="E323" s="100"/>
      <c r="F323" s="100"/>
      <c r="G323" s="100"/>
      <c r="H323" s="100"/>
      <c r="I323" s="100"/>
      <c r="J323" s="100"/>
      <c r="K323" s="100"/>
      <c r="L323" s="272">
        <f>L312+L321</f>
        <v>-10207627.738183403</v>
      </c>
    </row>
    <row r="324" spans="4:12" ht="13" thickTop="1">
      <c r="D324" s="100"/>
      <c r="E324" s="100"/>
      <c r="F324" s="100"/>
      <c r="G324" s="100"/>
      <c r="H324" s="100"/>
      <c r="I324" s="100"/>
      <c r="J324" s="100"/>
      <c r="K324" s="100"/>
      <c r="L324" s="100"/>
    </row>
  </sheetData>
  <mergeCells count="6">
    <mergeCell ref="F265:H265"/>
    <mergeCell ref="F19:H19"/>
    <mergeCell ref="F62:H62"/>
    <mergeCell ref="F108:H108"/>
    <mergeCell ref="F153:H153"/>
    <mergeCell ref="F213:H213"/>
  </mergeCells>
  <hyperlinks>
    <hyperlink ref="A7" location="Sch_A" display="." xr:uid="{00000000-0004-0000-1100-000000000000}"/>
  </hyperlinks>
  <pageMargins left="1" right="0.75" top="1" bottom="1" header="0.5" footer="0.5"/>
  <pageSetup scale="12" orientation="landscape" r:id="rId1"/>
  <headerFooter alignWithMargins="0"/>
  <rowBreaks count="3" manualBreakCount="3">
    <brk id="134" max="16383" man="1"/>
    <brk id="194" max="15" man="1"/>
    <brk id="246" max="1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324"/>
  <sheetViews>
    <sheetView topLeftCell="A289" workbookViewId="0">
      <selection activeCell="D308" sqref="D308:L323"/>
    </sheetView>
  </sheetViews>
  <sheetFormatPr defaultColWidth="11.453125" defaultRowHeight="12.5"/>
  <cols>
    <col min="1" max="1" width="7.54296875" style="39" customWidth="1"/>
    <col min="2" max="2" width="11.453125" style="39" customWidth="1"/>
    <col min="3" max="3" width="14.54296875" style="39" customWidth="1"/>
    <col min="4" max="4" width="53.54296875" style="39" customWidth="1"/>
    <col min="5" max="5" width="2.453125" style="39" customWidth="1"/>
    <col min="6" max="6" width="15.453125" style="39" customWidth="1"/>
    <col min="7" max="7" width="3.453125" style="39" customWidth="1"/>
    <col min="8" max="8" width="14.453125" style="39" customWidth="1"/>
    <col min="9" max="9" width="3.453125" style="39" customWidth="1"/>
    <col min="10" max="10" width="11.453125" style="39" customWidth="1"/>
    <col min="11" max="11" width="4" style="39" customWidth="1"/>
    <col min="12" max="12" width="14.54296875" style="39" customWidth="1"/>
    <col min="13" max="13" width="12.453125" style="39" customWidth="1"/>
    <col min="14" max="14" width="11.453125" style="39" customWidth="1"/>
    <col min="15" max="15" width="12.54296875" style="39" customWidth="1"/>
    <col min="16" max="16384" width="11.453125" style="39"/>
  </cols>
  <sheetData>
    <row r="1" spans="1:17">
      <c r="A1" s="196" t="s">
        <v>167</v>
      </c>
      <c r="B1" s="196"/>
      <c r="C1" s="196"/>
      <c r="D1" s="196"/>
      <c r="E1" s="196"/>
      <c r="F1" s="196"/>
      <c r="G1" s="196"/>
      <c r="H1" s="196"/>
      <c r="I1" s="196"/>
      <c r="J1" s="196"/>
      <c r="K1" s="196"/>
      <c r="L1" s="196"/>
      <c r="M1" s="196"/>
      <c r="N1" s="196"/>
      <c r="O1" s="196"/>
      <c r="P1" s="197"/>
      <c r="Q1" s="197"/>
    </row>
    <row r="2" spans="1:17">
      <c r="A2" s="196" t="s">
        <v>168</v>
      </c>
      <c r="B2" s="196"/>
      <c r="C2" s="196"/>
      <c r="D2" s="196"/>
      <c r="E2" s="196"/>
      <c r="F2" s="196"/>
      <c r="G2" s="196"/>
      <c r="H2" s="196"/>
      <c r="I2" s="196"/>
      <c r="J2" s="196"/>
      <c r="K2" s="196"/>
      <c r="L2" s="196"/>
      <c r="M2" s="196"/>
      <c r="N2" s="196"/>
      <c r="O2" s="196"/>
      <c r="P2" s="197"/>
      <c r="Q2" s="197"/>
    </row>
    <row r="3" spans="1:17">
      <c r="A3" s="196" t="s">
        <v>169</v>
      </c>
      <c r="B3" s="196"/>
      <c r="C3" s="196"/>
      <c r="D3" s="196"/>
      <c r="E3" s="196"/>
      <c r="F3" s="196"/>
      <c r="G3" s="196"/>
      <c r="H3" s="196"/>
      <c r="I3" s="196"/>
      <c r="J3" s="196"/>
      <c r="K3" s="196"/>
      <c r="L3" s="196"/>
      <c r="M3" s="196"/>
      <c r="N3" s="196"/>
      <c r="O3" s="196"/>
      <c r="P3" s="197"/>
      <c r="Q3" s="197"/>
    </row>
    <row r="4" spans="1:17">
      <c r="A4" s="196" t="s">
        <v>170</v>
      </c>
      <c r="B4" s="196"/>
      <c r="C4" s="196"/>
      <c r="D4" s="196"/>
      <c r="E4" s="196"/>
      <c r="F4" s="196"/>
      <c r="G4" s="196"/>
      <c r="H4" s="196"/>
      <c r="I4" s="196"/>
      <c r="J4" s="196"/>
      <c r="K4" s="196"/>
      <c r="L4" s="196"/>
      <c r="M4" s="196"/>
      <c r="N4" s="196"/>
      <c r="O4" s="196"/>
      <c r="P4" s="197"/>
      <c r="Q4" s="197"/>
    </row>
    <row r="5" spans="1:17">
      <c r="A5" s="196" t="s">
        <v>171</v>
      </c>
      <c r="B5" s="196"/>
      <c r="C5" s="196"/>
      <c r="D5" s="196"/>
      <c r="E5" s="196"/>
      <c r="F5" s="196"/>
      <c r="G5" s="196"/>
      <c r="H5" s="196"/>
      <c r="I5" s="196"/>
      <c r="J5" s="196"/>
      <c r="K5" s="196"/>
      <c r="L5" s="196"/>
      <c r="M5" s="196"/>
      <c r="N5" s="196"/>
      <c r="O5" s="196"/>
      <c r="P5" s="197"/>
      <c r="Q5" s="197"/>
    </row>
    <row r="6" spans="1:17">
      <c r="A6" s="198" t="s">
        <v>172</v>
      </c>
      <c r="B6" s="196"/>
      <c r="C6" s="196"/>
      <c r="D6" s="196"/>
      <c r="E6" s="196"/>
      <c r="F6" s="196"/>
      <c r="G6" s="196"/>
      <c r="H6" s="196"/>
      <c r="I6" s="196"/>
      <c r="J6" s="196"/>
      <c r="K6" s="196"/>
      <c r="L6" s="196"/>
      <c r="M6" s="196"/>
      <c r="N6" s="196"/>
      <c r="O6" s="196"/>
      <c r="P6" s="197"/>
      <c r="Q6" s="197"/>
    </row>
    <row r="7" spans="1:17">
      <c r="A7" s="199" t="s">
        <v>173</v>
      </c>
      <c r="B7" s="196"/>
      <c r="C7" s="196"/>
      <c r="D7" s="196"/>
      <c r="E7" s="196"/>
      <c r="F7" s="196"/>
      <c r="G7" s="196"/>
      <c r="H7" s="197"/>
      <c r="I7" s="197"/>
      <c r="J7" s="197"/>
      <c r="K7" s="197"/>
      <c r="L7" s="197"/>
      <c r="M7" s="197"/>
      <c r="N7" s="197"/>
      <c r="O7" s="197"/>
      <c r="P7" s="197"/>
      <c r="Q7" s="197"/>
    </row>
    <row r="8" spans="1:17">
      <c r="A8" s="196" t="s">
        <v>174</v>
      </c>
      <c r="B8" s="196"/>
      <c r="C8" s="196"/>
      <c r="D8" s="196"/>
      <c r="E8" s="196"/>
      <c r="F8" s="196"/>
      <c r="G8" s="196"/>
      <c r="H8" s="196"/>
      <c r="I8" s="196"/>
      <c r="J8" s="196"/>
      <c r="K8" s="196"/>
      <c r="L8" s="196"/>
      <c r="M8" s="196"/>
      <c r="N8" s="196"/>
      <c r="O8" s="196"/>
      <c r="P8" s="197"/>
      <c r="Q8" s="197"/>
    </row>
    <row r="9" spans="1:17">
      <c r="A9" s="200" t="s">
        <v>175</v>
      </c>
      <c r="B9" s="200"/>
      <c r="C9" s="200"/>
      <c r="D9" s="200"/>
      <c r="E9" s="200"/>
      <c r="F9" s="200"/>
      <c r="G9" s="200"/>
      <c r="H9" s="200"/>
      <c r="I9" s="200"/>
      <c r="J9" s="200"/>
      <c r="K9" s="200"/>
      <c r="L9" s="200"/>
      <c r="M9" s="200"/>
      <c r="N9" s="200"/>
      <c r="O9" s="200"/>
      <c r="P9" s="197"/>
      <c r="Q9" s="197"/>
    </row>
    <row r="10" spans="1:17">
      <c r="A10" s="197"/>
      <c r="B10" s="197"/>
      <c r="C10" s="197"/>
      <c r="D10" s="197"/>
      <c r="E10" s="197"/>
      <c r="F10" s="197"/>
      <c r="G10" s="197"/>
      <c r="H10" s="197"/>
      <c r="I10" s="197"/>
      <c r="J10" s="197"/>
      <c r="K10" s="197"/>
      <c r="L10" s="197"/>
      <c r="M10" s="197"/>
      <c r="N10" s="197"/>
      <c r="O10" s="197"/>
      <c r="P10" s="197"/>
      <c r="Q10" s="197"/>
    </row>
    <row r="11" spans="1:17">
      <c r="A11" s="197"/>
      <c r="B11" s="197"/>
      <c r="C11" s="197"/>
      <c r="D11" s="197"/>
      <c r="E11" s="197"/>
      <c r="F11" s="197"/>
      <c r="G11" s="197"/>
      <c r="H11" s="197"/>
      <c r="I11" s="197"/>
      <c r="J11" s="197"/>
      <c r="K11" s="197"/>
      <c r="L11" s="197"/>
      <c r="M11" s="197"/>
      <c r="N11" s="197"/>
      <c r="O11" s="197"/>
      <c r="P11" s="197"/>
      <c r="Q11" s="197"/>
    </row>
    <row r="12" spans="1:17">
      <c r="A12" s="201" t="s">
        <v>176</v>
      </c>
      <c r="B12" s="197"/>
      <c r="C12" s="197"/>
      <c r="D12" s="197"/>
      <c r="E12" s="197"/>
      <c r="F12" s="197"/>
      <c r="G12" s="197"/>
      <c r="H12" s="197"/>
      <c r="I12" s="197"/>
      <c r="J12" s="197"/>
      <c r="K12" s="197"/>
      <c r="L12" s="197"/>
      <c r="M12" s="202" t="s">
        <v>177</v>
      </c>
      <c r="N12" s="197"/>
      <c r="O12" s="197"/>
      <c r="P12" s="197"/>
      <c r="Q12" s="197"/>
    </row>
    <row r="13" spans="1:17">
      <c r="A13" s="201" t="s">
        <v>178</v>
      </c>
      <c r="B13" s="197"/>
      <c r="C13" s="197"/>
      <c r="D13" s="197"/>
      <c r="E13" s="197"/>
      <c r="F13" s="197"/>
      <c r="G13" s="197"/>
      <c r="H13" s="197"/>
      <c r="I13" s="197"/>
      <c r="J13" s="197"/>
      <c r="K13" s="197"/>
      <c r="L13" s="197"/>
      <c r="M13" s="202" t="s">
        <v>179</v>
      </c>
      <c r="N13" s="197"/>
      <c r="O13" s="197"/>
      <c r="P13" s="197"/>
      <c r="Q13" s="197"/>
    </row>
    <row r="14" spans="1:17">
      <c r="A14" s="201" t="s">
        <v>180</v>
      </c>
      <c r="B14" s="197"/>
      <c r="C14" s="197"/>
      <c r="D14" s="197"/>
      <c r="E14" s="197"/>
      <c r="F14" s="197"/>
      <c r="G14" s="197"/>
      <c r="H14" s="197"/>
      <c r="I14" s="197"/>
      <c r="J14" s="197"/>
      <c r="K14" s="197"/>
      <c r="L14" s="197"/>
      <c r="M14" s="202" t="s">
        <v>181</v>
      </c>
      <c r="N14" s="197"/>
      <c r="O14" s="197"/>
      <c r="P14" s="197"/>
      <c r="Q14" s="197"/>
    </row>
    <row r="15" spans="1:17">
      <c r="A15" s="197"/>
      <c r="B15" s="197"/>
      <c r="C15" s="197"/>
      <c r="D15" s="197"/>
      <c r="E15" s="197"/>
      <c r="F15" s="197"/>
      <c r="G15" s="197"/>
      <c r="H15" s="197"/>
      <c r="I15" s="197"/>
      <c r="J15" s="197"/>
      <c r="K15" s="197"/>
      <c r="L15" s="197"/>
      <c r="M15" s="202" t="s">
        <v>182</v>
      </c>
      <c r="N15" s="197"/>
      <c r="O15" s="197"/>
      <c r="P15" s="197"/>
      <c r="Q15" s="197"/>
    </row>
    <row r="16" spans="1:17">
      <c r="A16" s="197"/>
      <c r="B16" s="197"/>
      <c r="C16" s="197"/>
      <c r="D16" s="197"/>
      <c r="E16" s="197"/>
      <c r="F16" s="197"/>
      <c r="G16" s="197"/>
      <c r="H16" s="197"/>
      <c r="I16" s="197"/>
      <c r="J16" s="197"/>
      <c r="K16" s="197"/>
      <c r="L16" s="197"/>
      <c r="M16" s="197"/>
      <c r="N16" s="197"/>
      <c r="O16" s="197"/>
      <c r="P16" s="197"/>
      <c r="Q16" s="197"/>
    </row>
    <row r="17" spans="1:17">
      <c r="A17" s="197"/>
      <c r="B17" s="197"/>
      <c r="C17" s="197"/>
      <c r="D17" s="197"/>
      <c r="E17" s="197"/>
      <c r="F17" s="203"/>
      <c r="G17" s="203"/>
      <c r="H17" s="203"/>
      <c r="I17" s="203"/>
      <c r="J17" s="251"/>
      <c r="K17" s="203"/>
      <c r="L17" s="203"/>
      <c r="M17" s="203"/>
      <c r="N17" s="203"/>
      <c r="O17" s="203"/>
      <c r="P17" s="197"/>
      <c r="Q17" s="197"/>
    </row>
    <row r="18" spans="1:17">
      <c r="A18" s="204"/>
      <c r="B18" s="205"/>
      <c r="C18" s="206"/>
      <c r="D18" s="204"/>
      <c r="E18" s="204"/>
      <c r="F18" s="207" t="s">
        <v>183</v>
      </c>
      <c r="G18" s="207"/>
      <c r="H18" s="207"/>
      <c r="I18" s="197"/>
      <c r="J18" s="252"/>
      <c r="K18" s="197"/>
      <c r="L18" s="197"/>
      <c r="M18" s="197"/>
      <c r="N18" s="197"/>
      <c r="O18" s="197"/>
      <c r="P18" s="197"/>
      <c r="Q18" s="197"/>
    </row>
    <row r="19" spans="1:17">
      <c r="A19" s="208"/>
      <c r="B19" s="209" t="s">
        <v>184</v>
      </c>
      <c r="C19" s="209" t="s">
        <v>185</v>
      </c>
      <c r="D19" s="210" t="s">
        <v>186</v>
      </c>
      <c r="E19" s="210"/>
      <c r="F19" s="676" t="s">
        <v>187</v>
      </c>
      <c r="G19" s="676"/>
      <c r="H19" s="676"/>
      <c r="I19" s="197"/>
      <c r="J19" s="253" t="s">
        <v>188</v>
      </c>
      <c r="K19" s="197"/>
      <c r="L19" s="210" t="s">
        <v>189</v>
      </c>
      <c r="M19" s="197"/>
      <c r="N19" s="210" t="s">
        <v>190</v>
      </c>
      <c r="O19" s="197"/>
      <c r="P19" s="197"/>
      <c r="Q19" s="197"/>
    </row>
    <row r="20" spans="1:17">
      <c r="A20" s="210" t="s">
        <v>80</v>
      </c>
      <c r="B20" s="210" t="s">
        <v>191</v>
      </c>
      <c r="C20" s="210" t="s">
        <v>191</v>
      </c>
      <c r="D20" s="210" t="s">
        <v>192</v>
      </c>
      <c r="E20" s="210"/>
      <c r="F20" s="210" t="s">
        <v>193</v>
      </c>
      <c r="G20" s="210"/>
      <c r="H20" s="210" t="s">
        <v>194</v>
      </c>
      <c r="I20" s="197"/>
      <c r="J20" s="253" t="s">
        <v>195</v>
      </c>
      <c r="K20" s="197"/>
      <c r="L20" s="210" t="s">
        <v>196</v>
      </c>
      <c r="M20" s="211" t="s">
        <v>197</v>
      </c>
      <c r="N20" s="210" t="s">
        <v>198</v>
      </c>
      <c r="O20" s="210" t="s">
        <v>199</v>
      </c>
      <c r="P20" s="197"/>
      <c r="Q20" s="197"/>
    </row>
    <row r="21" spans="1:17">
      <c r="A21" s="210" t="s">
        <v>200</v>
      </c>
      <c r="B21" s="210" t="s">
        <v>200</v>
      </c>
      <c r="C21" s="210" t="s">
        <v>200</v>
      </c>
      <c r="D21" s="210" t="s">
        <v>201</v>
      </c>
      <c r="E21" s="210"/>
      <c r="F21" s="210" t="s">
        <v>202</v>
      </c>
      <c r="G21" s="210"/>
      <c r="H21" s="210" t="s">
        <v>203</v>
      </c>
      <c r="I21" s="197"/>
      <c r="J21" s="253" t="s">
        <v>204</v>
      </c>
      <c r="K21" s="197"/>
      <c r="L21" s="210" t="s">
        <v>84</v>
      </c>
      <c r="M21" s="210" t="s">
        <v>205</v>
      </c>
      <c r="N21" s="210" t="s">
        <v>206</v>
      </c>
      <c r="O21" s="210" t="s">
        <v>207</v>
      </c>
      <c r="P21" s="197"/>
      <c r="Q21" s="197"/>
    </row>
    <row r="22" spans="1:17">
      <c r="A22" s="211" t="s">
        <v>208</v>
      </c>
      <c r="B22" s="211" t="s">
        <v>209</v>
      </c>
      <c r="C22" s="211" t="s">
        <v>210</v>
      </c>
      <c r="D22" s="211" t="s">
        <v>211</v>
      </c>
      <c r="E22" s="211"/>
      <c r="F22" s="211" t="s">
        <v>212</v>
      </c>
      <c r="G22" s="212"/>
      <c r="H22" s="212" t="s">
        <v>213</v>
      </c>
      <c r="I22" s="203"/>
      <c r="J22" s="254" t="s">
        <v>214</v>
      </c>
      <c r="K22" s="212"/>
      <c r="L22" s="212" t="s">
        <v>215</v>
      </c>
      <c r="M22" s="212" t="s">
        <v>216</v>
      </c>
      <c r="N22" s="212" t="s">
        <v>217</v>
      </c>
      <c r="O22" s="212" t="s">
        <v>218</v>
      </c>
      <c r="P22" s="197"/>
      <c r="Q22" s="197"/>
    </row>
    <row r="23" spans="1:17">
      <c r="A23" s="204"/>
      <c r="B23" s="204"/>
      <c r="C23" s="204"/>
      <c r="D23" s="204"/>
      <c r="E23" s="204"/>
      <c r="F23" s="205" t="s">
        <v>219</v>
      </c>
      <c r="G23" s="208"/>
      <c r="H23" s="210" t="s">
        <v>219</v>
      </c>
      <c r="I23" s="197"/>
      <c r="J23" s="252"/>
      <c r="K23" s="197"/>
      <c r="L23" s="210" t="s">
        <v>219</v>
      </c>
      <c r="M23" s="197"/>
      <c r="N23" s="197"/>
      <c r="O23" s="197"/>
      <c r="P23" s="197"/>
      <c r="Q23" s="197"/>
    </row>
    <row r="24" spans="1:17" ht="13">
      <c r="A24" s="197"/>
      <c r="B24" s="213"/>
      <c r="C24" s="197"/>
      <c r="D24" s="197"/>
      <c r="E24" s="197"/>
      <c r="F24" s="197"/>
      <c r="G24" s="197"/>
      <c r="H24" s="197"/>
      <c r="I24" s="197"/>
      <c r="J24" s="252"/>
      <c r="K24" s="197"/>
      <c r="L24" s="197"/>
      <c r="M24" s="197"/>
      <c r="N24" s="197"/>
      <c r="O24" s="197"/>
      <c r="P24" s="197"/>
      <c r="Q24" s="197"/>
    </row>
    <row r="25" spans="1:17">
      <c r="A25" s="210">
        <f>A24+1</f>
        <v>1</v>
      </c>
      <c r="B25" s="214">
        <v>310</v>
      </c>
      <c r="C25" s="214">
        <v>3100</v>
      </c>
      <c r="D25" s="215" t="s">
        <v>220</v>
      </c>
      <c r="E25" s="201"/>
      <c r="F25" s="216">
        <v>7267197</v>
      </c>
      <c r="G25" s="201"/>
      <c r="H25" s="217">
        <v>108998</v>
      </c>
      <c r="I25" s="197"/>
      <c r="J25" s="255">
        <v>0</v>
      </c>
      <c r="K25" s="197"/>
      <c r="L25" s="217">
        <f t="shared" ref="L25:L35" si="0">ROUND(F25*J25,0)</f>
        <v>0</v>
      </c>
      <c r="M25" s="219" t="s">
        <v>221</v>
      </c>
      <c r="N25" s="219"/>
      <c r="O25" s="219"/>
      <c r="P25" s="197"/>
      <c r="Q25" s="197"/>
    </row>
    <row r="26" spans="1:17">
      <c r="A26" s="210">
        <f t="shared" ref="A26:A35" si="1">A25+1</f>
        <v>2</v>
      </c>
      <c r="B26" s="214">
        <v>311</v>
      </c>
      <c r="C26" s="214">
        <v>3110</v>
      </c>
      <c r="D26" s="215" t="s">
        <v>222</v>
      </c>
      <c r="E26" s="201"/>
      <c r="F26" s="617">
        <f>'AG Recomm #1-Rem ESM Acct 311'!S27</f>
        <v>118447599</v>
      </c>
      <c r="G26" s="201"/>
      <c r="H26" s="217">
        <v>51418002</v>
      </c>
      <c r="I26" s="197"/>
      <c r="J26" s="256">
        <f>'Adj #2 Study-No TNS'!S29/100</f>
        <v>4.0199999999999993E-2</v>
      </c>
      <c r="K26" s="220"/>
      <c r="L26" s="217">
        <f t="shared" si="0"/>
        <v>4761593</v>
      </c>
      <c r="M26" s="221">
        <v>-0.1</v>
      </c>
      <c r="N26" s="222">
        <v>85</v>
      </c>
      <c r="O26" s="222" t="s">
        <v>223</v>
      </c>
      <c r="P26" s="197"/>
      <c r="Q26" s="197"/>
    </row>
    <row r="27" spans="1:17">
      <c r="A27" s="210">
        <f t="shared" si="1"/>
        <v>3</v>
      </c>
      <c r="B27" s="214">
        <v>312</v>
      </c>
      <c r="C27" s="214">
        <v>3120</v>
      </c>
      <c r="D27" s="215" t="s">
        <v>224</v>
      </c>
      <c r="E27" s="201"/>
      <c r="F27" s="216">
        <v>553244784</v>
      </c>
      <c r="G27" s="201"/>
      <c r="H27" s="217">
        <v>308069611</v>
      </c>
      <c r="I27" s="197"/>
      <c r="J27" s="256">
        <f>'Adj #2 Study-No TNS'!S30/100</f>
        <v>2.7000000000000003E-2</v>
      </c>
      <c r="K27" s="197"/>
      <c r="L27" s="217">
        <f t="shared" si="0"/>
        <v>14937609</v>
      </c>
      <c r="M27" s="221">
        <v>-0.1</v>
      </c>
      <c r="N27" s="222">
        <v>45</v>
      </c>
      <c r="O27" s="222" t="s">
        <v>225</v>
      </c>
      <c r="P27" s="197"/>
      <c r="Q27" s="197"/>
    </row>
    <row r="28" spans="1:17">
      <c r="A28" s="210">
        <f t="shared" si="1"/>
        <v>4</v>
      </c>
      <c r="B28" s="214">
        <v>312</v>
      </c>
      <c r="C28" s="214">
        <v>3123</v>
      </c>
      <c r="D28" s="215" t="s">
        <v>226</v>
      </c>
      <c r="E28" s="201"/>
      <c r="F28" s="216">
        <v>7714318</v>
      </c>
      <c r="G28" s="201"/>
      <c r="H28" s="217">
        <v>6804874</v>
      </c>
      <c r="I28" s="197"/>
      <c r="J28" s="218">
        <v>5.91E-2</v>
      </c>
      <c r="K28" s="197"/>
      <c r="L28" s="217">
        <f t="shared" si="0"/>
        <v>455916</v>
      </c>
      <c r="M28" s="221">
        <v>0</v>
      </c>
      <c r="N28" s="222">
        <v>10</v>
      </c>
      <c r="O28" s="222" t="s">
        <v>227</v>
      </c>
      <c r="P28" s="197"/>
      <c r="Q28" s="197"/>
    </row>
    <row r="29" spans="1:17">
      <c r="A29" s="210">
        <f t="shared" si="1"/>
        <v>5</v>
      </c>
      <c r="B29" s="214">
        <v>314</v>
      </c>
      <c r="C29" s="214">
        <v>3140</v>
      </c>
      <c r="D29" s="215" t="s">
        <v>228</v>
      </c>
      <c r="E29" s="201"/>
      <c r="F29" s="216">
        <v>118509201</v>
      </c>
      <c r="G29" s="201"/>
      <c r="H29" s="217">
        <v>49273455</v>
      </c>
      <c r="I29" s="197"/>
      <c r="J29" s="256">
        <f>'Adj #2 Study-No TNS'!S32/100</f>
        <v>2.8900000000000002E-2</v>
      </c>
      <c r="K29" s="197"/>
      <c r="L29" s="217">
        <f t="shared" si="0"/>
        <v>3424916</v>
      </c>
      <c r="M29" s="221">
        <v>-0.1</v>
      </c>
      <c r="N29" s="222">
        <v>40</v>
      </c>
      <c r="O29" s="222" t="s">
        <v>225</v>
      </c>
      <c r="P29" s="197"/>
      <c r="Q29" s="197"/>
    </row>
    <row r="30" spans="1:17">
      <c r="A30" s="210">
        <f t="shared" si="1"/>
        <v>6</v>
      </c>
      <c r="B30" s="214">
        <v>315</v>
      </c>
      <c r="C30" s="214">
        <v>3150</v>
      </c>
      <c r="D30" s="215" t="s">
        <v>229</v>
      </c>
      <c r="E30" s="201"/>
      <c r="F30" s="216">
        <v>51143847</v>
      </c>
      <c r="G30" s="201"/>
      <c r="H30" s="217">
        <v>31953342</v>
      </c>
      <c r="I30" s="197"/>
      <c r="J30" s="256">
        <f>'Adj #2 Study-No TNS'!S33/100</f>
        <v>1.72E-2</v>
      </c>
      <c r="K30" s="197"/>
      <c r="L30" s="217">
        <f t="shared" si="0"/>
        <v>879674</v>
      </c>
      <c r="M30" s="221">
        <v>-0.1</v>
      </c>
      <c r="N30" s="222">
        <v>65</v>
      </c>
      <c r="O30" s="222" t="s">
        <v>230</v>
      </c>
      <c r="P30" s="197"/>
      <c r="Q30" s="197"/>
    </row>
    <row r="31" spans="1:17">
      <c r="A31" s="210">
        <f t="shared" si="1"/>
        <v>7</v>
      </c>
      <c r="B31" s="214">
        <v>316</v>
      </c>
      <c r="C31" s="214">
        <v>3160</v>
      </c>
      <c r="D31" s="215" t="s">
        <v>231</v>
      </c>
      <c r="E31" s="201"/>
      <c r="F31" s="216">
        <v>24584185</v>
      </c>
      <c r="G31" s="201"/>
      <c r="H31" s="217">
        <v>12356024</v>
      </c>
      <c r="I31" s="197"/>
      <c r="J31" s="256">
        <f>'Adj #2 Study-No TNS'!S34/100</f>
        <v>3.0800000000000001E-2</v>
      </c>
      <c r="K31" s="197"/>
      <c r="L31" s="217">
        <f t="shared" si="0"/>
        <v>757193</v>
      </c>
      <c r="M31" s="221">
        <v>-0.1</v>
      </c>
      <c r="N31" s="222">
        <v>55</v>
      </c>
      <c r="O31" s="222" t="s">
        <v>232</v>
      </c>
      <c r="P31" s="197"/>
      <c r="Q31" s="197"/>
    </row>
    <row r="32" spans="1:17">
      <c r="A32" s="210">
        <f t="shared" si="1"/>
        <v>8</v>
      </c>
      <c r="B32" s="214">
        <v>317</v>
      </c>
      <c r="C32" s="214">
        <v>3170</v>
      </c>
      <c r="D32" s="215" t="s">
        <v>233</v>
      </c>
      <c r="E32" s="201"/>
      <c r="F32" s="216">
        <v>0</v>
      </c>
      <c r="G32" s="201"/>
      <c r="H32" s="217">
        <v>0</v>
      </c>
      <c r="I32" s="197"/>
      <c r="J32" s="218" t="s">
        <v>234</v>
      </c>
      <c r="K32" s="197"/>
      <c r="L32" s="217"/>
      <c r="M32" s="221" t="s">
        <v>235</v>
      </c>
      <c r="N32" s="219"/>
      <c r="O32" s="219"/>
      <c r="P32" s="197"/>
      <c r="Q32" s="197"/>
    </row>
    <row r="33" spans="1:17">
      <c r="A33" s="210">
        <f t="shared" si="1"/>
        <v>9</v>
      </c>
      <c r="B33" s="214"/>
      <c r="C33" s="214"/>
      <c r="D33" s="215" t="s">
        <v>236</v>
      </c>
      <c r="E33" s="201"/>
      <c r="F33" s="216">
        <v>8481722</v>
      </c>
      <c r="G33" s="201"/>
      <c r="H33" s="217">
        <v>0</v>
      </c>
      <c r="I33" s="197"/>
      <c r="J33" s="218" t="s">
        <v>237</v>
      </c>
      <c r="K33" s="197"/>
      <c r="L33" s="223">
        <v>490618</v>
      </c>
      <c r="M33" s="221" t="s">
        <v>238</v>
      </c>
      <c r="N33" s="219"/>
      <c r="O33" s="219"/>
      <c r="P33" s="197"/>
      <c r="Q33" s="197"/>
    </row>
    <row r="34" spans="1:17">
      <c r="A34" s="210">
        <f t="shared" si="1"/>
        <v>10</v>
      </c>
      <c r="B34" s="214"/>
      <c r="C34" s="214"/>
      <c r="D34" s="215" t="s">
        <v>239</v>
      </c>
      <c r="E34" s="201"/>
      <c r="F34" s="216">
        <v>0</v>
      </c>
      <c r="G34" s="201"/>
      <c r="H34" s="217">
        <v>0</v>
      </c>
      <c r="I34" s="197"/>
      <c r="J34" s="218">
        <v>4.7100000000000003E-2</v>
      </c>
      <c r="K34" s="197"/>
      <c r="L34" s="217">
        <f t="shared" si="0"/>
        <v>0</v>
      </c>
      <c r="M34" s="74"/>
      <c r="N34" s="43"/>
      <c r="O34" s="43"/>
      <c r="P34" s="197"/>
      <c r="Q34" s="197"/>
    </row>
    <row r="35" spans="1:17">
      <c r="A35" s="210">
        <f t="shared" si="1"/>
        <v>11</v>
      </c>
      <c r="B35" s="214"/>
      <c r="C35" s="214">
        <v>108</v>
      </c>
      <c r="D35" s="215" t="s">
        <v>240</v>
      </c>
      <c r="E35" s="201"/>
      <c r="F35" s="216">
        <v>0</v>
      </c>
      <c r="G35" s="201"/>
      <c r="H35" s="217">
        <v>-20745348</v>
      </c>
      <c r="I35" s="197"/>
      <c r="J35" s="74"/>
      <c r="K35" s="197"/>
      <c r="L35" s="217">
        <f t="shared" si="0"/>
        <v>0</v>
      </c>
      <c r="M35" s="43"/>
      <c r="N35" s="43"/>
      <c r="O35" s="43"/>
      <c r="P35" s="197"/>
      <c r="Q35" s="197"/>
    </row>
    <row r="36" spans="1:17">
      <c r="A36" s="197"/>
      <c r="B36" s="197"/>
      <c r="C36" s="197"/>
      <c r="D36" s="197"/>
      <c r="E36" s="197"/>
      <c r="F36" s="203"/>
      <c r="G36" s="203"/>
      <c r="H36" s="203"/>
      <c r="I36" s="203"/>
      <c r="J36" s="203"/>
      <c r="K36" s="203"/>
      <c r="L36" s="224"/>
      <c r="M36" s="203"/>
      <c r="N36" s="203"/>
      <c r="O36" s="203"/>
      <c r="P36" s="197"/>
      <c r="Q36" s="197"/>
    </row>
    <row r="37" spans="1:17">
      <c r="A37" s="204"/>
      <c r="B37" s="204"/>
      <c r="C37" s="204"/>
      <c r="D37" s="204"/>
      <c r="E37" s="204"/>
      <c r="F37" s="208"/>
      <c r="G37" s="208"/>
      <c r="H37" s="197"/>
      <c r="I37" s="197"/>
      <c r="J37" s="197"/>
      <c r="K37" s="197"/>
      <c r="L37" s="217"/>
      <c r="M37" s="197"/>
      <c r="N37" s="197"/>
      <c r="O37" s="197"/>
      <c r="P37" s="197"/>
      <c r="Q37" s="197"/>
    </row>
    <row r="38" spans="1:17">
      <c r="A38" s="210">
        <f>A35+1</f>
        <v>12</v>
      </c>
      <c r="B38" s="197"/>
      <c r="C38" s="197"/>
      <c r="D38" s="201" t="s">
        <v>241</v>
      </c>
      <c r="E38" s="201"/>
      <c r="F38" s="217">
        <f>SUM(F25:F37)</f>
        <v>889392853</v>
      </c>
      <c r="G38" s="201"/>
      <c r="H38" s="217">
        <f>SUM(H25:H37)</f>
        <v>439238958</v>
      </c>
      <c r="I38" s="197"/>
      <c r="J38" s="197"/>
      <c r="K38" s="197"/>
      <c r="L38" s="217">
        <f>SUM(L25:L37)</f>
        <v>25707519</v>
      </c>
      <c r="M38" s="197"/>
      <c r="N38" s="197"/>
      <c r="O38" s="197"/>
      <c r="P38" s="197"/>
      <c r="Q38" s="197"/>
    </row>
    <row r="39" spans="1:17">
      <c r="A39" s="197"/>
      <c r="B39" s="197"/>
      <c r="C39" s="197"/>
      <c r="D39" s="197"/>
      <c r="E39" s="197"/>
      <c r="F39" s="197"/>
      <c r="G39" s="203"/>
      <c r="H39" s="203"/>
      <c r="I39" s="203"/>
      <c r="J39" s="203"/>
      <c r="K39" s="203"/>
      <c r="L39" s="203"/>
      <c r="M39" s="203"/>
      <c r="N39" s="203"/>
      <c r="O39" s="203"/>
      <c r="P39" s="197"/>
      <c r="Q39" s="197"/>
    </row>
    <row r="40" spans="1:17">
      <c r="A40" s="204"/>
      <c r="B40" s="204"/>
      <c r="C40" s="204"/>
      <c r="D40" s="204"/>
      <c r="E40" s="204"/>
      <c r="F40" s="204"/>
      <c r="G40" s="208"/>
      <c r="H40" s="197"/>
      <c r="I40" s="197"/>
      <c r="J40" s="197"/>
      <c r="K40" s="197"/>
      <c r="L40" s="197"/>
      <c r="M40" s="197"/>
      <c r="N40" s="197"/>
      <c r="O40" s="197"/>
      <c r="P40" s="197"/>
      <c r="Q40" s="197"/>
    </row>
    <row r="41" spans="1:17">
      <c r="A41" s="220" t="s">
        <v>242</v>
      </c>
      <c r="B41" s="197"/>
      <c r="C41" s="197"/>
      <c r="D41" s="197"/>
      <c r="E41" s="197"/>
      <c r="F41" s="197"/>
      <c r="G41" s="197"/>
      <c r="H41" s="197"/>
      <c r="I41" s="197"/>
      <c r="J41" s="197"/>
      <c r="K41" s="197"/>
      <c r="L41" s="197"/>
      <c r="M41" s="197"/>
      <c r="N41" s="197"/>
      <c r="O41" s="197"/>
      <c r="P41" s="197"/>
      <c r="Q41" s="197"/>
    </row>
    <row r="42" spans="1:17">
      <c r="A42" s="220"/>
      <c r="B42" s="197"/>
      <c r="C42" s="197"/>
      <c r="D42" s="197"/>
      <c r="E42" s="197"/>
      <c r="F42" s="197"/>
      <c r="G42" s="197"/>
      <c r="H42" s="197"/>
      <c r="I42" s="197"/>
      <c r="J42" s="197"/>
      <c r="K42" s="197"/>
      <c r="L42" s="197"/>
      <c r="M42" s="197"/>
      <c r="N42" s="197"/>
      <c r="O42" s="197"/>
      <c r="P42" s="197"/>
      <c r="Q42" s="197"/>
    </row>
    <row r="43" spans="1:17">
      <c r="A43" s="220"/>
      <c r="B43" s="197"/>
      <c r="C43" s="197"/>
      <c r="D43" s="197"/>
      <c r="E43" s="197"/>
      <c r="F43" s="197"/>
      <c r="G43" s="197"/>
      <c r="H43" s="197"/>
      <c r="I43" s="197"/>
      <c r="J43" s="197"/>
      <c r="K43" s="197"/>
      <c r="L43" s="197"/>
      <c r="M43" s="197"/>
      <c r="N43" s="197"/>
      <c r="O43" s="197"/>
      <c r="P43" s="197"/>
      <c r="Q43" s="197"/>
    </row>
    <row r="44" spans="1:17">
      <c r="A44" s="196" t="s">
        <v>167</v>
      </c>
      <c r="B44" s="196"/>
      <c r="C44" s="196"/>
      <c r="D44" s="196"/>
      <c r="E44" s="196"/>
      <c r="F44" s="196"/>
      <c r="G44" s="196"/>
      <c r="H44" s="196"/>
      <c r="I44" s="196"/>
      <c r="J44" s="196"/>
      <c r="K44" s="196"/>
      <c r="L44" s="196"/>
      <c r="M44" s="196"/>
      <c r="N44" s="196"/>
      <c r="O44" s="196"/>
      <c r="P44" s="197"/>
      <c r="Q44" s="197"/>
    </row>
    <row r="45" spans="1:17">
      <c r="A45" s="196" t="s">
        <v>168</v>
      </c>
      <c r="B45" s="196"/>
      <c r="C45" s="196"/>
      <c r="D45" s="196"/>
      <c r="E45" s="196"/>
      <c r="F45" s="196"/>
      <c r="G45" s="196"/>
      <c r="H45" s="196"/>
      <c r="I45" s="196"/>
      <c r="J45" s="196"/>
      <c r="K45" s="196"/>
      <c r="L45" s="196"/>
      <c r="M45" s="196"/>
      <c r="N45" s="196"/>
      <c r="O45" s="196"/>
      <c r="P45" s="197"/>
      <c r="Q45" s="197"/>
    </row>
    <row r="46" spans="1:17">
      <c r="A46" s="196" t="s">
        <v>169</v>
      </c>
      <c r="B46" s="196"/>
      <c r="C46" s="196"/>
      <c r="D46" s="196"/>
      <c r="E46" s="196"/>
      <c r="F46" s="196"/>
      <c r="G46" s="196"/>
      <c r="H46" s="196"/>
      <c r="I46" s="196"/>
      <c r="J46" s="196"/>
      <c r="K46" s="196"/>
      <c r="L46" s="196"/>
      <c r="M46" s="196"/>
      <c r="N46" s="196"/>
      <c r="O46" s="196"/>
      <c r="P46" s="197"/>
      <c r="Q46" s="197"/>
    </row>
    <row r="47" spans="1:17">
      <c r="A47" s="196" t="s">
        <v>170</v>
      </c>
      <c r="B47" s="196"/>
      <c r="C47" s="196"/>
      <c r="D47" s="196"/>
      <c r="E47" s="196"/>
      <c r="F47" s="196"/>
      <c r="G47" s="196"/>
      <c r="H47" s="196"/>
      <c r="I47" s="196"/>
      <c r="J47" s="196"/>
      <c r="K47" s="196"/>
      <c r="L47" s="196"/>
      <c r="M47" s="196"/>
      <c r="N47" s="196"/>
      <c r="O47" s="196"/>
      <c r="P47" s="197"/>
      <c r="Q47" s="197"/>
    </row>
    <row r="48" spans="1:17">
      <c r="A48" s="196" t="s">
        <v>171</v>
      </c>
      <c r="B48" s="196"/>
      <c r="C48" s="196"/>
      <c r="D48" s="196"/>
      <c r="E48" s="196"/>
      <c r="F48" s="196"/>
      <c r="G48" s="196"/>
      <c r="H48" s="196"/>
      <c r="I48" s="196"/>
      <c r="J48" s="196"/>
      <c r="K48" s="196"/>
      <c r="L48" s="196"/>
      <c r="M48" s="196"/>
      <c r="N48" s="196"/>
      <c r="O48" s="196"/>
      <c r="P48" s="197"/>
      <c r="Q48" s="197"/>
    </row>
    <row r="49" spans="1:17">
      <c r="A49" s="198" t="s">
        <v>172</v>
      </c>
      <c r="B49" s="196"/>
      <c r="C49" s="196"/>
      <c r="D49" s="196"/>
      <c r="E49" s="196"/>
      <c r="F49" s="196"/>
      <c r="G49" s="196"/>
      <c r="H49" s="196"/>
      <c r="I49" s="196"/>
      <c r="J49" s="196"/>
      <c r="K49" s="196"/>
      <c r="L49" s="196"/>
      <c r="M49" s="196"/>
      <c r="N49" s="196"/>
      <c r="O49" s="196"/>
      <c r="P49" s="197"/>
      <c r="Q49" s="197"/>
    </row>
    <row r="50" spans="1:17">
      <c r="A50" s="196"/>
      <c r="B50" s="196"/>
      <c r="C50" s="196"/>
      <c r="D50" s="196"/>
      <c r="E50" s="196"/>
      <c r="F50" s="196"/>
      <c r="G50" s="196"/>
      <c r="H50" s="197"/>
      <c r="I50" s="197"/>
      <c r="J50" s="197"/>
      <c r="K50" s="197"/>
      <c r="L50" s="197"/>
      <c r="M50" s="197"/>
      <c r="N50" s="197"/>
      <c r="O50" s="197"/>
      <c r="P50" s="197"/>
      <c r="Q50" s="197"/>
    </row>
    <row r="51" spans="1:17">
      <c r="A51" s="196" t="s">
        <v>243</v>
      </c>
      <c r="B51" s="196"/>
      <c r="C51" s="196"/>
      <c r="D51" s="196"/>
      <c r="E51" s="196"/>
      <c r="F51" s="196"/>
      <c r="G51" s="196"/>
      <c r="H51" s="196"/>
      <c r="I51" s="196"/>
      <c r="J51" s="196"/>
      <c r="K51" s="196"/>
      <c r="L51" s="196"/>
      <c r="M51" s="196"/>
      <c r="N51" s="196"/>
      <c r="O51" s="196"/>
      <c r="P51" s="197"/>
      <c r="Q51" s="197"/>
    </row>
    <row r="52" spans="1:17">
      <c r="A52" s="200" t="s">
        <v>175</v>
      </c>
      <c r="B52" s="200"/>
      <c r="C52" s="200"/>
      <c r="D52" s="200"/>
      <c r="E52" s="200"/>
      <c r="F52" s="200"/>
      <c r="G52" s="200"/>
      <c r="H52" s="200"/>
      <c r="I52" s="200"/>
      <c r="J52" s="200"/>
      <c r="K52" s="200"/>
      <c r="L52" s="200"/>
      <c r="M52" s="200"/>
      <c r="N52" s="200"/>
      <c r="O52" s="200"/>
      <c r="P52" s="197"/>
      <c r="Q52" s="197"/>
    </row>
    <row r="53" spans="1:17">
      <c r="A53" s="197"/>
      <c r="B53" s="197"/>
      <c r="C53" s="197"/>
      <c r="D53" s="197"/>
      <c r="E53" s="197"/>
      <c r="F53" s="197"/>
      <c r="G53" s="197"/>
      <c r="H53" s="197"/>
      <c r="I53" s="197"/>
      <c r="J53" s="197"/>
      <c r="K53" s="197"/>
      <c r="L53" s="197"/>
      <c r="M53" s="197"/>
      <c r="N53" s="197"/>
      <c r="O53" s="197"/>
      <c r="P53" s="197"/>
      <c r="Q53" s="197"/>
    </row>
    <row r="54" spans="1:17">
      <c r="A54" s="197"/>
      <c r="B54" s="197"/>
      <c r="C54" s="197"/>
      <c r="D54" s="197"/>
      <c r="E54" s="197"/>
      <c r="F54" s="197"/>
      <c r="G54" s="197"/>
      <c r="H54" s="197"/>
      <c r="I54" s="197"/>
      <c r="J54" s="197"/>
      <c r="K54" s="197"/>
      <c r="L54" s="197"/>
      <c r="M54" s="197"/>
      <c r="N54" s="197"/>
      <c r="O54" s="197"/>
      <c r="P54" s="197"/>
      <c r="Q54" s="197"/>
    </row>
    <row r="55" spans="1:17">
      <c r="A55" s="201" t="s">
        <v>176</v>
      </c>
      <c r="B55" s="197"/>
      <c r="C55" s="197"/>
      <c r="D55" s="197"/>
      <c r="E55" s="197"/>
      <c r="F55" s="197"/>
      <c r="G55" s="197"/>
      <c r="H55" s="197"/>
      <c r="I55" s="197"/>
      <c r="J55" s="197"/>
      <c r="K55" s="197"/>
      <c r="L55" s="197"/>
      <c r="M55" s="202" t="s">
        <v>177</v>
      </c>
      <c r="N55" s="197"/>
      <c r="O55" s="197"/>
      <c r="P55" s="197"/>
      <c r="Q55" s="197"/>
    </row>
    <row r="56" spans="1:17">
      <c r="A56" s="201" t="s">
        <v>178</v>
      </c>
      <c r="B56" s="197"/>
      <c r="C56" s="197"/>
      <c r="D56" s="197"/>
      <c r="E56" s="197"/>
      <c r="F56" s="197"/>
      <c r="G56" s="197"/>
      <c r="H56" s="197"/>
      <c r="I56" s="197"/>
      <c r="J56" s="197"/>
      <c r="K56" s="197"/>
      <c r="L56" s="197"/>
      <c r="M56" s="202" t="s">
        <v>244</v>
      </c>
      <c r="N56" s="197"/>
      <c r="O56" s="197"/>
      <c r="P56" s="197"/>
      <c r="Q56" s="197"/>
    </row>
    <row r="57" spans="1:17">
      <c r="A57" s="201" t="s">
        <v>180</v>
      </c>
      <c r="B57" s="197"/>
      <c r="C57" s="197"/>
      <c r="D57" s="197"/>
      <c r="E57" s="197"/>
      <c r="F57" s="197"/>
      <c r="G57" s="197"/>
      <c r="H57" s="197"/>
      <c r="I57" s="197"/>
      <c r="J57" s="197"/>
      <c r="K57" s="197"/>
      <c r="L57" s="197"/>
      <c r="M57" s="202" t="str">
        <f>M14</f>
        <v>WITNESS RESPONSIBLE:</v>
      </c>
      <c r="N57" s="197"/>
      <c r="O57" s="197"/>
      <c r="P57" s="197"/>
      <c r="Q57" s="197"/>
    </row>
    <row r="58" spans="1:17">
      <c r="A58" s="197"/>
      <c r="B58" s="197"/>
      <c r="C58" s="197"/>
      <c r="D58" s="197"/>
      <c r="E58" s="197"/>
      <c r="F58" s="197"/>
      <c r="G58" s="197"/>
      <c r="H58" s="197"/>
      <c r="I58" s="197"/>
      <c r="J58" s="197"/>
      <c r="K58" s="197"/>
      <c r="L58" s="197"/>
      <c r="M58" s="202" t="s">
        <v>182</v>
      </c>
      <c r="N58" s="197"/>
      <c r="O58" s="197"/>
      <c r="P58" s="197"/>
      <c r="Q58" s="197"/>
    </row>
    <row r="59" spans="1:17">
      <c r="A59" s="197"/>
      <c r="B59" s="197"/>
      <c r="C59" s="197"/>
      <c r="D59" s="197"/>
      <c r="E59" s="197"/>
      <c r="F59" s="197"/>
      <c r="G59" s="197"/>
      <c r="H59" s="197"/>
      <c r="I59" s="197"/>
      <c r="J59" s="197"/>
      <c r="K59" s="197"/>
      <c r="L59" s="197"/>
      <c r="M59" s="197"/>
      <c r="N59" s="197"/>
      <c r="O59" s="197"/>
      <c r="P59" s="197"/>
      <c r="Q59" s="197"/>
    </row>
    <row r="60" spans="1:17">
      <c r="A60" s="197"/>
      <c r="B60" s="197"/>
      <c r="C60" s="197"/>
      <c r="D60" s="197"/>
      <c r="E60" s="197"/>
      <c r="F60" s="203"/>
      <c r="G60" s="203"/>
      <c r="H60" s="203"/>
      <c r="I60" s="203"/>
      <c r="J60" s="203"/>
      <c r="K60" s="203"/>
      <c r="L60" s="203"/>
      <c r="M60" s="203"/>
      <c r="N60" s="203"/>
      <c r="O60" s="203"/>
      <c r="P60" s="197"/>
      <c r="Q60" s="197"/>
    </row>
    <row r="61" spans="1:17">
      <c r="A61" s="204"/>
      <c r="B61" s="205"/>
      <c r="C61" s="206"/>
      <c r="D61" s="204"/>
      <c r="E61" s="204"/>
      <c r="F61" s="207" t="s">
        <v>183</v>
      </c>
      <c r="G61" s="207"/>
      <c r="H61" s="207"/>
      <c r="I61" s="197"/>
      <c r="J61" s="197"/>
      <c r="K61" s="197"/>
      <c r="L61" s="197"/>
      <c r="M61" s="197"/>
      <c r="N61" s="197"/>
      <c r="O61" s="197"/>
      <c r="P61" s="197"/>
      <c r="Q61" s="197"/>
    </row>
    <row r="62" spans="1:17">
      <c r="A62" s="208"/>
      <c r="B62" s="209" t="s">
        <v>184</v>
      </c>
      <c r="C62" s="209" t="s">
        <v>185</v>
      </c>
      <c r="D62" s="210" t="s">
        <v>186</v>
      </c>
      <c r="E62" s="210"/>
      <c r="F62" s="676" t="s">
        <v>187</v>
      </c>
      <c r="G62" s="676"/>
      <c r="H62" s="676"/>
      <c r="I62" s="197"/>
      <c r="J62" s="210" t="s">
        <v>188</v>
      </c>
      <c r="K62" s="197"/>
      <c r="L62" s="210" t="s">
        <v>189</v>
      </c>
      <c r="M62" s="197"/>
      <c r="N62" s="210" t="s">
        <v>190</v>
      </c>
      <c r="O62" s="197"/>
      <c r="P62" s="197"/>
      <c r="Q62" s="197"/>
    </row>
    <row r="63" spans="1:17">
      <c r="A63" s="210" t="s">
        <v>80</v>
      </c>
      <c r="B63" s="210" t="s">
        <v>191</v>
      </c>
      <c r="C63" s="210" t="s">
        <v>191</v>
      </c>
      <c r="D63" s="210" t="s">
        <v>192</v>
      </c>
      <c r="E63" s="210"/>
      <c r="F63" s="210" t="s">
        <v>193</v>
      </c>
      <c r="G63" s="210"/>
      <c r="H63" s="210" t="s">
        <v>194</v>
      </c>
      <c r="I63" s="197"/>
      <c r="J63" s="210" t="s">
        <v>195</v>
      </c>
      <c r="K63" s="197"/>
      <c r="L63" s="210" t="s">
        <v>196</v>
      </c>
      <c r="M63" s="211" t="s">
        <v>197</v>
      </c>
      <c r="N63" s="210" t="s">
        <v>198</v>
      </c>
      <c r="O63" s="210" t="s">
        <v>199</v>
      </c>
      <c r="P63" s="197"/>
      <c r="Q63" s="197"/>
    </row>
    <row r="64" spans="1:17">
      <c r="A64" s="210" t="s">
        <v>200</v>
      </c>
      <c r="B64" s="210" t="s">
        <v>200</v>
      </c>
      <c r="C64" s="210" t="s">
        <v>200</v>
      </c>
      <c r="D64" s="210" t="s">
        <v>201</v>
      </c>
      <c r="E64" s="210"/>
      <c r="F64" s="210" t="s">
        <v>202</v>
      </c>
      <c r="G64" s="210"/>
      <c r="H64" s="210" t="s">
        <v>203</v>
      </c>
      <c r="I64" s="197"/>
      <c r="J64" s="210" t="s">
        <v>204</v>
      </c>
      <c r="K64" s="197"/>
      <c r="L64" s="210" t="s">
        <v>84</v>
      </c>
      <c r="M64" s="210" t="s">
        <v>205</v>
      </c>
      <c r="N64" s="210" t="s">
        <v>206</v>
      </c>
      <c r="O64" s="210" t="s">
        <v>207</v>
      </c>
      <c r="P64" s="197"/>
      <c r="Q64" s="197"/>
    </row>
    <row r="65" spans="1:17">
      <c r="A65" s="211" t="s">
        <v>208</v>
      </c>
      <c r="B65" s="211" t="s">
        <v>209</v>
      </c>
      <c r="C65" s="211" t="s">
        <v>210</v>
      </c>
      <c r="D65" s="211" t="s">
        <v>211</v>
      </c>
      <c r="E65" s="211"/>
      <c r="F65" s="211" t="s">
        <v>212</v>
      </c>
      <c r="G65" s="212"/>
      <c r="H65" s="212" t="s">
        <v>213</v>
      </c>
      <c r="I65" s="203"/>
      <c r="J65" s="212" t="s">
        <v>214</v>
      </c>
      <c r="K65" s="212"/>
      <c r="L65" s="212" t="s">
        <v>215</v>
      </c>
      <c r="M65" s="212" t="s">
        <v>216</v>
      </c>
      <c r="N65" s="212" t="s">
        <v>217</v>
      </c>
      <c r="O65" s="212" t="s">
        <v>218</v>
      </c>
      <c r="P65" s="197"/>
      <c r="Q65" s="197"/>
    </row>
    <row r="66" spans="1:17">
      <c r="A66" s="204"/>
      <c r="B66" s="204"/>
      <c r="C66" s="204"/>
      <c r="D66" s="204"/>
      <c r="E66" s="204"/>
      <c r="F66" s="205" t="s">
        <v>219</v>
      </c>
      <c r="G66" s="208"/>
      <c r="H66" s="210" t="s">
        <v>219</v>
      </c>
      <c r="I66" s="197"/>
      <c r="J66" s="197"/>
      <c r="K66" s="197"/>
      <c r="L66" s="210" t="s">
        <v>219</v>
      </c>
      <c r="M66" s="197"/>
      <c r="N66" s="197"/>
      <c r="O66" s="197"/>
      <c r="P66" s="197"/>
      <c r="Q66" s="197"/>
    </row>
    <row r="67" spans="1:17">
      <c r="A67" s="197"/>
      <c r="B67" s="197"/>
      <c r="C67" s="197"/>
      <c r="D67" s="197"/>
      <c r="E67" s="197"/>
      <c r="F67" s="197"/>
      <c r="G67" s="197"/>
      <c r="H67" s="197"/>
      <c r="I67" s="197"/>
      <c r="J67" s="197"/>
      <c r="K67" s="197"/>
      <c r="L67" s="197"/>
      <c r="M67" s="197"/>
      <c r="N67" s="197"/>
      <c r="O67" s="197"/>
      <c r="P67" s="197"/>
      <c r="Q67" s="197"/>
    </row>
    <row r="68" spans="1:17">
      <c r="A68" s="210" t="s">
        <v>245</v>
      </c>
      <c r="B68" s="214">
        <v>340</v>
      </c>
      <c r="C68" s="214">
        <v>3400</v>
      </c>
      <c r="D68" s="215" t="s">
        <v>220</v>
      </c>
      <c r="E68" s="201"/>
      <c r="F68" s="216">
        <v>2280504</v>
      </c>
      <c r="G68" s="201"/>
      <c r="H68" s="217">
        <v>5013</v>
      </c>
      <c r="I68" s="197"/>
      <c r="J68" s="218">
        <v>0</v>
      </c>
      <c r="K68" s="197"/>
      <c r="L68" s="217">
        <f t="shared" ref="L68:L78" si="2">ROUND(F68*J68,0)</f>
        <v>0</v>
      </c>
      <c r="M68" s="219" t="s">
        <v>221</v>
      </c>
      <c r="N68" s="219"/>
      <c r="O68" s="219"/>
      <c r="P68" s="197"/>
      <c r="Q68" s="197"/>
    </row>
    <row r="69" spans="1:17">
      <c r="A69" s="210">
        <v>2</v>
      </c>
      <c r="B69" s="214">
        <v>340</v>
      </c>
      <c r="C69" s="214">
        <v>3401</v>
      </c>
      <c r="D69" s="215" t="s">
        <v>246</v>
      </c>
      <c r="E69" s="201"/>
      <c r="F69" s="216">
        <v>0</v>
      </c>
      <c r="G69" s="201"/>
      <c r="H69" s="217">
        <v>0</v>
      </c>
      <c r="I69" s="197"/>
      <c r="J69" s="218">
        <v>0</v>
      </c>
      <c r="K69" s="220"/>
      <c r="L69" s="217">
        <f t="shared" si="2"/>
        <v>0</v>
      </c>
      <c r="M69" s="225">
        <v>0</v>
      </c>
      <c r="N69" s="226">
        <v>0</v>
      </c>
      <c r="O69" s="226">
        <v>0</v>
      </c>
      <c r="P69" s="197"/>
      <c r="Q69" s="197"/>
    </row>
    <row r="70" spans="1:17">
      <c r="A70" s="210">
        <v>3</v>
      </c>
      <c r="B70" s="214">
        <v>341</v>
      </c>
      <c r="C70" s="214">
        <v>3410</v>
      </c>
      <c r="D70" s="215" t="s">
        <v>222</v>
      </c>
      <c r="E70" s="201"/>
      <c r="F70" s="216">
        <v>36701684</v>
      </c>
      <c r="G70" s="201"/>
      <c r="H70" s="217">
        <v>29607072</v>
      </c>
      <c r="I70" s="197"/>
      <c r="J70" s="256">
        <f>'Adj #2 Study-No TNS'!S40/100</f>
        <v>1.43E-2</v>
      </c>
      <c r="K70" s="197"/>
      <c r="L70" s="217">
        <f t="shared" si="2"/>
        <v>524834</v>
      </c>
      <c r="M70" s="225">
        <v>-0.08</v>
      </c>
      <c r="N70" s="226">
        <v>60</v>
      </c>
      <c r="O70" s="226" t="s">
        <v>247</v>
      </c>
      <c r="P70" s="197"/>
      <c r="Q70" s="197"/>
    </row>
    <row r="71" spans="1:17">
      <c r="A71" s="210">
        <v>4</v>
      </c>
      <c r="B71" s="214">
        <v>342</v>
      </c>
      <c r="C71" s="214">
        <v>3420</v>
      </c>
      <c r="D71" s="215" t="s">
        <v>248</v>
      </c>
      <c r="E71" s="201"/>
      <c r="F71" s="216">
        <v>60960351</v>
      </c>
      <c r="G71" s="201"/>
      <c r="H71" s="217">
        <v>8394494</v>
      </c>
      <c r="I71" s="197"/>
      <c r="J71" s="256">
        <f>'Adj #2 Study-No TNS'!S41/100</f>
        <v>5.1200000000000002E-2</v>
      </c>
      <c r="K71" s="197"/>
      <c r="L71" s="217">
        <f t="shared" si="2"/>
        <v>3121170</v>
      </c>
      <c r="M71" s="225">
        <v>-0.08</v>
      </c>
      <c r="N71" s="226">
        <v>50</v>
      </c>
      <c r="O71" s="226" t="s">
        <v>249</v>
      </c>
      <c r="P71" s="197"/>
      <c r="Q71" s="197"/>
    </row>
    <row r="72" spans="1:17">
      <c r="A72" s="210">
        <v>5</v>
      </c>
      <c r="B72" s="214">
        <v>343</v>
      </c>
      <c r="C72" s="214">
        <v>3430</v>
      </c>
      <c r="D72" s="215" t="s">
        <v>250</v>
      </c>
      <c r="E72" s="201"/>
      <c r="F72" s="216">
        <v>6907974</v>
      </c>
      <c r="G72" s="201"/>
      <c r="H72" s="217">
        <v>-5073353</v>
      </c>
      <c r="I72" s="197"/>
      <c r="J72" s="256">
        <f>'Adj #2 Study-No TNS'!S42/100</f>
        <v>5.7500000000000002E-2</v>
      </c>
      <c r="K72" s="197"/>
      <c r="L72" s="217">
        <f t="shared" si="2"/>
        <v>397209</v>
      </c>
      <c r="M72" s="225">
        <v>-0.08</v>
      </c>
      <c r="N72" s="226">
        <v>45</v>
      </c>
      <c r="O72" s="226" t="s">
        <v>232</v>
      </c>
      <c r="P72" s="197"/>
      <c r="Q72" s="197"/>
    </row>
    <row r="73" spans="1:17">
      <c r="A73" s="210">
        <v>6</v>
      </c>
      <c r="B73" s="214">
        <v>344</v>
      </c>
      <c r="C73" s="214">
        <v>3440</v>
      </c>
      <c r="D73" s="215" t="s">
        <v>251</v>
      </c>
      <c r="E73" s="201"/>
      <c r="F73" s="216">
        <v>213483294</v>
      </c>
      <c r="G73" s="201"/>
      <c r="H73" s="217">
        <v>154693792</v>
      </c>
      <c r="I73" s="197"/>
      <c r="J73" s="256">
        <f>'Adj #2 Study-No TNS'!S43/100</f>
        <v>2.4399999999999998E-2</v>
      </c>
      <c r="K73" s="197"/>
      <c r="L73" s="217">
        <f t="shared" si="2"/>
        <v>5208992</v>
      </c>
      <c r="M73" s="225">
        <v>-0.08</v>
      </c>
      <c r="N73" s="226">
        <v>45</v>
      </c>
      <c r="O73" s="226" t="s">
        <v>232</v>
      </c>
      <c r="P73" s="197"/>
      <c r="Q73" s="197"/>
    </row>
    <row r="74" spans="1:17">
      <c r="A74" s="210">
        <v>7</v>
      </c>
      <c r="B74" s="214">
        <v>344</v>
      </c>
      <c r="C74" s="214">
        <v>3446</v>
      </c>
      <c r="D74" s="215" t="s">
        <v>252</v>
      </c>
      <c r="E74" s="201"/>
      <c r="F74" s="216">
        <v>15778050</v>
      </c>
      <c r="G74" s="201"/>
      <c r="H74" s="217">
        <v>2777310</v>
      </c>
      <c r="I74" s="197"/>
      <c r="J74" s="256">
        <f>'Adj #2 Study-No TNS'!S45/100</f>
        <v>4.3499999999999997E-2</v>
      </c>
      <c r="K74" s="197"/>
      <c r="L74" s="217">
        <f t="shared" si="2"/>
        <v>686345</v>
      </c>
      <c r="M74" s="225">
        <v>-0.21</v>
      </c>
      <c r="N74" s="226">
        <v>25</v>
      </c>
      <c r="O74" s="226" t="s">
        <v>227</v>
      </c>
      <c r="P74" s="197"/>
      <c r="Q74" s="197"/>
    </row>
    <row r="75" spans="1:17">
      <c r="A75" s="210">
        <v>8</v>
      </c>
      <c r="B75" s="214">
        <v>345</v>
      </c>
      <c r="C75" s="214">
        <v>3450</v>
      </c>
      <c r="D75" s="215" t="s">
        <v>229</v>
      </c>
      <c r="E75" s="201"/>
      <c r="F75" s="216">
        <v>19872233</v>
      </c>
      <c r="G75" s="201"/>
      <c r="H75" s="217">
        <v>13601830</v>
      </c>
      <c r="I75" s="197"/>
      <c r="J75" s="256">
        <f>'Adj #2 Study-No TNS'!S49/100</f>
        <v>2.81E-2</v>
      </c>
      <c r="K75" s="197"/>
      <c r="L75" s="217">
        <f t="shared" si="2"/>
        <v>558410</v>
      </c>
      <c r="M75" s="225">
        <v>-0.08</v>
      </c>
      <c r="N75" s="226">
        <v>40</v>
      </c>
      <c r="O75" s="226" t="s">
        <v>253</v>
      </c>
      <c r="P75" s="197"/>
      <c r="Q75" s="197"/>
    </row>
    <row r="76" spans="1:17">
      <c r="A76" s="210">
        <v>9</v>
      </c>
      <c r="B76" s="214">
        <v>345</v>
      </c>
      <c r="C76" s="214">
        <v>3456</v>
      </c>
      <c r="D76" s="215" t="s">
        <v>254</v>
      </c>
      <c r="E76" s="201"/>
      <c r="F76" s="216">
        <v>1729695</v>
      </c>
      <c r="G76" s="201"/>
      <c r="H76" s="217">
        <v>357643</v>
      </c>
      <c r="I76" s="197"/>
      <c r="J76" s="256">
        <f>'Adj #2 Study-No TNS'!S51/100</f>
        <v>4.6399999999999997E-2</v>
      </c>
      <c r="K76" s="197"/>
      <c r="L76" s="217">
        <f t="shared" si="2"/>
        <v>80258</v>
      </c>
      <c r="M76" s="225">
        <v>-0.21</v>
      </c>
      <c r="N76" s="226">
        <v>25</v>
      </c>
      <c r="O76" s="226" t="s">
        <v>227</v>
      </c>
      <c r="P76" s="197"/>
      <c r="Q76" s="197"/>
    </row>
    <row r="77" spans="1:17">
      <c r="A77" s="210">
        <v>10</v>
      </c>
      <c r="B77" s="214">
        <v>346</v>
      </c>
      <c r="C77" s="214">
        <v>3460</v>
      </c>
      <c r="D77" s="215" t="s">
        <v>255</v>
      </c>
      <c r="E77" s="201"/>
      <c r="F77" s="216">
        <v>5174581</v>
      </c>
      <c r="G77" s="201"/>
      <c r="H77" s="217">
        <v>3672820</v>
      </c>
      <c r="I77" s="197"/>
      <c r="J77" s="256">
        <f>'Adj #2 Study-No TNS'!S55/100</f>
        <v>2.2599999999999999E-2</v>
      </c>
      <c r="K77" s="197"/>
      <c r="L77" s="217">
        <f t="shared" si="2"/>
        <v>116946</v>
      </c>
      <c r="M77" s="225">
        <v>-0.08</v>
      </c>
      <c r="N77" s="226">
        <v>40</v>
      </c>
      <c r="O77" s="226" t="s">
        <v>256</v>
      </c>
      <c r="P77" s="197"/>
      <c r="Q77" s="197"/>
    </row>
    <row r="78" spans="1:17">
      <c r="A78" s="210">
        <v>11</v>
      </c>
      <c r="B78" s="214"/>
      <c r="C78" s="214"/>
      <c r="D78" s="215" t="s">
        <v>239</v>
      </c>
      <c r="E78" s="201"/>
      <c r="F78" s="216">
        <v>0</v>
      </c>
      <c r="G78" s="201"/>
      <c r="H78" s="217">
        <v>0</v>
      </c>
      <c r="I78" s="197"/>
      <c r="J78" s="218">
        <v>3.3700000000000001E-2</v>
      </c>
      <c r="K78" s="197"/>
      <c r="L78" s="217">
        <f t="shared" si="2"/>
        <v>0</v>
      </c>
      <c r="M78" s="43"/>
      <c r="N78" s="43"/>
      <c r="O78" s="57"/>
      <c r="P78" s="197"/>
      <c r="Q78" s="197"/>
    </row>
    <row r="79" spans="1:17">
      <c r="A79" s="210">
        <v>12</v>
      </c>
      <c r="B79" s="197"/>
      <c r="C79" s="210">
        <v>108</v>
      </c>
      <c r="D79" s="215" t="s">
        <v>240</v>
      </c>
      <c r="E79" s="201"/>
      <c r="F79" s="216">
        <v>0</v>
      </c>
      <c r="G79" s="201"/>
      <c r="H79" s="217">
        <v>-1056015</v>
      </c>
      <c r="I79" s="197"/>
      <c r="J79" s="197"/>
      <c r="K79" s="197"/>
      <c r="L79" s="217"/>
      <c r="M79" s="43"/>
      <c r="N79" s="43"/>
      <c r="O79" s="43"/>
      <c r="P79" s="197"/>
      <c r="Q79" s="197"/>
    </row>
    <row r="80" spans="1:17">
      <c r="A80" s="197"/>
      <c r="B80" s="197"/>
      <c r="C80" s="197"/>
      <c r="D80" s="197"/>
      <c r="E80" s="197"/>
      <c r="F80" s="197"/>
      <c r="G80" s="197"/>
      <c r="H80" s="197"/>
      <c r="I80" s="197"/>
      <c r="J80" s="197"/>
      <c r="K80" s="197"/>
      <c r="L80" s="217"/>
      <c r="M80" s="197"/>
      <c r="N80" s="197"/>
      <c r="O80" s="197"/>
      <c r="P80" s="197"/>
      <c r="Q80" s="197"/>
    </row>
    <row r="81" spans="1:17">
      <c r="A81" s="197"/>
      <c r="B81" s="197"/>
      <c r="C81" s="197"/>
      <c r="D81" s="197"/>
      <c r="E81" s="197"/>
      <c r="F81" s="203"/>
      <c r="G81" s="203"/>
      <c r="H81" s="203"/>
      <c r="I81" s="203"/>
      <c r="J81" s="203"/>
      <c r="K81" s="203"/>
      <c r="L81" s="224"/>
      <c r="M81" s="203"/>
      <c r="N81" s="203"/>
      <c r="O81" s="203"/>
      <c r="P81" s="197"/>
      <c r="Q81" s="197"/>
    </row>
    <row r="82" spans="1:17">
      <c r="A82" s="204"/>
      <c r="B82" s="204"/>
      <c r="C82" s="204"/>
      <c r="D82" s="204"/>
      <c r="E82" s="204"/>
      <c r="F82" s="208"/>
      <c r="G82" s="208"/>
      <c r="H82" s="197"/>
      <c r="I82" s="197"/>
      <c r="J82" s="197"/>
      <c r="K82" s="197"/>
      <c r="L82" s="217"/>
      <c r="M82" s="197"/>
      <c r="N82" s="197"/>
      <c r="O82" s="197"/>
      <c r="P82" s="197"/>
      <c r="Q82" s="197"/>
    </row>
    <row r="83" spans="1:17">
      <c r="A83" s="210">
        <v>13</v>
      </c>
      <c r="B83" s="197"/>
      <c r="C83" s="197"/>
      <c r="D83" s="201" t="s">
        <v>257</v>
      </c>
      <c r="E83" s="201"/>
      <c r="F83" s="217">
        <f>SUM(F68:F82)</f>
        <v>362888366</v>
      </c>
      <c r="G83" s="201"/>
      <c r="H83" s="217">
        <f>SUM(H68:H82)</f>
        <v>206980606</v>
      </c>
      <c r="I83" s="197"/>
      <c r="J83" s="197"/>
      <c r="K83" s="197"/>
      <c r="L83" s="217">
        <f>SUM(L68:L82)</f>
        <v>10694164</v>
      </c>
      <c r="M83" s="197"/>
      <c r="N83" s="197"/>
      <c r="O83" s="197"/>
      <c r="P83" s="197"/>
      <c r="Q83" s="197"/>
    </row>
    <row r="84" spans="1:17">
      <c r="A84" s="197"/>
      <c r="B84" s="197"/>
      <c r="C84" s="197"/>
      <c r="D84" s="197"/>
      <c r="E84" s="197"/>
      <c r="F84" s="197"/>
      <c r="G84" s="203"/>
      <c r="H84" s="203"/>
      <c r="I84" s="203"/>
      <c r="J84" s="203"/>
      <c r="K84" s="203"/>
      <c r="L84" s="203"/>
      <c r="M84" s="203"/>
      <c r="N84" s="203"/>
      <c r="O84" s="203"/>
      <c r="P84" s="197"/>
      <c r="Q84" s="197"/>
    </row>
    <row r="85" spans="1:17">
      <c r="A85" s="204"/>
      <c r="B85" s="204"/>
      <c r="C85" s="204"/>
      <c r="D85" s="204"/>
      <c r="E85" s="204"/>
      <c r="F85" s="204"/>
      <c r="G85" s="208"/>
      <c r="H85" s="197"/>
      <c r="I85" s="197"/>
      <c r="J85" s="197"/>
      <c r="K85" s="197"/>
      <c r="L85" s="197"/>
      <c r="M85" s="197"/>
      <c r="N85" s="197"/>
      <c r="O85" s="197"/>
      <c r="P85" s="197"/>
      <c r="Q85" s="197"/>
    </row>
    <row r="86" spans="1:17">
      <c r="A86" s="220" t="s">
        <v>242</v>
      </c>
      <c r="B86" s="197"/>
      <c r="C86" s="197"/>
      <c r="D86" s="197"/>
      <c r="E86" s="197"/>
      <c r="F86" s="197"/>
      <c r="G86" s="197"/>
      <c r="H86" s="197"/>
      <c r="I86" s="197"/>
      <c r="J86" s="197"/>
      <c r="K86" s="197"/>
      <c r="L86" s="197"/>
      <c r="M86" s="197"/>
      <c r="N86" s="197"/>
      <c r="O86" s="197"/>
      <c r="P86" s="197"/>
      <c r="Q86" s="197"/>
    </row>
    <row r="87" spans="1:17">
      <c r="A87" s="220"/>
      <c r="B87" s="197"/>
      <c r="C87" s="197"/>
      <c r="D87" s="197"/>
      <c r="E87" s="197"/>
      <c r="F87" s="197"/>
      <c r="G87" s="197"/>
      <c r="H87" s="197"/>
      <c r="I87" s="197"/>
      <c r="J87" s="197"/>
      <c r="K87" s="197"/>
      <c r="L87" s="197"/>
      <c r="M87" s="197"/>
      <c r="N87" s="197"/>
      <c r="O87" s="197"/>
      <c r="P87" s="197"/>
      <c r="Q87" s="197"/>
    </row>
    <row r="88" spans="1:17">
      <c r="A88" s="220"/>
      <c r="B88" s="197"/>
      <c r="C88" s="197"/>
      <c r="D88" s="197"/>
      <c r="E88" s="197"/>
      <c r="F88" s="197"/>
      <c r="G88" s="197"/>
      <c r="H88" s="197"/>
      <c r="I88" s="197"/>
      <c r="J88" s="197"/>
      <c r="K88" s="197"/>
      <c r="L88" s="197"/>
      <c r="M88" s="197"/>
      <c r="N88" s="197"/>
      <c r="O88" s="197"/>
      <c r="P88" s="197"/>
      <c r="Q88" s="197"/>
    </row>
    <row r="89" spans="1:17">
      <c r="A89" s="197"/>
      <c r="B89" s="197"/>
      <c r="C89" s="197"/>
      <c r="D89" s="197"/>
      <c r="E89" s="197"/>
      <c r="F89" s="197"/>
      <c r="G89" s="197"/>
      <c r="H89" s="197"/>
      <c r="I89" s="197"/>
      <c r="J89" s="197"/>
      <c r="K89" s="197"/>
      <c r="L89" s="197"/>
      <c r="M89" s="197"/>
      <c r="N89" s="197"/>
      <c r="O89" s="197"/>
      <c r="P89" s="197"/>
      <c r="Q89" s="197"/>
    </row>
    <row r="90" spans="1:17">
      <c r="A90" s="196" t="s">
        <v>167</v>
      </c>
      <c r="B90" s="196"/>
      <c r="C90" s="196"/>
      <c r="D90" s="196"/>
      <c r="E90" s="196"/>
      <c r="F90" s="196"/>
      <c r="G90" s="196"/>
      <c r="H90" s="196"/>
      <c r="I90" s="196"/>
      <c r="J90" s="196"/>
      <c r="K90" s="196"/>
      <c r="L90" s="196"/>
      <c r="M90" s="196"/>
      <c r="N90" s="196"/>
      <c r="O90" s="196"/>
      <c r="P90" s="197"/>
      <c r="Q90" s="197"/>
    </row>
    <row r="91" spans="1:17">
      <c r="A91" s="196" t="s">
        <v>168</v>
      </c>
      <c r="B91" s="196"/>
      <c r="C91" s="196"/>
      <c r="D91" s="196"/>
      <c r="E91" s="196"/>
      <c r="F91" s="196"/>
      <c r="G91" s="196"/>
      <c r="H91" s="196"/>
      <c r="I91" s="196"/>
      <c r="J91" s="196"/>
      <c r="K91" s="196"/>
      <c r="L91" s="196"/>
      <c r="M91" s="196"/>
      <c r="N91" s="196"/>
      <c r="O91" s="196"/>
      <c r="P91" s="197"/>
      <c r="Q91" s="197"/>
    </row>
    <row r="92" spans="1:17">
      <c r="A92" s="196" t="s">
        <v>169</v>
      </c>
      <c r="B92" s="196"/>
      <c r="C92" s="196"/>
      <c r="D92" s="196"/>
      <c r="E92" s="196"/>
      <c r="F92" s="196"/>
      <c r="G92" s="196"/>
      <c r="H92" s="196"/>
      <c r="I92" s="196"/>
      <c r="J92" s="196"/>
      <c r="K92" s="196"/>
      <c r="L92" s="196"/>
      <c r="M92" s="196"/>
      <c r="N92" s="196"/>
      <c r="O92" s="196"/>
      <c r="P92" s="197"/>
      <c r="Q92" s="197"/>
    </row>
    <row r="93" spans="1:17">
      <c r="A93" s="196" t="s">
        <v>170</v>
      </c>
      <c r="B93" s="196"/>
      <c r="C93" s="196"/>
      <c r="D93" s="196"/>
      <c r="E93" s="196"/>
      <c r="F93" s="196"/>
      <c r="G93" s="196"/>
      <c r="H93" s="196"/>
      <c r="I93" s="196"/>
      <c r="J93" s="196"/>
      <c r="K93" s="196"/>
      <c r="L93" s="196"/>
      <c r="M93" s="196"/>
      <c r="N93" s="196"/>
      <c r="O93" s="196"/>
      <c r="P93" s="197"/>
      <c r="Q93" s="197"/>
    </row>
    <row r="94" spans="1:17">
      <c r="A94" s="196" t="s">
        <v>171</v>
      </c>
      <c r="B94" s="196"/>
      <c r="C94" s="196"/>
      <c r="D94" s="196"/>
      <c r="E94" s="196"/>
      <c r="F94" s="196"/>
      <c r="G94" s="196"/>
      <c r="H94" s="196"/>
      <c r="I94" s="196"/>
      <c r="J94" s="196"/>
      <c r="K94" s="196"/>
      <c r="L94" s="196"/>
      <c r="M94" s="196"/>
      <c r="N94" s="196"/>
      <c r="O94" s="196"/>
      <c r="P94" s="197"/>
      <c r="Q94" s="197"/>
    </row>
    <row r="95" spans="1:17">
      <c r="A95" s="198" t="s">
        <v>172</v>
      </c>
      <c r="B95" s="196"/>
      <c r="C95" s="196"/>
      <c r="D95" s="196"/>
      <c r="E95" s="196"/>
      <c r="F95" s="196"/>
      <c r="G95" s="196"/>
      <c r="H95" s="196"/>
      <c r="I95" s="196"/>
      <c r="J95" s="196"/>
      <c r="K95" s="196"/>
      <c r="L95" s="196"/>
      <c r="M95" s="196"/>
      <c r="N95" s="196"/>
      <c r="O95" s="196"/>
      <c r="P95" s="197"/>
      <c r="Q95" s="197"/>
    </row>
    <row r="96" spans="1:17">
      <c r="A96" s="196"/>
      <c r="B96" s="196"/>
      <c r="C96" s="196"/>
      <c r="D96" s="196"/>
      <c r="E96" s="196"/>
      <c r="F96" s="196"/>
      <c r="G96" s="196"/>
      <c r="H96" s="197"/>
      <c r="I96" s="197"/>
      <c r="J96" s="197"/>
      <c r="K96" s="197"/>
      <c r="L96" s="197"/>
      <c r="M96" s="197"/>
      <c r="N96" s="197"/>
      <c r="O96" s="197"/>
      <c r="P96" s="197"/>
      <c r="Q96" s="197"/>
    </row>
    <row r="97" spans="1:17">
      <c r="A97" s="196" t="s">
        <v>258</v>
      </c>
      <c r="B97" s="196"/>
      <c r="C97" s="196"/>
      <c r="D97" s="196"/>
      <c r="E97" s="196"/>
      <c r="F97" s="196"/>
      <c r="G97" s="196"/>
      <c r="H97" s="196"/>
      <c r="I97" s="196"/>
      <c r="J97" s="196"/>
      <c r="K97" s="196"/>
      <c r="L97" s="196"/>
      <c r="M97" s="196"/>
      <c r="N97" s="196"/>
      <c r="O97" s="196"/>
      <c r="P97" s="197"/>
      <c r="Q97" s="197"/>
    </row>
    <row r="98" spans="1:17">
      <c r="A98" s="200" t="s">
        <v>175</v>
      </c>
      <c r="B98" s="200"/>
      <c r="C98" s="200"/>
      <c r="D98" s="200"/>
      <c r="E98" s="200"/>
      <c r="F98" s="200"/>
      <c r="G98" s="200"/>
      <c r="H98" s="200"/>
      <c r="I98" s="200"/>
      <c r="J98" s="200"/>
      <c r="K98" s="200"/>
      <c r="L98" s="200"/>
      <c r="M98" s="200"/>
      <c r="N98" s="200"/>
      <c r="O98" s="200"/>
      <c r="P98" s="197"/>
      <c r="Q98" s="197"/>
    </row>
    <row r="99" spans="1:17">
      <c r="A99" s="197"/>
      <c r="B99" s="197"/>
      <c r="C99" s="197"/>
      <c r="D99" s="197"/>
      <c r="E99" s="197"/>
      <c r="F99" s="197"/>
      <c r="G99" s="197"/>
      <c r="H99" s="197"/>
      <c r="I99" s="197"/>
      <c r="J99" s="197"/>
      <c r="K99" s="197"/>
      <c r="L99" s="197"/>
      <c r="M99" s="197"/>
      <c r="N99" s="197"/>
      <c r="O99" s="197"/>
      <c r="P99" s="197"/>
      <c r="Q99" s="197"/>
    </row>
    <row r="100" spans="1:17">
      <c r="A100" s="197"/>
      <c r="B100" s="197"/>
      <c r="C100" s="197"/>
      <c r="D100" s="197"/>
      <c r="E100" s="197"/>
      <c r="F100" s="197"/>
      <c r="G100" s="197"/>
      <c r="H100" s="197"/>
      <c r="I100" s="197"/>
      <c r="J100" s="197"/>
      <c r="K100" s="197"/>
      <c r="L100" s="197"/>
      <c r="M100" s="197"/>
      <c r="N100" s="197"/>
      <c r="O100" s="197"/>
      <c r="P100" s="197"/>
      <c r="Q100" s="197"/>
    </row>
    <row r="101" spans="1:17">
      <c r="A101" s="201" t="s">
        <v>176</v>
      </c>
      <c r="B101" s="197"/>
      <c r="C101" s="197"/>
      <c r="D101" s="197"/>
      <c r="E101" s="197"/>
      <c r="F101" s="197"/>
      <c r="G101" s="197"/>
      <c r="H101" s="197"/>
      <c r="I101" s="197"/>
      <c r="J101" s="197"/>
      <c r="K101" s="197"/>
      <c r="L101" s="197"/>
      <c r="M101" s="202" t="s">
        <v>177</v>
      </c>
      <c r="N101" s="197"/>
      <c r="O101" s="197"/>
      <c r="P101" s="197"/>
      <c r="Q101" s="197"/>
    </row>
    <row r="102" spans="1:17">
      <c r="A102" s="201" t="s">
        <v>178</v>
      </c>
      <c r="B102" s="197"/>
      <c r="C102" s="197"/>
      <c r="D102" s="197"/>
      <c r="E102" s="197"/>
      <c r="F102" s="197"/>
      <c r="G102" s="197"/>
      <c r="H102" s="197"/>
      <c r="I102" s="197"/>
      <c r="J102" s="197"/>
      <c r="K102" s="197"/>
      <c r="L102" s="197"/>
      <c r="M102" s="202" t="s">
        <v>259</v>
      </c>
      <c r="N102" s="197"/>
      <c r="O102" s="197"/>
      <c r="P102" s="197"/>
      <c r="Q102" s="197"/>
    </row>
    <row r="103" spans="1:17">
      <c r="A103" s="201" t="s">
        <v>180</v>
      </c>
      <c r="B103" s="197"/>
      <c r="C103" s="197"/>
      <c r="D103" s="197"/>
      <c r="E103" s="197"/>
      <c r="F103" s="197"/>
      <c r="G103" s="197"/>
      <c r="H103" s="197"/>
      <c r="I103" s="197"/>
      <c r="J103" s="197"/>
      <c r="K103" s="197"/>
      <c r="L103" s="197"/>
      <c r="M103" s="202" t="str">
        <f>M14</f>
        <v>WITNESS RESPONSIBLE:</v>
      </c>
      <c r="N103" s="197"/>
      <c r="O103" s="197"/>
      <c r="P103" s="197"/>
      <c r="Q103" s="197"/>
    </row>
    <row r="104" spans="1:17">
      <c r="A104" s="197"/>
      <c r="B104" s="197"/>
      <c r="C104" s="197"/>
      <c r="D104" s="197"/>
      <c r="E104" s="197"/>
      <c r="F104" s="197"/>
      <c r="G104" s="197"/>
      <c r="H104" s="197"/>
      <c r="I104" s="197"/>
      <c r="J104" s="197"/>
      <c r="K104" s="197"/>
      <c r="L104" s="197"/>
      <c r="M104" s="202" t="s">
        <v>182</v>
      </c>
      <c r="N104" s="197"/>
      <c r="O104" s="197"/>
      <c r="P104" s="197"/>
      <c r="Q104" s="197"/>
    </row>
    <row r="105" spans="1:17">
      <c r="A105" s="197"/>
      <c r="B105" s="197"/>
      <c r="C105" s="197"/>
      <c r="D105" s="197"/>
      <c r="E105" s="197"/>
      <c r="F105" s="197"/>
      <c r="G105" s="197"/>
      <c r="H105" s="197"/>
      <c r="I105" s="197"/>
      <c r="J105" s="197"/>
      <c r="K105" s="197"/>
      <c r="L105" s="197"/>
      <c r="M105" s="197"/>
      <c r="N105" s="197"/>
      <c r="O105" s="197"/>
      <c r="P105" s="197"/>
      <c r="Q105" s="197"/>
    </row>
    <row r="106" spans="1:17">
      <c r="A106" s="197"/>
      <c r="B106" s="197"/>
      <c r="C106" s="197"/>
      <c r="D106" s="197"/>
      <c r="E106" s="197"/>
      <c r="F106" s="203"/>
      <c r="G106" s="203"/>
      <c r="H106" s="203"/>
      <c r="I106" s="203"/>
      <c r="J106" s="203"/>
      <c r="K106" s="203"/>
      <c r="L106" s="203"/>
      <c r="M106" s="203"/>
      <c r="N106" s="203"/>
      <c r="O106" s="203"/>
      <c r="P106" s="197"/>
      <c r="Q106" s="197"/>
    </row>
    <row r="107" spans="1:17">
      <c r="A107" s="204"/>
      <c r="B107" s="205"/>
      <c r="C107" s="206"/>
      <c r="D107" s="204"/>
      <c r="E107" s="204"/>
      <c r="F107" s="207" t="s">
        <v>183</v>
      </c>
      <c r="G107" s="207"/>
      <c r="H107" s="207"/>
      <c r="I107" s="197"/>
      <c r="J107" s="197"/>
      <c r="K107" s="197"/>
      <c r="L107" s="197"/>
      <c r="M107" s="197"/>
      <c r="N107" s="197"/>
      <c r="O107" s="197"/>
      <c r="P107" s="197"/>
      <c r="Q107" s="197"/>
    </row>
    <row r="108" spans="1:17">
      <c r="A108" s="208"/>
      <c r="B108" s="209" t="s">
        <v>184</v>
      </c>
      <c r="C108" s="209" t="s">
        <v>185</v>
      </c>
      <c r="D108" s="210" t="s">
        <v>186</v>
      </c>
      <c r="E108" s="210"/>
      <c r="F108" s="676" t="s">
        <v>187</v>
      </c>
      <c r="G108" s="676"/>
      <c r="H108" s="676"/>
      <c r="I108" s="197"/>
      <c r="J108" s="210" t="s">
        <v>188</v>
      </c>
      <c r="K108" s="197"/>
      <c r="L108" s="210" t="s">
        <v>189</v>
      </c>
      <c r="M108" s="197"/>
      <c r="N108" s="210" t="s">
        <v>190</v>
      </c>
      <c r="O108" s="197"/>
      <c r="P108" s="197"/>
      <c r="Q108" s="197"/>
    </row>
    <row r="109" spans="1:17">
      <c r="A109" s="210" t="s">
        <v>80</v>
      </c>
      <c r="B109" s="210" t="s">
        <v>191</v>
      </c>
      <c r="C109" s="210" t="s">
        <v>191</v>
      </c>
      <c r="D109" s="210" t="s">
        <v>192</v>
      </c>
      <c r="E109" s="210"/>
      <c r="F109" s="210" t="s">
        <v>193</v>
      </c>
      <c r="G109" s="210"/>
      <c r="H109" s="210" t="s">
        <v>194</v>
      </c>
      <c r="I109" s="197"/>
      <c r="J109" s="210" t="s">
        <v>195</v>
      </c>
      <c r="K109" s="197"/>
      <c r="L109" s="210" t="s">
        <v>196</v>
      </c>
      <c r="M109" s="211" t="s">
        <v>197</v>
      </c>
      <c r="N109" s="210" t="s">
        <v>198</v>
      </c>
      <c r="O109" s="210" t="s">
        <v>199</v>
      </c>
      <c r="P109" s="197"/>
      <c r="Q109" s="197"/>
    </row>
    <row r="110" spans="1:17">
      <c r="A110" s="210" t="s">
        <v>200</v>
      </c>
      <c r="B110" s="210" t="s">
        <v>200</v>
      </c>
      <c r="C110" s="210" t="s">
        <v>200</v>
      </c>
      <c r="D110" s="210" t="s">
        <v>201</v>
      </c>
      <c r="E110" s="210"/>
      <c r="F110" s="210" t="s">
        <v>202</v>
      </c>
      <c r="G110" s="210"/>
      <c r="H110" s="210" t="s">
        <v>203</v>
      </c>
      <c r="I110" s="197"/>
      <c r="J110" s="210" t="s">
        <v>204</v>
      </c>
      <c r="K110" s="197"/>
      <c r="L110" s="210" t="s">
        <v>84</v>
      </c>
      <c r="M110" s="210" t="s">
        <v>205</v>
      </c>
      <c r="N110" s="210" t="s">
        <v>206</v>
      </c>
      <c r="O110" s="210" t="s">
        <v>207</v>
      </c>
      <c r="P110" s="197"/>
      <c r="Q110" s="197"/>
    </row>
    <row r="111" spans="1:17">
      <c r="A111" s="212" t="s">
        <v>208</v>
      </c>
      <c r="B111" s="212" t="s">
        <v>209</v>
      </c>
      <c r="C111" s="212" t="s">
        <v>210</v>
      </c>
      <c r="D111" s="212" t="s">
        <v>211</v>
      </c>
      <c r="E111" s="212"/>
      <c r="F111" s="212" t="s">
        <v>212</v>
      </c>
      <c r="G111" s="212"/>
      <c r="H111" s="212" t="s">
        <v>213</v>
      </c>
      <c r="I111" s="203"/>
      <c r="J111" s="212" t="s">
        <v>214</v>
      </c>
      <c r="K111" s="212"/>
      <c r="L111" s="212" t="s">
        <v>215</v>
      </c>
      <c r="M111" s="212" t="s">
        <v>216</v>
      </c>
      <c r="N111" s="212" t="s">
        <v>217</v>
      </c>
      <c r="O111" s="212" t="s">
        <v>218</v>
      </c>
      <c r="P111" s="197"/>
      <c r="Q111" s="197"/>
    </row>
    <row r="112" spans="1:17">
      <c r="A112" s="210" t="s">
        <v>260</v>
      </c>
      <c r="B112" s="197"/>
      <c r="C112" s="197"/>
      <c r="D112" s="197"/>
      <c r="E112" s="197"/>
      <c r="F112" s="210" t="s">
        <v>219</v>
      </c>
      <c r="G112" s="197"/>
      <c r="H112" s="210" t="s">
        <v>219</v>
      </c>
      <c r="I112" s="197"/>
      <c r="J112" s="197"/>
      <c r="K112" s="197"/>
      <c r="L112" s="210" t="s">
        <v>219</v>
      </c>
      <c r="M112" s="197"/>
      <c r="N112" s="197"/>
      <c r="O112" s="197"/>
      <c r="P112" s="197"/>
      <c r="Q112" s="197"/>
    </row>
    <row r="113" spans="1:17">
      <c r="A113" s="210"/>
      <c r="B113" s="197"/>
      <c r="C113" s="197"/>
      <c r="D113" s="197"/>
      <c r="E113" s="197"/>
      <c r="F113" s="197"/>
      <c r="G113" s="197"/>
      <c r="H113" s="197"/>
      <c r="I113" s="197"/>
      <c r="J113" s="197"/>
      <c r="K113" s="197"/>
      <c r="L113" s="197"/>
      <c r="M113" s="197"/>
      <c r="N113" s="197"/>
      <c r="O113" s="197"/>
      <c r="P113" s="197"/>
      <c r="Q113" s="197"/>
    </row>
    <row r="114" spans="1:17">
      <c r="A114" s="210">
        <v>1</v>
      </c>
      <c r="B114" s="57">
        <v>350</v>
      </c>
      <c r="C114" s="57">
        <v>3500</v>
      </c>
      <c r="D114" s="152" t="s">
        <v>261</v>
      </c>
      <c r="E114" s="201"/>
      <c r="F114" s="216">
        <v>5678092</v>
      </c>
      <c r="G114" s="201"/>
      <c r="H114" s="217">
        <v>0</v>
      </c>
      <c r="I114" s="197"/>
      <c r="J114" s="227">
        <v>0</v>
      </c>
      <c r="K114" s="197"/>
      <c r="L114" s="217">
        <v>0</v>
      </c>
      <c r="M114" s="219" t="s">
        <v>221</v>
      </c>
      <c r="N114" s="43"/>
      <c r="O114" s="43"/>
      <c r="P114" s="197"/>
      <c r="Q114" s="197"/>
    </row>
    <row r="115" spans="1:17">
      <c r="A115" s="210">
        <v>2</v>
      </c>
      <c r="B115" s="57">
        <v>350</v>
      </c>
      <c r="C115" s="57">
        <v>3501</v>
      </c>
      <c r="D115" s="152" t="s">
        <v>246</v>
      </c>
      <c r="E115" s="201"/>
      <c r="F115" s="216">
        <v>1854560</v>
      </c>
      <c r="G115" s="201"/>
      <c r="H115" s="217">
        <v>759310</v>
      </c>
      <c r="I115" s="197"/>
      <c r="J115" s="227">
        <v>9.2999999999999992E-3</v>
      </c>
      <c r="K115" s="197"/>
      <c r="L115" s="217">
        <f t="shared" ref="L115:L125" si="3">ROUND(F115*J115,0)</f>
        <v>17247</v>
      </c>
      <c r="M115" s="221">
        <v>0</v>
      </c>
      <c r="N115" s="222">
        <v>75</v>
      </c>
      <c r="O115" s="222" t="s">
        <v>247</v>
      </c>
      <c r="P115" s="197"/>
      <c r="Q115" s="197"/>
    </row>
    <row r="116" spans="1:17">
      <c r="A116" s="210">
        <v>3</v>
      </c>
      <c r="B116" s="57">
        <v>352</v>
      </c>
      <c r="C116" s="57">
        <v>3520</v>
      </c>
      <c r="D116" s="152" t="s">
        <v>222</v>
      </c>
      <c r="E116" s="201"/>
      <c r="F116" s="216">
        <v>8390230</v>
      </c>
      <c r="G116" s="201"/>
      <c r="H116" s="217">
        <v>698873</v>
      </c>
      <c r="I116" s="197"/>
      <c r="J116" s="227">
        <v>1.6899999999999998E-2</v>
      </c>
      <c r="K116" s="197"/>
      <c r="L116" s="217">
        <f t="shared" si="3"/>
        <v>141795</v>
      </c>
      <c r="M116" s="221">
        <v>-0.15</v>
      </c>
      <c r="N116" s="222">
        <v>70</v>
      </c>
      <c r="O116" s="228" t="s">
        <v>230</v>
      </c>
      <c r="P116" s="197"/>
      <c r="Q116" s="197"/>
    </row>
    <row r="117" spans="1:17">
      <c r="A117" s="210">
        <v>4</v>
      </c>
      <c r="B117" s="57">
        <v>353</v>
      </c>
      <c r="C117" s="57">
        <v>3530</v>
      </c>
      <c r="D117" s="152" t="s">
        <v>262</v>
      </c>
      <c r="E117" s="201"/>
      <c r="F117" s="216">
        <v>39920032</v>
      </c>
      <c r="G117" s="201"/>
      <c r="H117" s="217">
        <v>1031605</v>
      </c>
      <c r="I117" s="197"/>
      <c r="J117" s="227">
        <v>2.3099999999999999E-2</v>
      </c>
      <c r="K117" s="197"/>
      <c r="L117" s="217">
        <f t="shared" si="3"/>
        <v>922153</v>
      </c>
      <c r="M117" s="221">
        <v>-0.1</v>
      </c>
      <c r="N117" s="228">
        <v>50</v>
      </c>
      <c r="O117" s="228" t="s">
        <v>263</v>
      </c>
      <c r="P117" s="197"/>
      <c r="Q117" s="197"/>
    </row>
    <row r="118" spans="1:17">
      <c r="A118" s="210">
        <v>5</v>
      </c>
      <c r="B118" s="57">
        <v>353</v>
      </c>
      <c r="C118" s="57">
        <v>3531</v>
      </c>
      <c r="D118" s="152" t="s">
        <v>264</v>
      </c>
      <c r="E118" s="201"/>
      <c r="F118" s="216">
        <v>13036026</v>
      </c>
      <c r="G118" s="201"/>
      <c r="H118" s="217">
        <v>5166147</v>
      </c>
      <c r="I118" s="197"/>
      <c r="J118" s="227">
        <v>2.52E-2</v>
      </c>
      <c r="K118" s="197"/>
      <c r="L118" s="217">
        <f t="shared" si="3"/>
        <v>328508</v>
      </c>
      <c r="M118" s="221">
        <v>-0.1</v>
      </c>
      <c r="N118" s="228">
        <v>50</v>
      </c>
      <c r="O118" s="228" t="s">
        <v>265</v>
      </c>
      <c r="P118" s="197"/>
      <c r="Q118" s="197"/>
    </row>
    <row r="119" spans="1:17">
      <c r="A119" s="210">
        <v>6</v>
      </c>
      <c r="B119" s="57">
        <v>353</v>
      </c>
      <c r="C119" s="57">
        <v>3532</v>
      </c>
      <c r="D119" s="152" t="s">
        <v>266</v>
      </c>
      <c r="E119" s="201"/>
      <c r="F119" s="216">
        <v>15874714</v>
      </c>
      <c r="G119" s="201"/>
      <c r="H119" s="217">
        <v>2690777</v>
      </c>
      <c r="I119" s="197"/>
      <c r="J119" s="227">
        <v>1.78E-2</v>
      </c>
      <c r="K119" s="197"/>
      <c r="L119" s="217">
        <f t="shared" si="3"/>
        <v>282570</v>
      </c>
      <c r="M119" s="221">
        <v>-0.1</v>
      </c>
      <c r="N119" s="228">
        <v>60</v>
      </c>
      <c r="O119" s="228" t="s">
        <v>230</v>
      </c>
      <c r="P119" s="197"/>
      <c r="Q119" s="197"/>
    </row>
    <row r="120" spans="1:17">
      <c r="A120" s="210">
        <v>7</v>
      </c>
      <c r="B120" s="57">
        <v>353</v>
      </c>
      <c r="C120" s="57">
        <v>3534</v>
      </c>
      <c r="D120" s="152" t="s">
        <v>267</v>
      </c>
      <c r="E120" s="201"/>
      <c r="F120" s="216">
        <v>10665478</v>
      </c>
      <c r="G120" s="201"/>
      <c r="H120" s="217">
        <v>2701283</v>
      </c>
      <c r="I120" s="197"/>
      <c r="J120" s="227">
        <v>2.87E-2</v>
      </c>
      <c r="K120" s="197"/>
      <c r="L120" s="217">
        <f t="shared" si="3"/>
        <v>306099</v>
      </c>
      <c r="M120" s="221">
        <v>-0.1</v>
      </c>
      <c r="N120" s="228">
        <v>40</v>
      </c>
      <c r="O120" s="228" t="s">
        <v>230</v>
      </c>
      <c r="P120" s="197"/>
      <c r="Q120" s="197"/>
    </row>
    <row r="121" spans="1:17">
      <c r="A121" s="210">
        <v>8</v>
      </c>
      <c r="B121" s="57">
        <v>355</v>
      </c>
      <c r="C121" s="57">
        <v>3550</v>
      </c>
      <c r="D121" s="152" t="s">
        <v>268</v>
      </c>
      <c r="E121" s="201"/>
      <c r="F121" s="216">
        <v>18509390</v>
      </c>
      <c r="G121" s="201"/>
      <c r="H121" s="217">
        <v>-5530155</v>
      </c>
      <c r="I121" s="197"/>
      <c r="J121" s="227">
        <v>2.5700000000000001E-2</v>
      </c>
      <c r="K121" s="197"/>
      <c r="L121" s="217">
        <f t="shared" si="3"/>
        <v>475691</v>
      </c>
      <c r="M121" s="221">
        <v>-0.3</v>
      </c>
      <c r="N121" s="228">
        <v>55</v>
      </c>
      <c r="O121" s="228" t="s">
        <v>263</v>
      </c>
      <c r="P121" s="197"/>
      <c r="Q121" s="197"/>
    </row>
    <row r="122" spans="1:17">
      <c r="A122" s="210">
        <v>9</v>
      </c>
      <c r="B122" s="57">
        <v>356</v>
      </c>
      <c r="C122" s="57">
        <v>3560</v>
      </c>
      <c r="D122" s="152" t="s">
        <v>269</v>
      </c>
      <c r="E122" s="201"/>
      <c r="F122" s="216">
        <v>17517922</v>
      </c>
      <c r="G122" s="201"/>
      <c r="H122" s="217">
        <v>2873042</v>
      </c>
      <c r="I122" s="197"/>
      <c r="J122" s="227">
        <v>2.0899999999999998E-2</v>
      </c>
      <c r="K122" s="197"/>
      <c r="L122" s="217">
        <f t="shared" si="3"/>
        <v>366125</v>
      </c>
      <c r="M122" s="221">
        <v>-0.25</v>
      </c>
      <c r="N122" s="228">
        <v>55</v>
      </c>
      <c r="O122" s="228" t="s">
        <v>270</v>
      </c>
      <c r="P122" s="197"/>
      <c r="Q122" s="197"/>
    </row>
    <row r="123" spans="1:17">
      <c r="A123" s="210">
        <v>10</v>
      </c>
      <c r="B123" s="57">
        <v>356</v>
      </c>
      <c r="C123" s="57">
        <v>3561</v>
      </c>
      <c r="D123" s="152" t="s">
        <v>271</v>
      </c>
      <c r="E123" s="201"/>
      <c r="F123" s="216">
        <v>3076253</v>
      </c>
      <c r="G123" s="201"/>
      <c r="H123" s="217">
        <v>165128</v>
      </c>
      <c r="I123" s="197"/>
      <c r="J123" s="227">
        <v>1.54E-2</v>
      </c>
      <c r="K123" s="197"/>
      <c r="L123" s="217">
        <f t="shared" si="3"/>
        <v>47374</v>
      </c>
      <c r="M123" s="221">
        <v>0</v>
      </c>
      <c r="N123" s="222">
        <v>65</v>
      </c>
      <c r="O123" s="228" t="s">
        <v>265</v>
      </c>
      <c r="P123" s="197"/>
      <c r="Q123" s="197"/>
    </row>
    <row r="124" spans="1:17">
      <c r="A124" s="210">
        <v>11</v>
      </c>
      <c r="B124" s="57"/>
      <c r="C124" s="57"/>
      <c r="D124" s="152" t="s">
        <v>239</v>
      </c>
      <c r="E124" s="201"/>
      <c r="F124" s="216">
        <v>0</v>
      </c>
      <c r="G124" s="201"/>
      <c r="H124" s="217">
        <v>0</v>
      </c>
      <c r="I124" s="197"/>
      <c r="J124" s="227">
        <v>2.2599999999999999E-2</v>
      </c>
      <c r="K124" s="197"/>
      <c r="L124" s="217">
        <f t="shared" si="3"/>
        <v>0</v>
      </c>
      <c r="M124" s="221"/>
      <c r="N124" s="219"/>
      <c r="O124" s="222"/>
      <c r="P124" s="197"/>
      <c r="Q124" s="197"/>
    </row>
    <row r="125" spans="1:17">
      <c r="A125" s="210">
        <v>12</v>
      </c>
      <c r="B125" s="57"/>
      <c r="C125" s="57">
        <v>108</v>
      </c>
      <c r="D125" s="152" t="s">
        <v>240</v>
      </c>
      <c r="E125" s="201"/>
      <c r="F125" s="216">
        <v>0</v>
      </c>
      <c r="G125" s="201"/>
      <c r="H125" s="217">
        <v>-2587798</v>
      </c>
      <c r="I125" s="197"/>
      <c r="J125" s="227"/>
      <c r="K125" s="197"/>
      <c r="L125" s="217">
        <f t="shared" si="3"/>
        <v>0</v>
      </c>
      <c r="M125" s="74"/>
      <c r="N125" s="43"/>
      <c r="O125" s="57"/>
      <c r="P125" s="197"/>
      <c r="Q125" s="197"/>
    </row>
    <row r="126" spans="1:17">
      <c r="A126" s="210"/>
      <c r="B126" s="197"/>
      <c r="C126" s="210"/>
      <c r="D126" s="201"/>
      <c r="E126" s="201"/>
      <c r="F126" s="216"/>
      <c r="G126" s="201"/>
      <c r="H126" s="217"/>
      <c r="I126" s="197"/>
      <c r="J126" s="229"/>
      <c r="K126" s="197"/>
      <c r="L126" s="217"/>
      <c r="M126" s="74"/>
      <c r="N126" s="43"/>
      <c r="O126" s="57"/>
      <c r="P126" s="197"/>
      <c r="Q126" s="197"/>
    </row>
    <row r="127" spans="1:17">
      <c r="A127" s="210"/>
      <c r="B127" s="197"/>
      <c r="C127" s="210"/>
      <c r="D127" s="201"/>
      <c r="E127" s="201"/>
      <c r="F127" s="216"/>
      <c r="G127" s="201"/>
      <c r="H127" s="217"/>
      <c r="I127" s="197"/>
      <c r="J127" s="229"/>
      <c r="K127" s="197"/>
      <c r="L127" s="217"/>
      <c r="M127" s="74"/>
      <c r="N127" s="43"/>
      <c r="O127" s="57"/>
      <c r="P127" s="197"/>
      <c r="Q127" s="197"/>
    </row>
    <row r="128" spans="1:17">
      <c r="A128" s="197"/>
      <c r="B128" s="197"/>
      <c r="C128" s="197"/>
      <c r="D128" s="197"/>
      <c r="E128" s="197"/>
      <c r="F128" s="197"/>
      <c r="G128" s="203"/>
      <c r="H128" s="203"/>
      <c r="I128" s="203"/>
      <c r="J128" s="203"/>
      <c r="K128" s="203"/>
      <c r="L128" s="224"/>
      <c r="M128" s="203"/>
      <c r="N128" s="203"/>
      <c r="O128" s="203"/>
      <c r="P128" s="197"/>
      <c r="Q128" s="197"/>
    </row>
    <row r="129" spans="1:17">
      <c r="A129" s="204"/>
      <c r="B129" s="204"/>
      <c r="C129" s="204"/>
      <c r="D129" s="204"/>
      <c r="E129" s="204"/>
      <c r="F129" s="204"/>
      <c r="G129" s="208"/>
      <c r="H129" s="197"/>
      <c r="I129" s="197"/>
      <c r="J129" s="197"/>
      <c r="K129" s="197"/>
      <c r="L129" s="217"/>
      <c r="M129" s="197"/>
      <c r="N129" s="197"/>
      <c r="O129" s="197"/>
      <c r="P129" s="197"/>
      <c r="Q129" s="197"/>
    </row>
    <row r="130" spans="1:17">
      <c r="A130" s="210">
        <f>A125+1</f>
        <v>13</v>
      </c>
      <c r="B130" s="197"/>
      <c r="C130" s="197"/>
      <c r="D130" s="201" t="s">
        <v>272</v>
      </c>
      <c r="E130" s="201"/>
      <c r="F130" s="216">
        <f>SUM(F114:F129)</f>
        <v>134522697</v>
      </c>
      <c r="G130" s="201"/>
      <c r="H130" s="216">
        <f>SUM(H114:H129)</f>
        <v>7968212</v>
      </c>
      <c r="I130" s="197"/>
      <c r="J130" s="197"/>
      <c r="K130" s="197"/>
      <c r="L130" s="216">
        <f>SUM(L114:L129)</f>
        <v>2887562</v>
      </c>
      <c r="M130" s="197"/>
      <c r="N130" s="197"/>
      <c r="O130" s="197"/>
      <c r="P130" s="197"/>
      <c r="Q130" s="197"/>
    </row>
    <row r="131" spans="1:17">
      <c r="A131" s="197"/>
      <c r="B131" s="197"/>
      <c r="C131" s="197"/>
      <c r="D131" s="197"/>
      <c r="E131" s="197"/>
      <c r="F131" s="197"/>
      <c r="G131" s="203"/>
      <c r="H131" s="203"/>
      <c r="I131" s="203"/>
      <c r="J131" s="203"/>
      <c r="K131" s="203"/>
      <c r="L131" s="203"/>
      <c r="M131" s="203"/>
      <c r="N131" s="203"/>
      <c r="O131" s="203"/>
      <c r="P131" s="197"/>
      <c r="Q131" s="197"/>
    </row>
    <row r="132" spans="1:17">
      <c r="A132" s="204"/>
      <c r="B132" s="204"/>
      <c r="C132" s="204"/>
      <c r="D132" s="204"/>
      <c r="E132" s="204"/>
      <c r="F132" s="204"/>
      <c r="G132" s="208"/>
      <c r="H132" s="197"/>
      <c r="I132" s="197"/>
      <c r="J132" s="197"/>
      <c r="K132" s="197"/>
      <c r="L132" s="197"/>
      <c r="M132" s="197"/>
      <c r="N132" s="197"/>
      <c r="O132" s="197"/>
      <c r="P132" s="197"/>
      <c r="Q132" s="197"/>
    </row>
    <row r="133" spans="1:17">
      <c r="A133" s="220" t="s">
        <v>273</v>
      </c>
      <c r="B133" s="197"/>
      <c r="C133" s="197"/>
      <c r="D133" s="197"/>
      <c r="E133" s="197"/>
      <c r="F133" s="197"/>
      <c r="G133" s="197"/>
      <c r="H133" s="197"/>
      <c r="I133" s="197"/>
      <c r="J133" s="197"/>
      <c r="K133" s="197"/>
      <c r="L133" s="197"/>
      <c r="M133" s="197"/>
      <c r="N133" s="197"/>
      <c r="O133" s="197"/>
      <c r="P133" s="197"/>
      <c r="Q133" s="197"/>
    </row>
    <row r="134" spans="1:17">
      <c r="A134" s="197"/>
      <c r="B134" s="197"/>
      <c r="C134" s="197"/>
      <c r="D134" s="197"/>
      <c r="E134" s="197"/>
      <c r="F134" s="197"/>
      <c r="G134" s="197"/>
      <c r="H134" s="197"/>
      <c r="I134" s="197"/>
      <c r="J134" s="197"/>
      <c r="K134" s="197"/>
      <c r="L134" s="197"/>
      <c r="M134" s="197"/>
      <c r="N134" s="197"/>
      <c r="O134" s="197"/>
      <c r="P134" s="197"/>
      <c r="Q134" s="197"/>
    </row>
    <row r="135" spans="1:17">
      <c r="A135" s="196" t="str">
        <f t="shared" ref="A135:A140" si="4">A1</f>
        <v>DUKE ENERGY KENTUCKY, INC.</v>
      </c>
      <c r="B135" s="196"/>
      <c r="C135" s="196"/>
      <c r="D135" s="196"/>
      <c r="E135" s="196"/>
      <c r="F135" s="196"/>
      <c r="G135" s="196"/>
      <c r="H135" s="196"/>
      <c r="I135" s="196"/>
      <c r="J135" s="196"/>
      <c r="K135" s="196"/>
      <c r="L135" s="196"/>
      <c r="M135" s="196"/>
      <c r="N135" s="196"/>
      <c r="O135" s="196"/>
      <c r="P135" s="197"/>
      <c r="Q135" s="197"/>
    </row>
    <row r="136" spans="1:17">
      <c r="A136" s="196" t="str">
        <f t="shared" si="4"/>
        <v>CASE NO. 2022-00372</v>
      </c>
      <c r="B136" s="196"/>
      <c r="C136" s="196"/>
      <c r="D136" s="196"/>
      <c r="E136" s="196"/>
      <c r="F136" s="196"/>
      <c r="G136" s="196"/>
      <c r="H136" s="196"/>
      <c r="I136" s="196"/>
      <c r="J136" s="196"/>
      <c r="K136" s="196"/>
      <c r="L136" s="196"/>
      <c r="M136" s="196"/>
      <c r="N136" s="196"/>
      <c r="O136" s="196"/>
      <c r="P136" s="197"/>
      <c r="Q136" s="197"/>
    </row>
    <row r="137" spans="1:17">
      <c r="A137" s="196" t="str">
        <f t="shared" si="4"/>
        <v>DEPRECIATION AND AMORTIZATION ACCRUAL RATES AND</v>
      </c>
      <c r="B137" s="196"/>
      <c r="C137" s="196"/>
      <c r="D137" s="196"/>
      <c r="E137" s="196"/>
      <c r="F137" s="196"/>
      <c r="G137" s="196"/>
      <c r="H137" s="196"/>
      <c r="I137" s="196"/>
      <c r="J137" s="196"/>
      <c r="K137" s="196"/>
      <c r="L137" s="196"/>
      <c r="M137" s="196"/>
      <c r="N137" s="196"/>
      <c r="O137" s="196"/>
      <c r="P137" s="197"/>
      <c r="Q137" s="197"/>
    </row>
    <row r="138" spans="1:17">
      <c r="A138" s="196" t="str">
        <f t="shared" si="4"/>
        <v>JURISDICTIONAL ACCUMULATED BALANCES BY ACCOUNTS,</v>
      </c>
      <c r="B138" s="196"/>
      <c r="C138" s="196"/>
      <c r="D138" s="196"/>
      <c r="E138" s="196"/>
      <c r="F138" s="196"/>
      <c r="G138" s="196"/>
      <c r="H138" s="196"/>
      <c r="I138" s="196"/>
      <c r="J138" s="196"/>
      <c r="K138" s="196"/>
      <c r="L138" s="196"/>
      <c r="M138" s="196"/>
      <c r="N138" s="196"/>
      <c r="O138" s="196"/>
      <c r="P138" s="197"/>
      <c r="Q138" s="197"/>
    </row>
    <row r="139" spans="1:17">
      <c r="A139" s="196" t="str">
        <f t="shared" si="4"/>
        <v>FUNCTIONAL CLASS OR MAJOR PROPERTY GROUP</v>
      </c>
      <c r="B139" s="196"/>
      <c r="C139" s="196"/>
      <c r="D139" s="196"/>
      <c r="E139" s="196"/>
      <c r="F139" s="196"/>
      <c r="G139" s="196"/>
      <c r="H139" s="196"/>
      <c r="I139" s="196"/>
      <c r="J139" s="196"/>
      <c r="K139" s="196"/>
      <c r="L139" s="196"/>
      <c r="M139" s="196"/>
      <c r="N139" s="196"/>
      <c r="O139" s="196"/>
      <c r="P139" s="197"/>
      <c r="Q139" s="197"/>
    </row>
    <row r="140" spans="1:17">
      <c r="A140" s="196" t="str">
        <f t="shared" si="4"/>
        <v>THIRTEEN MONTH AVERAGE AS OF JUNE 30, 2024</v>
      </c>
      <c r="B140" s="196"/>
      <c r="C140" s="196"/>
      <c r="D140" s="196"/>
      <c r="E140" s="196"/>
      <c r="F140" s="196"/>
      <c r="G140" s="196"/>
      <c r="H140" s="196"/>
      <c r="I140" s="196"/>
      <c r="J140" s="196"/>
      <c r="K140" s="196"/>
      <c r="L140" s="196"/>
      <c r="M140" s="196"/>
      <c r="N140" s="196"/>
      <c r="O140" s="196"/>
      <c r="P140" s="197"/>
      <c r="Q140" s="197"/>
    </row>
    <row r="141" spans="1:17">
      <c r="A141" s="196"/>
      <c r="B141" s="196"/>
      <c r="C141" s="196"/>
      <c r="D141" s="196"/>
      <c r="E141" s="196"/>
      <c r="F141" s="196"/>
      <c r="G141" s="196"/>
      <c r="H141" s="197"/>
      <c r="I141" s="197"/>
      <c r="J141" s="197"/>
      <c r="K141" s="197"/>
      <c r="L141" s="197"/>
      <c r="M141" s="197"/>
      <c r="N141" s="197"/>
      <c r="O141" s="197"/>
      <c r="P141" s="197"/>
      <c r="Q141" s="197"/>
    </row>
    <row r="142" spans="1:17">
      <c r="A142" s="196" t="s">
        <v>274</v>
      </c>
      <c r="B142" s="196"/>
      <c r="C142" s="196"/>
      <c r="D142" s="196"/>
      <c r="E142" s="196"/>
      <c r="F142" s="196"/>
      <c r="G142" s="196"/>
      <c r="H142" s="196"/>
      <c r="I142" s="196"/>
      <c r="J142" s="196"/>
      <c r="K142" s="196"/>
      <c r="L142" s="196"/>
      <c r="M142" s="196"/>
      <c r="N142" s="196"/>
      <c r="O142" s="196"/>
      <c r="P142" s="197"/>
      <c r="Q142" s="197"/>
    </row>
    <row r="143" spans="1:17">
      <c r="A143" s="200" t="s">
        <v>175</v>
      </c>
      <c r="B143" s="200"/>
      <c r="C143" s="200"/>
      <c r="D143" s="200"/>
      <c r="E143" s="200"/>
      <c r="F143" s="200"/>
      <c r="G143" s="200"/>
      <c r="H143" s="200"/>
      <c r="I143" s="200"/>
      <c r="J143" s="200"/>
      <c r="K143" s="200"/>
      <c r="L143" s="200"/>
      <c r="M143" s="200"/>
      <c r="N143" s="200"/>
      <c r="O143" s="200"/>
      <c r="P143" s="197"/>
      <c r="Q143" s="197"/>
    </row>
    <row r="144" spans="1:17">
      <c r="A144" s="197"/>
      <c r="B144" s="197"/>
      <c r="C144" s="197"/>
      <c r="D144" s="197"/>
      <c r="E144" s="197"/>
      <c r="F144" s="197"/>
      <c r="G144" s="197"/>
      <c r="H144" s="197"/>
      <c r="I144" s="197"/>
      <c r="J144" s="197"/>
      <c r="K144" s="197"/>
      <c r="L144" s="197"/>
      <c r="M144" s="197"/>
      <c r="N144" s="197"/>
      <c r="O144" s="197"/>
      <c r="P144" s="197"/>
      <c r="Q144" s="197"/>
    </row>
    <row r="145" spans="1:17">
      <c r="A145" s="197"/>
      <c r="B145" s="197"/>
      <c r="C145" s="197"/>
      <c r="D145" s="197"/>
      <c r="E145" s="197"/>
      <c r="F145" s="197"/>
      <c r="G145" s="197"/>
      <c r="H145" s="197"/>
      <c r="I145" s="197"/>
      <c r="J145" s="197"/>
      <c r="K145" s="197"/>
      <c r="L145" s="197"/>
      <c r="M145" s="197"/>
      <c r="N145" s="197"/>
      <c r="O145" s="197"/>
      <c r="P145" s="197"/>
      <c r="Q145" s="197"/>
    </row>
    <row r="146" spans="1:17">
      <c r="A146" s="201" t="str">
        <f>A12</f>
        <v>DATA:  BASE PERIOD  "X" FORECASTED PERIOD</v>
      </c>
      <c r="B146" s="197"/>
      <c r="C146" s="197"/>
      <c r="D146" s="197"/>
      <c r="E146" s="197"/>
      <c r="F146" s="197"/>
      <c r="G146" s="197"/>
      <c r="H146" s="197"/>
      <c r="I146" s="197"/>
      <c r="J146" s="197"/>
      <c r="K146" s="197"/>
      <c r="L146" s="197"/>
      <c r="M146" s="202" t="str">
        <f>M12</f>
        <v>SCHEDULE B-3.2</v>
      </c>
      <c r="N146" s="197"/>
      <c r="O146" s="197"/>
      <c r="P146" s="197"/>
      <c r="Q146" s="197"/>
    </row>
    <row r="147" spans="1:17">
      <c r="A147" s="201" t="str">
        <f>A13</f>
        <v xml:space="preserve">TYPE OF FILING:  "X" ORIGINAL   UPDATED    REVISED  </v>
      </c>
      <c r="B147" s="197"/>
      <c r="C147" s="197"/>
      <c r="D147" s="197"/>
      <c r="E147" s="197"/>
      <c r="F147" s="197"/>
      <c r="G147" s="197"/>
      <c r="H147" s="197"/>
      <c r="I147" s="197"/>
      <c r="J147" s="197"/>
      <c r="K147" s="197"/>
      <c r="L147" s="197"/>
      <c r="M147" s="202" t="s">
        <v>275</v>
      </c>
      <c r="N147" s="197"/>
      <c r="O147" s="197"/>
      <c r="P147" s="197"/>
      <c r="Q147" s="197"/>
    </row>
    <row r="148" spans="1:17">
      <c r="A148" s="201" t="str">
        <f>A14</f>
        <v>WORK PAPER REFERENCE NOS.: SCHEDULE B-2.1, SCHEDULE B-3</v>
      </c>
      <c r="B148" s="197"/>
      <c r="C148" s="197"/>
      <c r="D148" s="197"/>
      <c r="E148" s="197"/>
      <c r="F148" s="197"/>
      <c r="G148" s="197"/>
      <c r="H148" s="197"/>
      <c r="I148" s="197"/>
      <c r="J148" s="197"/>
      <c r="K148" s="197"/>
      <c r="L148" s="197"/>
      <c r="M148" s="202" t="str">
        <f>M14</f>
        <v>WITNESS RESPONSIBLE:</v>
      </c>
      <c r="N148" s="197"/>
      <c r="O148" s="197"/>
      <c r="P148" s="197"/>
      <c r="Q148" s="197"/>
    </row>
    <row r="149" spans="1:17">
      <c r="A149" s="197"/>
      <c r="B149" s="197"/>
      <c r="C149" s="197"/>
      <c r="D149" s="197"/>
      <c r="E149" s="197"/>
      <c r="F149" s="197"/>
      <c r="G149" s="197"/>
      <c r="H149" s="197"/>
      <c r="I149" s="197"/>
      <c r="J149" s="197"/>
      <c r="K149" s="197"/>
      <c r="L149" s="197"/>
      <c r="M149" s="217" t="str">
        <f>M15</f>
        <v>G. S. CARPENTER / H. C. DANG</v>
      </c>
      <c r="N149" s="197"/>
      <c r="O149" s="197"/>
      <c r="P149" s="197"/>
      <c r="Q149" s="197"/>
    </row>
    <row r="150" spans="1:17">
      <c r="A150" s="197"/>
      <c r="B150" s="197"/>
      <c r="C150" s="197"/>
      <c r="D150" s="197"/>
      <c r="E150" s="197"/>
      <c r="F150" s="197"/>
      <c r="G150" s="197"/>
      <c r="H150" s="197"/>
      <c r="I150" s="197"/>
      <c r="J150" s="197"/>
      <c r="K150" s="197"/>
      <c r="L150" s="197"/>
      <c r="M150" s="197"/>
      <c r="N150" s="197"/>
      <c r="O150" s="197"/>
      <c r="P150" s="197"/>
      <c r="Q150" s="197"/>
    </row>
    <row r="151" spans="1:17">
      <c r="A151" s="197"/>
      <c r="B151" s="197"/>
      <c r="C151" s="197"/>
      <c r="D151" s="197"/>
      <c r="E151" s="197"/>
      <c r="F151" s="203"/>
      <c r="G151" s="203"/>
      <c r="H151" s="203"/>
      <c r="I151" s="203"/>
      <c r="J151" s="203"/>
      <c r="K151" s="203"/>
      <c r="L151" s="203"/>
      <c r="M151" s="203"/>
      <c r="N151" s="203"/>
      <c r="O151" s="203"/>
      <c r="P151" s="197"/>
      <c r="Q151" s="197"/>
    </row>
    <row r="152" spans="1:17">
      <c r="A152" s="204"/>
      <c r="B152" s="205"/>
      <c r="C152" s="206"/>
      <c r="D152" s="204"/>
      <c r="E152" s="204"/>
      <c r="F152" s="207" t="s">
        <v>183</v>
      </c>
      <c r="G152" s="207"/>
      <c r="H152" s="207"/>
      <c r="I152" s="197"/>
      <c r="J152" s="197"/>
      <c r="K152" s="197"/>
      <c r="L152" s="197"/>
      <c r="M152" s="197"/>
      <c r="N152" s="197"/>
      <c r="O152" s="197"/>
      <c r="P152" s="197"/>
      <c r="Q152" s="197"/>
    </row>
    <row r="153" spans="1:17">
      <c r="A153" s="208"/>
      <c r="B153" s="209" t="s">
        <v>184</v>
      </c>
      <c r="C153" s="209" t="s">
        <v>185</v>
      </c>
      <c r="D153" s="210" t="s">
        <v>186</v>
      </c>
      <c r="E153" s="210"/>
      <c r="F153" s="676" t="s">
        <v>187</v>
      </c>
      <c r="G153" s="676"/>
      <c r="H153" s="676"/>
      <c r="I153" s="197"/>
      <c r="J153" s="210" t="s">
        <v>188</v>
      </c>
      <c r="K153" s="197"/>
      <c r="L153" s="210" t="s">
        <v>189</v>
      </c>
      <c r="M153" s="197"/>
      <c r="N153" s="210" t="s">
        <v>190</v>
      </c>
      <c r="O153" s="197"/>
      <c r="P153" s="197"/>
      <c r="Q153" s="197"/>
    </row>
    <row r="154" spans="1:17">
      <c r="A154" s="210" t="s">
        <v>80</v>
      </c>
      <c r="B154" s="210" t="s">
        <v>191</v>
      </c>
      <c r="C154" s="210" t="s">
        <v>191</v>
      </c>
      <c r="D154" s="210" t="s">
        <v>192</v>
      </c>
      <c r="E154" s="210"/>
      <c r="F154" s="210" t="s">
        <v>193</v>
      </c>
      <c r="G154" s="210"/>
      <c r="H154" s="210" t="s">
        <v>194</v>
      </c>
      <c r="I154" s="197"/>
      <c r="J154" s="210" t="s">
        <v>195</v>
      </c>
      <c r="K154" s="197"/>
      <c r="L154" s="210" t="s">
        <v>196</v>
      </c>
      <c r="M154" s="211" t="s">
        <v>197</v>
      </c>
      <c r="N154" s="210" t="s">
        <v>198</v>
      </c>
      <c r="O154" s="210" t="s">
        <v>199</v>
      </c>
      <c r="P154" s="197"/>
      <c r="Q154" s="197"/>
    </row>
    <row r="155" spans="1:17">
      <c r="A155" s="210" t="s">
        <v>200</v>
      </c>
      <c r="B155" s="210" t="s">
        <v>200</v>
      </c>
      <c r="C155" s="210" t="s">
        <v>200</v>
      </c>
      <c r="D155" s="210" t="s">
        <v>201</v>
      </c>
      <c r="E155" s="210"/>
      <c r="F155" s="210" t="s">
        <v>202</v>
      </c>
      <c r="G155" s="210"/>
      <c r="H155" s="210" t="s">
        <v>203</v>
      </c>
      <c r="I155" s="197"/>
      <c r="J155" s="210" t="s">
        <v>204</v>
      </c>
      <c r="K155" s="197"/>
      <c r="L155" s="210" t="s">
        <v>84</v>
      </c>
      <c r="M155" s="210" t="s">
        <v>205</v>
      </c>
      <c r="N155" s="210" t="s">
        <v>206</v>
      </c>
      <c r="O155" s="210" t="s">
        <v>207</v>
      </c>
      <c r="P155" s="197"/>
      <c r="Q155" s="197"/>
    </row>
    <row r="156" spans="1:17">
      <c r="A156" s="212" t="s">
        <v>208</v>
      </c>
      <c r="B156" s="212" t="s">
        <v>209</v>
      </c>
      <c r="C156" s="212" t="s">
        <v>210</v>
      </c>
      <c r="D156" s="212" t="s">
        <v>211</v>
      </c>
      <c r="E156" s="212"/>
      <c r="F156" s="212" t="s">
        <v>212</v>
      </c>
      <c r="G156" s="212"/>
      <c r="H156" s="212" t="s">
        <v>213</v>
      </c>
      <c r="I156" s="203"/>
      <c r="J156" s="212" t="s">
        <v>214</v>
      </c>
      <c r="K156" s="212"/>
      <c r="L156" s="212" t="s">
        <v>215</v>
      </c>
      <c r="M156" s="212" t="s">
        <v>216</v>
      </c>
      <c r="N156" s="212" t="s">
        <v>217</v>
      </c>
      <c r="O156" s="212" t="s">
        <v>218</v>
      </c>
      <c r="P156" s="197"/>
      <c r="Q156" s="197"/>
    </row>
    <row r="157" spans="1:17">
      <c r="A157" s="210" t="s">
        <v>260</v>
      </c>
      <c r="B157" s="197"/>
      <c r="C157" s="197"/>
      <c r="D157" s="197"/>
      <c r="E157" s="197"/>
      <c r="F157" s="210" t="s">
        <v>219</v>
      </c>
      <c r="G157" s="197"/>
      <c r="H157" s="210" t="s">
        <v>219</v>
      </c>
      <c r="I157" s="197"/>
      <c r="J157" s="197"/>
      <c r="K157" s="197"/>
      <c r="L157" s="210" t="s">
        <v>219</v>
      </c>
      <c r="M157" s="197"/>
      <c r="N157" s="197"/>
      <c r="O157" s="197"/>
      <c r="P157" s="197"/>
      <c r="Q157" s="197"/>
    </row>
    <row r="158" spans="1:17">
      <c r="A158" s="210"/>
      <c r="B158" s="197"/>
      <c r="C158" s="197"/>
      <c r="D158" s="197"/>
      <c r="E158" s="197"/>
      <c r="F158" s="197"/>
      <c r="G158" s="197"/>
      <c r="H158" s="197"/>
      <c r="I158" s="197"/>
      <c r="J158" s="197"/>
      <c r="K158" s="197"/>
      <c r="L158" s="197"/>
      <c r="M158" s="197"/>
      <c r="N158" s="197"/>
      <c r="O158" s="197"/>
      <c r="P158" s="197"/>
      <c r="Q158" s="197"/>
    </row>
    <row r="159" spans="1:17">
      <c r="A159" s="210">
        <f>A158+1</f>
        <v>1</v>
      </c>
      <c r="B159" s="214">
        <v>360</v>
      </c>
      <c r="C159" s="214">
        <v>3600</v>
      </c>
      <c r="D159" s="215" t="s">
        <v>220</v>
      </c>
      <c r="E159" s="201"/>
      <c r="F159" s="216">
        <v>14002572</v>
      </c>
      <c r="G159" s="197"/>
      <c r="H159" s="217">
        <v>0</v>
      </c>
      <c r="I159" s="197"/>
      <c r="J159" s="227">
        <v>0</v>
      </c>
      <c r="K159" s="197"/>
      <c r="L159" s="217">
        <v>0</v>
      </c>
      <c r="M159" s="219" t="s">
        <v>221</v>
      </c>
      <c r="N159" s="43"/>
      <c r="O159" s="43"/>
      <c r="P159" s="197"/>
      <c r="Q159" s="197"/>
    </row>
    <row r="160" spans="1:17">
      <c r="A160" s="210">
        <f t="shared" ref="A160:A183" si="5">A159+1</f>
        <v>2</v>
      </c>
      <c r="B160" s="214">
        <v>360</v>
      </c>
      <c r="C160" s="214">
        <v>3601</v>
      </c>
      <c r="D160" s="215" t="s">
        <v>246</v>
      </c>
      <c r="E160" s="201"/>
      <c r="F160" s="216">
        <v>5271275</v>
      </c>
      <c r="G160" s="197"/>
      <c r="H160" s="217">
        <v>3291028</v>
      </c>
      <c r="I160" s="197"/>
      <c r="J160" s="227">
        <v>6.8999999999999999E-3</v>
      </c>
      <c r="K160" s="197"/>
      <c r="L160" s="217">
        <f t="shared" ref="L160:L183" si="6">ROUND(F160*J160,0)</f>
        <v>36372</v>
      </c>
      <c r="M160" s="229">
        <v>0</v>
      </c>
      <c r="N160" s="228">
        <v>75</v>
      </c>
      <c r="O160" s="228" t="s">
        <v>247</v>
      </c>
      <c r="P160" s="197"/>
      <c r="Q160" s="197"/>
    </row>
    <row r="161" spans="1:17">
      <c r="A161" s="210">
        <f t="shared" si="5"/>
        <v>3</v>
      </c>
      <c r="B161" s="214">
        <v>361</v>
      </c>
      <c r="C161" s="214">
        <v>3610</v>
      </c>
      <c r="D161" s="215" t="s">
        <v>222</v>
      </c>
      <c r="E161" s="201"/>
      <c r="F161" s="216">
        <v>1574856</v>
      </c>
      <c r="G161" s="197"/>
      <c r="H161" s="217">
        <v>-25424</v>
      </c>
      <c r="I161" s="197"/>
      <c r="J161" s="227">
        <v>1.8800000000000001E-2</v>
      </c>
      <c r="K161" s="197"/>
      <c r="L161" s="217">
        <f t="shared" si="6"/>
        <v>29607</v>
      </c>
      <c r="M161" s="229">
        <v>-0.15</v>
      </c>
      <c r="N161" s="228">
        <v>70</v>
      </c>
      <c r="O161" s="228" t="s">
        <v>230</v>
      </c>
      <c r="P161" s="197"/>
      <c r="Q161" s="197"/>
    </row>
    <row r="162" spans="1:17">
      <c r="A162" s="210">
        <f t="shared" si="5"/>
        <v>4</v>
      </c>
      <c r="B162" s="214">
        <v>362</v>
      </c>
      <c r="C162" s="214">
        <v>3620</v>
      </c>
      <c r="D162" s="215" t="s">
        <v>262</v>
      </c>
      <c r="E162" s="201"/>
      <c r="F162" s="216">
        <v>84729397</v>
      </c>
      <c r="G162" s="197"/>
      <c r="H162" s="217">
        <v>4768344</v>
      </c>
      <c r="I162" s="197"/>
      <c r="J162" s="227">
        <v>3.9100000000000003E-2</v>
      </c>
      <c r="K162" s="197"/>
      <c r="L162" s="217">
        <f t="shared" si="6"/>
        <v>3312919</v>
      </c>
      <c r="M162" s="229">
        <v>-0.1</v>
      </c>
      <c r="N162" s="228">
        <v>32</v>
      </c>
      <c r="O162" s="228" t="s">
        <v>276</v>
      </c>
      <c r="P162" s="197"/>
      <c r="Q162" s="197"/>
    </row>
    <row r="163" spans="1:17">
      <c r="A163" s="210">
        <f t="shared" si="5"/>
        <v>5</v>
      </c>
      <c r="B163" s="214">
        <v>362</v>
      </c>
      <c r="C163" s="214">
        <v>3622</v>
      </c>
      <c r="D163" s="215" t="s">
        <v>266</v>
      </c>
      <c r="E163" s="201"/>
      <c r="F163" s="216">
        <v>48596984</v>
      </c>
      <c r="G163" s="197"/>
      <c r="H163" s="217">
        <v>11312329</v>
      </c>
      <c r="I163" s="197"/>
      <c r="J163" s="227">
        <v>1.7299999999999999E-2</v>
      </c>
      <c r="K163" s="197"/>
      <c r="L163" s="217">
        <f t="shared" si="6"/>
        <v>840728</v>
      </c>
      <c r="M163" s="229">
        <v>-0.1</v>
      </c>
      <c r="N163" s="228">
        <v>60</v>
      </c>
      <c r="O163" s="228" t="s">
        <v>230</v>
      </c>
      <c r="P163" s="197"/>
      <c r="Q163" s="197"/>
    </row>
    <row r="164" spans="1:17">
      <c r="A164" s="210">
        <f t="shared" si="5"/>
        <v>6</v>
      </c>
      <c r="B164" s="214">
        <v>363</v>
      </c>
      <c r="C164" s="214">
        <v>3630</v>
      </c>
      <c r="D164" s="215" t="s">
        <v>277</v>
      </c>
      <c r="E164" s="201"/>
      <c r="F164" s="216">
        <v>0</v>
      </c>
      <c r="G164" s="197"/>
      <c r="H164" s="217">
        <v>0</v>
      </c>
      <c r="I164" s="197"/>
      <c r="J164" s="227">
        <v>6.7799999999999999E-2</v>
      </c>
      <c r="K164" s="197"/>
      <c r="L164" s="217">
        <f t="shared" si="6"/>
        <v>0</v>
      </c>
      <c r="M164" s="229">
        <v>0</v>
      </c>
      <c r="N164" s="228">
        <v>15</v>
      </c>
      <c r="O164" s="228"/>
      <c r="P164" s="197"/>
      <c r="Q164" s="197"/>
    </row>
    <row r="165" spans="1:17">
      <c r="A165" s="210">
        <f t="shared" si="5"/>
        <v>7</v>
      </c>
      <c r="B165" s="214">
        <v>364</v>
      </c>
      <c r="C165" s="214">
        <v>3640</v>
      </c>
      <c r="D165" s="215" t="s">
        <v>278</v>
      </c>
      <c r="E165" s="201"/>
      <c r="F165" s="216">
        <v>83333055</v>
      </c>
      <c r="G165" s="197"/>
      <c r="H165" s="217">
        <v>30990566</v>
      </c>
      <c r="I165" s="197"/>
      <c r="J165" s="227">
        <v>2.3800000000000002E-2</v>
      </c>
      <c r="K165" s="197"/>
      <c r="L165" s="217">
        <f t="shared" si="6"/>
        <v>1983327</v>
      </c>
      <c r="M165" s="229">
        <v>-0.5</v>
      </c>
      <c r="N165" s="228">
        <v>55</v>
      </c>
      <c r="O165" s="228" t="s">
        <v>276</v>
      </c>
      <c r="P165" s="197"/>
      <c r="Q165" s="197"/>
    </row>
    <row r="166" spans="1:17">
      <c r="A166" s="210">
        <f t="shared" si="5"/>
        <v>8</v>
      </c>
      <c r="B166" s="214">
        <v>365</v>
      </c>
      <c r="C166" s="214">
        <v>3650</v>
      </c>
      <c r="D166" s="215" t="s">
        <v>269</v>
      </c>
      <c r="E166" s="201"/>
      <c r="F166" s="216">
        <v>158797704</v>
      </c>
      <c r="G166" s="197"/>
      <c r="H166" s="217">
        <v>35621917</v>
      </c>
      <c r="I166" s="197"/>
      <c r="J166" s="227">
        <v>2.5100000000000001E-2</v>
      </c>
      <c r="K166" s="197"/>
      <c r="L166" s="217">
        <f t="shared" si="6"/>
        <v>3985822</v>
      </c>
      <c r="M166" s="229">
        <v>-0.4</v>
      </c>
      <c r="N166" s="228">
        <v>53</v>
      </c>
      <c r="O166" s="228" t="s">
        <v>279</v>
      </c>
      <c r="P166" s="197"/>
      <c r="Q166" s="197"/>
    </row>
    <row r="167" spans="1:17">
      <c r="A167" s="210">
        <f t="shared" si="5"/>
        <v>9</v>
      </c>
      <c r="B167" s="214">
        <v>365</v>
      </c>
      <c r="C167" s="214">
        <v>3651</v>
      </c>
      <c r="D167" s="215" t="s">
        <v>271</v>
      </c>
      <c r="E167" s="201"/>
      <c r="F167" s="216">
        <v>8339117</v>
      </c>
      <c r="G167" s="197"/>
      <c r="H167" s="217">
        <v>780656</v>
      </c>
      <c r="I167" s="197"/>
      <c r="J167" s="227">
        <v>1.4999999999999999E-2</v>
      </c>
      <c r="K167" s="197"/>
      <c r="L167" s="217">
        <f t="shared" si="6"/>
        <v>125087</v>
      </c>
      <c r="M167" s="229">
        <v>0</v>
      </c>
      <c r="N167" s="228">
        <v>65</v>
      </c>
      <c r="O167" s="228" t="s">
        <v>265</v>
      </c>
      <c r="P167" s="197"/>
      <c r="Q167" s="197"/>
    </row>
    <row r="168" spans="1:17">
      <c r="A168" s="210">
        <f t="shared" si="5"/>
        <v>10</v>
      </c>
      <c r="B168" s="214">
        <v>366</v>
      </c>
      <c r="C168" s="214">
        <v>3660</v>
      </c>
      <c r="D168" s="215" t="s">
        <v>280</v>
      </c>
      <c r="E168" s="201"/>
      <c r="F168" s="216">
        <v>48256715</v>
      </c>
      <c r="G168" s="197"/>
      <c r="H168" s="217">
        <v>10202119</v>
      </c>
      <c r="I168" s="197"/>
      <c r="J168" s="227">
        <v>1.6E-2</v>
      </c>
      <c r="K168" s="197"/>
      <c r="L168" s="217">
        <f t="shared" si="6"/>
        <v>772107</v>
      </c>
      <c r="M168" s="229">
        <v>-0.25</v>
      </c>
      <c r="N168" s="228">
        <v>75</v>
      </c>
      <c r="O168" s="228" t="s">
        <v>265</v>
      </c>
      <c r="P168" s="197"/>
      <c r="Q168" s="197"/>
    </row>
    <row r="169" spans="1:17">
      <c r="A169" s="210">
        <f t="shared" si="5"/>
        <v>11</v>
      </c>
      <c r="B169" s="214">
        <v>367</v>
      </c>
      <c r="C169" s="214">
        <v>3670</v>
      </c>
      <c r="D169" s="215" t="s">
        <v>281</v>
      </c>
      <c r="E169" s="201"/>
      <c r="F169" s="216">
        <v>92338668</v>
      </c>
      <c r="G169" s="197"/>
      <c r="H169" s="217">
        <v>22348131</v>
      </c>
      <c r="I169" s="197"/>
      <c r="J169" s="227">
        <v>2.53E-2</v>
      </c>
      <c r="K169" s="197"/>
      <c r="L169" s="217">
        <f t="shared" si="6"/>
        <v>2336168</v>
      </c>
      <c r="M169" s="229">
        <v>-0.35</v>
      </c>
      <c r="N169" s="228">
        <v>56</v>
      </c>
      <c r="O169" s="228" t="s">
        <v>253</v>
      </c>
      <c r="P169" s="197"/>
      <c r="Q169" s="197"/>
    </row>
    <row r="170" spans="1:17">
      <c r="A170" s="210">
        <f t="shared" si="5"/>
        <v>12</v>
      </c>
      <c r="B170" s="214">
        <v>368</v>
      </c>
      <c r="C170" s="214">
        <v>3680</v>
      </c>
      <c r="D170" s="215" t="s">
        <v>282</v>
      </c>
      <c r="E170" s="201"/>
      <c r="F170" s="216">
        <v>82913299</v>
      </c>
      <c r="G170" s="197"/>
      <c r="H170" s="217">
        <v>27662987</v>
      </c>
      <c r="I170" s="197"/>
      <c r="J170" s="227">
        <v>2.0299999999999999E-2</v>
      </c>
      <c r="K170" s="197"/>
      <c r="L170" s="217">
        <f t="shared" si="6"/>
        <v>1683140</v>
      </c>
      <c r="M170" s="229">
        <v>-0.15</v>
      </c>
      <c r="N170" s="228">
        <v>48</v>
      </c>
      <c r="O170" s="228" t="s">
        <v>276</v>
      </c>
      <c r="P170" s="197"/>
      <c r="Q170" s="197"/>
    </row>
    <row r="171" spans="1:17">
      <c r="A171" s="210">
        <f t="shared" si="5"/>
        <v>13</v>
      </c>
      <c r="B171" s="214">
        <v>368</v>
      </c>
      <c r="C171" s="214">
        <v>3682</v>
      </c>
      <c r="D171" s="215" t="s">
        <v>283</v>
      </c>
      <c r="E171" s="201"/>
      <c r="F171" s="216">
        <v>305481</v>
      </c>
      <c r="G171" s="197"/>
      <c r="H171" s="217">
        <v>280477</v>
      </c>
      <c r="I171" s="197"/>
      <c r="J171" s="227">
        <v>5.3E-3</v>
      </c>
      <c r="K171" s="197"/>
      <c r="L171" s="217">
        <f t="shared" si="6"/>
        <v>1619</v>
      </c>
      <c r="M171" s="229">
        <v>-0.15</v>
      </c>
      <c r="N171" s="228">
        <v>55</v>
      </c>
      <c r="O171" s="228" t="s">
        <v>256</v>
      </c>
      <c r="P171" s="197"/>
      <c r="Q171" s="197"/>
    </row>
    <row r="172" spans="1:17">
      <c r="A172" s="210">
        <f t="shared" si="5"/>
        <v>14</v>
      </c>
      <c r="B172" s="214">
        <v>369</v>
      </c>
      <c r="C172" s="214">
        <v>3691</v>
      </c>
      <c r="D172" s="215" t="s">
        <v>284</v>
      </c>
      <c r="E172" s="201"/>
      <c r="F172" s="216">
        <v>3419442</v>
      </c>
      <c r="G172" s="197"/>
      <c r="H172" s="217">
        <v>852325</v>
      </c>
      <c r="I172" s="197"/>
      <c r="J172" s="227">
        <v>1.9699999999999999E-2</v>
      </c>
      <c r="K172" s="197"/>
      <c r="L172" s="217">
        <f t="shared" si="6"/>
        <v>67363</v>
      </c>
      <c r="M172" s="229">
        <v>-0.4</v>
      </c>
      <c r="N172" s="228">
        <v>65</v>
      </c>
      <c r="O172" s="228" t="s">
        <v>265</v>
      </c>
      <c r="P172" s="197"/>
      <c r="Q172" s="197"/>
    </row>
    <row r="173" spans="1:17">
      <c r="A173" s="210">
        <f t="shared" si="5"/>
        <v>15</v>
      </c>
      <c r="B173" s="214">
        <v>369</v>
      </c>
      <c r="C173" s="214">
        <v>3692</v>
      </c>
      <c r="D173" s="215" t="s">
        <v>285</v>
      </c>
      <c r="E173" s="201"/>
      <c r="F173" s="216">
        <v>19903748</v>
      </c>
      <c r="G173" s="197"/>
      <c r="H173" s="217">
        <v>11107185</v>
      </c>
      <c r="I173" s="197"/>
      <c r="J173" s="227">
        <v>1.7000000000000001E-2</v>
      </c>
      <c r="K173" s="197"/>
      <c r="L173" s="217">
        <f t="shared" si="6"/>
        <v>338364</v>
      </c>
      <c r="M173" s="229">
        <v>-0.4</v>
      </c>
      <c r="N173" s="228">
        <v>60</v>
      </c>
      <c r="O173" s="228" t="s">
        <v>263</v>
      </c>
      <c r="P173" s="197"/>
      <c r="Q173" s="197"/>
    </row>
    <row r="174" spans="1:17">
      <c r="A174" s="210">
        <f t="shared" si="5"/>
        <v>16</v>
      </c>
      <c r="B174" s="214">
        <v>370</v>
      </c>
      <c r="C174" s="214">
        <v>3700</v>
      </c>
      <c r="D174" s="215" t="s">
        <v>286</v>
      </c>
      <c r="E174" s="201"/>
      <c r="F174" s="216">
        <v>3047358</v>
      </c>
      <c r="G174" s="197"/>
      <c r="H174" s="217">
        <v>1077149</v>
      </c>
      <c r="I174" s="197"/>
      <c r="J174" s="227">
        <v>4.5999999999999999E-2</v>
      </c>
      <c r="K174" s="211"/>
      <c r="L174" s="217">
        <f t="shared" si="6"/>
        <v>140178</v>
      </c>
      <c r="M174" s="229">
        <v>-0.02</v>
      </c>
      <c r="N174" s="228">
        <v>24</v>
      </c>
      <c r="O174" s="228" t="s">
        <v>287</v>
      </c>
      <c r="P174" s="197"/>
      <c r="Q174" s="197"/>
    </row>
    <row r="175" spans="1:17">
      <c r="A175" s="210">
        <f t="shared" si="5"/>
        <v>17</v>
      </c>
      <c r="B175" s="214">
        <v>370</v>
      </c>
      <c r="C175" s="230">
        <v>3702</v>
      </c>
      <c r="D175" s="231" t="s">
        <v>288</v>
      </c>
      <c r="E175" s="201"/>
      <c r="F175" s="216">
        <v>30331889</v>
      </c>
      <c r="G175" s="197"/>
      <c r="H175" s="217">
        <v>9418376</v>
      </c>
      <c r="I175" s="197"/>
      <c r="J175" s="227">
        <v>6.1199999999999997E-2</v>
      </c>
      <c r="K175" s="211"/>
      <c r="L175" s="217">
        <f t="shared" si="6"/>
        <v>1856312</v>
      </c>
      <c r="M175" s="229">
        <v>0</v>
      </c>
      <c r="N175" s="228">
        <v>15</v>
      </c>
      <c r="O175" s="228" t="s">
        <v>227</v>
      </c>
      <c r="P175" s="197"/>
      <c r="Q175" s="197"/>
    </row>
    <row r="176" spans="1:17">
      <c r="A176" s="210">
        <f t="shared" si="5"/>
        <v>18</v>
      </c>
      <c r="B176" s="214">
        <v>371</v>
      </c>
      <c r="C176" s="230" t="s">
        <v>289</v>
      </c>
      <c r="D176" s="231" t="s">
        <v>290</v>
      </c>
      <c r="E176" s="201"/>
      <c r="F176" s="216">
        <v>1232302</v>
      </c>
      <c r="G176" s="197"/>
      <c r="H176" s="217">
        <v>-10153</v>
      </c>
      <c r="I176" s="197"/>
      <c r="J176" s="227">
        <v>0.10780000000000001</v>
      </c>
      <c r="K176" s="210"/>
      <c r="L176" s="217">
        <f t="shared" si="6"/>
        <v>132842</v>
      </c>
      <c r="M176" s="229">
        <v>-0.05</v>
      </c>
      <c r="N176" s="228">
        <v>11</v>
      </c>
      <c r="O176" s="228" t="s">
        <v>253</v>
      </c>
      <c r="P176" s="197"/>
      <c r="Q176" s="197"/>
    </row>
    <row r="177" spans="1:17">
      <c r="A177" s="210">
        <f t="shared" si="5"/>
        <v>19</v>
      </c>
      <c r="B177" s="214">
        <v>372</v>
      </c>
      <c r="C177" s="214">
        <v>3720</v>
      </c>
      <c r="D177" s="215" t="s">
        <v>291</v>
      </c>
      <c r="E177" s="201"/>
      <c r="F177" s="216">
        <v>10769</v>
      </c>
      <c r="G177" s="197"/>
      <c r="H177" s="217">
        <v>9668</v>
      </c>
      <c r="I177" s="197"/>
      <c r="J177" s="232" t="s">
        <v>292</v>
      </c>
      <c r="K177" s="211" t="s">
        <v>293</v>
      </c>
      <c r="L177" s="233" t="s">
        <v>292</v>
      </c>
      <c r="M177" s="229">
        <v>0</v>
      </c>
      <c r="N177" s="228">
        <v>30</v>
      </c>
      <c r="O177" s="228" t="s">
        <v>294</v>
      </c>
      <c r="P177" s="197"/>
      <c r="Q177" s="197"/>
    </row>
    <row r="178" spans="1:17">
      <c r="A178" s="210">
        <f t="shared" si="5"/>
        <v>20</v>
      </c>
      <c r="B178" s="214">
        <v>373</v>
      </c>
      <c r="C178" s="214">
        <v>3731</v>
      </c>
      <c r="D178" s="215" t="s">
        <v>295</v>
      </c>
      <c r="E178" s="201"/>
      <c r="F178" s="216">
        <v>2799022</v>
      </c>
      <c r="G178" s="197"/>
      <c r="H178" s="217">
        <v>2239367</v>
      </c>
      <c r="I178" s="197"/>
      <c r="J178" s="227">
        <v>1.2500000000000001E-2</v>
      </c>
      <c r="K178" s="211"/>
      <c r="L178" s="217">
        <f t="shared" si="6"/>
        <v>34988</v>
      </c>
      <c r="M178" s="229">
        <v>-0.15</v>
      </c>
      <c r="N178" s="228">
        <v>34</v>
      </c>
      <c r="O178" s="228" t="s">
        <v>296</v>
      </c>
      <c r="P178" s="197"/>
      <c r="Q178" s="197"/>
    </row>
    <row r="179" spans="1:17">
      <c r="A179" s="210">
        <f t="shared" si="5"/>
        <v>21</v>
      </c>
      <c r="B179" s="214">
        <v>373</v>
      </c>
      <c r="C179" s="214">
        <v>3732</v>
      </c>
      <c r="D179" s="215" t="s">
        <v>297</v>
      </c>
      <c r="E179" s="201"/>
      <c r="F179" s="216">
        <v>3760097</v>
      </c>
      <c r="G179" s="197"/>
      <c r="H179" s="217">
        <v>2751140</v>
      </c>
      <c r="I179" s="197"/>
      <c r="J179" s="227">
        <v>1.12E-2</v>
      </c>
      <c r="K179" s="220"/>
      <c r="L179" s="217">
        <f t="shared" si="6"/>
        <v>42113</v>
      </c>
      <c r="M179" s="229">
        <v>-0.2</v>
      </c>
      <c r="N179" s="228">
        <v>55</v>
      </c>
      <c r="O179" s="228" t="s">
        <v>256</v>
      </c>
      <c r="P179" s="197"/>
      <c r="Q179" s="197"/>
    </row>
    <row r="180" spans="1:17">
      <c r="A180" s="210">
        <f t="shared" si="5"/>
        <v>22</v>
      </c>
      <c r="B180" s="214">
        <v>373</v>
      </c>
      <c r="C180" s="214">
        <v>3733</v>
      </c>
      <c r="D180" s="215" t="s">
        <v>298</v>
      </c>
      <c r="E180" s="201"/>
      <c r="F180" s="216">
        <v>0</v>
      </c>
      <c r="G180" s="197"/>
      <c r="H180" s="217">
        <v>0</v>
      </c>
      <c r="I180" s="197"/>
      <c r="J180" s="227">
        <v>4.2099999999999999E-2</v>
      </c>
      <c r="K180" s="197"/>
      <c r="L180" s="217">
        <f t="shared" si="6"/>
        <v>0</v>
      </c>
      <c r="M180" s="229">
        <v>-0.1</v>
      </c>
      <c r="N180" s="228">
        <v>25</v>
      </c>
      <c r="O180" s="228" t="s">
        <v>299</v>
      </c>
      <c r="P180" s="197"/>
      <c r="Q180" s="197"/>
    </row>
    <row r="181" spans="1:17">
      <c r="A181" s="210">
        <f t="shared" si="5"/>
        <v>23</v>
      </c>
      <c r="B181" s="214">
        <v>373</v>
      </c>
      <c r="C181" s="214">
        <v>3734</v>
      </c>
      <c r="D181" s="215" t="s">
        <v>300</v>
      </c>
      <c r="E181" s="201"/>
      <c r="F181" s="216">
        <v>0</v>
      </c>
      <c r="G181" s="197"/>
      <c r="H181" s="217">
        <v>0</v>
      </c>
      <c r="I181" s="197"/>
      <c r="J181" s="227">
        <v>4.2099999999999999E-2</v>
      </c>
      <c r="K181" s="197"/>
      <c r="L181" s="217">
        <f t="shared" si="6"/>
        <v>0</v>
      </c>
      <c r="M181" s="229">
        <v>-0.1</v>
      </c>
      <c r="N181" s="228">
        <v>25</v>
      </c>
      <c r="O181" s="228" t="s">
        <v>299</v>
      </c>
      <c r="P181" s="197"/>
      <c r="Q181" s="197"/>
    </row>
    <row r="182" spans="1:17">
      <c r="A182" s="210">
        <f t="shared" si="5"/>
        <v>24</v>
      </c>
      <c r="B182" s="215"/>
      <c r="C182" s="215"/>
      <c r="D182" s="215" t="s">
        <v>239</v>
      </c>
      <c r="E182" s="201"/>
      <c r="F182" s="216">
        <v>0</v>
      </c>
      <c r="G182" s="197"/>
      <c r="H182" s="217">
        <v>0</v>
      </c>
      <c r="I182" s="197"/>
      <c r="J182" s="227">
        <v>2.6100000000000002E-2</v>
      </c>
      <c r="K182" s="197"/>
      <c r="L182" s="217">
        <f t="shared" si="6"/>
        <v>0</v>
      </c>
      <c r="M182" s="234"/>
      <c r="N182" s="228"/>
      <c r="O182" s="228"/>
      <c r="P182" s="197"/>
      <c r="Q182" s="197"/>
    </row>
    <row r="183" spans="1:17">
      <c r="A183" s="210">
        <f t="shared" si="5"/>
        <v>25</v>
      </c>
      <c r="B183" s="214"/>
      <c r="C183" s="214">
        <v>108</v>
      </c>
      <c r="D183" s="215" t="s">
        <v>240</v>
      </c>
      <c r="E183" s="201"/>
      <c r="F183" s="216">
        <v>0</v>
      </c>
      <c r="G183" s="197"/>
      <c r="H183" s="217">
        <v>-22560697</v>
      </c>
      <c r="I183" s="197"/>
      <c r="J183" s="227"/>
      <c r="K183" s="197"/>
      <c r="L183" s="217">
        <f t="shared" si="6"/>
        <v>0</v>
      </c>
      <c r="M183" s="234"/>
      <c r="N183" s="235"/>
      <c r="O183" s="228"/>
      <c r="P183" s="197"/>
      <c r="Q183" s="197"/>
    </row>
    <row r="184" spans="1:17">
      <c r="A184" s="210"/>
      <c r="B184" s="197"/>
      <c r="C184" s="210"/>
      <c r="D184" s="201"/>
      <c r="E184" s="201"/>
      <c r="F184" s="216"/>
      <c r="G184" s="197"/>
      <c r="H184" s="217"/>
      <c r="I184" s="197"/>
      <c r="J184" s="73"/>
      <c r="K184" s="197"/>
      <c r="L184" s="217"/>
      <c r="M184" s="74"/>
      <c r="N184" s="43"/>
      <c r="O184" s="57"/>
      <c r="P184" s="197"/>
      <c r="Q184" s="197"/>
    </row>
    <row r="185" spans="1:17">
      <c r="A185" s="210"/>
      <c r="B185" s="197"/>
      <c r="C185" s="210"/>
      <c r="D185" s="201"/>
      <c r="E185" s="201"/>
      <c r="F185" s="216"/>
      <c r="G185" s="220"/>
      <c r="H185" s="217"/>
      <c r="I185" s="197"/>
      <c r="J185" s="74"/>
      <c r="K185" s="197"/>
      <c r="L185" s="217"/>
      <c r="M185" s="74"/>
      <c r="N185" s="43"/>
      <c r="O185" s="57"/>
      <c r="P185" s="197"/>
      <c r="Q185" s="197"/>
    </row>
    <row r="186" spans="1:17">
      <c r="A186" s="197"/>
      <c r="B186" s="197"/>
      <c r="C186" s="197"/>
      <c r="D186" s="197"/>
      <c r="E186" s="197"/>
      <c r="F186" s="197"/>
      <c r="G186" s="203"/>
      <c r="H186" s="203"/>
      <c r="I186" s="203"/>
      <c r="J186" s="203"/>
      <c r="K186" s="203"/>
      <c r="L186" s="224"/>
      <c r="M186" s="203"/>
      <c r="N186" s="203"/>
      <c r="O186" s="203"/>
      <c r="P186" s="197"/>
      <c r="Q186" s="197"/>
    </row>
    <row r="187" spans="1:17">
      <c r="A187" s="204"/>
      <c r="B187" s="204"/>
      <c r="C187" s="204"/>
      <c r="D187" s="204"/>
      <c r="E187" s="204"/>
      <c r="F187" s="204"/>
      <c r="G187" s="208"/>
      <c r="H187" s="197"/>
      <c r="I187" s="197"/>
      <c r="J187" s="197"/>
      <c r="K187" s="197"/>
      <c r="L187" s="217"/>
      <c r="M187" s="197"/>
      <c r="N187" s="197"/>
      <c r="O187" s="197"/>
      <c r="P187" s="197"/>
      <c r="Q187" s="197"/>
    </row>
    <row r="188" spans="1:17">
      <c r="A188" s="210">
        <f>A183+1</f>
        <v>26</v>
      </c>
      <c r="B188" s="197"/>
      <c r="C188" s="197"/>
      <c r="D188" s="201" t="s">
        <v>301</v>
      </c>
      <c r="E188" s="201"/>
      <c r="F188" s="216">
        <f>SUM(F159:F187)</f>
        <v>692963750</v>
      </c>
      <c r="G188" s="201"/>
      <c r="H188" s="216">
        <f>SUM(H159:H187)</f>
        <v>152117490</v>
      </c>
      <c r="I188" s="197"/>
      <c r="J188" s="197"/>
      <c r="K188" s="197"/>
      <c r="L188" s="216">
        <f>SUM(L159:L187)</f>
        <v>17719056</v>
      </c>
      <c r="M188" s="197"/>
      <c r="N188" s="197"/>
      <c r="O188" s="197"/>
      <c r="P188" s="197"/>
      <c r="Q188" s="197"/>
    </row>
    <row r="189" spans="1:17">
      <c r="A189" s="197"/>
      <c r="B189" s="197"/>
      <c r="C189" s="197"/>
      <c r="D189" s="197"/>
      <c r="E189" s="197"/>
      <c r="F189" s="197"/>
      <c r="G189" s="203"/>
      <c r="H189" s="203"/>
      <c r="I189" s="203"/>
      <c r="J189" s="203"/>
      <c r="K189" s="203"/>
      <c r="L189" s="203"/>
      <c r="M189" s="203"/>
      <c r="N189" s="203"/>
      <c r="O189" s="203"/>
      <c r="P189" s="197"/>
      <c r="Q189" s="197"/>
    </row>
    <row r="190" spans="1:17">
      <c r="A190" s="204"/>
      <c r="B190" s="204"/>
      <c r="C190" s="204"/>
      <c r="D190" s="204"/>
      <c r="E190" s="204"/>
      <c r="F190" s="204"/>
      <c r="G190" s="208"/>
      <c r="H190" s="197"/>
      <c r="I190" s="197"/>
      <c r="J190" s="197"/>
      <c r="K190" s="197"/>
      <c r="L190" s="197"/>
      <c r="M190" s="197"/>
      <c r="N190" s="197"/>
      <c r="O190" s="197"/>
      <c r="P190" s="197"/>
      <c r="Q190" s="197"/>
    </row>
    <row r="191" spans="1:17">
      <c r="A191" s="220" t="s">
        <v>273</v>
      </c>
      <c r="B191" s="197"/>
      <c r="C191" s="197"/>
      <c r="D191" s="197"/>
      <c r="E191" s="197"/>
      <c r="F191" s="197"/>
      <c r="G191" s="197"/>
      <c r="H191" s="197"/>
      <c r="I191" s="197"/>
      <c r="J191" s="197"/>
      <c r="K191" s="197"/>
      <c r="L191" s="197"/>
      <c r="M191" s="197"/>
      <c r="N191" s="197"/>
      <c r="O191" s="197"/>
      <c r="P191" s="197"/>
      <c r="Q191" s="197"/>
    </row>
    <row r="192" spans="1:17">
      <c r="A192" s="220" t="s">
        <v>302</v>
      </c>
      <c r="B192" s="197"/>
      <c r="C192" s="197"/>
      <c r="D192" s="197"/>
      <c r="E192" s="197"/>
      <c r="F192" s="197"/>
      <c r="G192" s="197"/>
      <c r="H192" s="197"/>
      <c r="I192" s="197"/>
      <c r="J192" s="197"/>
      <c r="K192" s="197"/>
      <c r="L192" s="197"/>
      <c r="M192" s="197"/>
      <c r="N192" s="197"/>
      <c r="O192" s="197"/>
      <c r="P192" s="197"/>
      <c r="Q192" s="197"/>
    </row>
    <row r="193" spans="1:17">
      <c r="A193" s="236"/>
      <c r="B193" s="197"/>
      <c r="C193" s="197"/>
      <c r="D193" s="197"/>
      <c r="E193" s="197"/>
      <c r="F193" s="197"/>
      <c r="G193" s="197"/>
      <c r="H193" s="197"/>
      <c r="I193" s="197"/>
      <c r="J193" s="197"/>
      <c r="K193" s="197"/>
      <c r="L193" s="197"/>
      <c r="M193" s="197"/>
      <c r="N193" s="197"/>
      <c r="O193" s="197"/>
      <c r="P193" s="197"/>
      <c r="Q193" s="197"/>
    </row>
    <row r="194" spans="1:17">
      <c r="A194" s="236"/>
      <c r="B194" s="197"/>
      <c r="C194" s="197"/>
      <c r="D194" s="197"/>
      <c r="E194" s="197"/>
      <c r="F194" s="197"/>
      <c r="G194" s="197"/>
      <c r="H194" s="197"/>
      <c r="I194" s="197"/>
      <c r="J194" s="197"/>
      <c r="K194" s="197"/>
      <c r="L194" s="197"/>
      <c r="M194" s="197"/>
      <c r="N194" s="197"/>
      <c r="O194" s="197"/>
      <c r="P194" s="197"/>
      <c r="Q194" s="197"/>
    </row>
    <row r="195" spans="1:17">
      <c r="A195" s="196" t="str">
        <f t="shared" ref="A195:A200" si="7">A1</f>
        <v>DUKE ENERGY KENTUCKY, INC.</v>
      </c>
      <c r="B195" s="196"/>
      <c r="C195" s="196"/>
      <c r="D195" s="196"/>
      <c r="E195" s="196"/>
      <c r="F195" s="196"/>
      <c r="G195" s="196"/>
      <c r="H195" s="196"/>
      <c r="I195" s="196"/>
      <c r="J195" s="196"/>
      <c r="K195" s="196"/>
      <c r="L195" s="196"/>
      <c r="M195" s="196"/>
      <c r="N195" s="196"/>
      <c r="O195" s="196"/>
      <c r="P195" s="197"/>
      <c r="Q195" s="197"/>
    </row>
    <row r="196" spans="1:17">
      <c r="A196" s="196" t="str">
        <f t="shared" si="7"/>
        <v>CASE NO. 2022-00372</v>
      </c>
      <c r="B196" s="196"/>
      <c r="C196" s="196"/>
      <c r="D196" s="196"/>
      <c r="E196" s="196"/>
      <c r="F196" s="196"/>
      <c r="G196" s="196"/>
      <c r="H196" s="196"/>
      <c r="I196" s="196"/>
      <c r="J196" s="196"/>
      <c r="K196" s="196"/>
      <c r="L196" s="196"/>
      <c r="M196" s="196"/>
      <c r="N196" s="196"/>
      <c r="O196" s="196"/>
      <c r="P196" s="197"/>
      <c r="Q196" s="197"/>
    </row>
    <row r="197" spans="1:17">
      <c r="A197" s="196" t="str">
        <f t="shared" si="7"/>
        <v>DEPRECIATION AND AMORTIZATION ACCRUAL RATES AND</v>
      </c>
      <c r="B197" s="196"/>
      <c r="C197" s="196"/>
      <c r="D197" s="196"/>
      <c r="E197" s="196"/>
      <c r="F197" s="196"/>
      <c r="G197" s="196"/>
      <c r="H197" s="196"/>
      <c r="I197" s="196"/>
      <c r="J197" s="196"/>
      <c r="K197" s="196"/>
      <c r="L197" s="196"/>
      <c r="M197" s="196"/>
      <c r="N197" s="196"/>
      <c r="O197" s="196"/>
      <c r="P197" s="197"/>
      <c r="Q197" s="197"/>
    </row>
    <row r="198" spans="1:17">
      <c r="A198" s="196" t="str">
        <f t="shared" si="7"/>
        <v>JURISDICTIONAL ACCUMULATED BALANCES BY ACCOUNTS,</v>
      </c>
      <c r="B198" s="196"/>
      <c r="C198" s="196"/>
      <c r="D198" s="196"/>
      <c r="E198" s="196"/>
      <c r="F198" s="196"/>
      <c r="G198" s="196"/>
      <c r="H198" s="196"/>
      <c r="I198" s="196"/>
      <c r="J198" s="196"/>
      <c r="K198" s="196"/>
      <c r="L198" s="196"/>
      <c r="M198" s="196"/>
      <c r="N198" s="196"/>
      <c r="O198" s="196"/>
      <c r="P198" s="197"/>
      <c r="Q198" s="197"/>
    </row>
    <row r="199" spans="1:17">
      <c r="A199" s="196" t="str">
        <f t="shared" si="7"/>
        <v>FUNCTIONAL CLASS OR MAJOR PROPERTY GROUP</v>
      </c>
      <c r="B199" s="196"/>
      <c r="C199" s="196"/>
      <c r="D199" s="196"/>
      <c r="E199" s="196"/>
      <c r="F199" s="196"/>
      <c r="G199" s="196"/>
      <c r="H199" s="196"/>
      <c r="I199" s="196"/>
      <c r="J199" s="196"/>
      <c r="K199" s="196"/>
      <c r="L199" s="196"/>
      <c r="M199" s="196"/>
      <c r="N199" s="196"/>
      <c r="O199" s="196"/>
      <c r="P199" s="197"/>
      <c r="Q199" s="197"/>
    </row>
    <row r="200" spans="1:17">
      <c r="A200" s="196" t="str">
        <f t="shared" si="7"/>
        <v>THIRTEEN MONTH AVERAGE AS OF JUNE 30, 2024</v>
      </c>
      <c r="B200" s="196"/>
      <c r="C200" s="196"/>
      <c r="D200" s="196"/>
      <c r="E200" s="196"/>
      <c r="F200" s="196"/>
      <c r="G200" s="196"/>
      <c r="H200" s="196"/>
      <c r="I200" s="196"/>
      <c r="J200" s="196"/>
      <c r="K200" s="196"/>
      <c r="L200" s="196"/>
      <c r="M200" s="196"/>
      <c r="N200" s="196"/>
      <c r="O200" s="196"/>
      <c r="P200" s="197"/>
      <c r="Q200" s="197"/>
    </row>
    <row r="201" spans="1:17">
      <c r="A201" s="196"/>
      <c r="B201" s="196"/>
      <c r="C201" s="196"/>
      <c r="D201" s="196"/>
      <c r="E201" s="196"/>
      <c r="F201" s="196"/>
      <c r="G201" s="196"/>
      <c r="H201" s="197"/>
      <c r="I201" s="197"/>
      <c r="J201" s="197"/>
      <c r="K201" s="197"/>
      <c r="L201" s="197"/>
      <c r="M201" s="197"/>
      <c r="N201" s="197"/>
      <c r="O201" s="197"/>
      <c r="P201" s="197"/>
      <c r="Q201" s="197"/>
    </row>
    <row r="202" spans="1:17">
      <c r="A202" s="196" t="s">
        <v>303</v>
      </c>
      <c r="B202" s="196"/>
      <c r="C202" s="196"/>
      <c r="D202" s="196"/>
      <c r="E202" s="196"/>
      <c r="F202" s="196"/>
      <c r="G202" s="196"/>
      <c r="H202" s="196"/>
      <c r="I202" s="196"/>
      <c r="J202" s="196"/>
      <c r="K202" s="196"/>
      <c r="L202" s="196"/>
      <c r="M202" s="196"/>
      <c r="N202" s="196"/>
      <c r="O202" s="196"/>
      <c r="P202" s="197"/>
      <c r="Q202" s="197"/>
    </row>
    <row r="203" spans="1:17">
      <c r="A203" s="200" t="s">
        <v>175</v>
      </c>
      <c r="B203" s="200"/>
      <c r="C203" s="200"/>
      <c r="D203" s="200"/>
      <c r="E203" s="200"/>
      <c r="F203" s="200"/>
      <c r="G203" s="200"/>
      <c r="H203" s="200"/>
      <c r="I203" s="200"/>
      <c r="J203" s="200"/>
      <c r="K203" s="200"/>
      <c r="L203" s="200"/>
      <c r="M203" s="200"/>
      <c r="N203" s="200"/>
      <c r="O203" s="200"/>
      <c r="P203" s="197"/>
      <c r="Q203" s="197"/>
    </row>
    <row r="204" spans="1:17">
      <c r="A204" s="197"/>
      <c r="B204" s="197"/>
      <c r="C204" s="197"/>
      <c r="D204" s="197"/>
      <c r="E204" s="197"/>
      <c r="F204" s="197"/>
      <c r="G204" s="197"/>
      <c r="H204" s="197"/>
      <c r="I204" s="197"/>
      <c r="J204" s="197"/>
      <c r="K204" s="197"/>
      <c r="L204" s="197"/>
      <c r="M204" s="197"/>
      <c r="N204" s="197"/>
      <c r="O204" s="197"/>
      <c r="P204" s="197"/>
      <c r="Q204" s="197"/>
    </row>
    <row r="205" spans="1:17">
      <c r="A205" s="201" t="str">
        <f>A12</f>
        <v>DATA:  BASE PERIOD  "X" FORECASTED PERIOD</v>
      </c>
      <c r="B205" s="197"/>
      <c r="C205" s="197"/>
      <c r="D205" s="197"/>
      <c r="E205" s="197"/>
      <c r="F205" s="197"/>
      <c r="G205" s="197"/>
      <c r="H205" s="197"/>
      <c r="I205" s="197"/>
      <c r="J205" s="197"/>
      <c r="K205" s="197"/>
      <c r="L205" s="197"/>
      <c r="M205" s="202" t="str">
        <f>M12</f>
        <v>SCHEDULE B-3.2</v>
      </c>
      <c r="N205" s="197"/>
      <c r="O205" s="197"/>
      <c r="P205" s="197"/>
      <c r="Q205" s="197"/>
    </row>
    <row r="206" spans="1:17">
      <c r="A206" s="201" t="str">
        <f>A13</f>
        <v xml:space="preserve">TYPE OF FILING:  "X" ORIGINAL   UPDATED    REVISED  </v>
      </c>
      <c r="B206" s="197"/>
      <c r="C206" s="197"/>
      <c r="D206" s="197"/>
      <c r="E206" s="197"/>
      <c r="F206" s="197"/>
      <c r="G206" s="197"/>
      <c r="H206" s="197"/>
      <c r="I206" s="197"/>
      <c r="J206" s="197"/>
      <c r="K206" s="197"/>
      <c r="L206" s="197"/>
      <c r="M206" s="202" t="s">
        <v>304</v>
      </c>
      <c r="N206" s="197"/>
      <c r="O206" s="197"/>
      <c r="P206" s="197"/>
      <c r="Q206" s="197"/>
    </row>
    <row r="207" spans="1:17">
      <c r="A207" s="201" t="str">
        <f>A14</f>
        <v>WORK PAPER REFERENCE NOS.: SCHEDULE B-2.1, SCHEDULE B-3</v>
      </c>
      <c r="B207" s="197"/>
      <c r="C207" s="197"/>
      <c r="D207" s="197"/>
      <c r="E207" s="197"/>
      <c r="F207" s="197"/>
      <c r="G207" s="197"/>
      <c r="H207" s="197"/>
      <c r="I207" s="197"/>
      <c r="J207" s="197"/>
      <c r="K207" s="197"/>
      <c r="L207" s="197"/>
      <c r="M207" s="202" t="str">
        <f>M14</f>
        <v>WITNESS RESPONSIBLE:</v>
      </c>
      <c r="N207" s="197"/>
      <c r="O207" s="197"/>
      <c r="P207" s="197"/>
      <c r="Q207" s="197"/>
    </row>
    <row r="208" spans="1:17">
      <c r="A208" s="197"/>
      <c r="B208" s="197"/>
      <c r="C208" s="197"/>
      <c r="D208" s="197"/>
      <c r="E208" s="197"/>
      <c r="F208" s="197"/>
      <c r="G208" s="197"/>
      <c r="H208" s="197"/>
      <c r="I208" s="197"/>
      <c r="J208" s="197"/>
      <c r="K208" s="197"/>
      <c r="L208" s="197"/>
      <c r="M208" s="217" t="str">
        <f>M15</f>
        <v>G. S. CARPENTER / H. C. DANG</v>
      </c>
      <c r="N208" s="197"/>
      <c r="O208" s="197"/>
      <c r="P208" s="197"/>
      <c r="Q208" s="197"/>
    </row>
    <row r="209" spans="1:17">
      <c r="A209" s="197"/>
      <c r="B209" s="197"/>
      <c r="C209" s="197"/>
      <c r="D209" s="197"/>
      <c r="E209" s="197"/>
      <c r="F209" s="197"/>
      <c r="G209" s="197"/>
      <c r="H209" s="197"/>
      <c r="I209" s="197"/>
      <c r="J209" s="197"/>
      <c r="K209" s="197"/>
      <c r="L209" s="197"/>
      <c r="M209" s="197"/>
      <c r="N209" s="197"/>
      <c r="O209" s="197"/>
      <c r="P209" s="197"/>
      <c r="Q209" s="197"/>
    </row>
    <row r="210" spans="1:17">
      <c r="A210" s="197"/>
      <c r="B210" s="197"/>
      <c r="C210" s="197"/>
      <c r="D210" s="197"/>
      <c r="E210" s="197"/>
      <c r="F210" s="197"/>
      <c r="G210" s="197"/>
      <c r="H210" s="197"/>
      <c r="I210" s="197"/>
      <c r="J210" s="197"/>
      <c r="K210" s="197"/>
      <c r="L210" s="197"/>
      <c r="M210" s="197"/>
      <c r="N210" s="197"/>
      <c r="O210" s="197"/>
      <c r="P210" s="197"/>
      <c r="Q210" s="197"/>
    </row>
    <row r="211" spans="1:17">
      <c r="A211" s="197"/>
      <c r="B211" s="203"/>
      <c r="C211" s="197"/>
      <c r="D211" s="197"/>
      <c r="E211" s="197"/>
      <c r="F211" s="203"/>
      <c r="G211" s="203"/>
      <c r="H211" s="203"/>
      <c r="I211" s="203"/>
      <c r="J211" s="203"/>
      <c r="K211" s="203"/>
      <c r="L211" s="203"/>
      <c r="M211" s="203"/>
      <c r="N211" s="203"/>
      <c r="O211" s="203"/>
      <c r="P211" s="197"/>
      <c r="Q211" s="197"/>
    </row>
    <row r="212" spans="1:17">
      <c r="A212" s="204"/>
      <c r="B212" s="205"/>
      <c r="C212" s="206"/>
      <c r="D212" s="204"/>
      <c r="E212" s="204"/>
      <c r="F212" s="207" t="s">
        <v>183</v>
      </c>
      <c r="G212" s="207"/>
      <c r="H212" s="207"/>
      <c r="I212" s="197"/>
      <c r="J212" s="197"/>
      <c r="K212" s="197"/>
      <c r="L212" s="197"/>
      <c r="M212" s="197"/>
      <c r="N212" s="197"/>
      <c r="O212" s="197"/>
      <c r="P212" s="197"/>
      <c r="Q212" s="197"/>
    </row>
    <row r="213" spans="1:17">
      <c r="A213" s="208"/>
      <c r="B213" s="209" t="s">
        <v>184</v>
      </c>
      <c r="C213" s="209" t="s">
        <v>185</v>
      </c>
      <c r="D213" s="210" t="s">
        <v>186</v>
      </c>
      <c r="E213" s="210"/>
      <c r="F213" s="676" t="s">
        <v>187</v>
      </c>
      <c r="G213" s="676"/>
      <c r="H213" s="676"/>
      <c r="I213" s="197"/>
      <c r="J213" s="210" t="s">
        <v>188</v>
      </c>
      <c r="K213" s="197"/>
      <c r="L213" s="210" t="s">
        <v>189</v>
      </c>
      <c r="M213" s="197"/>
      <c r="N213" s="210" t="s">
        <v>190</v>
      </c>
      <c r="O213" s="197"/>
      <c r="P213" s="197"/>
      <c r="Q213" s="197"/>
    </row>
    <row r="214" spans="1:17">
      <c r="A214" s="210" t="s">
        <v>80</v>
      </c>
      <c r="B214" s="210" t="s">
        <v>191</v>
      </c>
      <c r="C214" s="210" t="s">
        <v>191</v>
      </c>
      <c r="D214" s="210" t="s">
        <v>192</v>
      </c>
      <c r="E214" s="210"/>
      <c r="F214" s="210" t="s">
        <v>193</v>
      </c>
      <c r="G214" s="210"/>
      <c r="H214" s="210" t="s">
        <v>194</v>
      </c>
      <c r="I214" s="197"/>
      <c r="J214" s="210" t="s">
        <v>195</v>
      </c>
      <c r="K214" s="197"/>
      <c r="L214" s="210" t="s">
        <v>196</v>
      </c>
      <c r="M214" s="211" t="s">
        <v>197</v>
      </c>
      <c r="N214" s="210" t="s">
        <v>198</v>
      </c>
      <c r="O214" s="210" t="s">
        <v>199</v>
      </c>
      <c r="P214" s="197"/>
      <c r="Q214" s="197"/>
    </row>
    <row r="215" spans="1:17">
      <c r="A215" s="210" t="s">
        <v>200</v>
      </c>
      <c r="B215" s="210" t="s">
        <v>200</v>
      </c>
      <c r="C215" s="210" t="s">
        <v>200</v>
      </c>
      <c r="D215" s="210" t="s">
        <v>201</v>
      </c>
      <c r="E215" s="210"/>
      <c r="F215" s="210" t="s">
        <v>202</v>
      </c>
      <c r="G215" s="210"/>
      <c r="H215" s="210" t="s">
        <v>203</v>
      </c>
      <c r="I215" s="197"/>
      <c r="J215" s="210" t="s">
        <v>204</v>
      </c>
      <c r="K215" s="197"/>
      <c r="L215" s="210" t="s">
        <v>84</v>
      </c>
      <c r="M215" s="210" t="s">
        <v>205</v>
      </c>
      <c r="N215" s="210" t="s">
        <v>206</v>
      </c>
      <c r="O215" s="210" t="s">
        <v>207</v>
      </c>
      <c r="P215" s="197"/>
      <c r="Q215" s="197"/>
    </row>
    <row r="216" spans="1:17">
      <c r="A216" s="212" t="s">
        <v>208</v>
      </c>
      <c r="B216" s="212" t="s">
        <v>209</v>
      </c>
      <c r="C216" s="212" t="s">
        <v>210</v>
      </c>
      <c r="D216" s="212" t="s">
        <v>211</v>
      </c>
      <c r="E216" s="212"/>
      <c r="F216" s="212" t="s">
        <v>212</v>
      </c>
      <c r="G216" s="212"/>
      <c r="H216" s="212" t="s">
        <v>213</v>
      </c>
      <c r="I216" s="203"/>
      <c r="J216" s="212" t="s">
        <v>214</v>
      </c>
      <c r="K216" s="212"/>
      <c r="L216" s="212" t="s">
        <v>215</v>
      </c>
      <c r="M216" s="212" t="s">
        <v>216</v>
      </c>
      <c r="N216" s="212" t="s">
        <v>217</v>
      </c>
      <c r="O216" s="212" t="s">
        <v>218</v>
      </c>
      <c r="P216" s="197"/>
      <c r="Q216" s="197"/>
    </row>
    <row r="217" spans="1:17">
      <c r="A217" s="211"/>
      <c r="B217" s="211"/>
      <c r="C217" s="211"/>
      <c r="D217" s="211"/>
      <c r="E217" s="211"/>
      <c r="F217" s="210" t="s">
        <v>219</v>
      </c>
      <c r="G217" s="211"/>
      <c r="H217" s="210" t="s">
        <v>219</v>
      </c>
      <c r="I217" s="197"/>
      <c r="J217" s="211"/>
      <c r="K217" s="211"/>
      <c r="L217" s="210" t="s">
        <v>219</v>
      </c>
      <c r="M217" s="211"/>
      <c r="N217" s="211"/>
      <c r="O217" s="211"/>
      <c r="P217" s="197"/>
      <c r="Q217" s="197"/>
    </row>
    <row r="218" spans="1:17">
      <c r="A218" s="197"/>
      <c r="B218" s="197"/>
      <c r="C218" s="197"/>
      <c r="D218" s="197"/>
      <c r="E218" s="197"/>
      <c r="F218" s="197"/>
      <c r="G218" s="197"/>
      <c r="H218" s="217"/>
      <c r="I218" s="197"/>
      <c r="J218" s="197"/>
      <c r="K218" s="197"/>
      <c r="L218" s="197"/>
      <c r="M218" s="197"/>
      <c r="N218" s="197"/>
      <c r="O218" s="197"/>
      <c r="P218" s="197"/>
      <c r="Q218" s="197"/>
    </row>
    <row r="219" spans="1:17">
      <c r="A219" s="210">
        <v>1</v>
      </c>
      <c r="B219" s="214">
        <v>303</v>
      </c>
      <c r="C219" s="214">
        <v>3030</v>
      </c>
      <c r="D219" s="215" t="s">
        <v>305</v>
      </c>
      <c r="E219" s="197"/>
      <c r="F219" s="217">
        <v>37376913</v>
      </c>
      <c r="G219" s="217"/>
      <c r="H219" s="217">
        <v>15807767</v>
      </c>
      <c r="I219" s="197"/>
      <c r="J219" s="218" t="s">
        <v>234</v>
      </c>
      <c r="K219" s="197"/>
      <c r="L219" s="237">
        <v>5181547</v>
      </c>
      <c r="M219" s="218" t="s">
        <v>234</v>
      </c>
      <c r="N219" s="43"/>
      <c r="O219" s="43"/>
      <c r="P219" s="197"/>
      <c r="Q219" s="197"/>
    </row>
    <row r="220" spans="1:17">
      <c r="A220" s="210">
        <v>2</v>
      </c>
      <c r="B220" s="214">
        <v>390</v>
      </c>
      <c r="C220" s="214">
        <v>3900</v>
      </c>
      <c r="D220" s="215" t="s">
        <v>222</v>
      </c>
      <c r="E220" s="201"/>
      <c r="F220" s="217">
        <v>202337</v>
      </c>
      <c r="G220" s="217"/>
      <c r="H220" s="217">
        <v>69547</v>
      </c>
      <c r="I220" s="197"/>
      <c r="J220" s="238">
        <v>3.3300000000000003E-2</v>
      </c>
      <c r="K220" s="197"/>
      <c r="L220" s="217">
        <f>ROUND(F220*J220,0)</f>
        <v>6738</v>
      </c>
      <c r="M220" s="221">
        <v>-0.1</v>
      </c>
      <c r="N220" s="222">
        <v>40</v>
      </c>
      <c r="O220" s="222" t="s">
        <v>223</v>
      </c>
      <c r="P220" s="197"/>
      <c r="Q220" s="197"/>
    </row>
    <row r="221" spans="1:17">
      <c r="A221" s="210">
        <v>3</v>
      </c>
      <c r="B221" s="214">
        <v>391</v>
      </c>
      <c r="C221" s="214">
        <v>3910</v>
      </c>
      <c r="D221" s="215" t="s">
        <v>306</v>
      </c>
      <c r="E221" s="201"/>
      <c r="F221" s="217">
        <v>456050</v>
      </c>
      <c r="G221" s="217"/>
      <c r="H221" s="217">
        <v>32355</v>
      </c>
      <c r="I221" s="197"/>
      <c r="J221" s="238">
        <v>0.05</v>
      </c>
      <c r="K221" s="211"/>
      <c r="L221" s="233">
        <f>ROUND(F221*J221,0)</f>
        <v>22803</v>
      </c>
      <c r="M221" s="221">
        <v>0</v>
      </c>
      <c r="N221" s="222">
        <v>20</v>
      </c>
      <c r="O221" s="222" t="s">
        <v>307</v>
      </c>
      <c r="P221" s="197"/>
      <c r="Q221" s="197"/>
    </row>
    <row r="222" spans="1:17">
      <c r="A222" s="210">
        <v>4</v>
      </c>
      <c r="B222" s="214">
        <v>391</v>
      </c>
      <c r="C222" s="214" t="s">
        <v>308</v>
      </c>
      <c r="D222" s="215" t="s">
        <v>306</v>
      </c>
      <c r="E222" s="201"/>
      <c r="F222" s="217"/>
      <c r="G222" s="217"/>
      <c r="H222" s="217">
        <v>166</v>
      </c>
      <c r="I222" s="197"/>
      <c r="J222" s="238" t="s">
        <v>309</v>
      </c>
      <c r="K222" s="236" t="s">
        <v>293</v>
      </c>
      <c r="L222" s="217">
        <v>-1744</v>
      </c>
      <c r="M222" s="218" t="s">
        <v>292</v>
      </c>
      <c r="N222" s="222" t="s">
        <v>292</v>
      </c>
      <c r="O222" s="222" t="s">
        <v>292</v>
      </c>
      <c r="P222" s="197"/>
      <c r="Q222" s="197"/>
    </row>
    <row r="223" spans="1:17">
      <c r="A223" s="210">
        <v>5</v>
      </c>
      <c r="B223" s="214">
        <v>391</v>
      </c>
      <c r="C223" s="214">
        <v>3911</v>
      </c>
      <c r="D223" s="215" t="s">
        <v>310</v>
      </c>
      <c r="E223" s="201"/>
      <c r="F223" s="217">
        <v>6629656</v>
      </c>
      <c r="G223" s="217"/>
      <c r="H223" s="217">
        <v>2043801</v>
      </c>
      <c r="I223" s="197"/>
      <c r="J223" s="238">
        <v>0.2</v>
      </c>
      <c r="K223" s="197"/>
      <c r="L223" s="217">
        <f t="shared" ref="L223:L232" si="8">ROUND(F223*J223,0)</f>
        <v>1325931</v>
      </c>
      <c r="M223" s="221">
        <v>0</v>
      </c>
      <c r="N223" s="222">
        <v>5</v>
      </c>
      <c r="O223" s="222" t="s">
        <v>307</v>
      </c>
      <c r="P223" s="197"/>
      <c r="Q223" s="197"/>
    </row>
    <row r="224" spans="1:17">
      <c r="A224" s="210">
        <v>6</v>
      </c>
      <c r="B224" s="214">
        <v>391</v>
      </c>
      <c r="C224" s="214" t="s">
        <v>311</v>
      </c>
      <c r="D224" s="215" t="s">
        <v>310</v>
      </c>
      <c r="E224" s="201"/>
      <c r="F224" s="217"/>
      <c r="G224" s="217"/>
      <c r="H224" s="217">
        <v>32267</v>
      </c>
      <c r="I224" s="197"/>
      <c r="J224" s="238" t="s">
        <v>309</v>
      </c>
      <c r="K224" s="236" t="s">
        <v>293</v>
      </c>
      <c r="L224" s="217">
        <v>-16380</v>
      </c>
      <c r="M224" s="218" t="s">
        <v>292</v>
      </c>
      <c r="N224" s="222" t="s">
        <v>292</v>
      </c>
      <c r="O224" s="222" t="s">
        <v>292</v>
      </c>
      <c r="P224" s="197"/>
      <c r="Q224" s="197"/>
    </row>
    <row r="225" spans="1:17">
      <c r="A225" s="210">
        <v>7</v>
      </c>
      <c r="B225" s="214">
        <v>392</v>
      </c>
      <c r="C225" s="214">
        <v>3920</v>
      </c>
      <c r="D225" s="215" t="s">
        <v>312</v>
      </c>
      <c r="E225" s="201"/>
      <c r="F225" s="217">
        <v>1155292</v>
      </c>
      <c r="G225" s="217"/>
      <c r="H225" s="217">
        <v>518087</v>
      </c>
      <c r="I225" s="197"/>
      <c r="J225" s="238">
        <v>6.2E-2</v>
      </c>
      <c r="K225" s="197"/>
      <c r="L225" s="217" t="s">
        <v>313</v>
      </c>
      <c r="M225" s="221">
        <v>0</v>
      </c>
      <c r="N225" s="222">
        <v>12</v>
      </c>
      <c r="O225" s="222" t="s">
        <v>314</v>
      </c>
      <c r="P225" s="197"/>
      <c r="Q225" s="197"/>
    </row>
    <row r="226" spans="1:17">
      <c r="A226" s="210">
        <v>8</v>
      </c>
      <c r="B226" s="214">
        <v>392</v>
      </c>
      <c r="C226" s="214">
        <v>3921</v>
      </c>
      <c r="D226" s="215" t="s">
        <v>315</v>
      </c>
      <c r="E226" s="201"/>
      <c r="F226" s="217">
        <v>334258</v>
      </c>
      <c r="G226" s="217"/>
      <c r="H226" s="217">
        <v>224156</v>
      </c>
      <c r="I226" s="197"/>
      <c r="J226" s="238">
        <v>1.9300000000000001E-2</v>
      </c>
      <c r="K226" s="197"/>
      <c r="L226" s="217" t="s">
        <v>313</v>
      </c>
      <c r="M226" s="221">
        <v>0.05</v>
      </c>
      <c r="N226" s="222">
        <v>20</v>
      </c>
      <c r="O226" s="222" t="s">
        <v>230</v>
      </c>
      <c r="P226" s="197"/>
      <c r="Q226" s="197"/>
    </row>
    <row r="227" spans="1:17">
      <c r="A227" s="210">
        <v>9</v>
      </c>
      <c r="B227" s="214">
        <v>394</v>
      </c>
      <c r="C227" s="214">
        <v>3940</v>
      </c>
      <c r="D227" s="215" t="s">
        <v>316</v>
      </c>
      <c r="E227" s="201"/>
      <c r="F227" s="217">
        <v>4170777</v>
      </c>
      <c r="G227" s="217"/>
      <c r="H227" s="217">
        <v>1378493</v>
      </c>
      <c r="I227" s="197"/>
      <c r="J227" s="238">
        <v>0.04</v>
      </c>
      <c r="K227" s="220"/>
      <c r="L227" s="217">
        <f t="shared" si="8"/>
        <v>166831</v>
      </c>
      <c r="M227" s="221">
        <v>0</v>
      </c>
      <c r="N227" s="222">
        <v>25</v>
      </c>
      <c r="O227" s="222" t="s">
        <v>307</v>
      </c>
      <c r="P227" s="197"/>
      <c r="Q227" s="197"/>
    </row>
    <row r="228" spans="1:17">
      <c r="A228" s="210">
        <v>10</v>
      </c>
      <c r="B228" s="214">
        <v>394</v>
      </c>
      <c r="C228" s="214" t="s">
        <v>317</v>
      </c>
      <c r="D228" s="215" t="s">
        <v>316</v>
      </c>
      <c r="E228" s="201"/>
      <c r="F228" s="217"/>
      <c r="G228" s="217"/>
      <c r="H228" s="217">
        <v>-5733</v>
      </c>
      <c r="I228" s="197"/>
      <c r="J228" s="238" t="s">
        <v>309</v>
      </c>
      <c r="K228" s="236" t="s">
        <v>293</v>
      </c>
      <c r="L228" s="217">
        <v>8000</v>
      </c>
      <c r="M228" s="218" t="s">
        <v>292</v>
      </c>
      <c r="N228" s="222" t="s">
        <v>292</v>
      </c>
      <c r="O228" s="222" t="s">
        <v>292</v>
      </c>
      <c r="P228" s="197"/>
      <c r="Q228" s="197"/>
    </row>
    <row r="229" spans="1:17">
      <c r="A229" s="210">
        <v>11</v>
      </c>
      <c r="B229" s="214">
        <v>396</v>
      </c>
      <c r="C229" s="214">
        <v>3960</v>
      </c>
      <c r="D229" s="215" t="s">
        <v>318</v>
      </c>
      <c r="E229" s="201"/>
      <c r="F229" s="217">
        <v>14461</v>
      </c>
      <c r="G229" s="217"/>
      <c r="H229" s="217">
        <v>9699</v>
      </c>
      <c r="I229" s="197"/>
      <c r="J229" s="238">
        <v>4.1799999999999997E-2</v>
      </c>
      <c r="K229" s="220"/>
      <c r="L229" s="217" t="s">
        <v>313</v>
      </c>
      <c r="M229" s="221">
        <v>0</v>
      </c>
      <c r="N229" s="222">
        <v>15</v>
      </c>
      <c r="O229" s="222" t="s">
        <v>319</v>
      </c>
      <c r="P229" s="197"/>
      <c r="Q229" s="197"/>
    </row>
    <row r="230" spans="1:17">
      <c r="A230" s="210">
        <v>12</v>
      </c>
      <c r="B230" s="214">
        <v>397</v>
      </c>
      <c r="C230" s="214">
        <v>3970</v>
      </c>
      <c r="D230" s="215" t="s">
        <v>320</v>
      </c>
      <c r="E230" s="201"/>
      <c r="F230" s="217">
        <v>16197847</v>
      </c>
      <c r="G230" s="217"/>
      <c r="H230" s="217">
        <v>4545813</v>
      </c>
      <c r="I230" s="197"/>
      <c r="J230" s="238">
        <v>6.6699999999999995E-2</v>
      </c>
      <c r="K230" s="197"/>
      <c r="L230" s="217">
        <f t="shared" si="8"/>
        <v>1080396</v>
      </c>
      <c r="M230" s="221">
        <v>0</v>
      </c>
      <c r="N230" s="239">
        <v>15</v>
      </c>
      <c r="O230" s="239" t="s">
        <v>307</v>
      </c>
      <c r="P230" s="197"/>
      <c r="Q230" s="197"/>
    </row>
    <row r="231" spans="1:17">
      <c r="A231" s="210">
        <v>13</v>
      </c>
      <c r="B231" s="214" t="s">
        <v>321</v>
      </c>
      <c r="C231" s="214">
        <v>3970</v>
      </c>
      <c r="D231" s="215" t="s">
        <v>320</v>
      </c>
      <c r="E231" s="201"/>
      <c r="F231" s="217"/>
      <c r="G231" s="217"/>
      <c r="H231" s="217">
        <v>10000</v>
      </c>
      <c r="I231" s="197"/>
      <c r="J231" s="238" t="s">
        <v>309</v>
      </c>
      <c r="K231" s="236" t="s">
        <v>293</v>
      </c>
      <c r="L231" s="217">
        <v>-5942</v>
      </c>
      <c r="M231" s="218" t="s">
        <v>292</v>
      </c>
      <c r="N231" s="222" t="s">
        <v>292</v>
      </c>
      <c r="O231" s="222" t="s">
        <v>292</v>
      </c>
      <c r="P231" s="197"/>
      <c r="Q231" s="197"/>
    </row>
    <row r="232" spans="1:17">
      <c r="A232" s="210">
        <v>14</v>
      </c>
      <c r="B232" s="214"/>
      <c r="C232" s="214"/>
      <c r="D232" s="215" t="s">
        <v>239</v>
      </c>
      <c r="E232" s="201"/>
      <c r="F232" s="217">
        <v>0</v>
      </c>
      <c r="G232" s="217"/>
      <c r="H232" s="217">
        <v>0</v>
      </c>
      <c r="I232" s="197"/>
      <c r="J232" s="238">
        <v>8.2000000000000003E-2</v>
      </c>
      <c r="K232" s="197"/>
      <c r="L232" s="217">
        <f t="shared" si="8"/>
        <v>0</v>
      </c>
      <c r="M232" s="197"/>
      <c r="N232" s="197"/>
      <c r="O232" s="197"/>
      <c r="P232" s="197"/>
      <c r="Q232" s="197"/>
    </row>
    <row r="233" spans="1:17">
      <c r="A233" s="210">
        <v>15</v>
      </c>
      <c r="B233" s="215"/>
      <c r="C233" s="210">
        <v>108</v>
      </c>
      <c r="D233" s="201" t="s">
        <v>240</v>
      </c>
      <c r="E233" s="197"/>
      <c r="F233" s="217">
        <v>0</v>
      </c>
      <c r="G233" s="217"/>
      <c r="H233" s="217">
        <v>13552</v>
      </c>
      <c r="I233" s="197"/>
      <c r="J233" s="197"/>
      <c r="K233" s="197"/>
      <c r="L233" s="217"/>
      <c r="M233" s="197"/>
      <c r="N233" s="197"/>
      <c r="O233" s="197"/>
      <c r="P233" s="197"/>
      <c r="Q233" s="197"/>
    </row>
    <row r="234" spans="1:17">
      <c r="A234" s="197"/>
      <c r="B234" s="215"/>
      <c r="C234" s="210"/>
      <c r="D234" s="201"/>
      <c r="E234" s="197"/>
      <c r="F234" s="197"/>
      <c r="G234" s="197"/>
      <c r="H234" s="197"/>
      <c r="I234" s="197"/>
      <c r="J234" s="197"/>
      <c r="K234" s="197"/>
      <c r="L234" s="217"/>
      <c r="M234" s="197"/>
      <c r="N234" s="197"/>
      <c r="O234" s="197"/>
      <c r="P234" s="197"/>
      <c r="Q234" s="197"/>
    </row>
    <row r="235" spans="1:17">
      <c r="A235" s="197"/>
      <c r="B235" s="197"/>
      <c r="C235" s="197"/>
      <c r="D235" s="197"/>
      <c r="E235" s="197"/>
      <c r="F235" s="203"/>
      <c r="G235" s="203"/>
      <c r="H235" s="203"/>
      <c r="I235" s="203"/>
      <c r="J235" s="203"/>
      <c r="K235" s="203"/>
      <c r="L235" s="224"/>
      <c r="M235" s="203"/>
      <c r="N235" s="203"/>
      <c r="O235" s="203"/>
      <c r="P235" s="197"/>
      <c r="Q235" s="197"/>
    </row>
    <row r="236" spans="1:17">
      <c r="A236" s="204"/>
      <c r="B236" s="204"/>
      <c r="C236" s="204"/>
      <c r="D236" s="204"/>
      <c r="E236" s="204"/>
      <c r="F236" s="208"/>
      <c r="G236" s="208"/>
      <c r="H236" s="197"/>
      <c r="I236" s="197"/>
      <c r="J236" s="197"/>
      <c r="K236" s="197"/>
      <c r="L236" s="217"/>
      <c r="M236" s="197"/>
      <c r="N236" s="197"/>
      <c r="O236" s="197"/>
      <c r="P236" s="197"/>
      <c r="Q236" s="197"/>
    </row>
    <row r="237" spans="1:17">
      <c r="A237" s="210">
        <f>A233+1</f>
        <v>16</v>
      </c>
      <c r="B237" s="197"/>
      <c r="C237" s="197"/>
      <c r="D237" s="201" t="s">
        <v>322</v>
      </c>
      <c r="E237" s="201"/>
      <c r="F237" s="216">
        <f>SUM(F219:F236)</f>
        <v>66537591</v>
      </c>
      <c r="G237" s="202"/>
      <c r="H237" s="216">
        <f>SUM(H219:H236)</f>
        <v>24679970</v>
      </c>
      <c r="I237" s="197"/>
      <c r="J237" s="197"/>
      <c r="K237" s="197"/>
      <c r="L237" s="216">
        <f>SUM(L219:L236)</f>
        <v>7768180</v>
      </c>
      <c r="M237" s="197"/>
      <c r="N237" s="197"/>
      <c r="O237" s="197"/>
      <c r="P237" s="197"/>
      <c r="Q237" s="197"/>
    </row>
    <row r="238" spans="1:17">
      <c r="A238" s="197"/>
      <c r="B238" s="197"/>
      <c r="C238" s="197"/>
      <c r="D238" s="197"/>
      <c r="E238" s="197"/>
      <c r="F238" s="224"/>
      <c r="G238" s="224"/>
      <c r="H238" s="224"/>
      <c r="I238" s="203"/>
      <c r="J238" s="203"/>
      <c r="K238" s="203"/>
      <c r="L238" s="224"/>
      <c r="M238" s="203"/>
      <c r="N238" s="203"/>
      <c r="O238" s="203"/>
      <c r="P238" s="197"/>
      <c r="Q238" s="197"/>
    </row>
    <row r="239" spans="1:17">
      <c r="A239" s="204"/>
      <c r="B239" s="204"/>
      <c r="C239" s="204"/>
      <c r="D239" s="204"/>
      <c r="E239" s="204"/>
      <c r="F239" s="240"/>
      <c r="G239" s="240"/>
      <c r="H239" s="217"/>
      <c r="I239" s="197"/>
      <c r="J239" s="197"/>
      <c r="K239" s="197"/>
      <c r="L239" s="217"/>
      <c r="M239" s="197"/>
      <c r="N239" s="197"/>
      <c r="O239" s="197"/>
      <c r="P239" s="197"/>
      <c r="Q239" s="197"/>
    </row>
    <row r="240" spans="1:17">
      <c r="A240" s="210">
        <v>17</v>
      </c>
      <c r="B240" s="197"/>
      <c r="C240" s="197"/>
      <c r="D240" s="201" t="s">
        <v>323</v>
      </c>
      <c r="E240" s="201"/>
      <c r="F240" s="216">
        <f>F237+F188+F130+F83+F38</f>
        <v>2146305257</v>
      </c>
      <c r="G240" s="202"/>
      <c r="H240" s="216">
        <f>H237+H188+H130+H83+H38</f>
        <v>830985236</v>
      </c>
      <c r="I240" s="197"/>
      <c r="J240" s="197"/>
      <c r="K240" s="197"/>
      <c r="L240" s="216">
        <f>L237+L188+L130+L83+L38</f>
        <v>64776481</v>
      </c>
      <c r="M240" s="197"/>
      <c r="N240" s="197"/>
      <c r="O240" s="197"/>
      <c r="P240" s="197"/>
      <c r="Q240" s="197"/>
    </row>
    <row r="241" spans="1:17">
      <c r="A241" s="197"/>
      <c r="B241" s="197"/>
      <c r="C241" s="197"/>
      <c r="D241" s="197"/>
      <c r="E241" s="197"/>
      <c r="F241" s="203"/>
      <c r="G241" s="203"/>
      <c r="H241" s="203"/>
      <c r="I241" s="203"/>
      <c r="J241" s="203"/>
      <c r="K241" s="203"/>
      <c r="L241" s="203"/>
      <c r="M241" s="203"/>
      <c r="N241" s="203"/>
      <c r="O241" s="203"/>
      <c r="P241" s="197"/>
      <c r="Q241" s="197"/>
    </row>
    <row r="242" spans="1:17">
      <c r="A242" s="204"/>
      <c r="B242" s="204"/>
      <c r="C242" s="204"/>
      <c r="D242" s="204"/>
      <c r="E242" s="204"/>
      <c r="F242" s="208"/>
      <c r="G242" s="208"/>
      <c r="H242" s="197"/>
      <c r="I242" s="197"/>
      <c r="J242" s="197"/>
      <c r="K242" s="197"/>
      <c r="L242" s="197"/>
      <c r="M242" s="197"/>
      <c r="N242" s="197"/>
      <c r="O242" s="197"/>
      <c r="P242" s="197"/>
      <c r="Q242" s="197"/>
    </row>
    <row r="243" spans="1:17">
      <c r="A243" s="220" t="s">
        <v>273</v>
      </c>
      <c r="B243" s="197"/>
      <c r="C243" s="197"/>
      <c r="D243" s="197"/>
      <c r="E243" s="197"/>
      <c r="F243" s="197"/>
      <c r="G243" s="197"/>
      <c r="H243" s="197"/>
      <c r="I243" s="197"/>
      <c r="J243" s="197"/>
      <c r="K243" s="197"/>
      <c r="L243" s="197"/>
      <c r="M243" s="197"/>
      <c r="N243" s="197"/>
      <c r="O243" s="197"/>
      <c r="P243" s="197"/>
      <c r="Q243" s="197"/>
    </row>
    <row r="244" spans="1:17">
      <c r="A244" s="236" t="s">
        <v>324</v>
      </c>
      <c r="B244" s="197"/>
      <c r="C244" s="197"/>
      <c r="D244" s="197"/>
      <c r="E244" s="197"/>
      <c r="F244" s="197"/>
      <c r="G244" s="197"/>
      <c r="H244" s="197"/>
      <c r="I244" s="197"/>
      <c r="J244" s="197"/>
      <c r="K244" s="197"/>
      <c r="L244" s="197"/>
      <c r="M244" s="197"/>
      <c r="N244" s="197"/>
      <c r="O244" s="197"/>
      <c r="P244" s="197"/>
      <c r="Q244" s="197"/>
    </row>
    <row r="245" spans="1:17">
      <c r="A245" s="220"/>
      <c r="B245" s="197"/>
      <c r="C245" s="197"/>
      <c r="D245" s="197"/>
      <c r="E245" s="197"/>
      <c r="F245" s="197"/>
      <c r="G245" s="197"/>
      <c r="H245" s="197"/>
      <c r="I245" s="197"/>
      <c r="J245" s="197"/>
      <c r="K245" s="197"/>
      <c r="L245" s="197"/>
      <c r="M245" s="197"/>
      <c r="N245" s="197"/>
      <c r="O245" s="197"/>
      <c r="P245" s="197"/>
      <c r="Q245" s="197"/>
    </row>
    <row r="246" spans="1:17">
      <c r="A246" s="197"/>
      <c r="B246" s="197"/>
      <c r="C246" s="197"/>
      <c r="D246" s="197"/>
      <c r="E246" s="197"/>
      <c r="F246" s="197"/>
      <c r="G246" s="197"/>
      <c r="H246" s="197"/>
      <c r="I246" s="197"/>
      <c r="J246" s="197"/>
      <c r="K246" s="197"/>
      <c r="L246" s="197"/>
      <c r="M246" s="197"/>
      <c r="N246" s="197"/>
      <c r="O246" s="197"/>
      <c r="P246" s="197"/>
      <c r="Q246" s="197"/>
    </row>
    <row r="247" spans="1:17">
      <c r="A247" s="196" t="str">
        <f t="shared" ref="A247:A252" si="9">A1</f>
        <v>DUKE ENERGY KENTUCKY, INC.</v>
      </c>
      <c r="B247" s="196"/>
      <c r="C247" s="196"/>
      <c r="D247" s="196"/>
      <c r="E247" s="196"/>
      <c r="F247" s="196"/>
      <c r="G247" s="196"/>
      <c r="H247" s="196"/>
      <c r="I247" s="196"/>
      <c r="J247" s="196"/>
      <c r="K247" s="196"/>
      <c r="L247" s="196"/>
      <c r="M247" s="196"/>
      <c r="N247" s="196"/>
      <c r="O247" s="196"/>
      <c r="P247" s="197"/>
      <c r="Q247" s="197"/>
    </row>
    <row r="248" spans="1:17">
      <c r="A248" s="196" t="str">
        <f t="shared" si="9"/>
        <v>CASE NO. 2022-00372</v>
      </c>
      <c r="B248" s="196"/>
      <c r="C248" s="196"/>
      <c r="D248" s="196"/>
      <c r="E248" s="196"/>
      <c r="F248" s="196"/>
      <c r="G248" s="196"/>
      <c r="H248" s="196"/>
      <c r="I248" s="196"/>
      <c r="J248" s="196"/>
      <c r="K248" s="196"/>
      <c r="L248" s="196"/>
      <c r="M248" s="196"/>
      <c r="N248" s="196"/>
      <c r="O248" s="196"/>
      <c r="P248" s="197"/>
      <c r="Q248" s="197"/>
    </row>
    <row r="249" spans="1:17">
      <c r="A249" s="196" t="str">
        <f t="shared" si="9"/>
        <v>DEPRECIATION AND AMORTIZATION ACCRUAL RATES AND</v>
      </c>
      <c r="B249" s="196"/>
      <c r="C249" s="196"/>
      <c r="D249" s="196"/>
      <c r="E249" s="196"/>
      <c r="F249" s="196"/>
      <c r="G249" s="196"/>
      <c r="H249" s="196"/>
      <c r="I249" s="196"/>
      <c r="J249" s="196"/>
      <c r="K249" s="196"/>
      <c r="L249" s="196"/>
      <c r="M249" s="196"/>
      <c r="N249" s="196"/>
      <c r="O249" s="196"/>
      <c r="P249" s="197"/>
      <c r="Q249" s="197"/>
    </row>
    <row r="250" spans="1:17">
      <c r="A250" s="196" t="str">
        <f t="shared" si="9"/>
        <v>JURISDICTIONAL ACCUMULATED BALANCES BY ACCOUNTS,</v>
      </c>
      <c r="B250" s="196"/>
      <c r="C250" s="196"/>
      <c r="D250" s="196"/>
      <c r="E250" s="196"/>
      <c r="F250" s="196"/>
      <c r="G250" s="196"/>
      <c r="H250" s="196"/>
      <c r="I250" s="196"/>
      <c r="J250" s="196"/>
      <c r="K250" s="196"/>
      <c r="L250" s="196"/>
      <c r="M250" s="196"/>
      <c r="N250" s="196"/>
      <c r="O250" s="196"/>
      <c r="P250" s="197"/>
      <c r="Q250" s="197"/>
    </row>
    <row r="251" spans="1:17">
      <c r="A251" s="196" t="str">
        <f t="shared" si="9"/>
        <v>FUNCTIONAL CLASS OR MAJOR PROPERTY GROUP</v>
      </c>
      <c r="B251" s="196"/>
      <c r="C251" s="196"/>
      <c r="D251" s="196"/>
      <c r="E251" s="196"/>
      <c r="F251" s="196"/>
      <c r="G251" s="196"/>
      <c r="H251" s="196"/>
      <c r="I251" s="196"/>
      <c r="J251" s="196"/>
      <c r="K251" s="196"/>
      <c r="L251" s="196"/>
      <c r="M251" s="196"/>
      <c r="N251" s="196"/>
      <c r="O251" s="196"/>
      <c r="P251" s="197"/>
      <c r="Q251" s="197"/>
    </row>
    <row r="252" spans="1:17">
      <c r="A252" s="196" t="str">
        <f t="shared" si="9"/>
        <v>THIRTEEN MONTH AVERAGE AS OF JUNE 30, 2024</v>
      </c>
      <c r="B252" s="196"/>
      <c r="C252" s="196"/>
      <c r="D252" s="196"/>
      <c r="E252" s="196"/>
      <c r="F252" s="196"/>
      <c r="G252" s="196"/>
      <c r="H252" s="196"/>
      <c r="I252" s="196"/>
      <c r="J252" s="196"/>
      <c r="K252" s="196"/>
      <c r="L252" s="196"/>
      <c r="M252" s="196"/>
      <c r="N252" s="196"/>
      <c r="O252" s="196"/>
      <c r="P252" s="197"/>
      <c r="Q252" s="197"/>
    </row>
    <row r="253" spans="1:17">
      <c r="A253" s="196"/>
      <c r="B253" s="196"/>
      <c r="C253" s="196"/>
      <c r="D253" s="196"/>
      <c r="E253" s="196"/>
      <c r="F253" s="196"/>
      <c r="G253" s="196"/>
      <c r="H253" s="197"/>
      <c r="I253" s="197"/>
      <c r="J253" s="197"/>
      <c r="K253" s="197"/>
      <c r="L253" s="197"/>
      <c r="M253" s="197"/>
      <c r="N253" s="197"/>
      <c r="O253" s="197"/>
      <c r="P253" s="197"/>
      <c r="Q253" s="197"/>
    </row>
    <row r="254" spans="1:17">
      <c r="A254" s="196" t="s">
        <v>325</v>
      </c>
      <c r="B254" s="196"/>
      <c r="C254" s="196"/>
      <c r="D254" s="196"/>
      <c r="E254" s="196"/>
      <c r="F254" s="196"/>
      <c r="G254" s="196"/>
      <c r="H254" s="196"/>
      <c r="I254" s="196"/>
      <c r="J254" s="196"/>
      <c r="K254" s="196"/>
      <c r="L254" s="196"/>
      <c r="M254" s="196"/>
      <c r="N254" s="196"/>
      <c r="O254" s="196"/>
      <c r="P254" s="197"/>
      <c r="Q254" s="197"/>
    </row>
    <row r="255" spans="1:17">
      <c r="A255" s="200" t="s">
        <v>175</v>
      </c>
      <c r="B255" s="200"/>
      <c r="C255" s="200"/>
      <c r="D255" s="200"/>
      <c r="E255" s="200"/>
      <c r="F255" s="200"/>
      <c r="G255" s="200"/>
      <c r="H255" s="200"/>
      <c r="I255" s="200"/>
      <c r="J255" s="200"/>
      <c r="K255" s="200"/>
      <c r="L255" s="200"/>
      <c r="M255" s="200"/>
      <c r="N255" s="200"/>
      <c r="O255" s="200"/>
      <c r="P255" s="197"/>
      <c r="Q255" s="197"/>
    </row>
    <row r="256" spans="1:17">
      <c r="A256" s="197"/>
      <c r="B256" s="197"/>
      <c r="C256" s="197"/>
      <c r="D256" s="197"/>
      <c r="E256" s="197"/>
      <c r="F256" s="197"/>
      <c r="G256" s="197"/>
      <c r="H256" s="197"/>
      <c r="I256" s="197"/>
      <c r="J256" s="197"/>
      <c r="K256" s="197"/>
      <c r="L256" s="197"/>
      <c r="M256" s="197"/>
      <c r="N256" s="197"/>
      <c r="O256" s="197"/>
      <c r="P256" s="197"/>
      <c r="Q256" s="197"/>
    </row>
    <row r="257" spans="1:17">
      <c r="A257" s="201" t="str">
        <f>A12</f>
        <v>DATA:  BASE PERIOD  "X" FORECASTED PERIOD</v>
      </c>
      <c r="B257" s="197"/>
      <c r="C257" s="197"/>
      <c r="D257" s="197"/>
      <c r="E257" s="197"/>
      <c r="F257" s="197"/>
      <c r="G257" s="197"/>
      <c r="H257" s="197"/>
      <c r="I257" s="197"/>
      <c r="J257" s="197"/>
      <c r="K257" s="197"/>
      <c r="L257" s="197"/>
      <c r="M257" s="202" t="str">
        <f>M12</f>
        <v>SCHEDULE B-3.2</v>
      </c>
      <c r="N257" s="197"/>
      <c r="O257" s="197"/>
      <c r="P257" s="197"/>
      <c r="Q257" s="197"/>
    </row>
    <row r="258" spans="1:17">
      <c r="A258" s="201" t="str">
        <f>A13</f>
        <v xml:space="preserve">TYPE OF FILING:  "X" ORIGINAL   UPDATED    REVISED  </v>
      </c>
      <c r="B258" s="197"/>
      <c r="C258" s="197"/>
      <c r="D258" s="197"/>
      <c r="E258" s="197"/>
      <c r="F258" s="197"/>
      <c r="G258" s="197"/>
      <c r="H258" s="197"/>
      <c r="I258" s="197"/>
      <c r="J258" s="197"/>
      <c r="K258" s="197"/>
      <c r="L258" s="197"/>
      <c r="M258" s="202" t="s">
        <v>326</v>
      </c>
      <c r="N258" s="197"/>
      <c r="O258" s="197"/>
      <c r="P258" s="197"/>
      <c r="Q258" s="197"/>
    </row>
    <row r="259" spans="1:17">
      <c r="A259" s="201" t="str">
        <f>A14</f>
        <v>WORK PAPER REFERENCE NOS.: SCHEDULE B-2.1, SCHEDULE B-3</v>
      </c>
      <c r="B259" s="197"/>
      <c r="C259" s="197"/>
      <c r="D259" s="197"/>
      <c r="E259" s="197"/>
      <c r="F259" s="197"/>
      <c r="G259" s="197"/>
      <c r="H259" s="197"/>
      <c r="I259" s="197"/>
      <c r="J259" s="197"/>
      <c r="K259" s="197"/>
      <c r="L259" s="197"/>
      <c r="M259" s="202" t="str">
        <f>M14</f>
        <v>WITNESS RESPONSIBLE:</v>
      </c>
      <c r="N259" s="197"/>
      <c r="O259" s="197"/>
      <c r="P259" s="197"/>
      <c r="Q259" s="197"/>
    </row>
    <row r="260" spans="1:17">
      <c r="A260" s="197"/>
      <c r="B260" s="197"/>
      <c r="C260" s="197"/>
      <c r="D260" s="197"/>
      <c r="E260" s="197"/>
      <c r="F260" s="197"/>
      <c r="G260" s="197"/>
      <c r="H260" s="197"/>
      <c r="I260" s="197"/>
      <c r="J260" s="197"/>
      <c r="K260" s="197"/>
      <c r="L260" s="197"/>
      <c r="M260" s="217" t="str">
        <f>M15</f>
        <v>G. S. CARPENTER / H. C. DANG</v>
      </c>
      <c r="N260" s="197"/>
      <c r="O260" s="197"/>
      <c r="P260" s="197"/>
      <c r="Q260" s="197"/>
    </row>
    <row r="261" spans="1:17">
      <c r="A261" s="197"/>
      <c r="B261" s="197"/>
      <c r="C261" s="197"/>
      <c r="D261" s="197"/>
      <c r="E261" s="197"/>
      <c r="F261" s="197"/>
      <c r="G261" s="197"/>
      <c r="H261" s="197"/>
      <c r="I261" s="197"/>
      <c r="J261" s="197"/>
      <c r="K261" s="197"/>
      <c r="L261" s="197"/>
      <c r="M261" s="197"/>
      <c r="N261" s="197"/>
      <c r="O261" s="197"/>
      <c r="P261" s="197"/>
      <c r="Q261" s="197"/>
    </row>
    <row r="262" spans="1:17">
      <c r="A262" s="197"/>
      <c r="B262" s="197"/>
      <c r="C262" s="197"/>
      <c r="D262" s="197"/>
      <c r="E262" s="197"/>
      <c r="F262" s="197"/>
      <c r="G262" s="197"/>
      <c r="H262" s="197"/>
      <c r="I262" s="197"/>
      <c r="J262" s="197"/>
      <c r="K262" s="197"/>
      <c r="L262" s="197"/>
      <c r="M262" s="197"/>
      <c r="N262" s="197"/>
      <c r="O262" s="197"/>
      <c r="P262" s="197"/>
      <c r="Q262" s="197"/>
    </row>
    <row r="263" spans="1:17">
      <c r="A263" s="197"/>
      <c r="B263" s="197"/>
      <c r="C263" s="197"/>
      <c r="D263" s="197"/>
      <c r="E263" s="197"/>
      <c r="F263" s="203"/>
      <c r="G263" s="203"/>
      <c r="H263" s="203"/>
      <c r="I263" s="203"/>
      <c r="J263" s="203"/>
      <c r="K263" s="203"/>
      <c r="L263" s="203"/>
      <c r="M263" s="203"/>
      <c r="N263" s="203"/>
      <c r="O263" s="203"/>
      <c r="P263" s="197"/>
      <c r="Q263" s="197"/>
    </row>
    <row r="264" spans="1:17">
      <c r="A264" s="204"/>
      <c r="B264" s="205"/>
      <c r="C264" s="206"/>
      <c r="D264" s="204"/>
      <c r="E264" s="204"/>
      <c r="F264" s="207" t="s">
        <v>183</v>
      </c>
      <c r="G264" s="207"/>
      <c r="H264" s="207"/>
      <c r="I264" s="197"/>
      <c r="J264" s="197"/>
      <c r="K264" s="197"/>
      <c r="L264" s="197"/>
      <c r="M264" s="197"/>
      <c r="N264" s="197"/>
      <c r="O264" s="197"/>
      <c r="P264" s="197"/>
      <c r="Q264" s="197"/>
    </row>
    <row r="265" spans="1:17">
      <c r="A265" s="208"/>
      <c r="B265" s="209" t="s">
        <v>184</v>
      </c>
      <c r="C265" s="209" t="s">
        <v>185</v>
      </c>
      <c r="D265" s="210" t="s">
        <v>186</v>
      </c>
      <c r="E265" s="210"/>
      <c r="F265" s="676" t="s">
        <v>187</v>
      </c>
      <c r="G265" s="676"/>
      <c r="H265" s="676"/>
      <c r="I265" s="197"/>
      <c r="J265" s="210" t="s">
        <v>188</v>
      </c>
      <c r="K265" s="197"/>
      <c r="L265" s="210" t="s">
        <v>189</v>
      </c>
      <c r="M265" s="197"/>
      <c r="N265" s="210" t="s">
        <v>190</v>
      </c>
      <c r="O265" s="197"/>
      <c r="P265" s="197"/>
      <c r="Q265" s="197"/>
    </row>
    <row r="266" spans="1:17">
      <c r="A266" s="210" t="s">
        <v>80</v>
      </c>
      <c r="B266" s="210" t="s">
        <v>191</v>
      </c>
      <c r="C266" s="210" t="s">
        <v>191</v>
      </c>
      <c r="D266" s="210" t="s">
        <v>192</v>
      </c>
      <c r="E266" s="210"/>
      <c r="F266" s="210" t="s">
        <v>193</v>
      </c>
      <c r="G266" s="210"/>
      <c r="H266" s="210" t="s">
        <v>194</v>
      </c>
      <c r="I266" s="197"/>
      <c r="J266" s="210" t="s">
        <v>195</v>
      </c>
      <c r="K266" s="197"/>
      <c r="L266" s="210" t="s">
        <v>196</v>
      </c>
      <c r="M266" s="211" t="s">
        <v>197</v>
      </c>
      <c r="N266" s="210" t="s">
        <v>198</v>
      </c>
      <c r="O266" s="210" t="s">
        <v>199</v>
      </c>
      <c r="P266" s="197"/>
      <c r="Q266" s="197"/>
    </row>
    <row r="267" spans="1:17">
      <c r="A267" s="210" t="s">
        <v>200</v>
      </c>
      <c r="B267" s="210" t="s">
        <v>200</v>
      </c>
      <c r="C267" s="210" t="s">
        <v>200</v>
      </c>
      <c r="D267" s="210" t="s">
        <v>201</v>
      </c>
      <c r="E267" s="210"/>
      <c r="F267" s="210" t="s">
        <v>202</v>
      </c>
      <c r="G267" s="210"/>
      <c r="H267" s="210" t="s">
        <v>203</v>
      </c>
      <c r="I267" s="197"/>
      <c r="J267" s="210" t="s">
        <v>204</v>
      </c>
      <c r="K267" s="197"/>
      <c r="L267" s="210" t="s">
        <v>84</v>
      </c>
      <c r="M267" s="210" t="s">
        <v>205</v>
      </c>
      <c r="N267" s="210" t="s">
        <v>206</v>
      </c>
      <c r="O267" s="210" t="s">
        <v>207</v>
      </c>
      <c r="P267" s="197"/>
      <c r="Q267" s="197"/>
    </row>
    <row r="268" spans="1:17">
      <c r="A268" s="212" t="s">
        <v>208</v>
      </c>
      <c r="B268" s="212" t="s">
        <v>209</v>
      </c>
      <c r="C268" s="212" t="s">
        <v>210</v>
      </c>
      <c r="D268" s="212" t="s">
        <v>211</v>
      </c>
      <c r="E268" s="212"/>
      <c r="F268" s="212" t="s">
        <v>212</v>
      </c>
      <c r="G268" s="212"/>
      <c r="H268" s="212" t="s">
        <v>213</v>
      </c>
      <c r="I268" s="203"/>
      <c r="J268" s="212" t="s">
        <v>214</v>
      </c>
      <c r="K268" s="212"/>
      <c r="L268" s="212" t="s">
        <v>215</v>
      </c>
      <c r="M268" s="212" t="s">
        <v>216</v>
      </c>
      <c r="N268" s="212" t="s">
        <v>217</v>
      </c>
      <c r="O268" s="212" t="s">
        <v>218</v>
      </c>
      <c r="P268" s="197"/>
      <c r="Q268" s="197"/>
    </row>
    <row r="269" spans="1:17">
      <c r="A269" s="211"/>
      <c r="B269" s="211"/>
      <c r="C269" s="211"/>
      <c r="D269" s="211"/>
      <c r="E269" s="211"/>
      <c r="F269" s="210" t="s">
        <v>219</v>
      </c>
      <c r="G269" s="211"/>
      <c r="H269" s="210" t="s">
        <v>219</v>
      </c>
      <c r="I269" s="197"/>
      <c r="J269" s="211"/>
      <c r="K269" s="211"/>
      <c r="L269" s="210" t="s">
        <v>219</v>
      </c>
      <c r="M269" s="211"/>
      <c r="N269" s="211"/>
      <c r="O269" s="211"/>
      <c r="P269" s="197"/>
      <c r="Q269" s="197"/>
    </row>
    <row r="270" spans="1:17">
      <c r="A270" s="197"/>
      <c r="B270" s="197"/>
      <c r="C270" s="197"/>
      <c r="D270" s="197"/>
      <c r="E270" s="197"/>
      <c r="F270" s="197"/>
      <c r="G270" s="197"/>
      <c r="H270" s="197"/>
      <c r="I270" s="197"/>
      <c r="J270" s="197"/>
      <c r="K270" s="197"/>
      <c r="L270" s="197"/>
      <c r="M270" s="197"/>
      <c r="N270" s="197"/>
      <c r="O270" s="197"/>
      <c r="P270" s="197"/>
      <c r="Q270" s="197"/>
    </row>
    <row r="271" spans="1:17">
      <c r="A271" s="210" t="s">
        <v>245</v>
      </c>
      <c r="B271" s="210"/>
      <c r="C271" s="214">
        <v>1030</v>
      </c>
      <c r="D271" s="215" t="s">
        <v>305</v>
      </c>
      <c r="E271" s="201"/>
      <c r="F271" s="216">
        <v>25479678</v>
      </c>
      <c r="G271" s="201"/>
      <c r="H271" s="217">
        <v>22575506</v>
      </c>
      <c r="I271" s="197"/>
      <c r="J271" s="218" t="s">
        <v>234</v>
      </c>
      <c r="K271" s="241" t="s">
        <v>327</v>
      </c>
      <c r="L271" s="217">
        <v>0</v>
      </c>
      <c r="M271" s="219" t="s">
        <v>328</v>
      </c>
      <c r="N271" s="43"/>
      <c r="O271" s="43"/>
      <c r="P271" s="197"/>
      <c r="Q271" s="197"/>
    </row>
    <row r="272" spans="1:17">
      <c r="A272" s="210">
        <v>2</v>
      </c>
      <c r="B272" s="210"/>
      <c r="C272" s="214">
        <v>1890</v>
      </c>
      <c r="D272" s="215" t="s">
        <v>220</v>
      </c>
      <c r="E272" s="201"/>
      <c r="F272" s="216">
        <v>1183573</v>
      </c>
      <c r="G272" s="201"/>
      <c r="H272" s="217">
        <v>0</v>
      </c>
      <c r="I272" s="197"/>
      <c r="J272" s="218">
        <v>0</v>
      </c>
      <c r="K272" s="197"/>
      <c r="L272" s="217">
        <f t="shared" ref="L272:L285" si="10">ROUND(F272*J272,0)</f>
        <v>0</v>
      </c>
      <c r="M272" s="219" t="s">
        <v>221</v>
      </c>
      <c r="N272" s="43"/>
      <c r="O272" s="43"/>
      <c r="P272" s="197"/>
      <c r="Q272" s="197"/>
    </row>
    <row r="273" spans="1:17">
      <c r="A273" s="210">
        <v>3</v>
      </c>
      <c r="B273" s="210"/>
      <c r="C273" s="214">
        <v>1900</v>
      </c>
      <c r="D273" s="215" t="s">
        <v>222</v>
      </c>
      <c r="E273" s="201"/>
      <c r="F273" s="216">
        <v>12370141</v>
      </c>
      <c r="G273" s="201"/>
      <c r="H273" s="217">
        <v>-2162935</v>
      </c>
      <c r="I273" s="197"/>
      <c r="J273" s="218" t="s">
        <v>234</v>
      </c>
      <c r="K273" s="242" t="s">
        <v>293</v>
      </c>
      <c r="L273" s="243">
        <v>0</v>
      </c>
      <c r="M273" s="244">
        <v>-0.1</v>
      </c>
      <c r="N273" s="219" t="s">
        <v>234</v>
      </c>
      <c r="O273" s="219" t="s">
        <v>234</v>
      </c>
      <c r="P273" s="197"/>
      <c r="Q273" s="197"/>
    </row>
    <row r="274" spans="1:17">
      <c r="A274" s="210">
        <v>4</v>
      </c>
      <c r="B274" s="210"/>
      <c r="C274" s="214">
        <v>1910</v>
      </c>
      <c r="D274" s="215" t="s">
        <v>306</v>
      </c>
      <c r="E274" s="201"/>
      <c r="F274" s="216">
        <v>896326</v>
      </c>
      <c r="G274" s="201"/>
      <c r="H274" s="217">
        <v>330332</v>
      </c>
      <c r="I274" s="197"/>
      <c r="J274" s="218">
        <v>0.05</v>
      </c>
      <c r="K274" s="197"/>
      <c r="L274" s="217">
        <f t="shared" si="10"/>
        <v>44816</v>
      </c>
      <c r="M274" s="244">
        <v>0</v>
      </c>
      <c r="N274" s="245">
        <v>20</v>
      </c>
      <c r="O274" s="245" t="s">
        <v>307</v>
      </c>
      <c r="P274" s="197"/>
      <c r="Q274" s="197"/>
    </row>
    <row r="275" spans="1:17">
      <c r="A275" s="210">
        <v>5</v>
      </c>
      <c r="B275" s="210"/>
      <c r="C275" s="214" t="s">
        <v>329</v>
      </c>
      <c r="D275" s="215" t="s">
        <v>306</v>
      </c>
      <c r="E275" s="201"/>
      <c r="G275" s="201"/>
      <c r="H275" s="217">
        <v>73</v>
      </c>
      <c r="I275" s="197"/>
      <c r="J275" s="218" t="s">
        <v>309</v>
      </c>
      <c r="K275" s="236" t="s">
        <v>330</v>
      </c>
      <c r="L275" s="217">
        <v>-12200</v>
      </c>
      <c r="M275" s="221" t="s">
        <v>292</v>
      </c>
      <c r="N275" s="222" t="s">
        <v>292</v>
      </c>
      <c r="O275" s="222" t="s">
        <v>292</v>
      </c>
      <c r="P275" s="197"/>
      <c r="Q275" s="197"/>
    </row>
    <row r="276" spans="1:17">
      <c r="A276" s="210">
        <v>6</v>
      </c>
      <c r="B276" s="210"/>
      <c r="C276" s="214">
        <v>1911</v>
      </c>
      <c r="D276" s="215" t="s">
        <v>331</v>
      </c>
      <c r="E276" s="201"/>
      <c r="F276" s="216">
        <v>1336</v>
      </c>
      <c r="G276" s="201"/>
      <c r="H276" s="217">
        <v>-10099</v>
      </c>
      <c r="I276" s="197"/>
      <c r="J276" s="227">
        <v>0.10009999999999999</v>
      </c>
      <c r="K276" s="197"/>
      <c r="L276" s="217">
        <f t="shared" si="10"/>
        <v>134</v>
      </c>
      <c r="M276" s="218">
        <v>0</v>
      </c>
      <c r="N276" s="222">
        <v>5</v>
      </c>
      <c r="O276" s="222" t="s">
        <v>307</v>
      </c>
      <c r="P276" s="197"/>
      <c r="Q276" s="197"/>
    </row>
    <row r="277" spans="1:17">
      <c r="A277" s="210">
        <v>7</v>
      </c>
      <c r="B277" s="210"/>
      <c r="C277" s="214" t="s">
        <v>332</v>
      </c>
      <c r="D277" s="215" t="s">
        <v>331</v>
      </c>
      <c r="E277" s="201"/>
      <c r="G277" s="201"/>
      <c r="H277" s="217">
        <v>-7680</v>
      </c>
      <c r="I277" s="197"/>
      <c r="J277" s="218" t="s">
        <v>309</v>
      </c>
      <c r="K277" s="236" t="s">
        <v>330</v>
      </c>
      <c r="L277" s="217">
        <v>6208</v>
      </c>
      <c r="M277" s="221" t="s">
        <v>292</v>
      </c>
      <c r="N277" s="222" t="s">
        <v>292</v>
      </c>
      <c r="O277" s="222" t="s">
        <v>292</v>
      </c>
      <c r="P277" s="197"/>
      <c r="Q277" s="197"/>
    </row>
    <row r="278" spans="1:17">
      <c r="A278" s="210">
        <v>8</v>
      </c>
      <c r="B278" s="210"/>
      <c r="C278" s="214">
        <v>1940</v>
      </c>
      <c r="D278" s="215" t="s">
        <v>316</v>
      </c>
      <c r="E278" s="201"/>
      <c r="F278" s="216">
        <v>126798</v>
      </c>
      <c r="G278" s="201"/>
      <c r="H278" s="217">
        <v>71770</v>
      </c>
      <c r="I278" s="197"/>
      <c r="J278" s="227">
        <v>0.04</v>
      </c>
      <c r="K278" s="197"/>
      <c r="L278" s="217">
        <f t="shared" si="10"/>
        <v>5072</v>
      </c>
      <c r="M278" s="218">
        <v>0</v>
      </c>
      <c r="N278" s="222">
        <v>25</v>
      </c>
      <c r="O278" s="222" t="s">
        <v>307</v>
      </c>
      <c r="P278" s="197"/>
      <c r="Q278" s="197"/>
    </row>
    <row r="279" spans="1:17">
      <c r="A279" s="210">
        <v>9</v>
      </c>
      <c r="B279" s="210"/>
      <c r="C279" s="214" t="s">
        <v>333</v>
      </c>
      <c r="D279" s="215" t="s">
        <v>316</v>
      </c>
      <c r="E279" s="201"/>
      <c r="G279" s="201"/>
      <c r="H279" s="217">
        <v>2400</v>
      </c>
      <c r="I279" s="197"/>
      <c r="J279" s="218" t="s">
        <v>309</v>
      </c>
      <c r="K279" s="236" t="s">
        <v>330</v>
      </c>
      <c r="L279" s="217">
        <v>-4480</v>
      </c>
      <c r="M279" s="221" t="s">
        <v>292</v>
      </c>
      <c r="N279" s="222" t="s">
        <v>292</v>
      </c>
      <c r="O279" s="222" t="s">
        <v>292</v>
      </c>
      <c r="P279" s="197"/>
      <c r="Q279" s="197"/>
    </row>
    <row r="280" spans="1:17">
      <c r="A280" s="210">
        <v>10</v>
      </c>
      <c r="B280" s="210"/>
      <c r="C280" s="214">
        <v>1970</v>
      </c>
      <c r="D280" s="215" t="s">
        <v>320</v>
      </c>
      <c r="E280" s="201"/>
      <c r="F280" s="216">
        <v>6533621</v>
      </c>
      <c r="G280" s="201"/>
      <c r="H280" s="217">
        <v>5091915</v>
      </c>
      <c r="I280" s="197"/>
      <c r="J280" s="227">
        <v>6.6699999999999995E-2</v>
      </c>
      <c r="K280" s="197"/>
      <c r="L280" s="217">
        <f t="shared" si="10"/>
        <v>435793</v>
      </c>
      <c r="M280" s="218">
        <v>0</v>
      </c>
      <c r="N280" s="222">
        <v>15</v>
      </c>
      <c r="O280" s="222" t="s">
        <v>307</v>
      </c>
      <c r="P280" s="197"/>
      <c r="Q280" s="197"/>
    </row>
    <row r="281" spans="1:17">
      <c r="A281" s="210">
        <v>11</v>
      </c>
      <c r="B281" s="210"/>
      <c r="C281" s="214" t="s">
        <v>334</v>
      </c>
      <c r="D281" s="215" t="s">
        <v>320</v>
      </c>
      <c r="E281" s="201"/>
      <c r="G281" s="201"/>
      <c r="H281" s="217">
        <v>502133</v>
      </c>
      <c r="I281" s="197"/>
      <c r="J281" s="218" t="s">
        <v>309</v>
      </c>
      <c r="K281" s="236" t="s">
        <v>330</v>
      </c>
      <c r="L281" s="217">
        <v>-699420</v>
      </c>
      <c r="M281" s="221" t="s">
        <v>292</v>
      </c>
      <c r="N281" s="222" t="s">
        <v>292</v>
      </c>
      <c r="O281" s="222" t="s">
        <v>292</v>
      </c>
      <c r="P281" s="197"/>
      <c r="Q281" s="197"/>
    </row>
    <row r="282" spans="1:17">
      <c r="A282" s="210">
        <v>12</v>
      </c>
      <c r="B282" s="210"/>
      <c r="C282" s="214">
        <v>1980</v>
      </c>
      <c r="D282" s="215" t="s">
        <v>335</v>
      </c>
      <c r="E282" s="201"/>
      <c r="F282" s="216">
        <v>108282</v>
      </c>
      <c r="G282" s="201"/>
      <c r="H282" s="217">
        <v>46520</v>
      </c>
      <c r="I282" s="197"/>
      <c r="J282" s="227">
        <v>6.6699999999999995E-2</v>
      </c>
      <c r="K282" s="220"/>
      <c r="L282" s="217">
        <f t="shared" si="10"/>
        <v>7222</v>
      </c>
      <c r="M282" s="218">
        <v>0</v>
      </c>
      <c r="N282" s="222">
        <v>15</v>
      </c>
      <c r="O282" s="222" t="s">
        <v>307</v>
      </c>
      <c r="P282" s="197"/>
      <c r="Q282" s="197"/>
    </row>
    <row r="283" spans="1:17">
      <c r="A283" s="210">
        <v>13</v>
      </c>
      <c r="B283" s="210"/>
      <c r="C283" s="214" t="s">
        <v>336</v>
      </c>
      <c r="D283" s="215" t="s">
        <v>335</v>
      </c>
      <c r="E283" s="201"/>
      <c r="F283" s="216"/>
      <c r="G283" s="201"/>
      <c r="H283" s="217">
        <v>-573</v>
      </c>
      <c r="I283" s="197"/>
      <c r="J283" s="218" t="s">
        <v>309</v>
      </c>
      <c r="K283" s="236" t="s">
        <v>330</v>
      </c>
      <c r="L283" s="217">
        <v>750</v>
      </c>
      <c r="M283" s="221" t="s">
        <v>292</v>
      </c>
      <c r="N283" s="222" t="s">
        <v>292</v>
      </c>
      <c r="O283" s="222" t="s">
        <v>292</v>
      </c>
      <c r="P283" s="197"/>
      <c r="Q283" s="197"/>
    </row>
    <row r="284" spans="1:17">
      <c r="A284" s="210">
        <v>14</v>
      </c>
      <c r="B284" s="210"/>
      <c r="C284" s="214">
        <v>1990</v>
      </c>
      <c r="D284" s="215" t="s">
        <v>337</v>
      </c>
      <c r="E284" s="201"/>
      <c r="F284" s="216"/>
      <c r="G284" s="201"/>
      <c r="H284" s="217">
        <v>0</v>
      </c>
      <c r="I284" s="197"/>
      <c r="J284" s="227" t="s">
        <v>234</v>
      </c>
      <c r="K284" s="246"/>
      <c r="L284" s="217"/>
      <c r="M284" s="218" t="s">
        <v>235</v>
      </c>
      <c r="N284" s="41"/>
      <c r="O284" s="41"/>
      <c r="P284" s="197"/>
      <c r="Q284" s="197"/>
    </row>
    <row r="285" spans="1:17">
      <c r="A285" s="210">
        <v>15</v>
      </c>
      <c r="B285" s="210"/>
      <c r="C285" s="214"/>
      <c r="D285" s="215" t="s">
        <v>239</v>
      </c>
      <c r="E285" s="201"/>
      <c r="F285" s="216"/>
      <c r="G285" s="201"/>
      <c r="H285" s="217">
        <v>0</v>
      </c>
      <c r="I285" s="197"/>
      <c r="J285" s="218">
        <v>4.1799999999999997E-2</v>
      </c>
      <c r="K285" s="197"/>
      <c r="L285" s="217">
        <f t="shared" si="10"/>
        <v>0</v>
      </c>
      <c r="M285" s="74"/>
      <c r="N285" s="57"/>
      <c r="O285" s="57"/>
      <c r="P285" s="197"/>
      <c r="Q285" s="197"/>
    </row>
    <row r="286" spans="1:17">
      <c r="A286" s="210">
        <v>16</v>
      </c>
      <c r="B286" s="210"/>
      <c r="C286" s="214">
        <v>108</v>
      </c>
      <c r="D286" s="215" t="s">
        <v>240</v>
      </c>
      <c r="E286" s="201"/>
      <c r="F286" s="216"/>
      <c r="G286" s="201"/>
      <c r="H286" s="217">
        <v>3224</v>
      </c>
      <c r="I286" s="197"/>
      <c r="J286" s="74"/>
      <c r="K286" s="197"/>
      <c r="L286" s="217"/>
      <c r="M286" s="43"/>
      <c r="N286" s="43"/>
      <c r="O286" s="57"/>
      <c r="P286" s="197"/>
      <c r="Q286" s="197"/>
    </row>
    <row r="287" spans="1:17">
      <c r="A287" s="210"/>
      <c r="B287" s="197"/>
      <c r="C287" s="210"/>
      <c r="D287" s="201"/>
      <c r="E287" s="201"/>
      <c r="F287" s="197"/>
      <c r="G287" s="201"/>
      <c r="H287" s="217"/>
      <c r="I287" s="197"/>
      <c r="J287" s="74"/>
      <c r="K287" s="197"/>
      <c r="L287" s="217"/>
      <c r="M287" s="43"/>
      <c r="N287" s="43"/>
      <c r="O287" s="43"/>
      <c r="P287" s="197"/>
      <c r="Q287" s="197"/>
    </row>
    <row r="288" spans="1:17">
      <c r="A288" s="197"/>
      <c r="B288" s="197"/>
      <c r="C288" s="197"/>
      <c r="D288" s="197"/>
      <c r="E288" s="197"/>
      <c r="F288" s="197"/>
      <c r="G288" s="203"/>
      <c r="H288" s="203"/>
      <c r="I288" s="203"/>
      <c r="J288" s="247"/>
      <c r="K288" s="203"/>
      <c r="L288" s="224"/>
      <c r="M288" s="203"/>
      <c r="N288" s="203"/>
      <c r="O288" s="203"/>
      <c r="P288" s="197"/>
      <c r="Q288" s="197"/>
    </row>
    <row r="289" spans="1:17">
      <c r="A289" s="204"/>
      <c r="B289" s="204"/>
      <c r="C289" s="204"/>
      <c r="D289" s="204"/>
      <c r="E289" s="204"/>
      <c r="F289" s="204"/>
      <c r="G289" s="208"/>
      <c r="H289" s="197"/>
      <c r="I289" s="197"/>
      <c r="J289" s="197"/>
      <c r="K289" s="197"/>
      <c r="L289" s="217"/>
      <c r="M289" s="197"/>
      <c r="N289" s="197"/>
      <c r="O289" s="197"/>
      <c r="P289" s="197"/>
      <c r="Q289" s="197"/>
    </row>
    <row r="290" spans="1:17">
      <c r="A290" s="210">
        <v>17</v>
      </c>
      <c r="B290" s="197"/>
      <c r="C290" s="197"/>
      <c r="D290" s="201" t="s">
        <v>338</v>
      </c>
      <c r="E290" s="201"/>
      <c r="F290" s="216">
        <f>SUM(F271:F289)</f>
        <v>46699755</v>
      </c>
      <c r="G290" s="201"/>
      <c r="H290" s="216">
        <f>SUM(H271:H289)</f>
        <v>26442586</v>
      </c>
      <c r="I290" s="197"/>
      <c r="J290" s="216"/>
      <c r="K290" s="197"/>
      <c r="L290" s="216">
        <f>SUM(L271:L289)</f>
        <v>-216105</v>
      </c>
      <c r="M290" s="197"/>
      <c r="N290" s="197"/>
      <c r="O290" s="197"/>
      <c r="P290" s="197"/>
      <c r="Q290" s="197"/>
    </row>
    <row r="291" spans="1:17">
      <c r="A291" s="197"/>
      <c r="B291" s="197"/>
      <c r="C291" s="197"/>
      <c r="D291" s="197"/>
      <c r="E291" s="197"/>
      <c r="F291" s="203"/>
      <c r="G291" s="203"/>
      <c r="H291" s="203"/>
      <c r="I291" s="203"/>
      <c r="J291" s="203"/>
      <c r="K291" s="203"/>
      <c r="L291" s="224"/>
      <c r="M291" s="203"/>
      <c r="N291" s="203"/>
      <c r="O291" s="203"/>
      <c r="P291" s="197"/>
      <c r="Q291" s="197"/>
    </row>
    <row r="292" spans="1:17">
      <c r="A292" s="204"/>
      <c r="B292" s="204"/>
      <c r="C292" s="204"/>
      <c r="D292" s="204"/>
      <c r="E292" s="204"/>
      <c r="F292" s="208"/>
      <c r="G292" s="208"/>
      <c r="H292" s="197"/>
      <c r="I292" s="197"/>
      <c r="J292" s="197"/>
      <c r="K292" s="197"/>
      <c r="L292" s="217"/>
      <c r="M292" s="197"/>
      <c r="N292" s="197"/>
      <c r="O292" s="197"/>
      <c r="P292" s="197"/>
      <c r="Q292" s="197"/>
    </row>
    <row r="293" spans="1:17">
      <c r="A293" s="208"/>
      <c r="B293" s="208"/>
      <c r="C293" s="208"/>
      <c r="D293" s="201" t="s">
        <v>339</v>
      </c>
      <c r="E293" s="208"/>
      <c r="F293" s="208"/>
      <c r="G293" s="208"/>
      <c r="H293" s="197"/>
      <c r="I293" s="197"/>
      <c r="J293" s="197"/>
      <c r="K293" s="197"/>
      <c r="L293" s="217"/>
      <c r="M293" s="197"/>
      <c r="N293" s="197"/>
      <c r="O293" s="197"/>
      <c r="P293" s="197"/>
      <c r="Q293" s="197"/>
    </row>
    <row r="294" spans="1:17">
      <c r="A294" s="210">
        <v>18</v>
      </c>
      <c r="B294" s="197"/>
      <c r="C294" s="248">
        <v>0.71360000000000001</v>
      </c>
      <c r="D294" s="197" t="s">
        <v>340</v>
      </c>
      <c r="E294" s="201"/>
      <c r="F294" s="216">
        <f>ROUND(F290*$C$294,0)+1</f>
        <v>33324946</v>
      </c>
      <c r="G294" s="201"/>
      <c r="H294" s="249"/>
      <c r="I294" s="197"/>
      <c r="J294" s="249"/>
      <c r="K294" s="249"/>
      <c r="L294" s="216"/>
      <c r="M294" s="249"/>
      <c r="N294" s="249"/>
      <c r="O294" s="249"/>
      <c r="P294" s="197"/>
      <c r="Q294" s="197"/>
    </row>
    <row r="295" spans="1:17">
      <c r="A295" s="210">
        <v>19</v>
      </c>
      <c r="B295" s="197"/>
      <c r="C295" s="248">
        <v>0.71360000000000001</v>
      </c>
      <c r="D295" s="201" t="s">
        <v>341</v>
      </c>
      <c r="E295" s="201"/>
      <c r="F295" s="249"/>
      <c r="G295" s="201"/>
      <c r="H295" s="216">
        <f>(H290*C295)</f>
        <v>18869429.369600002</v>
      </c>
      <c r="I295" s="197"/>
      <c r="J295" s="249"/>
      <c r="K295" s="249"/>
      <c r="L295" s="216"/>
      <c r="M295" s="249"/>
      <c r="N295" s="249"/>
      <c r="O295" s="249"/>
      <c r="P295" s="197"/>
      <c r="Q295" s="197"/>
    </row>
    <row r="296" spans="1:17">
      <c r="A296" s="210">
        <v>20</v>
      </c>
      <c r="B296" s="197"/>
      <c r="C296" s="248">
        <v>0.71360000000000001</v>
      </c>
      <c r="D296" s="201" t="s">
        <v>342</v>
      </c>
      <c r="E296" s="201"/>
      <c r="F296" s="249"/>
      <c r="G296" s="201"/>
      <c r="H296" s="249"/>
      <c r="I296" s="197"/>
      <c r="J296" s="249"/>
      <c r="K296" s="249"/>
      <c r="L296" s="216">
        <f>ROUND(L290*C296,0)</f>
        <v>-154213</v>
      </c>
      <c r="M296" s="249"/>
      <c r="N296" s="249"/>
      <c r="O296" s="249"/>
      <c r="P296" s="197"/>
      <c r="Q296" s="197"/>
    </row>
    <row r="297" spans="1:17">
      <c r="A297" s="197"/>
      <c r="B297" s="197"/>
      <c r="C297" s="197"/>
      <c r="D297" s="197"/>
      <c r="E297" s="197"/>
      <c r="F297" s="197"/>
      <c r="G297" s="203"/>
      <c r="H297" s="203"/>
      <c r="I297" s="203"/>
      <c r="J297" s="203"/>
      <c r="K297" s="203"/>
      <c r="L297" s="224"/>
      <c r="M297" s="203"/>
      <c r="N297" s="203"/>
      <c r="O297" s="203"/>
      <c r="P297" s="197"/>
      <c r="Q297" s="197"/>
    </row>
    <row r="298" spans="1:17">
      <c r="A298" s="204"/>
      <c r="B298" s="204"/>
      <c r="C298" s="204"/>
      <c r="D298" s="204"/>
      <c r="E298" s="204"/>
      <c r="F298" s="204"/>
      <c r="G298" s="208"/>
      <c r="H298" s="197"/>
      <c r="I298" s="197"/>
      <c r="J298" s="197"/>
      <c r="K298" s="197"/>
      <c r="L298" s="217"/>
      <c r="M298" s="197"/>
      <c r="N298" s="197"/>
      <c r="O298" s="197"/>
      <c r="P298" s="197"/>
      <c r="Q298" s="197"/>
    </row>
    <row r="299" spans="1:17">
      <c r="A299" s="210">
        <v>21</v>
      </c>
      <c r="B299" s="197"/>
      <c r="C299" s="197"/>
      <c r="D299" s="201" t="s">
        <v>343</v>
      </c>
      <c r="E299" s="201"/>
      <c r="F299" s="216">
        <f>F294+F240</f>
        <v>2179630203</v>
      </c>
      <c r="G299" s="201"/>
      <c r="H299" s="216">
        <f>(H295+H240)</f>
        <v>849854665.36960006</v>
      </c>
      <c r="I299" s="197"/>
      <c r="J299" s="216"/>
      <c r="K299" s="216"/>
      <c r="L299" s="216">
        <f>L296+L240</f>
        <v>64622268</v>
      </c>
      <c r="M299" s="216"/>
      <c r="N299" s="216"/>
      <c r="O299" s="216"/>
      <c r="P299" s="197"/>
      <c r="Q299" s="197"/>
    </row>
    <row r="300" spans="1:17">
      <c r="A300" s="197"/>
      <c r="B300" s="197"/>
      <c r="C300" s="197"/>
      <c r="D300" s="197"/>
      <c r="E300" s="197"/>
      <c r="F300" s="203"/>
      <c r="G300" s="203"/>
      <c r="H300" s="203"/>
      <c r="I300" s="203"/>
      <c r="J300" s="203"/>
      <c r="K300" s="203"/>
      <c r="L300" s="203"/>
      <c r="M300" s="203"/>
      <c r="N300" s="203"/>
      <c r="O300" s="203"/>
      <c r="P300" s="197"/>
      <c r="Q300" s="197"/>
    </row>
    <row r="301" spans="1:17">
      <c r="A301" s="204"/>
      <c r="B301" s="204"/>
      <c r="C301" s="204"/>
      <c r="D301" s="204"/>
      <c r="E301" s="204"/>
      <c r="F301" s="208"/>
      <c r="G301" s="208"/>
      <c r="H301" s="197"/>
      <c r="I301" s="197"/>
      <c r="J301" s="197"/>
      <c r="K301" s="197"/>
      <c r="L301" s="197"/>
      <c r="M301" s="197"/>
      <c r="N301" s="197"/>
      <c r="O301" s="197"/>
      <c r="P301" s="197"/>
      <c r="Q301" s="197"/>
    </row>
    <row r="302" spans="1:17">
      <c r="A302" s="220" t="s">
        <v>273</v>
      </c>
      <c r="B302" s="197"/>
      <c r="C302" s="197"/>
      <c r="D302" s="197"/>
      <c r="E302" s="197"/>
      <c r="F302" s="197"/>
      <c r="G302" s="197"/>
      <c r="H302" s="197"/>
      <c r="I302" s="197"/>
      <c r="J302" s="197"/>
      <c r="K302" s="197"/>
      <c r="L302" s="197"/>
      <c r="M302" s="197"/>
      <c r="N302" s="197"/>
      <c r="O302" s="197"/>
      <c r="P302" s="197"/>
      <c r="Q302" s="197"/>
    </row>
    <row r="303" spans="1:17">
      <c r="A303" s="236" t="s">
        <v>344</v>
      </c>
      <c r="B303" s="197"/>
      <c r="C303" s="197"/>
      <c r="D303" s="197"/>
      <c r="E303" s="197"/>
      <c r="F303" s="197"/>
      <c r="G303" s="197"/>
      <c r="H303" s="197"/>
      <c r="I303" s="197"/>
      <c r="J303" s="197"/>
      <c r="K303" s="197"/>
      <c r="L303" s="197"/>
      <c r="M303" s="197"/>
      <c r="N303" s="197"/>
      <c r="O303" s="197"/>
      <c r="P303" s="197"/>
      <c r="Q303" s="197"/>
    </row>
    <row r="304" spans="1:17">
      <c r="A304" s="236" t="s">
        <v>345</v>
      </c>
      <c r="B304" s="197"/>
      <c r="C304" s="197"/>
      <c r="D304" s="197"/>
      <c r="E304" s="197"/>
      <c r="F304" s="197"/>
      <c r="G304" s="197"/>
      <c r="H304" s="217"/>
      <c r="I304" s="197"/>
      <c r="J304" s="197"/>
      <c r="K304" s="197"/>
      <c r="L304" s="197"/>
      <c r="M304" s="197"/>
      <c r="N304" s="197"/>
      <c r="O304" s="197"/>
      <c r="P304" s="197"/>
      <c r="Q304" s="197"/>
    </row>
    <row r="305" spans="1:17">
      <c r="A305" s="250" t="s">
        <v>346</v>
      </c>
      <c r="B305" s="197"/>
      <c r="C305" s="197"/>
      <c r="D305" s="197"/>
      <c r="E305" s="197"/>
      <c r="F305" s="197"/>
      <c r="G305" s="197"/>
      <c r="H305" s="197"/>
      <c r="I305" s="197"/>
      <c r="J305" s="197"/>
      <c r="K305" s="197"/>
      <c r="L305" s="197"/>
      <c r="M305" s="197"/>
      <c r="N305" s="197"/>
      <c r="O305" s="197"/>
      <c r="P305" s="197"/>
      <c r="Q305" s="197"/>
    </row>
    <row r="306" spans="1:17">
      <c r="A306" s="201"/>
      <c r="B306" s="197"/>
      <c r="C306" s="197"/>
      <c r="D306" s="197"/>
      <c r="E306" s="197"/>
      <c r="F306" s="197"/>
      <c r="G306" s="197"/>
      <c r="H306" s="197"/>
      <c r="I306" s="197"/>
      <c r="J306" s="197"/>
      <c r="K306" s="197"/>
      <c r="L306" s="197"/>
      <c r="M306" s="197"/>
      <c r="N306" s="197"/>
      <c r="O306" s="197"/>
      <c r="P306" s="197"/>
      <c r="Q306" s="197"/>
    </row>
    <row r="307" spans="1:17">
      <c r="A307" s="197"/>
      <c r="B307" s="197"/>
      <c r="C307" s="197"/>
      <c r="D307" s="197"/>
      <c r="E307" s="197"/>
      <c r="F307" s="197"/>
      <c r="G307" s="197"/>
      <c r="H307" s="197"/>
      <c r="I307" s="197"/>
      <c r="J307" s="197"/>
      <c r="K307" s="197"/>
      <c r="L307" s="197"/>
      <c r="M307" s="197"/>
      <c r="N307" s="197"/>
      <c r="O307" s="197"/>
      <c r="P307" s="197"/>
      <c r="Q307" s="197"/>
    </row>
    <row r="308" spans="1:17">
      <c r="A308" s="197"/>
      <c r="B308" s="197"/>
      <c r="C308" s="197"/>
      <c r="D308" s="257" t="s">
        <v>729</v>
      </c>
      <c r="E308" s="197"/>
      <c r="F308" s="197"/>
      <c r="G308" s="197"/>
      <c r="H308" s="197"/>
      <c r="I308" s="197"/>
      <c r="J308" s="197"/>
      <c r="K308" s="197"/>
      <c r="L308" s="224">
        <f>'AG Recomm #2 Sch B-3.2-2041 EB'!L299</f>
        <v>70387692</v>
      </c>
      <c r="M308" s="197"/>
      <c r="N308" s="197"/>
      <c r="O308" s="197"/>
      <c r="P308" s="197"/>
      <c r="Q308" s="197"/>
    </row>
    <row r="310" spans="1:17" ht="13" thickBot="1">
      <c r="D310" s="39" t="s">
        <v>730</v>
      </c>
      <c r="L310" s="258">
        <f>L299-L308</f>
        <v>-5765424</v>
      </c>
    </row>
    <row r="311" spans="1:17" ht="13" thickTop="1">
      <c r="D311" s="100"/>
      <c r="E311" s="100"/>
      <c r="F311" s="100"/>
      <c r="G311" s="100"/>
      <c r="H311" s="259"/>
      <c r="I311" s="100"/>
      <c r="J311" s="100"/>
      <c r="K311" s="100"/>
      <c r="L311" s="260"/>
    </row>
    <row r="312" spans="1:17" ht="13" thickBot="1">
      <c r="D312" s="100" t="s">
        <v>348</v>
      </c>
      <c r="E312" s="100"/>
      <c r="F312" s="100"/>
      <c r="G312" s="100"/>
      <c r="H312" s="261">
        <f>GCRF!E28</f>
        <v>1.0016778103323065</v>
      </c>
      <c r="I312" s="100"/>
      <c r="J312" s="100"/>
      <c r="K312" s="100"/>
      <c r="L312" s="262">
        <f>L310*H312</f>
        <v>-5775097.2879573284</v>
      </c>
    </row>
    <row r="313" spans="1:17" ht="13" thickTop="1">
      <c r="D313" s="100"/>
      <c r="E313" s="100"/>
      <c r="F313" s="100"/>
      <c r="G313" s="100"/>
      <c r="H313" s="100"/>
      <c r="I313" s="100"/>
      <c r="J313" s="100"/>
      <c r="K313" s="100"/>
      <c r="L313" s="100"/>
    </row>
    <row r="314" spans="1:17">
      <c r="D314" s="100"/>
      <c r="E314" s="100"/>
      <c r="F314" s="263" t="s">
        <v>349</v>
      </c>
      <c r="G314" s="264"/>
      <c r="H314" s="263" t="s">
        <v>350</v>
      </c>
      <c r="I314" s="100"/>
      <c r="J314" s="263" t="s">
        <v>351</v>
      </c>
      <c r="K314" s="100"/>
      <c r="L314" s="100"/>
    </row>
    <row r="315" spans="1:17">
      <c r="D315" s="100" t="s">
        <v>352</v>
      </c>
      <c r="E315" s="100"/>
      <c r="F315" s="265">
        <f>-L310</f>
        <v>5765424</v>
      </c>
      <c r="G315" s="100"/>
      <c r="H315" s="266">
        <v>0.5</v>
      </c>
      <c r="I315" s="100"/>
      <c r="J315" s="100"/>
      <c r="K315" s="100"/>
      <c r="L315" s="267">
        <f>F315*H315</f>
        <v>2882712</v>
      </c>
    </row>
    <row r="316" spans="1:17">
      <c r="D316" s="100" t="s">
        <v>353</v>
      </c>
      <c r="E316" s="100"/>
      <c r="F316" s="265">
        <f>L310</f>
        <v>-5765424</v>
      </c>
      <c r="G316" s="100"/>
      <c r="H316" s="100"/>
      <c r="I316" s="100"/>
      <c r="J316" s="268">
        <f>GCRF!G32</f>
        <v>0.24925115</v>
      </c>
      <c r="K316" s="100"/>
      <c r="L316" s="269">
        <f>F316*J316</f>
        <v>-1437038.5622376001</v>
      </c>
    </row>
    <row r="317" spans="1:17">
      <c r="D317" s="100"/>
      <c r="E317" s="100"/>
      <c r="F317" s="100"/>
      <c r="G317" s="100"/>
      <c r="H317" s="100"/>
      <c r="I317" s="100"/>
      <c r="J317" s="259"/>
      <c r="K317" s="100"/>
      <c r="L317" s="100"/>
    </row>
    <row r="318" spans="1:17">
      <c r="D318" s="100" t="s">
        <v>354</v>
      </c>
      <c r="E318" s="100"/>
      <c r="F318" s="100"/>
      <c r="G318" s="100"/>
      <c r="H318" s="100"/>
      <c r="I318" s="100"/>
      <c r="J318" s="100"/>
      <c r="K318" s="100"/>
      <c r="L318" s="270">
        <f>SUM(L315:L316)</f>
        <v>1445673.4377623999</v>
      </c>
    </row>
    <row r="319" spans="1:17">
      <c r="D319" s="100" t="s">
        <v>355</v>
      </c>
      <c r="E319" s="100"/>
      <c r="F319" s="100"/>
      <c r="G319" s="100"/>
      <c r="H319" s="100"/>
      <c r="I319" s="100"/>
      <c r="J319" s="259"/>
      <c r="K319" s="100"/>
      <c r="L319" s="271">
        <f>COC!H17</f>
        <v>9.3457604742319345E-2</v>
      </c>
    </row>
    <row r="320" spans="1:17">
      <c r="D320" s="100"/>
      <c r="E320" s="100"/>
      <c r="F320" s="100"/>
      <c r="G320" s="100"/>
      <c r="H320" s="100"/>
      <c r="I320" s="100"/>
      <c r="J320" s="100"/>
      <c r="K320" s="100"/>
      <c r="L320" s="100"/>
    </row>
    <row r="321" spans="4:12">
      <c r="D321" s="100" t="s">
        <v>356</v>
      </c>
      <c r="E321" s="100"/>
      <c r="F321" s="100"/>
      <c r="G321" s="100"/>
      <c r="H321" s="100"/>
      <c r="I321" s="100"/>
      <c r="J321" s="100"/>
      <c r="K321" s="100"/>
      <c r="L321" s="267">
        <f>L318*L319</f>
        <v>135109.17673286836</v>
      </c>
    </row>
    <row r="322" spans="4:12">
      <c r="D322" s="100"/>
      <c r="E322" s="100"/>
      <c r="F322" s="100"/>
      <c r="G322" s="100"/>
      <c r="H322" s="100"/>
      <c r="I322" s="100"/>
      <c r="J322" s="100"/>
      <c r="K322" s="100"/>
      <c r="L322" s="100"/>
    </row>
    <row r="323" spans="4:12" ht="13" thickBot="1">
      <c r="D323" s="259" t="s">
        <v>731</v>
      </c>
      <c r="E323" s="100"/>
      <c r="F323" s="100"/>
      <c r="G323" s="100"/>
      <c r="H323" s="100"/>
      <c r="I323" s="100"/>
      <c r="J323" s="100"/>
      <c r="K323" s="100"/>
      <c r="L323" s="272">
        <f>L312+L321</f>
        <v>-5639988.1112244604</v>
      </c>
    </row>
    <row r="324" spans="4:12" ht="13" thickTop="1">
      <c r="D324" s="100"/>
      <c r="E324" s="100"/>
      <c r="F324" s="100"/>
      <c r="G324" s="100"/>
      <c r="H324" s="100"/>
      <c r="I324" s="100"/>
      <c r="J324" s="100"/>
      <c r="K324" s="100"/>
      <c r="L324" s="100"/>
    </row>
  </sheetData>
  <mergeCells count="6">
    <mergeCell ref="F265:H265"/>
    <mergeCell ref="F19:H19"/>
    <mergeCell ref="F62:H62"/>
    <mergeCell ref="F108:H108"/>
    <mergeCell ref="F153:H153"/>
    <mergeCell ref="F213:H213"/>
  </mergeCells>
  <hyperlinks>
    <hyperlink ref="A7" location="Sch_A" display="." xr:uid="{00000000-0004-0000-1200-000000000000}"/>
  </hyperlinks>
  <pageMargins left="1" right="0.75" top="1" bottom="1" header="0.5" footer="0.5"/>
  <pageSetup scale="12" orientation="landscape" r:id="rId1"/>
  <headerFooter alignWithMargins="0"/>
  <rowBreaks count="3" manualBreakCount="3">
    <brk id="134" max="16383" man="1"/>
    <brk id="194" max="15" man="1"/>
    <brk id="24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1"/>
  <sheetViews>
    <sheetView workbookViewId="0">
      <selection activeCell="D25" sqref="D25"/>
    </sheetView>
  </sheetViews>
  <sheetFormatPr defaultRowHeight="12.5"/>
  <cols>
    <col min="2" max="2" width="71" customWidth="1"/>
    <col min="3" max="3" width="3.453125" customWidth="1"/>
    <col min="4" max="4" width="13.1796875" customWidth="1"/>
  </cols>
  <sheetData>
    <row r="1" spans="1:7" ht="13">
      <c r="A1" s="663" t="s">
        <v>0</v>
      </c>
      <c r="B1" s="663"/>
      <c r="C1" s="663"/>
      <c r="D1" s="663"/>
      <c r="E1" s="39"/>
      <c r="F1" s="39"/>
      <c r="G1" s="39"/>
    </row>
    <row r="2" spans="1:7" ht="13">
      <c r="A2" s="664" t="s">
        <v>19</v>
      </c>
      <c r="B2" s="664"/>
      <c r="C2" s="664"/>
      <c r="D2" s="664"/>
      <c r="E2" s="39"/>
      <c r="F2" s="39"/>
      <c r="G2" s="39"/>
    </row>
    <row r="3" spans="1:7" ht="13">
      <c r="A3" s="664" t="s">
        <v>20</v>
      </c>
      <c r="B3" s="664"/>
      <c r="C3" s="664"/>
      <c r="D3" s="664"/>
      <c r="E3" s="39"/>
      <c r="F3" s="39"/>
      <c r="G3" s="39"/>
    </row>
    <row r="4" spans="1:7" ht="13">
      <c r="A4" s="664" t="s">
        <v>21</v>
      </c>
      <c r="B4" s="664"/>
      <c r="C4" s="664"/>
      <c r="D4" s="664"/>
      <c r="E4" s="39"/>
      <c r="F4" s="39"/>
      <c r="G4" s="39"/>
    </row>
    <row r="5" spans="1:7" ht="13">
      <c r="A5" s="664" t="s">
        <v>22</v>
      </c>
      <c r="B5" s="664"/>
      <c r="C5" s="664"/>
      <c r="D5" s="664"/>
      <c r="E5" s="39"/>
      <c r="F5" s="39"/>
      <c r="G5" s="39"/>
    </row>
    <row r="6" spans="1:7" ht="13">
      <c r="A6" s="40"/>
      <c r="B6" s="40"/>
      <c r="C6" s="40"/>
      <c r="D6" s="40"/>
      <c r="E6" s="39"/>
      <c r="F6" s="39"/>
      <c r="G6" s="39"/>
    </row>
    <row r="7" spans="1:7">
      <c r="A7" s="39"/>
      <c r="B7" s="39"/>
      <c r="C7" s="39"/>
      <c r="D7" s="41"/>
      <c r="E7" s="39"/>
      <c r="F7" s="39"/>
      <c r="G7" s="39"/>
    </row>
    <row r="8" spans="1:7">
      <c r="A8" s="39"/>
      <c r="B8" s="39"/>
      <c r="C8" s="39"/>
      <c r="D8" s="42" t="s">
        <v>6</v>
      </c>
      <c r="E8" s="39"/>
      <c r="F8" s="39"/>
      <c r="G8" s="39"/>
    </row>
    <row r="9" spans="1:7">
      <c r="A9" s="39"/>
      <c r="B9" s="39"/>
      <c r="C9" s="39"/>
      <c r="D9" s="41"/>
      <c r="E9" s="39"/>
      <c r="F9" s="39"/>
      <c r="G9" s="39"/>
    </row>
    <row r="10" spans="1:7">
      <c r="A10" s="43" t="s">
        <v>23</v>
      </c>
      <c r="B10" s="43"/>
      <c r="C10" s="43"/>
      <c r="D10" s="44">
        <v>1176.674865</v>
      </c>
      <c r="E10" s="39"/>
      <c r="F10" s="39"/>
      <c r="G10" s="39"/>
    </row>
    <row r="11" spans="1:7">
      <c r="A11" s="43"/>
      <c r="B11" s="43"/>
      <c r="C11" s="43"/>
      <c r="D11" s="45"/>
      <c r="E11" s="39"/>
      <c r="F11" s="39"/>
      <c r="G11" s="39"/>
    </row>
    <row r="12" spans="1:7">
      <c r="A12" s="43" t="s">
        <v>24</v>
      </c>
      <c r="B12" s="43"/>
      <c r="C12" s="43"/>
      <c r="D12" s="45"/>
      <c r="E12" s="39"/>
      <c r="F12" s="39"/>
      <c r="G12" s="39"/>
    </row>
    <row r="13" spans="1:7">
      <c r="A13" s="47" t="s">
        <v>718</v>
      </c>
      <c r="B13" s="47"/>
      <c r="C13" s="43"/>
      <c r="D13" s="48">
        <f>-53.795072</f>
        <v>-53.795071999999998</v>
      </c>
      <c r="E13" s="39"/>
      <c r="F13" s="39" t="s">
        <v>780</v>
      </c>
      <c r="G13" s="39"/>
    </row>
    <row r="14" spans="1:7">
      <c r="A14" s="46" t="s">
        <v>636</v>
      </c>
      <c r="B14" s="47"/>
      <c r="C14" s="47"/>
      <c r="D14" s="48">
        <f>-'AP Fuel &amp; Lime Inventories'!G38/1000000</f>
        <v>-6.4588815833906512</v>
      </c>
      <c r="E14" s="39"/>
      <c r="F14" s="39"/>
      <c r="G14" s="39"/>
    </row>
    <row r="15" spans="1:7">
      <c r="A15" s="46" t="s">
        <v>133</v>
      </c>
      <c r="B15" s="47"/>
      <c r="C15" s="47"/>
      <c r="D15" s="44">
        <v>-0.12062199999999999</v>
      </c>
      <c r="E15" s="39"/>
      <c r="F15" s="39" t="s">
        <v>132</v>
      </c>
      <c r="G15" s="39"/>
    </row>
    <row r="16" spans="1:7">
      <c r="A16" s="47" t="s">
        <v>128</v>
      </c>
      <c r="B16" s="47"/>
      <c r="C16" s="47"/>
      <c r="D16" s="48">
        <f>'CWC-AG 1-96 LeadLag Error'!G64/1000000</f>
        <v>-4.918663883267631</v>
      </c>
      <c r="E16" s="39"/>
      <c r="F16" s="39"/>
      <c r="G16" s="39"/>
    </row>
    <row r="17" spans="1:7">
      <c r="A17" s="47" t="s">
        <v>646</v>
      </c>
      <c r="B17" s="47"/>
      <c r="C17" s="47"/>
      <c r="D17" s="48">
        <f>'CWC-Collection Lag'!G64/1000000</f>
        <v>-17.945092343209339</v>
      </c>
      <c r="E17" s="39"/>
      <c r="F17" s="39"/>
      <c r="G17" s="39"/>
    </row>
    <row r="18" spans="1:7">
      <c r="A18" s="47" t="s">
        <v>166</v>
      </c>
      <c r="B18" s="47"/>
      <c r="C18" s="47"/>
      <c r="D18" s="48">
        <f>'AG Recomm #2 Sch B-3.2-2041 EB'!L318/1000000</f>
        <v>2.6164764876525002</v>
      </c>
      <c r="E18" s="39"/>
      <c r="F18" s="39"/>
      <c r="G18" s="39"/>
    </row>
    <row r="19" spans="1:7">
      <c r="A19" s="47" t="s">
        <v>717</v>
      </c>
      <c r="B19" s="47"/>
      <c r="C19" s="47"/>
      <c r="D19" s="48">
        <f>'AG Recomm #3 Sch B-3.2-No TNS'!L318/1000000</f>
        <v>1.4456734377623999</v>
      </c>
      <c r="E19" s="39"/>
      <c r="F19" s="39"/>
      <c r="G19" s="39"/>
    </row>
    <row r="20" spans="1:7">
      <c r="A20" s="47" t="s">
        <v>716</v>
      </c>
      <c r="B20" s="47"/>
      <c r="C20" s="47"/>
      <c r="D20" s="48">
        <f>'Amort Decommissioning'!O34/1000000</f>
        <v>-1.230734335234281</v>
      </c>
      <c r="E20" s="39"/>
      <c r="F20" s="39"/>
      <c r="G20" s="39"/>
    </row>
    <row r="21" spans="1:7">
      <c r="A21" s="47" t="s">
        <v>703</v>
      </c>
      <c r="B21" s="47"/>
      <c r="C21" s="47"/>
      <c r="D21" s="48">
        <f>'Amort Decommissioning'!O71/1000000</f>
        <v>0.39192190040094055</v>
      </c>
      <c r="E21" s="39"/>
      <c r="F21" s="39"/>
      <c r="G21" s="39"/>
    </row>
    <row r="22" spans="1:7">
      <c r="A22" s="47" t="s">
        <v>702</v>
      </c>
      <c r="B22" s="47"/>
      <c r="C22" s="47"/>
      <c r="D22" s="48">
        <f>'Amort Decommissioning'!O105/1000000</f>
        <v>0.1897848899755</v>
      </c>
      <c r="E22" s="39"/>
      <c r="F22" s="39"/>
      <c r="G22" s="39"/>
    </row>
    <row r="23" spans="1:7">
      <c r="A23" s="47"/>
      <c r="B23" s="47"/>
      <c r="C23" s="47"/>
      <c r="D23" s="49"/>
      <c r="E23" s="39"/>
      <c r="F23" s="39"/>
      <c r="G23" s="39"/>
    </row>
    <row r="24" spans="1:7">
      <c r="A24" s="43"/>
      <c r="B24" s="43"/>
      <c r="C24" s="43"/>
      <c r="D24" s="45"/>
      <c r="E24" s="39"/>
      <c r="F24" s="39"/>
      <c r="G24" s="39"/>
    </row>
    <row r="25" spans="1:7">
      <c r="A25" s="43" t="s">
        <v>25</v>
      </c>
      <c r="B25" s="43"/>
      <c r="C25" s="43"/>
      <c r="D25" s="50">
        <f>SUM(D13:D22)</f>
        <v>-79.825209429310547</v>
      </c>
      <c r="E25" s="39"/>
      <c r="F25" s="39"/>
      <c r="G25" s="39"/>
    </row>
    <row r="26" spans="1:7">
      <c r="A26" s="43"/>
      <c r="B26" s="43"/>
      <c r="C26" s="43"/>
      <c r="D26" s="45"/>
      <c r="E26" s="39"/>
      <c r="F26" s="39"/>
      <c r="G26" s="39"/>
    </row>
    <row r="27" spans="1:7" ht="13" thickBot="1">
      <c r="A27" s="43" t="s">
        <v>26</v>
      </c>
      <c r="B27" s="43"/>
      <c r="C27" s="43"/>
      <c r="D27" s="51">
        <f>D10+D25</f>
        <v>1096.8496555706895</v>
      </c>
      <c r="E27" s="39"/>
      <c r="F27" s="39"/>
      <c r="G27" s="39"/>
    </row>
    <row r="28" spans="1:7" ht="13" thickTop="1">
      <c r="A28" s="43"/>
      <c r="B28" s="43"/>
      <c r="C28" s="43"/>
      <c r="D28" s="43"/>
      <c r="E28" s="39"/>
      <c r="F28" s="39"/>
      <c r="G28" s="39"/>
    </row>
    <row r="29" spans="1:7">
      <c r="A29" s="39"/>
      <c r="B29" s="43"/>
      <c r="C29" s="43"/>
      <c r="D29" s="43"/>
      <c r="E29" s="39"/>
      <c r="F29" s="39"/>
      <c r="G29" s="39"/>
    </row>
    <row r="30" spans="1:7">
      <c r="A30" s="39"/>
      <c r="B30" s="39"/>
      <c r="C30" s="39"/>
      <c r="D30" s="39"/>
      <c r="E30" s="39"/>
      <c r="F30" s="39"/>
      <c r="G30" s="39"/>
    </row>
    <row r="31" spans="1:7">
      <c r="A31" s="39"/>
      <c r="B31" s="39"/>
      <c r="C31" s="39"/>
      <c r="D31" s="39"/>
      <c r="E31" s="39"/>
      <c r="F31" s="39"/>
      <c r="G31" s="39"/>
    </row>
  </sheetData>
  <mergeCells count="5">
    <mergeCell ref="A1:D1"/>
    <mergeCell ref="A2:D2"/>
    <mergeCell ref="A3:D3"/>
    <mergeCell ref="A4:D4"/>
    <mergeCell ref="A5:D5"/>
  </mergeCells>
  <pageMargins left="0.7" right="0.7" top="0.75" bottom="0.75" header="0.3" footer="0.3"/>
  <pageSetup scale="9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pageSetUpPr autoPageBreaks="0"/>
  </sheetPr>
  <dimension ref="A1:Z196"/>
  <sheetViews>
    <sheetView topLeftCell="A7" zoomScale="75" zoomScaleNormal="75" workbookViewId="0">
      <selection activeCell="F53" sqref="F53"/>
    </sheetView>
  </sheetViews>
  <sheetFormatPr defaultColWidth="11.26953125" defaultRowHeight="15.5"/>
  <cols>
    <col min="1" max="1" width="8.7265625" style="287" customWidth="1"/>
    <col min="2" max="2" width="2.26953125" style="276" customWidth="1"/>
    <col min="3" max="3" width="88.453125" style="276" customWidth="1"/>
    <col min="4" max="4" width="3.54296875" style="276" customWidth="1"/>
    <col min="5" max="5" width="16.453125" style="358" customWidth="1"/>
    <col min="6" max="6" width="3.54296875" style="276" customWidth="1"/>
    <col min="7" max="7" width="16.453125" style="358" customWidth="1"/>
    <col min="8" max="8" width="3.54296875" style="358" customWidth="1"/>
    <col min="9" max="9" width="16.453125" style="288" customWidth="1"/>
    <col min="10" max="10" width="3.54296875" style="276" customWidth="1"/>
    <col min="11" max="11" width="24.453125" style="289" bestFit="1" customWidth="1"/>
    <col min="12" max="12" width="3.54296875" style="289" customWidth="1"/>
    <col min="13" max="13" width="19" style="288" customWidth="1"/>
    <col min="14" max="14" width="3.54296875" style="288" customWidth="1"/>
    <col min="15" max="15" width="17.1796875" style="288" bestFit="1" customWidth="1"/>
    <col min="16" max="16" width="3.54296875" style="288" customWidth="1"/>
    <col min="17" max="17" width="16.453125" style="288" customWidth="1"/>
    <col min="18" max="18" width="3.54296875" style="322" customWidth="1"/>
    <col min="19" max="19" width="13.81640625" style="288" customWidth="1"/>
    <col min="20" max="20" width="3.54296875" style="291" customWidth="1"/>
    <col min="21" max="21" width="13.81640625" style="292" customWidth="1"/>
    <col min="22" max="22" width="3.54296875" style="276" customWidth="1"/>
    <col min="23" max="23" width="14.81640625" style="276" customWidth="1"/>
    <col min="24" max="24" width="14.7265625" style="276" bestFit="1" customWidth="1"/>
    <col min="25" max="25" width="11.26953125" style="276"/>
    <col min="26" max="26" width="14.54296875" style="276" bestFit="1" customWidth="1"/>
    <col min="27" max="250" width="11.26953125" style="276"/>
    <col min="251" max="251" width="6.453125" style="276" customWidth="1"/>
    <col min="252" max="252" width="4.26953125" style="276" customWidth="1"/>
    <col min="253" max="253" width="64.453125" style="276" customWidth="1"/>
    <col min="254" max="254" width="2.26953125" style="276" customWidth="1"/>
    <col min="255" max="255" width="14.1796875" style="276" customWidth="1"/>
    <col min="256" max="256" width="3.26953125" style="276" customWidth="1"/>
    <col min="257" max="257" width="12.54296875" style="276" customWidth="1"/>
    <col min="258" max="258" width="2.81640625" style="276" customWidth="1"/>
    <col min="259" max="259" width="20.7265625" style="276" customWidth="1"/>
    <col min="260" max="260" width="2.453125" style="276" customWidth="1"/>
    <col min="261" max="261" width="16" style="276" customWidth="1"/>
    <col min="262" max="262" width="3.1796875" style="276" customWidth="1"/>
    <col min="263" max="263" width="16.1796875" style="276" customWidth="1"/>
    <col min="264" max="264" width="2.81640625" style="276" customWidth="1"/>
    <col min="265" max="265" width="15.26953125" style="276" customWidth="1"/>
    <col min="266" max="266" width="3.54296875" style="276" customWidth="1"/>
    <col min="267" max="267" width="13.81640625" style="276" bestFit="1" customWidth="1"/>
    <col min="268" max="268" width="2.81640625" style="276" customWidth="1"/>
    <col min="269" max="269" width="13.81640625" style="276" customWidth="1"/>
    <col min="270" max="270" width="3.81640625" style="276" customWidth="1"/>
    <col min="271" max="271" width="12.54296875" style="276" customWidth="1"/>
    <col min="272" max="506" width="11.26953125" style="276"/>
    <col min="507" max="507" width="6.453125" style="276" customWidth="1"/>
    <col min="508" max="508" width="4.26953125" style="276" customWidth="1"/>
    <col min="509" max="509" width="64.453125" style="276" customWidth="1"/>
    <col min="510" max="510" width="2.26953125" style="276" customWidth="1"/>
    <col min="511" max="511" width="14.1796875" style="276" customWidth="1"/>
    <col min="512" max="512" width="3.26953125" style="276" customWidth="1"/>
    <col min="513" max="513" width="12.54296875" style="276" customWidth="1"/>
    <col min="514" max="514" width="2.81640625" style="276" customWidth="1"/>
    <col min="515" max="515" width="20.7265625" style="276" customWidth="1"/>
    <col min="516" max="516" width="2.453125" style="276" customWidth="1"/>
    <col min="517" max="517" width="16" style="276" customWidth="1"/>
    <col min="518" max="518" width="3.1796875" style="276" customWidth="1"/>
    <col min="519" max="519" width="16.1796875" style="276" customWidth="1"/>
    <col min="520" max="520" width="2.81640625" style="276" customWidth="1"/>
    <col min="521" max="521" width="15.26953125" style="276" customWidth="1"/>
    <col min="522" max="522" width="3.54296875" style="276" customWidth="1"/>
    <col min="523" max="523" width="13.81640625" style="276" bestFit="1" customWidth="1"/>
    <col min="524" max="524" width="2.81640625" style="276" customWidth="1"/>
    <col min="525" max="525" width="13.81640625" style="276" customWidth="1"/>
    <col min="526" max="526" width="3.81640625" style="276" customWidth="1"/>
    <col min="527" max="527" width="12.54296875" style="276" customWidth="1"/>
    <col min="528" max="762" width="11.26953125" style="276"/>
    <col min="763" max="763" width="6.453125" style="276" customWidth="1"/>
    <col min="764" max="764" width="4.26953125" style="276" customWidth="1"/>
    <col min="765" max="765" width="64.453125" style="276" customWidth="1"/>
    <col min="766" max="766" width="2.26953125" style="276" customWidth="1"/>
    <col min="767" max="767" width="14.1796875" style="276" customWidth="1"/>
    <col min="768" max="768" width="3.26953125" style="276" customWidth="1"/>
    <col min="769" max="769" width="12.54296875" style="276" customWidth="1"/>
    <col min="770" max="770" width="2.81640625" style="276" customWidth="1"/>
    <col min="771" max="771" width="20.7265625" style="276" customWidth="1"/>
    <col min="772" max="772" width="2.453125" style="276" customWidth="1"/>
    <col min="773" max="773" width="16" style="276" customWidth="1"/>
    <col min="774" max="774" width="3.1796875" style="276" customWidth="1"/>
    <col min="775" max="775" width="16.1796875" style="276" customWidth="1"/>
    <col min="776" max="776" width="2.81640625" style="276" customWidth="1"/>
    <col min="777" max="777" width="15.26953125" style="276" customWidth="1"/>
    <col min="778" max="778" width="3.54296875" style="276" customWidth="1"/>
    <col min="779" max="779" width="13.81640625" style="276" bestFit="1" customWidth="1"/>
    <col min="780" max="780" width="2.81640625" style="276" customWidth="1"/>
    <col min="781" max="781" width="13.81640625" style="276" customWidth="1"/>
    <col min="782" max="782" width="3.81640625" style="276" customWidth="1"/>
    <col min="783" max="783" width="12.54296875" style="276" customWidth="1"/>
    <col min="784" max="1018" width="11.26953125" style="276"/>
    <col min="1019" max="1019" width="6.453125" style="276" customWidth="1"/>
    <col min="1020" max="1020" width="4.26953125" style="276" customWidth="1"/>
    <col min="1021" max="1021" width="64.453125" style="276" customWidth="1"/>
    <col min="1022" max="1022" width="2.26953125" style="276" customWidth="1"/>
    <col min="1023" max="1023" width="14.1796875" style="276" customWidth="1"/>
    <col min="1024" max="1024" width="3.26953125" style="276" customWidth="1"/>
    <col min="1025" max="1025" width="12.54296875" style="276" customWidth="1"/>
    <col min="1026" max="1026" width="2.81640625" style="276" customWidth="1"/>
    <col min="1027" max="1027" width="20.7265625" style="276" customWidth="1"/>
    <col min="1028" max="1028" width="2.453125" style="276" customWidth="1"/>
    <col min="1029" max="1029" width="16" style="276" customWidth="1"/>
    <col min="1030" max="1030" width="3.1796875" style="276" customWidth="1"/>
    <col min="1031" max="1031" width="16.1796875" style="276" customWidth="1"/>
    <col min="1032" max="1032" width="2.81640625" style="276" customWidth="1"/>
    <col min="1033" max="1033" width="15.26953125" style="276" customWidth="1"/>
    <col min="1034" max="1034" width="3.54296875" style="276" customWidth="1"/>
    <col min="1035" max="1035" width="13.81640625" style="276" bestFit="1" customWidth="1"/>
    <col min="1036" max="1036" width="2.81640625" style="276" customWidth="1"/>
    <col min="1037" max="1037" width="13.81640625" style="276" customWidth="1"/>
    <col min="1038" max="1038" width="3.81640625" style="276" customWidth="1"/>
    <col min="1039" max="1039" width="12.54296875" style="276" customWidth="1"/>
    <col min="1040" max="1274" width="11.26953125" style="276"/>
    <col min="1275" max="1275" width="6.453125" style="276" customWidth="1"/>
    <col min="1276" max="1276" width="4.26953125" style="276" customWidth="1"/>
    <col min="1277" max="1277" width="64.453125" style="276" customWidth="1"/>
    <col min="1278" max="1278" width="2.26953125" style="276" customWidth="1"/>
    <col min="1279" max="1279" width="14.1796875" style="276" customWidth="1"/>
    <col min="1280" max="1280" width="3.26953125" style="276" customWidth="1"/>
    <col min="1281" max="1281" width="12.54296875" style="276" customWidth="1"/>
    <col min="1282" max="1282" width="2.81640625" style="276" customWidth="1"/>
    <col min="1283" max="1283" width="20.7265625" style="276" customWidth="1"/>
    <col min="1284" max="1284" width="2.453125" style="276" customWidth="1"/>
    <col min="1285" max="1285" width="16" style="276" customWidth="1"/>
    <col min="1286" max="1286" width="3.1796875" style="276" customWidth="1"/>
    <col min="1287" max="1287" width="16.1796875" style="276" customWidth="1"/>
    <col min="1288" max="1288" width="2.81640625" style="276" customWidth="1"/>
    <col min="1289" max="1289" width="15.26953125" style="276" customWidth="1"/>
    <col min="1290" max="1290" width="3.54296875" style="276" customWidth="1"/>
    <col min="1291" max="1291" width="13.81640625" style="276" bestFit="1" customWidth="1"/>
    <col min="1292" max="1292" width="2.81640625" style="276" customWidth="1"/>
    <col min="1293" max="1293" width="13.81640625" style="276" customWidth="1"/>
    <col min="1294" max="1294" width="3.81640625" style="276" customWidth="1"/>
    <col min="1295" max="1295" width="12.54296875" style="276" customWidth="1"/>
    <col min="1296" max="1530" width="11.26953125" style="276"/>
    <col min="1531" max="1531" width="6.453125" style="276" customWidth="1"/>
    <col min="1532" max="1532" width="4.26953125" style="276" customWidth="1"/>
    <col min="1533" max="1533" width="64.453125" style="276" customWidth="1"/>
    <col min="1534" max="1534" width="2.26953125" style="276" customWidth="1"/>
    <col min="1535" max="1535" width="14.1796875" style="276" customWidth="1"/>
    <col min="1536" max="1536" width="3.26953125" style="276" customWidth="1"/>
    <col min="1537" max="1537" width="12.54296875" style="276" customWidth="1"/>
    <col min="1538" max="1538" width="2.81640625" style="276" customWidth="1"/>
    <col min="1539" max="1539" width="20.7265625" style="276" customWidth="1"/>
    <col min="1540" max="1540" width="2.453125" style="276" customWidth="1"/>
    <col min="1541" max="1541" width="16" style="276" customWidth="1"/>
    <col min="1542" max="1542" width="3.1796875" style="276" customWidth="1"/>
    <col min="1543" max="1543" width="16.1796875" style="276" customWidth="1"/>
    <col min="1544" max="1544" width="2.81640625" style="276" customWidth="1"/>
    <col min="1545" max="1545" width="15.26953125" style="276" customWidth="1"/>
    <col min="1546" max="1546" width="3.54296875" style="276" customWidth="1"/>
    <col min="1547" max="1547" width="13.81640625" style="276" bestFit="1" customWidth="1"/>
    <col min="1548" max="1548" width="2.81640625" style="276" customWidth="1"/>
    <col min="1549" max="1549" width="13.81640625" style="276" customWidth="1"/>
    <col min="1550" max="1550" width="3.81640625" style="276" customWidth="1"/>
    <col min="1551" max="1551" width="12.54296875" style="276" customWidth="1"/>
    <col min="1552" max="1786" width="11.26953125" style="276"/>
    <col min="1787" max="1787" width="6.453125" style="276" customWidth="1"/>
    <col min="1788" max="1788" width="4.26953125" style="276" customWidth="1"/>
    <col min="1789" max="1789" width="64.453125" style="276" customWidth="1"/>
    <col min="1790" max="1790" width="2.26953125" style="276" customWidth="1"/>
    <col min="1791" max="1791" width="14.1796875" style="276" customWidth="1"/>
    <col min="1792" max="1792" width="3.26953125" style="276" customWidth="1"/>
    <col min="1793" max="1793" width="12.54296875" style="276" customWidth="1"/>
    <col min="1794" max="1794" width="2.81640625" style="276" customWidth="1"/>
    <col min="1795" max="1795" width="20.7265625" style="276" customWidth="1"/>
    <col min="1796" max="1796" width="2.453125" style="276" customWidth="1"/>
    <col min="1797" max="1797" width="16" style="276" customWidth="1"/>
    <col min="1798" max="1798" width="3.1796875" style="276" customWidth="1"/>
    <col min="1799" max="1799" width="16.1796875" style="276" customWidth="1"/>
    <col min="1800" max="1800" width="2.81640625" style="276" customWidth="1"/>
    <col min="1801" max="1801" width="15.26953125" style="276" customWidth="1"/>
    <col min="1802" max="1802" width="3.54296875" style="276" customWidth="1"/>
    <col min="1803" max="1803" width="13.81640625" style="276" bestFit="1" customWidth="1"/>
    <col min="1804" max="1804" width="2.81640625" style="276" customWidth="1"/>
    <col min="1805" max="1805" width="13.81640625" style="276" customWidth="1"/>
    <col min="1806" max="1806" width="3.81640625" style="276" customWidth="1"/>
    <col min="1807" max="1807" width="12.54296875" style="276" customWidth="1"/>
    <col min="1808" max="2042" width="11.26953125" style="276"/>
    <col min="2043" max="2043" width="6.453125" style="276" customWidth="1"/>
    <col min="2044" max="2044" width="4.26953125" style="276" customWidth="1"/>
    <col min="2045" max="2045" width="64.453125" style="276" customWidth="1"/>
    <col min="2046" max="2046" width="2.26953125" style="276" customWidth="1"/>
    <col min="2047" max="2047" width="14.1796875" style="276" customWidth="1"/>
    <col min="2048" max="2048" width="3.26953125" style="276" customWidth="1"/>
    <col min="2049" max="2049" width="12.54296875" style="276" customWidth="1"/>
    <col min="2050" max="2050" width="2.81640625" style="276" customWidth="1"/>
    <col min="2051" max="2051" width="20.7265625" style="276" customWidth="1"/>
    <col min="2052" max="2052" width="2.453125" style="276" customWidth="1"/>
    <col min="2053" max="2053" width="16" style="276" customWidth="1"/>
    <col min="2054" max="2054" width="3.1796875" style="276" customWidth="1"/>
    <col min="2055" max="2055" width="16.1796875" style="276" customWidth="1"/>
    <col min="2056" max="2056" width="2.81640625" style="276" customWidth="1"/>
    <col min="2057" max="2057" width="15.26953125" style="276" customWidth="1"/>
    <col min="2058" max="2058" width="3.54296875" style="276" customWidth="1"/>
    <col min="2059" max="2059" width="13.81640625" style="276" bestFit="1" customWidth="1"/>
    <col min="2060" max="2060" width="2.81640625" style="276" customWidth="1"/>
    <col min="2061" max="2061" width="13.81640625" style="276" customWidth="1"/>
    <col min="2062" max="2062" width="3.81640625" style="276" customWidth="1"/>
    <col min="2063" max="2063" width="12.54296875" style="276" customWidth="1"/>
    <col min="2064" max="2298" width="11.26953125" style="276"/>
    <col min="2299" max="2299" width="6.453125" style="276" customWidth="1"/>
    <col min="2300" max="2300" width="4.26953125" style="276" customWidth="1"/>
    <col min="2301" max="2301" width="64.453125" style="276" customWidth="1"/>
    <col min="2302" max="2302" width="2.26953125" style="276" customWidth="1"/>
    <col min="2303" max="2303" width="14.1796875" style="276" customWidth="1"/>
    <col min="2304" max="2304" width="3.26953125" style="276" customWidth="1"/>
    <col min="2305" max="2305" width="12.54296875" style="276" customWidth="1"/>
    <col min="2306" max="2306" width="2.81640625" style="276" customWidth="1"/>
    <col min="2307" max="2307" width="20.7265625" style="276" customWidth="1"/>
    <col min="2308" max="2308" width="2.453125" style="276" customWidth="1"/>
    <col min="2309" max="2309" width="16" style="276" customWidth="1"/>
    <col min="2310" max="2310" width="3.1796875" style="276" customWidth="1"/>
    <col min="2311" max="2311" width="16.1796875" style="276" customWidth="1"/>
    <col min="2312" max="2312" width="2.81640625" style="276" customWidth="1"/>
    <col min="2313" max="2313" width="15.26953125" style="276" customWidth="1"/>
    <col min="2314" max="2314" width="3.54296875" style="276" customWidth="1"/>
    <col min="2315" max="2315" width="13.81640625" style="276" bestFit="1" customWidth="1"/>
    <col min="2316" max="2316" width="2.81640625" style="276" customWidth="1"/>
    <col min="2317" max="2317" width="13.81640625" style="276" customWidth="1"/>
    <col min="2318" max="2318" width="3.81640625" style="276" customWidth="1"/>
    <col min="2319" max="2319" width="12.54296875" style="276" customWidth="1"/>
    <col min="2320" max="2554" width="11.26953125" style="276"/>
    <col min="2555" max="2555" width="6.453125" style="276" customWidth="1"/>
    <col min="2556" max="2556" width="4.26953125" style="276" customWidth="1"/>
    <col min="2557" max="2557" width="64.453125" style="276" customWidth="1"/>
    <col min="2558" max="2558" width="2.26953125" style="276" customWidth="1"/>
    <col min="2559" max="2559" width="14.1796875" style="276" customWidth="1"/>
    <col min="2560" max="2560" width="3.26953125" style="276" customWidth="1"/>
    <col min="2561" max="2561" width="12.54296875" style="276" customWidth="1"/>
    <col min="2562" max="2562" width="2.81640625" style="276" customWidth="1"/>
    <col min="2563" max="2563" width="20.7265625" style="276" customWidth="1"/>
    <col min="2564" max="2564" width="2.453125" style="276" customWidth="1"/>
    <col min="2565" max="2565" width="16" style="276" customWidth="1"/>
    <col min="2566" max="2566" width="3.1796875" style="276" customWidth="1"/>
    <col min="2567" max="2567" width="16.1796875" style="276" customWidth="1"/>
    <col min="2568" max="2568" width="2.81640625" style="276" customWidth="1"/>
    <col min="2569" max="2569" width="15.26953125" style="276" customWidth="1"/>
    <col min="2570" max="2570" width="3.54296875" style="276" customWidth="1"/>
    <col min="2571" max="2571" width="13.81640625" style="276" bestFit="1" customWidth="1"/>
    <col min="2572" max="2572" width="2.81640625" style="276" customWidth="1"/>
    <col min="2573" max="2573" width="13.81640625" style="276" customWidth="1"/>
    <col min="2574" max="2574" width="3.81640625" style="276" customWidth="1"/>
    <col min="2575" max="2575" width="12.54296875" style="276" customWidth="1"/>
    <col min="2576" max="2810" width="11.26953125" style="276"/>
    <col min="2811" max="2811" width="6.453125" style="276" customWidth="1"/>
    <col min="2812" max="2812" width="4.26953125" style="276" customWidth="1"/>
    <col min="2813" max="2813" width="64.453125" style="276" customWidth="1"/>
    <col min="2814" max="2814" width="2.26953125" style="276" customWidth="1"/>
    <col min="2815" max="2815" width="14.1796875" style="276" customWidth="1"/>
    <col min="2816" max="2816" width="3.26953125" style="276" customWidth="1"/>
    <col min="2817" max="2817" width="12.54296875" style="276" customWidth="1"/>
    <col min="2818" max="2818" width="2.81640625" style="276" customWidth="1"/>
    <col min="2819" max="2819" width="20.7265625" style="276" customWidth="1"/>
    <col min="2820" max="2820" width="2.453125" style="276" customWidth="1"/>
    <col min="2821" max="2821" width="16" style="276" customWidth="1"/>
    <col min="2822" max="2822" width="3.1796875" style="276" customWidth="1"/>
    <col min="2823" max="2823" width="16.1796875" style="276" customWidth="1"/>
    <col min="2824" max="2824" width="2.81640625" style="276" customWidth="1"/>
    <col min="2825" max="2825" width="15.26953125" style="276" customWidth="1"/>
    <col min="2826" max="2826" width="3.54296875" style="276" customWidth="1"/>
    <col min="2827" max="2827" width="13.81640625" style="276" bestFit="1" customWidth="1"/>
    <col min="2828" max="2828" width="2.81640625" style="276" customWidth="1"/>
    <col min="2829" max="2829" width="13.81640625" style="276" customWidth="1"/>
    <col min="2830" max="2830" width="3.81640625" style="276" customWidth="1"/>
    <col min="2831" max="2831" width="12.54296875" style="276" customWidth="1"/>
    <col min="2832" max="3066" width="11.26953125" style="276"/>
    <col min="3067" max="3067" width="6.453125" style="276" customWidth="1"/>
    <col min="3068" max="3068" width="4.26953125" style="276" customWidth="1"/>
    <col min="3069" max="3069" width="64.453125" style="276" customWidth="1"/>
    <col min="3070" max="3070" width="2.26953125" style="276" customWidth="1"/>
    <col min="3071" max="3071" width="14.1796875" style="276" customWidth="1"/>
    <col min="3072" max="3072" width="3.26953125" style="276" customWidth="1"/>
    <col min="3073" max="3073" width="12.54296875" style="276" customWidth="1"/>
    <col min="3074" max="3074" width="2.81640625" style="276" customWidth="1"/>
    <col min="3075" max="3075" width="20.7265625" style="276" customWidth="1"/>
    <col min="3076" max="3076" width="2.453125" style="276" customWidth="1"/>
    <col min="3077" max="3077" width="16" style="276" customWidth="1"/>
    <col min="3078" max="3078" width="3.1796875" style="276" customWidth="1"/>
    <col min="3079" max="3079" width="16.1796875" style="276" customWidth="1"/>
    <col min="3080" max="3080" width="2.81640625" style="276" customWidth="1"/>
    <col min="3081" max="3081" width="15.26953125" style="276" customWidth="1"/>
    <col min="3082" max="3082" width="3.54296875" style="276" customWidth="1"/>
    <col min="3083" max="3083" width="13.81640625" style="276" bestFit="1" customWidth="1"/>
    <col min="3084" max="3084" width="2.81640625" style="276" customWidth="1"/>
    <col min="3085" max="3085" width="13.81640625" style="276" customWidth="1"/>
    <col min="3086" max="3086" width="3.81640625" style="276" customWidth="1"/>
    <col min="3087" max="3087" width="12.54296875" style="276" customWidth="1"/>
    <col min="3088" max="3322" width="11.26953125" style="276"/>
    <col min="3323" max="3323" width="6.453125" style="276" customWidth="1"/>
    <col min="3324" max="3324" width="4.26953125" style="276" customWidth="1"/>
    <col min="3325" max="3325" width="64.453125" style="276" customWidth="1"/>
    <col min="3326" max="3326" width="2.26953125" style="276" customWidth="1"/>
    <col min="3327" max="3327" width="14.1796875" style="276" customWidth="1"/>
    <col min="3328" max="3328" width="3.26953125" style="276" customWidth="1"/>
    <col min="3329" max="3329" width="12.54296875" style="276" customWidth="1"/>
    <col min="3330" max="3330" width="2.81640625" style="276" customWidth="1"/>
    <col min="3331" max="3331" width="20.7265625" style="276" customWidth="1"/>
    <col min="3332" max="3332" width="2.453125" style="276" customWidth="1"/>
    <col min="3333" max="3333" width="16" style="276" customWidth="1"/>
    <col min="3334" max="3334" width="3.1796875" style="276" customWidth="1"/>
    <col min="3335" max="3335" width="16.1796875" style="276" customWidth="1"/>
    <col min="3336" max="3336" width="2.81640625" style="276" customWidth="1"/>
    <col min="3337" max="3337" width="15.26953125" style="276" customWidth="1"/>
    <col min="3338" max="3338" width="3.54296875" style="276" customWidth="1"/>
    <col min="3339" max="3339" width="13.81640625" style="276" bestFit="1" customWidth="1"/>
    <col min="3340" max="3340" width="2.81640625" style="276" customWidth="1"/>
    <col min="3341" max="3341" width="13.81640625" style="276" customWidth="1"/>
    <col min="3342" max="3342" width="3.81640625" style="276" customWidth="1"/>
    <col min="3343" max="3343" width="12.54296875" style="276" customWidth="1"/>
    <col min="3344" max="3578" width="11.26953125" style="276"/>
    <col min="3579" max="3579" width="6.453125" style="276" customWidth="1"/>
    <col min="3580" max="3580" width="4.26953125" style="276" customWidth="1"/>
    <col min="3581" max="3581" width="64.453125" style="276" customWidth="1"/>
    <col min="3582" max="3582" width="2.26953125" style="276" customWidth="1"/>
    <col min="3583" max="3583" width="14.1796875" style="276" customWidth="1"/>
    <col min="3584" max="3584" width="3.26953125" style="276" customWidth="1"/>
    <col min="3585" max="3585" width="12.54296875" style="276" customWidth="1"/>
    <col min="3586" max="3586" width="2.81640625" style="276" customWidth="1"/>
    <col min="3587" max="3587" width="20.7265625" style="276" customWidth="1"/>
    <col min="3588" max="3588" width="2.453125" style="276" customWidth="1"/>
    <col min="3589" max="3589" width="16" style="276" customWidth="1"/>
    <col min="3590" max="3590" width="3.1796875" style="276" customWidth="1"/>
    <col min="3591" max="3591" width="16.1796875" style="276" customWidth="1"/>
    <col min="3592" max="3592" width="2.81640625" style="276" customWidth="1"/>
    <col min="3593" max="3593" width="15.26953125" style="276" customWidth="1"/>
    <col min="3594" max="3594" width="3.54296875" style="276" customWidth="1"/>
    <col min="3595" max="3595" width="13.81640625" style="276" bestFit="1" customWidth="1"/>
    <col min="3596" max="3596" width="2.81640625" style="276" customWidth="1"/>
    <col min="3597" max="3597" width="13.81640625" style="276" customWidth="1"/>
    <col min="3598" max="3598" width="3.81640625" style="276" customWidth="1"/>
    <col min="3599" max="3599" width="12.54296875" style="276" customWidth="1"/>
    <col min="3600" max="3834" width="11.26953125" style="276"/>
    <col min="3835" max="3835" width="6.453125" style="276" customWidth="1"/>
    <col min="3836" max="3836" width="4.26953125" style="276" customWidth="1"/>
    <col min="3837" max="3837" width="64.453125" style="276" customWidth="1"/>
    <col min="3838" max="3838" width="2.26953125" style="276" customWidth="1"/>
    <col min="3839" max="3839" width="14.1796875" style="276" customWidth="1"/>
    <col min="3840" max="3840" width="3.26953125" style="276" customWidth="1"/>
    <col min="3841" max="3841" width="12.54296875" style="276" customWidth="1"/>
    <col min="3842" max="3842" width="2.81640625" style="276" customWidth="1"/>
    <col min="3843" max="3843" width="20.7265625" style="276" customWidth="1"/>
    <col min="3844" max="3844" width="2.453125" style="276" customWidth="1"/>
    <col min="3845" max="3845" width="16" style="276" customWidth="1"/>
    <col min="3846" max="3846" width="3.1796875" style="276" customWidth="1"/>
    <col min="3847" max="3847" width="16.1796875" style="276" customWidth="1"/>
    <col min="3848" max="3848" width="2.81640625" style="276" customWidth="1"/>
    <col min="3849" max="3849" width="15.26953125" style="276" customWidth="1"/>
    <col min="3850" max="3850" width="3.54296875" style="276" customWidth="1"/>
    <col min="3851" max="3851" width="13.81640625" style="276" bestFit="1" customWidth="1"/>
    <col min="3852" max="3852" width="2.81640625" style="276" customWidth="1"/>
    <col min="3853" max="3853" width="13.81640625" style="276" customWidth="1"/>
    <col min="3854" max="3854" width="3.81640625" style="276" customWidth="1"/>
    <col min="3855" max="3855" width="12.54296875" style="276" customWidth="1"/>
    <col min="3856" max="4090" width="11.26953125" style="276"/>
    <col min="4091" max="4091" width="6.453125" style="276" customWidth="1"/>
    <col min="4092" max="4092" width="4.26953125" style="276" customWidth="1"/>
    <col min="4093" max="4093" width="64.453125" style="276" customWidth="1"/>
    <col min="4094" max="4094" width="2.26953125" style="276" customWidth="1"/>
    <col min="4095" max="4095" width="14.1796875" style="276" customWidth="1"/>
    <col min="4096" max="4096" width="3.26953125" style="276" customWidth="1"/>
    <col min="4097" max="4097" width="12.54296875" style="276" customWidth="1"/>
    <col min="4098" max="4098" width="2.81640625" style="276" customWidth="1"/>
    <col min="4099" max="4099" width="20.7265625" style="276" customWidth="1"/>
    <col min="4100" max="4100" width="2.453125" style="276" customWidth="1"/>
    <col min="4101" max="4101" width="16" style="276" customWidth="1"/>
    <col min="4102" max="4102" width="3.1796875" style="276" customWidth="1"/>
    <col min="4103" max="4103" width="16.1796875" style="276" customWidth="1"/>
    <col min="4104" max="4104" width="2.81640625" style="276" customWidth="1"/>
    <col min="4105" max="4105" width="15.26953125" style="276" customWidth="1"/>
    <col min="4106" max="4106" width="3.54296875" style="276" customWidth="1"/>
    <col min="4107" max="4107" width="13.81640625" style="276" bestFit="1" customWidth="1"/>
    <col min="4108" max="4108" width="2.81640625" style="276" customWidth="1"/>
    <col min="4109" max="4109" width="13.81640625" style="276" customWidth="1"/>
    <col min="4110" max="4110" width="3.81640625" style="276" customWidth="1"/>
    <col min="4111" max="4111" width="12.54296875" style="276" customWidth="1"/>
    <col min="4112" max="4346" width="11.26953125" style="276"/>
    <col min="4347" max="4347" width="6.453125" style="276" customWidth="1"/>
    <col min="4348" max="4348" width="4.26953125" style="276" customWidth="1"/>
    <col min="4349" max="4349" width="64.453125" style="276" customWidth="1"/>
    <col min="4350" max="4350" width="2.26953125" style="276" customWidth="1"/>
    <col min="4351" max="4351" width="14.1796875" style="276" customWidth="1"/>
    <col min="4352" max="4352" width="3.26953125" style="276" customWidth="1"/>
    <col min="4353" max="4353" width="12.54296875" style="276" customWidth="1"/>
    <col min="4354" max="4354" width="2.81640625" style="276" customWidth="1"/>
    <col min="4355" max="4355" width="20.7265625" style="276" customWidth="1"/>
    <col min="4356" max="4356" width="2.453125" style="276" customWidth="1"/>
    <col min="4357" max="4357" width="16" style="276" customWidth="1"/>
    <col min="4358" max="4358" width="3.1796875" style="276" customWidth="1"/>
    <col min="4359" max="4359" width="16.1796875" style="276" customWidth="1"/>
    <col min="4360" max="4360" width="2.81640625" style="276" customWidth="1"/>
    <col min="4361" max="4361" width="15.26953125" style="276" customWidth="1"/>
    <col min="4362" max="4362" width="3.54296875" style="276" customWidth="1"/>
    <col min="4363" max="4363" width="13.81640625" style="276" bestFit="1" customWidth="1"/>
    <col min="4364" max="4364" width="2.81640625" style="276" customWidth="1"/>
    <col min="4365" max="4365" width="13.81640625" style="276" customWidth="1"/>
    <col min="4366" max="4366" width="3.81640625" style="276" customWidth="1"/>
    <col min="4367" max="4367" width="12.54296875" style="276" customWidth="1"/>
    <col min="4368" max="4602" width="11.26953125" style="276"/>
    <col min="4603" max="4603" width="6.453125" style="276" customWidth="1"/>
    <col min="4604" max="4604" width="4.26953125" style="276" customWidth="1"/>
    <col min="4605" max="4605" width="64.453125" style="276" customWidth="1"/>
    <col min="4606" max="4606" width="2.26953125" style="276" customWidth="1"/>
    <col min="4607" max="4607" width="14.1796875" style="276" customWidth="1"/>
    <col min="4608" max="4608" width="3.26953125" style="276" customWidth="1"/>
    <col min="4609" max="4609" width="12.54296875" style="276" customWidth="1"/>
    <col min="4610" max="4610" width="2.81640625" style="276" customWidth="1"/>
    <col min="4611" max="4611" width="20.7265625" style="276" customWidth="1"/>
    <col min="4612" max="4612" width="2.453125" style="276" customWidth="1"/>
    <col min="4613" max="4613" width="16" style="276" customWidth="1"/>
    <col min="4614" max="4614" width="3.1796875" style="276" customWidth="1"/>
    <col min="4615" max="4615" width="16.1796875" style="276" customWidth="1"/>
    <col min="4616" max="4616" width="2.81640625" style="276" customWidth="1"/>
    <col min="4617" max="4617" width="15.26953125" style="276" customWidth="1"/>
    <col min="4618" max="4618" width="3.54296875" style="276" customWidth="1"/>
    <col min="4619" max="4619" width="13.81640625" style="276" bestFit="1" customWidth="1"/>
    <col min="4620" max="4620" width="2.81640625" style="276" customWidth="1"/>
    <col min="4621" max="4621" width="13.81640625" style="276" customWidth="1"/>
    <col min="4622" max="4622" width="3.81640625" style="276" customWidth="1"/>
    <col min="4623" max="4623" width="12.54296875" style="276" customWidth="1"/>
    <col min="4624" max="4858" width="11.26953125" style="276"/>
    <col min="4859" max="4859" width="6.453125" style="276" customWidth="1"/>
    <col min="4860" max="4860" width="4.26953125" style="276" customWidth="1"/>
    <col min="4861" max="4861" width="64.453125" style="276" customWidth="1"/>
    <col min="4862" max="4862" width="2.26953125" style="276" customWidth="1"/>
    <col min="4863" max="4863" width="14.1796875" style="276" customWidth="1"/>
    <col min="4864" max="4864" width="3.26953125" style="276" customWidth="1"/>
    <col min="4865" max="4865" width="12.54296875" style="276" customWidth="1"/>
    <col min="4866" max="4866" width="2.81640625" style="276" customWidth="1"/>
    <col min="4867" max="4867" width="20.7265625" style="276" customWidth="1"/>
    <col min="4868" max="4868" width="2.453125" style="276" customWidth="1"/>
    <col min="4869" max="4869" width="16" style="276" customWidth="1"/>
    <col min="4870" max="4870" width="3.1796875" style="276" customWidth="1"/>
    <col min="4871" max="4871" width="16.1796875" style="276" customWidth="1"/>
    <col min="4872" max="4872" width="2.81640625" style="276" customWidth="1"/>
    <col min="4873" max="4873" width="15.26953125" style="276" customWidth="1"/>
    <col min="4874" max="4874" width="3.54296875" style="276" customWidth="1"/>
    <col min="4875" max="4875" width="13.81640625" style="276" bestFit="1" customWidth="1"/>
    <col min="4876" max="4876" width="2.81640625" style="276" customWidth="1"/>
    <col min="4877" max="4877" width="13.81640625" style="276" customWidth="1"/>
    <col min="4878" max="4878" width="3.81640625" style="276" customWidth="1"/>
    <col min="4879" max="4879" width="12.54296875" style="276" customWidth="1"/>
    <col min="4880" max="5114" width="11.26953125" style="276"/>
    <col min="5115" max="5115" width="6.453125" style="276" customWidth="1"/>
    <col min="5116" max="5116" width="4.26953125" style="276" customWidth="1"/>
    <col min="5117" max="5117" width="64.453125" style="276" customWidth="1"/>
    <col min="5118" max="5118" width="2.26953125" style="276" customWidth="1"/>
    <col min="5119" max="5119" width="14.1796875" style="276" customWidth="1"/>
    <col min="5120" max="5120" width="3.26953125" style="276" customWidth="1"/>
    <col min="5121" max="5121" width="12.54296875" style="276" customWidth="1"/>
    <col min="5122" max="5122" width="2.81640625" style="276" customWidth="1"/>
    <col min="5123" max="5123" width="20.7265625" style="276" customWidth="1"/>
    <col min="5124" max="5124" width="2.453125" style="276" customWidth="1"/>
    <col min="5125" max="5125" width="16" style="276" customWidth="1"/>
    <col min="5126" max="5126" width="3.1796875" style="276" customWidth="1"/>
    <col min="5127" max="5127" width="16.1796875" style="276" customWidth="1"/>
    <col min="5128" max="5128" width="2.81640625" style="276" customWidth="1"/>
    <col min="5129" max="5129" width="15.26953125" style="276" customWidth="1"/>
    <col min="5130" max="5130" width="3.54296875" style="276" customWidth="1"/>
    <col min="5131" max="5131" width="13.81640625" style="276" bestFit="1" customWidth="1"/>
    <col min="5132" max="5132" width="2.81640625" style="276" customWidth="1"/>
    <col min="5133" max="5133" width="13.81640625" style="276" customWidth="1"/>
    <col min="5134" max="5134" width="3.81640625" style="276" customWidth="1"/>
    <col min="5135" max="5135" width="12.54296875" style="276" customWidth="1"/>
    <col min="5136" max="5370" width="11.26953125" style="276"/>
    <col min="5371" max="5371" width="6.453125" style="276" customWidth="1"/>
    <col min="5372" max="5372" width="4.26953125" style="276" customWidth="1"/>
    <col min="5373" max="5373" width="64.453125" style="276" customWidth="1"/>
    <col min="5374" max="5374" width="2.26953125" style="276" customWidth="1"/>
    <col min="5375" max="5375" width="14.1796875" style="276" customWidth="1"/>
    <col min="5376" max="5376" width="3.26953125" style="276" customWidth="1"/>
    <col min="5377" max="5377" width="12.54296875" style="276" customWidth="1"/>
    <col min="5378" max="5378" width="2.81640625" style="276" customWidth="1"/>
    <col min="5379" max="5379" width="20.7265625" style="276" customWidth="1"/>
    <col min="5380" max="5380" width="2.453125" style="276" customWidth="1"/>
    <col min="5381" max="5381" width="16" style="276" customWidth="1"/>
    <col min="5382" max="5382" width="3.1796875" style="276" customWidth="1"/>
    <col min="5383" max="5383" width="16.1796875" style="276" customWidth="1"/>
    <col min="5384" max="5384" width="2.81640625" style="276" customWidth="1"/>
    <col min="5385" max="5385" width="15.26953125" style="276" customWidth="1"/>
    <col min="5386" max="5386" width="3.54296875" style="276" customWidth="1"/>
    <col min="5387" max="5387" width="13.81640625" style="276" bestFit="1" customWidth="1"/>
    <col min="5388" max="5388" width="2.81640625" style="276" customWidth="1"/>
    <col min="5389" max="5389" width="13.81640625" style="276" customWidth="1"/>
    <col min="5390" max="5390" width="3.81640625" style="276" customWidth="1"/>
    <col min="5391" max="5391" width="12.54296875" style="276" customWidth="1"/>
    <col min="5392" max="5626" width="11.26953125" style="276"/>
    <col min="5627" max="5627" width="6.453125" style="276" customWidth="1"/>
    <col min="5628" max="5628" width="4.26953125" style="276" customWidth="1"/>
    <col min="5629" max="5629" width="64.453125" style="276" customWidth="1"/>
    <col min="5630" max="5630" width="2.26953125" style="276" customWidth="1"/>
    <col min="5631" max="5631" width="14.1796875" style="276" customWidth="1"/>
    <col min="5632" max="5632" width="3.26953125" style="276" customWidth="1"/>
    <col min="5633" max="5633" width="12.54296875" style="276" customWidth="1"/>
    <col min="5634" max="5634" width="2.81640625" style="276" customWidth="1"/>
    <col min="5635" max="5635" width="20.7265625" style="276" customWidth="1"/>
    <col min="5636" max="5636" width="2.453125" style="276" customWidth="1"/>
    <col min="5637" max="5637" width="16" style="276" customWidth="1"/>
    <col min="5638" max="5638" width="3.1796875" style="276" customWidth="1"/>
    <col min="5639" max="5639" width="16.1796875" style="276" customWidth="1"/>
    <col min="5640" max="5640" width="2.81640625" style="276" customWidth="1"/>
    <col min="5641" max="5641" width="15.26953125" style="276" customWidth="1"/>
    <col min="5642" max="5642" width="3.54296875" style="276" customWidth="1"/>
    <col min="5643" max="5643" width="13.81640625" style="276" bestFit="1" customWidth="1"/>
    <col min="5644" max="5644" width="2.81640625" style="276" customWidth="1"/>
    <col min="5645" max="5645" width="13.81640625" style="276" customWidth="1"/>
    <col min="5646" max="5646" width="3.81640625" style="276" customWidth="1"/>
    <col min="5647" max="5647" width="12.54296875" style="276" customWidth="1"/>
    <col min="5648" max="5882" width="11.26953125" style="276"/>
    <col min="5883" max="5883" width="6.453125" style="276" customWidth="1"/>
    <col min="5884" max="5884" width="4.26953125" style="276" customWidth="1"/>
    <col min="5885" max="5885" width="64.453125" style="276" customWidth="1"/>
    <col min="5886" max="5886" width="2.26953125" style="276" customWidth="1"/>
    <col min="5887" max="5887" width="14.1796875" style="276" customWidth="1"/>
    <col min="5888" max="5888" width="3.26953125" style="276" customWidth="1"/>
    <col min="5889" max="5889" width="12.54296875" style="276" customWidth="1"/>
    <col min="5890" max="5890" width="2.81640625" style="276" customWidth="1"/>
    <col min="5891" max="5891" width="20.7265625" style="276" customWidth="1"/>
    <col min="5892" max="5892" width="2.453125" style="276" customWidth="1"/>
    <col min="5893" max="5893" width="16" style="276" customWidth="1"/>
    <col min="5894" max="5894" width="3.1796875" style="276" customWidth="1"/>
    <col min="5895" max="5895" width="16.1796875" style="276" customWidth="1"/>
    <col min="5896" max="5896" width="2.81640625" style="276" customWidth="1"/>
    <col min="5897" max="5897" width="15.26953125" style="276" customWidth="1"/>
    <col min="5898" max="5898" width="3.54296875" style="276" customWidth="1"/>
    <col min="5899" max="5899" width="13.81640625" style="276" bestFit="1" customWidth="1"/>
    <col min="5900" max="5900" width="2.81640625" style="276" customWidth="1"/>
    <col min="5901" max="5901" width="13.81640625" style="276" customWidth="1"/>
    <col min="5902" max="5902" width="3.81640625" style="276" customWidth="1"/>
    <col min="5903" max="5903" width="12.54296875" style="276" customWidth="1"/>
    <col min="5904" max="6138" width="11.26953125" style="276"/>
    <col min="6139" max="6139" width="6.453125" style="276" customWidth="1"/>
    <col min="6140" max="6140" width="4.26953125" style="276" customWidth="1"/>
    <col min="6141" max="6141" width="64.453125" style="276" customWidth="1"/>
    <col min="6142" max="6142" width="2.26953125" style="276" customWidth="1"/>
    <col min="6143" max="6143" width="14.1796875" style="276" customWidth="1"/>
    <col min="6144" max="6144" width="3.26953125" style="276" customWidth="1"/>
    <col min="6145" max="6145" width="12.54296875" style="276" customWidth="1"/>
    <col min="6146" max="6146" width="2.81640625" style="276" customWidth="1"/>
    <col min="6147" max="6147" width="20.7265625" style="276" customWidth="1"/>
    <col min="6148" max="6148" width="2.453125" style="276" customWidth="1"/>
    <col min="6149" max="6149" width="16" style="276" customWidth="1"/>
    <col min="6150" max="6150" width="3.1796875" style="276" customWidth="1"/>
    <col min="6151" max="6151" width="16.1796875" style="276" customWidth="1"/>
    <col min="6152" max="6152" width="2.81640625" style="276" customWidth="1"/>
    <col min="6153" max="6153" width="15.26953125" style="276" customWidth="1"/>
    <col min="6154" max="6154" width="3.54296875" style="276" customWidth="1"/>
    <col min="6155" max="6155" width="13.81640625" style="276" bestFit="1" customWidth="1"/>
    <col min="6156" max="6156" width="2.81640625" style="276" customWidth="1"/>
    <col min="6157" max="6157" width="13.81640625" style="276" customWidth="1"/>
    <col min="6158" max="6158" width="3.81640625" style="276" customWidth="1"/>
    <col min="6159" max="6159" width="12.54296875" style="276" customWidth="1"/>
    <col min="6160" max="6394" width="11.26953125" style="276"/>
    <col min="6395" max="6395" width="6.453125" style="276" customWidth="1"/>
    <col min="6396" max="6396" width="4.26953125" style="276" customWidth="1"/>
    <col min="6397" max="6397" width="64.453125" style="276" customWidth="1"/>
    <col min="6398" max="6398" width="2.26953125" style="276" customWidth="1"/>
    <col min="6399" max="6399" width="14.1796875" style="276" customWidth="1"/>
    <col min="6400" max="6400" width="3.26953125" style="276" customWidth="1"/>
    <col min="6401" max="6401" width="12.54296875" style="276" customWidth="1"/>
    <col min="6402" max="6402" width="2.81640625" style="276" customWidth="1"/>
    <col min="6403" max="6403" width="20.7265625" style="276" customWidth="1"/>
    <col min="6404" max="6404" width="2.453125" style="276" customWidth="1"/>
    <col min="6405" max="6405" width="16" style="276" customWidth="1"/>
    <col min="6406" max="6406" width="3.1796875" style="276" customWidth="1"/>
    <col min="6407" max="6407" width="16.1796875" style="276" customWidth="1"/>
    <col min="6408" max="6408" width="2.81640625" style="276" customWidth="1"/>
    <col min="6409" max="6409" width="15.26953125" style="276" customWidth="1"/>
    <col min="6410" max="6410" width="3.54296875" style="276" customWidth="1"/>
    <col min="6411" max="6411" width="13.81640625" style="276" bestFit="1" customWidth="1"/>
    <col min="6412" max="6412" width="2.81640625" style="276" customWidth="1"/>
    <col min="6413" max="6413" width="13.81640625" style="276" customWidth="1"/>
    <col min="6414" max="6414" width="3.81640625" style="276" customWidth="1"/>
    <col min="6415" max="6415" width="12.54296875" style="276" customWidth="1"/>
    <col min="6416" max="6650" width="11.26953125" style="276"/>
    <col min="6651" max="6651" width="6.453125" style="276" customWidth="1"/>
    <col min="6652" max="6652" width="4.26953125" style="276" customWidth="1"/>
    <col min="6653" max="6653" width="64.453125" style="276" customWidth="1"/>
    <col min="6654" max="6654" width="2.26953125" style="276" customWidth="1"/>
    <col min="6655" max="6655" width="14.1796875" style="276" customWidth="1"/>
    <col min="6656" max="6656" width="3.26953125" style="276" customWidth="1"/>
    <col min="6657" max="6657" width="12.54296875" style="276" customWidth="1"/>
    <col min="6658" max="6658" width="2.81640625" style="276" customWidth="1"/>
    <col min="6659" max="6659" width="20.7265625" style="276" customWidth="1"/>
    <col min="6660" max="6660" width="2.453125" style="276" customWidth="1"/>
    <col min="6661" max="6661" width="16" style="276" customWidth="1"/>
    <col min="6662" max="6662" width="3.1796875" style="276" customWidth="1"/>
    <col min="6663" max="6663" width="16.1796875" style="276" customWidth="1"/>
    <col min="6664" max="6664" width="2.81640625" style="276" customWidth="1"/>
    <col min="6665" max="6665" width="15.26953125" style="276" customWidth="1"/>
    <col min="6666" max="6666" width="3.54296875" style="276" customWidth="1"/>
    <col min="6667" max="6667" width="13.81640625" style="276" bestFit="1" customWidth="1"/>
    <col min="6668" max="6668" width="2.81640625" style="276" customWidth="1"/>
    <col min="6669" max="6669" width="13.81640625" style="276" customWidth="1"/>
    <col min="6670" max="6670" width="3.81640625" style="276" customWidth="1"/>
    <col min="6671" max="6671" width="12.54296875" style="276" customWidth="1"/>
    <col min="6672" max="6906" width="11.26953125" style="276"/>
    <col min="6907" max="6907" width="6.453125" style="276" customWidth="1"/>
    <col min="6908" max="6908" width="4.26953125" style="276" customWidth="1"/>
    <col min="6909" max="6909" width="64.453125" style="276" customWidth="1"/>
    <col min="6910" max="6910" width="2.26953125" style="276" customWidth="1"/>
    <col min="6911" max="6911" width="14.1796875" style="276" customWidth="1"/>
    <col min="6912" max="6912" width="3.26953125" style="276" customWidth="1"/>
    <col min="6913" max="6913" width="12.54296875" style="276" customWidth="1"/>
    <col min="6914" max="6914" width="2.81640625" style="276" customWidth="1"/>
    <col min="6915" max="6915" width="20.7265625" style="276" customWidth="1"/>
    <col min="6916" max="6916" width="2.453125" style="276" customWidth="1"/>
    <col min="6917" max="6917" width="16" style="276" customWidth="1"/>
    <col min="6918" max="6918" width="3.1796875" style="276" customWidth="1"/>
    <col min="6919" max="6919" width="16.1796875" style="276" customWidth="1"/>
    <col min="6920" max="6920" width="2.81640625" style="276" customWidth="1"/>
    <col min="6921" max="6921" width="15.26953125" style="276" customWidth="1"/>
    <col min="6922" max="6922" width="3.54296875" style="276" customWidth="1"/>
    <col min="6923" max="6923" width="13.81640625" style="276" bestFit="1" customWidth="1"/>
    <col min="6924" max="6924" width="2.81640625" style="276" customWidth="1"/>
    <col min="6925" max="6925" width="13.81640625" style="276" customWidth="1"/>
    <col min="6926" max="6926" width="3.81640625" style="276" customWidth="1"/>
    <col min="6927" max="6927" width="12.54296875" style="276" customWidth="1"/>
    <col min="6928" max="7162" width="11.26953125" style="276"/>
    <col min="7163" max="7163" width="6.453125" style="276" customWidth="1"/>
    <col min="7164" max="7164" width="4.26953125" style="276" customWidth="1"/>
    <col min="7165" max="7165" width="64.453125" style="276" customWidth="1"/>
    <col min="7166" max="7166" width="2.26953125" style="276" customWidth="1"/>
    <col min="7167" max="7167" width="14.1796875" style="276" customWidth="1"/>
    <col min="7168" max="7168" width="3.26953125" style="276" customWidth="1"/>
    <col min="7169" max="7169" width="12.54296875" style="276" customWidth="1"/>
    <col min="7170" max="7170" width="2.81640625" style="276" customWidth="1"/>
    <col min="7171" max="7171" width="20.7265625" style="276" customWidth="1"/>
    <col min="7172" max="7172" width="2.453125" style="276" customWidth="1"/>
    <col min="7173" max="7173" width="16" style="276" customWidth="1"/>
    <col min="7174" max="7174" width="3.1796875" style="276" customWidth="1"/>
    <col min="7175" max="7175" width="16.1796875" style="276" customWidth="1"/>
    <col min="7176" max="7176" width="2.81640625" style="276" customWidth="1"/>
    <col min="7177" max="7177" width="15.26953125" style="276" customWidth="1"/>
    <col min="7178" max="7178" width="3.54296875" style="276" customWidth="1"/>
    <col min="7179" max="7179" width="13.81640625" style="276" bestFit="1" customWidth="1"/>
    <col min="7180" max="7180" width="2.81640625" style="276" customWidth="1"/>
    <col min="7181" max="7181" width="13.81640625" style="276" customWidth="1"/>
    <col min="7182" max="7182" width="3.81640625" style="276" customWidth="1"/>
    <col min="7183" max="7183" width="12.54296875" style="276" customWidth="1"/>
    <col min="7184" max="7418" width="11.26953125" style="276"/>
    <col min="7419" max="7419" width="6.453125" style="276" customWidth="1"/>
    <col min="7420" max="7420" width="4.26953125" style="276" customWidth="1"/>
    <col min="7421" max="7421" width="64.453125" style="276" customWidth="1"/>
    <col min="7422" max="7422" width="2.26953125" style="276" customWidth="1"/>
    <col min="7423" max="7423" width="14.1796875" style="276" customWidth="1"/>
    <col min="7424" max="7424" width="3.26953125" style="276" customWidth="1"/>
    <col min="7425" max="7425" width="12.54296875" style="276" customWidth="1"/>
    <col min="7426" max="7426" width="2.81640625" style="276" customWidth="1"/>
    <col min="7427" max="7427" width="20.7265625" style="276" customWidth="1"/>
    <col min="7428" max="7428" width="2.453125" style="276" customWidth="1"/>
    <col min="7429" max="7429" width="16" style="276" customWidth="1"/>
    <col min="7430" max="7430" width="3.1796875" style="276" customWidth="1"/>
    <col min="7431" max="7431" width="16.1796875" style="276" customWidth="1"/>
    <col min="7432" max="7432" width="2.81640625" style="276" customWidth="1"/>
    <col min="7433" max="7433" width="15.26953125" style="276" customWidth="1"/>
    <col min="7434" max="7434" width="3.54296875" style="276" customWidth="1"/>
    <col min="7435" max="7435" width="13.81640625" style="276" bestFit="1" customWidth="1"/>
    <col min="7436" max="7436" width="2.81640625" style="276" customWidth="1"/>
    <col min="7437" max="7437" width="13.81640625" style="276" customWidth="1"/>
    <col min="7438" max="7438" width="3.81640625" style="276" customWidth="1"/>
    <col min="7439" max="7439" width="12.54296875" style="276" customWidth="1"/>
    <col min="7440" max="7674" width="11.26953125" style="276"/>
    <col min="7675" max="7675" width="6.453125" style="276" customWidth="1"/>
    <col min="7676" max="7676" width="4.26953125" style="276" customWidth="1"/>
    <col min="7677" max="7677" width="64.453125" style="276" customWidth="1"/>
    <col min="7678" max="7678" width="2.26953125" style="276" customWidth="1"/>
    <col min="7679" max="7679" width="14.1796875" style="276" customWidth="1"/>
    <col min="7680" max="7680" width="3.26953125" style="276" customWidth="1"/>
    <col min="7681" max="7681" width="12.54296875" style="276" customWidth="1"/>
    <col min="7682" max="7682" width="2.81640625" style="276" customWidth="1"/>
    <col min="7683" max="7683" width="20.7265625" style="276" customWidth="1"/>
    <col min="7684" max="7684" width="2.453125" style="276" customWidth="1"/>
    <col min="7685" max="7685" width="16" style="276" customWidth="1"/>
    <col min="7686" max="7686" width="3.1796875" style="276" customWidth="1"/>
    <col min="7687" max="7687" width="16.1796875" style="276" customWidth="1"/>
    <col min="7688" max="7688" width="2.81640625" style="276" customWidth="1"/>
    <col min="7689" max="7689" width="15.26953125" style="276" customWidth="1"/>
    <col min="7690" max="7690" width="3.54296875" style="276" customWidth="1"/>
    <col min="7691" max="7691" width="13.81640625" style="276" bestFit="1" customWidth="1"/>
    <col min="7692" max="7692" width="2.81640625" style="276" customWidth="1"/>
    <col min="7693" max="7693" width="13.81640625" style="276" customWidth="1"/>
    <col min="7694" max="7694" width="3.81640625" style="276" customWidth="1"/>
    <col min="7695" max="7695" width="12.54296875" style="276" customWidth="1"/>
    <col min="7696" max="7930" width="11.26953125" style="276"/>
    <col min="7931" max="7931" width="6.453125" style="276" customWidth="1"/>
    <col min="7932" max="7932" width="4.26953125" style="276" customWidth="1"/>
    <col min="7933" max="7933" width="64.453125" style="276" customWidth="1"/>
    <col min="7934" max="7934" width="2.26953125" style="276" customWidth="1"/>
    <col min="7935" max="7935" width="14.1796875" style="276" customWidth="1"/>
    <col min="7936" max="7936" width="3.26953125" style="276" customWidth="1"/>
    <col min="7937" max="7937" width="12.54296875" style="276" customWidth="1"/>
    <col min="7938" max="7938" width="2.81640625" style="276" customWidth="1"/>
    <col min="7939" max="7939" width="20.7265625" style="276" customWidth="1"/>
    <col min="7940" max="7940" width="2.453125" style="276" customWidth="1"/>
    <col min="7941" max="7941" width="16" style="276" customWidth="1"/>
    <col min="7942" max="7942" width="3.1796875" style="276" customWidth="1"/>
    <col min="7943" max="7943" width="16.1796875" style="276" customWidth="1"/>
    <col min="7944" max="7944" width="2.81640625" style="276" customWidth="1"/>
    <col min="7945" max="7945" width="15.26953125" style="276" customWidth="1"/>
    <col min="7946" max="7946" width="3.54296875" style="276" customWidth="1"/>
    <col min="7947" max="7947" width="13.81640625" style="276" bestFit="1" customWidth="1"/>
    <col min="7948" max="7948" width="2.81640625" style="276" customWidth="1"/>
    <col min="7949" max="7949" width="13.81640625" style="276" customWidth="1"/>
    <col min="7950" max="7950" width="3.81640625" style="276" customWidth="1"/>
    <col min="7951" max="7951" width="12.54296875" style="276" customWidth="1"/>
    <col min="7952" max="8186" width="11.26953125" style="276"/>
    <col min="8187" max="8187" width="6.453125" style="276" customWidth="1"/>
    <col min="8188" max="8188" width="4.26953125" style="276" customWidth="1"/>
    <col min="8189" max="8189" width="64.453125" style="276" customWidth="1"/>
    <col min="8190" max="8190" width="2.26953125" style="276" customWidth="1"/>
    <col min="8191" max="8191" width="14.1796875" style="276" customWidth="1"/>
    <col min="8192" max="8192" width="3.26953125" style="276" customWidth="1"/>
    <col min="8193" max="8193" width="12.54296875" style="276" customWidth="1"/>
    <col min="8194" max="8194" width="2.81640625" style="276" customWidth="1"/>
    <col min="8195" max="8195" width="20.7265625" style="276" customWidth="1"/>
    <col min="8196" max="8196" width="2.453125" style="276" customWidth="1"/>
    <col min="8197" max="8197" width="16" style="276" customWidth="1"/>
    <col min="8198" max="8198" width="3.1796875" style="276" customWidth="1"/>
    <col min="8199" max="8199" width="16.1796875" style="276" customWidth="1"/>
    <col min="8200" max="8200" width="2.81640625" style="276" customWidth="1"/>
    <col min="8201" max="8201" width="15.26953125" style="276" customWidth="1"/>
    <col min="8202" max="8202" width="3.54296875" style="276" customWidth="1"/>
    <col min="8203" max="8203" width="13.81640625" style="276" bestFit="1" customWidth="1"/>
    <col min="8204" max="8204" width="2.81640625" style="276" customWidth="1"/>
    <col min="8205" max="8205" width="13.81640625" style="276" customWidth="1"/>
    <col min="8206" max="8206" width="3.81640625" style="276" customWidth="1"/>
    <col min="8207" max="8207" width="12.54296875" style="276" customWidth="1"/>
    <col min="8208" max="8442" width="11.26953125" style="276"/>
    <col min="8443" max="8443" width="6.453125" style="276" customWidth="1"/>
    <col min="8444" max="8444" width="4.26953125" style="276" customWidth="1"/>
    <col min="8445" max="8445" width="64.453125" style="276" customWidth="1"/>
    <col min="8446" max="8446" width="2.26953125" style="276" customWidth="1"/>
    <col min="8447" max="8447" width="14.1796875" style="276" customWidth="1"/>
    <col min="8448" max="8448" width="3.26953125" style="276" customWidth="1"/>
    <col min="8449" max="8449" width="12.54296875" style="276" customWidth="1"/>
    <col min="8450" max="8450" width="2.81640625" style="276" customWidth="1"/>
    <col min="8451" max="8451" width="20.7265625" style="276" customWidth="1"/>
    <col min="8452" max="8452" width="2.453125" style="276" customWidth="1"/>
    <col min="8453" max="8453" width="16" style="276" customWidth="1"/>
    <col min="8454" max="8454" width="3.1796875" style="276" customWidth="1"/>
    <col min="8455" max="8455" width="16.1796875" style="276" customWidth="1"/>
    <col min="8456" max="8456" width="2.81640625" style="276" customWidth="1"/>
    <col min="8457" max="8457" width="15.26953125" style="276" customWidth="1"/>
    <col min="8458" max="8458" width="3.54296875" style="276" customWidth="1"/>
    <col min="8459" max="8459" width="13.81640625" style="276" bestFit="1" customWidth="1"/>
    <col min="8460" max="8460" width="2.81640625" style="276" customWidth="1"/>
    <col min="8461" max="8461" width="13.81640625" style="276" customWidth="1"/>
    <col min="8462" max="8462" width="3.81640625" style="276" customWidth="1"/>
    <col min="8463" max="8463" width="12.54296875" style="276" customWidth="1"/>
    <col min="8464" max="8698" width="11.26953125" style="276"/>
    <col min="8699" max="8699" width="6.453125" style="276" customWidth="1"/>
    <col min="8700" max="8700" width="4.26953125" style="276" customWidth="1"/>
    <col min="8701" max="8701" width="64.453125" style="276" customWidth="1"/>
    <col min="8702" max="8702" width="2.26953125" style="276" customWidth="1"/>
    <col min="8703" max="8703" width="14.1796875" style="276" customWidth="1"/>
    <col min="8704" max="8704" width="3.26953125" style="276" customWidth="1"/>
    <col min="8705" max="8705" width="12.54296875" style="276" customWidth="1"/>
    <col min="8706" max="8706" width="2.81640625" style="276" customWidth="1"/>
    <col min="8707" max="8707" width="20.7265625" style="276" customWidth="1"/>
    <col min="8708" max="8708" width="2.453125" style="276" customWidth="1"/>
    <col min="8709" max="8709" width="16" style="276" customWidth="1"/>
    <col min="8710" max="8710" width="3.1796875" style="276" customWidth="1"/>
    <col min="8711" max="8711" width="16.1796875" style="276" customWidth="1"/>
    <col min="8712" max="8712" width="2.81640625" style="276" customWidth="1"/>
    <col min="8713" max="8713" width="15.26953125" style="276" customWidth="1"/>
    <col min="8714" max="8714" width="3.54296875" style="276" customWidth="1"/>
    <col min="8715" max="8715" width="13.81640625" style="276" bestFit="1" customWidth="1"/>
    <col min="8716" max="8716" width="2.81640625" style="276" customWidth="1"/>
    <col min="8717" max="8717" width="13.81640625" style="276" customWidth="1"/>
    <col min="8718" max="8718" width="3.81640625" style="276" customWidth="1"/>
    <col min="8719" max="8719" width="12.54296875" style="276" customWidth="1"/>
    <col min="8720" max="8954" width="11.26953125" style="276"/>
    <col min="8955" max="8955" width="6.453125" style="276" customWidth="1"/>
    <col min="8956" max="8956" width="4.26953125" style="276" customWidth="1"/>
    <col min="8957" max="8957" width="64.453125" style="276" customWidth="1"/>
    <col min="8958" max="8958" width="2.26953125" style="276" customWidth="1"/>
    <col min="8959" max="8959" width="14.1796875" style="276" customWidth="1"/>
    <col min="8960" max="8960" width="3.26953125" style="276" customWidth="1"/>
    <col min="8961" max="8961" width="12.54296875" style="276" customWidth="1"/>
    <col min="8962" max="8962" width="2.81640625" style="276" customWidth="1"/>
    <col min="8963" max="8963" width="20.7265625" style="276" customWidth="1"/>
    <col min="8964" max="8964" width="2.453125" style="276" customWidth="1"/>
    <col min="8965" max="8965" width="16" style="276" customWidth="1"/>
    <col min="8966" max="8966" width="3.1796875" style="276" customWidth="1"/>
    <col min="8967" max="8967" width="16.1796875" style="276" customWidth="1"/>
    <col min="8968" max="8968" width="2.81640625" style="276" customWidth="1"/>
    <col min="8969" max="8969" width="15.26953125" style="276" customWidth="1"/>
    <col min="8970" max="8970" width="3.54296875" style="276" customWidth="1"/>
    <col min="8971" max="8971" width="13.81640625" style="276" bestFit="1" customWidth="1"/>
    <col min="8972" max="8972" width="2.81640625" style="276" customWidth="1"/>
    <col min="8973" max="8973" width="13.81640625" style="276" customWidth="1"/>
    <col min="8974" max="8974" width="3.81640625" style="276" customWidth="1"/>
    <col min="8975" max="8975" width="12.54296875" style="276" customWidth="1"/>
    <col min="8976" max="9210" width="11.26953125" style="276"/>
    <col min="9211" max="9211" width="6.453125" style="276" customWidth="1"/>
    <col min="9212" max="9212" width="4.26953125" style="276" customWidth="1"/>
    <col min="9213" max="9213" width="64.453125" style="276" customWidth="1"/>
    <col min="9214" max="9214" width="2.26953125" style="276" customWidth="1"/>
    <col min="9215" max="9215" width="14.1796875" style="276" customWidth="1"/>
    <col min="9216" max="9216" width="3.26953125" style="276" customWidth="1"/>
    <col min="9217" max="9217" width="12.54296875" style="276" customWidth="1"/>
    <col min="9218" max="9218" width="2.81640625" style="276" customWidth="1"/>
    <col min="9219" max="9219" width="20.7265625" style="276" customWidth="1"/>
    <col min="9220" max="9220" width="2.453125" style="276" customWidth="1"/>
    <col min="9221" max="9221" width="16" style="276" customWidth="1"/>
    <col min="9222" max="9222" width="3.1796875" style="276" customWidth="1"/>
    <col min="9223" max="9223" width="16.1796875" style="276" customWidth="1"/>
    <col min="9224" max="9224" width="2.81640625" style="276" customWidth="1"/>
    <col min="9225" max="9225" width="15.26953125" style="276" customWidth="1"/>
    <col min="9226" max="9226" width="3.54296875" style="276" customWidth="1"/>
    <col min="9227" max="9227" width="13.81640625" style="276" bestFit="1" customWidth="1"/>
    <col min="9228" max="9228" width="2.81640625" style="276" customWidth="1"/>
    <col min="9229" max="9229" width="13.81640625" style="276" customWidth="1"/>
    <col min="9230" max="9230" width="3.81640625" style="276" customWidth="1"/>
    <col min="9231" max="9231" width="12.54296875" style="276" customWidth="1"/>
    <col min="9232" max="9466" width="11.26953125" style="276"/>
    <col min="9467" max="9467" width="6.453125" style="276" customWidth="1"/>
    <col min="9468" max="9468" width="4.26953125" style="276" customWidth="1"/>
    <col min="9469" max="9469" width="64.453125" style="276" customWidth="1"/>
    <col min="9470" max="9470" width="2.26953125" style="276" customWidth="1"/>
    <col min="9471" max="9471" width="14.1796875" style="276" customWidth="1"/>
    <col min="9472" max="9472" width="3.26953125" style="276" customWidth="1"/>
    <col min="9473" max="9473" width="12.54296875" style="276" customWidth="1"/>
    <col min="9474" max="9474" width="2.81640625" style="276" customWidth="1"/>
    <col min="9475" max="9475" width="20.7265625" style="276" customWidth="1"/>
    <col min="9476" max="9476" width="2.453125" style="276" customWidth="1"/>
    <col min="9477" max="9477" width="16" style="276" customWidth="1"/>
    <col min="9478" max="9478" width="3.1796875" style="276" customWidth="1"/>
    <col min="9479" max="9479" width="16.1796875" style="276" customWidth="1"/>
    <col min="9480" max="9480" width="2.81640625" style="276" customWidth="1"/>
    <col min="9481" max="9481" width="15.26953125" style="276" customWidth="1"/>
    <col min="9482" max="9482" width="3.54296875" style="276" customWidth="1"/>
    <col min="9483" max="9483" width="13.81640625" style="276" bestFit="1" customWidth="1"/>
    <col min="9484" max="9484" width="2.81640625" style="276" customWidth="1"/>
    <col min="9485" max="9485" width="13.81640625" style="276" customWidth="1"/>
    <col min="9486" max="9486" width="3.81640625" style="276" customWidth="1"/>
    <col min="9487" max="9487" width="12.54296875" style="276" customWidth="1"/>
    <col min="9488" max="9722" width="11.26953125" style="276"/>
    <col min="9723" max="9723" width="6.453125" style="276" customWidth="1"/>
    <col min="9724" max="9724" width="4.26953125" style="276" customWidth="1"/>
    <col min="9725" max="9725" width="64.453125" style="276" customWidth="1"/>
    <col min="9726" max="9726" width="2.26953125" style="276" customWidth="1"/>
    <col min="9727" max="9727" width="14.1796875" style="276" customWidth="1"/>
    <col min="9728" max="9728" width="3.26953125" style="276" customWidth="1"/>
    <col min="9729" max="9729" width="12.54296875" style="276" customWidth="1"/>
    <col min="9730" max="9730" width="2.81640625" style="276" customWidth="1"/>
    <col min="9731" max="9731" width="20.7265625" style="276" customWidth="1"/>
    <col min="9732" max="9732" width="2.453125" style="276" customWidth="1"/>
    <col min="9733" max="9733" width="16" style="276" customWidth="1"/>
    <col min="9734" max="9734" width="3.1796875" style="276" customWidth="1"/>
    <col min="9735" max="9735" width="16.1796875" style="276" customWidth="1"/>
    <col min="9736" max="9736" width="2.81640625" style="276" customWidth="1"/>
    <col min="9737" max="9737" width="15.26953125" style="276" customWidth="1"/>
    <col min="9738" max="9738" width="3.54296875" style="276" customWidth="1"/>
    <col min="9739" max="9739" width="13.81640625" style="276" bestFit="1" customWidth="1"/>
    <col min="9740" max="9740" width="2.81640625" style="276" customWidth="1"/>
    <col min="9741" max="9741" width="13.81640625" style="276" customWidth="1"/>
    <col min="9742" max="9742" width="3.81640625" style="276" customWidth="1"/>
    <col min="9743" max="9743" width="12.54296875" style="276" customWidth="1"/>
    <col min="9744" max="9978" width="11.26953125" style="276"/>
    <col min="9979" max="9979" width="6.453125" style="276" customWidth="1"/>
    <col min="9980" max="9980" width="4.26953125" style="276" customWidth="1"/>
    <col min="9981" max="9981" width="64.453125" style="276" customWidth="1"/>
    <col min="9982" max="9982" width="2.26953125" style="276" customWidth="1"/>
    <col min="9983" max="9983" width="14.1796875" style="276" customWidth="1"/>
    <col min="9984" max="9984" width="3.26953125" style="276" customWidth="1"/>
    <col min="9985" max="9985" width="12.54296875" style="276" customWidth="1"/>
    <col min="9986" max="9986" width="2.81640625" style="276" customWidth="1"/>
    <col min="9987" max="9987" width="20.7265625" style="276" customWidth="1"/>
    <col min="9988" max="9988" width="2.453125" style="276" customWidth="1"/>
    <col min="9989" max="9989" width="16" style="276" customWidth="1"/>
    <col min="9990" max="9990" width="3.1796875" style="276" customWidth="1"/>
    <col min="9991" max="9991" width="16.1796875" style="276" customWidth="1"/>
    <col min="9992" max="9992" width="2.81640625" style="276" customWidth="1"/>
    <col min="9993" max="9993" width="15.26953125" style="276" customWidth="1"/>
    <col min="9994" max="9994" width="3.54296875" style="276" customWidth="1"/>
    <col min="9995" max="9995" width="13.81640625" style="276" bestFit="1" customWidth="1"/>
    <col min="9996" max="9996" width="2.81640625" style="276" customWidth="1"/>
    <col min="9997" max="9997" width="13.81640625" style="276" customWidth="1"/>
    <col min="9998" max="9998" width="3.81640625" style="276" customWidth="1"/>
    <col min="9999" max="9999" width="12.54296875" style="276" customWidth="1"/>
    <col min="10000" max="10234" width="11.26953125" style="276"/>
    <col min="10235" max="10235" width="6.453125" style="276" customWidth="1"/>
    <col min="10236" max="10236" width="4.26953125" style="276" customWidth="1"/>
    <col min="10237" max="10237" width="64.453125" style="276" customWidth="1"/>
    <col min="10238" max="10238" width="2.26953125" style="276" customWidth="1"/>
    <col min="10239" max="10239" width="14.1796875" style="276" customWidth="1"/>
    <col min="10240" max="10240" width="3.26953125" style="276" customWidth="1"/>
    <col min="10241" max="10241" width="12.54296875" style="276" customWidth="1"/>
    <col min="10242" max="10242" width="2.81640625" style="276" customWidth="1"/>
    <col min="10243" max="10243" width="20.7265625" style="276" customWidth="1"/>
    <col min="10244" max="10244" width="2.453125" style="276" customWidth="1"/>
    <col min="10245" max="10245" width="16" style="276" customWidth="1"/>
    <col min="10246" max="10246" width="3.1796875" style="276" customWidth="1"/>
    <col min="10247" max="10247" width="16.1796875" style="276" customWidth="1"/>
    <col min="10248" max="10248" width="2.81640625" style="276" customWidth="1"/>
    <col min="10249" max="10249" width="15.26953125" style="276" customWidth="1"/>
    <col min="10250" max="10250" width="3.54296875" style="276" customWidth="1"/>
    <col min="10251" max="10251" width="13.81640625" style="276" bestFit="1" customWidth="1"/>
    <col min="10252" max="10252" width="2.81640625" style="276" customWidth="1"/>
    <col min="10253" max="10253" width="13.81640625" style="276" customWidth="1"/>
    <col min="10254" max="10254" width="3.81640625" style="276" customWidth="1"/>
    <col min="10255" max="10255" width="12.54296875" style="276" customWidth="1"/>
    <col min="10256" max="10490" width="11.26953125" style="276"/>
    <col min="10491" max="10491" width="6.453125" style="276" customWidth="1"/>
    <col min="10492" max="10492" width="4.26953125" style="276" customWidth="1"/>
    <col min="10493" max="10493" width="64.453125" style="276" customWidth="1"/>
    <col min="10494" max="10494" width="2.26953125" style="276" customWidth="1"/>
    <col min="10495" max="10495" width="14.1796875" style="276" customWidth="1"/>
    <col min="10496" max="10496" width="3.26953125" style="276" customWidth="1"/>
    <col min="10497" max="10497" width="12.54296875" style="276" customWidth="1"/>
    <col min="10498" max="10498" width="2.81640625" style="276" customWidth="1"/>
    <col min="10499" max="10499" width="20.7265625" style="276" customWidth="1"/>
    <col min="10500" max="10500" width="2.453125" style="276" customWidth="1"/>
    <col min="10501" max="10501" width="16" style="276" customWidth="1"/>
    <col min="10502" max="10502" width="3.1796875" style="276" customWidth="1"/>
    <col min="10503" max="10503" width="16.1796875" style="276" customWidth="1"/>
    <col min="10504" max="10504" width="2.81640625" style="276" customWidth="1"/>
    <col min="10505" max="10505" width="15.26953125" style="276" customWidth="1"/>
    <col min="10506" max="10506" width="3.54296875" style="276" customWidth="1"/>
    <col min="10507" max="10507" width="13.81640625" style="276" bestFit="1" customWidth="1"/>
    <col min="10508" max="10508" width="2.81640625" style="276" customWidth="1"/>
    <col min="10509" max="10509" width="13.81640625" style="276" customWidth="1"/>
    <col min="10510" max="10510" width="3.81640625" style="276" customWidth="1"/>
    <col min="10511" max="10511" width="12.54296875" style="276" customWidth="1"/>
    <col min="10512" max="10746" width="11.26953125" style="276"/>
    <col min="10747" max="10747" width="6.453125" style="276" customWidth="1"/>
    <col min="10748" max="10748" width="4.26953125" style="276" customWidth="1"/>
    <col min="10749" max="10749" width="64.453125" style="276" customWidth="1"/>
    <col min="10750" max="10750" width="2.26953125" style="276" customWidth="1"/>
    <col min="10751" max="10751" width="14.1796875" style="276" customWidth="1"/>
    <col min="10752" max="10752" width="3.26953125" style="276" customWidth="1"/>
    <col min="10753" max="10753" width="12.54296875" style="276" customWidth="1"/>
    <col min="10754" max="10754" width="2.81640625" style="276" customWidth="1"/>
    <col min="10755" max="10755" width="20.7265625" style="276" customWidth="1"/>
    <col min="10756" max="10756" width="2.453125" style="276" customWidth="1"/>
    <col min="10757" max="10757" width="16" style="276" customWidth="1"/>
    <col min="10758" max="10758" width="3.1796875" style="276" customWidth="1"/>
    <col min="10759" max="10759" width="16.1796875" style="276" customWidth="1"/>
    <col min="10760" max="10760" width="2.81640625" style="276" customWidth="1"/>
    <col min="10761" max="10761" width="15.26953125" style="276" customWidth="1"/>
    <col min="10762" max="10762" width="3.54296875" style="276" customWidth="1"/>
    <col min="10763" max="10763" width="13.81640625" style="276" bestFit="1" customWidth="1"/>
    <col min="10764" max="10764" width="2.81640625" style="276" customWidth="1"/>
    <col min="10765" max="10765" width="13.81640625" style="276" customWidth="1"/>
    <col min="10766" max="10766" width="3.81640625" style="276" customWidth="1"/>
    <col min="10767" max="10767" width="12.54296875" style="276" customWidth="1"/>
    <col min="10768" max="11002" width="11.26953125" style="276"/>
    <col min="11003" max="11003" width="6.453125" style="276" customWidth="1"/>
    <col min="11004" max="11004" width="4.26953125" style="276" customWidth="1"/>
    <col min="11005" max="11005" width="64.453125" style="276" customWidth="1"/>
    <col min="11006" max="11006" width="2.26953125" style="276" customWidth="1"/>
    <col min="11007" max="11007" width="14.1796875" style="276" customWidth="1"/>
    <col min="11008" max="11008" width="3.26953125" style="276" customWidth="1"/>
    <col min="11009" max="11009" width="12.54296875" style="276" customWidth="1"/>
    <col min="11010" max="11010" width="2.81640625" style="276" customWidth="1"/>
    <col min="11011" max="11011" width="20.7265625" style="276" customWidth="1"/>
    <col min="11012" max="11012" width="2.453125" style="276" customWidth="1"/>
    <col min="11013" max="11013" width="16" style="276" customWidth="1"/>
    <col min="11014" max="11014" width="3.1796875" style="276" customWidth="1"/>
    <col min="11015" max="11015" width="16.1796875" style="276" customWidth="1"/>
    <col min="11016" max="11016" width="2.81640625" style="276" customWidth="1"/>
    <col min="11017" max="11017" width="15.26953125" style="276" customWidth="1"/>
    <col min="11018" max="11018" width="3.54296875" style="276" customWidth="1"/>
    <col min="11019" max="11019" width="13.81640625" style="276" bestFit="1" customWidth="1"/>
    <col min="11020" max="11020" width="2.81640625" style="276" customWidth="1"/>
    <col min="11021" max="11021" width="13.81640625" style="276" customWidth="1"/>
    <col min="11022" max="11022" width="3.81640625" style="276" customWidth="1"/>
    <col min="11023" max="11023" width="12.54296875" style="276" customWidth="1"/>
    <col min="11024" max="11258" width="11.26953125" style="276"/>
    <col min="11259" max="11259" width="6.453125" style="276" customWidth="1"/>
    <col min="11260" max="11260" width="4.26953125" style="276" customWidth="1"/>
    <col min="11261" max="11261" width="64.453125" style="276" customWidth="1"/>
    <col min="11262" max="11262" width="2.26953125" style="276" customWidth="1"/>
    <col min="11263" max="11263" width="14.1796875" style="276" customWidth="1"/>
    <col min="11264" max="11264" width="3.26953125" style="276" customWidth="1"/>
    <col min="11265" max="11265" width="12.54296875" style="276" customWidth="1"/>
    <col min="11266" max="11266" width="2.81640625" style="276" customWidth="1"/>
    <col min="11267" max="11267" width="20.7265625" style="276" customWidth="1"/>
    <col min="11268" max="11268" width="2.453125" style="276" customWidth="1"/>
    <col min="11269" max="11269" width="16" style="276" customWidth="1"/>
    <col min="11270" max="11270" width="3.1796875" style="276" customWidth="1"/>
    <col min="11271" max="11271" width="16.1796875" style="276" customWidth="1"/>
    <col min="11272" max="11272" width="2.81640625" style="276" customWidth="1"/>
    <col min="11273" max="11273" width="15.26953125" style="276" customWidth="1"/>
    <col min="11274" max="11274" width="3.54296875" style="276" customWidth="1"/>
    <col min="11275" max="11275" width="13.81640625" style="276" bestFit="1" customWidth="1"/>
    <col min="11276" max="11276" width="2.81640625" style="276" customWidth="1"/>
    <col min="11277" max="11277" width="13.81640625" style="276" customWidth="1"/>
    <col min="11278" max="11278" width="3.81640625" style="276" customWidth="1"/>
    <col min="11279" max="11279" width="12.54296875" style="276" customWidth="1"/>
    <col min="11280" max="11514" width="11.26953125" style="276"/>
    <col min="11515" max="11515" width="6.453125" style="276" customWidth="1"/>
    <col min="11516" max="11516" width="4.26953125" style="276" customWidth="1"/>
    <col min="11517" max="11517" width="64.453125" style="276" customWidth="1"/>
    <col min="11518" max="11518" width="2.26953125" style="276" customWidth="1"/>
    <col min="11519" max="11519" width="14.1796875" style="276" customWidth="1"/>
    <col min="11520" max="11520" width="3.26953125" style="276" customWidth="1"/>
    <col min="11521" max="11521" width="12.54296875" style="276" customWidth="1"/>
    <col min="11522" max="11522" width="2.81640625" style="276" customWidth="1"/>
    <col min="11523" max="11523" width="20.7265625" style="276" customWidth="1"/>
    <col min="11524" max="11524" width="2.453125" style="276" customWidth="1"/>
    <col min="11525" max="11525" width="16" style="276" customWidth="1"/>
    <col min="11526" max="11526" width="3.1796875" style="276" customWidth="1"/>
    <col min="11527" max="11527" width="16.1796875" style="276" customWidth="1"/>
    <col min="11528" max="11528" width="2.81640625" style="276" customWidth="1"/>
    <col min="11529" max="11529" width="15.26953125" style="276" customWidth="1"/>
    <col min="11530" max="11530" width="3.54296875" style="276" customWidth="1"/>
    <col min="11531" max="11531" width="13.81640625" style="276" bestFit="1" customWidth="1"/>
    <col min="11532" max="11532" width="2.81640625" style="276" customWidth="1"/>
    <col min="11533" max="11533" width="13.81640625" style="276" customWidth="1"/>
    <col min="11534" max="11534" width="3.81640625" style="276" customWidth="1"/>
    <col min="11535" max="11535" width="12.54296875" style="276" customWidth="1"/>
    <col min="11536" max="11770" width="11.26953125" style="276"/>
    <col min="11771" max="11771" width="6.453125" style="276" customWidth="1"/>
    <col min="11772" max="11772" width="4.26953125" style="276" customWidth="1"/>
    <col min="11773" max="11773" width="64.453125" style="276" customWidth="1"/>
    <col min="11774" max="11774" width="2.26953125" style="276" customWidth="1"/>
    <col min="11775" max="11775" width="14.1796875" style="276" customWidth="1"/>
    <col min="11776" max="11776" width="3.26953125" style="276" customWidth="1"/>
    <col min="11777" max="11777" width="12.54296875" style="276" customWidth="1"/>
    <col min="11778" max="11778" width="2.81640625" style="276" customWidth="1"/>
    <col min="11779" max="11779" width="20.7265625" style="276" customWidth="1"/>
    <col min="11780" max="11780" width="2.453125" style="276" customWidth="1"/>
    <col min="11781" max="11781" width="16" style="276" customWidth="1"/>
    <col min="11782" max="11782" width="3.1796875" style="276" customWidth="1"/>
    <col min="11783" max="11783" width="16.1796875" style="276" customWidth="1"/>
    <col min="11784" max="11784" width="2.81640625" style="276" customWidth="1"/>
    <col min="11785" max="11785" width="15.26953125" style="276" customWidth="1"/>
    <col min="11786" max="11786" width="3.54296875" style="276" customWidth="1"/>
    <col min="11787" max="11787" width="13.81640625" style="276" bestFit="1" customWidth="1"/>
    <col min="11788" max="11788" width="2.81640625" style="276" customWidth="1"/>
    <col min="11789" max="11789" width="13.81640625" style="276" customWidth="1"/>
    <col min="11790" max="11790" width="3.81640625" style="276" customWidth="1"/>
    <col min="11791" max="11791" width="12.54296875" style="276" customWidth="1"/>
    <col min="11792" max="12026" width="11.26953125" style="276"/>
    <col min="12027" max="12027" width="6.453125" style="276" customWidth="1"/>
    <col min="12028" max="12028" width="4.26953125" style="276" customWidth="1"/>
    <col min="12029" max="12029" width="64.453125" style="276" customWidth="1"/>
    <col min="12030" max="12030" width="2.26953125" style="276" customWidth="1"/>
    <col min="12031" max="12031" width="14.1796875" style="276" customWidth="1"/>
    <col min="12032" max="12032" width="3.26953125" style="276" customWidth="1"/>
    <col min="12033" max="12033" width="12.54296875" style="276" customWidth="1"/>
    <col min="12034" max="12034" width="2.81640625" style="276" customWidth="1"/>
    <col min="12035" max="12035" width="20.7265625" style="276" customWidth="1"/>
    <col min="12036" max="12036" width="2.453125" style="276" customWidth="1"/>
    <col min="12037" max="12037" width="16" style="276" customWidth="1"/>
    <col min="12038" max="12038" width="3.1796875" style="276" customWidth="1"/>
    <col min="12039" max="12039" width="16.1796875" style="276" customWidth="1"/>
    <col min="12040" max="12040" width="2.81640625" style="276" customWidth="1"/>
    <col min="12041" max="12041" width="15.26953125" style="276" customWidth="1"/>
    <col min="12042" max="12042" width="3.54296875" style="276" customWidth="1"/>
    <col min="12043" max="12043" width="13.81640625" style="276" bestFit="1" customWidth="1"/>
    <col min="12044" max="12044" width="2.81640625" style="276" customWidth="1"/>
    <col min="12045" max="12045" width="13.81640625" style="276" customWidth="1"/>
    <col min="12046" max="12046" width="3.81640625" style="276" customWidth="1"/>
    <col min="12047" max="12047" width="12.54296875" style="276" customWidth="1"/>
    <col min="12048" max="12282" width="11.26953125" style="276"/>
    <col min="12283" max="12283" width="6.453125" style="276" customWidth="1"/>
    <col min="12284" max="12284" width="4.26953125" style="276" customWidth="1"/>
    <col min="12285" max="12285" width="64.453125" style="276" customWidth="1"/>
    <col min="12286" max="12286" width="2.26953125" style="276" customWidth="1"/>
    <col min="12287" max="12287" width="14.1796875" style="276" customWidth="1"/>
    <col min="12288" max="12288" width="3.26953125" style="276" customWidth="1"/>
    <col min="12289" max="12289" width="12.54296875" style="276" customWidth="1"/>
    <col min="12290" max="12290" width="2.81640625" style="276" customWidth="1"/>
    <col min="12291" max="12291" width="20.7265625" style="276" customWidth="1"/>
    <col min="12292" max="12292" width="2.453125" style="276" customWidth="1"/>
    <col min="12293" max="12293" width="16" style="276" customWidth="1"/>
    <col min="12294" max="12294" width="3.1796875" style="276" customWidth="1"/>
    <col min="12295" max="12295" width="16.1796875" style="276" customWidth="1"/>
    <col min="12296" max="12296" width="2.81640625" style="276" customWidth="1"/>
    <col min="12297" max="12297" width="15.26953125" style="276" customWidth="1"/>
    <col min="12298" max="12298" width="3.54296875" style="276" customWidth="1"/>
    <col min="12299" max="12299" width="13.81640625" style="276" bestFit="1" customWidth="1"/>
    <col min="12300" max="12300" width="2.81640625" style="276" customWidth="1"/>
    <col min="12301" max="12301" width="13.81640625" style="276" customWidth="1"/>
    <col min="12302" max="12302" width="3.81640625" style="276" customWidth="1"/>
    <col min="12303" max="12303" width="12.54296875" style="276" customWidth="1"/>
    <col min="12304" max="12538" width="11.26953125" style="276"/>
    <col min="12539" max="12539" width="6.453125" style="276" customWidth="1"/>
    <col min="12540" max="12540" width="4.26953125" style="276" customWidth="1"/>
    <col min="12541" max="12541" width="64.453125" style="276" customWidth="1"/>
    <col min="12542" max="12542" width="2.26953125" style="276" customWidth="1"/>
    <col min="12543" max="12543" width="14.1796875" style="276" customWidth="1"/>
    <col min="12544" max="12544" width="3.26953125" style="276" customWidth="1"/>
    <col min="12545" max="12545" width="12.54296875" style="276" customWidth="1"/>
    <col min="12546" max="12546" width="2.81640625" style="276" customWidth="1"/>
    <col min="12547" max="12547" width="20.7265625" style="276" customWidth="1"/>
    <col min="12548" max="12548" width="2.453125" style="276" customWidth="1"/>
    <col min="12549" max="12549" width="16" style="276" customWidth="1"/>
    <col min="12550" max="12550" width="3.1796875" style="276" customWidth="1"/>
    <col min="12551" max="12551" width="16.1796875" style="276" customWidth="1"/>
    <col min="12552" max="12552" width="2.81640625" style="276" customWidth="1"/>
    <col min="12553" max="12553" width="15.26953125" style="276" customWidth="1"/>
    <col min="12554" max="12554" width="3.54296875" style="276" customWidth="1"/>
    <col min="12555" max="12555" width="13.81640625" style="276" bestFit="1" customWidth="1"/>
    <col min="12556" max="12556" width="2.81640625" style="276" customWidth="1"/>
    <col min="12557" max="12557" width="13.81640625" style="276" customWidth="1"/>
    <col min="12558" max="12558" width="3.81640625" style="276" customWidth="1"/>
    <col min="12559" max="12559" width="12.54296875" style="276" customWidth="1"/>
    <col min="12560" max="12794" width="11.26953125" style="276"/>
    <col min="12795" max="12795" width="6.453125" style="276" customWidth="1"/>
    <col min="12796" max="12796" width="4.26953125" style="276" customWidth="1"/>
    <col min="12797" max="12797" width="64.453125" style="276" customWidth="1"/>
    <col min="12798" max="12798" width="2.26953125" style="276" customWidth="1"/>
    <col min="12799" max="12799" width="14.1796875" style="276" customWidth="1"/>
    <col min="12800" max="12800" width="3.26953125" style="276" customWidth="1"/>
    <col min="12801" max="12801" width="12.54296875" style="276" customWidth="1"/>
    <col min="12802" max="12802" width="2.81640625" style="276" customWidth="1"/>
    <col min="12803" max="12803" width="20.7265625" style="276" customWidth="1"/>
    <col min="12804" max="12804" width="2.453125" style="276" customWidth="1"/>
    <col min="12805" max="12805" width="16" style="276" customWidth="1"/>
    <col min="12806" max="12806" width="3.1796875" style="276" customWidth="1"/>
    <col min="12807" max="12807" width="16.1796875" style="276" customWidth="1"/>
    <col min="12808" max="12808" width="2.81640625" style="276" customWidth="1"/>
    <col min="12809" max="12809" width="15.26953125" style="276" customWidth="1"/>
    <col min="12810" max="12810" width="3.54296875" style="276" customWidth="1"/>
    <col min="12811" max="12811" width="13.81640625" style="276" bestFit="1" customWidth="1"/>
    <col min="12812" max="12812" width="2.81640625" style="276" customWidth="1"/>
    <col min="12813" max="12813" width="13.81640625" style="276" customWidth="1"/>
    <col min="12814" max="12814" width="3.81640625" style="276" customWidth="1"/>
    <col min="12815" max="12815" width="12.54296875" style="276" customWidth="1"/>
    <col min="12816" max="13050" width="11.26953125" style="276"/>
    <col min="13051" max="13051" width="6.453125" style="276" customWidth="1"/>
    <col min="13052" max="13052" width="4.26953125" style="276" customWidth="1"/>
    <col min="13053" max="13053" width="64.453125" style="276" customWidth="1"/>
    <col min="13054" max="13054" width="2.26953125" style="276" customWidth="1"/>
    <col min="13055" max="13055" width="14.1796875" style="276" customWidth="1"/>
    <col min="13056" max="13056" width="3.26953125" style="276" customWidth="1"/>
    <col min="13057" max="13057" width="12.54296875" style="276" customWidth="1"/>
    <col min="13058" max="13058" width="2.81640625" style="276" customWidth="1"/>
    <col min="13059" max="13059" width="20.7265625" style="276" customWidth="1"/>
    <col min="13060" max="13060" width="2.453125" style="276" customWidth="1"/>
    <col min="13061" max="13061" width="16" style="276" customWidth="1"/>
    <col min="13062" max="13062" width="3.1796875" style="276" customWidth="1"/>
    <col min="13063" max="13063" width="16.1796875" style="276" customWidth="1"/>
    <col min="13064" max="13064" width="2.81640625" style="276" customWidth="1"/>
    <col min="13065" max="13065" width="15.26953125" style="276" customWidth="1"/>
    <col min="13066" max="13066" width="3.54296875" style="276" customWidth="1"/>
    <col min="13067" max="13067" width="13.81640625" style="276" bestFit="1" customWidth="1"/>
    <col min="13068" max="13068" width="2.81640625" style="276" customWidth="1"/>
    <col min="13069" max="13069" width="13.81640625" style="276" customWidth="1"/>
    <col min="13070" max="13070" width="3.81640625" style="276" customWidth="1"/>
    <col min="13071" max="13071" width="12.54296875" style="276" customWidth="1"/>
    <col min="13072" max="13306" width="11.26953125" style="276"/>
    <col min="13307" max="13307" width="6.453125" style="276" customWidth="1"/>
    <col min="13308" max="13308" width="4.26953125" style="276" customWidth="1"/>
    <col min="13309" max="13309" width="64.453125" style="276" customWidth="1"/>
    <col min="13310" max="13310" width="2.26953125" style="276" customWidth="1"/>
    <col min="13311" max="13311" width="14.1796875" style="276" customWidth="1"/>
    <col min="13312" max="13312" width="3.26953125" style="276" customWidth="1"/>
    <col min="13313" max="13313" width="12.54296875" style="276" customWidth="1"/>
    <col min="13314" max="13314" width="2.81640625" style="276" customWidth="1"/>
    <col min="13315" max="13315" width="20.7265625" style="276" customWidth="1"/>
    <col min="13316" max="13316" width="2.453125" style="276" customWidth="1"/>
    <col min="13317" max="13317" width="16" style="276" customWidth="1"/>
    <col min="13318" max="13318" width="3.1796875" style="276" customWidth="1"/>
    <col min="13319" max="13319" width="16.1796875" style="276" customWidth="1"/>
    <col min="13320" max="13320" width="2.81640625" style="276" customWidth="1"/>
    <col min="13321" max="13321" width="15.26953125" style="276" customWidth="1"/>
    <col min="13322" max="13322" width="3.54296875" style="276" customWidth="1"/>
    <col min="13323" max="13323" width="13.81640625" style="276" bestFit="1" customWidth="1"/>
    <col min="13324" max="13324" width="2.81640625" style="276" customWidth="1"/>
    <col min="13325" max="13325" width="13.81640625" style="276" customWidth="1"/>
    <col min="13326" max="13326" width="3.81640625" style="276" customWidth="1"/>
    <col min="13327" max="13327" width="12.54296875" style="276" customWidth="1"/>
    <col min="13328" max="13562" width="11.26953125" style="276"/>
    <col min="13563" max="13563" width="6.453125" style="276" customWidth="1"/>
    <col min="13564" max="13564" width="4.26953125" style="276" customWidth="1"/>
    <col min="13565" max="13565" width="64.453125" style="276" customWidth="1"/>
    <col min="13566" max="13566" width="2.26953125" style="276" customWidth="1"/>
    <col min="13567" max="13567" width="14.1796875" style="276" customWidth="1"/>
    <col min="13568" max="13568" width="3.26953125" style="276" customWidth="1"/>
    <col min="13569" max="13569" width="12.54296875" style="276" customWidth="1"/>
    <col min="13570" max="13570" width="2.81640625" style="276" customWidth="1"/>
    <col min="13571" max="13571" width="20.7265625" style="276" customWidth="1"/>
    <col min="13572" max="13572" width="2.453125" style="276" customWidth="1"/>
    <col min="13573" max="13573" width="16" style="276" customWidth="1"/>
    <col min="13574" max="13574" width="3.1796875" style="276" customWidth="1"/>
    <col min="13575" max="13575" width="16.1796875" style="276" customWidth="1"/>
    <col min="13576" max="13576" width="2.81640625" style="276" customWidth="1"/>
    <col min="13577" max="13577" width="15.26953125" style="276" customWidth="1"/>
    <col min="13578" max="13578" width="3.54296875" style="276" customWidth="1"/>
    <col min="13579" max="13579" width="13.81640625" style="276" bestFit="1" customWidth="1"/>
    <col min="13580" max="13580" width="2.81640625" style="276" customWidth="1"/>
    <col min="13581" max="13581" width="13.81640625" style="276" customWidth="1"/>
    <col min="13582" max="13582" width="3.81640625" style="276" customWidth="1"/>
    <col min="13583" max="13583" width="12.54296875" style="276" customWidth="1"/>
    <col min="13584" max="13818" width="11.26953125" style="276"/>
    <col min="13819" max="13819" width="6.453125" style="276" customWidth="1"/>
    <col min="13820" max="13820" width="4.26953125" style="276" customWidth="1"/>
    <col min="13821" max="13821" width="64.453125" style="276" customWidth="1"/>
    <col min="13822" max="13822" width="2.26953125" style="276" customWidth="1"/>
    <col min="13823" max="13823" width="14.1796875" style="276" customWidth="1"/>
    <col min="13824" max="13824" width="3.26953125" style="276" customWidth="1"/>
    <col min="13825" max="13825" width="12.54296875" style="276" customWidth="1"/>
    <col min="13826" max="13826" width="2.81640625" style="276" customWidth="1"/>
    <col min="13827" max="13827" width="20.7265625" style="276" customWidth="1"/>
    <col min="13828" max="13828" width="2.453125" style="276" customWidth="1"/>
    <col min="13829" max="13829" width="16" style="276" customWidth="1"/>
    <col min="13830" max="13830" width="3.1796875" style="276" customWidth="1"/>
    <col min="13831" max="13831" width="16.1796875" style="276" customWidth="1"/>
    <col min="13832" max="13832" width="2.81640625" style="276" customWidth="1"/>
    <col min="13833" max="13833" width="15.26953125" style="276" customWidth="1"/>
    <col min="13834" max="13834" width="3.54296875" style="276" customWidth="1"/>
    <col min="13835" max="13835" width="13.81640625" style="276" bestFit="1" customWidth="1"/>
    <col min="13836" max="13836" width="2.81640625" style="276" customWidth="1"/>
    <col min="13837" max="13837" width="13.81640625" style="276" customWidth="1"/>
    <col min="13838" max="13838" width="3.81640625" style="276" customWidth="1"/>
    <col min="13839" max="13839" width="12.54296875" style="276" customWidth="1"/>
    <col min="13840" max="14074" width="11.26953125" style="276"/>
    <col min="14075" max="14075" width="6.453125" style="276" customWidth="1"/>
    <col min="14076" max="14076" width="4.26953125" style="276" customWidth="1"/>
    <col min="14077" max="14077" width="64.453125" style="276" customWidth="1"/>
    <col min="14078" max="14078" width="2.26953125" style="276" customWidth="1"/>
    <col min="14079" max="14079" width="14.1796875" style="276" customWidth="1"/>
    <col min="14080" max="14080" width="3.26953125" style="276" customWidth="1"/>
    <col min="14081" max="14081" width="12.54296875" style="276" customWidth="1"/>
    <col min="14082" max="14082" width="2.81640625" style="276" customWidth="1"/>
    <col min="14083" max="14083" width="20.7265625" style="276" customWidth="1"/>
    <col min="14084" max="14084" width="2.453125" style="276" customWidth="1"/>
    <col min="14085" max="14085" width="16" style="276" customWidth="1"/>
    <col min="14086" max="14086" width="3.1796875" style="276" customWidth="1"/>
    <col min="14087" max="14087" width="16.1796875" style="276" customWidth="1"/>
    <col min="14088" max="14088" width="2.81640625" style="276" customWidth="1"/>
    <col min="14089" max="14089" width="15.26953125" style="276" customWidth="1"/>
    <col min="14090" max="14090" width="3.54296875" style="276" customWidth="1"/>
    <col min="14091" max="14091" width="13.81640625" style="276" bestFit="1" customWidth="1"/>
    <col min="14092" max="14092" width="2.81640625" style="276" customWidth="1"/>
    <col min="14093" max="14093" width="13.81640625" style="276" customWidth="1"/>
    <col min="14094" max="14094" width="3.81640625" style="276" customWidth="1"/>
    <col min="14095" max="14095" width="12.54296875" style="276" customWidth="1"/>
    <col min="14096" max="14330" width="11.26953125" style="276"/>
    <col min="14331" max="14331" width="6.453125" style="276" customWidth="1"/>
    <col min="14332" max="14332" width="4.26953125" style="276" customWidth="1"/>
    <col min="14333" max="14333" width="64.453125" style="276" customWidth="1"/>
    <col min="14334" max="14334" width="2.26953125" style="276" customWidth="1"/>
    <col min="14335" max="14335" width="14.1796875" style="276" customWidth="1"/>
    <col min="14336" max="14336" width="3.26953125" style="276" customWidth="1"/>
    <col min="14337" max="14337" width="12.54296875" style="276" customWidth="1"/>
    <col min="14338" max="14338" width="2.81640625" style="276" customWidth="1"/>
    <col min="14339" max="14339" width="20.7265625" style="276" customWidth="1"/>
    <col min="14340" max="14340" width="2.453125" style="276" customWidth="1"/>
    <col min="14341" max="14341" width="16" style="276" customWidth="1"/>
    <col min="14342" max="14342" width="3.1796875" style="276" customWidth="1"/>
    <col min="14343" max="14343" width="16.1796875" style="276" customWidth="1"/>
    <col min="14344" max="14344" width="2.81640625" style="276" customWidth="1"/>
    <col min="14345" max="14345" width="15.26953125" style="276" customWidth="1"/>
    <col min="14346" max="14346" width="3.54296875" style="276" customWidth="1"/>
    <col min="14347" max="14347" width="13.81640625" style="276" bestFit="1" customWidth="1"/>
    <col min="14348" max="14348" width="2.81640625" style="276" customWidth="1"/>
    <col min="14349" max="14349" width="13.81640625" style="276" customWidth="1"/>
    <col min="14350" max="14350" width="3.81640625" style="276" customWidth="1"/>
    <col min="14351" max="14351" width="12.54296875" style="276" customWidth="1"/>
    <col min="14352" max="14586" width="11.26953125" style="276"/>
    <col min="14587" max="14587" width="6.453125" style="276" customWidth="1"/>
    <col min="14588" max="14588" width="4.26953125" style="276" customWidth="1"/>
    <col min="14589" max="14589" width="64.453125" style="276" customWidth="1"/>
    <col min="14590" max="14590" width="2.26953125" style="276" customWidth="1"/>
    <col min="14591" max="14591" width="14.1796875" style="276" customWidth="1"/>
    <col min="14592" max="14592" width="3.26953125" style="276" customWidth="1"/>
    <col min="14593" max="14593" width="12.54296875" style="276" customWidth="1"/>
    <col min="14594" max="14594" width="2.81640625" style="276" customWidth="1"/>
    <col min="14595" max="14595" width="20.7265625" style="276" customWidth="1"/>
    <col min="14596" max="14596" width="2.453125" style="276" customWidth="1"/>
    <col min="14597" max="14597" width="16" style="276" customWidth="1"/>
    <col min="14598" max="14598" width="3.1796875" style="276" customWidth="1"/>
    <col min="14599" max="14599" width="16.1796875" style="276" customWidth="1"/>
    <col min="14600" max="14600" width="2.81640625" style="276" customWidth="1"/>
    <col min="14601" max="14601" width="15.26953125" style="276" customWidth="1"/>
    <col min="14602" max="14602" width="3.54296875" style="276" customWidth="1"/>
    <col min="14603" max="14603" width="13.81640625" style="276" bestFit="1" customWidth="1"/>
    <col min="14604" max="14604" width="2.81640625" style="276" customWidth="1"/>
    <col min="14605" max="14605" width="13.81640625" style="276" customWidth="1"/>
    <col min="14606" max="14606" width="3.81640625" style="276" customWidth="1"/>
    <col min="14607" max="14607" width="12.54296875" style="276" customWidth="1"/>
    <col min="14608" max="14842" width="11.26953125" style="276"/>
    <col min="14843" max="14843" width="6.453125" style="276" customWidth="1"/>
    <col min="14844" max="14844" width="4.26953125" style="276" customWidth="1"/>
    <col min="14845" max="14845" width="64.453125" style="276" customWidth="1"/>
    <col min="14846" max="14846" width="2.26953125" style="276" customWidth="1"/>
    <col min="14847" max="14847" width="14.1796875" style="276" customWidth="1"/>
    <col min="14848" max="14848" width="3.26953125" style="276" customWidth="1"/>
    <col min="14849" max="14849" width="12.54296875" style="276" customWidth="1"/>
    <col min="14850" max="14850" width="2.81640625" style="276" customWidth="1"/>
    <col min="14851" max="14851" width="20.7265625" style="276" customWidth="1"/>
    <col min="14852" max="14852" width="2.453125" style="276" customWidth="1"/>
    <col min="14853" max="14853" width="16" style="276" customWidth="1"/>
    <col min="14854" max="14854" width="3.1796875" style="276" customWidth="1"/>
    <col min="14855" max="14855" width="16.1796875" style="276" customWidth="1"/>
    <col min="14856" max="14856" width="2.81640625" style="276" customWidth="1"/>
    <col min="14857" max="14857" width="15.26953125" style="276" customWidth="1"/>
    <col min="14858" max="14858" width="3.54296875" style="276" customWidth="1"/>
    <col min="14859" max="14859" width="13.81640625" style="276" bestFit="1" customWidth="1"/>
    <col min="14860" max="14860" width="2.81640625" style="276" customWidth="1"/>
    <col min="14861" max="14861" width="13.81640625" style="276" customWidth="1"/>
    <col min="14862" max="14862" width="3.81640625" style="276" customWidth="1"/>
    <col min="14863" max="14863" width="12.54296875" style="276" customWidth="1"/>
    <col min="14864" max="15098" width="11.26953125" style="276"/>
    <col min="15099" max="15099" width="6.453125" style="276" customWidth="1"/>
    <col min="15100" max="15100" width="4.26953125" style="276" customWidth="1"/>
    <col min="15101" max="15101" width="64.453125" style="276" customWidth="1"/>
    <col min="15102" max="15102" width="2.26953125" style="276" customWidth="1"/>
    <col min="15103" max="15103" width="14.1796875" style="276" customWidth="1"/>
    <col min="15104" max="15104" width="3.26953125" style="276" customWidth="1"/>
    <col min="15105" max="15105" width="12.54296875" style="276" customWidth="1"/>
    <col min="15106" max="15106" width="2.81640625" style="276" customWidth="1"/>
    <col min="15107" max="15107" width="20.7265625" style="276" customWidth="1"/>
    <col min="15108" max="15108" width="2.453125" style="276" customWidth="1"/>
    <col min="15109" max="15109" width="16" style="276" customWidth="1"/>
    <col min="15110" max="15110" width="3.1796875" style="276" customWidth="1"/>
    <col min="15111" max="15111" width="16.1796875" style="276" customWidth="1"/>
    <col min="15112" max="15112" width="2.81640625" style="276" customWidth="1"/>
    <col min="15113" max="15113" width="15.26953125" style="276" customWidth="1"/>
    <col min="15114" max="15114" width="3.54296875" style="276" customWidth="1"/>
    <col min="15115" max="15115" width="13.81640625" style="276" bestFit="1" customWidth="1"/>
    <col min="15116" max="15116" width="2.81640625" style="276" customWidth="1"/>
    <col min="15117" max="15117" width="13.81640625" style="276" customWidth="1"/>
    <col min="15118" max="15118" width="3.81640625" style="276" customWidth="1"/>
    <col min="15119" max="15119" width="12.54296875" style="276" customWidth="1"/>
    <col min="15120" max="15354" width="11.26953125" style="276"/>
    <col min="15355" max="15355" width="6.453125" style="276" customWidth="1"/>
    <col min="15356" max="15356" width="4.26953125" style="276" customWidth="1"/>
    <col min="15357" max="15357" width="64.453125" style="276" customWidth="1"/>
    <col min="15358" max="15358" width="2.26953125" style="276" customWidth="1"/>
    <col min="15359" max="15359" width="14.1796875" style="276" customWidth="1"/>
    <col min="15360" max="15360" width="3.26953125" style="276" customWidth="1"/>
    <col min="15361" max="15361" width="12.54296875" style="276" customWidth="1"/>
    <col min="15362" max="15362" width="2.81640625" style="276" customWidth="1"/>
    <col min="15363" max="15363" width="20.7265625" style="276" customWidth="1"/>
    <col min="15364" max="15364" width="2.453125" style="276" customWidth="1"/>
    <col min="15365" max="15365" width="16" style="276" customWidth="1"/>
    <col min="15366" max="15366" width="3.1796875" style="276" customWidth="1"/>
    <col min="15367" max="15367" width="16.1796875" style="276" customWidth="1"/>
    <col min="15368" max="15368" width="2.81640625" style="276" customWidth="1"/>
    <col min="15369" max="15369" width="15.26953125" style="276" customWidth="1"/>
    <col min="15370" max="15370" width="3.54296875" style="276" customWidth="1"/>
    <col min="15371" max="15371" width="13.81640625" style="276" bestFit="1" customWidth="1"/>
    <col min="15372" max="15372" width="2.81640625" style="276" customWidth="1"/>
    <col min="15373" max="15373" width="13.81640625" style="276" customWidth="1"/>
    <col min="15374" max="15374" width="3.81640625" style="276" customWidth="1"/>
    <col min="15375" max="15375" width="12.54296875" style="276" customWidth="1"/>
    <col min="15376" max="15610" width="11.26953125" style="276"/>
    <col min="15611" max="15611" width="6.453125" style="276" customWidth="1"/>
    <col min="15612" max="15612" width="4.26953125" style="276" customWidth="1"/>
    <col min="15613" max="15613" width="64.453125" style="276" customWidth="1"/>
    <col min="15614" max="15614" width="2.26953125" style="276" customWidth="1"/>
    <col min="15615" max="15615" width="14.1796875" style="276" customWidth="1"/>
    <col min="15616" max="15616" width="3.26953125" style="276" customWidth="1"/>
    <col min="15617" max="15617" width="12.54296875" style="276" customWidth="1"/>
    <col min="15618" max="15618" width="2.81640625" style="276" customWidth="1"/>
    <col min="15619" max="15619" width="20.7265625" style="276" customWidth="1"/>
    <col min="15620" max="15620" width="2.453125" style="276" customWidth="1"/>
    <col min="15621" max="15621" width="16" style="276" customWidth="1"/>
    <col min="15622" max="15622" width="3.1796875" style="276" customWidth="1"/>
    <col min="15623" max="15623" width="16.1796875" style="276" customWidth="1"/>
    <col min="15624" max="15624" width="2.81640625" style="276" customWidth="1"/>
    <col min="15625" max="15625" width="15.26953125" style="276" customWidth="1"/>
    <col min="15626" max="15626" width="3.54296875" style="276" customWidth="1"/>
    <col min="15627" max="15627" width="13.81640625" style="276" bestFit="1" customWidth="1"/>
    <col min="15628" max="15628" width="2.81640625" style="276" customWidth="1"/>
    <col min="15629" max="15629" width="13.81640625" style="276" customWidth="1"/>
    <col min="15630" max="15630" width="3.81640625" style="276" customWidth="1"/>
    <col min="15631" max="15631" width="12.54296875" style="276" customWidth="1"/>
    <col min="15632" max="15866" width="11.26953125" style="276"/>
    <col min="15867" max="15867" width="6.453125" style="276" customWidth="1"/>
    <col min="15868" max="15868" width="4.26953125" style="276" customWidth="1"/>
    <col min="15869" max="15869" width="64.453125" style="276" customWidth="1"/>
    <col min="15870" max="15870" width="2.26953125" style="276" customWidth="1"/>
    <col min="15871" max="15871" width="14.1796875" style="276" customWidth="1"/>
    <col min="15872" max="15872" width="3.26953125" style="276" customWidth="1"/>
    <col min="15873" max="15873" width="12.54296875" style="276" customWidth="1"/>
    <col min="15874" max="15874" width="2.81640625" style="276" customWidth="1"/>
    <col min="15875" max="15875" width="20.7265625" style="276" customWidth="1"/>
    <col min="15876" max="15876" width="2.453125" style="276" customWidth="1"/>
    <col min="15877" max="15877" width="16" style="276" customWidth="1"/>
    <col min="15878" max="15878" width="3.1796875" style="276" customWidth="1"/>
    <col min="15879" max="15879" width="16.1796875" style="276" customWidth="1"/>
    <col min="15880" max="15880" width="2.81640625" style="276" customWidth="1"/>
    <col min="15881" max="15881" width="15.26953125" style="276" customWidth="1"/>
    <col min="15882" max="15882" width="3.54296875" style="276" customWidth="1"/>
    <col min="15883" max="15883" width="13.81640625" style="276" bestFit="1" customWidth="1"/>
    <col min="15884" max="15884" width="2.81640625" style="276" customWidth="1"/>
    <col min="15885" max="15885" width="13.81640625" style="276" customWidth="1"/>
    <col min="15886" max="15886" width="3.81640625" style="276" customWidth="1"/>
    <col min="15887" max="15887" width="12.54296875" style="276" customWidth="1"/>
    <col min="15888" max="16122" width="11.26953125" style="276"/>
    <col min="16123" max="16123" width="6.453125" style="276" customWidth="1"/>
    <col min="16124" max="16124" width="4.26953125" style="276" customWidth="1"/>
    <col min="16125" max="16125" width="64.453125" style="276" customWidth="1"/>
    <col min="16126" max="16126" width="2.26953125" style="276" customWidth="1"/>
    <col min="16127" max="16127" width="14.1796875" style="276" customWidth="1"/>
    <col min="16128" max="16128" width="3.26953125" style="276" customWidth="1"/>
    <col min="16129" max="16129" width="12.54296875" style="276" customWidth="1"/>
    <col min="16130" max="16130" width="2.81640625" style="276" customWidth="1"/>
    <col min="16131" max="16131" width="20.7265625" style="276" customWidth="1"/>
    <col min="16132" max="16132" width="2.453125" style="276" customWidth="1"/>
    <col min="16133" max="16133" width="16" style="276" customWidth="1"/>
    <col min="16134" max="16134" width="3.1796875" style="276" customWidth="1"/>
    <col min="16135" max="16135" width="16.1796875" style="276" customWidth="1"/>
    <col min="16136" max="16136" width="2.81640625" style="276" customWidth="1"/>
    <col min="16137" max="16137" width="15.26953125" style="276" customWidth="1"/>
    <col min="16138" max="16138" width="3.54296875" style="276" customWidth="1"/>
    <col min="16139" max="16139" width="13.81640625" style="276" bestFit="1" customWidth="1"/>
    <col min="16140" max="16140" width="2.81640625" style="276" customWidth="1"/>
    <col min="16141" max="16141" width="13.81640625" style="276" customWidth="1"/>
    <col min="16142" max="16142" width="3.81640625" style="276" customWidth="1"/>
    <col min="16143" max="16143" width="12.54296875" style="276" customWidth="1"/>
    <col min="16144" max="16384" width="11.26953125" style="276"/>
  </cols>
  <sheetData>
    <row r="1" spans="1:26" ht="15" customHeight="1">
      <c r="A1" s="273" t="s">
        <v>357</v>
      </c>
      <c r="B1" s="273"/>
      <c r="C1" s="273"/>
      <c r="D1" s="273"/>
      <c r="E1" s="273"/>
      <c r="F1" s="273"/>
      <c r="G1" s="273"/>
      <c r="H1" s="273"/>
      <c r="I1" s="273"/>
      <c r="J1" s="273"/>
      <c r="K1" s="273"/>
      <c r="L1" s="273"/>
      <c r="M1" s="274"/>
      <c r="N1" s="274"/>
      <c r="O1" s="274"/>
      <c r="P1" s="274"/>
      <c r="Q1" s="274"/>
      <c r="R1" s="274"/>
      <c r="S1" s="274"/>
      <c r="T1" s="273"/>
      <c r="U1" s="273"/>
      <c r="V1" s="273"/>
      <c r="W1" s="275"/>
    </row>
    <row r="2" spans="1:26" ht="15" customHeight="1">
      <c r="A2" s="273"/>
      <c r="B2" s="273"/>
      <c r="C2" s="273"/>
      <c r="D2" s="273"/>
      <c r="E2" s="273"/>
      <c r="F2" s="273"/>
      <c r="G2" s="273"/>
      <c r="H2" s="273"/>
      <c r="I2" s="273"/>
      <c r="J2" s="273"/>
      <c r="K2" s="273"/>
      <c r="L2" s="273"/>
      <c r="M2" s="274"/>
      <c r="N2" s="274"/>
      <c r="O2" s="274"/>
      <c r="P2" s="274"/>
      <c r="Q2" s="274"/>
      <c r="R2" s="274"/>
      <c r="S2" s="274"/>
      <c r="T2" s="273"/>
      <c r="U2" s="273"/>
      <c r="V2" s="273"/>
      <c r="W2" s="275"/>
    </row>
    <row r="3" spans="1:26" ht="15" customHeight="1">
      <c r="A3" s="273" t="s">
        <v>358</v>
      </c>
      <c r="B3" s="273"/>
      <c r="C3" s="273"/>
      <c r="D3" s="273"/>
      <c r="E3" s="273"/>
      <c r="F3" s="273"/>
      <c r="G3" s="273"/>
      <c r="H3" s="273"/>
      <c r="I3" s="273"/>
      <c r="J3" s="273"/>
      <c r="K3" s="273"/>
      <c r="L3" s="273"/>
      <c r="M3" s="274"/>
      <c r="N3" s="274"/>
      <c r="O3" s="274"/>
      <c r="P3" s="274"/>
      <c r="Q3" s="274"/>
      <c r="R3" s="274"/>
      <c r="S3" s="274"/>
      <c r="T3" s="273"/>
      <c r="U3" s="273"/>
      <c r="V3" s="273"/>
      <c r="W3" s="277"/>
    </row>
    <row r="4" spans="1:26" ht="15" customHeight="1">
      <c r="A4" s="273" t="s">
        <v>359</v>
      </c>
      <c r="B4" s="273"/>
      <c r="C4" s="273"/>
      <c r="D4" s="273"/>
      <c r="E4" s="273"/>
      <c r="F4" s="273"/>
      <c r="G4" s="273"/>
      <c r="H4" s="273"/>
      <c r="I4" s="273"/>
      <c r="J4" s="273"/>
      <c r="K4" s="273"/>
      <c r="L4" s="273"/>
      <c r="M4" s="274"/>
      <c r="N4" s="274"/>
      <c r="O4" s="274"/>
      <c r="P4" s="274"/>
      <c r="Q4" s="274"/>
      <c r="R4" s="274"/>
      <c r="S4" s="274"/>
      <c r="T4" s="273"/>
      <c r="U4" s="273"/>
      <c r="V4" s="273"/>
      <c r="W4" s="277"/>
    </row>
    <row r="5" spans="1:26" ht="15" customHeight="1">
      <c r="A5" s="278"/>
      <c r="B5" s="279"/>
      <c r="C5" s="280"/>
      <c r="D5" s="279"/>
      <c r="E5" s="281"/>
      <c r="F5" s="279"/>
      <c r="G5" s="281"/>
      <c r="H5" s="281"/>
      <c r="I5" s="282"/>
      <c r="J5" s="279"/>
      <c r="K5" s="283"/>
      <c r="L5" s="283"/>
      <c r="M5" s="282"/>
      <c r="N5" s="282"/>
      <c r="O5" s="282"/>
      <c r="P5" s="282"/>
      <c r="Q5" s="282"/>
      <c r="R5" s="280"/>
      <c r="S5" s="282"/>
      <c r="T5" s="284"/>
      <c r="U5" s="285"/>
      <c r="V5" s="286"/>
      <c r="W5" s="277"/>
    </row>
    <row r="6" spans="1:26" ht="15" customHeight="1">
      <c r="B6" s="277"/>
      <c r="C6" s="281"/>
      <c r="D6" s="277"/>
      <c r="E6" s="281"/>
      <c r="F6" s="277"/>
      <c r="G6" s="281"/>
      <c r="H6" s="281"/>
      <c r="J6" s="277"/>
      <c r="R6" s="290"/>
      <c r="V6" s="293"/>
      <c r="W6" s="277"/>
    </row>
    <row r="7" spans="1:26" ht="15" customHeight="1">
      <c r="B7" s="277"/>
      <c r="C7" s="277"/>
      <c r="D7" s="277"/>
      <c r="E7" s="294" t="s">
        <v>360</v>
      </c>
      <c r="F7" s="277"/>
      <c r="G7" s="281"/>
      <c r="H7" s="281"/>
      <c r="I7" s="294" t="s">
        <v>361</v>
      </c>
      <c r="J7" s="277"/>
      <c r="K7" s="295" t="s">
        <v>362</v>
      </c>
      <c r="M7" s="294" t="s">
        <v>363</v>
      </c>
      <c r="Q7" s="296" t="s">
        <v>364</v>
      </c>
      <c r="R7" s="296"/>
      <c r="S7" s="296"/>
      <c r="T7" s="276"/>
      <c r="U7" s="297" t="s">
        <v>365</v>
      </c>
      <c r="V7" s="298"/>
      <c r="W7" s="277"/>
    </row>
    <row r="8" spans="1:26" ht="15" customHeight="1">
      <c r="B8" s="277"/>
      <c r="C8" s="277"/>
      <c r="D8" s="277"/>
      <c r="E8" s="294" t="s">
        <v>366</v>
      </c>
      <c r="F8" s="277"/>
      <c r="G8" s="299" t="s">
        <v>367</v>
      </c>
      <c r="H8" s="299"/>
      <c r="I8" s="294" t="s">
        <v>368</v>
      </c>
      <c r="J8" s="277" t="s">
        <v>369</v>
      </c>
      <c r="K8" s="295" t="s">
        <v>370</v>
      </c>
      <c r="L8" s="295" t="s">
        <v>260</v>
      </c>
      <c r="M8" s="294" t="s">
        <v>371</v>
      </c>
      <c r="O8" s="294" t="s">
        <v>372</v>
      </c>
      <c r="Q8" s="300" t="s">
        <v>373</v>
      </c>
      <c r="R8" s="300"/>
      <c r="S8" s="300"/>
      <c r="T8" s="276"/>
      <c r="U8" s="297" t="s">
        <v>374</v>
      </c>
      <c r="V8" s="298"/>
      <c r="W8" s="277"/>
    </row>
    <row r="9" spans="1:26" ht="15" customHeight="1">
      <c r="B9" s="277"/>
      <c r="C9" s="301" t="s">
        <v>375</v>
      </c>
      <c r="D9" s="277"/>
      <c r="E9" s="294" t="s">
        <v>376</v>
      </c>
      <c r="F9" s="277"/>
      <c r="G9" s="299" t="s">
        <v>377</v>
      </c>
      <c r="H9" s="302"/>
      <c r="I9" s="294" t="s">
        <v>378</v>
      </c>
      <c r="J9" s="277"/>
      <c r="K9" s="303" t="s">
        <v>379</v>
      </c>
      <c r="L9" s="304" t="s">
        <v>260</v>
      </c>
      <c r="M9" s="294" t="s">
        <v>380</v>
      </c>
      <c r="O9" s="294" t="s">
        <v>381</v>
      </c>
      <c r="Q9" s="305" t="s">
        <v>382</v>
      </c>
      <c r="R9" s="290"/>
      <c r="S9" s="302" t="s">
        <v>383</v>
      </c>
      <c r="T9" s="306"/>
      <c r="U9" s="297" t="s">
        <v>384</v>
      </c>
      <c r="V9" s="298"/>
      <c r="W9" s="277"/>
    </row>
    <row r="10" spans="1:26" s="320" customFormat="1" ht="15" customHeight="1">
      <c r="A10" s="307"/>
      <c r="B10" s="308"/>
      <c r="C10" s="309" t="s">
        <v>385</v>
      </c>
      <c r="D10" s="308"/>
      <c r="E10" s="310" t="s">
        <v>293</v>
      </c>
      <c r="F10" s="308"/>
      <c r="G10" s="310" t="s">
        <v>330</v>
      </c>
      <c r="H10" s="302"/>
      <c r="I10" s="311" t="s">
        <v>327</v>
      </c>
      <c r="J10" s="308" t="s">
        <v>260</v>
      </c>
      <c r="K10" s="312" t="s">
        <v>386</v>
      </c>
      <c r="L10" s="304" t="s">
        <v>369</v>
      </c>
      <c r="M10" s="311" t="s">
        <v>387</v>
      </c>
      <c r="N10" s="313"/>
      <c r="O10" s="311" t="s">
        <v>388</v>
      </c>
      <c r="P10" s="313"/>
      <c r="Q10" s="314" t="s">
        <v>389</v>
      </c>
      <c r="R10" s="315"/>
      <c r="S10" s="316" t="s">
        <v>390</v>
      </c>
      <c r="T10" s="317"/>
      <c r="U10" s="318" t="s">
        <v>391</v>
      </c>
      <c r="V10" s="319"/>
      <c r="W10" s="308"/>
    </row>
    <row r="11" spans="1:26" ht="15" customHeight="1">
      <c r="B11" s="277"/>
      <c r="C11" s="277"/>
      <c r="D11" s="277"/>
      <c r="E11" s="281"/>
      <c r="F11" s="277"/>
      <c r="G11" s="281"/>
      <c r="H11" s="281"/>
      <c r="J11" s="277"/>
      <c r="L11" s="289" t="s">
        <v>260</v>
      </c>
      <c r="R11" s="290"/>
      <c r="S11" s="290"/>
      <c r="T11" s="277"/>
      <c r="V11" s="293"/>
      <c r="W11" s="277" t="s">
        <v>392</v>
      </c>
    </row>
    <row r="12" spans="1:26" ht="15" customHeight="1">
      <c r="B12" s="321" t="s">
        <v>325</v>
      </c>
      <c r="C12" s="277"/>
      <c r="D12" s="277"/>
      <c r="E12" s="281"/>
      <c r="F12" s="277"/>
      <c r="G12" s="281"/>
      <c r="H12" s="281"/>
      <c r="J12" s="277"/>
      <c r="R12" s="290"/>
      <c r="S12" s="290"/>
      <c r="T12" s="277"/>
      <c r="V12" s="293"/>
      <c r="W12" s="277"/>
    </row>
    <row r="13" spans="1:26" ht="15" customHeight="1">
      <c r="A13" s="287">
        <v>1900</v>
      </c>
      <c r="B13" s="277"/>
      <c r="C13" s="322" t="s">
        <v>393</v>
      </c>
      <c r="D13" s="277"/>
      <c r="E13" s="281"/>
      <c r="F13" s="277"/>
      <c r="G13" s="281"/>
      <c r="H13" s="281"/>
      <c r="I13" s="323"/>
      <c r="J13" s="277"/>
      <c r="K13" s="324"/>
      <c r="O13" s="288" t="s">
        <v>394</v>
      </c>
      <c r="Q13" s="322"/>
      <c r="R13" s="290"/>
      <c r="S13" s="325"/>
      <c r="T13" s="277"/>
      <c r="U13" s="326"/>
      <c r="V13" s="293"/>
      <c r="W13" s="277"/>
    </row>
    <row r="14" spans="1:26" ht="15" customHeight="1">
      <c r="B14" s="277"/>
      <c r="C14" s="327" t="s">
        <v>395</v>
      </c>
      <c r="D14" s="277"/>
      <c r="E14" s="328">
        <v>60448</v>
      </c>
      <c r="F14" s="277"/>
      <c r="G14" s="281" t="s">
        <v>396</v>
      </c>
      <c r="H14" s="329" t="s">
        <v>397</v>
      </c>
      <c r="I14" s="323">
        <v>-10</v>
      </c>
      <c r="J14" s="277"/>
      <c r="K14" s="324">
        <v>4528568.63</v>
      </c>
      <c r="M14" s="288">
        <v>120980</v>
      </c>
      <c r="O14" s="288">
        <v>4860445</v>
      </c>
      <c r="Q14" s="288">
        <v>128268</v>
      </c>
      <c r="R14" s="290"/>
      <c r="S14" s="325">
        <v>2.83</v>
      </c>
      <c r="T14" s="330"/>
      <c r="U14" s="326">
        <v>37.9</v>
      </c>
      <c r="V14" s="293"/>
      <c r="W14" s="277">
        <f>O14/Q14</f>
        <v>37.892888327564165</v>
      </c>
      <c r="Z14" s="331"/>
    </row>
    <row r="15" spans="1:26" ht="15" customHeight="1">
      <c r="B15" s="277"/>
      <c r="C15" s="327" t="s">
        <v>398</v>
      </c>
      <c r="D15" s="277"/>
      <c r="E15" s="328">
        <v>52047</v>
      </c>
      <c r="F15" s="277"/>
      <c r="G15" s="281" t="s">
        <v>396</v>
      </c>
      <c r="H15" s="329" t="s">
        <v>397</v>
      </c>
      <c r="I15" s="323">
        <v>-10</v>
      </c>
      <c r="J15" s="277"/>
      <c r="K15" s="324">
        <v>9151984.1600000001</v>
      </c>
      <c r="M15" s="288">
        <v>594401</v>
      </c>
      <c r="O15" s="288">
        <v>9472782</v>
      </c>
      <c r="Q15" s="288">
        <v>492900</v>
      </c>
      <c r="R15" s="290"/>
      <c r="S15" s="325">
        <v>5.39</v>
      </c>
      <c r="T15" s="330"/>
      <c r="U15" s="326">
        <v>19.2</v>
      </c>
      <c r="V15" s="293"/>
      <c r="W15" s="277">
        <f t="shared" ref="W15:W78" si="0">O15/Q15</f>
        <v>19.218466220328668</v>
      </c>
    </row>
    <row r="16" spans="1:26" ht="15" customHeight="1">
      <c r="B16" s="277"/>
      <c r="C16" s="327" t="s">
        <v>399</v>
      </c>
      <c r="D16" s="277"/>
      <c r="E16" s="281"/>
      <c r="F16" s="277"/>
      <c r="G16" s="281" t="s">
        <v>400</v>
      </c>
      <c r="H16" s="329"/>
      <c r="I16" s="323">
        <v>-10</v>
      </c>
      <c r="J16" s="277"/>
      <c r="K16" s="332">
        <v>123818</v>
      </c>
      <c r="M16" s="333">
        <v>2018</v>
      </c>
      <c r="O16" s="333">
        <v>134182</v>
      </c>
      <c r="Q16" s="333">
        <v>3184</v>
      </c>
      <c r="R16" s="290"/>
      <c r="S16" s="325">
        <v>2.57</v>
      </c>
      <c r="T16" s="330"/>
      <c r="U16" s="326">
        <v>42.1</v>
      </c>
      <c r="V16" s="293"/>
      <c r="W16" s="277">
        <f t="shared" si="0"/>
        <v>42.142587939698494</v>
      </c>
    </row>
    <row r="17" spans="1:23" ht="15" customHeight="1">
      <c r="B17" s="277"/>
      <c r="C17" s="277" t="s">
        <v>401</v>
      </c>
      <c r="D17" s="277"/>
      <c r="E17" s="281"/>
      <c r="F17" s="277"/>
      <c r="G17" s="281"/>
      <c r="H17" s="329"/>
      <c r="I17" s="323"/>
      <c r="J17" s="277"/>
      <c r="K17" s="324">
        <f>SUBTOTAL(9,K14:K16)</f>
        <v>13804370.789999999</v>
      </c>
      <c r="M17" s="288">
        <f>SUBTOTAL(9,M14:M16)</f>
        <v>717399</v>
      </c>
      <c r="N17" s="334"/>
      <c r="O17" s="288">
        <f>SUBTOTAL(9,O14:O16)</f>
        <v>14467409</v>
      </c>
      <c r="P17" s="334"/>
      <c r="Q17" s="288">
        <f>SUBTOTAL(9,Q14:Q16)</f>
        <v>624352</v>
      </c>
      <c r="R17" s="290"/>
      <c r="S17" s="325">
        <f>ROUND(Q17/K17*100,2)</f>
        <v>4.5199999999999996</v>
      </c>
      <c r="T17" s="330"/>
      <c r="U17" s="326">
        <f>ROUND(O17/Q17,1)</f>
        <v>23.2</v>
      </c>
      <c r="V17" s="293"/>
      <c r="W17" s="277">
        <f t="shared" si="0"/>
        <v>23.171879004151503</v>
      </c>
    </row>
    <row r="18" spans="1:23" ht="15" customHeight="1">
      <c r="B18" s="277"/>
      <c r="C18" s="277"/>
      <c r="D18" s="277"/>
      <c r="E18" s="281"/>
      <c r="F18" s="277"/>
      <c r="G18" s="281"/>
      <c r="H18" s="329"/>
      <c r="I18" s="323"/>
      <c r="J18" s="277"/>
      <c r="K18" s="324"/>
      <c r="Q18" s="322"/>
      <c r="R18" s="290"/>
      <c r="S18" s="325"/>
      <c r="T18" s="277"/>
      <c r="U18" s="326"/>
      <c r="V18" s="293"/>
      <c r="W18" s="277"/>
    </row>
    <row r="19" spans="1:23" ht="15" customHeight="1">
      <c r="A19" s="287">
        <v>1910</v>
      </c>
      <c r="B19" s="277"/>
      <c r="C19" s="277" t="s">
        <v>402</v>
      </c>
      <c r="D19" s="277"/>
      <c r="E19" s="281"/>
      <c r="F19" s="277"/>
      <c r="G19" s="281" t="s">
        <v>403</v>
      </c>
      <c r="H19" s="329"/>
      <c r="I19" s="335">
        <v>0</v>
      </c>
      <c r="J19" s="277"/>
      <c r="K19" s="324">
        <v>788868.79</v>
      </c>
      <c r="M19" s="288">
        <v>185472</v>
      </c>
      <c r="O19" s="288">
        <v>603397</v>
      </c>
      <c r="Q19" s="288">
        <v>39443</v>
      </c>
      <c r="R19" s="290"/>
      <c r="S19" s="325">
        <v>5</v>
      </c>
      <c r="T19" s="330"/>
      <c r="U19" s="326">
        <v>15.3</v>
      </c>
      <c r="V19" s="293"/>
      <c r="W19" s="277">
        <f t="shared" si="0"/>
        <v>15.29794893897523</v>
      </c>
    </row>
    <row r="20" spans="1:23" ht="15" customHeight="1">
      <c r="A20" s="287">
        <v>1911</v>
      </c>
      <c r="B20" s="277"/>
      <c r="C20" s="277" t="s">
        <v>404</v>
      </c>
      <c r="D20" s="277"/>
      <c r="E20" s="281"/>
      <c r="F20" s="277"/>
      <c r="G20" s="281" t="s">
        <v>405</v>
      </c>
      <c r="H20" s="329"/>
      <c r="I20" s="335">
        <v>0</v>
      </c>
      <c r="J20" s="277"/>
      <c r="K20" s="324">
        <v>5177.1499999999996</v>
      </c>
      <c r="M20" s="288">
        <v>4659</v>
      </c>
      <c r="O20" s="288">
        <v>518</v>
      </c>
      <c r="Q20" s="288">
        <v>518</v>
      </c>
      <c r="R20" s="290"/>
      <c r="S20" s="325">
        <v>10.01</v>
      </c>
      <c r="T20" s="330"/>
      <c r="U20" s="326">
        <v>1</v>
      </c>
      <c r="V20" s="293"/>
      <c r="W20" s="277">
        <f t="shared" si="0"/>
        <v>1</v>
      </c>
    </row>
    <row r="21" spans="1:23" ht="15" customHeight="1">
      <c r="A21" s="287">
        <v>1940</v>
      </c>
      <c r="B21" s="277"/>
      <c r="C21" s="277" t="s">
        <v>406</v>
      </c>
      <c r="D21" s="277"/>
      <c r="E21" s="281"/>
      <c r="F21" s="277"/>
      <c r="G21" s="281" t="s">
        <v>407</v>
      </c>
      <c r="H21" s="329"/>
      <c r="I21" s="335">
        <v>0</v>
      </c>
      <c r="J21" s="277"/>
      <c r="K21" s="324">
        <v>113849.9</v>
      </c>
      <c r="M21" s="288">
        <v>57678</v>
      </c>
      <c r="O21" s="288">
        <v>56172</v>
      </c>
      <c r="Q21" s="288">
        <v>4555</v>
      </c>
      <c r="R21" s="290"/>
      <c r="S21" s="325">
        <v>4</v>
      </c>
      <c r="T21" s="330"/>
      <c r="U21" s="326">
        <v>12.3</v>
      </c>
      <c r="V21" s="293"/>
      <c r="W21" s="277">
        <f t="shared" si="0"/>
        <v>12.331942919868277</v>
      </c>
    </row>
    <row r="22" spans="1:23" ht="15" customHeight="1">
      <c r="A22" s="287">
        <v>1970</v>
      </c>
      <c r="B22" s="277"/>
      <c r="C22" s="277" t="s">
        <v>408</v>
      </c>
      <c r="D22" s="277"/>
      <c r="E22" s="281"/>
      <c r="F22" s="277"/>
      <c r="G22" s="281" t="s">
        <v>409</v>
      </c>
      <c r="H22" s="329"/>
      <c r="I22" s="335">
        <v>0</v>
      </c>
      <c r="J22" s="277"/>
      <c r="K22" s="324">
        <v>6414002.9699999997</v>
      </c>
      <c r="M22" s="288">
        <v>4631467</v>
      </c>
      <c r="O22" s="288">
        <v>1782536</v>
      </c>
      <c r="Q22" s="288">
        <v>427921</v>
      </c>
      <c r="R22" s="290"/>
      <c r="S22" s="325">
        <v>6.67</v>
      </c>
      <c r="T22" s="330"/>
      <c r="U22" s="326">
        <v>4.2</v>
      </c>
      <c r="V22" s="293"/>
      <c r="W22" s="277">
        <f t="shared" si="0"/>
        <v>4.1655726173756369</v>
      </c>
    </row>
    <row r="23" spans="1:23" ht="15" customHeight="1">
      <c r="A23" s="287">
        <v>1980</v>
      </c>
      <c r="B23" s="277"/>
      <c r="C23" s="277" t="s">
        <v>410</v>
      </c>
      <c r="D23" s="277"/>
      <c r="E23" s="281"/>
      <c r="F23" s="277"/>
      <c r="G23" s="281" t="s">
        <v>409</v>
      </c>
      <c r="H23" s="329"/>
      <c r="I23" s="335">
        <v>0</v>
      </c>
      <c r="J23" s="277"/>
      <c r="K23" s="332">
        <v>95300.800000000003</v>
      </c>
      <c r="M23" s="333">
        <v>35189</v>
      </c>
      <c r="O23" s="333">
        <v>60112</v>
      </c>
      <c r="Q23" s="333">
        <v>6353</v>
      </c>
      <c r="R23" s="290"/>
      <c r="S23" s="325">
        <v>6.67</v>
      </c>
      <c r="T23" s="330"/>
      <c r="U23" s="326">
        <v>9.5</v>
      </c>
      <c r="V23" s="293"/>
      <c r="W23" s="277">
        <f t="shared" si="0"/>
        <v>9.461986463088305</v>
      </c>
    </row>
    <row r="24" spans="1:23" ht="15" customHeight="1">
      <c r="B24" s="277"/>
      <c r="C24" s="277"/>
      <c r="D24" s="277"/>
      <c r="E24" s="281"/>
      <c r="F24" s="277"/>
      <c r="G24" s="281"/>
      <c r="H24" s="329"/>
      <c r="J24" s="277"/>
      <c r="K24" s="324"/>
      <c r="R24" s="290"/>
      <c r="S24" s="325"/>
      <c r="T24" s="277"/>
      <c r="U24" s="326"/>
      <c r="V24" s="293"/>
      <c r="W24" s="277"/>
    </row>
    <row r="25" spans="1:23" s="320" customFormat="1" ht="15" customHeight="1">
      <c r="A25" s="307"/>
      <c r="B25" s="321" t="s">
        <v>411</v>
      </c>
      <c r="C25" s="308"/>
      <c r="D25" s="308"/>
      <c r="E25" s="299"/>
      <c r="F25" s="308"/>
      <c r="G25" s="299"/>
      <c r="H25" s="336"/>
      <c r="I25" s="313"/>
      <c r="J25" s="308"/>
      <c r="K25" s="337">
        <f>SUBTOTAL(9,K14:K23)</f>
        <v>21221570.399999999</v>
      </c>
      <c r="L25" s="338"/>
      <c r="M25" s="313">
        <f>SUBTOTAL(9,M14:M23)</f>
        <v>5631864</v>
      </c>
      <c r="N25" s="313"/>
      <c r="O25" s="313">
        <f>SUBTOTAL(9,O14:O23)</f>
        <v>16970144</v>
      </c>
      <c r="P25" s="313"/>
      <c r="Q25" s="313">
        <f>SUBTOTAL(9,Q14:Q23)</f>
        <v>1103142</v>
      </c>
      <c r="R25" s="315"/>
      <c r="S25" s="339">
        <f>ROUND(Q25/K25*100,2)</f>
        <v>5.2</v>
      </c>
      <c r="T25" s="340"/>
      <c r="U25" s="341">
        <f>ROUND(O25/Q25,1)</f>
        <v>15.4</v>
      </c>
      <c r="V25" s="342"/>
      <c r="W25" s="277">
        <f t="shared" si="0"/>
        <v>15.383462872413524</v>
      </c>
    </row>
    <row r="26" spans="1:23" ht="15" customHeight="1">
      <c r="B26" s="277"/>
      <c r="C26" s="277"/>
      <c r="D26" s="277"/>
      <c r="E26" s="281"/>
      <c r="F26" s="277"/>
      <c r="G26" s="281"/>
      <c r="H26" s="329"/>
      <c r="J26" s="277"/>
      <c r="K26" s="324"/>
      <c r="R26" s="290"/>
      <c r="S26" s="325"/>
      <c r="T26" s="277"/>
      <c r="U26" s="326"/>
      <c r="V26" s="293"/>
      <c r="W26" s="277"/>
    </row>
    <row r="27" spans="1:23" ht="15" customHeight="1">
      <c r="B27" s="277"/>
      <c r="C27" s="277"/>
      <c r="D27" s="277"/>
      <c r="E27" s="281"/>
      <c r="F27" s="277"/>
      <c r="G27" s="281"/>
      <c r="H27" s="329"/>
      <c r="J27" s="277"/>
      <c r="K27" s="324"/>
      <c r="R27" s="290"/>
      <c r="S27" s="325"/>
      <c r="T27" s="277"/>
      <c r="U27" s="326"/>
      <c r="V27" s="293"/>
      <c r="W27" s="277"/>
    </row>
    <row r="28" spans="1:23" s="348" customFormat="1" ht="15" customHeight="1">
      <c r="A28" s="307"/>
      <c r="B28" s="321" t="s">
        <v>174</v>
      </c>
      <c r="C28" s="320"/>
      <c r="D28" s="320"/>
      <c r="E28" s="343"/>
      <c r="F28" s="320"/>
      <c r="G28" s="343"/>
      <c r="H28" s="344"/>
      <c r="I28" s="345"/>
      <c r="J28" s="346"/>
      <c r="K28" s="337"/>
      <c r="L28" s="338"/>
      <c r="M28" s="313"/>
      <c r="N28" s="313"/>
      <c r="O28" s="313"/>
      <c r="P28" s="313"/>
      <c r="Q28" s="313"/>
      <c r="R28" s="347"/>
      <c r="S28" s="339"/>
      <c r="T28" s="340"/>
      <c r="U28" s="341"/>
      <c r="V28" s="320"/>
      <c r="W28" s="277"/>
    </row>
    <row r="29" spans="1:23" s="348" customFormat="1" ht="15" customHeight="1">
      <c r="A29" s="349">
        <v>3110</v>
      </c>
      <c r="B29" s="350"/>
      <c r="C29" s="276" t="s">
        <v>393</v>
      </c>
      <c r="D29" s="346"/>
      <c r="E29" s="328">
        <v>49490</v>
      </c>
      <c r="F29" s="346"/>
      <c r="G29" s="281" t="s">
        <v>412</v>
      </c>
      <c r="H29" s="351" t="s">
        <v>397</v>
      </c>
      <c r="I29" s="323">
        <v>-10</v>
      </c>
      <c r="J29" s="346"/>
      <c r="K29" s="352">
        <v>183717638.41999999</v>
      </c>
      <c r="L29" s="353"/>
      <c r="M29" s="354">
        <v>46934083</v>
      </c>
      <c r="N29" s="354"/>
      <c r="O29" s="354">
        <v>155155319</v>
      </c>
      <c r="P29" s="354"/>
      <c r="Q29" s="354">
        <v>11576821</v>
      </c>
      <c r="R29" s="355"/>
      <c r="S29" s="325">
        <v>6.3</v>
      </c>
      <c r="T29" s="330"/>
      <c r="U29" s="326">
        <v>13.4</v>
      </c>
      <c r="V29" s="320"/>
      <c r="W29" s="277">
        <f t="shared" si="0"/>
        <v>13.402238749307775</v>
      </c>
    </row>
    <row r="30" spans="1:23" s="348" customFormat="1" ht="15" customHeight="1">
      <c r="A30" s="349">
        <v>3120</v>
      </c>
      <c r="B30" s="350"/>
      <c r="C30" s="276" t="s">
        <v>413</v>
      </c>
      <c r="D30" s="346"/>
      <c r="E30" s="328">
        <v>49490</v>
      </c>
      <c r="F30" s="346"/>
      <c r="G30" s="281" t="s">
        <v>414</v>
      </c>
      <c r="H30" s="351" t="s">
        <v>397</v>
      </c>
      <c r="I30" s="323">
        <v>-10</v>
      </c>
      <c r="J30" s="346"/>
      <c r="K30" s="352">
        <v>545368156.24000001</v>
      </c>
      <c r="L30" s="353"/>
      <c r="M30" s="354">
        <v>298832215</v>
      </c>
      <c r="N30" s="354"/>
      <c r="O30" s="354">
        <v>301072757</v>
      </c>
      <c r="P30" s="354"/>
      <c r="Q30" s="354">
        <v>23609292</v>
      </c>
      <c r="R30" s="355"/>
      <c r="S30" s="325">
        <v>4.33</v>
      </c>
      <c r="T30" s="330"/>
      <c r="U30" s="326">
        <v>12.8</v>
      </c>
      <c r="V30" s="320"/>
      <c r="W30" s="277">
        <f t="shared" si="0"/>
        <v>12.752299264204957</v>
      </c>
    </row>
    <row r="31" spans="1:23" s="348" customFormat="1" ht="15" customHeight="1">
      <c r="A31" s="349">
        <v>3123</v>
      </c>
      <c r="B31" s="350"/>
      <c r="C31" s="276" t="s">
        <v>415</v>
      </c>
      <c r="D31" s="346"/>
      <c r="E31" s="328">
        <v>49490</v>
      </c>
      <c r="F31" s="346"/>
      <c r="G31" s="281" t="s">
        <v>416</v>
      </c>
      <c r="H31" s="351" t="s">
        <v>397</v>
      </c>
      <c r="I31" s="335">
        <v>0</v>
      </c>
      <c r="J31" s="346"/>
      <c r="K31" s="352">
        <v>7984157.5800000001</v>
      </c>
      <c r="L31" s="353"/>
      <c r="M31" s="354">
        <v>5266747</v>
      </c>
      <c r="N31" s="354"/>
      <c r="O31" s="354">
        <v>2717411</v>
      </c>
      <c r="P31" s="354"/>
      <c r="Q31" s="354">
        <v>472160</v>
      </c>
      <c r="R31" s="355"/>
      <c r="S31" s="325">
        <v>5.91</v>
      </c>
      <c r="T31" s="330"/>
      <c r="U31" s="326">
        <v>5.8</v>
      </c>
      <c r="V31" s="320"/>
      <c r="W31" s="277">
        <f t="shared" si="0"/>
        <v>5.7552757539817012</v>
      </c>
    </row>
    <row r="32" spans="1:23" s="348" customFormat="1" ht="15" customHeight="1">
      <c r="A32" s="349">
        <v>3140</v>
      </c>
      <c r="B32" s="350"/>
      <c r="C32" s="276" t="s">
        <v>417</v>
      </c>
      <c r="D32" s="346"/>
      <c r="E32" s="328">
        <v>49490</v>
      </c>
      <c r="F32" s="346"/>
      <c r="G32" s="281" t="s">
        <v>418</v>
      </c>
      <c r="H32" s="351" t="s">
        <v>397</v>
      </c>
      <c r="I32" s="323">
        <v>-10</v>
      </c>
      <c r="J32" s="346"/>
      <c r="K32" s="352">
        <v>109285792.05</v>
      </c>
      <c r="L32" s="353"/>
      <c r="M32" s="354">
        <v>59323750</v>
      </c>
      <c r="N32" s="354"/>
      <c r="O32" s="354">
        <v>60890621</v>
      </c>
      <c r="P32" s="354"/>
      <c r="Q32" s="354">
        <v>4954311</v>
      </c>
      <c r="R32" s="355"/>
      <c r="S32" s="325">
        <v>4.53</v>
      </c>
      <c r="T32" s="330"/>
      <c r="U32" s="326">
        <v>12.3</v>
      </c>
      <c r="V32" s="320"/>
      <c r="W32" s="277">
        <f t="shared" si="0"/>
        <v>12.290431706850862</v>
      </c>
    </row>
    <row r="33" spans="1:24" s="348" customFormat="1" ht="15" customHeight="1">
      <c r="A33" s="349">
        <v>3150</v>
      </c>
      <c r="B33" s="350"/>
      <c r="C33" s="276" t="s">
        <v>419</v>
      </c>
      <c r="D33" s="346"/>
      <c r="E33" s="328">
        <v>49490</v>
      </c>
      <c r="F33" s="346"/>
      <c r="G33" s="281" t="s">
        <v>420</v>
      </c>
      <c r="H33" s="351" t="s">
        <v>397</v>
      </c>
      <c r="I33" s="323">
        <v>-10</v>
      </c>
      <c r="J33" s="346"/>
      <c r="K33" s="352">
        <v>48173349.899999999</v>
      </c>
      <c r="L33" s="353"/>
      <c r="M33" s="354">
        <v>33908388</v>
      </c>
      <c r="N33" s="354"/>
      <c r="O33" s="354">
        <v>19082297</v>
      </c>
      <c r="P33" s="354"/>
      <c r="Q33" s="354">
        <v>1442046</v>
      </c>
      <c r="R33" s="355"/>
      <c r="S33" s="325">
        <v>2.99</v>
      </c>
      <c r="T33" s="330"/>
      <c r="U33" s="326">
        <v>13.2</v>
      </c>
      <c r="V33" s="320"/>
      <c r="W33" s="277">
        <f t="shared" si="0"/>
        <v>13.232793544727421</v>
      </c>
    </row>
    <row r="34" spans="1:24" s="348" customFormat="1" ht="15" customHeight="1">
      <c r="A34" s="349">
        <v>3160</v>
      </c>
      <c r="B34" s="350"/>
      <c r="C34" s="276" t="s">
        <v>421</v>
      </c>
      <c r="D34" s="346"/>
      <c r="E34" s="328">
        <v>49490</v>
      </c>
      <c r="F34" s="346"/>
      <c r="G34" s="281" t="s">
        <v>422</v>
      </c>
      <c r="H34" s="351" t="s">
        <v>397</v>
      </c>
      <c r="I34" s="323">
        <v>-10</v>
      </c>
      <c r="J34" s="346"/>
      <c r="K34" s="356">
        <v>23997105.75</v>
      </c>
      <c r="L34" s="353"/>
      <c r="M34" s="357">
        <v>11357282</v>
      </c>
      <c r="N34" s="354"/>
      <c r="O34" s="357">
        <v>15039534</v>
      </c>
      <c r="P34" s="354"/>
      <c r="Q34" s="357">
        <v>1171041</v>
      </c>
      <c r="R34" s="355"/>
      <c r="S34" s="325">
        <v>4.88</v>
      </c>
      <c r="T34" s="330"/>
      <c r="U34" s="326">
        <v>12.8</v>
      </c>
      <c r="V34" s="320"/>
      <c r="W34" s="277">
        <f t="shared" si="0"/>
        <v>12.842875697776593</v>
      </c>
    </row>
    <row r="35" spans="1:24" s="348" customFormat="1" ht="15" customHeight="1">
      <c r="A35" s="349"/>
      <c r="B35" s="350"/>
      <c r="C35" s="276"/>
      <c r="D35" s="346"/>
      <c r="E35" s="358"/>
      <c r="F35" s="346"/>
      <c r="G35" s="358"/>
      <c r="H35" s="351"/>
      <c r="I35" s="323"/>
      <c r="J35" s="346"/>
      <c r="K35" s="359"/>
      <c r="L35" s="360"/>
      <c r="M35" s="334"/>
      <c r="N35" s="334"/>
      <c r="O35" s="334"/>
      <c r="P35" s="334"/>
      <c r="Q35" s="334"/>
      <c r="R35" s="347"/>
      <c r="S35" s="325"/>
      <c r="T35" s="330"/>
      <c r="U35" s="326"/>
      <c r="V35" s="320"/>
      <c r="W35" s="277"/>
    </row>
    <row r="36" spans="1:24" s="348" customFormat="1" ht="15" customHeight="1">
      <c r="A36" s="349"/>
      <c r="B36" s="321" t="s">
        <v>423</v>
      </c>
      <c r="C36" s="276"/>
      <c r="D36" s="346"/>
      <c r="E36" s="358"/>
      <c r="F36" s="346"/>
      <c r="G36" s="358"/>
      <c r="H36" s="351"/>
      <c r="I36" s="323"/>
      <c r="J36" s="346"/>
      <c r="K36" s="361">
        <f>SUBTOTAL(9,K29:K35)</f>
        <v>918526199.93999994</v>
      </c>
      <c r="L36" s="362"/>
      <c r="M36" s="363">
        <f>SUBTOTAL(9,M29:M35)</f>
        <v>455622465</v>
      </c>
      <c r="N36" s="363"/>
      <c r="O36" s="363">
        <f>SUBTOTAL(9,O29:O35)</f>
        <v>553957939</v>
      </c>
      <c r="P36" s="363"/>
      <c r="Q36" s="363">
        <f>SUBTOTAL(9,Q29:Q35)</f>
        <v>43225671</v>
      </c>
      <c r="R36" s="347"/>
      <c r="S36" s="339">
        <f>ROUND(Q36/K36*100,2)</f>
        <v>4.71</v>
      </c>
      <c r="T36" s="340"/>
      <c r="U36" s="341">
        <f>ROUND(O36/Q36,1)</f>
        <v>12.8</v>
      </c>
      <c r="V36" s="320"/>
      <c r="W36" s="277">
        <f t="shared" si="0"/>
        <v>12.815485015837002</v>
      </c>
    </row>
    <row r="37" spans="1:24" s="364" customFormat="1" ht="15" customHeight="1">
      <c r="A37" s="349"/>
      <c r="B37" s="350"/>
      <c r="C37" s="276"/>
      <c r="D37" s="346"/>
      <c r="E37" s="358"/>
      <c r="F37" s="346"/>
      <c r="G37" s="358"/>
      <c r="H37" s="351"/>
      <c r="I37" s="323"/>
      <c r="J37" s="346"/>
      <c r="K37" s="359"/>
      <c r="L37" s="360"/>
      <c r="M37" s="334"/>
      <c r="N37" s="334"/>
      <c r="O37" s="334"/>
      <c r="P37" s="334"/>
      <c r="Q37" s="334"/>
      <c r="R37" s="347"/>
      <c r="S37" s="325"/>
      <c r="T37" s="330"/>
      <c r="U37" s="326"/>
      <c r="V37" s="276"/>
      <c r="W37" s="277"/>
    </row>
    <row r="38" spans="1:24" s="364" customFormat="1" ht="15" customHeight="1">
      <c r="A38" s="349"/>
      <c r="B38" s="350"/>
      <c r="C38" s="276"/>
      <c r="D38" s="346"/>
      <c r="E38" s="358"/>
      <c r="F38" s="346"/>
      <c r="G38" s="358"/>
      <c r="H38" s="351"/>
      <c r="I38" s="323"/>
      <c r="J38" s="346"/>
      <c r="K38" s="359"/>
      <c r="L38" s="360"/>
      <c r="M38" s="334"/>
      <c r="N38" s="334"/>
      <c r="O38" s="334"/>
      <c r="P38" s="334"/>
      <c r="Q38" s="334"/>
      <c r="R38" s="347"/>
      <c r="S38" s="325"/>
      <c r="T38" s="330"/>
      <c r="U38" s="326"/>
      <c r="V38" s="276"/>
      <c r="W38" s="277"/>
    </row>
    <row r="39" spans="1:24" s="364" customFormat="1" ht="15" customHeight="1">
      <c r="A39" s="349"/>
      <c r="B39" s="321" t="s">
        <v>243</v>
      </c>
      <c r="C39" s="276"/>
      <c r="D39" s="346"/>
      <c r="E39" s="358"/>
      <c r="F39" s="346"/>
      <c r="G39" s="358"/>
      <c r="H39" s="351"/>
      <c r="I39" s="323"/>
      <c r="J39" s="346"/>
      <c r="K39" s="359"/>
      <c r="L39" s="360"/>
      <c r="M39" s="334"/>
      <c r="N39" s="334"/>
      <c r="O39" s="334"/>
      <c r="P39" s="334"/>
      <c r="Q39" s="334"/>
      <c r="R39" s="347"/>
      <c r="S39" s="325"/>
      <c r="T39" s="330"/>
      <c r="U39" s="326"/>
      <c r="V39" s="276"/>
      <c r="W39" s="277"/>
    </row>
    <row r="40" spans="1:24" s="371" customFormat="1" ht="15" customHeight="1">
      <c r="A40" s="365">
        <v>3410</v>
      </c>
      <c r="B40" s="351"/>
      <c r="C40" s="322" t="s">
        <v>393</v>
      </c>
      <c r="D40" s="366"/>
      <c r="E40" s="328">
        <v>51317</v>
      </c>
      <c r="F40" s="366"/>
      <c r="G40" s="281" t="s">
        <v>424</v>
      </c>
      <c r="H40" s="351" t="s">
        <v>397</v>
      </c>
      <c r="I40" s="323">
        <v>-8</v>
      </c>
      <c r="J40" s="366"/>
      <c r="K40" s="367">
        <v>36379260.229999997</v>
      </c>
      <c r="L40" s="367"/>
      <c r="M40" s="368">
        <v>27885105</v>
      </c>
      <c r="N40" s="368"/>
      <c r="O40" s="368">
        <v>11404496</v>
      </c>
      <c r="P40" s="368"/>
      <c r="Q40" s="368">
        <v>645377</v>
      </c>
      <c r="R40" s="347"/>
      <c r="S40" s="325">
        <v>1.77</v>
      </c>
      <c r="T40" s="369"/>
      <c r="U40" s="370">
        <v>17.7</v>
      </c>
      <c r="V40" s="322"/>
      <c r="W40" s="277">
        <f t="shared" si="0"/>
        <v>17.671060480928201</v>
      </c>
    </row>
    <row r="41" spans="1:24" s="371" customFormat="1" ht="15" customHeight="1">
      <c r="A41" s="365">
        <v>3420</v>
      </c>
      <c r="B41" s="351"/>
      <c r="C41" s="322" t="s">
        <v>425</v>
      </c>
      <c r="D41" s="366"/>
      <c r="E41" s="328">
        <v>51317</v>
      </c>
      <c r="F41" s="366"/>
      <c r="G41" s="281" t="s">
        <v>426</v>
      </c>
      <c r="H41" s="351" t="s">
        <v>397</v>
      </c>
      <c r="I41" s="323">
        <v>-8</v>
      </c>
      <c r="J41" s="366"/>
      <c r="K41" s="367">
        <v>61310889.909999996</v>
      </c>
      <c r="L41" s="367"/>
      <c r="M41" s="368">
        <v>6744645</v>
      </c>
      <c r="N41" s="368"/>
      <c r="O41" s="368">
        <v>59471116</v>
      </c>
      <c r="P41" s="368"/>
      <c r="Q41" s="368">
        <v>3347024</v>
      </c>
      <c r="R41" s="347"/>
      <c r="S41" s="325">
        <v>5.46</v>
      </c>
      <c r="T41" s="369"/>
      <c r="U41" s="370">
        <v>17.8</v>
      </c>
      <c r="V41" s="322"/>
      <c r="W41" s="277">
        <f t="shared" si="0"/>
        <v>17.768356605748867</v>
      </c>
    </row>
    <row r="42" spans="1:24" s="371" customFormat="1" ht="15" customHeight="1">
      <c r="A42" s="365">
        <v>3430</v>
      </c>
      <c r="B42" s="351"/>
      <c r="C42" s="322" t="s">
        <v>427</v>
      </c>
      <c r="D42" s="366"/>
      <c r="E42" s="328">
        <v>51317</v>
      </c>
      <c r="F42" s="366"/>
      <c r="G42" s="281" t="s">
        <v>428</v>
      </c>
      <c r="H42" s="351" t="s">
        <v>397</v>
      </c>
      <c r="I42" s="323">
        <v>-8</v>
      </c>
      <c r="J42" s="366"/>
      <c r="K42" s="367">
        <v>10340709.699999999</v>
      </c>
      <c r="L42" s="367"/>
      <c r="M42" s="368">
        <v>1522502</v>
      </c>
      <c r="N42" s="368"/>
      <c r="O42" s="368">
        <v>9645464</v>
      </c>
      <c r="P42" s="368"/>
      <c r="Q42" s="368">
        <v>635081</v>
      </c>
      <c r="R42" s="347"/>
      <c r="S42" s="325">
        <v>6.14</v>
      </c>
      <c r="T42" s="369"/>
      <c r="U42" s="370">
        <v>15.2</v>
      </c>
      <c r="V42" s="322"/>
      <c r="W42" s="277">
        <f t="shared" si="0"/>
        <v>15.187769749055633</v>
      </c>
      <c r="X42" s="372"/>
    </row>
    <row r="43" spans="1:24" s="371" customFormat="1" ht="15" customHeight="1">
      <c r="A43" s="365">
        <v>3440</v>
      </c>
      <c r="B43" s="351"/>
      <c r="C43" s="322" t="s">
        <v>429</v>
      </c>
      <c r="D43" s="366"/>
      <c r="E43" s="328">
        <v>51317</v>
      </c>
      <c r="F43" s="366"/>
      <c r="G43" s="281" t="s">
        <v>418</v>
      </c>
      <c r="H43" s="351" t="s">
        <v>397</v>
      </c>
      <c r="I43" s="323">
        <v>-8</v>
      </c>
      <c r="J43" s="366"/>
      <c r="K43" s="367">
        <v>211248425.03999999</v>
      </c>
      <c r="L43" s="367"/>
      <c r="M43" s="368">
        <v>137426306</v>
      </c>
      <c r="N43" s="368"/>
      <c r="O43" s="368">
        <v>90721993</v>
      </c>
      <c r="P43" s="368"/>
      <c r="Q43" s="368">
        <v>5985695</v>
      </c>
      <c r="R43" s="347"/>
      <c r="S43" s="325">
        <v>2.83</v>
      </c>
      <c r="T43" s="369"/>
      <c r="U43" s="370">
        <v>15.2</v>
      </c>
      <c r="V43" s="322"/>
      <c r="W43" s="277">
        <f t="shared" si="0"/>
        <v>15.156467711769476</v>
      </c>
      <c r="X43" s="372"/>
    </row>
    <row r="44" spans="1:24" s="371" customFormat="1" ht="15" customHeight="1">
      <c r="A44" s="365">
        <v>3446</v>
      </c>
      <c r="B44" s="351"/>
      <c r="C44" s="322" t="s">
        <v>430</v>
      </c>
      <c r="D44" s="366"/>
      <c r="E44" s="281"/>
      <c r="F44" s="366"/>
      <c r="G44" s="281"/>
      <c r="H44" s="351"/>
      <c r="I44" s="323"/>
      <c r="J44" s="366"/>
      <c r="K44" s="367"/>
      <c r="L44" s="367"/>
      <c r="M44" s="368"/>
      <c r="N44" s="368"/>
      <c r="O44" s="368"/>
      <c r="P44" s="368"/>
      <c r="Q44" s="368"/>
      <c r="R44" s="347"/>
      <c r="S44" s="325"/>
      <c r="T44" s="369"/>
      <c r="U44" s="370"/>
      <c r="V44" s="322"/>
      <c r="W44" s="277"/>
    </row>
    <row r="45" spans="1:24" s="371" customFormat="1" ht="15" customHeight="1">
      <c r="A45" s="365"/>
      <c r="B45" s="351"/>
      <c r="C45" s="373" t="s">
        <v>431</v>
      </c>
      <c r="D45" s="366"/>
      <c r="E45" s="328">
        <v>53873</v>
      </c>
      <c r="F45" s="366"/>
      <c r="G45" s="281" t="s">
        <v>432</v>
      </c>
      <c r="H45" s="351" t="s">
        <v>397</v>
      </c>
      <c r="I45" s="323">
        <v>-20</v>
      </c>
      <c r="J45" s="366"/>
      <c r="K45" s="367">
        <v>4143038.53</v>
      </c>
      <c r="L45" s="367"/>
      <c r="M45" s="368">
        <v>787881</v>
      </c>
      <c r="N45" s="368"/>
      <c r="O45" s="368">
        <v>4183765</v>
      </c>
      <c r="P45" s="368"/>
      <c r="Q45" s="368">
        <v>214222</v>
      </c>
      <c r="R45" s="347"/>
      <c r="S45" s="325">
        <v>5.17</v>
      </c>
      <c r="T45" s="369"/>
      <c r="U45" s="370">
        <v>19.5</v>
      </c>
      <c r="V45" s="322"/>
      <c r="W45" s="277">
        <f t="shared" si="0"/>
        <v>19.530043599630289</v>
      </c>
    </row>
    <row r="46" spans="1:24" s="371" customFormat="1" ht="15" customHeight="1">
      <c r="A46" s="365"/>
      <c r="B46" s="351"/>
      <c r="C46" s="373" t="s">
        <v>433</v>
      </c>
      <c r="D46" s="366"/>
      <c r="E46" s="328">
        <v>53873</v>
      </c>
      <c r="F46" s="366"/>
      <c r="G46" s="281" t="s">
        <v>432</v>
      </c>
      <c r="H46" s="351" t="s">
        <v>397</v>
      </c>
      <c r="I46" s="323">
        <v>-20</v>
      </c>
      <c r="J46" s="366"/>
      <c r="K46" s="374">
        <v>5670767.0700000003</v>
      </c>
      <c r="L46" s="367"/>
      <c r="M46" s="375">
        <v>1078410</v>
      </c>
      <c r="N46" s="368"/>
      <c r="O46" s="375">
        <v>5726510</v>
      </c>
      <c r="P46" s="368"/>
      <c r="Q46" s="375">
        <v>293216</v>
      </c>
      <c r="R46" s="347"/>
      <c r="S46" s="325">
        <v>5.17</v>
      </c>
      <c r="T46" s="369"/>
      <c r="U46" s="370">
        <v>19.5</v>
      </c>
      <c r="V46" s="322"/>
      <c r="W46" s="277">
        <f t="shared" si="0"/>
        <v>19.530005183891738</v>
      </c>
    </row>
    <row r="47" spans="1:24" s="371" customFormat="1" ht="15" customHeight="1">
      <c r="A47" s="365"/>
      <c r="B47" s="351"/>
      <c r="C47" s="322" t="s">
        <v>434</v>
      </c>
      <c r="D47" s="366"/>
      <c r="E47" s="281"/>
      <c r="F47" s="366"/>
      <c r="G47" s="281"/>
      <c r="H47" s="351"/>
      <c r="I47" s="323"/>
      <c r="J47" s="366"/>
      <c r="K47" s="367">
        <f>SUBTOTAL(9,K45:K46)</f>
        <v>9813805.5999999996</v>
      </c>
      <c r="L47" s="367"/>
      <c r="M47" s="368">
        <f>SUBTOTAL(9,M45:M46)</f>
        <v>1866291</v>
      </c>
      <c r="N47" s="368"/>
      <c r="O47" s="368">
        <f>SUBTOTAL(9,O45:O46)</f>
        <v>9910275</v>
      </c>
      <c r="P47" s="368"/>
      <c r="Q47" s="368">
        <f>SUBTOTAL(9,Q45:Q46)</f>
        <v>507438</v>
      </c>
      <c r="R47" s="347"/>
      <c r="S47" s="325"/>
      <c r="T47" s="369"/>
      <c r="U47" s="370"/>
      <c r="V47" s="322"/>
      <c r="W47" s="277">
        <f t="shared" si="0"/>
        <v>19.530021401629362</v>
      </c>
    </row>
    <row r="48" spans="1:24" s="371" customFormat="1" ht="15" customHeight="1">
      <c r="A48" s="365"/>
      <c r="B48" s="351"/>
      <c r="C48" s="322"/>
      <c r="D48" s="366"/>
      <c r="E48" s="281"/>
      <c r="F48" s="366"/>
      <c r="G48" s="281"/>
      <c r="H48" s="351"/>
      <c r="I48" s="323"/>
      <c r="J48" s="366"/>
      <c r="K48" s="367"/>
      <c r="L48" s="367"/>
      <c r="M48" s="368"/>
      <c r="N48" s="368"/>
      <c r="O48" s="368"/>
      <c r="P48" s="368"/>
      <c r="Q48" s="368"/>
      <c r="R48" s="347"/>
      <c r="S48" s="325"/>
      <c r="T48" s="369"/>
      <c r="U48" s="370"/>
      <c r="V48" s="322"/>
      <c r="W48" s="277"/>
    </row>
    <row r="49" spans="1:23" s="364" customFormat="1" ht="15" customHeight="1">
      <c r="A49" s="349">
        <v>3450</v>
      </c>
      <c r="B49" s="350"/>
      <c r="C49" s="276" t="s">
        <v>419</v>
      </c>
      <c r="D49" s="346"/>
      <c r="E49" s="328">
        <v>51317</v>
      </c>
      <c r="F49" s="346"/>
      <c r="G49" s="281" t="s">
        <v>435</v>
      </c>
      <c r="H49" s="351" t="s">
        <v>397</v>
      </c>
      <c r="I49" s="323">
        <v>-8</v>
      </c>
      <c r="J49" s="346"/>
      <c r="K49" s="367">
        <v>19858901.690000001</v>
      </c>
      <c r="L49" s="376"/>
      <c r="M49" s="368">
        <v>12312595</v>
      </c>
      <c r="N49" s="368"/>
      <c r="O49" s="368">
        <v>9135019</v>
      </c>
      <c r="P49" s="368"/>
      <c r="Q49" s="368">
        <v>642291</v>
      </c>
      <c r="R49" s="347"/>
      <c r="S49" s="325">
        <v>3.23</v>
      </c>
      <c r="T49" s="330"/>
      <c r="U49" s="326">
        <v>14.2</v>
      </c>
      <c r="V49" s="276"/>
      <c r="W49" s="277">
        <f t="shared" si="0"/>
        <v>14.222554885558104</v>
      </c>
    </row>
    <row r="50" spans="1:23" s="364" customFormat="1" ht="15" customHeight="1">
      <c r="A50" s="349">
        <v>3456</v>
      </c>
      <c r="B50" s="350"/>
      <c r="C50" s="276" t="s">
        <v>436</v>
      </c>
      <c r="D50" s="346"/>
      <c r="E50" s="281"/>
      <c r="F50" s="346"/>
      <c r="G50" s="281"/>
      <c r="H50" s="351"/>
      <c r="I50" s="323"/>
      <c r="J50" s="346"/>
      <c r="K50" s="367"/>
      <c r="L50" s="376"/>
      <c r="M50" s="368"/>
      <c r="N50" s="368"/>
      <c r="O50" s="368"/>
      <c r="P50" s="368"/>
      <c r="Q50" s="368"/>
      <c r="R50" s="347"/>
      <c r="S50" s="325"/>
      <c r="T50" s="330"/>
      <c r="U50" s="326"/>
      <c r="V50" s="276"/>
      <c r="W50" s="277"/>
    </row>
    <row r="51" spans="1:23" s="364" customFormat="1" ht="15" customHeight="1">
      <c r="A51" s="349"/>
      <c r="B51" s="350"/>
      <c r="C51" s="373" t="s">
        <v>431</v>
      </c>
      <c r="D51" s="346"/>
      <c r="E51" s="328">
        <v>53873</v>
      </c>
      <c r="F51" s="346"/>
      <c r="G51" s="281" t="s">
        <v>432</v>
      </c>
      <c r="H51" s="351" t="s">
        <v>397</v>
      </c>
      <c r="I51" s="323">
        <v>-20</v>
      </c>
      <c r="J51" s="346"/>
      <c r="K51" s="367">
        <v>637652.32999999996</v>
      </c>
      <c r="L51" s="367"/>
      <c r="M51" s="368">
        <v>85328</v>
      </c>
      <c r="N51" s="368"/>
      <c r="O51" s="368">
        <v>679855</v>
      </c>
      <c r="P51" s="368"/>
      <c r="Q51" s="368">
        <v>34811</v>
      </c>
      <c r="R51" s="347"/>
      <c r="S51" s="325">
        <v>5.46</v>
      </c>
      <c r="T51" s="369"/>
      <c r="U51" s="370">
        <v>19.5</v>
      </c>
      <c r="V51" s="276"/>
      <c r="W51" s="277">
        <f t="shared" si="0"/>
        <v>19.529889977306023</v>
      </c>
    </row>
    <row r="52" spans="1:23" s="364" customFormat="1" ht="15" customHeight="1">
      <c r="A52" s="349"/>
      <c r="B52" s="350"/>
      <c r="C52" s="373" t="s">
        <v>433</v>
      </c>
      <c r="D52" s="346"/>
      <c r="E52" s="328">
        <v>53873</v>
      </c>
      <c r="F52" s="346"/>
      <c r="G52" s="281" t="s">
        <v>432</v>
      </c>
      <c r="H52" s="351" t="s">
        <v>397</v>
      </c>
      <c r="I52" s="323">
        <v>-20</v>
      </c>
      <c r="J52" s="346"/>
      <c r="K52" s="374">
        <v>979306.42</v>
      </c>
      <c r="L52" s="367"/>
      <c r="M52" s="375">
        <v>131046</v>
      </c>
      <c r="N52" s="368"/>
      <c r="O52" s="375">
        <v>1044122</v>
      </c>
      <c r="P52" s="368"/>
      <c r="Q52" s="375">
        <v>53462</v>
      </c>
      <c r="R52" s="347"/>
      <c r="S52" s="325">
        <v>5.46</v>
      </c>
      <c r="T52" s="369"/>
      <c r="U52" s="370">
        <v>19.5</v>
      </c>
      <c r="V52" s="276"/>
      <c r="W52" s="277">
        <f t="shared" si="0"/>
        <v>19.530170962552841</v>
      </c>
    </row>
    <row r="53" spans="1:23" s="364" customFormat="1" ht="15" customHeight="1">
      <c r="A53" s="349"/>
      <c r="B53" s="350"/>
      <c r="C53" s="276" t="s">
        <v>437</v>
      </c>
      <c r="D53" s="346"/>
      <c r="E53" s="281"/>
      <c r="F53" s="346"/>
      <c r="G53" s="281"/>
      <c r="H53" s="351"/>
      <c r="I53" s="323"/>
      <c r="J53" s="346"/>
      <c r="K53" s="367">
        <f>SUBTOTAL(9,K51:K52)</f>
        <v>1616958.75</v>
      </c>
      <c r="L53" s="367"/>
      <c r="M53" s="368">
        <f>SUBTOTAL(9,M51:M52)</f>
        <v>216374</v>
      </c>
      <c r="N53" s="368"/>
      <c r="O53" s="368">
        <f>SUBTOTAL(9,O51:O52)</f>
        <v>1723977</v>
      </c>
      <c r="P53" s="368"/>
      <c r="Q53" s="368">
        <f>SUBTOTAL(9,Q51:Q52)</f>
        <v>88273</v>
      </c>
      <c r="R53" s="347"/>
      <c r="S53" s="325"/>
      <c r="T53" s="369"/>
      <c r="U53" s="370"/>
      <c r="V53" s="276"/>
      <c r="W53" s="277">
        <f t="shared" si="0"/>
        <v>19.530060154294066</v>
      </c>
    </row>
    <row r="54" spans="1:23" s="364" customFormat="1" ht="15" customHeight="1">
      <c r="A54" s="349"/>
      <c r="B54" s="350"/>
      <c r="C54" s="276"/>
      <c r="D54" s="346"/>
      <c r="E54" s="281"/>
      <c r="F54" s="346"/>
      <c r="G54" s="281"/>
      <c r="H54" s="351"/>
      <c r="I54" s="323"/>
      <c r="J54" s="346"/>
      <c r="K54" s="367"/>
      <c r="L54" s="376"/>
      <c r="M54" s="368"/>
      <c r="N54" s="368"/>
      <c r="O54" s="368"/>
      <c r="P54" s="368"/>
      <c r="Q54" s="368"/>
      <c r="R54" s="347"/>
      <c r="S54" s="325"/>
      <c r="T54" s="330"/>
      <c r="U54" s="326"/>
      <c r="V54" s="276"/>
      <c r="W54" s="277"/>
    </row>
    <row r="55" spans="1:23" s="364" customFormat="1" ht="15" customHeight="1">
      <c r="A55" s="349">
        <v>3460</v>
      </c>
      <c r="B55" s="350"/>
      <c r="C55" s="276" t="s">
        <v>421</v>
      </c>
      <c r="D55" s="346"/>
      <c r="E55" s="328">
        <v>51317</v>
      </c>
      <c r="F55" s="346"/>
      <c r="G55" s="281" t="s">
        <v>400</v>
      </c>
      <c r="H55" s="351" t="s">
        <v>397</v>
      </c>
      <c r="I55" s="323">
        <v>-8</v>
      </c>
      <c r="J55" s="346"/>
      <c r="K55" s="374">
        <v>5152109.78</v>
      </c>
      <c r="L55" s="376"/>
      <c r="M55" s="375">
        <v>3329034</v>
      </c>
      <c r="N55" s="368"/>
      <c r="O55" s="375">
        <v>2235245</v>
      </c>
      <c r="P55" s="368"/>
      <c r="Q55" s="375">
        <v>135197</v>
      </c>
      <c r="R55" s="347"/>
      <c r="S55" s="325">
        <v>2.62</v>
      </c>
      <c r="T55" s="330"/>
      <c r="U55" s="326">
        <v>16.5</v>
      </c>
      <c r="V55" s="276"/>
      <c r="W55" s="277">
        <f t="shared" si="0"/>
        <v>16.533244080859781</v>
      </c>
    </row>
    <row r="56" spans="1:23" s="364" customFormat="1" ht="15" customHeight="1">
      <c r="A56" s="287"/>
      <c r="B56" s="350"/>
      <c r="C56" s="276"/>
      <c r="D56" s="346"/>
      <c r="E56" s="358"/>
      <c r="F56" s="346"/>
      <c r="G56" s="358"/>
      <c r="H56" s="351"/>
      <c r="I56" s="345"/>
      <c r="J56" s="346"/>
      <c r="K56" s="324"/>
      <c r="L56" s="289"/>
      <c r="M56" s="288"/>
      <c r="N56" s="288"/>
      <c r="O56" s="288"/>
      <c r="P56" s="288"/>
      <c r="Q56" s="288"/>
      <c r="R56" s="347"/>
      <c r="S56" s="325"/>
      <c r="T56" s="330"/>
      <c r="U56" s="326"/>
      <c r="V56" s="276"/>
      <c r="W56" s="277"/>
    </row>
    <row r="57" spans="1:23" s="348" customFormat="1" ht="15" customHeight="1">
      <c r="A57" s="307"/>
      <c r="B57" s="321" t="s">
        <v>438</v>
      </c>
      <c r="C57" s="320"/>
      <c r="D57" s="346"/>
      <c r="E57" s="343"/>
      <c r="F57" s="346"/>
      <c r="G57" s="343"/>
      <c r="H57" s="344"/>
      <c r="I57" s="345"/>
      <c r="J57" s="346"/>
      <c r="K57" s="337">
        <f>SUBTOTAL(9,K40:K55)</f>
        <v>355721060.69999993</v>
      </c>
      <c r="L57" s="338"/>
      <c r="M57" s="313">
        <f>SUBTOTAL(9,M40:M55)</f>
        <v>191302852</v>
      </c>
      <c r="N57" s="313"/>
      <c r="O57" s="313">
        <f>SUBTOTAL(9,O40:O55)</f>
        <v>194247585</v>
      </c>
      <c r="P57" s="313"/>
      <c r="Q57" s="313">
        <f>SUBTOTAL(9,Q40:Q55)</f>
        <v>11986376</v>
      </c>
      <c r="R57" s="377"/>
      <c r="S57" s="339">
        <f>ROUND(Q57/K57*100,2)</f>
        <v>3.37</v>
      </c>
      <c r="T57" s="340"/>
      <c r="U57" s="341">
        <f>ROUND(O57/Q57,1)</f>
        <v>16.2</v>
      </c>
      <c r="V57" s="320"/>
      <c r="W57" s="277">
        <f t="shared" si="0"/>
        <v>16.205697618696426</v>
      </c>
    </row>
    <row r="58" spans="1:23" s="348" customFormat="1" ht="15" customHeight="1">
      <c r="A58" s="307"/>
      <c r="B58" s="321"/>
      <c r="C58" s="320"/>
      <c r="D58" s="346"/>
      <c r="E58" s="343"/>
      <c r="F58" s="346"/>
      <c r="G58" s="343"/>
      <c r="H58" s="344"/>
      <c r="I58" s="345"/>
      <c r="J58" s="346"/>
      <c r="K58" s="337"/>
      <c r="L58" s="338"/>
      <c r="M58" s="313"/>
      <c r="N58" s="313"/>
      <c r="O58" s="313"/>
      <c r="P58" s="313"/>
      <c r="Q58" s="313"/>
      <c r="R58" s="347"/>
      <c r="S58" s="339"/>
      <c r="T58" s="340"/>
      <c r="U58" s="341"/>
      <c r="V58" s="320"/>
      <c r="W58" s="277"/>
    </row>
    <row r="59" spans="1:23" s="348" customFormat="1" ht="15" customHeight="1">
      <c r="A59" s="307"/>
      <c r="B59" s="321" t="s">
        <v>258</v>
      </c>
      <c r="C59" s="320"/>
      <c r="D59" s="346"/>
      <c r="E59" s="343"/>
      <c r="F59" s="346"/>
      <c r="G59" s="343"/>
      <c r="H59" s="344"/>
      <c r="I59" s="345"/>
      <c r="J59" s="346"/>
      <c r="K59" s="337"/>
      <c r="L59" s="338"/>
      <c r="M59" s="313"/>
      <c r="N59" s="313"/>
      <c r="O59" s="313"/>
      <c r="P59" s="313"/>
      <c r="Q59" s="313"/>
      <c r="R59" s="347"/>
      <c r="S59" s="339"/>
      <c r="T59" s="340"/>
      <c r="U59" s="341"/>
      <c r="V59" s="320"/>
      <c r="W59" s="277"/>
    </row>
    <row r="60" spans="1:23" s="348" customFormat="1" ht="15" customHeight="1">
      <c r="A60" s="287">
        <v>3501</v>
      </c>
      <c r="B60" s="321"/>
      <c r="C60" s="276" t="s">
        <v>439</v>
      </c>
      <c r="D60" s="346"/>
      <c r="E60" s="281"/>
      <c r="F60" s="346"/>
      <c r="G60" s="281" t="s">
        <v>440</v>
      </c>
      <c r="H60" s="351"/>
      <c r="I60" s="335">
        <v>0</v>
      </c>
      <c r="J60" s="346"/>
      <c r="K60" s="367">
        <v>1333532.32</v>
      </c>
      <c r="L60" s="376"/>
      <c r="M60" s="368">
        <v>718038</v>
      </c>
      <c r="N60" s="368"/>
      <c r="O60" s="368">
        <v>615494</v>
      </c>
      <c r="P60" s="368"/>
      <c r="Q60" s="368">
        <v>12417</v>
      </c>
      <c r="R60" s="347"/>
      <c r="S60" s="325">
        <v>0.93</v>
      </c>
      <c r="T60" s="330"/>
      <c r="U60" s="326">
        <v>49.6</v>
      </c>
      <c r="V60" s="320"/>
      <c r="W60" s="277">
        <f t="shared" si="0"/>
        <v>49.568655875010066</v>
      </c>
    </row>
    <row r="61" spans="1:23" s="348" customFormat="1" ht="15" customHeight="1">
      <c r="A61" s="287">
        <v>3520</v>
      </c>
      <c r="B61" s="321"/>
      <c r="C61" s="276" t="s">
        <v>393</v>
      </c>
      <c r="D61" s="346"/>
      <c r="E61" s="281"/>
      <c r="F61" s="346"/>
      <c r="G61" s="281" t="s">
        <v>441</v>
      </c>
      <c r="H61" s="351"/>
      <c r="I61" s="323">
        <v>-15</v>
      </c>
      <c r="J61" s="346"/>
      <c r="K61" s="367">
        <v>5985540.2800000003</v>
      </c>
      <c r="L61" s="376"/>
      <c r="M61" s="368">
        <v>445312</v>
      </c>
      <c r="N61" s="368"/>
      <c r="O61" s="368">
        <v>6438059</v>
      </c>
      <c r="P61" s="368"/>
      <c r="Q61" s="368">
        <v>101410</v>
      </c>
      <c r="R61" s="347"/>
      <c r="S61" s="325">
        <v>1.69</v>
      </c>
      <c r="T61" s="330"/>
      <c r="U61" s="326">
        <v>63.5</v>
      </c>
      <c r="V61" s="320"/>
      <c r="W61" s="277">
        <f t="shared" si="0"/>
        <v>63.48544522236466</v>
      </c>
    </row>
    <row r="62" spans="1:23" s="348" customFormat="1" ht="15" customHeight="1">
      <c r="A62" s="287">
        <v>3530</v>
      </c>
      <c r="B62" s="321"/>
      <c r="C62" s="276" t="s">
        <v>442</v>
      </c>
      <c r="D62" s="346"/>
      <c r="E62" s="281"/>
      <c r="F62" s="346"/>
      <c r="G62" s="281" t="s">
        <v>443</v>
      </c>
      <c r="H62" s="351"/>
      <c r="I62" s="323">
        <v>-10</v>
      </c>
      <c r="J62" s="346"/>
      <c r="K62" s="367">
        <v>29941037.25</v>
      </c>
      <c r="L62" s="376"/>
      <c r="M62" s="368">
        <v>3024220</v>
      </c>
      <c r="N62" s="368"/>
      <c r="O62" s="368">
        <v>29910921</v>
      </c>
      <c r="P62" s="368"/>
      <c r="Q62" s="368">
        <v>692521</v>
      </c>
      <c r="R62" s="347"/>
      <c r="S62" s="325">
        <v>2.31</v>
      </c>
      <c r="T62" s="330"/>
      <c r="U62" s="326">
        <v>43.2</v>
      </c>
      <c r="V62" s="320"/>
      <c r="W62" s="277">
        <f t="shared" si="0"/>
        <v>43.191355930000675</v>
      </c>
    </row>
    <row r="63" spans="1:23" s="348" customFormat="1" ht="15" customHeight="1">
      <c r="A63" s="287">
        <v>3531</v>
      </c>
      <c r="B63" s="321"/>
      <c r="C63" s="276" t="s">
        <v>444</v>
      </c>
      <c r="D63" s="346"/>
      <c r="E63" s="281"/>
      <c r="F63" s="346"/>
      <c r="G63" s="281" t="s">
        <v>445</v>
      </c>
      <c r="H63" s="351"/>
      <c r="I63" s="323">
        <v>-10</v>
      </c>
      <c r="J63" s="346"/>
      <c r="K63" s="367">
        <v>9373633.9800000004</v>
      </c>
      <c r="L63" s="376"/>
      <c r="M63" s="368">
        <v>4731216</v>
      </c>
      <c r="N63" s="368"/>
      <c r="O63" s="368">
        <v>5579781</v>
      </c>
      <c r="P63" s="368"/>
      <c r="Q63" s="368">
        <v>236594</v>
      </c>
      <c r="R63" s="347"/>
      <c r="S63" s="325">
        <v>2.52</v>
      </c>
      <c r="T63" s="330"/>
      <c r="U63" s="326">
        <v>23.6</v>
      </c>
      <c r="V63" s="320"/>
      <c r="W63" s="277">
        <f t="shared" si="0"/>
        <v>23.583780653778202</v>
      </c>
    </row>
    <row r="64" spans="1:23" s="348" customFormat="1" ht="15" customHeight="1">
      <c r="A64" s="287">
        <v>3532</v>
      </c>
      <c r="B64" s="321"/>
      <c r="C64" s="276" t="s">
        <v>446</v>
      </c>
      <c r="D64" s="346"/>
      <c r="E64" s="281"/>
      <c r="F64" s="346"/>
      <c r="G64" s="281" t="s">
        <v>447</v>
      </c>
      <c r="H64" s="351"/>
      <c r="I64" s="323">
        <v>-10</v>
      </c>
      <c r="J64" s="346"/>
      <c r="K64" s="367">
        <v>11448790.49</v>
      </c>
      <c r="L64" s="376"/>
      <c r="M64" s="368">
        <v>2305016</v>
      </c>
      <c r="N64" s="368"/>
      <c r="O64" s="368">
        <v>10288654</v>
      </c>
      <c r="P64" s="368"/>
      <c r="Q64" s="368">
        <v>204290</v>
      </c>
      <c r="R64" s="347"/>
      <c r="S64" s="325">
        <v>1.78</v>
      </c>
      <c r="T64" s="330"/>
      <c r="U64" s="326">
        <v>50.4</v>
      </c>
      <c r="V64" s="320"/>
      <c r="W64" s="277">
        <f t="shared" si="0"/>
        <v>50.362983993342795</v>
      </c>
    </row>
    <row r="65" spans="1:23" s="348" customFormat="1" ht="15" customHeight="1">
      <c r="A65" s="287">
        <v>3534</v>
      </c>
      <c r="B65" s="321"/>
      <c r="C65" s="276" t="s">
        <v>448</v>
      </c>
      <c r="D65" s="346"/>
      <c r="E65" s="281"/>
      <c r="F65" s="346"/>
      <c r="G65" s="281" t="s">
        <v>449</v>
      </c>
      <c r="H65" s="351"/>
      <c r="I65" s="323">
        <v>-10</v>
      </c>
      <c r="J65" s="346"/>
      <c r="K65" s="367">
        <v>7672013.5</v>
      </c>
      <c r="L65" s="376"/>
      <c r="M65" s="368">
        <v>2029313</v>
      </c>
      <c r="N65" s="368"/>
      <c r="O65" s="368">
        <v>6409902</v>
      </c>
      <c r="P65" s="368"/>
      <c r="Q65" s="368">
        <v>219899</v>
      </c>
      <c r="R65" s="347"/>
      <c r="S65" s="325">
        <v>2.87</v>
      </c>
      <c r="T65" s="330"/>
      <c r="U65" s="326">
        <v>29.1</v>
      </c>
      <c r="V65" s="320"/>
      <c r="W65" s="277">
        <f t="shared" si="0"/>
        <v>29.149300360620103</v>
      </c>
    </row>
    <row r="66" spans="1:23" s="348" customFormat="1" ht="15" customHeight="1">
      <c r="A66" s="287">
        <v>3550</v>
      </c>
      <c r="B66" s="321"/>
      <c r="C66" s="276" t="s">
        <v>450</v>
      </c>
      <c r="D66" s="346"/>
      <c r="E66" s="281"/>
      <c r="F66" s="346"/>
      <c r="G66" s="281" t="s">
        <v>451</v>
      </c>
      <c r="H66" s="351"/>
      <c r="I66" s="323">
        <v>-30</v>
      </c>
      <c r="J66" s="346"/>
      <c r="K66" s="367">
        <v>15265498.48</v>
      </c>
      <c r="L66" s="376"/>
      <c r="M66" s="368">
        <v>1982378.7</v>
      </c>
      <c r="N66" s="368"/>
      <c r="O66" s="368">
        <v>17862769</v>
      </c>
      <c r="P66" s="368"/>
      <c r="Q66" s="368">
        <v>392346</v>
      </c>
      <c r="R66" s="347"/>
      <c r="S66" s="325">
        <v>2.57</v>
      </c>
      <c r="T66" s="330"/>
      <c r="U66" s="326">
        <v>45.5</v>
      </c>
      <c r="V66" s="320"/>
      <c r="W66" s="277">
        <f t="shared" si="0"/>
        <v>45.528102746045583</v>
      </c>
    </row>
    <row r="67" spans="1:23" s="348" customFormat="1" ht="15" customHeight="1">
      <c r="A67" s="287">
        <v>3560</v>
      </c>
      <c r="B67" s="321"/>
      <c r="C67" s="276" t="s">
        <v>452</v>
      </c>
      <c r="D67" s="346"/>
      <c r="E67" s="281"/>
      <c r="F67" s="346"/>
      <c r="G67" s="281" t="s">
        <v>451</v>
      </c>
      <c r="H67" s="351"/>
      <c r="I67" s="323">
        <v>-25</v>
      </c>
      <c r="J67" s="346"/>
      <c r="K67" s="367">
        <v>11048347.48</v>
      </c>
      <c r="L67" s="376"/>
      <c r="M67" s="368">
        <v>3077904</v>
      </c>
      <c r="N67" s="368"/>
      <c r="O67" s="368">
        <v>10732530</v>
      </c>
      <c r="P67" s="368"/>
      <c r="Q67" s="368">
        <v>231320</v>
      </c>
      <c r="R67" s="347"/>
      <c r="S67" s="325">
        <v>2.09</v>
      </c>
      <c r="T67" s="330"/>
      <c r="U67" s="326">
        <v>46.4</v>
      </c>
      <c r="V67" s="320"/>
      <c r="W67" s="277">
        <f t="shared" si="0"/>
        <v>46.396896074701715</v>
      </c>
    </row>
    <row r="68" spans="1:23" s="348" customFormat="1" ht="15" customHeight="1">
      <c r="A68" s="287">
        <v>3561</v>
      </c>
      <c r="B68" s="321"/>
      <c r="C68" s="276" t="s">
        <v>453</v>
      </c>
      <c r="D68" s="346"/>
      <c r="E68" s="281"/>
      <c r="F68" s="346"/>
      <c r="G68" s="281" t="s">
        <v>454</v>
      </c>
      <c r="H68" s="351"/>
      <c r="I68" s="335">
        <v>0</v>
      </c>
      <c r="J68" s="346"/>
      <c r="K68" s="374">
        <v>1841852.59</v>
      </c>
      <c r="L68" s="376"/>
      <c r="M68" s="375">
        <v>85851</v>
      </c>
      <c r="N68" s="368"/>
      <c r="O68" s="375">
        <v>1756002</v>
      </c>
      <c r="P68" s="368"/>
      <c r="Q68" s="375">
        <v>28365</v>
      </c>
      <c r="R68" s="347"/>
      <c r="S68" s="325">
        <v>1.54</v>
      </c>
      <c r="T68" s="330"/>
      <c r="U68" s="326">
        <v>61.9</v>
      </c>
      <c r="V68" s="320"/>
      <c r="W68" s="277">
        <f t="shared" si="0"/>
        <v>61.907350608143837</v>
      </c>
    </row>
    <row r="69" spans="1:23" s="348" customFormat="1" ht="15" customHeight="1">
      <c r="A69" s="307"/>
      <c r="B69" s="321"/>
      <c r="C69" s="320"/>
      <c r="D69" s="346"/>
      <c r="E69" s="358"/>
      <c r="F69" s="346"/>
      <c r="G69" s="358"/>
      <c r="H69" s="351"/>
      <c r="I69" s="345"/>
      <c r="J69" s="346"/>
      <c r="K69" s="337"/>
      <c r="L69" s="338"/>
      <c r="M69" s="313"/>
      <c r="N69" s="313"/>
      <c r="O69" s="313"/>
      <c r="P69" s="313"/>
      <c r="Q69" s="313"/>
      <c r="R69" s="347"/>
      <c r="S69" s="325"/>
      <c r="T69" s="330"/>
      <c r="U69" s="326"/>
      <c r="V69" s="320"/>
      <c r="W69" s="277"/>
    </row>
    <row r="70" spans="1:23" s="348" customFormat="1" ht="15" customHeight="1">
      <c r="A70" s="307"/>
      <c r="B70" s="321" t="s">
        <v>455</v>
      </c>
      <c r="C70" s="320"/>
      <c r="D70" s="346"/>
      <c r="E70" s="343"/>
      <c r="F70" s="346"/>
      <c r="G70" s="343"/>
      <c r="H70" s="344"/>
      <c r="I70" s="345"/>
      <c r="J70" s="346"/>
      <c r="K70" s="337">
        <f>SUBTOTAL(9,K60:K68)</f>
        <v>93910246.370000005</v>
      </c>
      <c r="L70" s="338"/>
      <c r="M70" s="313">
        <f>SUBTOTAL(9,M60:M68)</f>
        <v>18399248.699999999</v>
      </c>
      <c r="N70" s="313"/>
      <c r="O70" s="313">
        <f>SUBTOTAL(9,O60:O68)</f>
        <v>89594112</v>
      </c>
      <c r="P70" s="313"/>
      <c r="Q70" s="313">
        <f>SUBTOTAL(9,Q60:Q68)</f>
        <v>2119162</v>
      </c>
      <c r="R70" s="377"/>
      <c r="S70" s="339">
        <f>ROUND(Q70/K70*100,2)</f>
        <v>2.2599999999999998</v>
      </c>
      <c r="T70" s="340"/>
      <c r="U70" s="341">
        <f t="shared" ref="U70" si="1">ROUND(O70/Q70,1)</f>
        <v>42.3</v>
      </c>
      <c r="V70" s="320"/>
      <c r="W70" s="277">
        <f t="shared" si="0"/>
        <v>42.278085394132212</v>
      </c>
    </row>
    <row r="71" spans="1:23" s="348" customFormat="1" ht="15" customHeight="1">
      <c r="A71" s="307"/>
      <c r="B71" s="321"/>
      <c r="C71" s="320"/>
      <c r="D71" s="346"/>
      <c r="E71" s="343"/>
      <c r="F71" s="346"/>
      <c r="G71" s="343"/>
      <c r="H71" s="344"/>
      <c r="I71" s="345"/>
      <c r="J71" s="346"/>
      <c r="K71" s="337"/>
      <c r="L71" s="338"/>
      <c r="M71" s="313"/>
      <c r="N71" s="313"/>
      <c r="O71" s="313"/>
      <c r="P71" s="313"/>
      <c r="Q71" s="313"/>
      <c r="R71" s="347"/>
      <c r="S71" s="339"/>
      <c r="T71" s="340"/>
      <c r="U71" s="341"/>
      <c r="V71" s="320"/>
      <c r="W71" s="277"/>
    </row>
    <row r="72" spans="1:23" s="348" customFormat="1" ht="15" customHeight="1">
      <c r="A72" s="307"/>
      <c r="B72" s="321"/>
      <c r="C72" s="320"/>
      <c r="D72" s="346"/>
      <c r="E72" s="343"/>
      <c r="F72" s="346"/>
      <c r="G72" s="343"/>
      <c r="H72" s="344"/>
      <c r="I72" s="345"/>
      <c r="J72" s="346"/>
      <c r="K72" s="337"/>
      <c r="L72" s="338"/>
      <c r="M72" s="313"/>
      <c r="N72" s="313"/>
      <c r="O72" s="313"/>
      <c r="P72" s="313"/>
      <c r="Q72" s="313"/>
      <c r="R72" s="347"/>
      <c r="S72" s="339"/>
      <c r="T72" s="340"/>
      <c r="U72" s="341"/>
      <c r="V72" s="320"/>
      <c r="W72" s="277"/>
    </row>
    <row r="73" spans="1:23" s="364" customFormat="1" ht="15" customHeight="1">
      <c r="A73" s="287"/>
      <c r="B73" s="321" t="s">
        <v>274</v>
      </c>
      <c r="C73" s="276"/>
      <c r="D73" s="346"/>
      <c r="E73" s="358"/>
      <c r="F73" s="346"/>
      <c r="G73" s="358"/>
      <c r="H73" s="351"/>
      <c r="I73" s="345"/>
      <c r="J73" s="346"/>
      <c r="K73" s="324"/>
      <c r="L73" s="289"/>
      <c r="M73" s="288"/>
      <c r="N73" s="288"/>
      <c r="O73" s="288"/>
      <c r="P73" s="288"/>
      <c r="Q73" s="288"/>
      <c r="R73" s="347"/>
      <c r="S73" s="325"/>
      <c r="T73" s="330"/>
      <c r="U73" s="326"/>
      <c r="V73" s="276"/>
      <c r="W73" s="277"/>
    </row>
    <row r="74" spans="1:23" ht="15" customHeight="1">
      <c r="A74" s="378">
        <v>3601</v>
      </c>
      <c r="B74" s="308"/>
      <c r="C74" s="276" t="s">
        <v>439</v>
      </c>
      <c r="E74" s="281"/>
      <c r="G74" s="281" t="s">
        <v>440</v>
      </c>
      <c r="H74" s="336"/>
      <c r="I74" s="323">
        <v>0</v>
      </c>
      <c r="J74" s="364"/>
      <c r="K74" s="367">
        <v>4497571.3099999996</v>
      </c>
      <c r="L74" s="376"/>
      <c r="M74" s="368">
        <v>3188000</v>
      </c>
      <c r="N74" s="368"/>
      <c r="O74" s="368">
        <v>1309571</v>
      </c>
      <c r="P74" s="368"/>
      <c r="Q74" s="368">
        <v>31113</v>
      </c>
      <c r="S74" s="325">
        <v>0.69</v>
      </c>
      <c r="T74" s="330"/>
      <c r="U74" s="326">
        <v>42.1</v>
      </c>
      <c r="V74" s="293"/>
      <c r="W74" s="277">
        <f t="shared" si="0"/>
        <v>42.090798058689295</v>
      </c>
    </row>
    <row r="75" spans="1:23" s="364" customFormat="1" ht="15" customHeight="1">
      <c r="A75" s="379">
        <v>3610</v>
      </c>
      <c r="C75" s="364" t="s">
        <v>393</v>
      </c>
      <c r="D75" s="346"/>
      <c r="E75" s="281"/>
      <c r="F75" s="346"/>
      <c r="G75" s="281" t="s">
        <v>441</v>
      </c>
      <c r="H75" s="380"/>
      <c r="I75" s="323">
        <v>-15</v>
      </c>
      <c r="J75" s="346"/>
      <c r="K75" s="367">
        <v>1420206</v>
      </c>
      <c r="L75" s="376"/>
      <c r="M75" s="368">
        <v>133335</v>
      </c>
      <c r="N75" s="368"/>
      <c r="O75" s="368">
        <v>1499902</v>
      </c>
      <c r="P75" s="368"/>
      <c r="Q75" s="368">
        <v>26676</v>
      </c>
      <c r="R75" s="347"/>
      <c r="S75" s="325">
        <v>1.88</v>
      </c>
      <c r="T75" s="330"/>
      <c r="U75" s="326">
        <v>56.2</v>
      </c>
      <c r="W75" s="277">
        <f t="shared" si="0"/>
        <v>56.226645674014094</v>
      </c>
    </row>
    <row r="76" spans="1:23" s="364" customFormat="1" ht="15" customHeight="1">
      <c r="A76" s="379">
        <v>3620</v>
      </c>
      <c r="C76" s="364" t="s">
        <v>442</v>
      </c>
      <c r="D76" s="346"/>
      <c r="E76" s="281"/>
      <c r="F76" s="346"/>
      <c r="G76" s="281" t="s">
        <v>456</v>
      </c>
      <c r="H76" s="351"/>
      <c r="I76" s="323">
        <v>-10</v>
      </c>
      <c r="J76" s="346"/>
      <c r="K76" s="367">
        <v>74309691.329999998</v>
      </c>
      <c r="L76" s="376"/>
      <c r="M76" s="368">
        <v>2701461</v>
      </c>
      <c r="N76" s="368"/>
      <c r="O76" s="368">
        <v>79039199</v>
      </c>
      <c r="P76" s="368"/>
      <c r="Q76" s="368">
        <v>2908569</v>
      </c>
      <c r="R76" s="347"/>
      <c r="S76" s="325">
        <v>3.91</v>
      </c>
      <c r="T76" s="330"/>
      <c r="U76" s="326">
        <v>27.2</v>
      </c>
      <c r="W76" s="277">
        <f t="shared" si="0"/>
        <v>27.174599949322157</v>
      </c>
    </row>
    <row r="77" spans="1:23" s="364" customFormat="1" ht="15" customHeight="1">
      <c r="A77" s="379">
        <v>3622</v>
      </c>
      <c r="C77" s="364" t="s">
        <v>446</v>
      </c>
      <c r="D77" s="346"/>
      <c r="E77" s="281"/>
      <c r="F77" s="346"/>
      <c r="G77" s="281" t="s">
        <v>447</v>
      </c>
      <c r="H77" s="380"/>
      <c r="I77" s="323">
        <v>-10</v>
      </c>
      <c r="J77" s="346"/>
      <c r="K77" s="367">
        <v>42685560.460000001</v>
      </c>
      <c r="L77" s="376"/>
      <c r="M77" s="368">
        <v>10534388</v>
      </c>
      <c r="N77" s="368"/>
      <c r="O77" s="368">
        <v>36419729</v>
      </c>
      <c r="P77" s="368"/>
      <c r="Q77" s="368">
        <v>739611</v>
      </c>
      <c r="R77" s="347"/>
      <c r="S77" s="325">
        <v>1.73</v>
      </c>
      <c r="T77" s="330"/>
      <c r="U77" s="326">
        <v>49.2</v>
      </c>
      <c r="W77" s="277">
        <f t="shared" si="0"/>
        <v>49.241735182413457</v>
      </c>
    </row>
    <row r="78" spans="1:23" s="364" customFormat="1" ht="15" customHeight="1">
      <c r="A78" s="379">
        <v>3640</v>
      </c>
      <c r="C78" s="364" t="s">
        <v>457</v>
      </c>
      <c r="D78" s="346"/>
      <c r="E78" s="281"/>
      <c r="F78" s="346"/>
      <c r="G78" s="281" t="s">
        <v>458</v>
      </c>
      <c r="H78" s="380"/>
      <c r="I78" s="323">
        <v>-50</v>
      </c>
      <c r="J78" s="346"/>
      <c r="K78" s="367">
        <v>74482036.530000001</v>
      </c>
      <c r="L78" s="376"/>
      <c r="M78" s="368">
        <v>30437147</v>
      </c>
      <c r="N78" s="368"/>
      <c r="O78" s="368">
        <v>81285908</v>
      </c>
      <c r="P78" s="368"/>
      <c r="Q78" s="368">
        <v>1770540</v>
      </c>
      <c r="R78" s="347"/>
      <c r="S78" s="325">
        <v>2.38</v>
      </c>
      <c r="T78" s="330"/>
      <c r="U78" s="326">
        <v>45.9</v>
      </c>
      <c r="W78" s="277">
        <f t="shared" si="0"/>
        <v>45.91023529544659</v>
      </c>
    </row>
    <row r="79" spans="1:23" s="364" customFormat="1" ht="15" customHeight="1">
      <c r="A79" s="379">
        <v>3650</v>
      </c>
      <c r="C79" s="364" t="s">
        <v>452</v>
      </c>
      <c r="D79" s="346"/>
      <c r="E79" s="281"/>
      <c r="F79" s="346"/>
      <c r="G79" s="281" t="s">
        <v>459</v>
      </c>
      <c r="H79" s="380"/>
      <c r="I79" s="323">
        <v>-40</v>
      </c>
      <c r="J79" s="346"/>
      <c r="K79" s="367">
        <v>144890225.86000001</v>
      </c>
      <c r="L79" s="376"/>
      <c r="M79" s="368">
        <v>36592558</v>
      </c>
      <c r="N79" s="368"/>
      <c r="O79" s="368">
        <v>166253758</v>
      </c>
      <c r="P79" s="368"/>
      <c r="Q79" s="368">
        <v>3640144</v>
      </c>
      <c r="R79" s="347"/>
      <c r="S79" s="325">
        <v>2.5099999999999998</v>
      </c>
      <c r="T79" s="330"/>
      <c r="U79" s="326">
        <v>45.7</v>
      </c>
      <c r="W79" s="277">
        <f t="shared" ref="W79:W109" si="2">O79/Q79</f>
        <v>45.672302524295745</v>
      </c>
    </row>
    <row r="80" spans="1:23" s="364" customFormat="1" ht="15" customHeight="1">
      <c r="A80" s="379">
        <v>3651</v>
      </c>
      <c r="C80" s="276" t="s">
        <v>453</v>
      </c>
      <c r="D80" s="346"/>
      <c r="E80" s="281"/>
      <c r="F80" s="346"/>
      <c r="G80" s="281" t="s">
        <v>454</v>
      </c>
      <c r="H80" s="380"/>
      <c r="I80" s="323">
        <v>0</v>
      </c>
      <c r="J80" s="346"/>
      <c r="K80" s="367">
        <v>7177611.9199999999</v>
      </c>
      <c r="L80" s="376"/>
      <c r="M80" s="368">
        <v>526432</v>
      </c>
      <c r="N80" s="368"/>
      <c r="O80" s="368">
        <v>6651180</v>
      </c>
      <c r="P80" s="368"/>
      <c r="Q80" s="368">
        <v>107441</v>
      </c>
      <c r="R80" s="347"/>
      <c r="S80" s="325">
        <v>1.5</v>
      </c>
      <c r="T80" s="330"/>
      <c r="U80" s="326">
        <v>61.9</v>
      </c>
      <c r="W80" s="277">
        <f t="shared" si="2"/>
        <v>61.905417857242583</v>
      </c>
    </row>
    <row r="81" spans="1:25" s="364" customFormat="1" ht="15" customHeight="1">
      <c r="A81" s="379">
        <v>3660</v>
      </c>
      <c r="C81" s="364" t="s">
        <v>460</v>
      </c>
      <c r="D81" s="346"/>
      <c r="E81" s="281"/>
      <c r="F81" s="346"/>
      <c r="G81" s="281" t="s">
        <v>461</v>
      </c>
      <c r="H81" s="380"/>
      <c r="I81" s="323">
        <v>-25</v>
      </c>
      <c r="J81" s="346"/>
      <c r="K81" s="367">
        <v>43372544.850000001</v>
      </c>
      <c r="L81" s="376"/>
      <c r="M81" s="368">
        <v>8759919</v>
      </c>
      <c r="N81" s="368"/>
      <c r="O81" s="368">
        <v>45455762</v>
      </c>
      <c r="P81" s="368"/>
      <c r="Q81" s="368">
        <v>694427</v>
      </c>
      <c r="R81" s="347"/>
      <c r="S81" s="325">
        <v>1.6</v>
      </c>
      <c r="T81" s="330"/>
      <c r="U81" s="326">
        <v>65.5</v>
      </c>
      <c r="W81" s="277">
        <f t="shared" si="2"/>
        <v>65.457941583492584</v>
      </c>
    </row>
    <row r="82" spans="1:25" s="364" customFormat="1" ht="15" customHeight="1">
      <c r="A82" s="379">
        <v>3670</v>
      </c>
      <c r="C82" s="364" t="s">
        <v>462</v>
      </c>
      <c r="D82" s="346"/>
      <c r="E82" s="281"/>
      <c r="F82" s="346"/>
      <c r="G82" s="281" t="s">
        <v>463</v>
      </c>
      <c r="H82" s="380"/>
      <c r="I82" s="323">
        <v>-35</v>
      </c>
      <c r="J82" s="346"/>
      <c r="K82" s="367">
        <v>81870581.370000005</v>
      </c>
      <c r="L82" s="376"/>
      <c r="M82" s="368">
        <v>19997687</v>
      </c>
      <c r="N82" s="368"/>
      <c r="O82" s="368">
        <v>90527598</v>
      </c>
      <c r="P82" s="368"/>
      <c r="Q82" s="368">
        <v>2074660</v>
      </c>
      <c r="R82" s="347"/>
      <c r="S82" s="325">
        <v>2.5299999999999998</v>
      </c>
      <c r="T82" s="330"/>
      <c r="U82" s="326">
        <v>43.6</v>
      </c>
      <c r="W82" s="277">
        <f t="shared" si="2"/>
        <v>43.634907888521489</v>
      </c>
    </row>
    <row r="83" spans="1:25" s="364" customFormat="1" ht="15" customHeight="1">
      <c r="A83" s="379">
        <v>3680</v>
      </c>
      <c r="C83" s="371" t="s">
        <v>464</v>
      </c>
      <c r="D83" s="346"/>
      <c r="E83" s="281"/>
      <c r="F83" s="346"/>
      <c r="G83" s="281" t="s">
        <v>465</v>
      </c>
      <c r="H83" s="380"/>
      <c r="I83" s="323">
        <v>-15</v>
      </c>
      <c r="J83" s="346"/>
      <c r="K83" s="367">
        <v>73741779.670000002</v>
      </c>
      <c r="L83" s="376"/>
      <c r="M83" s="368">
        <v>27436641</v>
      </c>
      <c r="N83" s="368"/>
      <c r="O83" s="368">
        <v>57366406</v>
      </c>
      <c r="P83" s="368"/>
      <c r="Q83" s="368">
        <v>1498764</v>
      </c>
      <c r="R83" s="347"/>
      <c r="S83" s="325">
        <v>2.0299999999999998</v>
      </c>
      <c r="T83" s="330"/>
      <c r="U83" s="326">
        <v>38.299999999999997</v>
      </c>
      <c r="W83" s="277">
        <f t="shared" si="2"/>
        <v>38.275809934052326</v>
      </c>
    </row>
    <row r="84" spans="1:25" s="364" customFormat="1" ht="15" customHeight="1">
      <c r="A84" s="379">
        <v>3682</v>
      </c>
      <c r="C84" s="364" t="s">
        <v>466</v>
      </c>
      <c r="D84" s="346"/>
      <c r="E84" s="281"/>
      <c r="F84" s="346"/>
      <c r="G84" s="281" t="s">
        <v>467</v>
      </c>
      <c r="H84" s="380"/>
      <c r="I84" s="323">
        <v>-15</v>
      </c>
      <c r="J84" s="346"/>
      <c r="K84" s="367">
        <v>273660.52</v>
      </c>
      <c r="L84" s="376"/>
      <c r="M84" s="368">
        <v>279832</v>
      </c>
      <c r="N84" s="368"/>
      <c r="O84" s="368">
        <v>34878</v>
      </c>
      <c r="P84" s="368"/>
      <c r="Q84" s="368">
        <v>1453</v>
      </c>
      <c r="R84" s="347"/>
      <c r="S84" s="325">
        <v>0.53</v>
      </c>
      <c r="T84" s="330"/>
      <c r="U84" s="326">
        <v>24</v>
      </c>
      <c r="W84" s="277">
        <f t="shared" si="2"/>
        <v>24.00412938747419</v>
      </c>
    </row>
    <row r="85" spans="1:25" s="364" customFormat="1" ht="15" customHeight="1">
      <c r="A85" s="379">
        <v>3691</v>
      </c>
      <c r="C85" s="364" t="s">
        <v>468</v>
      </c>
      <c r="D85" s="346"/>
      <c r="E85" s="281"/>
      <c r="F85" s="346"/>
      <c r="G85" s="281" t="s">
        <v>454</v>
      </c>
      <c r="H85" s="380"/>
      <c r="I85" s="323">
        <v>-40</v>
      </c>
      <c r="J85" s="346"/>
      <c r="K85" s="367">
        <v>2765626.1</v>
      </c>
      <c r="L85" s="376"/>
      <c r="M85" s="368">
        <v>754485</v>
      </c>
      <c r="N85" s="368"/>
      <c r="O85" s="368">
        <v>3117392</v>
      </c>
      <c r="P85" s="368"/>
      <c r="Q85" s="368">
        <v>54614</v>
      </c>
      <c r="R85" s="347"/>
      <c r="S85" s="325">
        <v>1.97</v>
      </c>
      <c r="T85" s="330"/>
      <c r="U85" s="326">
        <v>57.1</v>
      </c>
      <c r="W85" s="277">
        <f t="shared" si="2"/>
        <v>57.080455560845202</v>
      </c>
    </row>
    <row r="86" spans="1:25" s="364" customFormat="1" ht="15" customHeight="1">
      <c r="A86" s="379">
        <v>3692</v>
      </c>
      <c r="C86" s="364" t="s">
        <v>469</v>
      </c>
      <c r="D86" s="346"/>
      <c r="E86" s="281"/>
      <c r="F86" s="346"/>
      <c r="G86" s="281" t="s">
        <v>470</v>
      </c>
      <c r="H86" s="380"/>
      <c r="I86" s="323">
        <v>-40</v>
      </c>
      <c r="J86" s="346"/>
      <c r="K86" s="367">
        <v>19464620.52</v>
      </c>
      <c r="L86" s="376"/>
      <c r="M86" s="368">
        <v>10671301</v>
      </c>
      <c r="N86" s="368"/>
      <c r="O86" s="368">
        <v>16579168</v>
      </c>
      <c r="P86" s="368"/>
      <c r="Q86" s="368">
        <v>330957</v>
      </c>
      <c r="R86" s="347"/>
      <c r="S86" s="325">
        <v>1.7</v>
      </c>
      <c r="T86" s="330"/>
      <c r="U86" s="326">
        <v>50.1</v>
      </c>
      <c r="W86" s="277">
        <f t="shared" si="2"/>
        <v>50.09462860734174</v>
      </c>
    </row>
    <row r="87" spans="1:25" s="364" customFormat="1" ht="15" customHeight="1">
      <c r="A87" s="381">
        <v>3700</v>
      </c>
      <c r="B87" s="371"/>
      <c r="C87" s="371" t="s">
        <v>471</v>
      </c>
      <c r="D87" s="366"/>
      <c r="E87" s="281"/>
      <c r="F87" s="366"/>
      <c r="G87" s="281" t="s">
        <v>472</v>
      </c>
      <c r="H87" s="380"/>
      <c r="I87" s="323">
        <v>-2</v>
      </c>
      <c r="J87" s="366"/>
      <c r="K87" s="367">
        <v>2620523.38</v>
      </c>
      <c r="L87" s="376"/>
      <c r="M87" s="368">
        <v>834658</v>
      </c>
      <c r="N87" s="368"/>
      <c r="O87" s="368">
        <v>1838276</v>
      </c>
      <c r="P87" s="368"/>
      <c r="Q87" s="368">
        <v>120438</v>
      </c>
      <c r="R87" s="347"/>
      <c r="S87" s="325">
        <v>4.5999999999999996</v>
      </c>
      <c r="T87" s="330"/>
      <c r="U87" s="326">
        <v>15.3</v>
      </c>
      <c r="W87" s="277">
        <f t="shared" si="2"/>
        <v>15.263255783058503</v>
      </c>
    </row>
    <row r="88" spans="1:25" s="364" customFormat="1" ht="15" customHeight="1">
      <c r="A88" s="381">
        <v>3702</v>
      </c>
      <c r="B88" s="371"/>
      <c r="C88" s="371" t="s">
        <v>473</v>
      </c>
      <c r="D88" s="366"/>
      <c r="E88" s="281"/>
      <c r="F88" s="366"/>
      <c r="G88" s="281" t="s">
        <v>474</v>
      </c>
      <c r="H88" s="380"/>
      <c r="I88" s="323">
        <v>0</v>
      </c>
      <c r="J88" s="366"/>
      <c r="K88" s="367">
        <v>25906841.190000001</v>
      </c>
      <c r="L88" s="376"/>
      <c r="M88" s="368">
        <v>6086656</v>
      </c>
      <c r="N88" s="368"/>
      <c r="O88" s="368">
        <v>19820185</v>
      </c>
      <c r="P88" s="368"/>
      <c r="Q88" s="368">
        <v>1586353</v>
      </c>
      <c r="R88" s="347"/>
      <c r="S88" s="325">
        <v>6.12</v>
      </c>
      <c r="T88" s="330"/>
      <c r="U88" s="326">
        <v>12.5</v>
      </c>
      <c r="W88" s="277">
        <f t="shared" si="2"/>
        <v>12.494183198821448</v>
      </c>
    </row>
    <row r="89" spans="1:25" s="364" customFormat="1" ht="15" customHeight="1">
      <c r="A89" s="381">
        <v>3711</v>
      </c>
      <c r="B89" s="371"/>
      <c r="C89" s="371" t="s">
        <v>475</v>
      </c>
      <c r="D89" s="366"/>
      <c r="E89" s="281"/>
      <c r="F89" s="366"/>
      <c r="G89" s="281" t="s">
        <v>476</v>
      </c>
      <c r="H89" s="380"/>
      <c r="I89" s="323">
        <v>0</v>
      </c>
      <c r="J89" s="366"/>
      <c r="K89" s="367">
        <v>1051.24</v>
      </c>
      <c r="L89" s="376"/>
      <c r="M89" s="368">
        <v>130.94999999999999</v>
      </c>
      <c r="N89" s="368"/>
      <c r="O89" s="368">
        <v>920</v>
      </c>
      <c r="P89" s="368"/>
      <c r="Q89" s="368">
        <v>48</v>
      </c>
      <c r="R89" s="347"/>
      <c r="S89" s="325">
        <v>4.57</v>
      </c>
      <c r="T89" s="330"/>
      <c r="U89" s="326">
        <v>19.2</v>
      </c>
      <c r="W89" s="277">
        <f t="shared" si="2"/>
        <v>19.166666666666668</v>
      </c>
    </row>
    <row r="90" spans="1:25" s="364" customFormat="1" ht="15" customHeight="1">
      <c r="A90" s="379">
        <v>3712</v>
      </c>
      <c r="C90" s="364" t="s">
        <v>477</v>
      </c>
      <c r="D90" s="346"/>
      <c r="E90" s="281"/>
      <c r="F90" s="346"/>
      <c r="G90" s="281" t="s">
        <v>478</v>
      </c>
      <c r="H90" s="380"/>
      <c r="I90" s="323">
        <v>-5</v>
      </c>
      <c r="J90" s="346"/>
      <c r="K90" s="367">
        <v>861284.3</v>
      </c>
      <c r="L90" s="376"/>
      <c r="M90" s="368">
        <v>124052</v>
      </c>
      <c r="N90" s="368"/>
      <c r="O90" s="368">
        <v>780297</v>
      </c>
      <c r="P90" s="368"/>
      <c r="Q90" s="368">
        <v>92852</v>
      </c>
      <c r="R90" s="347"/>
      <c r="S90" s="325">
        <v>10.78</v>
      </c>
      <c r="T90" s="330"/>
      <c r="U90" s="326">
        <v>8.4</v>
      </c>
      <c r="W90" s="277">
        <f t="shared" si="2"/>
        <v>8.4036638952311211</v>
      </c>
      <c r="X90" s="291"/>
      <c r="Y90" s="291"/>
    </row>
    <row r="91" spans="1:25" s="364" customFormat="1" ht="15" customHeight="1">
      <c r="A91" s="379">
        <v>3720</v>
      </c>
      <c r="C91" s="371" t="s">
        <v>479</v>
      </c>
      <c r="D91" s="346"/>
      <c r="E91" s="281"/>
      <c r="F91" s="346"/>
      <c r="G91" s="281" t="s">
        <v>480</v>
      </c>
      <c r="H91" s="380"/>
      <c r="I91" s="323">
        <v>0</v>
      </c>
      <c r="J91" s="346"/>
      <c r="K91" s="367">
        <v>9647.36</v>
      </c>
      <c r="L91" s="376"/>
      <c r="M91" s="368">
        <v>9647.36</v>
      </c>
      <c r="N91" s="368"/>
      <c r="O91" s="368">
        <v>0</v>
      </c>
      <c r="P91" s="368"/>
      <c r="Q91" s="368">
        <v>0</v>
      </c>
      <c r="R91" s="347"/>
      <c r="S91" s="382">
        <v>0</v>
      </c>
      <c r="T91" s="383"/>
      <c r="U91" s="384">
        <v>0</v>
      </c>
      <c r="W91" s="277"/>
    </row>
    <row r="92" spans="1:25" s="371" customFormat="1" ht="15" customHeight="1">
      <c r="A92" s="381">
        <v>3731</v>
      </c>
      <c r="C92" s="371" t="s">
        <v>481</v>
      </c>
      <c r="D92" s="346"/>
      <c r="E92" s="281"/>
      <c r="F92" s="346"/>
      <c r="G92" s="281" t="s">
        <v>482</v>
      </c>
      <c r="H92" s="380"/>
      <c r="I92" s="323">
        <v>-15</v>
      </c>
      <c r="J92" s="346"/>
      <c r="K92" s="367">
        <v>2507459.2200000002</v>
      </c>
      <c r="L92" s="376"/>
      <c r="M92" s="368">
        <v>2105390</v>
      </c>
      <c r="N92" s="368"/>
      <c r="O92" s="368">
        <v>778188</v>
      </c>
      <c r="P92" s="368"/>
      <c r="Q92" s="368">
        <v>31453</v>
      </c>
      <c r="R92" s="347"/>
      <c r="S92" s="325">
        <v>1.25</v>
      </c>
      <c r="T92" s="330"/>
      <c r="U92" s="326">
        <v>24.7</v>
      </c>
      <c r="W92" s="277">
        <f t="shared" si="2"/>
        <v>24.741296537691159</v>
      </c>
    </row>
    <row r="93" spans="1:25" s="371" customFormat="1" ht="15" customHeight="1">
      <c r="A93" s="381">
        <v>3732</v>
      </c>
      <c r="C93" s="371" t="s">
        <v>483</v>
      </c>
      <c r="D93" s="366"/>
      <c r="E93" s="281"/>
      <c r="F93" s="366"/>
      <c r="G93" s="281" t="s">
        <v>467</v>
      </c>
      <c r="H93" s="380"/>
      <c r="I93" s="323">
        <v>-20</v>
      </c>
      <c r="J93" s="366"/>
      <c r="K93" s="367">
        <v>3368422.54</v>
      </c>
      <c r="L93" s="367"/>
      <c r="M93" s="368">
        <v>2568569</v>
      </c>
      <c r="N93" s="368"/>
      <c r="O93" s="368">
        <v>1473538</v>
      </c>
      <c r="P93" s="368"/>
      <c r="Q93" s="368">
        <v>37692</v>
      </c>
      <c r="R93" s="347"/>
      <c r="S93" s="325">
        <v>1.1200000000000001</v>
      </c>
      <c r="T93" s="369"/>
      <c r="U93" s="370">
        <v>39.1</v>
      </c>
      <c r="W93" s="277">
        <f t="shared" si="2"/>
        <v>39.094184442321975</v>
      </c>
    </row>
    <row r="94" spans="1:25" s="371" customFormat="1" ht="15" customHeight="1">
      <c r="A94" s="381">
        <v>3733</v>
      </c>
      <c r="C94" s="371" t="s">
        <v>484</v>
      </c>
      <c r="D94" s="366"/>
      <c r="E94" s="281"/>
      <c r="F94" s="366"/>
      <c r="G94" s="281" t="s">
        <v>485</v>
      </c>
      <c r="H94" s="380"/>
      <c r="I94" s="323">
        <v>-10</v>
      </c>
      <c r="J94" s="366"/>
      <c r="K94" s="374">
        <v>3858522.09</v>
      </c>
      <c r="L94" s="367"/>
      <c r="M94" s="375">
        <v>852584</v>
      </c>
      <c r="N94" s="368"/>
      <c r="O94" s="375">
        <v>3391790</v>
      </c>
      <c r="P94" s="368"/>
      <c r="Q94" s="375">
        <v>162629</v>
      </c>
      <c r="R94" s="347"/>
      <c r="S94" s="325">
        <v>4.21</v>
      </c>
      <c r="T94" s="369"/>
      <c r="U94" s="370">
        <v>20.9</v>
      </c>
      <c r="W94" s="277">
        <f t="shared" si="2"/>
        <v>20.855997392838916</v>
      </c>
    </row>
    <row r="95" spans="1:25" s="364" customFormat="1" ht="15" customHeight="1">
      <c r="A95" s="379"/>
      <c r="D95" s="346"/>
      <c r="F95" s="346"/>
      <c r="H95" s="385"/>
      <c r="J95" s="346"/>
      <c r="K95" s="386"/>
      <c r="L95" s="387"/>
      <c r="M95" s="372"/>
      <c r="N95" s="372"/>
      <c r="O95" s="372"/>
      <c r="P95" s="372"/>
      <c r="Q95" s="372"/>
      <c r="R95" s="347"/>
      <c r="S95" s="325"/>
      <c r="T95" s="330"/>
      <c r="U95" s="326"/>
      <c r="W95" s="277"/>
    </row>
    <row r="96" spans="1:25" s="348" customFormat="1" ht="15" customHeight="1">
      <c r="A96" s="388"/>
      <c r="B96" s="321" t="s">
        <v>486</v>
      </c>
      <c r="D96" s="346"/>
      <c r="E96" s="389"/>
      <c r="F96" s="346"/>
      <c r="G96" s="389"/>
      <c r="H96" s="390"/>
      <c r="I96" s="345"/>
      <c r="J96" s="346"/>
      <c r="K96" s="337">
        <f>SUBTOTAL(9,K74:K94)</f>
        <v>610085467.76000011</v>
      </c>
      <c r="L96" s="391"/>
      <c r="M96" s="313">
        <f>SUBTOTAL(9,M74:M94)</f>
        <v>164594873.31</v>
      </c>
      <c r="N96" s="392"/>
      <c r="O96" s="313">
        <f>SUBTOTAL(9,O74:O94)</f>
        <v>613623645</v>
      </c>
      <c r="P96" s="392"/>
      <c r="Q96" s="313">
        <f>SUBTOTAL(9,Q74:Q94)</f>
        <v>15910434</v>
      </c>
      <c r="R96" s="377"/>
      <c r="S96" s="339">
        <f>ROUND(Q96/K96*100,2)</f>
        <v>2.61</v>
      </c>
      <c r="T96" s="340"/>
      <c r="U96" s="341">
        <f t="shared" ref="U96" si="3">ROUND(O96/Q96,1)</f>
        <v>38.6</v>
      </c>
      <c r="W96" s="277">
        <f t="shared" si="2"/>
        <v>38.567373146452198</v>
      </c>
    </row>
    <row r="97" spans="1:23" s="364" customFormat="1" ht="15" customHeight="1">
      <c r="A97" s="379"/>
      <c r="D97" s="346"/>
      <c r="E97" s="393"/>
      <c r="F97" s="346"/>
      <c r="G97" s="393"/>
      <c r="H97" s="380"/>
      <c r="I97" s="345"/>
      <c r="J97" s="346"/>
      <c r="K97" s="386"/>
      <c r="L97" s="387"/>
      <c r="M97" s="372"/>
      <c r="N97" s="372"/>
      <c r="O97" s="372"/>
      <c r="P97" s="372"/>
      <c r="Q97" s="372"/>
      <c r="R97" s="347"/>
      <c r="S97" s="325"/>
      <c r="T97" s="330"/>
      <c r="U97" s="326"/>
      <c r="W97" s="277"/>
    </row>
    <row r="98" spans="1:23" s="364" customFormat="1" ht="15" customHeight="1">
      <c r="A98" s="379"/>
      <c r="D98" s="346"/>
      <c r="E98" s="393"/>
      <c r="F98" s="346"/>
      <c r="G98" s="393"/>
      <c r="H98" s="380"/>
      <c r="I98" s="345"/>
      <c r="J98" s="346"/>
      <c r="K98" s="386"/>
      <c r="L98" s="387"/>
      <c r="M98" s="372"/>
      <c r="N98" s="372"/>
      <c r="O98" s="372"/>
      <c r="P98" s="372"/>
      <c r="Q98" s="372"/>
      <c r="R98" s="347"/>
      <c r="S98" s="325"/>
      <c r="T98" s="330"/>
      <c r="U98" s="326"/>
      <c r="W98" s="277"/>
    </row>
    <row r="99" spans="1:23" s="364" customFormat="1" ht="15" customHeight="1">
      <c r="A99" s="379"/>
      <c r="B99" s="321" t="s">
        <v>303</v>
      </c>
      <c r="D99" s="346"/>
      <c r="E99" s="393"/>
      <c r="F99" s="346"/>
      <c r="G99" s="393"/>
      <c r="H99" s="380"/>
      <c r="I99" s="345"/>
      <c r="J99" s="346"/>
      <c r="K99" s="386"/>
      <c r="L99" s="387"/>
      <c r="M99" s="372"/>
      <c r="N99" s="372"/>
      <c r="O99" s="372"/>
      <c r="P99" s="372"/>
      <c r="Q99" s="372"/>
      <c r="R99" s="347"/>
      <c r="S99" s="325"/>
      <c r="T99" s="330"/>
      <c r="U99" s="326"/>
      <c r="W99" s="277"/>
    </row>
    <row r="100" spans="1:23" s="364" customFormat="1" ht="15" customHeight="1">
      <c r="A100" s="379">
        <v>3900</v>
      </c>
      <c r="C100" s="364" t="s">
        <v>393</v>
      </c>
      <c r="D100" s="346"/>
      <c r="E100" s="281"/>
      <c r="F100" s="346"/>
      <c r="G100" s="281" t="s">
        <v>487</v>
      </c>
      <c r="H100" s="380"/>
      <c r="I100" s="323">
        <v>-10</v>
      </c>
      <c r="J100" s="346"/>
      <c r="K100" s="367">
        <v>165341.66</v>
      </c>
      <c r="L100" s="376"/>
      <c r="M100" s="368">
        <v>51643</v>
      </c>
      <c r="N100" s="368"/>
      <c r="O100" s="368">
        <v>130233</v>
      </c>
      <c r="P100" s="368"/>
      <c r="Q100" s="368">
        <v>5505</v>
      </c>
      <c r="R100" s="347"/>
      <c r="S100" s="325">
        <v>3.33</v>
      </c>
      <c r="T100" s="330"/>
      <c r="U100" s="326">
        <v>23.7</v>
      </c>
      <c r="W100" s="277">
        <f t="shared" si="2"/>
        <v>23.657220708446868</v>
      </c>
    </row>
    <row r="101" spans="1:23" s="364" customFormat="1" ht="15" customHeight="1">
      <c r="A101" s="379">
        <v>3910</v>
      </c>
      <c r="C101" s="276" t="s">
        <v>402</v>
      </c>
      <c r="D101" s="346"/>
      <c r="E101" s="281"/>
      <c r="F101" s="346"/>
      <c r="G101" s="281" t="s">
        <v>403</v>
      </c>
      <c r="H101" s="380"/>
      <c r="I101" s="335">
        <v>0</v>
      </c>
      <c r="J101" s="346"/>
      <c r="K101" s="367">
        <v>374028.27</v>
      </c>
      <c r="L101" s="376"/>
      <c r="M101" s="368">
        <v>20503</v>
      </c>
      <c r="N101" s="368"/>
      <c r="O101" s="368">
        <v>353525</v>
      </c>
      <c r="P101" s="368"/>
      <c r="Q101" s="368">
        <v>18699</v>
      </c>
      <c r="R101" s="347"/>
      <c r="S101" s="325">
        <v>5</v>
      </c>
      <c r="T101" s="330"/>
      <c r="U101" s="326">
        <v>18.899999999999999</v>
      </c>
      <c r="W101" s="277">
        <f t="shared" si="2"/>
        <v>18.906091234825393</v>
      </c>
    </row>
    <row r="102" spans="1:23" s="364" customFormat="1" ht="15" customHeight="1">
      <c r="A102" s="287">
        <v>3911</v>
      </c>
      <c r="B102" s="277"/>
      <c r="C102" s="277" t="s">
        <v>404</v>
      </c>
      <c r="D102" s="346"/>
      <c r="E102" s="281"/>
      <c r="F102" s="346"/>
      <c r="G102" s="281" t="s">
        <v>405</v>
      </c>
      <c r="H102" s="380"/>
      <c r="I102" s="335">
        <v>0</v>
      </c>
      <c r="J102" s="346"/>
      <c r="K102" s="367">
        <v>2793949.44</v>
      </c>
      <c r="L102" s="376"/>
      <c r="M102" s="368">
        <v>1555554</v>
      </c>
      <c r="N102" s="368"/>
      <c r="O102" s="368">
        <v>1238395</v>
      </c>
      <c r="P102" s="368"/>
      <c r="Q102" s="368">
        <v>558763</v>
      </c>
      <c r="R102" s="347"/>
      <c r="S102" s="325">
        <v>20</v>
      </c>
      <c r="T102" s="330"/>
      <c r="U102" s="326">
        <v>2.2000000000000002</v>
      </c>
      <c r="W102" s="277">
        <f t="shared" si="2"/>
        <v>2.2163153251020558</v>
      </c>
    </row>
    <row r="103" spans="1:23" s="364" customFormat="1" ht="15" customHeight="1">
      <c r="A103" s="379">
        <v>3920</v>
      </c>
      <c r="B103" s="277"/>
      <c r="C103" s="364" t="s">
        <v>488</v>
      </c>
      <c r="D103" s="346"/>
      <c r="E103" s="281"/>
      <c r="F103" s="346"/>
      <c r="G103" s="281" t="s">
        <v>489</v>
      </c>
      <c r="H103" s="380"/>
      <c r="I103" s="335">
        <v>0</v>
      </c>
      <c r="J103" s="346"/>
      <c r="K103" s="367">
        <v>1059153.6499999999</v>
      </c>
      <c r="L103" s="376"/>
      <c r="M103" s="368">
        <v>362709</v>
      </c>
      <c r="N103" s="368"/>
      <c r="O103" s="368">
        <v>696445</v>
      </c>
      <c r="P103" s="368"/>
      <c r="Q103" s="368">
        <v>65691</v>
      </c>
      <c r="R103" s="347"/>
      <c r="S103" s="325">
        <v>6.2</v>
      </c>
      <c r="T103" s="330"/>
      <c r="U103" s="326">
        <v>10.6</v>
      </c>
      <c r="W103" s="277">
        <f t="shared" si="2"/>
        <v>10.601832823370021</v>
      </c>
    </row>
    <row r="104" spans="1:23" s="364" customFormat="1" ht="15" customHeight="1">
      <c r="A104" s="379">
        <v>3921</v>
      </c>
      <c r="C104" s="364" t="s">
        <v>490</v>
      </c>
      <c r="D104" s="346"/>
      <c r="E104" s="281"/>
      <c r="F104" s="346"/>
      <c r="G104" s="281" t="s">
        <v>491</v>
      </c>
      <c r="H104" s="380"/>
      <c r="I104" s="335">
        <v>5</v>
      </c>
      <c r="J104" s="346"/>
      <c r="K104" s="367">
        <v>272066.39</v>
      </c>
      <c r="L104" s="376"/>
      <c r="M104" s="368">
        <v>190206</v>
      </c>
      <c r="N104" s="368"/>
      <c r="O104" s="368">
        <v>68257</v>
      </c>
      <c r="P104" s="368"/>
      <c r="Q104" s="368">
        <v>5253</v>
      </c>
      <c r="R104" s="347"/>
      <c r="S104" s="325">
        <v>1.93</v>
      </c>
      <c r="T104" s="330"/>
      <c r="U104" s="326">
        <v>13</v>
      </c>
      <c r="W104" s="277">
        <f t="shared" si="2"/>
        <v>12.993908242908814</v>
      </c>
    </row>
    <row r="105" spans="1:23" s="364" customFormat="1" ht="15" customHeight="1">
      <c r="A105" s="379">
        <v>3940</v>
      </c>
      <c r="C105" s="364" t="s">
        <v>406</v>
      </c>
      <c r="D105" s="346"/>
      <c r="E105" s="281"/>
      <c r="F105" s="346"/>
      <c r="G105" s="281" t="s">
        <v>407</v>
      </c>
      <c r="H105" s="380"/>
      <c r="I105" s="335">
        <v>0</v>
      </c>
      <c r="J105" s="346"/>
      <c r="K105" s="367">
        <v>3161672.92</v>
      </c>
      <c r="L105" s="376"/>
      <c r="M105" s="368">
        <v>591552</v>
      </c>
      <c r="N105" s="368"/>
      <c r="O105" s="368">
        <v>2570121</v>
      </c>
      <c r="P105" s="368"/>
      <c r="Q105" s="368">
        <v>126327</v>
      </c>
      <c r="R105" s="394"/>
      <c r="S105" s="325">
        <v>4</v>
      </c>
      <c r="T105" s="330"/>
      <c r="U105" s="326">
        <v>20.3</v>
      </c>
      <c r="W105" s="277">
        <f t="shared" si="2"/>
        <v>20.344985632525113</v>
      </c>
    </row>
    <row r="106" spans="1:23" s="364" customFormat="1" ht="15" customHeight="1">
      <c r="A106" s="379">
        <v>3960</v>
      </c>
      <c r="C106" s="364" t="s">
        <v>492</v>
      </c>
      <c r="D106" s="346"/>
      <c r="E106" s="281"/>
      <c r="F106" s="346"/>
      <c r="G106" s="281" t="s">
        <v>493</v>
      </c>
      <c r="H106" s="380"/>
      <c r="I106" s="335">
        <v>0</v>
      </c>
      <c r="J106" s="346"/>
      <c r="K106" s="367">
        <v>11770</v>
      </c>
      <c r="L106" s="376"/>
      <c r="M106" s="368">
        <v>8718</v>
      </c>
      <c r="N106" s="368"/>
      <c r="O106" s="368">
        <v>3052</v>
      </c>
      <c r="P106" s="368"/>
      <c r="Q106" s="368">
        <v>492</v>
      </c>
      <c r="R106" s="394"/>
      <c r="S106" s="325">
        <v>4.18</v>
      </c>
      <c r="T106" s="330"/>
      <c r="U106" s="326">
        <v>6.2</v>
      </c>
      <c r="W106" s="277">
        <f t="shared" si="2"/>
        <v>6.2032520325203251</v>
      </c>
    </row>
    <row r="107" spans="1:23" s="364" customFormat="1" ht="15" customHeight="1">
      <c r="A107" s="379">
        <v>3970</v>
      </c>
      <c r="C107" s="364" t="s">
        <v>408</v>
      </c>
      <c r="D107" s="346"/>
      <c r="E107" s="281"/>
      <c r="F107" s="346"/>
      <c r="G107" s="281" t="s">
        <v>409</v>
      </c>
      <c r="H107" s="380"/>
      <c r="I107" s="335">
        <v>0</v>
      </c>
      <c r="J107" s="346"/>
      <c r="K107" s="374">
        <v>9004323.9700000007</v>
      </c>
      <c r="L107" s="376"/>
      <c r="M107" s="375">
        <v>2552312</v>
      </c>
      <c r="N107" s="368"/>
      <c r="O107" s="375">
        <v>6452012</v>
      </c>
      <c r="P107" s="368"/>
      <c r="Q107" s="375">
        <v>600577</v>
      </c>
      <c r="R107" s="322"/>
      <c r="S107" s="325">
        <v>6.67</v>
      </c>
      <c r="T107" s="330"/>
      <c r="U107" s="326">
        <v>10.7</v>
      </c>
      <c r="W107" s="277">
        <f t="shared" si="2"/>
        <v>10.743022127054482</v>
      </c>
    </row>
    <row r="108" spans="1:23" s="364" customFormat="1" ht="15" customHeight="1">
      <c r="A108" s="287"/>
      <c r="B108" s="276"/>
      <c r="C108" s="276"/>
      <c r="E108" s="358"/>
      <c r="G108" s="358"/>
      <c r="H108" s="358"/>
      <c r="I108" s="323"/>
      <c r="K108" s="324"/>
      <c r="L108" s="289"/>
      <c r="M108" s="288"/>
      <c r="N108" s="288"/>
      <c r="O108" s="288"/>
      <c r="P108" s="288"/>
      <c r="Q108" s="288"/>
      <c r="R108" s="322"/>
      <c r="S108" s="325"/>
      <c r="T108" s="330"/>
      <c r="U108" s="326"/>
      <c r="V108" s="276"/>
      <c r="W108" s="277"/>
    </row>
    <row r="109" spans="1:23" s="348" customFormat="1" ht="15" customHeight="1">
      <c r="A109" s="307"/>
      <c r="B109" s="321" t="s">
        <v>494</v>
      </c>
      <c r="C109" s="320"/>
      <c r="D109" s="364"/>
      <c r="E109" s="343"/>
      <c r="F109" s="364"/>
      <c r="G109" s="343"/>
      <c r="H109" s="343"/>
      <c r="I109" s="294"/>
      <c r="J109" s="364"/>
      <c r="K109" s="337">
        <f>SUBTOTAL(9,K100:K107)</f>
        <v>16842306.300000001</v>
      </c>
      <c r="L109" s="338"/>
      <c r="M109" s="313">
        <f>SUBTOTAL(9,M100:M107)</f>
        <v>5333197</v>
      </c>
      <c r="N109" s="313"/>
      <c r="O109" s="313">
        <f>SUBTOTAL(9,O100:O107)</f>
        <v>11512040</v>
      </c>
      <c r="P109" s="313"/>
      <c r="Q109" s="313">
        <f>SUBTOTAL(9,Q100:Q107)</f>
        <v>1381307</v>
      </c>
      <c r="R109" s="394"/>
      <c r="S109" s="339">
        <f>ROUND(Q109/K109*100,2)</f>
        <v>8.1999999999999993</v>
      </c>
      <c r="T109" s="340"/>
      <c r="U109" s="341">
        <f t="shared" ref="U109" si="4">ROUND(O109/Q109,1)</f>
        <v>8.3000000000000007</v>
      </c>
      <c r="V109" s="320"/>
      <c r="W109" s="277">
        <f t="shared" si="2"/>
        <v>8.3341646715755449</v>
      </c>
    </row>
    <row r="110" spans="1:23" s="364" customFormat="1" ht="15" customHeight="1">
      <c r="A110" s="287"/>
      <c r="B110" s="276"/>
      <c r="C110" s="276"/>
      <c r="E110" s="358"/>
      <c r="G110" s="358"/>
      <c r="H110" s="358"/>
      <c r="I110" s="323"/>
      <c r="J110" s="371"/>
      <c r="K110" s="324"/>
      <c r="L110" s="289"/>
      <c r="M110" s="288"/>
      <c r="N110" s="288"/>
      <c r="O110" s="288"/>
      <c r="P110" s="288"/>
      <c r="Q110" s="288"/>
      <c r="R110" s="322"/>
      <c r="S110" s="325"/>
      <c r="T110" s="330"/>
      <c r="U110" s="326"/>
      <c r="V110" s="276"/>
      <c r="W110" s="276"/>
    </row>
    <row r="111" spans="1:23" s="364" customFormat="1" ht="15" customHeight="1">
      <c r="A111" s="287"/>
      <c r="B111" s="276"/>
      <c r="C111" s="276"/>
      <c r="E111" s="358"/>
      <c r="G111" s="358"/>
      <c r="H111" s="358"/>
      <c r="I111" s="323"/>
      <c r="K111" s="324"/>
      <c r="L111" s="289"/>
      <c r="M111" s="288"/>
      <c r="N111" s="288"/>
      <c r="O111" s="288"/>
      <c r="P111" s="288"/>
      <c r="Q111" s="288"/>
      <c r="R111" s="322"/>
      <c r="S111" s="325"/>
      <c r="T111" s="330"/>
      <c r="U111" s="326"/>
      <c r="V111" s="276"/>
      <c r="W111" s="276"/>
    </row>
    <row r="112" spans="1:23" s="364" customFormat="1" ht="15" customHeight="1">
      <c r="A112" s="287"/>
      <c r="B112" s="321" t="s">
        <v>495</v>
      </c>
      <c r="C112" s="276"/>
      <c r="E112" s="358"/>
      <c r="G112" s="358"/>
      <c r="H112" s="358"/>
      <c r="I112" s="323"/>
      <c r="K112" s="324"/>
      <c r="L112" s="289"/>
      <c r="M112" s="288"/>
      <c r="N112" s="288"/>
      <c r="O112" s="288"/>
      <c r="P112" s="288"/>
      <c r="Q112" s="288"/>
      <c r="R112" s="322"/>
      <c r="S112" s="325"/>
      <c r="T112" s="330"/>
      <c r="U112" s="326"/>
      <c r="V112" s="276"/>
      <c r="W112" s="276"/>
    </row>
    <row r="113" spans="1:23" s="364" customFormat="1" ht="15" customHeight="1">
      <c r="A113" s="287"/>
      <c r="B113" s="276"/>
      <c r="C113" s="276"/>
      <c r="E113" s="358"/>
      <c r="G113" s="358"/>
      <c r="H113" s="358"/>
      <c r="I113" s="323"/>
      <c r="K113" s="324"/>
      <c r="L113" s="289"/>
      <c r="M113" s="288"/>
      <c r="N113" s="288"/>
      <c r="O113" s="288"/>
      <c r="P113" s="288"/>
      <c r="Q113" s="288"/>
      <c r="R113" s="322"/>
      <c r="S113" s="325"/>
      <c r="T113" s="330"/>
      <c r="U113" s="326"/>
      <c r="V113" s="276"/>
      <c r="W113" s="276"/>
    </row>
    <row r="114" spans="1:23" s="364" customFormat="1" ht="15" customHeight="1">
      <c r="A114" s="287"/>
      <c r="B114" s="276"/>
      <c r="C114" s="320" t="s">
        <v>325</v>
      </c>
      <c r="E114" s="358"/>
      <c r="G114" s="358"/>
      <c r="H114" s="358"/>
      <c r="I114" s="323"/>
      <c r="K114" s="324"/>
      <c r="L114" s="289"/>
      <c r="M114" s="288"/>
      <c r="N114" s="288"/>
      <c r="O114" s="288"/>
      <c r="P114" s="288"/>
      <c r="Q114" s="288"/>
      <c r="R114" s="322"/>
      <c r="S114" s="325"/>
      <c r="T114" s="330"/>
      <c r="U114" s="326"/>
      <c r="V114" s="276"/>
      <c r="W114" s="276"/>
    </row>
    <row r="115" spans="1:23" s="364" customFormat="1" ht="15" customHeight="1">
      <c r="A115" s="287">
        <v>1910</v>
      </c>
      <c r="B115" s="277"/>
      <c r="C115" s="277" t="s">
        <v>402</v>
      </c>
      <c r="E115" s="358"/>
      <c r="G115" s="358"/>
      <c r="H115" s="358"/>
      <c r="I115" s="323"/>
      <c r="K115" s="324"/>
      <c r="L115" s="289"/>
      <c r="M115" s="288">
        <v>56834.040000000008</v>
      </c>
      <c r="N115" s="288"/>
      <c r="O115" s="288"/>
      <c r="P115" s="288"/>
      <c r="Q115" s="372">
        <f>-ROUND(M115/5,0)</f>
        <v>-11367</v>
      </c>
      <c r="R115" s="322"/>
      <c r="S115" s="325"/>
      <c r="T115" s="330"/>
      <c r="U115" s="326"/>
      <c r="V115" s="276"/>
      <c r="W115" s="276"/>
    </row>
    <row r="116" spans="1:23" s="364" customFormat="1" ht="15" customHeight="1">
      <c r="A116" s="287">
        <v>1911</v>
      </c>
      <c r="B116" s="276"/>
      <c r="C116" s="276" t="s">
        <v>404</v>
      </c>
      <c r="E116" s="358"/>
      <c r="G116" s="358"/>
      <c r="H116" s="358"/>
      <c r="I116" s="323"/>
      <c r="K116" s="324"/>
      <c r="L116" s="289"/>
      <c r="M116" s="288">
        <v>-14841.71</v>
      </c>
      <c r="N116" s="288"/>
      <c r="O116" s="288"/>
      <c r="P116" s="288"/>
      <c r="Q116" s="372">
        <f t="shared" ref="Q116:Q119" si="5">-ROUND(M116/5,0)</f>
        <v>2968</v>
      </c>
      <c r="R116" s="322"/>
      <c r="S116" s="325"/>
      <c r="T116" s="330"/>
      <c r="U116" s="326"/>
      <c r="V116" s="276"/>
      <c r="W116" s="276"/>
    </row>
    <row r="117" spans="1:23" s="364" customFormat="1" ht="15" customHeight="1">
      <c r="A117" s="287">
        <v>1940</v>
      </c>
      <c r="B117" s="276"/>
      <c r="C117" s="276" t="s">
        <v>406</v>
      </c>
      <c r="E117" s="358"/>
      <c r="G117" s="358"/>
      <c r="H117" s="358"/>
      <c r="I117" s="323"/>
      <c r="K117" s="324"/>
      <c r="L117" s="289"/>
      <c r="M117" s="288">
        <v>11272.839999999997</v>
      </c>
      <c r="N117" s="288"/>
      <c r="O117" s="288"/>
      <c r="P117" s="288"/>
      <c r="Q117" s="372">
        <f t="shared" si="5"/>
        <v>-2255</v>
      </c>
      <c r="R117" s="322"/>
      <c r="S117" s="325"/>
      <c r="T117" s="330"/>
      <c r="U117" s="326"/>
      <c r="V117" s="276"/>
      <c r="W117" s="276"/>
    </row>
    <row r="118" spans="1:23" s="364" customFormat="1" ht="15" customHeight="1">
      <c r="A118" s="287">
        <v>1970</v>
      </c>
      <c r="B118" s="276"/>
      <c r="C118" s="276" t="s">
        <v>408</v>
      </c>
      <c r="E118" s="358"/>
      <c r="G118" s="358"/>
      <c r="H118" s="358"/>
      <c r="I118" s="323"/>
      <c r="K118" s="324"/>
      <c r="L118" s="289"/>
      <c r="M118" s="288">
        <v>1376868.3899999997</v>
      </c>
      <c r="N118" s="288"/>
      <c r="O118" s="288"/>
      <c r="P118" s="288"/>
      <c r="Q118" s="372">
        <f t="shared" si="5"/>
        <v>-275374</v>
      </c>
      <c r="R118" s="322"/>
      <c r="S118" s="325"/>
      <c r="T118" s="330"/>
      <c r="U118" s="326"/>
      <c r="V118" s="276"/>
      <c r="W118" s="276"/>
    </row>
    <row r="119" spans="1:23" s="364" customFormat="1" ht="15" customHeight="1">
      <c r="A119" s="287">
        <v>1980</v>
      </c>
      <c r="B119" s="276"/>
      <c r="C119" s="276" t="s">
        <v>410</v>
      </c>
      <c r="E119" s="358"/>
      <c r="G119" s="358"/>
      <c r="H119" s="358"/>
      <c r="I119" s="323"/>
      <c r="K119" s="324"/>
      <c r="L119" s="289"/>
      <c r="M119" s="333">
        <v>-3716.3199999999997</v>
      </c>
      <c r="N119" s="288"/>
      <c r="O119" s="288"/>
      <c r="P119" s="288"/>
      <c r="Q119" s="333">
        <f t="shared" si="5"/>
        <v>743</v>
      </c>
      <c r="R119" s="322"/>
      <c r="S119" s="325"/>
      <c r="T119" s="330"/>
      <c r="U119" s="326"/>
      <c r="V119" s="276"/>
      <c r="W119" s="276"/>
    </row>
    <row r="120" spans="1:23" s="364" customFormat="1" ht="15" customHeight="1">
      <c r="A120" s="287"/>
      <c r="B120" s="276"/>
      <c r="C120" s="276"/>
      <c r="E120" s="358"/>
      <c r="G120" s="358"/>
      <c r="H120" s="358"/>
      <c r="I120" s="323"/>
      <c r="K120" s="324"/>
      <c r="L120" s="289"/>
      <c r="M120" s="288"/>
      <c r="N120" s="288"/>
      <c r="O120" s="288"/>
      <c r="P120" s="288"/>
      <c r="Q120" s="288"/>
      <c r="R120" s="322"/>
      <c r="S120" s="325"/>
      <c r="T120" s="330"/>
      <c r="U120" s="326"/>
      <c r="V120" s="276"/>
      <c r="W120" s="276"/>
    </row>
    <row r="121" spans="1:23" s="364" customFormat="1" ht="15" customHeight="1">
      <c r="A121" s="287"/>
      <c r="B121" s="320"/>
      <c r="C121" s="320" t="s">
        <v>411</v>
      </c>
      <c r="E121" s="358"/>
      <c r="G121" s="358"/>
      <c r="H121" s="358"/>
      <c r="I121" s="323"/>
      <c r="K121" s="324"/>
      <c r="L121" s="289"/>
      <c r="M121" s="313">
        <f>SUBTOTAL(9,M115:M119)</f>
        <v>1426417.2399999995</v>
      </c>
      <c r="N121" s="288"/>
      <c r="O121" s="288"/>
      <c r="P121" s="288"/>
      <c r="Q121" s="313">
        <f>SUBTOTAL(9,Q115:Q119)</f>
        <v>-285285</v>
      </c>
      <c r="R121" s="322"/>
      <c r="S121" s="325"/>
      <c r="T121" s="330"/>
      <c r="U121" s="326"/>
      <c r="V121" s="276"/>
      <c r="W121" s="276"/>
    </row>
    <row r="122" spans="1:23" s="364" customFormat="1" ht="15" customHeight="1">
      <c r="A122" s="287"/>
      <c r="B122" s="276"/>
      <c r="C122" s="276"/>
      <c r="E122" s="358"/>
      <c r="G122" s="358"/>
      <c r="H122" s="358"/>
      <c r="I122" s="323"/>
      <c r="K122" s="324"/>
      <c r="L122" s="289"/>
      <c r="M122" s="288"/>
      <c r="N122" s="288"/>
      <c r="O122" s="288"/>
      <c r="P122" s="288"/>
      <c r="Q122" s="288"/>
      <c r="R122" s="322"/>
      <c r="S122" s="325"/>
      <c r="T122" s="330"/>
      <c r="U122" s="326"/>
      <c r="V122" s="276"/>
      <c r="W122" s="276"/>
    </row>
    <row r="123" spans="1:23" s="364" customFormat="1" ht="15" customHeight="1">
      <c r="A123" s="287"/>
      <c r="B123" s="276"/>
      <c r="C123" s="320" t="s">
        <v>496</v>
      </c>
      <c r="E123" s="358"/>
      <c r="G123" s="358"/>
      <c r="H123" s="358"/>
      <c r="I123" s="323"/>
      <c r="K123" s="324"/>
      <c r="L123" s="289"/>
      <c r="M123" s="288"/>
      <c r="N123" s="288"/>
      <c r="O123" s="288"/>
      <c r="P123" s="288"/>
      <c r="Q123" s="288"/>
      <c r="R123" s="322"/>
      <c r="S123" s="325"/>
      <c r="T123" s="330"/>
      <c r="U123" s="326"/>
      <c r="V123" s="276"/>
      <c r="W123" s="276"/>
    </row>
    <row r="124" spans="1:23" s="364" customFormat="1" ht="15" customHeight="1">
      <c r="A124" s="379">
        <v>3910</v>
      </c>
      <c r="C124" s="276" t="s">
        <v>497</v>
      </c>
      <c r="E124" s="358"/>
      <c r="G124" s="358"/>
      <c r="H124" s="358"/>
      <c r="I124" s="323"/>
      <c r="K124" s="324"/>
      <c r="L124" s="289"/>
      <c r="M124" s="288">
        <v>-4992.4799999999977</v>
      </c>
      <c r="N124" s="288"/>
      <c r="O124" s="288"/>
      <c r="P124" s="288"/>
      <c r="Q124" s="288">
        <f t="shared" ref="Q124:Q127" si="6">-ROUND(M124/5,0)</f>
        <v>998</v>
      </c>
      <c r="R124" s="322"/>
      <c r="S124" s="325"/>
      <c r="T124" s="330"/>
      <c r="U124" s="326"/>
      <c r="V124" s="276"/>
      <c r="W124" s="276"/>
    </row>
    <row r="125" spans="1:23" s="364" customFormat="1" ht="15" customHeight="1">
      <c r="A125" s="287">
        <v>3911</v>
      </c>
      <c r="B125" s="277"/>
      <c r="C125" s="277" t="s">
        <v>404</v>
      </c>
      <c r="E125" s="358"/>
      <c r="G125" s="358"/>
      <c r="H125" s="358"/>
      <c r="I125" s="323"/>
      <c r="K125" s="324"/>
      <c r="L125" s="289"/>
      <c r="M125" s="288">
        <v>-91797.179999999935</v>
      </c>
      <c r="N125" s="288"/>
      <c r="O125" s="288"/>
      <c r="P125" s="288"/>
      <c r="Q125" s="288">
        <f t="shared" si="6"/>
        <v>18359</v>
      </c>
      <c r="R125" s="322"/>
      <c r="S125" s="325"/>
      <c r="T125" s="330"/>
      <c r="U125" s="326"/>
      <c r="V125" s="276"/>
      <c r="W125" s="276"/>
    </row>
    <row r="126" spans="1:23" s="364" customFormat="1" ht="15" customHeight="1">
      <c r="A126" s="379">
        <v>3940</v>
      </c>
      <c r="C126" s="364" t="s">
        <v>498</v>
      </c>
      <c r="E126" s="358"/>
      <c r="G126" s="358"/>
      <c r="H126" s="358"/>
      <c r="I126" s="323"/>
      <c r="K126" s="324"/>
      <c r="L126" s="289"/>
      <c r="M126" s="288">
        <v>357627.41000000003</v>
      </c>
      <c r="N126" s="288"/>
      <c r="O126" s="288"/>
      <c r="P126" s="288"/>
      <c r="Q126" s="372">
        <f t="shared" si="6"/>
        <v>-71525</v>
      </c>
      <c r="R126" s="322"/>
      <c r="S126" s="325"/>
      <c r="T126" s="330"/>
      <c r="U126" s="326"/>
      <c r="V126" s="276"/>
      <c r="W126" s="276"/>
    </row>
    <row r="127" spans="1:23" s="364" customFormat="1" ht="15" customHeight="1">
      <c r="A127" s="379">
        <v>3970</v>
      </c>
      <c r="C127" s="364" t="s">
        <v>499</v>
      </c>
      <c r="E127" s="358"/>
      <c r="G127" s="358"/>
      <c r="H127" s="358"/>
      <c r="I127" s="323"/>
      <c r="K127" s="324"/>
      <c r="L127" s="289"/>
      <c r="M127" s="333">
        <v>222478.35999999987</v>
      </c>
      <c r="N127" s="288"/>
      <c r="O127" s="288"/>
      <c r="P127" s="288"/>
      <c r="Q127" s="333">
        <f t="shared" si="6"/>
        <v>-44496</v>
      </c>
      <c r="R127" s="322"/>
      <c r="S127" s="325"/>
      <c r="T127" s="330"/>
      <c r="U127" s="326"/>
      <c r="V127" s="276"/>
      <c r="W127" s="276"/>
    </row>
    <row r="128" spans="1:23" s="364" customFormat="1" ht="15" customHeight="1">
      <c r="A128" s="287"/>
      <c r="B128" s="276"/>
      <c r="C128" s="276"/>
      <c r="E128" s="358"/>
      <c r="G128" s="358"/>
      <c r="H128" s="358"/>
      <c r="I128" s="323"/>
      <c r="K128" s="324"/>
      <c r="L128" s="289"/>
      <c r="M128" s="288"/>
      <c r="N128" s="288"/>
      <c r="O128" s="288"/>
      <c r="P128" s="288"/>
      <c r="Q128" s="288"/>
      <c r="R128" s="322"/>
      <c r="S128" s="325"/>
      <c r="T128" s="330"/>
      <c r="U128" s="292"/>
      <c r="V128" s="276"/>
      <c r="W128" s="276"/>
    </row>
    <row r="129" spans="1:23" s="364" customFormat="1" ht="15" customHeight="1">
      <c r="A129" s="287"/>
      <c r="B129" s="320"/>
      <c r="C129" s="320" t="s">
        <v>500</v>
      </c>
      <c r="E129" s="358"/>
      <c r="G129" s="358"/>
      <c r="H129" s="358"/>
      <c r="I129" s="323"/>
      <c r="K129" s="324"/>
      <c r="L129" s="289"/>
      <c r="M129" s="395">
        <f>SUBTOTAL(9,M124:M127)</f>
        <v>483316.11</v>
      </c>
      <c r="N129" s="288"/>
      <c r="O129" s="288"/>
      <c r="P129" s="288"/>
      <c r="Q129" s="395">
        <f>SUBTOTAL(9,Q124:Q127)</f>
        <v>-96664</v>
      </c>
      <c r="R129" s="322"/>
      <c r="S129" s="325"/>
      <c r="T129" s="330"/>
      <c r="U129" s="292"/>
      <c r="V129" s="276"/>
      <c r="W129" s="276"/>
    </row>
    <row r="130" spans="1:23" s="364" customFormat="1" ht="15" customHeight="1">
      <c r="A130" s="287"/>
      <c r="B130" s="276"/>
      <c r="C130" s="276"/>
      <c r="E130" s="358"/>
      <c r="G130" s="358"/>
      <c r="H130" s="358"/>
      <c r="I130" s="323"/>
      <c r="K130" s="324"/>
      <c r="L130" s="289"/>
      <c r="M130" s="288"/>
      <c r="N130" s="288"/>
      <c r="O130" s="288"/>
      <c r="P130" s="288"/>
      <c r="Q130" s="288"/>
      <c r="R130" s="322"/>
      <c r="S130" s="325"/>
      <c r="T130" s="330"/>
      <c r="U130" s="292"/>
      <c r="V130" s="276"/>
      <c r="W130" s="276"/>
    </row>
    <row r="131" spans="1:23" s="364" customFormat="1" ht="15" customHeight="1">
      <c r="A131" s="287"/>
      <c r="B131" s="320" t="s">
        <v>501</v>
      </c>
      <c r="C131" s="276"/>
      <c r="E131" s="358"/>
      <c r="G131" s="358"/>
      <c r="H131" s="358"/>
      <c r="I131" s="323"/>
      <c r="K131" s="324"/>
      <c r="L131" s="289"/>
      <c r="M131" s="395">
        <f>SUBTOTAL(9,M115:M130)</f>
        <v>1909733.3499999996</v>
      </c>
      <c r="N131" s="288"/>
      <c r="O131" s="372"/>
      <c r="P131" s="288"/>
      <c r="Q131" s="395">
        <f>SUBTOTAL(9,Q115:Q130)</f>
        <v>-381949</v>
      </c>
      <c r="R131" s="322"/>
      <c r="S131" s="325"/>
      <c r="T131" s="330"/>
      <c r="U131" s="292"/>
      <c r="V131" s="276"/>
      <c r="W131" s="276"/>
    </row>
    <row r="132" spans="1:23" s="364" customFormat="1" ht="15" customHeight="1">
      <c r="A132" s="287"/>
      <c r="B132" s="276"/>
      <c r="C132" s="276"/>
      <c r="E132" s="358"/>
      <c r="G132" s="358"/>
      <c r="H132" s="358"/>
      <c r="I132" s="323"/>
      <c r="K132" s="324"/>
      <c r="L132" s="289"/>
      <c r="M132" s="371"/>
      <c r="N132" s="371"/>
      <c r="O132" s="371"/>
      <c r="P132" s="371"/>
      <c r="Q132" s="371"/>
      <c r="R132" s="322"/>
      <c r="S132" s="325"/>
      <c r="T132" s="330"/>
      <c r="U132" s="292"/>
      <c r="V132" s="276"/>
      <c r="W132" s="276"/>
    </row>
    <row r="133" spans="1:23" s="364" customFormat="1" ht="15" customHeight="1">
      <c r="A133" s="287"/>
      <c r="B133" s="276"/>
      <c r="C133" s="276"/>
      <c r="E133" s="358"/>
      <c r="G133" s="358"/>
      <c r="H133" s="358"/>
      <c r="I133" s="323"/>
      <c r="K133" s="324"/>
      <c r="L133" s="289"/>
      <c r="M133" s="371"/>
      <c r="N133" s="371"/>
      <c r="O133" s="371"/>
      <c r="P133" s="371"/>
      <c r="Q133" s="371"/>
      <c r="R133" s="322"/>
      <c r="S133" s="325"/>
      <c r="T133" s="330"/>
      <c r="U133" s="292"/>
      <c r="V133" s="276"/>
      <c r="W133" s="276"/>
    </row>
    <row r="134" spans="1:23" s="364" customFormat="1" ht="15" customHeight="1" thickBot="1">
      <c r="A134" s="287"/>
      <c r="B134" s="321" t="s">
        <v>502</v>
      </c>
      <c r="C134" s="320"/>
      <c r="E134" s="343"/>
      <c r="G134" s="343"/>
      <c r="H134" s="343"/>
      <c r="I134" s="294"/>
      <c r="K134" s="396">
        <f>SUBTOTAL(9,K14:K131)</f>
        <v>2016306851.4699998</v>
      </c>
      <c r="L134" s="397"/>
      <c r="M134" s="398">
        <f>SUBTOTAL(9,M14:M131)</f>
        <v>842794233.36000001</v>
      </c>
      <c r="N134" s="313"/>
      <c r="O134" s="398">
        <f>SUBTOTAL(9,O14:O131)</f>
        <v>1479905465</v>
      </c>
      <c r="P134" s="313"/>
      <c r="Q134" s="398">
        <f>SUBTOTAL(9,Q14:Q131)</f>
        <v>75344143</v>
      </c>
      <c r="R134" s="394"/>
      <c r="S134" s="339">
        <f>ROUND(Q134/K134*100,2)</f>
        <v>3.74</v>
      </c>
      <c r="T134" s="330"/>
      <c r="U134" s="292"/>
      <c r="V134" s="276"/>
      <c r="W134" s="276"/>
    </row>
    <row r="135" spans="1:23" s="364" customFormat="1" ht="15" customHeight="1" thickTop="1">
      <c r="A135" s="287"/>
      <c r="B135" s="276"/>
      <c r="C135" s="276"/>
      <c r="E135" s="358"/>
      <c r="G135" s="358"/>
      <c r="H135" s="358"/>
      <c r="I135" s="323"/>
      <c r="K135" s="324"/>
      <c r="L135" s="289"/>
      <c r="M135" s="371"/>
      <c r="N135" s="371"/>
      <c r="O135" s="371"/>
      <c r="P135" s="371"/>
      <c r="Q135" s="371"/>
      <c r="R135" s="322"/>
      <c r="S135" s="325"/>
      <c r="T135" s="330"/>
      <c r="U135" s="292"/>
      <c r="V135" s="276"/>
      <c r="W135" s="276"/>
    </row>
    <row r="136" spans="1:23" s="364" customFormat="1" ht="15" customHeight="1">
      <c r="A136" s="287"/>
      <c r="B136" s="276"/>
      <c r="C136" s="276"/>
      <c r="E136" s="358"/>
      <c r="G136" s="358"/>
      <c r="H136" s="358"/>
      <c r="I136" s="323"/>
      <c r="K136" s="324"/>
      <c r="L136" s="289"/>
      <c r="M136" s="288"/>
      <c r="N136" s="288"/>
      <c r="O136" s="288"/>
      <c r="P136" s="288"/>
      <c r="Q136" s="288"/>
      <c r="R136" s="322"/>
      <c r="S136" s="325"/>
      <c r="T136" s="330"/>
      <c r="U136" s="292"/>
      <c r="V136" s="276"/>
      <c r="W136" s="276"/>
    </row>
    <row r="137" spans="1:23" ht="15" customHeight="1">
      <c r="B137" s="308" t="s">
        <v>503</v>
      </c>
      <c r="D137" s="364"/>
      <c r="E137" s="299"/>
      <c r="F137" s="364"/>
      <c r="G137" s="299"/>
      <c r="H137" s="299"/>
      <c r="I137" s="313"/>
      <c r="J137" s="364"/>
      <c r="K137" s="337"/>
      <c r="L137" s="338"/>
      <c r="M137" s="313"/>
      <c r="N137" s="313"/>
      <c r="O137" s="313"/>
      <c r="P137" s="313"/>
      <c r="Q137" s="399"/>
      <c r="S137" s="339"/>
      <c r="T137" s="340"/>
      <c r="U137" s="400"/>
      <c r="V137" s="293"/>
      <c r="W137" s="277"/>
    </row>
    <row r="138" spans="1:23" ht="15" customHeight="1">
      <c r="A138" s="287">
        <v>1890</v>
      </c>
      <c r="B138" s="308"/>
      <c r="C138" s="276" t="s">
        <v>504</v>
      </c>
      <c r="D138" s="364"/>
      <c r="E138" s="299"/>
      <c r="F138" s="364"/>
      <c r="G138" s="299"/>
      <c r="H138" s="299"/>
      <c r="I138" s="313"/>
      <c r="J138" s="364"/>
      <c r="K138" s="324">
        <v>1041678.45</v>
      </c>
      <c r="L138" s="337"/>
      <c r="M138" s="368"/>
      <c r="N138" s="313"/>
      <c r="O138" s="313"/>
      <c r="P138" s="313"/>
      <c r="Q138" s="399"/>
      <c r="S138" s="339"/>
      <c r="T138" s="340"/>
      <c r="U138" s="400"/>
      <c r="V138" s="293"/>
      <c r="W138" s="277"/>
    </row>
    <row r="139" spans="1:23" ht="15" customHeight="1">
      <c r="A139" s="378">
        <v>3100</v>
      </c>
      <c r="B139" s="308"/>
      <c r="C139" s="276" t="s">
        <v>504</v>
      </c>
      <c r="E139" s="299"/>
      <c r="G139" s="299"/>
      <c r="H139" s="299"/>
      <c r="I139" s="313"/>
      <c r="J139" s="364"/>
      <c r="K139" s="367">
        <v>7046983.5599999996</v>
      </c>
      <c r="L139" s="324"/>
      <c r="M139" s="368">
        <v>101422.52</v>
      </c>
      <c r="Q139" s="399"/>
      <c r="S139" s="339"/>
      <c r="T139" s="340"/>
      <c r="U139" s="400"/>
      <c r="V139" s="293"/>
      <c r="W139" s="277"/>
    </row>
    <row r="140" spans="1:23" ht="15" customHeight="1">
      <c r="A140" s="378">
        <v>3170</v>
      </c>
      <c r="B140" s="308"/>
      <c r="C140" s="276" t="s">
        <v>505</v>
      </c>
      <c r="E140" s="299"/>
      <c r="G140" s="299"/>
      <c r="H140" s="299"/>
      <c r="I140" s="313"/>
      <c r="J140" s="364"/>
      <c r="K140" s="367">
        <v>100701442.92</v>
      </c>
      <c r="L140" s="324"/>
      <c r="M140" s="368"/>
      <c r="Q140" s="399"/>
      <c r="S140" s="339"/>
      <c r="T140" s="340"/>
      <c r="U140" s="400"/>
      <c r="V140" s="293"/>
      <c r="W140" s="277"/>
    </row>
    <row r="141" spans="1:23" ht="15" customHeight="1">
      <c r="A141" s="378">
        <v>3400</v>
      </c>
      <c r="B141" s="308"/>
      <c r="C141" s="276" t="s">
        <v>504</v>
      </c>
      <c r="D141" s="320"/>
      <c r="E141" s="299"/>
      <c r="F141" s="320"/>
      <c r="G141" s="401"/>
      <c r="H141" s="299"/>
      <c r="I141" s="324"/>
      <c r="J141" s="364"/>
      <c r="K141" s="324">
        <v>2258588.39</v>
      </c>
      <c r="L141" s="324"/>
      <c r="M141" s="368">
        <v>3677</v>
      </c>
      <c r="Q141" s="399"/>
      <c r="S141" s="339"/>
      <c r="T141" s="340"/>
      <c r="U141" s="400"/>
      <c r="V141" s="293"/>
      <c r="W141" s="277"/>
    </row>
    <row r="142" spans="1:23" ht="15" customHeight="1">
      <c r="A142" s="378">
        <v>3406</v>
      </c>
      <c r="B142" s="308"/>
      <c r="C142" s="276" t="s">
        <v>504</v>
      </c>
      <c r="D142" s="320"/>
      <c r="E142" s="299"/>
      <c r="F142" s="320"/>
      <c r="G142" s="401"/>
      <c r="H142" s="299"/>
      <c r="I142" s="324"/>
      <c r="J142" s="364"/>
      <c r="K142" s="324">
        <v>776981.31</v>
      </c>
      <c r="L142" s="324"/>
      <c r="M142" s="368"/>
      <c r="Q142" s="399"/>
      <c r="S142" s="339"/>
      <c r="T142" s="340"/>
      <c r="U142" s="400"/>
      <c r="V142" s="293"/>
      <c r="W142" s="277"/>
    </row>
    <row r="143" spans="1:23" ht="15" customHeight="1">
      <c r="A143" s="378">
        <v>3500</v>
      </c>
      <c r="B143" s="308"/>
      <c r="C143" s="276" t="s">
        <v>504</v>
      </c>
      <c r="E143" s="299"/>
      <c r="G143" s="299"/>
      <c r="H143" s="299"/>
      <c r="I143" s="313"/>
      <c r="J143" s="364"/>
      <c r="K143" s="367">
        <v>2055417.5</v>
      </c>
      <c r="L143" s="324"/>
      <c r="M143" s="368"/>
      <c r="Q143" s="399"/>
      <c r="S143" s="339"/>
      <c r="T143" s="340"/>
      <c r="U143" s="400"/>
      <c r="V143" s="293"/>
      <c r="W143" s="277"/>
    </row>
    <row r="144" spans="1:23" ht="15" customHeight="1">
      <c r="A144" s="378">
        <v>3600</v>
      </c>
      <c r="B144" s="308"/>
      <c r="C144" s="276" t="s">
        <v>504</v>
      </c>
      <c r="E144" s="299"/>
      <c r="G144" s="299"/>
      <c r="H144" s="299"/>
      <c r="I144" s="313"/>
      <c r="J144" s="364"/>
      <c r="K144" s="374">
        <v>12594411.92</v>
      </c>
      <c r="L144" s="324"/>
      <c r="M144" s="375"/>
      <c r="Q144" s="399"/>
      <c r="S144" s="339"/>
      <c r="T144" s="340"/>
      <c r="U144" s="400"/>
      <c r="V144" s="293"/>
      <c r="W144" s="277"/>
    </row>
    <row r="145" spans="1:23" s="322" customFormat="1" ht="15" customHeight="1">
      <c r="A145" s="402"/>
      <c r="B145" s="402"/>
      <c r="C145" s="403"/>
      <c r="D145" s="308"/>
      <c r="E145" s="299"/>
      <c r="F145" s="308"/>
      <c r="G145" s="299"/>
      <c r="H145" s="299"/>
      <c r="I145" s="313"/>
      <c r="J145" s="364"/>
      <c r="K145" s="337"/>
      <c r="L145" s="337"/>
      <c r="M145" s="337"/>
      <c r="N145" s="313"/>
      <c r="O145" s="313"/>
      <c r="P145" s="313"/>
      <c r="Q145" s="313"/>
      <c r="S145" s="339"/>
      <c r="T145" s="404"/>
      <c r="U145" s="405"/>
      <c r="V145" s="406"/>
      <c r="W145" s="290"/>
    </row>
    <row r="146" spans="1:23" s="320" customFormat="1" ht="15" customHeight="1">
      <c r="A146" s="307"/>
      <c r="B146" s="308" t="s">
        <v>506</v>
      </c>
      <c r="D146" s="308"/>
      <c r="E146" s="299"/>
      <c r="F146" s="308"/>
      <c r="G146" s="299"/>
      <c r="H146" s="299"/>
      <c r="I146" s="313"/>
      <c r="J146" s="276"/>
      <c r="K146" s="337">
        <f>SUBTOTAL(9,K138:K144)</f>
        <v>126475504.05000001</v>
      </c>
      <c r="L146" s="338"/>
      <c r="M146" s="313">
        <f>SUBTOTAL(9,M138:M144)</f>
        <v>105099.52</v>
      </c>
      <c r="N146" s="313"/>
      <c r="O146" s="313"/>
      <c r="P146" s="313"/>
      <c r="Q146" s="313"/>
      <c r="R146" s="322"/>
      <c r="S146" s="339"/>
      <c r="T146" s="340"/>
      <c r="U146" s="400"/>
      <c r="V146" s="342"/>
      <c r="W146" s="308"/>
    </row>
    <row r="147" spans="1:23" s="320" customFormat="1" ht="15" customHeight="1">
      <c r="A147" s="307"/>
      <c r="B147" s="308"/>
      <c r="D147" s="308"/>
      <c r="E147" s="299"/>
      <c r="F147" s="308"/>
      <c r="G147" s="299"/>
      <c r="H147" s="299"/>
      <c r="I147" s="313"/>
      <c r="J147" s="276"/>
      <c r="K147" s="337"/>
      <c r="L147" s="338"/>
      <c r="M147" s="313"/>
      <c r="N147" s="313"/>
      <c r="O147" s="313"/>
      <c r="P147" s="313"/>
      <c r="Q147" s="313"/>
      <c r="R147" s="322"/>
      <c r="S147" s="339"/>
      <c r="T147" s="340"/>
      <c r="U147" s="400"/>
      <c r="V147" s="342"/>
      <c r="W147" s="308"/>
    </row>
    <row r="148" spans="1:23" s="320" customFormat="1" ht="15" customHeight="1">
      <c r="A148" s="307"/>
      <c r="B148" s="308"/>
      <c r="D148" s="308"/>
      <c r="E148" s="299"/>
      <c r="F148" s="308"/>
      <c r="G148" s="299"/>
      <c r="H148" s="299"/>
      <c r="I148" s="313"/>
      <c r="J148" s="276"/>
      <c r="K148" s="337"/>
      <c r="L148" s="338"/>
      <c r="M148" s="313"/>
      <c r="N148" s="313"/>
      <c r="O148" s="313"/>
      <c r="P148" s="313"/>
      <c r="Q148" s="313"/>
      <c r="R148" s="322"/>
      <c r="S148" s="339"/>
      <c r="T148" s="340"/>
      <c r="U148" s="400"/>
      <c r="V148" s="342"/>
      <c r="W148" s="308"/>
    </row>
    <row r="149" spans="1:23" s="320" customFormat="1" ht="15" customHeight="1">
      <c r="A149" s="307"/>
      <c r="B149" s="308" t="s">
        <v>507</v>
      </c>
      <c r="D149" s="308"/>
      <c r="E149" s="299"/>
      <c r="F149" s="308"/>
      <c r="G149" s="299"/>
      <c r="H149" s="299"/>
      <c r="I149" s="313"/>
      <c r="J149" s="276"/>
      <c r="K149" s="337"/>
      <c r="L149" s="338"/>
      <c r="M149" s="313"/>
      <c r="N149" s="313"/>
      <c r="O149" s="313"/>
      <c r="P149" s="313"/>
      <c r="Q149" s="313"/>
      <c r="R149" s="322"/>
      <c r="S149" s="339"/>
      <c r="T149" s="340"/>
      <c r="U149" s="400"/>
      <c r="V149" s="342"/>
      <c r="W149" s="308"/>
    </row>
    <row r="150" spans="1:23" s="320" customFormat="1" ht="15" customHeight="1">
      <c r="A150" s="287">
        <v>1030</v>
      </c>
      <c r="B150" s="308"/>
      <c r="C150" s="276" t="s">
        <v>508</v>
      </c>
      <c r="D150" s="364"/>
      <c r="E150" s="299"/>
      <c r="F150" s="364"/>
      <c r="G150" s="299"/>
      <c r="H150" s="299"/>
      <c r="I150" s="313"/>
      <c r="J150" s="364"/>
      <c r="K150" s="324">
        <v>22366609.539999999</v>
      </c>
      <c r="L150" s="337"/>
      <c r="M150" s="368">
        <v>22345887.359999999</v>
      </c>
      <c r="N150" s="313"/>
      <c r="O150" s="313"/>
      <c r="P150" s="313"/>
      <c r="Q150" s="313"/>
      <c r="R150" s="322"/>
      <c r="S150" s="339"/>
      <c r="T150" s="340"/>
      <c r="U150" s="400"/>
      <c r="V150" s="342"/>
      <c r="W150" s="308"/>
    </row>
    <row r="151" spans="1:23" s="320" customFormat="1" ht="15" customHeight="1">
      <c r="A151" s="287">
        <v>3030</v>
      </c>
      <c r="B151" s="308"/>
      <c r="C151" s="276" t="s">
        <v>508</v>
      </c>
      <c r="D151" s="364"/>
      <c r="E151" s="299"/>
      <c r="F151" s="364"/>
      <c r="G151" s="299"/>
      <c r="H151" s="299"/>
      <c r="I151" s="313"/>
      <c r="J151" s="364"/>
      <c r="K151" s="324">
        <v>14264277.590000002</v>
      </c>
      <c r="L151" s="337"/>
      <c r="M151" s="368">
        <v>8884478.2800000012</v>
      </c>
      <c r="N151" s="313"/>
      <c r="O151" s="313"/>
      <c r="P151" s="313"/>
      <c r="Q151" s="313"/>
      <c r="R151" s="322"/>
      <c r="S151" s="339"/>
      <c r="T151" s="340"/>
      <c r="U151" s="400"/>
      <c r="V151" s="342"/>
      <c r="W151" s="308"/>
    </row>
    <row r="152" spans="1:23" s="320" customFormat="1" ht="15" customHeight="1">
      <c r="A152" s="287">
        <v>30303</v>
      </c>
      <c r="B152" s="308"/>
      <c r="C152" s="276" t="s">
        <v>509</v>
      </c>
      <c r="D152" s="364"/>
      <c r="E152" s="299"/>
      <c r="F152" s="364"/>
      <c r="G152" s="299"/>
      <c r="H152" s="299"/>
      <c r="I152" s="313"/>
      <c r="J152" s="364"/>
      <c r="K152" s="324">
        <v>1385510.26</v>
      </c>
      <c r="L152" s="337"/>
      <c r="M152" s="368">
        <v>815783.57000000007</v>
      </c>
      <c r="N152" s="313"/>
      <c r="O152" s="313"/>
      <c r="P152" s="313"/>
      <c r="Q152" s="313"/>
      <c r="R152" s="322"/>
      <c r="S152" s="339"/>
      <c r="T152" s="340"/>
      <c r="U152" s="400"/>
      <c r="V152" s="342"/>
      <c r="W152" s="308"/>
    </row>
    <row r="153" spans="1:23" s="320" customFormat="1" ht="15" customHeight="1">
      <c r="A153" s="287">
        <v>3031</v>
      </c>
      <c r="B153" s="308"/>
      <c r="C153" s="276" t="s">
        <v>510</v>
      </c>
      <c r="D153" s="364"/>
      <c r="E153" s="299"/>
      <c r="F153" s="364"/>
      <c r="G153" s="299"/>
      <c r="H153" s="299"/>
      <c r="I153" s="313"/>
      <c r="J153" s="364"/>
      <c r="K153" s="332">
        <v>5092076.5</v>
      </c>
      <c r="L153" s="337"/>
      <c r="M153" s="375">
        <v>2168892.9899999998</v>
      </c>
      <c r="N153" s="313"/>
      <c r="O153" s="313"/>
      <c r="P153" s="313"/>
      <c r="Q153" s="313"/>
      <c r="R153" s="322"/>
      <c r="S153" s="339"/>
      <c r="T153" s="340"/>
      <c r="U153" s="400"/>
      <c r="V153" s="342"/>
      <c r="W153" s="308"/>
    </row>
    <row r="154" spans="1:23" s="320" customFormat="1" ht="15" customHeight="1">
      <c r="A154" s="402"/>
      <c r="B154" s="402"/>
      <c r="C154" s="403"/>
      <c r="D154" s="308"/>
      <c r="E154" s="299"/>
      <c r="F154" s="308"/>
      <c r="G154" s="299"/>
      <c r="H154" s="299"/>
      <c r="I154" s="313"/>
      <c r="J154" s="364"/>
      <c r="K154" s="337"/>
      <c r="L154" s="337"/>
      <c r="M154" s="337"/>
      <c r="N154" s="313"/>
      <c r="O154" s="313"/>
      <c r="P154" s="313"/>
      <c r="Q154" s="313"/>
      <c r="R154" s="322"/>
      <c r="S154" s="339"/>
      <c r="T154" s="340"/>
      <c r="U154" s="400"/>
      <c r="V154" s="342"/>
      <c r="W154" s="308"/>
    </row>
    <row r="155" spans="1:23" s="320" customFormat="1" ht="15" customHeight="1">
      <c r="A155" s="307"/>
      <c r="B155" s="308" t="s">
        <v>511</v>
      </c>
      <c r="D155" s="308"/>
      <c r="E155" s="299"/>
      <c r="F155" s="308"/>
      <c r="G155" s="299"/>
      <c r="H155" s="299"/>
      <c r="I155" s="313"/>
      <c r="J155" s="276"/>
      <c r="K155" s="407">
        <f>SUBTOTAL(9,K150:K153)</f>
        <v>43108473.890000001</v>
      </c>
      <c r="L155" s="362"/>
      <c r="M155" s="408">
        <f>SUBTOTAL(9,M150:M153)</f>
        <v>34215042.200000003</v>
      </c>
      <c r="N155" s="313"/>
      <c r="O155" s="313"/>
      <c r="P155" s="313"/>
      <c r="Q155" s="313"/>
      <c r="R155" s="322"/>
      <c r="S155" s="404"/>
      <c r="T155" s="340"/>
      <c r="U155" s="400"/>
      <c r="V155" s="342"/>
      <c r="W155" s="308"/>
    </row>
    <row r="156" spans="1:23" s="320" customFormat="1" ht="15" customHeight="1">
      <c r="A156" s="307"/>
      <c r="B156" s="308"/>
      <c r="D156" s="308"/>
      <c r="E156" s="299"/>
      <c r="F156" s="308"/>
      <c r="G156" s="299"/>
      <c r="H156" s="299"/>
      <c r="I156" s="313"/>
      <c r="K156" s="338"/>
      <c r="L156" s="338"/>
      <c r="M156" s="313"/>
      <c r="N156" s="313"/>
      <c r="O156" s="313"/>
      <c r="P156" s="313"/>
      <c r="Q156" s="313"/>
      <c r="R156" s="322"/>
      <c r="S156" s="404"/>
      <c r="T156" s="340"/>
      <c r="U156" s="400"/>
      <c r="V156" s="342"/>
      <c r="W156" s="308"/>
    </row>
    <row r="157" spans="1:23" s="320" customFormat="1" ht="15" customHeight="1">
      <c r="A157" s="307"/>
      <c r="B157" s="308"/>
      <c r="D157" s="308"/>
      <c r="E157" s="299"/>
      <c r="F157" s="308"/>
      <c r="G157" s="299"/>
      <c r="H157" s="299"/>
      <c r="I157" s="313"/>
      <c r="K157" s="338"/>
      <c r="L157" s="338"/>
      <c r="M157" s="313"/>
      <c r="N157" s="313"/>
      <c r="O157" s="313"/>
      <c r="P157" s="313"/>
      <c r="Q157" s="313"/>
      <c r="R157" s="322"/>
      <c r="S157" s="404"/>
      <c r="T157" s="340"/>
      <c r="U157" s="400"/>
      <c r="V157" s="342"/>
      <c r="W157" s="308"/>
    </row>
    <row r="158" spans="1:23" s="320" customFormat="1" ht="15" customHeight="1" thickBot="1">
      <c r="A158" s="307"/>
      <c r="B158" s="308" t="s">
        <v>512</v>
      </c>
      <c r="D158" s="308"/>
      <c r="E158" s="299"/>
      <c r="F158" s="308"/>
      <c r="G158" s="299"/>
      <c r="H158" s="299"/>
      <c r="I158" s="313"/>
      <c r="J158" s="276"/>
      <c r="K158" s="396">
        <f>SUBTOTAL(9,K14:K155)</f>
        <v>2185890829.4100003</v>
      </c>
      <c r="L158" s="338"/>
      <c r="M158" s="398">
        <f>SUBTOTAL(9,M14:M155)</f>
        <v>877114375.08000004</v>
      </c>
      <c r="N158" s="313"/>
      <c r="O158" s="398">
        <f>SUBTOTAL(9,O14:O155)</f>
        <v>1479905465</v>
      </c>
      <c r="P158" s="313"/>
      <c r="Q158" s="398">
        <f>SUBTOTAL(9,Q14:Q155)</f>
        <v>75344143</v>
      </c>
      <c r="R158" s="322"/>
      <c r="S158" s="404"/>
      <c r="T158" s="340"/>
      <c r="U158" s="400"/>
      <c r="V158" s="342"/>
      <c r="W158" s="308"/>
    </row>
    <row r="159" spans="1:23" ht="15" customHeight="1" thickTop="1">
      <c r="B159" s="308"/>
      <c r="D159" s="308"/>
      <c r="E159" s="299"/>
      <c r="F159" s="308"/>
      <c r="G159" s="299"/>
      <c r="H159" s="299"/>
      <c r="I159" s="313"/>
      <c r="J159" s="320"/>
      <c r="K159" s="391"/>
      <c r="L159" s="338"/>
      <c r="M159" s="313"/>
      <c r="N159" s="313"/>
      <c r="O159" s="313"/>
      <c r="P159" s="313"/>
      <c r="Q159" s="392"/>
      <c r="S159" s="404"/>
      <c r="T159" s="340"/>
      <c r="U159" s="400"/>
      <c r="V159" s="293"/>
      <c r="W159" s="277"/>
    </row>
    <row r="160" spans="1:23" ht="15" customHeight="1">
      <c r="B160" s="308"/>
      <c r="D160" s="308"/>
      <c r="E160" s="299"/>
      <c r="F160" s="308"/>
      <c r="G160" s="299"/>
      <c r="H160" s="299"/>
      <c r="I160" s="313"/>
      <c r="J160" s="320"/>
      <c r="K160" s="391"/>
      <c r="L160" s="338"/>
      <c r="M160" s="313"/>
      <c r="N160" s="313"/>
      <c r="O160" s="313"/>
      <c r="P160" s="313"/>
      <c r="Q160" s="392"/>
      <c r="S160" s="404"/>
      <c r="T160" s="340"/>
      <c r="U160" s="400"/>
      <c r="V160" s="293"/>
      <c r="W160" s="277"/>
    </row>
    <row r="161" spans="1:23" ht="15" customHeight="1">
      <c r="B161" s="308"/>
      <c r="D161" s="308"/>
      <c r="E161" s="299"/>
      <c r="F161" s="308"/>
      <c r="G161" s="299"/>
      <c r="H161" s="299"/>
      <c r="I161" s="313"/>
      <c r="J161" s="320"/>
      <c r="K161" s="391"/>
      <c r="L161" s="338"/>
      <c r="M161" s="313"/>
      <c r="N161" s="313"/>
      <c r="O161" s="313"/>
      <c r="P161" s="313"/>
      <c r="Q161" s="392"/>
      <c r="S161" s="404"/>
      <c r="T161" s="340"/>
      <c r="U161" s="400"/>
      <c r="V161" s="293"/>
      <c r="W161" s="277"/>
    </row>
    <row r="162" spans="1:23" ht="15" customHeight="1">
      <c r="B162" s="409" t="s">
        <v>397</v>
      </c>
      <c r="C162" s="290" t="s">
        <v>513</v>
      </c>
      <c r="D162" s="315"/>
      <c r="E162" s="281"/>
      <c r="F162" s="315"/>
      <c r="G162" s="281"/>
      <c r="H162" s="281"/>
      <c r="J162" s="322"/>
      <c r="K162" s="324"/>
      <c r="L162" s="324"/>
      <c r="R162" s="371"/>
      <c r="S162" s="369"/>
      <c r="T162" s="330"/>
      <c r="V162" s="293"/>
      <c r="W162" s="277"/>
    </row>
    <row r="163" spans="1:23" ht="15" customHeight="1">
      <c r="B163" s="410"/>
      <c r="C163" s="277"/>
      <c r="D163" s="308"/>
      <c r="E163" s="281"/>
      <c r="F163" s="308"/>
      <c r="G163" s="281"/>
      <c r="H163" s="281"/>
      <c r="J163" s="308"/>
      <c r="R163" s="371"/>
      <c r="V163" s="293"/>
      <c r="W163" s="277"/>
    </row>
    <row r="164" spans="1:23" ht="15" customHeight="1">
      <c r="A164" s="411"/>
      <c r="B164" s="409" t="s">
        <v>514</v>
      </c>
      <c r="C164" s="290" t="s">
        <v>515</v>
      </c>
      <c r="D164" s="308"/>
      <c r="E164" s="281"/>
      <c r="F164" s="308"/>
      <c r="G164" s="281"/>
      <c r="H164" s="281"/>
      <c r="J164" s="308"/>
      <c r="K164" s="412"/>
      <c r="L164" s="413"/>
      <c r="M164" s="414"/>
      <c r="R164" s="371"/>
      <c r="V164" s="293"/>
      <c r="W164" s="277"/>
    </row>
    <row r="165" spans="1:23" ht="15" customHeight="1">
      <c r="B165" s="410"/>
      <c r="C165" s="290" t="s">
        <v>516</v>
      </c>
      <c r="E165" s="415" t="s">
        <v>375</v>
      </c>
      <c r="G165" s="415" t="s">
        <v>383</v>
      </c>
      <c r="K165" s="412"/>
      <c r="L165" s="324"/>
      <c r="R165" s="371"/>
      <c r="V165" s="293"/>
      <c r="W165" s="277"/>
    </row>
    <row r="166" spans="1:23" ht="15" customHeight="1">
      <c r="B166" s="410"/>
      <c r="C166" s="277"/>
      <c r="D166" s="308"/>
      <c r="E166" s="416">
        <v>348</v>
      </c>
      <c r="F166" s="308"/>
      <c r="G166" s="416">
        <v>6.9</v>
      </c>
      <c r="H166" s="281"/>
      <c r="J166" s="308"/>
      <c r="R166" s="371"/>
      <c r="V166" s="293"/>
      <c r="W166" s="277"/>
    </row>
    <row r="167" spans="1:23" ht="15" customHeight="1">
      <c r="B167" s="410"/>
      <c r="C167" s="277"/>
      <c r="D167" s="308"/>
      <c r="E167" s="416">
        <v>351</v>
      </c>
      <c r="F167" s="308"/>
      <c r="G167" s="416">
        <v>6.9</v>
      </c>
      <c r="H167" s="281"/>
      <c r="J167" s="308"/>
      <c r="R167" s="371"/>
      <c r="V167" s="293"/>
      <c r="W167" s="277"/>
    </row>
    <row r="168" spans="1:23" ht="15" customHeight="1">
      <c r="E168" s="416">
        <v>363</v>
      </c>
      <c r="G168" s="416">
        <v>6.9</v>
      </c>
    </row>
    <row r="169" spans="1:23" ht="15" customHeight="1"/>
    <row r="170" spans="1:23" ht="15" customHeight="1">
      <c r="B170" s="417"/>
      <c r="C170" s="417" t="s">
        <v>517</v>
      </c>
      <c r="K170" s="412"/>
    </row>
    <row r="171" spans="1:23" s="291" customFormat="1" ht="15" customHeight="1">
      <c r="A171" s="287"/>
      <c r="B171" s="417"/>
      <c r="C171" s="417" t="s">
        <v>518</v>
      </c>
      <c r="D171" s="276"/>
      <c r="E171" s="415" t="s">
        <v>375</v>
      </c>
      <c r="F171" s="276"/>
      <c r="G171" s="415" t="s">
        <v>383</v>
      </c>
      <c r="H171" s="358"/>
      <c r="I171" s="288"/>
      <c r="J171" s="276"/>
      <c r="K171" s="412"/>
      <c r="L171" s="289"/>
      <c r="M171" s="288"/>
      <c r="N171" s="288"/>
      <c r="O171" s="288"/>
      <c r="P171" s="288"/>
      <c r="Q171" s="288"/>
      <c r="R171" s="406"/>
      <c r="S171" s="288"/>
      <c r="U171" s="292"/>
      <c r="V171" s="276"/>
      <c r="W171" s="276"/>
    </row>
    <row r="172" spans="1:23" s="291" customFormat="1" ht="15" customHeight="1">
      <c r="A172" s="287"/>
      <c r="B172" s="276"/>
      <c r="C172" s="276"/>
      <c r="D172" s="276"/>
      <c r="E172" s="416">
        <v>370.7</v>
      </c>
      <c r="F172" s="276"/>
      <c r="G172" s="358">
        <v>10.74</v>
      </c>
      <c r="H172" s="358"/>
      <c r="I172" s="288"/>
      <c r="J172" s="276"/>
      <c r="K172" s="289"/>
      <c r="L172" s="289"/>
      <c r="M172" s="288"/>
      <c r="N172" s="288"/>
      <c r="O172" s="288"/>
      <c r="P172" s="288"/>
      <c r="Q172" s="288"/>
      <c r="R172" s="406"/>
      <c r="S172" s="288"/>
      <c r="U172" s="292"/>
      <c r="V172" s="276"/>
      <c r="W172" s="276"/>
    </row>
    <row r="173" spans="1:23" s="291" customFormat="1" ht="15" customHeight="1">
      <c r="A173" s="287"/>
      <c r="B173" s="276"/>
      <c r="C173" s="276"/>
      <c r="D173" s="276"/>
      <c r="E173" s="416">
        <v>394.7</v>
      </c>
      <c r="F173" s="276"/>
      <c r="G173" s="358">
        <v>10.74</v>
      </c>
      <c r="H173" s="358"/>
      <c r="I173" s="288"/>
      <c r="J173" s="276"/>
      <c r="K173" s="289"/>
      <c r="L173" s="289"/>
      <c r="M173" s="288"/>
      <c r="N173" s="288"/>
      <c r="O173" s="288"/>
      <c r="P173" s="288"/>
      <c r="Q173" s="288"/>
      <c r="R173" s="406"/>
      <c r="S173" s="288"/>
      <c r="U173" s="292"/>
      <c r="V173" s="276"/>
      <c r="W173" s="276"/>
    </row>
    <row r="174" spans="1:23" s="291" customFormat="1" ht="15" customHeight="1">
      <c r="A174" s="287"/>
      <c r="B174" s="276"/>
      <c r="C174" s="276"/>
      <c r="D174" s="276"/>
      <c r="E174" s="358"/>
      <c r="F174" s="276"/>
      <c r="G174" s="358"/>
      <c r="H174" s="358"/>
      <c r="I174" s="288"/>
      <c r="J174" s="276"/>
      <c r="K174" s="289"/>
      <c r="L174" s="289"/>
      <c r="M174" s="324"/>
      <c r="N174" s="288"/>
      <c r="O174" s="288"/>
      <c r="P174" s="288"/>
      <c r="Q174" s="288"/>
      <c r="R174" s="406"/>
      <c r="S174" s="288"/>
      <c r="U174" s="292"/>
      <c r="V174" s="276"/>
      <c r="W174" s="276"/>
    </row>
    <row r="175" spans="1:23" s="291" customFormat="1" ht="15" customHeight="1">
      <c r="A175" s="287"/>
      <c r="B175" s="276"/>
      <c r="C175" s="417" t="s">
        <v>519</v>
      </c>
      <c r="D175" s="276"/>
      <c r="E175" s="358"/>
      <c r="F175" s="276"/>
      <c r="G175" s="358"/>
      <c r="H175" s="358"/>
      <c r="I175" s="288"/>
      <c r="J175" s="276"/>
      <c r="K175" s="289"/>
      <c r="L175" s="289"/>
      <c r="M175" s="288"/>
      <c r="N175" s="288"/>
      <c r="O175" s="288"/>
      <c r="P175" s="288"/>
      <c r="Q175" s="288"/>
      <c r="R175" s="406"/>
      <c r="S175" s="288"/>
      <c r="U175" s="292"/>
      <c r="V175" s="276"/>
      <c r="W175" s="276"/>
    </row>
    <row r="176" spans="1:23" s="291" customFormat="1" ht="15" customHeight="1">
      <c r="A176" s="287"/>
      <c r="B176" s="276"/>
      <c r="C176" s="417" t="s">
        <v>520</v>
      </c>
      <c r="D176" s="276"/>
      <c r="E176" s="415" t="s">
        <v>375</v>
      </c>
      <c r="F176" s="276"/>
      <c r="G176" s="415" t="s">
        <v>383</v>
      </c>
      <c r="H176" s="358"/>
      <c r="I176" s="288"/>
      <c r="J176" s="276"/>
      <c r="K176" s="289"/>
      <c r="L176" s="289"/>
      <c r="M176" s="288"/>
      <c r="N176" s="288"/>
      <c r="O176" s="288"/>
      <c r="P176" s="288"/>
      <c r="Q176" s="288"/>
      <c r="R176" s="406"/>
      <c r="S176" s="288"/>
      <c r="U176" s="292"/>
      <c r="V176" s="276"/>
      <c r="W176" s="276"/>
    </row>
    <row r="177" spans="1:23" s="291" customFormat="1" ht="15" customHeight="1">
      <c r="A177" s="287"/>
      <c r="B177" s="276"/>
      <c r="C177" s="276"/>
      <c r="D177" s="276"/>
      <c r="E177" s="416">
        <v>371.7</v>
      </c>
      <c r="F177" s="276"/>
      <c r="G177" s="358">
        <v>10.63</v>
      </c>
      <c r="H177" s="358"/>
      <c r="I177" s="288"/>
      <c r="J177" s="276"/>
      <c r="K177" s="289"/>
      <c r="L177" s="289"/>
      <c r="M177" s="288"/>
      <c r="N177" s="288"/>
      <c r="O177" s="288"/>
      <c r="P177" s="288"/>
      <c r="Q177" s="288"/>
      <c r="R177" s="406"/>
      <c r="S177" s="288"/>
      <c r="U177" s="292"/>
      <c r="V177" s="276"/>
      <c r="W177" s="276"/>
    </row>
    <row r="178" spans="1:23" s="291" customFormat="1" ht="15" customHeight="1">
      <c r="A178" s="287"/>
      <c r="B178" s="276"/>
      <c r="C178" s="276"/>
      <c r="D178" s="276"/>
      <c r="E178" s="358">
        <v>394.72</v>
      </c>
      <c r="F178" s="276"/>
      <c r="G178" s="358">
        <v>10.63</v>
      </c>
      <c r="H178" s="358"/>
      <c r="I178" s="288"/>
      <c r="J178" s="276"/>
      <c r="K178" s="289"/>
      <c r="L178" s="289"/>
      <c r="M178" s="288"/>
      <c r="N178" s="288"/>
      <c r="O178" s="288"/>
      <c r="P178" s="288"/>
      <c r="Q178" s="288"/>
      <c r="R178" s="406"/>
      <c r="S178" s="288"/>
      <c r="U178" s="292"/>
      <c r="V178" s="276"/>
      <c r="W178" s="276"/>
    </row>
    <row r="179" spans="1:23" s="291" customFormat="1" ht="15" customHeight="1">
      <c r="A179" s="287"/>
      <c r="B179" s="276"/>
      <c r="C179" s="276"/>
      <c r="D179" s="276"/>
      <c r="E179" s="358"/>
      <c r="F179" s="276"/>
      <c r="G179" s="358"/>
      <c r="H179" s="358"/>
      <c r="I179" s="288"/>
      <c r="J179" s="276"/>
      <c r="K179" s="289"/>
      <c r="L179" s="289"/>
      <c r="M179" s="288"/>
      <c r="N179" s="288"/>
      <c r="O179" s="288"/>
      <c r="P179" s="288"/>
      <c r="Q179" s="288"/>
      <c r="R179" s="406"/>
      <c r="S179" s="288"/>
      <c r="U179" s="292"/>
      <c r="V179" s="276"/>
      <c r="W179" s="276"/>
    </row>
    <row r="180" spans="1:23" s="291" customFormat="1" ht="15" customHeight="1">
      <c r="A180" s="287"/>
      <c r="B180" s="276"/>
      <c r="C180" s="276"/>
      <c r="D180" s="276"/>
      <c r="E180" s="358"/>
      <c r="F180" s="276"/>
      <c r="G180" s="358"/>
      <c r="H180" s="358"/>
      <c r="I180" s="288"/>
      <c r="J180" s="276"/>
      <c r="K180" s="289"/>
      <c r="L180" s="289"/>
      <c r="M180" s="288"/>
      <c r="N180" s="288"/>
      <c r="O180" s="288"/>
      <c r="P180" s="288"/>
      <c r="Q180" s="288"/>
      <c r="R180" s="406"/>
      <c r="S180" s="288"/>
      <c r="U180" s="292"/>
      <c r="V180" s="276"/>
      <c r="W180" s="276"/>
    </row>
    <row r="181" spans="1:23" s="291" customFormat="1" ht="15" customHeight="1">
      <c r="A181" s="287"/>
      <c r="B181" s="276"/>
      <c r="C181" s="276"/>
      <c r="D181" s="276"/>
      <c r="E181" s="358"/>
      <c r="F181" s="276"/>
      <c r="G181" s="358"/>
      <c r="H181" s="358"/>
      <c r="I181" s="288"/>
      <c r="J181" s="276"/>
      <c r="K181" s="289"/>
      <c r="L181" s="289"/>
      <c r="M181" s="288"/>
      <c r="N181" s="288"/>
      <c r="O181" s="288"/>
      <c r="P181" s="288"/>
      <c r="Q181" s="288"/>
      <c r="R181" s="406"/>
      <c r="S181" s="288"/>
      <c r="U181" s="292"/>
      <c r="V181" s="276"/>
      <c r="W181" s="276"/>
    </row>
    <row r="182" spans="1:23" s="291" customFormat="1" ht="15" customHeight="1">
      <c r="A182" s="287"/>
      <c r="B182" s="276"/>
      <c r="C182" s="276"/>
      <c r="D182" s="276"/>
      <c r="E182" s="358"/>
      <c r="F182" s="276"/>
      <c r="G182" s="358"/>
      <c r="H182" s="358"/>
      <c r="I182" s="288"/>
      <c r="J182" s="276"/>
      <c r="K182" s="289"/>
      <c r="L182" s="289"/>
      <c r="M182" s="288"/>
      <c r="N182" s="288"/>
      <c r="O182" s="288"/>
      <c r="P182" s="288"/>
      <c r="Q182" s="288"/>
      <c r="R182" s="418"/>
      <c r="S182" s="288"/>
      <c r="U182" s="292"/>
      <c r="V182" s="276"/>
      <c r="W182" s="276"/>
    </row>
    <row r="183" spans="1:23" s="291" customFormat="1" ht="15" customHeight="1">
      <c r="A183" s="287"/>
      <c r="B183" s="276"/>
      <c r="C183" s="276"/>
      <c r="D183" s="276"/>
      <c r="E183" s="358"/>
      <c r="F183" s="276"/>
      <c r="G183" s="358"/>
      <c r="H183" s="358"/>
      <c r="I183" s="288"/>
      <c r="J183" s="276"/>
      <c r="K183" s="289"/>
      <c r="L183" s="289"/>
      <c r="M183" s="288"/>
      <c r="N183" s="288"/>
      <c r="O183" s="288"/>
      <c r="P183" s="288"/>
      <c r="Q183" s="288"/>
      <c r="R183" s="418"/>
      <c r="S183" s="288"/>
      <c r="U183" s="292"/>
      <c r="V183" s="276"/>
      <c r="W183" s="276"/>
    </row>
    <row r="184" spans="1:23" s="291" customFormat="1" ht="15" customHeight="1">
      <c r="A184" s="287"/>
      <c r="B184" s="276"/>
      <c r="C184" s="276"/>
      <c r="D184" s="276"/>
      <c r="E184" s="358"/>
      <c r="F184" s="276"/>
      <c r="G184" s="358"/>
      <c r="H184" s="358"/>
      <c r="I184" s="288"/>
      <c r="J184" s="276"/>
      <c r="K184" s="289"/>
      <c r="L184" s="289"/>
      <c r="M184" s="288"/>
      <c r="N184" s="288"/>
      <c r="O184" s="288"/>
      <c r="P184" s="288"/>
      <c r="Q184" s="288"/>
      <c r="R184" s="406"/>
      <c r="S184" s="288"/>
      <c r="U184" s="292"/>
      <c r="V184" s="276"/>
      <c r="W184" s="276"/>
    </row>
    <row r="185" spans="1:23" s="291" customFormat="1" ht="15" customHeight="1">
      <c r="A185" s="287"/>
      <c r="B185" s="276"/>
      <c r="C185" s="276"/>
      <c r="D185" s="276"/>
      <c r="E185" s="358"/>
      <c r="F185" s="276"/>
      <c r="G185" s="358"/>
      <c r="H185" s="358"/>
      <c r="I185" s="288"/>
      <c r="J185" s="276"/>
      <c r="K185" s="289"/>
      <c r="L185" s="289"/>
      <c r="M185" s="288"/>
      <c r="N185" s="288"/>
      <c r="O185" s="288"/>
      <c r="P185" s="288"/>
      <c r="Q185" s="288"/>
      <c r="R185" s="406"/>
      <c r="S185" s="288"/>
      <c r="U185" s="292"/>
      <c r="V185" s="276"/>
      <c r="W185" s="276"/>
    </row>
    <row r="186" spans="1:23" s="291" customFormat="1" ht="15" customHeight="1">
      <c r="A186" s="287"/>
      <c r="B186" s="276"/>
      <c r="C186" s="276"/>
      <c r="D186" s="276"/>
      <c r="E186" s="358"/>
      <c r="F186" s="276"/>
      <c r="G186" s="358"/>
      <c r="H186" s="358"/>
      <c r="I186" s="288"/>
      <c r="J186" s="276"/>
      <c r="K186" s="289"/>
      <c r="L186" s="289"/>
      <c r="M186" s="288"/>
      <c r="N186" s="288"/>
      <c r="O186" s="288"/>
      <c r="P186" s="288"/>
      <c r="Q186" s="288"/>
      <c r="R186" s="371"/>
      <c r="S186" s="288"/>
      <c r="U186" s="292"/>
      <c r="V186" s="276"/>
      <c r="W186" s="276"/>
    </row>
    <row r="187" spans="1:23" s="291" customFormat="1" ht="15" customHeight="1">
      <c r="A187" s="287"/>
      <c r="B187" s="276"/>
      <c r="C187" s="276"/>
      <c r="D187" s="276"/>
      <c r="E187" s="358"/>
      <c r="F187" s="276"/>
      <c r="G187" s="358"/>
      <c r="H187" s="358"/>
      <c r="I187" s="288"/>
      <c r="J187" s="276"/>
      <c r="K187" s="289"/>
      <c r="L187" s="289"/>
      <c r="M187" s="288"/>
      <c r="N187" s="288"/>
      <c r="O187" s="288"/>
      <c r="P187" s="288"/>
      <c r="Q187" s="288"/>
      <c r="R187" s="371"/>
      <c r="S187" s="288"/>
      <c r="U187" s="292"/>
      <c r="V187" s="276"/>
      <c r="W187" s="276"/>
    </row>
    <row r="188" spans="1:23" s="291" customFormat="1" ht="15" customHeight="1">
      <c r="A188" s="287"/>
      <c r="B188" s="276"/>
      <c r="C188" s="276"/>
      <c r="D188" s="276"/>
      <c r="E188" s="358"/>
      <c r="F188" s="276"/>
      <c r="G188" s="358"/>
      <c r="H188" s="358"/>
      <c r="I188" s="288"/>
      <c r="J188" s="276"/>
      <c r="K188" s="289"/>
      <c r="L188" s="289"/>
      <c r="M188" s="288"/>
      <c r="N188" s="288"/>
      <c r="O188" s="288"/>
      <c r="P188" s="288"/>
      <c r="Q188" s="288"/>
      <c r="R188" s="371"/>
      <c r="S188" s="288"/>
      <c r="U188" s="292"/>
      <c r="V188" s="276"/>
      <c r="W188" s="276"/>
    </row>
    <row r="189" spans="1:23" s="291" customFormat="1" ht="15" customHeight="1">
      <c r="A189" s="287"/>
      <c r="B189" s="276"/>
      <c r="C189" s="276"/>
      <c r="D189" s="276"/>
      <c r="E189" s="358"/>
      <c r="F189" s="276"/>
      <c r="G189" s="358"/>
      <c r="H189" s="358"/>
      <c r="I189" s="288"/>
      <c r="J189" s="276"/>
      <c r="K189" s="289"/>
      <c r="L189" s="289"/>
      <c r="M189" s="288"/>
      <c r="N189" s="288"/>
      <c r="O189" s="288"/>
      <c r="P189" s="288"/>
      <c r="Q189" s="288"/>
      <c r="R189" s="419"/>
      <c r="S189" s="288"/>
      <c r="U189" s="292"/>
      <c r="V189" s="276"/>
      <c r="W189" s="276"/>
    </row>
    <row r="190" spans="1:23" s="291" customFormat="1" ht="15" customHeight="1">
      <c r="A190" s="287"/>
      <c r="B190" s="276"/>
      <c r="C190" s="276"/>
      <c r="D190" s="276"/>
      <c r="E190" s="358"/>
      <c r="F190" s="276"/>
      <c r="G190" s="358"/>
      <c r="H190" s="358"/>
      <c r="I190" s="288"/>
      <c r="J190" s="276"/>
      <c r="K190" s="289"/>
      <c r="L190" s="289"/>
      <c r="M190" s="288"/>
      <c r="N190" s="288"/>
      <c r="O190" s="288"/>
      <c r="P190" s="288"/>
      <c r="Q190" s="288"/>
      <c r="R190" s="371"/>
      <c r="S190" s="288"/>
      <c r="U190" s="292"/>
      <c r="V190" s="276"/>
      <c r="W190" s="276"/>
    </row>
    <row r="191" spans="1:23" s="291" customFormat="1" ht="15" customHeight="1">
      <c r="A191" s="287"/>
      <c r="B191" s="276"/>
      <c r="C191" s="276"/>
      <c r="D191" s="276"/>
      <c r="E191" s="358"/>
      <c r="F191" s="276"/>
      <c r="G191" s="358"/>
      <c r="H191" s="358"/>
      <c r="I191" s="288"/>
      <c r="J191" s="276"/>
      <c r="K191" s="289"/>
      <c r="L191" s="289"/>
      <c r="M191" s="288"/>
      <c r="N191" s="288"/>
      <c r="O191" s="288"/>
      <c r="P191" s="288"/>
      <c r="Q191" s="288"/>
      <c r="R191" s="406"/>
      <c r="S191" s="288"/>
      <c r="U191" s="292"/>
      <c r="V191" s="276"/>
      <c r="W191" s="276"/>
    </row>
    <row r="192" spans="1:23" s="291" customFormat="1" ht="15" customHeight="1">
      <c r="A192" s="287"/>
      <c r="B192" s="276"/>
      <c r="C192" s="276"/>
      <c r="D192" s="276"/>
      <c r="E192" s="358"/>
      <c r="F192" s="276"/>
      <c r="G192" s="358"/>
      <c r="H192" s="358"/>
      <c r="I192" s="288"/>
      <c r="J192" s="276"/>
      <c r="K192" s="289"/>
      <c r="L192" s="289"/>
      <c r="M192" s="288"/>
      <c r="N192" s="288"/>
      <c r="O192" s="288"/>
      <c r="P192" s="288"/>
      <c r="Q192" s="288"/>
      <c r="R192" s="406"/>
      <c r="S192" s="288"/>
      <c r="U192" s="292"/>
      <c r="V192" s="276"/>
      <c r="W192" s="276"/>
    </row>
    <row r="193" spans="1:23" s="291" customFormat="1" ht="15" customHeight="1">
      <c r="A193" s="287"/>
      <c r="B193" s="276"/>
      <c r="C193" s="276"/>
      <c r="D193" s="276"/>
      <c r="E193" s="358"/>
      <c r="F193" s="276"/>
      <c r="G193" s="358"/>
      <c r="H193" s="358"/>
      <c r="I193" s="288"/>
      <c r="J193" s="276"/>
      <c r="K193" s="289"/>
      <c r="L193" s="289"/>
      <c r="M193" s="288"/>
      <c r="N193" s="288"/>
      <c r="O193" s="288"/>
      <c r="P193" s="288"/>
      <c r="Q193" s="288"/>
      <c r="R193" s="406"/>
      <c r="S193" s="288"/>
      <c r="U193" s="292"/>
      <c r="V193" s="276"/>
      <c r="W193" s="276"/>
    </row>
    <row r="194" spans="1:23" s="291" customFormat="1" ht="15" customHeight="1">
      <c r="A194" s="287"/>
      <c r="B194" s="276"/>
      <c r="C194" s="276"/>
      <c r="D194" s="276"/>
      <c r="E194" s="358"/>
      <c r="F194" s="276"/>
      <c r="G194" s="358"/>
      <c r="H194" s="358"/>
      <c r="I194" s="288"/>
      <c r="J194" s="276"/>
      <c r="K194" s="289"/>
      <c r="L194" s="289"/>
      <c r="M194" s="288"/>
      <c r="N194" s="288"/>
      <c r="O194" s="288"/>
      <c r="P194" s="288"/>
      <c r="Q194" s="288"/>
      <c r="R194" s="406"/>
      <c r="S194" s="288"/>
      <c r="U194" s="292"/>
      <c r="V194" s="276"/>
      <c r="W194" s="276"/>
    </row>
    <row r="195" spans="1:23" s="291" customFormat="1" ht="15" customHeight="1">
      <c r="A195" s="287"/>
      <c r="B195" s="276"/>
      <c r="C195" s="276"/>
      <c r="D195" s="276"/>
      <c r="E195" s="358"/>
      <c r="F195" s="276"/>
      <c r="G195" s="358"/>
      <c r="H195" s="358"/>
      <c r="I195" s="288"/>
      <c r="J195" s="276"/>
      <c r="K195" s="289"/>
      <c r="L195" s="289"/>
      <c r="M195" s="288"/>
      <c r="N195" s="288"/>
      <c r="O195" s="288"/>
      <c r="P195" s="288"/>
      <c r="Q195" s="288"/>
      <c r="R195" s="406"/>
      <c r="S195" s="288"/>
      <c r="U195" s="292"/>
      <c r="V195" s="276"/>
      <c r="W195" s="276"/>
    </row>
    <row r="196" spans="1:23" s="291" customFormat="1" ht="15" customHeight="1">
      <c r="A196" s="287"/>
      <c r="B196" s="276"/>
      <c r="C196" s="276"/>
      <c r="D196" s="276"/>
      <c r="E196" s="358"/>
      <c r="F196" s="276"/>
      <c r="G196" s="358"/>
      <c r="H196" s="358"/>
      <c r="I196" s="288"/>
      <c r="J196" s="276"/>
      <c r="K196" s="289"/>
      <c r="L196" s="289"/>
      <c r="M196" s="288"/>
      <c r="N196" s="288"/>
      <c r="O196" s="288"/>
      <c r="P196" s="288"/>
      <c r="Q196" s="288"/>
      <c r="R196" s="406"/>
      <c r="S196" s="288"/>
      <c r="U196" s="292"/>
      <c r="V196" s="276"/>
      <c r="W196" s="276"/>
    </row>
  </sheetData>
  <printOptions horizontalCentered="1"/>
  <pageMargins left="0.75" right="0.75" top="0.75" bottom="0.5" header="0.3" footer="0.3"/>
  <pageSetup scale="45" fitToHeight="4" orientation="landscape" r:id="rId1"/>
  <headerFooter alignWithMargins="0">
    <oddHeader>&amp;R&amp;"Times New Roman,Bold"&amp;10KyPSC Case No. 2022-00372
AG-DR-01-117 Attachment 1 - Depreciation Table 1
Page &amp;P of &amp;N</oddHeader>
  </headerFooter>
  <rowBreaks count="2" manualBreakCount="2">
    <brk id="72" max="21" man="1"/>
    <brk id="13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pageSetUpPr autoPageBreaks="0"/>
  </sheetPr>
  <dimension ref="A1:Y196"/>
  <sheetViews>
    <sheetView topLeftCell="A4" zoomScale="75" zoomScaleNormal="75" workbookViewId="0">
      <selection activeCell="I29" sqref="I29:I55"/>
    </sheetView>
  </sheetViews>
  <sheetFormatPr defaultColWidth="11.26953125" defaultRowHeight="15.5"/>
  <cols>
    <col min="1" max="1" width="8.7265625" style="287" customWidth="1"/>
    <col min="2" max="2" width="2.26953125" style="276" customWidth="1"/>
    <col min="3" max="3" width="88.453125" style="276" customWidth="1"/>
    <col min="4" max="4" width="3.54296875" style="276" customWidth="1"/>
    <col min="5" max="5" width="16.453125" style="358" customWidth="1"/>
    <col min="6" max="6" width="3.54296875" style="276" customWidth="1"/>
    <col min="7" max="7" width="16.453125" style="358" customWidth="1"/>
    <col min="8" max="8" width="3.54296875" style="358" customWidth="1"/>
    <col min="9" max="9" width="16.453125" style="288" customWidth="1"/>
    <col min="10" max="10" width="3.54296875" style="276" customWidth="1"/>
    <col min="11" max="11" width="24.453125" style="289" bestFit="1" customWidth="1"/>
    <col min="12" max="12" width="3.54296875" style="289" customWidth="1"/>
    <col min="13" max="13" width="19" style="288" customWidth="1"/>
    <col min="14" max="14" width="3.54296875" style="288" customWidth="1"/>
    <col min="15" max="15" width="17.1796875" style="288" bestFit="1" customWidth="1"/>
    <col min="16" max="16" width="3.54296875" style="288" customWidth="1"/>
    <col min="17" max="17" width="16.453125" style="288" customWidth="1"/>
    <col min="18" max="18" width="3.54296875" style="322" customWidth="1"/>
    <col min="19" max="19" width="13.81640625" style="288" customWidth="1"/>
    <col min="20" max="20" width="3.54296875" style="291" customWidth="1"/>
    <col min="21" max="21" width="13.81640625" style="292" customWidth="1"/>
    <col min="22" max="22" width="3.54296875" style="276" customWidth="1"/>
    <col min="23" max="23" width="19.453125" style="276" customWidth="1"/>
    <col min="24" max="24" width="14.7265625" style="276" bestFit="1" customWidth="1"/>
    <col min="25" max="250" width="11.26953125" style="276"/>
    <col min="251" max="251" width="6.453125" style="276" customWidth="1"/>
    <col min="252" max="252" width="4.26953125" style="276" customWidth="1"/>
    <col min="253" max="253" width="64.453125" style="276" customWidth="1"/>
    <col min="254" max="254" width="2.26953125" style="276" customWidth="1"/>
    <col min="255" max="255" width="14.1796875" style="276" customWidth="1"/>
    <col min="256" max="256" width="3.26953125" style="276" customWidth="1"/>
    <col min="257" max="257" width="12.54296875" style="276" customWidth="1"/>
    <col min="258" max="258" width="2.81640625" style="276" customWidth="1"/>
    <col min="259" max="259" width="20.7265625" style="276" customWidth="1"/>
    <col min="260" max="260" width="2.453125" style="276" customWidth="1"/>
    <col min="261" max="261" width="16" style="276" customWidth="1"/>
    <col min="262" max="262" width="3.1796875" style="276" customWidth="1"/>
    <col min="263" max="263" width="16.1796875" style="276" customWidth="1"/>
    <col min="264" max="264" width="2.81640625" style="276" customWidth="1"/>
    <col min="265" max="265" width="15.26953125" style="276" customWidth="1"/>
    <col min="266" max="266" width="3.54296875" style="276" customWidth="1"/>
    <col min="267" max="267" width="13.81640625" style="276" bestFit="1" customWidth="1"/>
    <col min="268" max="268" width="2.81640625" style="276" customWidth="1"/>
    <col min="269" max="269" width="13.81640625" style="276" customWidth="1"/>
    <col min="270" max="270" width="3.81640625" style="276" customWidth="1"/>
    <col min="271" max="271" width="12.54296875" style="276" customWidth="1"/>
    <col min="272" max="506" width="11.26953125" style="276"/>
    <col min="507" max="507" width="6.453125" style="276" customWidth="1"/>
    <col min="508" max="508" width="4.26953125" style="276" customWidth="1"/>
    <col min="509" max="509" width="64.453125" style="276" customWidth="1"/>
    <col min="510" max="510" width="2.26953125" style="276" customWidth="1"/>
    <col min="511" max="511" width="14.1796875" style="276" customWidth="1"/>
    <col min="512" max="512" width="3.26953125" style="276" customWidth="1"/>
    <col min="513" max="513" width="12.54296875" style="276" customWidth="1"/>
    <col min="514" max="514" width="2.81640625" style="276" customWidth="1"/>
    <col min="515" max="515" width="20.7265625" style="276" customWidth="1"/>
    <col min="516" max="516" width="2.453125" style="276" customWidth="1"/>
    <col min="517" max="517" width="16" style="276" customWidth="1"/>
    <col min="518" max="518" width="3.1796875" style="276" customWidth="1"/>
    <col min="519" max="519" width="16.1796875" style="276" customWidth="1"/>
    <col min="520" max="520" width="2.81640625" style="276" customWidth="1"/>
    <col min="521" max="521" width="15.26953125" style="276" customWidth="1"/>
    <col min="522" max="522" width="3.54296875" style="276" customWidth="1"/>
    <col min="523" max="523" width="13.81640625" style="276" bestFit="1" customWidth="1"/>
    <col min="524" max="524" width="2.81640625" style="276" customWidth="1"/>
    <col min="525" max="525" width="13.81640625" style="276" customWidth="1"/>
    <col min="526" max="526" width="3.81640625" style="276" customWidth="1"/>
    <col min="527" max="527" width="12.54296875" style="276" customWidth="1"/>
    <col min="528" max="762" width="11.26953125" style="276"/>
    <col min="763" max="763" width="6.453125" style="276" customWidth="1"/>
    <col min="764" max="764" width="4.26953125" style="276" customWidth="1"/>
    <col min="765" max="765" width="64.453125" style="276" customWidth="1"/>
    <col min="766" max="766" width="2.26953125" style="276" customWidth="1"/>
    <col min="767" max="767" width="14.1796875" style="276" customWidth="1"/>
    <col min="768" max="768" width="3.26953125" style="276" customWidth="1"/>
    <col min="769" max="769" width="12.54296875" style="276" customWidth="1"/>
    <col min="770" max="770" width="2.81640625" style="276" customWidth="1"/>
    <col min="771" max="771" width="20.7265625" style="276" customWidth="1"/>
    <col min="772" max="772" width="2.453125" style="276" customWidth="1"/>
    <col min="773" max="773" width="16" style="276" customWidth="1"/>
    <col min="774" max="774" width="3.1796875" style="276" customWidth="1"/>
    <col min="775" max="775" width="16.1796875" style="276" customWidth="1"/>
    <col min="776" max="776" width="2.81640625" style="276" customWidth="1"/>
    <col min="777" max="777" width="15.26953125" style="276" customWidth="1"/>
    <col min="778" max="778" width="3.54296875" style="276" customWidth="1"/>
    <col min="779" max="779" width="13.81640625" style="276" bestFit="1" customWidth="1"/>
    <col min="780" max="780" width="2.81640625" style="276" customWidth="1"/>
    <col min="781" max="781" width="13.81640625" style="276" customWidth="1"/>
    <col min="782" max="782" width="3.81640625" style="276" customWidth="1"/>
    <col min="783" max="783" width="12.54296875" style="276" customWidth="1"/>
    <col min="784" max="1018" width="11.26953125" style="276"/>
    <col min="1019" max="1019" width="6.453125" style="276" customWidth="1"/>
    <col min="1020" max="1020" width="4.26953125" style="276" customWidth="1"/>
    <col min="1021" max="1021" width="64.453125" style="276" customWidth="1"/>
    <col min="1022" max="1022" width="2.26953125" style="276" customWidth="1"/>
    <col min="1023" max="1023" width="14.1796875" style="276" customWidth="1"/>
    <col min="1024" max="1024" width="3.26953125" style="276" customWidth="1"/>
    <col min="1025" max="1025" width="12.54296875" style="276" customWidth="1"/>
    <col min="1026" max="1026" width="2.81640625" style="276" customWidth="1"/>
    <col min="1027" max="1027" width="20.7265625" style="276" customWidth="1"/>
    <col min="1028" max="1028" width="2.453125" style="276" customWidth="1"/>
    <col min="1029" max="1029" width="16" style="276" customWidth="1"/>
    <col min="1030" max="1030" width="3.1796875" style="276" customWidth="1"/>
    <col min="1031" max="1031" width="16.1796875" style="276" customWidth="1"/>
    <col min="1032" max="1032" width="2.81640625" style="276" customWidth="1"/>
    <col min="1033" max="1033" width="15.26953125" style="276" customWidth="1"/>
    <col min="1034" max="1034" width="3.54296875" style="276" customWidth="1"/>
    <col min="1035" max="1035" width="13.81640625" style="276" bestFit="1" customWidth="1"/>
    <col min="1036" max="1036" width="2.81640625" style="276" customWidth="1"/>
    <col min="1037" max="1037" width="13.81640625" style="276" customWidth="1"/>
    <col min="1038" max="1038" width="3.81640625" style="276" customWidth="1"/>
    <col min="1039" max="1039" width="12.54296875" style="276" customWidth="1"/>
    <col min="1040" max="1274" width="11.26953125" style="276"/>
    <col min="1275" max="1275" width="6.453125" style="276" customWidth="1"/>
    <col min="1276" max="1276" width="4.26953125" style="276" customWidth="1"/>
    <col min="1277" max="1277" width="64.453125" style="276" customWidth="1"/>
    <col min="1278" max="1278" width="2.26953125" style="276" customWidth="1"/>
    <col min="1279" max="1279" width="14.1796875" style="276" customWidth="1"/>
    <col min="1280" max="1280" width="3.26953125" style="276" customWidth="1"/>
    <col min="1281" max="1281" width="12.54296875" style="276" customWidth="1"/>
    <col min="1282" max="1282" width="2.81640625" style="276" customWidth="1"/>
    <col min="1283" max="1283" width="20.7265625" style="276" customWidth="1"/>
    <col min="1284" max="1284" width="2.453125" style="276" customWidth="1"/>
    <col min="1285" max="1285" width="16" style="276" customWidth="1"/>
    <col min="1286" max="1286" width="3.1796875" style="276" customWidth="1"/>
    <col min="1287" max="1287" width="16.1796875" style="276" customWidth="1"/>
    <col min="1288" max="1288" width="2.81640625" style="276" customWidth="1"/>
    <col min="1289" max="1289" width="15.26953125" style="276" customWidth="1"/>
    <col min="1290" max="1290" width="3.54296875" style="276" customWidth="1"/>
    <col min="1291" max="1291" width="13.81640625" style="276" bestFit="1" customWidth="1"/>
    <col min="1292" max="1292" width="2.81640625" style="276" customWidth="1"/>
    <col min="1293" max="1293" width="13.81640625" style="276" customWidth="1"/>
    <col min="1294" max="1294" width="3.81640625" style="276" customWidth="1"/>
    <col min="1295" max="1295" width="12.54296875" style="276" customWidth="1"/>
    <col min="1296" max="1530" width="11.26953125" style="276"/>
    <col min="1531" max="1531" width="6.453125" style="276" customWidth="1"/>
    <col min="1532" max="1532" width="4.26953125" style="276" customWidth="1"/>
    <col min="1533" max="1533" width="64.453125" style="276" customWidth="1"/>
    <col min="1534" max="1534" width="2.26953125" style="276" customWidth="1"/>
    <col min="1535" max="1535" width="14.1796875" style="276" customWidth="1"/>
    <col min="1536" max="1536" width="3.26953125" style="276" customWidth="1"/>
    <col min="1537" max="1537" width="12.54296875" style="276" customWidth="1"/>
    <col min="1538" max="1538" width="2.81640625" style="276" customWidth="1"/>
    <col min="1539" max="1539" width="20.7265625" style="276" customWidth="1"/>
    <col min="1540" max="1540" width="2.453125" style="276" customWidth="1"/>
    <col min="1541" max="1541" width="16" style="276" customWidth="1"/>
    <col min="1542" max="1542" width="3.1796875" style="276" customWidth="1"/>
    <col min="1543" max="1543" width="16.1796875" style="276" customWidth="1"/>
    <col min="1544" max="1544" width="2.81640625" style="276" customWidth="1"/>
    <col min="1545" max="1545" width="15.26953125" style="276" customWidth="1"/>
    <col min="1546" max="1546" width="3.54296875" style="276" customWidth="1"/>
    <col min="1547" max="1547" width="13.81640625" style="276" bestFit="1" customWidth="1"/>
    <col min="1548" max="1548" width="2.81640625" style="276" customWidth="1"/>
    <col min="1549" max="1549" width="13.81640625" style="276" customWidth="1"/>
    <col min="1550" max="1550" width="3.81640625" style="276" customWidth="1"/>
    <col min="1551" max="1551" width="12.54296875" style="276" customWidth="1"/>
    <col min="1552" max="1786" width="11.26953125" style="276"/>
    <col min="1787" max="1787" width="6.453125" style="276" customWidth="1"/>
    <col min="1788" max="1788" width="4.26953125" style="276" customWidth="1"/>
    <col min="1789" max="1789" width="64.453125" style="276" customWidth="1"/>
    <col min="1790" max="1790" width="2.26953125" style="276" customWidth="1"/>
    <col min="1791" max="1791" width="14.1796875" style="276" customWidth="1"/>
    <col min="1792" max="1792" width="3.26953125" style="276" customWidth="1"/>
    <col min="1793" max="1793" width="12.54296875" style="276" customWidth="1"/>
    <col min="1794" max="1794" width="2.81640625" style="276" customWidth="1"/>
    <col min="1795" max="1795" width="20.7265625" style="276" customWidth="1"/>
    <col min="1796" max="1796" width="2.453125" style="276" customWidth="1"/>
    <col min="1797" max="1797" width="16" style="276" customWidth="1"/>
    <col min="1798" max="1798" width="3.1796875" style="276" customWidth="1"/>
    <col min="1799" max="1799" width="16.1796875" style="276" customWidth="1"/>
    <col min="1800" max="1800" width="2.81640625" style="276" customWidth="1"/>
    <col min="1801" max="1801" width="15.26953125" style="276" customWidth="1"/>
    <col min="1802" max="1802" width="3.54296875" style="276" customWidth="1"/>
    <col min="1803" max="1803" width="13.81640625" style="276" bestFit="1" customWidth="1"/>
    <col min="1804" max="1804" width="2.81640625" style="276" customWidth="1"/>
    <col min="1805" max="1805" width="13.81640625" style="276" customWidth="1"/>
    <col min="1806" max="1806" width="3.81640625" style="276" customWidth="1"/>
    <col min="1807" max="1807" width="12.54296875" style="276" customWidth="1"/>
    <col min="1808" max="2042" width="11.26953125" style="276"/>
    <col min="2043" max="2043" width="6.453125" style="276" customWidth="1"/>
    <col min="2044" max="2044" width="4.26953125" style="276" customWidth="1"/>
    <col min="2045" max="2045" width="64.453125" style="276" customWidth="1"/>
    <col min="2046" max="2046" width="2.26953125" style="276" customWidth="1"/>
    <col min="2047" max="2047" width="14.1796875" style="276" customWidth="1"/>
    <col min="2048" max="2048" width="3.26953125" style="276" customWidth="1"/>
    <col min="2049" max="2049" width="12.54296875" style="276" customWidth="1"/>
    <col min="2050" max="2050" width="2.81640625" style="276" customWidth="1"/>
    <col min="2051" max="2051" width="20.7265625" style="276" customWidth="1"/>
    <col min="2052" max="2052" width="2.453125" style="276" customWidth="1"/>
    <col min="2053" max="2053" width="16" style="276" customWidth="1"/>
    <col min="2054" max="2054" width="3.1796875" style="276" customWidth="1"/>
    <col min="2055" max="2055" width="16.1796875" style="276" customWidth="1"/>
    <col min="2056" max="2056" width="2.81640625" style="276" customWidth="1"/>
    <col min="2057" max="2057" width="15.26953125" style="276" customWidth="1"/>
    <col min="2058" max="2058" width="3.54296875" style="276" customWidth="1"/>
    <col min="2059" max="2059" width="13.81640625" style="276" bestFit="1" customWidth="1"/>
    <col min="2060" max="2060" width="2.81640625" style="276" customWidth="1"/>
    <col min="2061" max="2061" width="13.81640625" style="276" customWidth="1"/>
    <col min="2062" max="2062" width="3.81640625" style="276" customWidth="1"/>
    <col min="2063" max="2063" width="12.54296875" style="276" customWidth="1"/>
    <col min="2064" max="2298" width="11.26953125" style="276"/>
    <col min="2299" max="2299" width="6.453125" style="276" customWidth="1"/>
    <col min="2300" max="2300" width="4.26953125" style="276" customWidth="1"/>
    <col min="2301" max="2301" width="64.453125" style="276" customWidth="1"/>
    <col min="2302" max="2302" width="2.26953125" style="276" customWidth="1"/>
    <col min="2303" max="2303" width="14.1796875" style="276" customWidth="1"/>
    <col min="2304" max="2304" width="3.26953125" style="276" customWidth="1"/>
    <col min="2305" max="2305" width="12.54296875" style="276" customWidth="1"/>
    <col min="2306" max="2306" width="2.81640625" style="276" customWidth="1"/>
    <col min="2307" max="2307" width="20.7265625" style="276" customWidth="1"/>
    <col min="2308" max="2308" width="2.453125" style="276" customWidth="1"/>
    <col min="2309" max="2309" width="16" style="276" customWidth="1"/>
    <col min="2310" max="2310" width="3.1796875" style="276" customWidth="1"/>
    <col min="2311" max="2311" width="16.1796875" style="276" customWidth="1"/>
    <col min="2312" max="2312" width="2.81640625" style="276" customWidth="1"/>
    <col min="2313" max="2313" width="15.26953125" style="276" customWidth="1"/>
    <col min="2314" max="2314" width="3.54296875" style="276" customWidth="1"/>
    <col min="2315" max="2315" width="13.81640625" style="276" bestFit="1" customWidth="1"/>
    <col min="2316" max="2316" width="2.81640625" style="276" customWidth="1"/>
    <col min="2317" max="2317" width="13.81640625" style="276" customWidth="1"/>
    <col min="2318" max="2318" width="3.81640625" style="276" customWidth="1"/>
    <col min="2319" max="2319" width="12.54296875" style="276" customWidth="1"/>
    <col min="2320" max="2554" width="11.26953125" style="276"/>
    <col min="2555" max="2555" width="6.453125" style="276" customWidth="1"/>
    <col min="2556" max="2556" width="4.26953125" style="276" customWidth="1"/>
    <col min="2557" max="2557" width="64.453125" style="276" customWidth="1"/>
    <col min="2558" max="2558" width="2.26953125" style="276" customWidth="1"/>
    <col min="2559" max="2559" width="14.1796875" style="276" customWidth="1"/>
    <col min="2560" max="2560" width="3.26953125" style="276" customWidth="1"/>
    <col min="2561" max="2561" width="12.54296875" style="276" customWidth="1"/>
    <col min="2562" max="2562" width="2.81640625" style="276" customWidth="1"/>
    <col min="2563" max="2563" width="20.7265625" style="276" customWidth="1"/>
    <col min="2564" max="2564" width="2.453125" style="276" customWidth="1"/>
    <col min="2565" max="2565" width="16" style="276" customWidth="1"/>
    <col min="2566" max="2566" width="3.1796875" style="276" customWidth="1"/>
    <col min="2567" max="2567" width="16.1796875" style="276" customWidth="1"/>
    <col min="2568" max="2568" width="2.81640625" style="276" customWidth="1"/>
    <col min="2569" max="2569" width="15.26953125" style="276" customWidth="1"/>
    <col min="2570" max="2570" width="3.54296875" style="276" customWidth="1"/>
    <col min="2571" max="2571" width="13.81640625" style="276" bestFit="1" customWidth="1"/>
    <col min="2572" max="2572" width="2.81640625" style="276" customWidth="1"/>
    <col min="2573" max="2573" width="13.81640625" style="276" customWidth="1"/>
    <col min="2574" max="2574" width="3.81640625" style="276" customWidth="1"/>
    <col min="2575" max="2575" width="12.54296875" style="276" customWidth="1"/>
    <col min="2576" max="2810" width="11.26953125" style="276"/>
    <col min="2811" max="2811" width="6.453125" style="276" customWidth="1"/>
    <col min="2812" max="2812" width="4.26953125" style="276" customWidth="1"/>
    <col min="2813" max="2813" width="64.453125" style="276" customWidth="1"/>
    <col min="2814" max="2814" width="2.26953125" style="276" customWidth="1"/>
    <col min="2815" max="2815" width="14.1796875" style="276" customWidth="1"/>
    <col min="2816" max="2816" width="3.26953125" style="276" customWidth="1"/>
    <col min="2817" max="2817" width="12.54296875" style="276" customWidth="1"/>
    <col min="2818" max="2818" width="2.81640625" style="276" customWidth="1"/>
    <col min="2819" max="2819" width="20.7265625" style="276" customWidth="1"/>
    <col min="2820" max="2820" width="2.453125" style="276" customWidth="1"/>
    <col min="2821" max="2821" width="16" style="276" customWidth="1"/>
    <col min="2822" max="2822" width="3.1796875" style="276" customWidth="1"/>
    <col min="2823" max="2823" width="16.1796875" style="276" customWidth="1"/>
    <col min="2824" max="2824" width="2.81640625" style="276" customWidth="1"/>
    <col min="2825" max="2825" width="15.26953125" style="276" customWidth="1"/>
    <col min="2826" max="2826" width="3.54296875" style="276" customWidth="1"/>
    <col min="2827" max="2827" width="13.81640625" style="276" bestFit="1" customWidth="1"/>
    <col min="2828" max="2828" width="2.81640625" style="276" customWidth="1"/>
    <col min="2829" max="2829" width="13.81640625" style="276" customWidth="1"/>
    <col min="2830" max="2830" width="3.81640625" style="276" customWidth="1"/>
    <col min="2831" max="2831" width="12.54296875" style="276" customWidth="1"/>
    <col min="2832" max="3066" width="11.26953125" style="276"/>
    <col min="3067" max="3067" width="6.453125" style="276" customWidth="1"/>
    <col min="3068" max="3068" width="4.26953125" style="276" customWidth="1"/>
    <col min="3069" max="3069" width="64.453125" style="276" customWidth="1"/>
    <col min="3070" max="3070" width="2.26953125" style="276" customWidth="1"/>
    <col min="3071" max="3071" width="14.1796875" style="276" customWidth="1"/>
    <col min="3072" max="3072" width="3.26953125" style="276" customWidth="1"/>
    <col min="3073" max="3073" width="12.54296875" style="276" customWidth="1"/>
    <col min="3074" max="3074" width="2.81640625" style="276" customWidth="1"/>
    <col min="3075" max="3075" width="20.7265625" style="276" customWidth="1"/>
    <col min="3076" max="3076" width="2.453125" style="276" customWidth="1"/>
    <col min="3077" max="3077" width="16" style="276" customWidth="1"/>
    <col min="3078" max="3078" width="3.1796875" style="276" customWidth="1"/>
    <col min="3079" max="3079" width="16.1796875" style="276" customWidth="1"/>
    <col min="3080" max="3080" width="2.81640625" style="276" customWidth="1"/>
    <col min="3081" max="3081" width="15.26953125" style="276" customWidth="1"/>
    <col min="3082" max="3082" width="3.54296875" style="276" customWidth="1"/>
    <col min="3083" max="3083" width="13.81640625" style="276" bestFit="1" customWidth="1"/>
    <col min="3084" max="3084" width="2.81640625" style="276" customWidth="1"/>
    <col min="3085" max="3085" width="13.81640625" style="276" customWidth="1"/>
    <col min="3086" max="3086" width="3.81640625" style="276" customWidth="1"/>
    <col min="3087" max="3087" width="12.54296875" style="276" customWidth="1"/>
    <col min="3088" max="3322" width="11.26953125" style="276"/>
    <col min="3323" max="3323" width="6.453125" style="276" customWidth="1"/>
    <col min="3324" max="3324" width="4.26953125" style="276" customWidth="1"/>
    <col min="3325" max="3325" width="64.453125" style="276" customWidth="1"/>
    <col min="3326" max="3326" width="2.26953125" style="276" customWidth="1"/>
    <col min="3327" max="3327" width="14.1796875" style="276" customWidth="1"/>
    <col min="3328" max="3328" width="3.26953125" style="276" customWidth="1"/>
    <col min="3329" max="3329" width="12.54296875" style="276" customWidth="1"/>
    <col min="3330" max="3330" width="2.81640625" style="276" customWidth="1"/>
    <col min="3331" max="3331" width="20.7265625" style="276" customWidth="1"/>
    <col min="3332" max="3332" width="2.453125" style="276" customWidth="1"/>
    <col min="3333" max="3333" width="16" style="276" customWidth="1"/>
    <col min="3334" max="3334" width="3.1796875" style="276" customWidth="1"/>
    <col min="3335" max="3335" width="16.1796875" style="276" customWidth="1"/>
    <col min="3336" max="3336" width="2.81640625" style="276" customWidth="1"/>
    <col min="3337" max="3337" width="15.26953125" style="276" customWidth="1"/>
    <col min="3338" max="3338" width="3.54296875" style="276" customWidth="1"/>
    <col min="3339" max="3339" width="13.81640625" style="276" bestFit="1" customWidth="1"/>
    <col min="3340" max="3340" width="2.81640625" style="276" customWidth="1"/>
    <col min="3341" max="3341" width="13.81640625" style="276" customWidth="1"/>
    <col min="3342" max="3342" width="3.81640625" style="276" customWidth="1"/>
    <col min="3343" max="3343" width="12.54296875" style="276" customWidth="1"/>
    <col min="3344" max="3578" width="11.26953125" style="276"/>
    <col min="3579" max="3579" width="6.453125" style="276" customWidth="1"/>
    <col min="3580" max="3580" width="4.26953125" style="276" customWidth="1"/>
    <col min="3581" max="3581" width="64.453125" style="276" customWidth="1"/>
    <col min="3582" max="3582" width="2.26953125" style="276" customWidth="1"/>
    <col min="3583" max="3583" width="14.1796875" style="276" customWidth="1"/>
    <col min="3584" max="3584" width="3.26953125" style="276" customWidth="1"/>
    <col min="3585" max="3585" width="12.54296875" style="276" customWidth="1"/>
    <col min="3586" max="3586" width="2.81640625" style="276" customWidth="1"/>
    <col min="3587" max="3587" width="20.7265625" style="276" customWidth="1"/>
    <col min="3588" max="3588" width="2.453125" style="276" customWidth="1"/>
    <col min="3589" max="3589" width="16" style="276" customWidth="1"/>
    <col min="3590" max="3590" width="3.1796875" style="276" customWidth="1"/>
    <col min="3591" max="3591" width="16.1796875" style="276" customWidth="1"/>
    <col min="3592" max="3592" width="2.81640625" style="276" customWidth="1"/>
    <col min="3593" max="3593" width="15.26953125" style="276" customWidth="1"/>
    <col min="3594" max="3594" width="3.54296875" style="276" customWidth="1"/>
    <col min="3595" max="3595" width="13.81640625" style="276" bestFit="1" customWidth="1"/>
    <col min="3596" max="3596" width="2.81640625" style="276" customWidth="1"/>
    <col min="3597" max="3597" width="13.81640625" style="276" customWidth="1"/>
    <col min="3598" max="3598" width="3.81640625" style="276" customWidth="1"/>
    <col min="3599" max="3599" width="12.54296875" style="276" customWidth="1"/>
    <col min="3600" max="3834" width="11.26953125" style="276"/>
    <col min="3835" max="3835" width="6.453125" style="276" customWidth="1"/>
    <col min="3836" max="3836" width="4.26953125" style="276" customWidth="1"/>
    <col min="3837" max="3837" width="64.453125" style="276" customWidth="1"/>
    <col min="3838" max="3838" width="2.26953125" style="276" customWidth="1"/>
    <col min="3839" max="3839" width="14.1796875" style="276" customWidth="1"/>
    <col min="3840" max="3840" width="3.26953125" style="276" customWidth="1"/>
    <col min="3841" max="3841" width="12.54296875" style="276" customWidth="1"/>
    <col min="3842" max="3842" width="2.81640625" style="276" customWidth="1"/>
    <col min="3843" max="3843" width="20.7265625" style="276" customWidth="1"/>
    <col min="3844" max="3844" width="2.453125" style="276" customWidth="1"/>
    <col min="3845" max="3845" width="16" style="276" customWidth="1"/>
    <col min="3846" max="3846" width="3.1796875" style="276" customWidth="1"/>
    <col min="3847" max="3847" width="16.1796875" style="276" customWidth="1"/>
    <col min="3848" max="3848" width="2.81640625" style="276" customWidth="1"/>
    <col min="3849" max="3849" width="15.26953125" style="276" customWidth="1"/>
    <col min="3850" max="3850" width="3.54296875" style="276" customWidth="1"/>
    <col min="3851" max="3851" width="13.81640625" style="276" bestFit="1" customWidth="1"/>
    <col min="3852" max="3852" width="2.81640625" style="276" customWidth="1"/>
    <col min="3853" max="3853" width="13.81640625" style="276" customWidth="1"/>
    <col min="3854" max="3854" width="3.81640625" style="276" customWidth="1"/>
    <col min="3855" max="3855" width="12.54296875" style="276" customWidth="1"/>
    <col min="3856" max="4090" width="11.26953125" style="276"/>
    <col min="4091" max="4091" width="6.453125" style="276" customWidth="1"/>
    <col min="4092" max="4092" width="4.26953125" style="276" customWidth="1"/>
    <col min="4093" max="4093" width="64.453125" style="276" customWidth="1"/>
    <col min="4094" max="4094" width="2.26953125" style="276" customWidth="1"/>
    <col min="4095" max="4095" width="14.1796875" style="276" customWidth="1"/>
    <col min="4096" max="4096" width="3.26953125" style="276" customWidth="1"/>
    <col min="4097" max="4097" width="12.54296875" style="276" customWidth="1"/>
    <col min="4098" max="4098" width="2.81640625" style="276" customWidth="1"/>
    <col min="4099" max="4099" width="20.7265625" style="276" customWidth="1"/>
    <col min="4100" max="4100" width="2.453125" style="276" customWidth="1"/>
    <col min="4101" max="4101" width="16" style="276" customWidth="1"/>
    <col min="4102" max="4102" width="3.1796875" style="276" customWidth="1"/>
    <col min="4103" max="4103" width="16.1796875" style="276" customWidth="1"/>
    <col min="4104" max="4104" width="2.81640625" style="276" customWidth="1"/>
    <col min="4105" max="4105" width="15.26953125" style="276" customWidth="1"/>
    <col min="4106" max="4106" width="3.54296875" style="276" customWidth="1"/>
    <col min="4107" max="4107" width="13.81640625" style="276" bestFit="1" customWidth="1"/>
    <col min="4108" max="4108" width="2.81640625" style="276" customWidth="1"/>
    <col min="4109" max="4109" width="13.81640625" style="276" customWidth="1"/>
    <col min="4110" max="4110" width="3.81640625" style="276" customWidth="1"/>
    <col min="4111" max="4111" width="12.54296875" style="276" customWidth="1"/>
    <col min="4112" max="4346" width="11.26953125" style="276"/>
    <col min="4347" max="4347" width="6.453125" style="276" customWidth="1"/>
    <col min="4348" max="4348" width="4.26953125" style="276" customWidth="1"/>
    <col min="4349" max="4349" width="64.453125" style="276" customWidth="1"/>
    <col min="4350" max="4350" width="2.26953125" style="276" customWidth="1"/>
    <col min="4351" max="4351" width="14.1796875" style="276" customWidth="1"/>
    <col min="4352" max="4352" width="3.26953125" style="276" customWidth="1"/>
    <col min="4353" max="4353" width="12.54296875" style="276" customWidth="1"/>
    <col min="4354" max="4354" width="2.81640625" style="276" customWidth="1"/>
    <col min="4355" max="4355" width="20.7265625" style="276" customWidth="1"/>
    <col min="4356" max="4356" width="2.453125" style="276" customWidth="1"/>
    <col min="4357" max="4357" width="16" style="276" customWidth="1"/>
    <col min="4358" max="4358" width="3.1796875" style="276" customWidth="1"/>
    <col min="4359" max="4359" width="16.1796875" style="276" customWidth="1"/>
    <col min="4360" max="4360" width="2.81640625" style="276" customWidth="1"/>
    <col min="4361" max="4361" width="15.26953125" style="276" customWidth="1"/>
    <col min="4362" max="4362" width="3.54296875" style="276" customWidth="1"/>
    <col min="4363" max="4363" width="13.81640625" style="276" bestFit="1" customWidth="1"/>
    <col min="4364" max="4364" width="2.81640625" style="276" customWidth="1"/>
    <col min="4365" max="4365" width="13.81640625" style="276" customWidth="1"/>
    <col min="4366" max="4366" width="3.81640625" style="276" customWidth="1"/>
    <col min="4367" max="4367" width="12.54296875" style="276" customWidth="1"/>
    <col min="4368" max="4602" width="11.26953125" style="276"/>
    <col min="4603" max="4603" width="6.453125" style="276" customWidth="1"/>
    <col min="4604" max="4604" width="4.26953125" style="276" customWidth="1"/>
    <col min="4605" max="4605" width="64.453125" style="276" customWidth="1"/>
    <col min="4606" max="4606" width="2.26953125" style="276" customWidth="1"/>
    <col min="4607" max="4607" width="14.1796875" style="276" customWidth="1"/>
    <col min="4608" max="4608" width="3.26953125" style="276" customWidth="1"/>
    <col min="4609" max="4609" width="12.54296875" style="276" customWidth="1"/>
    <col min="4610" max="4610" width="2.81640625" style="276" customWidth="1"/>
    <col min="4611" max="4611" width="20.7265625" style="276" customWidth="1"/>
    <col min="4612" max="4612" width="2.453125" style="276" customWidth="1"/>
    <col min="4613" max="4613" width="16" style="276" customWidth="1"/>
    <col min="4614" max="4614" width="3.1796875" style="276" customWidth="1"/>
    <col min="4615" max="4615" width="16.1796875" style="276" customWidth="1"/>
    <col min="4616" max="4616" width="2.81640625" style="276" customWidth="1"/>
    <col min="4617" max="4617" width="15.26953125" style="276" customWidth="1"/>
    <col min="4618" max="4618" width="3.54296875" style="276" customWidth="1"/>
    <col min="4619" max="4619" width="13.81640625" style="276" bestFit="1" customWidth="1"/>
    <col min="4620" max="4620" width="2.81640625" style="276" customWidth="1"/>
    <col min="4621" max="4621" width="13.81640625" style="276" customWidth="1"/>
    <col min="4622" max="4622" width="3.81640625" style="276" customWidth="1"/>
    <col min="4623" max="4623" width="12.54296875" style="276" customWidth="1"/>
    <col min="4624" max="4858" width="11.26953125" style="276"/>
    <col min="4859" max="4859" width="6.453125" style="276" customWidth="1"/>
    <col min="4860" max="4860" width="4.26953125" style="276" customWidth="1"/>
    <col min="4861" max="4861" width="64.453125" style="276" customWidth="1"/>
    <col min="4862" max="4862" width="2.26953125" style="276" customWidth="1"/>
    <col min="4863" max="4863" width="14.1796875" style="276" customWidth="1"/>
    <col min="4864" max="4864" width="3.26953125" style="276" customWidth="1"/>
    <col min="4865" max="4865" width="12.54296875" style="276" customWidth="1"/>
    <col min="4866" max="4866" width="2.81640625" style="276" customWidth="1"/>
    <col min="4867" max="4867" width="20.7265625" style="276" customWidth="1"/>
    <col min="4868" max="4868" width="2.453125" style="276" customWidth="1"/>
    <col min="4869" max="4869" width="16" style="276" customWidth="1"/>
    <col min="4870" max="4870" width="3.1796875" style="276" customWidth="1"/>
    <col min="4871" max="4871" width="16.1796875" style="276" customWidth="1"/>
    <col min="4872" max="4872" width="2.81640625" style="276" customWidth="1"/>
    <col min="4873" max="4873" width="15.26953125" style="276" customWidth="1"/>
    <col min="4874" max="4874" width="3.54296875" style="276" customWidth="1"/>
    <col min="4875" max="4875" width="13.81640625" style="276" bestFit="1" customWidth="1"/>
    <col min="4876" max="4876" width="2.81640625" style="276" customWidth="1"/>
    <col min="4877" max="4877" width="13.81640625" style="276" customWidth="1"/>
    <col min="4878" max="4878" width="3.81640625" style="276" customWidth="1"/>
    <col min="4879" max="4879" width="12.54296875" style="276" customWidth="1"/>
    <col min="4880" max="5114" width="11.26953125" style="276"/>
    <col min="5115" max="5115" width="6.453125" style="276" customWidth="1"/>
    <col min="5116" max="5116" width="4.26953125" style="276" customWidth="1"/>
    <col min="5117" max="5117" width="64.453125" style="276" customWidth="1"/>
    <col min="5118" max="5118" width="2.26953125" style="276" customWidth="1"/>
    <col min="5119" max="5119" width="14.1796875" style="276" customWidth="1"/>
    <col min="5120" max="5120" width="3.26953125" style="276" customWidth="1"/>
    <col min="5121" max="5121" width="12.54296875" style="276" customWidth="1"/>
    <col min="5122" max="5122" width="2.81640625" style="276" customWidth="1"/>
    <col min="5123" max="5123" width="20.7265625" style="276" customWidth="1"/>
    <col min="5124" max="5124" width="2.453125" style="276" customWidth="1"/>
    <col min="5125" max="5125" width="16" style="276" customWidth="1"/>
    <col min="5126" max="5126" width="3.1796875" style="276" customWidth="1"/>
    <col min="5127" max="5127" width="16.1796875" style="276" customWidth="1"/>
    <col min="5128" max="5128" width="2.81640625" style="276" customWidth="1"/>
    <col min="5129" max="5129" width="15.26953125" style="276" customWidth="1"/>
    <col min="5130" max="5130" width="3.54296875" style="276" customWidth="1"/>
    <col min="5131" max="5131" width="13.81640625" style="276" bestFit="1" customWidth="1"/>
    <col min="5132" max="5132" width="2.81640625" style="276" customWidth="1"/>
    <col min="5133" max="5133" width="13.81640625" style="276" customWidth="1"/>
    <col min="5134" max="5134" width="3.81640625" style="276" customWidth="1"/>
    <col min="5135" max="5135" width="12.54296875" style="276" customWidth="1"/>
    <col min="5136" max="5370" width="11.26953125" style="276"/>
    <col min="5371" max="5371" width="6.453125" style="276" customWidth="1"/>
    <col min="5372" max="5372" width="4.26953125" style="276" customWidth="1"/>
    <col min="5373" max="5373" width="64.453125" style="276" customWidth="1"/>
    <col min="5374" max="5374" width="2.26953125" style="276" customWidth="1"/>
    <col min="5375" max="5375" width="14.1796875" style="276" customWidth="1"/>
    <col min="5376" max="5376" width="3.26953125" style="276" customWidth="1"/>
    <col min="5377" max="5377" width="12.54296875" style="276" customWidth="1"/>
    <col min="5378" max="5378" width="2.81640625" style="276" customWidth="1"/>
    <col min="5379" max="5379" width="20.7265625" style="276" customWidth="1"/>
    <col min="5380" max="5380" width="2.453125" style="276" customWidth="1"/>
    <col min="5381" max="5381" width="16" style="276" customWidth="1"/>
    <col min="5382" max="5382" width="3.1796875" style="276" customWidth="1"/>
    <col min="5383" max="5383" width="16.1796875" style="276" customWidth="1"/>
    <col min="5384" max="5384" width="2.81640625" style="276" customWidth="1"/>
    <col min="5385" max="5385" width="15.26953125" style="276" customWidth="1"/>
    <col min="5386" max="5386" width="3.54296875" style="276" customWidth="1"/>
    <col min="5387" max="5387" width="13.81640625" style="276" bestFit="1" customWidth="1"/>
    <col min="5388" max="5388" width="2.81640625" style="276" customWidth="1"/>
    <col min="5389" max="5389" width="13.81640625" style="276" customWidth="1"/>
    <col min="5390" max="5390" width="3.81640625" style="276" customWidth="1"/>
    <col min="5391" max="5391" width="12.54296875" style="276" customWidth="1"/>
    <col min="5392" max="5626" width="11.26953125" style="276"/>
    <col min="5627" max="5627" width="6.453125" style="276" customWidth="1"/>
    <col min="5628" max="5628" width="4.26953125" style="276" customWidth="1"/>
    <col min="5629" max="5629" width="64.453125" style="276" customWidth="1"/>
    <col min="5630" max="5630" width="2.26953125" style="276" customWidth="1"/>
    <col min="5631" max="5631" width="14.1796875" style="276" customWidth="1"/>
    <col min="5632" max="5632" width="3.26953125" style="276" customWidth="1"/>
    <col min="5633" max="5633" width="12.54296875" style="276" customWidth="1"/>
    <col min="5634" max="5634" width="2.81640625" style="276" customWidth="1"/>
    <col min="5635" max="5635" width="20.7265625" style="276" customWidth="1"/>
    <col min="5636" max="5636" width="2.453125" style="276" customWidth="1"/>
    <col min="5637" max="5637" width="16" style="276" customWidth="1"/>
    <col min="5638" max="5638" width="3.1796875" style="276" customWidth="1"/>
    <col min="5639" max="5639" width="16.1796875" style="276" customWidth="1"/>
    <col min="5640" max="5640" width="2.81640625" style="276" customWidth="1"/>
    <col min="5641" max="5641" width="15.26953125" style="276" customWidth="1"/>
    <col min="5642" max="5642" width="3.54296875" style="276" customWidth="1"/>
    <col min="5643" max="5643" width="13.81640625" style="276" bestFit="1" customWidth="1"/>
    <col min="5644" max="5644" width="2.81640625" style="276" customWidth="1"/>
    <col min="5645" max="5645" width="13.81640625" style="276" customWidth="1"/>
    <col min="5646" max="5646" width="3.81640625" style="276" customWidth="1"/>
    <col min="5647" max="5647" width="12.54296875" style="276" customWidth="1"/>
    <col min="5648" max="5882" width="11.26953125" style="276"/>
    <col min="5883" max="5883" width="6.453125" style="276" customWidth="1"/>
    <col min="5884" max="5884" width="4.26953125" style="276" customWidth="1"/>
    <col min="5885" max="5885" width="64.453125" style="276" customWidth="1"/>
    <col min="5886" max="5886" width="2.26953125" style="276" customWidth="1"/>
    <col min="5887" max="5887" width="14.1796875" style="276" customWidth="1"/>
    <col min="5888" max="5888" width="3.26953125" style="276" customWidth="1"/>
    <col min="5889" max="5889" width="12.54296875" style="276" customWidth="1"/>
    <col min="5890" max="5890" width="2.81640625" style="276" customWidth="1"/>
    <col min="5891" max="5891" width="20.7265625" style="276" customWidth="1"/>
    <col min="5892" max="5892" width="2.453125" style="276" customWidth="1"/>
    <col min="5893" max="5893" width="16" style="276" customWidth="1"/>
    <col min="5894" max="5894" width="3.1796875" style="276" customWidth="1"/>
    <col min="5895" max="5895" width="16.1796875" style="276" customWidth="1"/>
    <col min="5896" max="5896" width="2.81640625" style="276" customWidth="1"/>
    <col min="5897" max="5897" width="15.26953125" style="276" customWidth="1"/>
    <col min="5898" max="5898" width="3.54296875" style="276" customWidth="1"/>
    <col min="5899" max="5899" width="13.81640625" style="276" bestFit="1" customWidth="1"/>
    <col min="5900" max="5900" width="2.81640625" style="276" customWidth="1"/>
    <col min="5901" max="5901" width="13.81640625" style="276" customWidth="1"/>
    <col min="5902" max="5902" width="3.81640625" style="276" customWidth="1"/>
    <col min="5903" max="5903" width="12.54296875" style="276" customWidth="1"/>
    <col min="5904" max="6138" width="11.26953125" style="276"/>
    <col min="6139" max="6139" width="6.453125" style="276" customWidth="1"/>
    <col min="6140" max="6140" width="4.26953125" style="276" customWidth="1"/>
    <col min="6141" max="6141" width="64.453125" style="276" customWidth="1"/>
    <col min="6142" max="6142" width="2.26953125" style="276" customWidth="1"/>
    <col min="6143" max="6143" width="14.1796875" style="276" customWidth="1"/>
    <col min="6144" max="6144" width="3.26953125" style="276" customWidth="1"/>
    <col min="6145" max="6145" width="12.54296875" style="276" customWidth="1"/>
    <col min="6146" max="6146" width="2.81640625" style="276" customWidth="1"/>
    <col min="6147" max="6147" width="20.7265625" style="276" customWidth="1"/>
    <col min="6148" max="6148" width="2.453125" style="276" customWidth="1"/>
    <col min="6149" max="6149" width="16" style="276" customWidth="1"/>
    <col min="6150" max="6150" width="3.1796875" style="276" customWidth="1"/>
    <col min="6151" max="6151" width="16.1796875" style="276" customWidth="1"/>
    <col min="6152" max="6152" width="2.81640625" style="276" customWidth="1"/>
    <col min="6153" max="6153" width="15.26953125" style="276" customWidth="1"/>
    <col min="6154" max="6154" width="3.54296875" style="276" customWidth="1"/>
    <col min="6155" max="6155" width="13.81640625" style="276" bestFit="1" customWidth="1"/>
    <col min="6156" max="6156" width="2.81640625" style="276" customWidth="1"/>
    <col min="6157" max="6157" width="13.81640625" style="276" customWidth="1"/>
    <col min="6158" max="6158" width="3.81640625" style="276" customWidth="1"/>
    <col min="6159" max="6159" width="12.54296875" style="276" customWidth="1"/>
    <col min="6160" max="6394" width="11.26953125" style="276"/>
    <col min="6395" max="6395" width="6.453125" style="276" customWidth="1"/>
    <col min="6396" max="6396" width="4.26953125" style="276" customWidth="1"/>
    <col min="6397" max="6397" width="64.453125" style="276" customWidth="1"/>
    <col min="6398" max="6398" width="2.26953125" style="276" customWidth="1"/>
    <col min="6399" max="6399" width="14.1796875" style="276" customWidth="1"/>
    <col min="6400" max="6400" width="3.26953125" style="276" customWidth="1"/>
    <col min="6401" max="6401" width="12.54296875" style="276" customWidth="1"/>
    <col min="6402" max="6402" width="2.81640625" style="276" customWidth="1"/>
    <col min="6403" max="6403" width="20.7265625" style="276" customWidth="1"/>
    <col min="6404" max="6404" width="2.453125" style="276" customWidth="1"/>
    <col min="6405" max="6405" width="16" style="276" customWidth="1"/>
    <col min="6406" max="6406" width="3.1796875" style="276" customWidth="1"/>
    <col min="6407" max="6407" width="16.1796875" style="276" customWidth="1"/>
    <col min="6408" max="6408" width="2.81640625" style="276" customWidth="1"/>
    <col min="6409" max="6409" width="15.26953125" style="276" customWidth="1"/>
    <col min="6410" max="6410" width="3.54296875" style="276" customWidth="1"/>
    <col min="6411" max="6411" width="13.81640625" style="276" bestFit="1" customWidth="1"/>
    <col min="6412" max="6412" width="2.81640625" style="276" customWidth="1"/>
    <col min="6413" max="6413" width="13.81640625" style="276" customWidth="1"/>
    <col min="6414" max="6414" width="3.81640625" style="276" customWidth="1"/>
    <col min="6415" max="6415" width="12.54296875" style="276" customWidth="1"/>
    <col min="6416" max="6650" width="11.26953125" style="276"/>
    <col min="6651" max="6651" width="6.453125" style="276" customWidth="1"/>
    <col min="6652" max="6652" width="4.26953125" style="276" customWidth="1"/>
    <col min="6653" max="6653" width="64.453125" style="276" customWidth="1"/>
    <col min="6654" max="6654" width="2.26953125" style="276" customWidth="1"/>
    <col min="6655" max="6655" width="14.1796875" style="276" customWidth="1"/>
    <col min="6656" max="6656" width="3.26953125" style="276" customWidth="1"/>
    <col min="6657" max="6657" width="12.54296875" style="276" customWidth="1"/>
    <col min="6658" max="6658" width="2.81640625" style="276" customWidth="1"/>
    <col min="6659" max="6659" width="20.7265625" style="276" customWidth="1"/>
    <col min="6660" max="6660" width="2.453125" style="276" customWidth="1"/>
    <col min="6661" max="6661" width="16" style="276" customWidth="1"/>
    <col min="6662" max="6662" width="3.1796875" style="276" customWidth="1"/>
    <col min="6663" max="6663" width="16.1796875" style="276" customWidth="1"/>
    <col min="6664" max="6664" width="2.81640625" style="276" customWidth="1"/>
    <col min="6665" max="6665" width="15.26953125" style="276" customWidth="1"/>
    <col min="6666" max="6666" width="3.54296875" style="276" customWidth="1"/>
    <col min="6667" max="6667" width="13.81640625" style="276" bestFit="1" customWidth="1"/>
    <col min="6668" max="6668" width="2.81640625" style="276" customWidth="1"/>
    <col min="6669" max="6669" width="13.81640625" style="276" customWidth="1"/>
    <col min="6670" max="6670" width="3.81640625" style="276" customWidth="1"/>
    <col min="6671" max="6671" width="12.54296875" style="276" customWidth="1"/>
    <col min="6672" max="6906" width="11.26953125" style="276"/>
    <col min="6907" max="6907" width="6.453125" style="276" customWidth="1"/>
    <col min="6908" max="6908" width="4.26953125" style="276" customWidth="1"/>
    <col min="6909" max="6909" width="64.453125" style="276" customWidth="1"/>
    <col min="6910" max="6910" width="2.26953125" style="276" customWidth="1"/>
    <col min="6911" max="6911" width="14.1796875" style="276" customWidth="1"/>
    <col min="6912" max="6912" width="3.26953125" style="276" customWidth="1"/>
    <col min="6913" max="6913" width="12.54296875" style="276" customWidth="1"/>
    <col min="6914" max="6914" width="2.81640625" style="276" customWidth="1"/>
    <col min="6915" max="6915" width="20.7265625" style="276" customWidth="1"/>
    <col min="6916" max="6916" width="2.453125" style="276" customWidth="1"/>
    <col min="6917" max="6917" width="16" style="276" customWidth="1"/>
    <col min="6918" max="6918" width="3.1796875" style="276" customWidth="1"/>
    <col min="6919" max="6919" width="16.1796875" style="276" customWidth="1"/>
    <col min="6920" max="6920" width="2.81640625" style="276" customWidth="1"/>
    <col min="6921" max="6921" width="15.26953125" style="276" customWidth="1"/>
    <col min="6922" max="6922" width="3.54296875" style="276" customWidth="1"/>
    <col min="6923" max="6923" width="13.81640625" style="276" bestFit="1" customWidth="1"/>
    <col min="6924" max="6924" width="2.81640625" style="276" customWidth="1"/>
    <col min="6925" max="6925" width="13.81640625" style="276" customWidth="1"/>
    <col min="6926" max="6926" width="3.81640625" style="276" customWidth="1"/>
    <col min="6927" max="6927" width="12.54296875" style="276" customWidth="1"/>
    <col min="6928" max="7162" width="11.26953125" style="276"/>
    <col min="7163" max="7163" width="6.453125" style="276" customWidth="1"/>
    <col min="7164" max="7164" width="4.26953125" style="276" customWidth="1"/>
    <col min="7165" max="7165" width="64.453125" style="276" customWidth="1"/>
    <col min="7166" max="7166" width="2.26953125" style="276" customWidth="1"/>
    <col min="7167" max="7167" width="14.1796875" style="276" customWidth="1"/>
    <col min="7168" max="7168" width="3.26953125" style="276" customWidth="1"/>
    <col min="7169" max="7169" width="12.54296875" style="276" customWidth="1"/>
    <col min="7170" max="7170" width="2.81640625" style="276" customWidth="1"/>
    <col min="7171" max="7171" width="20.7265625" style="276" customWidth="1"/>
    <col min="7172" max="7172" width="2.453125" style="276" customWidth="1"/>
    <col min="7173" max="7173" width="16" style="276" customWidth="1"/>
    <col min="7174" max="7174" width="3.1796875" style="276" customWidth="1"/>
    <col min="7175" max="7175" width="16.1796875" style="276" customWidth="1"/>
    <col min="7176" max="7176" width="2.81640625" style="276" customWidth="1"/>
    <col min="7177" max="7177" width="15.26953125" style="276" customWidth="1"/>
    <col min="7178" max="7178" width="3.54296875" style="276" customWidth="1"/>
    <col min="7179" max="7179" width="13.81640625" style="276" bestFit="1" customWidth="1"/>
    <col min="7180" max="7180" width="2.81640625" style="276" customWidth="1"/>
    <col min="7181" max="7181" width="13.81640625" style="276" customWidth="1"/>
    <col min="7182" max="7182" width="3.81640625" style="276" customWidth="1"/>
    <col min="7183" max="7183" width="12.54296875" style="276" customWidth="1"/>
    <col min="7184" max="7418" width="11.26953125" style="276"/>
    <col min="7419" max="7419" width="6.453125" style="276" customWidth="1"/>
    <col min="7420" max="7420" width="4.26953125" style="276" customWidth="1"/>
    <col min="7421" max="7421" width="64.453125" style="276" customWidth="1"/>
    <col min="7422" max="7422" width="2.26953125" style="276" customWidth="1"/>
    <col min="7423" max="7423" width="14.1796875" style="276" customWidth="1"/>
    <col min="7424" max="7424" width="3.26953125" style="276" customWidth="1"/>
    <col min="7425" max="7425" width="12.54296875" style="276" customWidth="1"/>
    <col min="7426" max="7426" width="2.81640625" style="276" customWidth="1"/>
    <col min="7427" max="7427" width="20.7265625" style="276" customWidth="1"/>
    <col min="7428" max="7428" width="2.453125" style="276" customWidth="1"/>
    <col min="7429" max="7429" width="16" style="276" customWidth="1"/>
    <col min="7430" max="7430" width="3.1796875" style="276" customWidth="1"/>
    <col min="7431" max="7431" width="16.1796875" style="276" customWidth="1"/>
    <col min="7432" max="7432" width="2.81640625" style="276" customWidth="1"/>
    <col min="7433" max="7433" width="15.26953125" style="276" customWidth="1"/>
    <col min="7434" max="7434" width="3.54296875" style="276" customWidth="1"/>
    <col min="7435" max="7435" width="13.81640625" style="276" bestFit="1" customWidth="1"/>
    <col min="7436" max="7436" width="2.81640625" style="276" customWidth="1"/>
    <col min="7437" max="7437" width="13.81640625" style="276" customWidth="1"/>
    <col min="7438" max="7438" width="3.81640625" style="276" customWidth="1"/>
    <col min="7439" max="7439" width="12.54296875" style="276" customWidth="1"/>
    <col min="7440" max="7674" width="11.26953125" style="276"/>
    <col min="7675" max="7675" width="6.453125" style="276" customWidth="1"/>
    <col min="7676" max="7676" width="4.26953125" style="276" customWidth="1"/>
    <col min="7677" max="7677" width="64.453125" style="276" customWidth="1"/>
    <col min="7678" max="7678" width="2.26953125" style="276" customWidth="1"/>
    <col min="7679" max="7679" width="14.1796875" style="276" customWidth="1"/>
    <col min="7680" max="7680" width="3.26953125" style="276" customWidth="1"/>
    <col min="7681" max="7681" width="12.54296875" style="276" customWidth="1"/>
    <col min="7682" max="7682" width="2.81640625" style="276" customWidth="1"/>
    <col min="7683" max="7683" width="20.7265625" style="276" customWidth="1"/>
    <col min="7684" max="7684" width="2.453125" style="276" customWidth="1"/>
    <col min="7685" max="7685" width="16" style="276" customWidth="1"/>
    <col min="7686" max="7686" width="3.1796875" style="276" customWidth="1"/>
    <col min="7687" max="7687" width="16.1796875" style="276" customWidth="1"/>
    <col min="7688" max="7688" width="2.81640625" style="276" customWidth="1"/>
    <col min="7689" max="7689" width="15.26953125" style="276" customWidth="1"/>
    <col min="7690" max="7690" width="3.54296875" style="276" customWidth="1"/>
    <col min="7691" max="7691" width="13.81640625" style="276" bestFit="1" customWidth="1"/>
    <col min="7692" max="7692" width="2.81640625" style="276" customWidth="1"/>
    <col min="7693" max="7693" width="13.81640625" style="276" customWidth="1"/>
    <col min="7694" max="7694" width="3.81640625" style="276" customWidth="1"/>
    <col min="7695" max="7695" width="12.54296875" style="276" customWidth="1"/>
    <col min="7696" max="7930" width="11.26953125" style="276"/>
    <col min="7931" max="7931" width="6.453125" style="276" customWidth="1"/>
    <col min="7932" max="7932" width="4.26953125" style="276" customWidth="1"/>
    <col min="7933" max="7933" width="64.453125" style="276" customWidth="1"/>
    <col min="7934" max="7934" width="2.26953125" style="276" customWidth="1"/>
    <col min="7935" max="7935" width="14.1796875" style="276" customWidth="1"/>
    <col min="7936" max="7936" width="3.26953125" style="276" customWidth="1"/>
    <col min="7937" max="7937" width="12.54296875" style="276" customWidth="1"/>
    <col min="7938" max="7938" width="2.81640625" style="276" customWidth="1"/>
    <col min="7939" max="7939" width="20.7265625" style="276" customWidth="1"/>
    <col min="7940" max="7940" width="2.453125" style="276" customWidth="1"/>
    <col min="7941" max="7941" width="16" style="276" customWidth="1"/>
    <col min="7942" max="7942" width="3.1796875" style="276" customWidth="1"/>
    <col min="7943" max="7943" width="16.1796875" style="276" customWidth="1"/>
    <col min="7944" max="7944" width="2.81640625" style="276" customWidth="1"/>
    <col min="7945" max="7945" width="15.26953125" style="276" customWidth="1"/>
    <col min="7946" max="7946" width="3.54296875" style="276" customWidth="1"/>
    <col min="7947" max="7947" width="13.81640625" style="276" bestFit="1" customWidth="1"/>
    <col min="7948" max="7948" width="2.81640625" style="276" customWidth="1"/>
    <col min="7949" max="7949" width="13.81640625" style="276" customWidth="1"/>
    <col min="7950" max="7950" width="3.81640625" style="276" customWidth="1"/>
    <col min="7951" max="7951" width="12.54296875" style="276" customWidth="1"/>
    <col min="7952" max="8186" width="11.26953125" style="276"/>
    <col min="8187" max="8187" width="6.453125" style="276" customWidth="1"/>
    <col min="8188" max="8188" width="4.26953125" style="276" customWidth="1"/>
    <col min="8189" max="8189" width="64.453125" style="276" customWidth="1"/>
    <col min="8190" max="8190" width="2.26953125" style="276" customWidth="1"/>
    <col min="8191" max="8191" width="14.1796875" style="276" customWidth="1"/>
    <col min="8192" max="8192" width="3.26953125" style="276" customWidth="1"/>
    <col min="8193" max="8193" width="12.54296875" style="276" customWidth="1"/>
    <col min="8194" max="8194" width="2.81640625" style="276" customWidth="1"/>
    <col min="8195" max="8195" width="20.7265625" style="276" customWidth="1"/>
    <col min="8196" max="8196" width="2.453125" style="276" customWidth="1"/>
    <col min="8197" max="8197" width="16" style="276" customWidth="1"/>
    <col min="8198" max="8198" width="3.1796875" style="276" customWidth="1"/>
    <col min="8199" max="8199" width="16.1796875" style="276" customWidth="1"/>
    <col min="8200" max="8200" width="2.81640625" style="276" customWidth="1"/>
    <col min="8201" max="8201" width="15.26953125" style="276" customWidth="1"/>
    <col min="8202" max="8202" width="3.54296875" style="276" customWidth="1"/>
    <col min="8203" max="8203" width="13.81640625" style="276" bestFit="1" customWidth="1"/>
    <col min="8204" max="8204" width="2.81640625" style="276" customWidth="1"/>
    <col min="8205" max="8205" width="13.81640625" style="276" customWidth="1"/>
    <col min="8206" max="8206" width="3.81640625" style="276" customWidth="1"/>
    <col min="8207" max="8207" width="12.54296875" style="276" customWidth="1"/>
    <col min="8208" max="8442" width="11.26953125" style="276"/>
    <col min="8443" max="8443" width="6.453125" style="276" customWidth="1"/>
    <col min="8444" max="8444" width="4.26953125" style="276" customWidth="1"/>
    <col min="8445" max="8445" width="64.453125" style="276" customWidth="1"/>
    <col min="8446" max="8446" width="2.26953125" style="276" customWidth="1"/>
    <col min="8447" max="8447" width="14.1796875" style="276" customWidth="1"/>
    <col min="8448" max="8448" width="3.26953125" style="276" customWidth="1"/>
    <col min="8449" max="8449" width="12.54296875" style="276" customWidth="1"/>
    <col min="8450" max="8450" width="2.81640625" style="276" customWidth="1"/>
    <col min="8451" max="8451" width="20.7265625" style="276" customWidth="1"/>
    <col min="8452" max="8452" width="2.453125" style="276" customWidth="1"/>
    <col min="8453" max="8453" width="16" style="276" customWidth="1"/>
    <col min="8454" max="8454" width="3.1796875" style="276" customWidth="1"/>
    <col min="8455" max="8455" width="16.1796875" style="276" customWidth="1"/>
    <col min="8456" max="8456" width="2.81640625" style="276" customWidth="1"/>
    <col min="8457" max="8457" width="15.26953125" style="276" customWidth="1"/>
    <col min="8458" max="8458" width="3.54296875" style="276" customWidth="1"/>
    <col min="8459" max="8459" width="13.81640625" style="276" bestFit="1" customWidth="1"/>
    <col min="8460" max="8460" width="2.81640625" style="276" customWidth="1"/>
    <col min="8461" max="8461" width="13.81640625" style="276" customWidth="1"/>
    <col min="8462" max="8462" width="3.81640625" style="276" customWidth="1"/>
    <col min="8463" max="8463" width="12.54296875" style="276" customWidth="1"/>
    <col min="8464" max="8698" width="11.26953125" style="276"/>
    <col min="8699" max="8699" width="6.453125" style="276" customWidth="1"/>
    <col min="8700" max="8700" width="4.26953125" style="276" customWidth="1"/>
    <col min="8701" max="8701" width="64.453125" style="276" customWidth="1"/>
    <col min="8702" max="8702" width="2.26953125" style="276" customWidth="1"/>
    <col min="8703" max="8703" width="14.1796875" style="276" customWidth="1"/>
    <col min="8704" max="8704" width="3.26953125" style="276" customWidth="1"/>
    <col min="8705" max="8705" width="12.54296875" style="276" customWidth="1"/>
    <col min="8706" max="8706" width="2.81640625" style="276" customWidth="1"/>
    <col min="8707" max="8707" width="20.7265625" style="276" customWidth="1"/>
    <col min="8708" max="8708" width="2.453125" style="276" customWidth="1"/>
    <col min="8709" max="8709" width="16" style="276" customWidth="1"/>
    <col min="8710" max="8710" width="3.1796875" style="276" customWidth="1"/>
    <col min="8711" max="8711" width="16.1796875" style="276" customWidth="1"/>
    <col min="8712" max="8712" width="2.81640625" style="276" customWidth="1"/>
    <col min="8713" max="8713" width="15.26953125" style="276" customWidth="1"/>
    <col min="8714" max="8714" width="3.54296875" style="276" customWidth="1"/>
    <col min="8715" max="8715" width="13.81640625" style="276" bestFit="1" customWidth="1"/>
    <col min="8716" max="8716" width="2.81640625" style="276" customWidth="1"/>
    <col min="8717" max="8717" width="13.81640625" style="276" customWidth="1"/>
    <col min="8718" max="8718" width="3.81640625" style="276" customWidth="1"/>
    <col min="8719" max="8719" width="12.54296875" style="276" customWidth="1"/>
    <col min="8720" max="8954" width="11.26953125" style="276"/>
    <col min="8955" max="8955" width="6.453125" style="276" customWidth="1"/>
    <col min="8956" max="8956" width="4.26953125" style="276" customWidth="1"/>
    <col min="8957" max="8957" width="64.453125" style="276" customWidth="1"/>
    <col min="8958" max="8958" width="2.26953125" style="276" customWidth="1"/>
    <col min="8959" max="8959" width="14.1796875" style="276" customWidth="1"/>
    <col min="8960" max="8960" width="3.26953125" style="276" customWidth="1"/>
    <col min="8961" max="8961" width="12.54296875" style="276" customWidth="1"/>
    <col min="8962" max="8962" width="2.81640625" style="276" customWidth="1"/>
    <col min="8963" max="8963" width="20.7265625" style="276" customWidth="1"/>
    <col min="8964" max="8964" width="2.453125" style="276" customWidth="1"/>
    <col min="8965" max="8965" width="16" style="276" customWidth="1"/>
    <col min="8966" max="8966" width="3.1796875" style="276" customWidth="1"/>
    <col min="8967" max="8967" width="16.1796875" style="276" customWidth="1"/>
    <col min="8968" max="8968" width="2.81640625" style="276" customWidth="1"/>
    <col min="8969" max="8969" width="15.26953125" style="276" customWidth="1"/>
    <col min="8970" max="8970" width="3.54296875" style="276" customWidth="1"/>
    <col min="8971" max="8971" width="13.81640625" style="276" bestFit="1" customWidth="1"/>
    <col min="8972" max="8972" width="2.81640625" style="276" customWidth="1"/>
    <col min="8973" max="8973" width="13.81640625" style="276" customWidth="1"/>
    <col min="8974" max="8974" width="3.81640625" style="276" customWidth="1"/>
    <col min="8975" max="8975" width="12.54296875" style="276" customWidth="1"/>
    <col min="8976" max="9210" width="11.26953125" style="276"/>
    <col min="9211" max="9211" width="6.453125" style="276" customWidth="1"/>
    <col min="9212" max="9212" width="4.26953125" style="276" customWidth="1"/>
    <col min="9213" max="9213" width="64.453125" style="276" customWidth="1"/>
    <col min="9214" max="9214" width="2.26953125" style="276" customWidth="1"/>
    <col min="9215" max="9215" width="14.1796875" style="276" customWidth="1"/>
    <col min="9216" max="9216" width="3.26953125" style="276" customWidth="1"/>
    <col min="9217" max="9217" width="12.54296875" style="276" customWidth="1"/>
    <col min="9218" max="9218" width="2.81640625" style="276" customWidth="1"/>
    <col min="9219" max="9219" width="20.7265625" style="276" customWidth="1"/>
    <col min="9220" max="9220" width="2.453125" style="276" customWidth="1"/>
    <col min="9221" max="9221" width="16" style="276" customWidth="1"/>
    <col min="9222" max="9222" width="3.1796875" style="276" customWidth="1"/>
    <col min="9223" max="9223" width="16.1796875" style="276" customWidth="1"/>
    <col min="9224" max="9224" width="2.81640625" style="276" customWidth="1"/>
    <col min="9225" max="9225" width="15.26953125" style="276" customWidth="1"/>
    <col min="9226" max="9226" width="3.54296875" style="276" customWidth="1"/>
    <col min="9227" max="9227" width="13.81640625" style="276" bestFit="1" customWidth="1"/>
    <col min="9228" max="9228" width="2.81640625" style="276" customWidth="1"/>
    <col min="9229" max="9229" width="13.81640625" style="276" customWidth="1"/>
    <col min="9230" max="9230" width="3.81640625" style="276" customWidth="1"/>
    <col min="9231" max="9231" width="12.54296875" style="276" customWidth="1"/>
    <col min="9232" max="9466" width="11.26953125" style="276"/>
    <col min="9467" max="9467" width="6.453125" style="276" customWidth="1"/>
    <col min="9468" max="9468" width="4.26953125" style="276" customWidth="1"/>
    <col min="9469" max="9469" width="64.453125" style="276" customWidth="1"/>
    <col min="9470" max="9470" width="2.26953125" style="276" customWidth="1"/>
    <col min="9471" max="9471" width="14.1796875" style="276" customWidth="1"/>
    <col min="9472" max="9472" width="3.26953125" style="276" customWidth="1"/>
    <col min="9473" max="9473" width="12.54296875" style="276" customWidth="1"/>
    <col min="9474" max="9474" width="2.81640625" style="276" customWidth="1"/>
    <col min="9475" max="9475" width="20.7265625" style="276" customWidth="1"/>
    <col min="9476" max="9476" width="2.453125" style="276" customWidth="1"/>
    <col min="9477" max="9477" width="16" style="276" customWidth="1"/>
    <col min="9478" max="9478" width="3.1796875" style="276" customWidth="1"/>
    <col min="9479" max="9479" width="16.1796875" style="276" customWidth="1"/>
    <col min="9480" max="9480" width="2.81640625" style="276" customWidth="1"/>
    <col min="9481" max="9481" width="15.26953125" style="276" customWidth="1"/>
    <col min="9482" max="9482" width="3.54296875" style="276" customWidth="1"/>
    <col min="9483" max="9483" width="13.81640625" style="276" bestFit="1" customWidth="1"/>
    <col min="9484" max="9484" width="2.81640625" style="276" customWidth="1"/>
    <col min="9485" max="9485" width="13.81640625" style="276" customWidth="1"/>
    <col min="9486" max="9486" width="3.81640625" style="276" customWidth="1"/>
    <col min="9487" max="9487" width="12.54296875" style="276" customWidth="1"/>
    <col min="9488" max="9722" width="11.26953125" style="276"/>
    <col min="9723" max="9723" width="6.453125" style="276" customWidth="1"/>
    <col min="9724" max="9724" width="4.26953125" style="276" customWidth="1"/>
    <col min="9725" max="9725" width="64.453125" style="276" customWidth="1"/>
    <col min="9726" max="9726" width="2.26953125" style="276" customWidth="1"/>
    <col min="9727" max="9727" width="14.1796875" style="276" customWidth="1"/>
    <col min="9728" max="9728" width="3.26953125" style="276" customWidth="1"/>
    <col min="9729" max="9729" width="12.54296875" style="276" customWidth="1"/>
    <col min="9730" max="9730" width="2.81640625" style="276" customWidth="1"/>
    <col min="9731" max="9731" width="20.7265625" style="276" customWidth="1"/>
    <col min="9732" max="9732" width="2.453125" style="276" customWidth="1"/>
    <col min="9733" max="9733" width="16" style="276" customWidth="1"/>
    <col min="9734" max="9734" width="3.1796875" style="276" customWidth="1"/>
    <col min="9735" max="9735" width="16.1796875" style="276" customWidth="1"/>
    <col min="9736" max="9736" width="2.81640625" style="276" customWidth="1"/>
    <col min="9737" max="9737" width="15.26953125" style="276" customWidth="1"/>
    <col min="9738" max="9738" width="3.54296875" style="276" customWidth="1"/>
    <col min="9739" max="9739" width="13.81640625" style="276" bestFit="1" customWidth="1"/>
    <col min="9740" max="9740" width="2.81640625" style="276" customWidth="1"/>
    <col min="9741" max="9741" width="13.81640625" style="276" customWidth="1"/>
    <col min="9742" max="9742" width="3.81640625" style="276" customWidth="1"/>
    <col min="9743" max="9743" width="12.54296875" style="276" customWidth="1"/>
    <col min="9744" max="9978" width="11.26953125" style="276"/>
    <col min="9979" max="9979" width="6.453125" style="276" customWidth="1"/>
    <col min="9980" max="9980" width="4.26953125" style="276" customWidth="1"/>
    <col min="9981" max="9981" width="64.453125" style="276" customWidth="1"/>
    <col min="9982" max="9982" width="2.26953125" style="276" customWidth="1"/>
    <col min="9983" max="9983" width="14.1796875" style="276" customWidth="1"/>
    <col min="9984" max="9984" width="3.26953125" style="276" customWidth="1"/>
    <col min="9985" max="9985" width="12.54296875" style="276" customWidth="1"/>
    <col min="9986" max="9986" width="2.81640625" style="276" customWidth="1"/>
    <col min="9987" max="9987" width="20.7265625" style="276" customWidth="1"/>
    <col min="9988" max="9988" width="2.453125" style="276" customWidth="1"/>
    <col min="9989" max="9989" width="16" style="276" customWidth="1"/>
    <col min="9990" max="9990" width="3.1796875" style="276" customWidth="1"/>
    <col min="9991" max="9991" width="16.1796875" style="276" customWidth="1"/>
    <col min="9992" max="9992" width="2.81640625" style="276" customWidth="1"/>
    <col min="9993" max="9993" width="15.26953125" style="276" customWidth="1"/>
    <col min="9994" max="9994" width="3.54296875" style="276" customWidth="1"/>
    <col min="9995" max="9995" width="13.81640625" style="276" bestFit="1" customWidth="1"/>
    <col min="9996" max="9996" width="2.81640625" style="276" customWidth="1"/>
    <col min="9997" max="9997" width="13.81640625" style="276" customWidth="1"/>
    <col min="9998" max="9998" width="3.81640625" style="276" customWidth="1"/>
    <col min="9999" max="9999" width="12.54296875" style="276" customWidth="1"/>
    <col min="10000" max="10234" width="11.26953125" style="276"/>
    <col min="10235" max="10235" width="6.453125" style="276" customWidth="1"/>
    <col min="10236" max="10236" width="4.26953125" style="276" customWidth="1"/>
    <col min="10237" max="10237" width="64.453125" style="276" customWidth="1"/>
    <col min="10238" max="10238" width="2.26953125" style="276" customWidth="1"/>
    <col min="10239" max="10239" width="14.1796875" style="276" customWidth="1"/>
    <col min="10240" max="10240" width="3.26953125" style="276" customWidth="1"/>
    <col min="10241" max="10241" width="12.54296875" style="276" customWidth="1"/>
    <col min="10242" max="10242" width="2.81640625" style="276" customWidth="1"/>
    <col min="10243" max="10243" width="20.7265625" style="276" customWidth="1"/>
    <col min="10244" max="10244" width="2.453125" style="276" customWidth="1"/>
    <col min="10245" max="10245" width="16" style="276" customWidth="1"/>
    <col min="10246" max="10246" width="3.1796875" style="276" customWidth="1"/>
    <col min="10247" max="10247" width="16.1796875" style="276" customWidth="1"/>
    <col min="10248" max="10248" width="2.81640625" style="276" customWidth="1"/>
    <col min="10249" max="10249" width="15.26953125" style="276" customWidth="1"/>
    <col min="10250" max="10250" width="3.54296875" style="276" customWidth="1"/>
    <col min="10251" max="10251" width="13.81640625" style="276" bestFit="1" customWidth="1"/>
    <col min="10252" max="10252" width="2.81640625" style="276" customWidth="1"/>
    <col min="10253" max="10253" width="13.81640625" style="276" customWidth="1"/>
    <col min="10254" max="10254" width="3.81640625" style="276" customWidth="1"/>
    <col min="10255" max="10255" width="12.54296875" style="276" customWidth="1"/>
    <col min="10256" max="10490" width="11.26953125" style="276"/>
    <col min="10491" max="10491" width="6.453125" style="276" customWidth="1"/>
    <col min="10492" max="10492" width="4.26953125" style="276" customWidth="1"/>
    <col min="10493" max="10493" width="64.453125" style="276" customWidth="1"/>
    <col min="10494" max="10494" width="2.26953125" style="276" customWidth="1"/>
    <col min="10495" max="10495" width="14.1796875" style="276" customWidth="1"/>
    <col min="10496" max="10496" width="3.26953125" style="276" customWidth="1"/>
    <col min="10497" max="10497" width="12.54296875" style="276" customWidth="1"/>
    <col min="10498" max="10498" width="2.81640625" style="276" customWidth="1"/>
    <col min="10499" max="10499" width="20.7265625" style="276" customWidth="1"/>
    <col min="10500" max="10500" width="2.453125" style="276" customWidth="1"/>
    <col min="10501" max="10501" width="16" style="276" customWidth="1"/>
    <col min="10502" max="10502" width="3.1796875" style="276" customWidth="1"/>
    <col min="10503" max="10503" width="16.1796875" style="276" customWidth="1"/>
    <col min="10504" max="10504" width="2.81640625" style="276" customWidth="1"/>
    <col min="10505" max="10505" width="15.26953125" style="276" customWidth="1"/>
    <col min="10506" max="10506" width="3.54296875" style="276" customWidth="1"/>
    <col min="10507" max="10507" width="13.81640625" style="276" bestFit="1" customWidth="1"/>
    <col min="10508" max="10508" width="2.81640625" style="276" customWidth="1"/>
    <col min="10509" max="10509" width="13.81640625" style="276" customWidth="1"/>
    <col min="10510" max="10510" width="3.81640625" style="276" customWidth="1"/>
    <col min="10511" max="10511" width="12.54296875" style="276" customWidth="1"/>
    <col min="10512" max="10746" width="11.26953125" style="276"/>
    <col min="10747" max="10747" width="6.453125" style="276" customWidth="1"/>
    <col min="10748" max="10748" width="4.26953125" style="276" customWidth="1"/>
    <col min="10749" max="10749" width="64.453125" style="276" customWidth="1"/>
    <col min="10750" max="10750" width="2.26953125" style="276" customWidth="1"/>
    <col min="10751" max="10751" width="14.1796875" style="276" customWidth="1"/>
    <col min="10752" max="10752" width="3.26953125" style="276" customWidth="1"/>
    <col min="10753" max="10753" width="12.54296875" style="276" customWidth="1"/>
    <col min="10754" max="10754" width="2.81640625" style="276" customWidth="1"/>
    <col min="10755" max="10755" width="20.7265625" style="276" customWidth="1"/>
    <col min="10756" max="10756" width="2.453125" style="276" customWidth="1"/>
    <col min="10757" max="10757" width="16" style="276" customWidth="1"/>
    <col min="10758" max="10758" width="3.1796875" style="276" customWidth="1"/>
    <col min="10759" max="10759" width="16.1796875" style="276" customWidth="1"/>
    <col min="10760" max="10760" width="2.81640625" style="276" customWidth="1"/>
    <col min="10761" max="10761" width="15.26953125" style="276" customWidth="1"/>
    <col min="10762" max="10762" width="3.54296875" style="276" customWidth="1"/>
    <col min="10763" max="10763" width="13.81640625" style="276" bestFit="1" customWidth="1"/>
    <col min="10764" max="10764" width="2.81640625" style="276" customWidth="1"/>
    <col min="10765" max="10765" width="13.81640625" style="276" customWidth="1"/>
    <col min="10766" max="10766" width="3.81640625" style="276" customWidth="1"/>
    <col min="10767" max="10767" width="12.54296875" style="276" customWidth="1"/>
    <col min="10768" max="11002" width="11.26953125" style="276"/>
    <col min="11003" max="11003" width="6.453125" style="276" customWidth="1"/>
    <col min="11004" max="11004" width="4.26953125" style="276" customWidth="1"/>
    <col min="11005" max="11005" width="64.453125" style="276" customWidth="1"/>
    <col min="11006" max="11006" width="2.26953125" style="276" customWidth="1"/>
    <col min="11007" max="11007" width="14.1796875" style="276" customWidth="1"/>
    <col min="11008" max="11008" width="3.26953125" style="276" customWidth="1"/>
    <col min="11009" max="11009" width="12.54296875" style="276" customWidth="1"/>
    <col min="11010" max="11010" width="2.81640625" style="276" customWidth="1"/>
    <col min="11011" max="11011" width="20.7265625" style="276" customWidth="1"/>
    <col min="11012" max="11012" width="2.453125" style="276" customWidth="1"/>
    <col min="11013" max="11013" width="16" style="276" customWidth="1"/>
    <col min="11014" max="11014" width="3.1796875" style="276" customWidth="1"/>
    <col min="11015" max="11015" width="16.1796875" style="276" customWidth="1"/>
    <col min="11016" max="11016" width="2.81640625" style="276" customWidth="1"/>
    <col min="11017" max="11017" width="15.26953125" style="276" customWidth="1"/>
    <col min="11018" max="11018" width="3.54296875" style="276" customWidth="1"/>
    <col min="11019" max="11019" width="13.81640625" style="276" bestFit="1" customWidth="1"/>
    <col min="11020" max="11020" width="2.81640625" style="276" customWidth="1"/>
    <col min="11021" max="11021" width="13.81640625" style="276" customWidth="1"/>
    <col min="11022" max="11022" width="3.81640625" style="276" customWidth="1"/>
    <col min="11023" max="11023" width="12.54296875" style="276" customWidth="1"/>
    <col min="11024" max="11258" width="11.26953125" style="276"/>
    <col min="11259" max="11259" width="6.453125" style="276" customWidth="1"/>
    <col min="11260" max="11260" width="4.26953125" style="276" customWidth="1"/>
    <col min="11261" max="11261" width="64.453125" style="276" customWidth="1"/>
    <col min="11262" max="11262" width="2.26953125" style="276" customWidth="1"/>
    <col min="11263" max="11263" width="14.1796875" style="276" customWidth="1"/>
    <col min="11264" max="11264" width="3.26953125" style="276" customWidth="1"/>
    <col min="11265" max="11265" width="12.54296875" style="276" customWidth="1"/>
    <col min="11266" max="11266" width="2.81640625" style="276" customWidth="1"/>
    <col min="11267" max="11267" width="20.7265625" style="276" customWidth="1"/>
    <col min="11268" max="11268" width="2.453125" style="276" customWidth="1"/>
    <col min="11269" max="11269" width="16" style="276" customWidth="1"/>
    <col min="11270" max="11270" width="3.1796875" style="276" customWidth="1"/>
    <col min="11271" max="11271" width="16.1796875" style="276" customWidth="1"/>
    <col min="11272" max="11272" width="2.81640625" style="276" customWidth="1"/>
    <col min="11273" max="11273" width="15.26953125" style="276" customWidth="1"/>
    <col min="11274" max="11274" width="3.54296875" style="276" customWidth="1"/>
    <col min="11275" max="11275" width="13.81640625" style="276" bestFit="1" customWidth="1"/>
    <col min="11276" max="11276" width="2.81640625" style="276" customWidth="1"/>
    <col min="11277" max="11277" width="13.81640625" style="276" customWidth="1"/>
    <col min="11278" max="11278" width="3.81640625" style="276" customWidth="1"/>
    <col min="11279" max="11279" width="12.54296875" style="276" customWidth="1"/>
    <col min="11280" max="11514" width="11.26953125" style="276"/>
    <col min="11515" max="11515" width="6.453125" style="276" customWidth="1"/>
    <col min="11516" max="11516" width="4.26953125" style="276" customWidth="1"/>
    <col min="11517" max="11517" width="64.453125" style="276" customWidth="1"/>
    <col min="11518" max="11518" width="2.26953125" style="276" customWidth="1"/>
    <col min="11519" max="11519" width="14.1796875" style="276" customWidth="1"/>
    <col min="11520" max="11520" width="3.26953125" style="276" customWidth="1"/>
    <col min="11521" max="11521" width="12.54296875" style="276" customWidth="1"/>
    <col min="11522" max="11522" width="2.81640625" style="276" customWidth="1"/>
    <col min="11523" max="11523" width="20.7265625" style="276" customWidth="1"/>
    <col min="11524" max="11524" width="2.453125" style="276" customWidth="1"/>
    <col min="11525" max="11525" width="16" style="276" customWidth="1"/>
    <col min="11526" max="11526" width="3.1796875" style="276" customWidth="1"/>
    <col min="11527" max="11527" width="16.1796875" style="276" customWidth="1"/>
    <col min="11528" max="11528" width="2.81640625" style="276" customWidth="1"/>
    <col min="11529" max="11529" width="15.26953125" style="276" customWidth="1"/>
    <col min="11530" max="11530" width="3.54296875" style="276" customWidth="1"/>
    <col min="11531" max="11531" width="13.81640625" style="276" bestFit="1" customWidth="1"/>
    <col min="11532" max="11532" width="2.81640625" style="276" customWidth="1"/>
    <col min="11533" max="11533" width="13.81640625" style="276" customWidth="1"/>
    <col min="11534" max="11534" width="3.81640625" style="276" customWidth="1"/>
    <col min="11535" max="11535" width="12.54296875" style="276" customWidth="1"/>
    <col min="11536" max="11770" width="11.26953125" style="276"/>
    <col min="11771" max="11771" width="6.453125" style="276" customWidth="1"/>
    <col min="11772" max="11772" width="4.26953125" style="276" customWidth="1"/>
    <col min="11773" max="11773" width="64.453125" style="276" customWidth="1"/>
    <col min="11774" max="11774" width="2.26953125" style="276" customWidth="1"/>
    <col min="11775" max="11775" width="14.1796875" style="276" customWidth="1"/>
    <col min="11776" max="11776" width="3.26953125" style="276" customWidth="1"/>
    <col min="11777" max="11777" width="12.54296875" style="276" customWidth="1"/>
    <col min="11778" max="11778" width="2.81640625" style="276" customWidth="1"/>
    <col min="11779" max="11779" width="20.7265625" style="276" customWidth="1"/>
    <col min="11780" max="11780" width="2.453125" style="276" customWidth="1"/>
    <col min="11781" max="11781" width="16" style="276" customWidth="1"/>
    <col min="11782" max="11782" width="3.1796875" style="276" customWidth="1"/>
    <col min="11783" max="11783" width="16.1796875" style="276" customWidth="1"/>
    <col min="11784" max="11784" width="2.81640625" style="276" customWidth="1"/>
    <col min="11785" max="11785" width="15.26953125" style="276" customWidth="1"/>
    <col min="11786" max="11786" width="3.54296875" style="276" customWidth="1"/>
    <col min="11787" max="11787" width="13.81640625" style="276" bestFit="1" customWidth="1"/>
    <col min="11788" max="11788" width="2.81640625" style="276" customWidth="1"/>
    <col min="11789" max="11789" width="13.81640625" style="276" customWidth="1"/>
    <col min="11790" max="11790" width="3.81640625" style="276" customWidth="1"/>
    <col min="11791" max="11791" width="12.54296875" style="276" customWidth="1"/>
    <col min="11792" max="12026" width="11.26953125" style="276"/>
    <col min="12027" max="12027" width="6.453125" style="276" customWidth="1"/>
    <col min="12028" max="12028" width="4.26953125" style="276" customWidth="1"/>
    <col min="12029" max="12029" width="64.453125" style="276" customWidth="1"/>
    <col min="12030" max="12030" width="2.26953125" style="276" customWidth="1"/>
    <col min="12031" max="12031" width="14.1796875" style="276" customWidth="1"/>
    <col min="12032" max="12032" width="3.26953125" style="276" customWidth="1"/>
    <col min="12033" max="12033" width="12.54296875" style="276" customWidth="1"/>
    <col min="12034" max="12034" width="2.81640625" style="276" customWidth="1"/>
    <col min="12035" max="12035" width="20.7265625" style="276" customWidth="1"/>
    <col min="12036" max="12036" width="2.453125" style="276" customWidth="1"/>
    <col min="12037" max="12037" width="16" style="276" customWidth="1"/>
    <col min="12038" max="12038" width="3.1796875" style="276" customWidth="1"/>
    <col min="12039" max="12039" width="16.1796875" style="276" customWidth="1"/>
    <col min="12040" max="12040" width="2.81640625" style="276" customWidth="1"/>
    <col min="12041" max="12041" width="15.26953125" style="276" customWidth="1"/>
    <col min="12042" max="12042" width="3.54296875" style="276" customWidth="1"/>
    <col min="12043" max="12043" width="13.81640625" style="276" bestFit="1" customWidth="1"/>
    <col min="12044" max="12044" width="2.81640625" style="276" customWidth="1"/>
    <col min="12045" max="12045" width="13.81640625" style="276" customWidth="1"/>
    <col min="12046" max="12046" width="3.81640625" style="276" customWidth="1"/>
    <col min="12047" max="12047" width="12.54296875" style="276" customWidth="1"/>
    <col min="12048" max="12282" width="11.26953125" style="276"/>
    <col min="12283" max="12283" width="6.453125" style="276" customWidth="1"/>
    <col min="12284" max="12284" width="4.26953125" style="276" customWidth="1"/>
    <col min="12285" max="12285" width="64.453125" style="276" customWidth="1"/>
    <col min="12286" max="12286" width="2.26953125" style="276" customWidth="1"/>
    <col min="12287" max="12287" width="14.1796875" style="276" customWidth="1"/>
    <col min="12288" max="12288" width="3.26953125" style="276" customWidth="1"/>
    <col min="12289" max="12289" width="12.54296875" style="276" customWidth="1"/>
    <col min="12290" max="12290" width="2.81640625" style="276" customWidth="1"/>
    <col min="12291" max="12291" width="20.7265625" style="276" customWidth="1"/>
    <col min="12292" max="12292" width="2.453125" style="276" customWidth="1"/>
    <col min="12293" max="12293" width="16" style="276" customWidth="1"/>
    <col min="12294" max="12294" width="3.1796875" style="276" customWidth="1"/>
    <col min="12295" max="12295" width="16.1796875" style="276" customWidth="1"/>
    <col min="12296" max="12296" width="2.81640625" style="276" customWidth="1"/>
    <col min="12297" max="12297" width="15.26953125" style="276" customWidth="1"/>
    <col min="12298" max="12298" width="3.54296875" style="276" customWidth="1"/>
    <col min="12299" max="12299" width="13.81640625" style="276" bestFit="1" customWidth="1"/>
    <col min="12300" max="12300" width="2.81640625" style="276" customWidth="1"/>
    <col min="12301" max="12301" width="13.81640625" style="276" customWidth="1"/>
    <col min="12302" max="12302" width="3.81640625" style="276" customWidth="1"/>
    <col min="12303" max="12303" width="12.54296875" style="276" customWidth="1"/>
    <col min="12304" max="12538" width="11.26953125" style="276"/>
    <col min="12539" max="12539" width="6.453125" style="276" customWidth="1"/>
    <col min="12540" max="12540" width="4.26953125" style="276" customWidth="1"/>
    <col min="12541" max="12541" width="64.453125" style="276" customWidth="1"/>
    <col min="12542" max="12542" width="2.26953125" style="276" customWidth="1"/>
    <col min="12543" max="12543" width="14.1796875" style="276" customWidth="1"/>
    <col min="12544" max="12544" width="3.26953125" style="276" customWidth="1"/>
    <col min="12545" max="12545" width="12.54296875" style="276" customWidth="1"/>
    <col min="12546" max="12546" width="2.81640625" style="276" customWidth="1"/>
    <col min="12547" max="12547" width="20.7265625" style="276" customWidth="1"/>
    <col min="12548" max="12548" width="2.453125" style="276" customWidth="1"/>
    <col min="12549" max="12549" width="16" style="276" customWidth="1"/>
    <col min="12550" max="12550" width="3.1796875" style="276" customWidth="1"/>
    <col min="12551" max="12551" width="16.1796875" style="276" customWidth="1"/>
    <col min="12552" max="12552" width="2.81640625" style="276" customWidth="1"/>
    <col min="12553" max="12553" width="15.26953125" style="276" customWidth="1"/>
    <col min="12554" max="12554" width="3.54296875" style="276" customWidth="1"/>
    <col min="12555" max="12555" width="13.81640625" style="276" bestFit="1" customWidth="1"/>
    <col min="12556" max="12556" width="2.81640625" style="276" customWidth="1"/>
    <col min="12557" max="12557" width="13.81640625" style="276" customWidth="1"/>
    <col min="12558" max="12558" width="3.81640625" style="276" customWidth="1"/>
    <col min="12559" max="12559" width="12.54296875" style="276" customWidth="1"/>
    <col min="12560" max="12794" width="11.26953125" style="276"/>
    <col min="12795" max="12795" width="6.453125" style="276" customWidth="1"/>
    <col min="12796" max="12796" width="4.26953125" style="276" customWidth="1"/>
    <col min="12797" max="12797" width="64.453125" style="276" customWidth="1"/>
    <col min="12798" max="12798" width="2.26953125" style="276" customWidth="1"/>
    <col min="12799" max="12799" width="14.1796875" style="276" customWidth="1"/>
    <col min="12800" max="12800" width="3.26953125" style="276" customWidth="1"/>
    <col min="12801" max="12801" width="12.54296875" style="276" customWidth="1"/>
    <col min="12802" max="12802" width="2.81640625" style="276" customWidth="1"/>
    <col min="12803" max="12803" width="20.7265625" style="276" customWidth="1"/>
    <col min="12804" max="12804" width="2.453125" style="276" customWidth="1"/>
    <col min="12805" max="12805" width="16" style="276" customWidth="1"/>
    <col min="12806" max="12806" width="3.1796875" style="276" customWidth="1"/>
    <col min="12807" max="12807" width="16.1796875" style="276" customWidth="1"/>
    <col min="12808" max="12808" width="2.81640625" style="276" customWidth="1"/>
    <col min="12809" max="12809" width="15.26953125" style="276" customWidth="1"/>
    <col min="12810" max="12810" width="3.54296875" style="276" customWidth="1"/>
    <col min="12811" max="12811" width="13.81640625" style="276" bestFit="1" customWidth="1"/>
    <col min="12812" max="12812" width="2.81640625" style="276" customWidth="1"/>
    <col min="12813" max="12813" width="13.81640625" style="276" customWidth="1"/>
    <col min="12814" max="12814" width="3.81640625" style="276" customWidth="1"/>
    <col min="12815" max="12815" width="12.54296875" style="276" customWidth="1"/>
    <col min="12816" max="13050" width="11.26953125" style="276"/>
    <col min="13051" max="13051" width="6.453125" style="276" customWidth="1"/>
    <col min="13052" max="13052" width="4.26953125" style="276" customWidth="1"/>
    <col min="13053" max="13053" width="64.453125" style="276" customWidth="1"/>
    <col min="13054" max="13054" width="2.26953125" style="276" customWidth="1"/>
    <col min="13055" max="13055" width="14.1796875" style="276" customWidth="1"/>
    <col min="13056" max="13056" width="3.26953125" style="276" customWidth="1"/>
    <col min="13057" max="13057" width="12.54296875" style="276" customWidth="1"/>
    <col min="13058" max="13058" width="2.81640625" style="276" customWidth="1"/>
    <col min="13059" max="13059" width="20.7265625" style="276" customWidth="1"/>
    <col min="13060" max="13060" width="2.453125" style="276" customWidth="1"/>
    <col min="13061" max="13061" width="16" style="276" customWidth="1"/>
    <col min="13062" max="13062" width="3.1796875" style="276" customWidth="1"/>
    <col min="13063" max="13063" width="16.1796875" style="276" customWidth="1"/>
    <col min="13064" max="13064" width="2.81640625" style="276" customWidth="1"/>
    <col min="13065" max="13065" width="15.26953125" style="276" customWidth="1"/>
    <col min="13066" max="13066" width="3.54296875" style="276" customWidth="1"/>
    <col min="13067" max="13067" width="13.81640625" style="276" bestFit="1" customWidth="1"/>
    <col min="13068" max="13068" width="2.81640625" style="276" customWidth="1"/>
    <col min="13069" max="13069" width="13.81640625" style="276" customWidth="1"/>
    <col min="13070" max="13070" width="3.81640625" style="276" customWidth="1"/>
    <col min="13071" max="13071" width="12.54296875" style="276" customWidth="1"/>
    <col min="13072" max="13306" width="11.26953125" style="276"/>
    <col min="13307" max="13307" width="6.453125" style="276" customWidth="1"/>
    <col min="13308" max="13308" width="4.26953125" style="276" customWidth="1"/>
    <col min="13309" max="13309" width="64.453125" style="276" customWidth="1"/>
    <col min="13310" max="13310" width="2.26953125" style="276" customWidth="1"/>
    <col min="13311" max="13311" width="14.1796875" style="276" customWidth="1"/>
    <col min="13312" max="13312" width="3.26953125" style="276" customWidth="1"/>
    <col min="13313" max="13313" width="12.54296875" style="276" customWidth="1"/>
    <col min="13314" max="13314" width="2.81640625" style="276" customWidth="1"/>
    <col min="13315" max="13315" width="20.7265625" style="276" customWidth="1"/>
    <col min="13316" max="13316" width="2.453125" style="276" customWidth="1"/>
    <col min="13317" max="13317" width="16" style="276" customWidth="1"/>
    <col min="13318" max="13318" width="3.1796875" style="276" customWidth="1"/>
    <col min="13319" max="13319" width="16.1796875" style="276" customWidth="1"/>
    <col min="13320" max="13320" width="2.81640625" style="276" customWidth="1"/>
    <col min="13321" max="13321" width="15.26953125" style="276" customWidth="1"/>
    <col min="13322" max="13322" width="3.54296875" style="276" customWidth="1"/>
    <col min="13323" max="13323" width="13.81640625" style="276" bestFit="1" customWidth="1"/>
    <col min="13324" max="13324" width="2.81640625" style="276" customWidth="1"/>
    <col min="13325" max="13325" width="13.81640625" style="276" customWidth="1"/>
    <col min="13326" max="13326" width="3.81640625" style="276" customWidth="1"/>
    <col min="13327" max="13327" width="12.54296875" style="276" customWidth="1"/>
    <col min="13328" max="13562" width="11.26953125" style="276"/>
    <col min="13563" max="13563" width="6.453125" style="276" customWidth="1"/>
    <col min="13564" max="13564" width="4.26953125" style="276" customWidth="1"/>
    <col min="13565" max="13565" width="64.453125" style="276" customWidth="1"/>
    <col min="13566" max="13566" width="2.26953125" style="276" customWidth="1"/>
    <col min="13567" max="13567" width="14.1796875" style="276" customWidth="1"/>
    <col min="13568" max="13568" width="3.26953125" style="276" customWidth="1"/>
    <col min="13569" max="13569" width="12.54296875" style="276" customWidth="1"/>
    <col min="13570" max="13570" width="2.81640625" style="276" customWidth="1"/>
    <col min="13571" max="13571" width="20.7265625" style="276" customWidth="1"/>
    <col min="13572" max="13572" width="2.453125" style="276" customWidth="1"/>
    <col min="13573" max="13573" width="16" style="276" customWidth="1"/>
    <col min="13574" max="13574" width="3.1796875" style="276" customWidth="1"/>
    <col min="13575" max="13575" width="16.1796875" style="276" customWidth="1"/>
    <col min="13576" max="13576" width="2.81640625" style="276" customWidth="1"/>
    <col min="13577" max="13577" width="15.26953125" style="276" customWidth="1"/>
    <col min="13578" max="13578" width="3.54296875" style="276" customWidth="1"/>
    <col min="13579" max="13579" width="13.81640625" style="276" bestFit="1" customWidth="1"/>
    <col min="13580" max="13580" width="2.81640625" style="276" customWidth="1"/>
    <col min="13581" max="13581" width="13.81640625" style="276" customWidth="1"/>
    <col min="13582" max="13582" width="3.81640625" style="276" customWidth="1"/>
    <col min="13583" max="13583" width="12.54296875" style="276" customWidth="1"/>
    <col min="13584" max="13818" width="11.26953125" style="276"/>
    <col min="13819" max="13819" width="6.453125" style="276" customWidth="1"/>
    <col min="13820" max="13820" width="4.26953125" style="276" customWidth="1"/>
    <col min="13821" max="13821" width="64.453125" style="276" customWidth="1"/>
    <col min="13822" max="13822" width="2.26953125" style="276" customWidth="1"/>
    <col min="13823" max="13823" width="14.1796875" style="276" customWidth="1"/>
    <col min="13824" max="13824" width="3.26953125" style="276" customWidth="1"/>
    <col min="13825" max="13825" width="12.54296875" style="276" customWidth="1"/>
    <col min="13826" max="13826" width="2.81640625" style="276" customWidth="1"/>
    <col min="13827" max="13827" width="20.7265625" style="276" customWidth="1"/>
    <col min="13828" max="13828" width="2.453125" style="276" customWidth="1"/>
    <col min="13829" max="13829" width="16" style="276" customWidth="1"/>
    <col min="13830" max="13830" width="3.1796875" style="276" customWidth="1"/>
    <col min="13831" max="13831" width="16.1796875" style="276" customWidth="1"/>
    <col min="13832" max="13832" width="2.81640625" style="276" customWidth="1"/>
    <col min="13833" max="13833" width="15.26953125" style="276" customWidth="1"/>
    <col min="13834" max="13834" width="3.54296875" style="276" customWidth="1"/>
    <col min="13835" max="13835" width="13.81640625" style="276" bestFit="1" customWidth="1"/>
    <col min="13836" max="13836" width="2.81640625" style="276" customWidth="1"/>
    <col min="13837" max="13837" width="13.81640625" style="276" customWidth="1"/>
    <col min="13838" max="13838" width="3.81640625" style="276" customWidth="1"/>
    <col min="13839" max="13839" width="12.54296875" style="276" customWidth="1"/>
    <col min="13840" max="14074" width="11.26953125" style="276"/>
    <col min="14075" max="14075" width="6.453125" style="276" customWidth="1"/>
    <col min="14076" max="14076" width="4.26953125" style="276" customWidth="1"/>
    <col min="14077" max="14077" width="64.453125" style="276" customWidth="1"/>
    <col min="14078" max="14078" width="2.26953125" style="276" customWidth="1"/>
    <col min="14079" max="14079" width="14.1796875" style="276" customWidth="1"/>
    <col min="14080" max="14080" width="3.26953125" style="276" customWidth="1"/>
    <col min="14081" max="14081" width="12.54296875" style="276" customWidth="1"/>
    <col min="14082" max="14082" width="2.81640625" style="276" customWidth="1"/>
    <col min="14083" max="14083" width="20.7265625" style="276" customWidth="1"/>
    <col min="14084" max="14084" width="2.453125" style="276" customWidth="1"/>
    <col min="14085" max="14085" width="16" style="276" customWidth="1"/>
    <col min="14086" max="14086" width="3.1796875" style="276" customWidth="1"/>
    <col min="14087" max="14087" width="16.1796875" style="276" customWidth="1"/>
    <col min="14088" max="14088" width="2.81640625" style="276" customWidth="1"/>
    <col min="14089" max="14089" width="15.26953125" style="276" customWidth="1"/>
    <col min="14090" max="14090" width="3.54296875" style="276" customWidth="1"/>
    <col min="14091" max="14091" width="13.81640625" style="276" bestFit="1" customWidth="1"/>
    <col min="14092" max="14092" width="2.81640625" style="276" customWidth="1"/>
    <col min="14093" max="14093" width="13.81640625" style="276" customWidth="1"/>
    <col min="14094" max="14094" width="3.81640625" style="276" customWidth="1"/>
    <col min="14095" max="14095" width="12.54296875" style="276" customWidth="1"/>
    <col min="14096" max="14330" width="11.26953125" style="276"/>
    <col min="14331" max="14331" width="6.453125" style="276" customWidth="1"/>
    <col min="14332" max="14332" width="4.26953125" style="276" customWidth="1"/>
    <col min="14333" max="14333" width="64.453125" style="276" customWidth="1"/>
    <col min="14334" max="14334" width="2.26953125" style="276" customWidth="1"/>
    <col min="14335" max="14335" width="14.1796875" style="276" customWidth="1"/>
    <col min="14336" max="14336" width="3.26953125" style="276" customWidth="1"/>
    <col min="14337" max="14337" width="12.54296875" style="276" customWidth="1"/>
    <col min="14338" max="14338" width="2.81640625" style="276" customWidth="1"/>
    <col min="14339" max="14339" width="20.7265625" style="276" customWidth="1"/>
    <col min="14340" max="14340" width="2.453125" style="276" customWidth="1"/>
    <col min="14341" max="14341" width="16" style="276" customWidth="1"/>
    <col min="14342" max="14342" width="3.1796875" style="276" customWidth="1"/>
    <col min="14343" max="14343" width="16.1796875" style="276" customWidth="1"/>
    <col min="14344" max="14344" width="2.81640625" style="276" customWidth="1"/>
    <col min="14345" max="14345" width="15.26953125" style="276" customWidth="1"/>
    <col min="14346" max="14346" width="3.54296875" style="276" customWidth="1"/>
    <col min="14347" max="14347" width="13.81640625" style="276" bestFit="1" customWidth="1"/>
    <col min="14348" max="14348" width="2.81640625" style="276" customWidth="1"/>
    <col min="14349" max="14349" width="13.81640625" style="276" customWidth="1"/>
    <col min="14350" max="14350" width="3.81640625" style="276" customWidth="1"/>
    <col min="14351" max="14351" width="12.54296875" style="276" customWidth="1"/>
    <col min="14352" max="14586" width="11.26953125" style="276"/>
    <col min="14587" max="14587" width="6.453125" style="276" customWidth="1"/>
    <col min="14588" max="14588" width="4.26953125" style="276" customWidth="1"/>
    <col min="14589" max="14589" width="64.453125" style="276" customWidth="1"/>
    <col min="14590" max="14590" width="2.26953125" style="276" customWidth="1"/>
    <col min="14591" max="14591" width="14.1796875" style="276" customWidth="1"/>
    <col min="14592" max="14592" width="3.26953125" style="276" customWidth="1"/>
    <col min="14593" max="14593" width="12.54296875" style="276" customWidth="1"/>
    <col min="14594" max="14594" width="2.81640625" style="276" customWidth="1"/>
    <col min="14595" max="14595" width="20.7265625" style="276" customWidth="1"/>
    <col min="14596" max="14596" width="2.453125" style="276" customWidth="1"/>
    <col min="14597" max="14597" width="16" style="276" customWidth="1"/>
    <col min="14598" max="14598" width="3.1796875" style="276" customWidth="1"/>
    <col min="14599" max="14599" width="16.1796875" style="276" customWidth="1"/>
    <col min="14600" max="14600" width="2.81640625" style="276" customWidth="1"/>
    <col min="14601" max="14601" width="15.26953125" style="276" customWidth="1"/>
    <col min="14602" max="14602" width="3.54296875" style="276" customWidth="1"/>
    <col min="14603" max="14603" width="13.81640625" style="276" bestFit="1" customWidth="1"/>
    <col min="14604" max="14604" width="2.81640625" style="276" customWidth="1"/>
    <col min="14605" max="14605" width="13.81640625" style="276" customWidth="1"/>
    <col min="14606" max="14606" width="3.81640625" style="276" customWidth="1"/>
    <col min="14607" max="14607" width="12.54296875" style="276" customWidth="1"/>
    <col min="14608" max="14842" width="11.26953125" style="276"/>
    <col min="14843" max="14843" width="6.453125" style="276" customWidth="1"/>
    <col min="14844" max="14844" width="4.26953125" style="276" customWidth="1"/>
    <col min="14845" max="14845" width="64.453125" style="276" customWidth="1"/>
    <col min="14846" max="14846" width="2.26953125" style="276" customWidth="1"/>
    <col min="14847" max="14847" width="14.1796875" style="276" customWidth="1"/>
    <col min="14848" max="14848" width="3.26953125" style="276" customWidth="1"/>
    <col min="14849" max="14849" width="12.54296875" style="276" customWidth="1"/>
    <col min="14850" max="14850" width="2.81640625" style="276" customWidth="1"/>
    <col min="14851" max="14851" width="20.7265625" style="276" customWidth="1"/>
    <col min="14852" max="14852" width="2.453125" style="276" customWidth="1"/>
    <col min="14853" max="14853" width="16" style="276" customWidth="1"/>
    <col min="14854" max="14854" width="3.1796875" style="276" customWidth="1"/>
    <col min="14855" max="14855" width="16.1796875" style="276" customWidth="1"/>
    <col min="14856" max="14856" width="2.81640625" style="276" customWidth="1"/>
    <col min="14857" max="14857" width="15.26953125" style="276" customWidth="1"/>
    <col min="14858" max="14858" width="3.54296875" style="276" customWidth="1"/>
    <col min="14859" max="14859" width="13.81640625" style="276" bestFit="1" customWidth="1"/>
    <col min="14860" max="14860" width="2.81640625" style="276" customWidth="1"/>
    <col min="14861" max="14861" width="13.81640625" style="276" customWidth="1"/>
    <col min="14862" max="14862" width="3.81640625" style="276" customWidth="1"/>
    <col min="14863" max="14863" width="12.54296875" style="276" customWidth="1"/>
    <col min="14864" max="15098" width="11.26953125" style="276"/>
    <col min="15099" max="15099" width="6.453125" style="276" customWidth="1"/>
    <col min="15100" max="15100" width="4.26953125" style="276" customWidth="1"/>
    <col min="15101" max="15101" width="64.453125" style="276" customWidth="1"/>
    <col min="15102" max="15102" width="2.26953125" style="276" customWidth="1"/>
    <col min="15103" max="15103" width="14.1796875" style="276" customWidth="1"/>
    <col min="15104" max="15104" width="3.26953125" style="276" customWidth="1"/>
    <col min="15105" max="15105" width="12.54296875" style="276" customWidth="1"/>
    <col min="15106" max="15106" width="2.81640625" style="276" customWidth="1"/>
    <col min="15107" max="15107" width="20.7265625" style="276" customWidth="1"/>
    <col min="15108" max="15108" width="2.453125" style="276" customWidth="1"/>
    <col min="15109" max="15109" width="16" style="276" customWidth="1"/>
    <col min="15110" max="15110" width="3.1796875" style="276" customWidth="1"/>
    <col min="15111" max="15111" width="16.1796875" style="276" customWidth="1"/>
    <col min="15112" max="15112" width="2.81640625" style="276" customWidth="1"/>
    <col min="15113" max="15113" width="15.26953125" style="276" customWidth="1"/>
    <col min="15114" max="15114" width="3.54296875" style="276" customWidth="1"/>
    <col min="15115" max="15115" width="13.81640625" style="276" bestFit="1" customWidth="1"/>
    <col min="15116" max="15116" width="2.81640625" style="276" customWidth="1"/>
    <col min="15117" max="15117" width="13.81640625" style="276" customWidth="1"/>
    <col min="15118" max="15118" width="3.81640625" style="276" customWidth="1"/>
    <col min="15119" max="15119" width="12.54296875" style="276" customWidth="1"/>
    <col min="15120" max="15354" width="11.26953125" style="276"/>
    <col min="15355" max="15355" width="6.453125" style="276" customWidth="1"/>
    <col min="15356" max="15356" width="4.26953125" style="276" customWidth="1"/>
    <col min="15357" max="15357" width="64.453125" style="276" customWidth="1"/>
    <col min="15358" max="15358" width="2.26953125" style="276" customWidth="1"/>
    <col min="15359" max="15359" width="14.1796875" style="276" customWidth="1"/>
    <col min="15360" max="15360" width="3.26953125" style="276" customWidth="1"/>
    <col min="15361" max="15361" width="12.54296875" style="276" customWidth="1"/>
    <col min="15362" max="15362" width="2.81640625" style="276" customWidth="1"/>
    <col min="15363" max="15363" width="20.7265625" style="276" customWidth="1"/>
    <col min="15364" max="15364" width="2.453125" style="276" customWidth="1"/>
    <col min="15365" max="15365" width="16" style="276" customWidth="1"/>
    <col min="15366" max="15366" width="3.1796875" style="276" customWidth="1"/>
    <col min="15367" max="15367" width="16.1796875" style="276" customWidth="1"/>
    <col min="15368" max="15368" width="2.81640625" style="276" customWidth="1"/>
    <col min="15369" max="15369" width="15.26953125" style="276" customWidth="1"/>
    <col min="15370" max="15370" width="3.54296875" style="276" customWidth="1"/>
    <col min="15371" max="15371" width="13.81640625" style="276" bestFit="1" customWidth="1"/>
    <col min="15372" max="15372" width="2.81640625" style="276" customWidth="1"/>
    <col min="15373" max="15373" width="13.81640625" style="276" customWidth="1"/>
    <col min="15374" max="15374" width="3.81640625" style="276" customWidth="1"/>
    <col min="15375" max="15375" width="12.54296875" style="276" customWidth="1"/>
    <col min="15376" max="15610" width="11.26953125" style="276"/>
    <col min="15611" max="15611" width="6.453125" style="276" customWidth="1"/>
    <col min="15612" max="15612" width="4.26953125" style="276" customWidth="1"/>
    <col min="15613" max="15613" width="64.453125" style="276" customWidth="1"/>
    <col min="15614" max="15614" width="2.26953125" style="276" customWidth="1"/>
    <col min="15615" max="15615" width="14.1796875" style="276" customWidth="1"/>
    <col min="15616" max="15616" width="3.26953125" style="276" customWidth="1"/>
    <col min="15617" max="15617" width="12.54296875" style="276" customWidth="1"/>
    <col min="15618" max="15618" width="2.81640625" style="276" customWidth="1"/>
    <col min="15619" max="15619" width="20.7265625" style="276" customWidth="1"/>
    <col min="15620" max="15620" width="2.453125" style="276" customWidth="1"/>
    <col min="15621" max="15621" width="16" style="276" customWidth="1"/>
    <col min="15622" max="15622" width="3.1796875" style="276" customWidth="1"/>
    <col min="15623" max="15623" width="16.1796875" style="276" customWidth="1"/>
    <col min="15624" max="15624" width="2.81640625" style="276" customWidth="1"/>
    <col min="15625" max="15625" width="15.26953125" style="276" customWidth="1"/>
    <col min="15626" max="15626" width="3.54296875" style="276" customWidth="1"/>
    <col min="15627" max="15627" width="13.81640625" style="276" bestFit="1" customWidth="1"/>
    <col min="15628" max="15628" width="2.81640625" style="276" customWidth="1"/>
    <col min="15629" max="15629" width="13.81640625" style="276" customWidth="1"/>
    <col min="15630" max="15630" width="3.81640625" style="276" customWidth="1"/>
    <col min="15631" max="15631" width="12.54296875" style="276" customWidth="1"/>
    <col min="15632" max="15866" width="11.26953125" style="276"/>
    <col min="15867" max="15867" width="6.453125" style="276" customWidth="1"/>
    <col min="15868" max="15868" width="4.26953125" style="276" customWidth="1"/>
    <col min="15869" max="15869" width="64.453125" style="276" customWidth="1"/>
    <col min="15870" max="15870" width="2.26953125" style="276" customWidth="1"/>
    <col min="15871" max="15871" width="14.1796875" style="276" customWidth="1"/>
    <col min="15872" max="15872" width="3.26953125" style="276" customWidth="1"/>
    <col min="15873" max="15873" width="12.54296875" style="276" customWidth="1"/>
    <col min="15874" max="15874" width="2.81640625" style="276" customWidth="1"/>
    <col min="15875" max="15875" width="20.7265625" style="276" customWidth="1"/>
    <col min="15876" max="15876" width="2.453125" style="276" customWidth="1"/>
    <col min="15877" max="15877" width="16" style="276" customWidth="1"/>
    <col min="15878" max="15878" width="3.1796875" style="276" customWidth="1"/>
    <col min="15879" max="15879" width="16.1796875" style="276" customWidth="1"/>
    <col min="15880" max="15880" width="2.81640625" style="276" customWidth="1"/>
    <col min="15881" max="15881" width="15.26953125" style="276" customWidth="1"/>
    <col min="15882" max="15882" width="3.54296875" style="276" customWidth="1"/>
    <col min="15883" max="15883" width="13.81640625" style="276" bestFit="1" customWidth="1"/>
    <col min="15884" max="15884" width="2.81640625" style="276" customWidth="1"/>
    <col min="15885" max="15885" width="13.81640625" style="276" customWidth="1"/>
    <col min="15886" max="15886" width="3.81640625" style="276" customWidth="1"/>
    <col min="15887" max="15887" width="12.54296875" style="276" customWidth="1"/>
    <col min="15888" max="16122" width="11.26953125" style="276"/>
    <col min="16123" max="16123" width="6.453125" style="276" customWidth="1"/>
    <col min="16124" max="16124" width="4.26953125" style="276" customWidth="1"/>
    <col min="16125" max="16125" width="64.453125" style="276" customWidth="1"/>
    <col min="16126" max="16126" width="2.26953125" style="276" customWidth="1"/>
    <col min="16127" max="16127" width="14.1796875" style="276" customWidth="1"/>
    <col min="16128" max="16128" width="3.26953125" style="276" customWidth="1"/>
    <col min="16129" max="16129" width="12.54296875" style="276" customWidth="1"/>
    <col min="16130" max="16130" width="2.81640625" style="276" customWidth="1"/>
    <col min="16131" max="16131" width="20.7265625" style="276" customWidth="1"/>
    <col min="16132" max="16132" width="2.453125" style="276" customWidth="1"/>
    <col min="16133" max="16133" width="16" style="276" customWidth="1"/>
    <col min="16134" max="16134" width="3.1796875" style="276" customWidth="1"/>
    <col min="16135" max="16135" width="16.1796875" style="276" customWidth="1"/>
    <col min="16136" max="16136" width="2.81640625" style="276" customWidth="1"/>
    <col min="16137" max="16137" width="15.26953125" style="276" customWidth="1"/>
    <col min="16138" max="16138" width="3.54296875" style="276" customWidth="1"/>
    <col min="16139" max="16139" width="13.81640625" style="276" bestFit="1" customWidth="1"/>
    <col min="16140" max="16140" width="2.81640625" style="276" customWidth="1"/>
    <col min="16141" max="16141" width="13.81640625" style="276" customWidth="1"/>
    <col min="16142" max="16142" width="3.81640625" style="276" customWidth="1"/>
    <col min="16143" max="16143" width="12.54296875" style="276" customWidth="1"/>
    <col min="16144" max="16384" width="11.26953125" style="276"/>
  </cols>
  <sheetData>
    <row r="1" spans="1:23" ht="15" customHeight="1">
      <c r="A1" s="273" t="s">
        <v>357</v>
      </c>
      <c r="B1" s="273"/>
      <c r="C1" s="273"/>
      <c r="D1" s="273"/>
      <c r="E1" s="273"/>
      <c r="F1" s="273"/>
      <c r="G1" s="273"/>
      <c r="H1" s="273"/>
      <c r="I1" s="273"/>
      <c r="J1" s="273"/>
      <c r="K1" s="273"/>
      <c r="L1" s="273"/>
      <c r="M1" s="274"/>
      <c r="N1" s="274"/>
      <c r="O1" s="274"/>
      <c r="P1" s="274"/>
      <c r="Q1" s="274"/>
      <c r="R1" s="274"/>
      <c r="S1" s="274"/>
      <c r="T1" s="273"/>
      <c r="U1" s="273"/>
      <c r="V1" s="273"/>
      <c r="W1" s="275"/>
    </row>
    <row r="2" spans="1:23" ht="15" customHeight="1">
      <c r="A2" s="273"/>
      <c r="B2" s="273"/>
      <c r="C2" s="273"/>
      <c r="D2" s="273"/>
      <c r="E2" s="273"/>
      <c r="F2" s="273"/>
      <c r="G2" s="273"/>
      <c r="H2" s="273"/>
      <c r="I2" s="273"/>
      <c r="J2" s="273"/>
      <c r="K2" s="273"/>
      <c r="L2" s="273"/>
      <c r="M2" s="274"/>
      <c r="N2" s="274"/>
      <c r="O2" s="274"/>
      <c r="P2" s="274"/>
      <c r="Q2" s="274"/>
      <c r="R2" s="274"/>
      <c r="S2" s="274"/>
      <c r="T2" s="273"/>
      <c r="U2" s="273"/>
      <c r="V2" s="273"/>
      <c r="W2" s="275"/>
    </row>
    <row r="3" spans="1:23" ht="15" customHeight="1">
      <c r="A3" s="273" t="s">
        <v>358</v>
      </c>
      <c r="B3" s="273"/>
      <c r="C3" s="273"/>
      <c r="D3" s="273"/>
      <c r="E3" s="273"/>
      <c r="F3" s="273"/>
      <c r="G3" s="273"/>
      <c r="H3" s="273"/>
      <c r="I3" s="273"/>
      <c r="J3" s="273"/>
      <c r="K3" s="273"/>
      <c r="L3" s="273"/>
      <c r="M3" s="274"/>
      <c r="N3" s="274"/>
      <c r="O3" s="274"/>
      <c r="P3" s="274"/>
      <c r="Q3" s="274"/>
      <c r="R3" s="274"/>
      <c r="S3" s="274"/>
      <c r="T3" s="273"/>
      <c r="U3" s="273"/>
      <c r="V3" s="273"/>
      <c r="W3" s="277"/>
    </row>
    <row r="4" spans="1:23" ht="15" customHeight="1">
      <c r="A4" s="273" t="s">
        <v>359</v>
      </c>
      <c r="B4" s="273"/>
      <c r="C4" s="273"/>
      <c r="D4" s="273"/>
      <c r="E4" s="273"/>
      <c r="F4" s="273"/>
      <c r="G4" s="273"/>
      <c r="H4" s="273"/>
      <c r="I4" s="273"/>
      <c r="J4" s="273"/>
      <c r="K4" s="273"/>
      <c r="L4" s="273"/>
      <c r="M4" s="274"/>
      <c r="N4" s="274"/>
      <c r="O4" s="274"/>
      <c r="P4" s="274"/>
      <c r="Q4" s="274"/>
      <c r="R4" s="274"/>
      <c r="S4" s="274"/>
      <c r="T4" s="273"/>
      <c r="U4" s="273"/>
      <c r="V4" s="273"/>
      <c r="W4" s="277"/>
    </row>
    <row r="5" spans="1:23" ht="15" customHeight="1">
      <c r="A5" s="278"/>
      <c r="B5" s="279"/>
      <c r="C5" s="280"/>
      <c r="D5" s="279"/>
      <c r="E5" s="281"/>
      <c r="F5" s="279"/>
      <c r="G5" s="281"/>
      <c r="H5" s="281"/>
      <c r="I5" s="282"/>
      <c r="J5" s="279"/>
      <c r="K5" s="283"/>
      <c r="L5" s="283"/>
      <c r="M5" s="282"/>
      <c r="N5" s="282"/>
      <c r="O5" s="282"/>
      <c r="P5" s="282"/>
      <c r="Q5" s="282"/>
      <c r="R5" s="280"/>
      <c r="S5" s="282"/>
      <c r="T5" s="284"/>
      <c r="U5" s="285"/>
      <c r="V5" s="286"/>
      <c r="W5" s="277"/>
    </row>
    <row r="6" spans="1:23" ht="15" customHeight="1">
      <c r="B6" s="277"/>
      <c r="C6" s="281"/>
      <c r="D6" s="277"/>
      <c r="E6" s="281"/>
      <c r="F6" s="277"/>
      <c r="G6" s="281"/>
      <c r="H6" s="281"/>
      <c r="J6" s="277"/>
      <c r="R6" s="290"/>
      <c r="V6" s="293"/>
      <c r="W6" s="277"/>
    </row>
    <row r="7" spans="1:23" ht="15" customHeight="1">
      <c r="B7" s="277"/>
      <c r="C7" s="277"/>
      <c r="D7" s="277"/>
      <c r="E7" s="294" t="s">
        <v>360</v>
      </c>
      <c r="F7" s="277"/>
      <c r="G7" s="281"/>
      <c r="H7" s="281"/>
      <c r="I7" s="294" t="s">
        <v>361</v>
      </c>
      <c r="J7" s="277"/>
      <c r="K7" s="295" t="s">
        <v>362</v>
      </c>
      <c r="M7" s="294" t="s">
        <v>363</v>
      </c>
      <c r="Q7" s="296" t="s">
        <v>364</v>
      </c>
      <c r="R7" s="296"/>
      <c r="S7" s="296"/>
      <c r="T7" s="276"/>
      <c r="U7" s="297" t="s">
        <v>365</v>
      </c>
      <c r="V7" s="298"/>
      <c r="W7" s="277"/>
    </row>
    <row r="8" spans="1:23" ht="15" customHeight="1">
      <c r="B8" s="277"/>
      <c r="C8" s="277"/>
      <c r="D8" s="277"/>
      <c r="E8" s="294" t="s">
        <v>366</v>
      </c>
      <c r="F8" s="277"/>
      <c r="G8" s="299" t="s">
        <v>367</v>
      </c>
      <c r="H8" s="299"/>
      <c r="I8" s="294" t="s">
        <v>368</v>
      </c>
      <c r="J8" s="277" t="s">
        <v>369</v>
      </c>
      <c r="K8" s="295" t="s">
        <v>370</v>
      </c>
      <c r="L8" s="295" t="s">
        <v>260</v>
      </c>
      <c r="M8" s="294" t="s">
        <v>371</v>
      </c>
      <c r="O8" s="294" t="s">
        <v>372</v>
      </c>
      <c r="Q8" s="300" t="s">
        <v>373</v>
      </c>
      <c r="R8" s="300"/>
      <c r="S8" s="300"/>
      <c r="T8" s="276"/>
      <c r="U8" s="297" t="s">
        <v>374</v>
      </c>
      <c r="V8" s="298"/>
      <c r="W8" s="277"/>
    </row>
    <row r="9" spans="1:23" ht="15" customHeight="1">
      <c r="B9" s="277"/>
      <c r="C9" s="301" t="s">
        <v>375</v>
      </c>
      <c r="D9" s="277"/>
      <c r="E9" s="294" t="s">
        <v>376</v>
      </c>
      <c r="F9" s="277"/>
      <c r="G9" s="299" t="s">
        <v>377</v>
      </c>
      <c r="H9" s="302"/>
      <c r="I9" s="294" t="s">
        <v>378</v>
      </c>
      <c r="J9" s="277"/>
      <c r="K9" s="303" t="s">
        <v>379</v>
      </c>
      <c r="L9" s="304" t="s">
        <v>260</v>
      </c>
      <c r="M9" s="294" t="s">
        <v>380</v>
      </c>
      <c r="O9" s="294" t="s">
        <v>381</v>
      </c>
      <c r="Q9" s="305" t="s">
        <v>382</v>
      </c>
      <c r="R9" s="290"/>
      <c r="S9" s="302" t="s">
        <v>383</v>
      </c>
      <c r="T9" s="306"/>
      <c r="U9" s="297" t="s">
        <v>384</v>
      </c>
      <c r="V9" s="298"/>
      <c r="W9" s="277"/>
    </row>
    <row r="10" spans="1:23" s="320" customFormat="1" ht="15" customHeight="1">
      <c r="A10" s="307"/>
      <c r="B10" s="308"/>
      <c r="C10" s="309" t="s">
        <v>385</v>
      </c>
      <c r="D10" s="308"/>
      <c r="E10" s="310" t="s">
        <v>293</v>
      </c>
      <c r="F10" s="308"/>
      <c r="G10" s="310" t="s">
        <v>330</v>
      </c>
      <c r="H10" s="302"/>
      <c r="I10" s="311" t="s">
        <v>327</v>
      </c>
      <c r="J10" s="308" t="s">
        <v>260</v>
      </c>
      <c r="K10" s="312" t="s">
        <v>386</v>
      </c>
      <c r="L10" s="304" t="s">
        <v>369</v>
      </c>
      <c r="M10" s="311" t="s">
        <v>387</v>
      </c>
      <c r="N10" s="313"/>
      <c r="O10" s="311" t="s">
        <v>388</v>
      </c>
      <c r="P10" s="313"/>
      <c r="Q10" s="314" t="s">
        <v>389</v>
      </c>
      <c r="R10" s="315"/>
      <c r="S10" s="316" t="s">
        <v>390</v>
      </c>
      <c r="T10" s="317"/>
      <c r="U10" s="318" t="s">
        <v>391</v>
      </c>
      <c r="V10" s="319"/>
      <c r="W10" s="308"/>
    </row>
    <row r="11" spans="1:23" ht="15" customHeight="1">
      <c r="B11" s="277"/>
      <c r="C11" s="277"/>
      <c r="D11" s="277"/>
      <c r="E11" s="281"/>
      <c r="F11" s="277"/>
      <c r="G11" s="281"/>
      <c r="H11" s="281"/>
      <c r="J11" s="277"/>
      <c r="L11" s="289" t="s">
        <v>260</v>
      </c>
      <c r="R11" s="290"/>
      <c r="S11" s="290"/>
      <c r="T11" s="277"/>
      <c r="V11" s="293"/>
      <c r="W11" s="277" t="s">
        <v>392</v>
      </c>
    </row>
    <row r="12" spans="1:23" ht="15" customHeight="1">
      <c r="B12" s="321" t="s">
        <v>325</v>
      </c>
      <c r="C12" s="277"/>
      <c r="D12" s="277"/>
      <c r="E12" s="281"/>
      <c r="F12" s="277"/>
      <c r="G12" s="281"/>
      <c r="H12" s="281"/>
      <c r="J12" s="277"/>
      <c r="R12" s="290"/>
      <c r="S12" s="290"/>
      <c r="T12" s="277"/>
      <c r="V12" s="293"/>
      <c r="W12" s="277"/>
    </row>
    <row r="13" spans="1:23" ht="15" customHeight="1">
      <c r="A13" s="287">
        <v>1900</v>
      </c>
      <c r="B13" s="277"/>
      <c r="C13" s="322" t="s">
        <v>393</v>
      </c>
      <c r="D13" s="277"/>
      <c r="E13" s="281"/>
      <c r="F13" s="277"/>
      <c r="G13" s="281"/>
      <c r="H13" s="281"/>
      <c r="I13" s="323"/>
      <c r="J13" s="277"/>
      <c r="K13" s="324"/>
      <c r="O13" s="288" t="s">
        <v>394</v>
      </c>
      <c r="Q13" s="322"/>
      <c r="R13" s="290"/>
      <c r="S13" s="325"/>
      <c r="T13" s="277"/>
      <c r="U13" s="326"/>
      <c r="V13" s="293"/>
      <c r="W13" s="277"/>
    </row>
    <row r="14" spans="1:23" ht="15" customHeight="1">
      <c r="B14" s="277"/>
      <c r="C14" s="327" t="s">
        <v>395</v>
      </c>
      <c r="D14" s="277"/>
      <c r="E14" s="328">
        <v>60448</v>
      </c>
      <c r="F14" s="277"/>
      <c r="G14" s="281" t="s">
        <v>396</v>
      </c>
      <c r="H14" s="329" t="s">
        <v>397</v>
      </c>
      <c r="I14" s="323">
        <v>-10</v>
      </c>
      <c r="J14" s="277"/>
      <c r="K14" s="324">
        <v>4528568.63</v>
      </c>
      <c r="M14" s="288">
        <v>120980</v>
      </c>
      <c r="O14" s="420">
        <f>ROUND((K14*(-I14/100)+K14)-M14,0)</f>
        <v>4860445</v>
      </c>
      <c r="P14" s="421"/>
      <c r="Q14" s="422">
        <f>ROUND(O14/U14,0)</f>
        <v>128268</v>
      </c>
      <c r="R14" s="423"/>
      <c r="S14" s="424">
        <f>ROUND(Q14/K14*100,2)</f>
        <v>2.83</v>
      </c>
      <c r="T14" s="330"/>
      <c r="U14" s="326">
        <v>37.892888327564165</v>
      </c>
      <c r="V14" s="293"/>
      <c r="W14" s="277"/>
    </row>
    <row r="15" spans="1:23" ht="15" customHeight="1">
      <c r="B15" s="277"/>
      <c r="C15" s="327" t="s">
        <v>398</v>
      </c>
      <c r="D15" s="277"/>
      <c r="E15" s="328">
        <v>52047</v>
      </c>
      <c r="F15" s="277"/>
      <c r="G15" s="281" t="s">
        <v>396</v>
      </c>
      <c r="H15" s="329" t="s">
        <v>397</v>
      </c>
      <c r="I15" s="323">
        <v>-10</v>
      </c>
      <c r="J15" s="277"/>
      <c r="K15" s="324">
        <v>9151984.1600000001</v>
      </c>
      <c r="M15" s="288">
        <v>594401</v>
      </c>
      <c r="O15" s="420">
        <f t="shared" ref="O15:O16" si="0">ROUND((K15*(-I15/100)+K15)-M15,0)</f>
        <v>9472782</v>
      </c>
      <c r="P15" s="421"/>
      <c r="Q15" s="422">
        <f t="shared" ref="Q15:Q16" si="1">ROUND(O15/U15,0)</f>
        <v>492900</v>
      </c>
      <c r="R15" s="290"/>
      <c r="S15" s="424">
        <f t="shared" ref="S15:S16" si="2">ROUND(Q15/K15*100,2)</f>
        <v>5.39</v>
      </c>
      <c r="T15" s="330"/>
      <c r="U15" s="326">
        <v>19.218466220328668</v>
      </c>
      <c r="V15" s="293"/>
      <c r="W15" s="277"/>
    </row>
    <row r="16" spans="1:23" ht="15" customHeight="1">
      <c r="B16" s="277"/>
      <c r="C16" s="327" t="s">
        <v>399</v>
      </c>
      <c r="D16" s="277"/>
      <c r="E16" s="281"/>
      <c r="F16" s="277"/>
      <c r="G16" s="281" t="s">
        <v>400</v>
      </c>
      <c r="H16" s="329"/>
      <c r="I16" s="323">
        <v>-10</v>
      </c>
      <c r="J16" s="277"/>
      <c r="K16" s="332">
        <v>123818</v>
      </c>
      <c r="M16" s="333">
        <v>2018</v>
      </c>
      <c r="O16" s="425">
        <f t="shared" si="0"/>
        <v>134182</v>
      </c>
      <c r="P16" s="421"/>
      <c r="Q16" s="425">
        <f t="shared" si="1"/>
        <v>3184</v>
      </c>
      <c r="R16" s="290"/>
      <c r="S16" s="426">
        <f t="shared" si="2"/>
        <v>2.57</v>
      </c>
      <c r="T16" s="330"/>
      <c r="U16" s="427">
        <v>42.142587939698494</v>
      </c>
      <c r="V16" s="293"/>
      <c r="W16" s="277"/>
    </row>
    <row r="17" spans="1:23" ht="15" customHeight="1">
      <c r="B17" s="277"/>
      <c r="C17" s="277" t="s">
        <v>401</v>
      </c>
      <c r="D17" s="277"/>
      <c r="E17" s="281"/>
      <c r="F17" s="277"/>
      <c r="G17" s="281"/>
      <c r="H17" s="329"/>
      <c r="I17" s="323"/>
      <c r="J17" s="277"/>
      <c r="K17" s="324">
        <f>SUBTOTAL(9,K14:K16)</f>
        <v>13804370.789999999</v>
      </c>
      <c r="M17" s="288">
        <f>SUBTOTAL(9,M14:M16)</f>
        <v>717399</v>
      </c>
      <c r="N17" s="334"/>
      <c r="O17" s="288">
        <f>SUBTOTAL(9,O14:O16)</f>
        <v>14467409</v>
      </c>
      <c r="P17" s="334"/>
      <c r="Q17" s="288">
        <f>SUBTOTAL(9,Q14:Q16)</f>
        <v>624352</v>
      </c>
      <c r="R17" s="290"/>
      <c r="S17" s="325">
        <f>ROUND(Q17/K17*100,2)</f>
        <v>4.5199999999999996</v>
      </c>
      <c r="T17" s="330"/>
      <c r="U17" s="326">
        <v>23.171879004151503</v>
      </c>
      <c r="V17" s="293"/>
      <c r="W17" s="277"/>
    </row>
    <row r="18" spans="1:23" ht="15" customHeight="1">
      <c r="B18" s="277"/>
      <c r="C18" s="277"/>
      <c r="D18" s="277"/>
      <c r="E18" s="281"/>
      <c r="F18" s="277"/>
      <c r="G18" s="281"/>
      <c r="H18" s="329"/>
      <c r="I18" s="323"/>
      <c r="J18" s="277"/>
      <c r="K18" s="324"/>
      <c r="Q18" s="322"/>
      <c r="R18" s="290"/>
      <c r="S18" s="325"/>
      <c r="T18" s="277"/>
      <c r="U18" s="326"/>
      <c r="V18" s="293"/>
      <c r="W18" s="277"/>
    </row>
    <row r="19" spans="1:23" ht="15" customHeight="1">
      <c r="A19" s="287">
        <v>1910</v>
      </c>
      <c r="B19" s="277"/>
      <c r="C19" s="277" t="s">
        <v>402</v>
      </c>
      <c r="D19" s="277"/>
      <c r="E19" s="281"/>
      <c r="F19" s="277"/>
      <c r="G19" s="281" t="s">
        <v>403</v>
      </c>
      <c r="H19" s="329"/>
      <c r="I19" s="335">
        <v>0</v>
      </c>
      <c r="J19" s="277"/>
      <c r="K19" s="324">
        <v>788868.79</v>
      </c>
      <c r="M19" s="288">
        <v>185472</v>
      </c>
      <c r="O19" s="420">
        <f t="shared" ref="O19:O23" si="3">ROUND((K19*(-I19/100)+K19)-M19,0)</f>
        <v>603397</v>
      </c>
      <c r="P19" s="421"/>
      <c r="Q19" s="422">
        <f t="shared" ref="Q19:Q23" si="4">ROUND(O19/U19,0)</f>
        <v>39443</v>
      </c>
      <c r="R19" s="290"/>
      <c r="S19" s="424">
        <f t="shared" ref="S19:S23" si="5">ROUND(Q19/K19*100,2)</f>
        <v>5</v>
      </c>
      <c r="T19" s="330"/>
      <c r="U19" s="326">
        <v>15.29794893897523</v>
      </c>
      <c r="V19" s="293"/>
      <c r="W19" s="277"/>
    </row>
    <row r="20" spans="1:23" ht="15" customHeight="1">
      <c r="A20" s="287">
        <v>1911</v>
      </c>
      <c r="B20" s="277"/>
      <c r="C20" s="277" t="s">
        <v>404</v>
      </c>
      <c r="D20" s="277"/>
      <c r="E20" s="281"/>
      <c r="F20" s="277"/>
      <c r="G20" s="281" t="s">
        <v>405</v>
      </c>
      <c r="H20" s="329"/>
      <c r="I20" s="335">
        <v>0</v>
      </c>
      <c r="J20" s="277"/>
      <c r="K20" s="324">
        <v>5177.1499999999996</v>
      </c>
      <c r="M20" s="288">
        <v>4659</v>
      </c>
      <c r="O20" s="420">
        <f t="shared" si="3"/>
        <v>518</v>
      </c>
      <c r="P20" s="421"/>
      <c r="Q20" s="422">
        <f t="shared" si="4"/>
        <v>518</v>
      </c>
      <c r="R20" s="290"/>
      <c r="S20" s="424">
        <f t="shared" si="5"/>
        <v>10.01</v>
      </c>
      <c r="T20" s="330"/>
      <c r="U20" s="326">
        <v>1</v>
      </c>
      <c r="V20" s="293"/>
      <c r="W20" s="277"/>
    </row>
    <row r="21" spans="1:23" ht="15" customHeight="1">
      <c r="A21" s="287">
        <v>1940</v>
      </c>
      <c r="B21" s="277"/>
      <c r="C21" s="277" t="s">
        <v>406</v>
      </c>
      <c r="D21" s="277"/>
      <c r="E21" s="281"/>
      <c r="F21" s="277"/>
      <c r="G21" s="281" t="s">
        <v>407</v>
      </c>
      <c r="H21" s="329"/>
      <c r="I21" s="335">
        <v>0</v>
      </c>
      <c r="J21" s="277"/>
      <c r="K21" s="324">
        <v>113849.9</v>
      </c>
      <c r="M21" s="288">
        <v>57678</v>
      </c>
      <c r="O21" s="420">
        <f t="shared" si="3"/>
        <v>56172</v>
      </c>
      <c r="P21" s="421"/>
      <c r="Q21" s="422">
        <f t="shared" si="4"/>
        <v>4555</v>
      </c>
      <c r="R21" s="290"/>
      <c r="S21" s="424">
        <f t="shared" si="5"/>
        <v>4</v>
      </c>
      <c r="T21" s="330"/>
      <c r="U21" s="326">
        <v>12.331942919868277</v>
      </c>
      <c r="V21" s="293"/>
      <c r="W21" s="277"/>
    </row>
    <row r="22" spans="1:23" ht="15" customHeight="1">
      <c r="A22" s="287">
        <v>1970</v>
      </c>
      <c r="B22" s="277"/>
      <c r="C22" s="277" t="s">
        <v>408</v>
      </c>
      <c r="D22" s="277"/>
      <c r="E22" s="281"/>
      <c r="F22" s="277"/>
      <c r="G22" s="281" t="s">
        <v>409</v>
      </c>
      <c r="H22" s="329"/>
      <c r="I22" s="335">
        <v>0</v>
      </c>
      <c r="J22" s="277"/>
      <c r="K22" s="324">
        <v>6414002.9699999997</v>
      </c>
      <c r="M22" s="288">
        <v>4631467</v>
      </c>
      <c r="O22" s="420">
        <f t="shared" si="3"/>
        <v>1782536</v>
      </c>
      <c r="P22" s="421"/>
      <c r="Q22" s="422">
        <f t="shared" si="4"/>
        <v>427921</v>
      </c>
      <c r="R22" s="290"/>
      <c r="S22" s="424">
        <f t="shared" si="5"/>
        <v>6.67</v>
      </c>
      <c r="T22" s="330"/>
      <c r="U22" s="326">
        <v>4.1655726173756369</v>
      </c>
      <c r="V22" s="293"/>
      <c r="W22" s="277"/>
    </row>
    <row r="23" spans="1:23" ht="15" customHeight="1">
      <c r="A23" s="287">
        <v>1980</v>
      </c>
      <c r="B23" s="277"/>
      <c r="C23" s="277" t="s">
        <v>410</v>
      </c>
      <c r="D23" s="277"/>
      <c r="E23" s="281"/>
      <c r="F23" s="277"/>
      <c r="G23" s="281" t="s">
        <v>409</v>
      </c>
      <c r="H23" s="329"/>
      <c r="I23" s="335">
        <v>0</v>
      </c>
      <c r="J23" s="277"/>
      <c r="K23" s="332">
        <v>95300.800000000003</v>
      </c>
      <c r="M23" s="333">
        <v>35189</v>
      </c>
      <c r="O23" s="425">
        <f t="shared" si="3"/>
        <v>60112</v>
      </c>
      <c r="P23" s="421"/>
      <c r="Q23" s="425">
        <f t="shared" si="4"/>
        <v>6353</v>
      </c>
      <c r="R23" s="290"/>
      <c r="S23" s="426">
        <f t="shared" si="5"/>
        <v>6.67</v>
      </c>
      <c r="T23" s="330"/>
      <c r="U23" s="427">
        <v>9.461986463088305</v>
      </c>
      <c r="V23" s="293"/>
      <c r="W23" s="277"/>
    </row>
    <row r="24" spans="1:23" ht="15" customHeight="1">
      <c r="B24" s="277"/>
      <c r="C24" s="277"/>
      <c r="D24" s="277"/>
      <c r="E24" s="281"/>
      <c r="F24" s="277"/>
      <c r="G24" s="281"/>
      <c r="H24" s="329"/>
      <c r="J24" s="277"/>
      <c r="K24" s="324"/>
      <c r="R24" s="290"/>
      <c r="S24" s="325"/>
      <c r="T24" s="277"/>
      <c r="U24" s="326"/>
      <c r="V24" s="293"/>
      <c r="W24" s="277"/>
    </row>
    <row r="25" spans="1:23" s="320" customFormat="1" ht="15" customHeight="1">
      <c r="A25" s="307"/>
      <c r="B25" s="321" t="s">
        <v>411</v>
      </c>
      <c r="C25" s="308"/>
      <c r="D25" s="308"/>
      <c r="E25" s="299"/>
      <c r="F25" s="308"/>
      <c r="G25" s="299"/>
      <c r="H25" s="336"/>
      <c r="I25" s="313"/>
      <c r="J25" s="308"/>
      <c r="K25" s="337">
        <f>SUBTOTAL(9,K14:K23)</f>
        <v>21221570.399999999</v>
      </c>
      <c r="L25" s="338"/>
      <c r="M25" s="313">
        <f>SUBTOTAL(9,M14:M23)</f>
        <v>5631864</v>
      </c>
      <c r="N25" s="313"/>
      <c r="O25" s="313">
        <f>SUBTOTAL(9,O14:O23)</f>
        <v>16970144</v>
      </c>
      <c r="P25" s="313"/>
      <c r="Q25" s="313">
        <f>SUBTOTAL(9,Q14:Q23)</f>
        <v>1103142</v>
      </c>
      <c r="R25" s="315"/>
      <c r="S25" s="339">
        <f>ROUND(Q25/K25*100,2)</f>
        <v>5.2</v>
      </c>
      <c r="T25" s="340"/>
      <c r="U25" s="341">
        <v>15.383462872413524</v>
      </c>
      <c r="V25" s="342"/>
      <c r="W25" s="277"/>
    </row>
    <row r="26" spans="1:23" ht="15" customHeight="1">
      <c r="B26" s="277"/>
      <c r="C26" s="277"/>
      <c r="D26" s="277"/>
      <c r="E26" s="281"/>
      <c r="F26" s="277"/>
      <c r="G26" s="281"/>
      <c r="H26" s="329"/>
      <c r="J26" s="277"/>
      <c r="K26" s="324"/>
      <c r="R26" s="290"/>
      <c r="S26" s="325"/>
      <c r="T26" s="277"/>
      <c r="U26" s="326"/>
      <c r="V26" s="293"/>
      <c r="W26" s="277"/>
    </row>
    <row r="27" spans="1:23" ht="15" customHeight="1">
      <c r="B27" s="277"/>
      <c r="C27" s="277"/>
      <c r="D27" s="277"/>
      <c r="E27" s="281"/>
      <c r="F27" s="277"/>
      <c r="G27" s="281"/>
      <c r="H27" s="329"/>
      <c r="J27" s="277"/>
      <c r="K27" s="324"/>
      <c r="R27" s="290"/>
      <c r="S27" s="325"/>
      <c r="T27" s="277"/>
      <c r="U27" s="326"/>
      <c r="V27" s="293"/>
      <c r="W27" s="277"/>
    </row>
    <row r="28" spans="1:23" s="348" customFormat="1" ht="15" customHeight="1">
      <c r="A28" s="307"/>
      <c r="B28" s="321" t="s">
        <v>174</v>
      </c>
      <c r="C28" s="320"/>
      <c r="D28" s="320"/>
      <c r="E28" s="343"/>
      <c r="F28" s="320"/>
      <c r="G28" s="343"/>
      <c r="H28" s="344"/>
      <c r="I28" s="345"/>
      <c r="J28" s="346"/>
      <c r="K28" s="337"/>
      <c r="L28" s="338"/>
      <c r="M28" s="313"/>
      <c r="N28" s="313"/>
      <c r="O28" s="313"/>
      <c r="P28" s="313"/>
      <c r="Q28" s="313"/>
      <c r="R28" s="347"/>
      <c r="S28" s="339"/>
      <c r="T28" s="340"/>
      <c r="U28" s="341"/>
      <c r="V28" s="320"/>
      <c r="W28" s="277"/>
    </row>
    <row r="29" spans="1:23" s="348" customFormat="1" ht="15" customHeight="1">
      <c r="A29" s="349">
        <v>3110</v>
      </c>
      <c r="B29" s="350"/>
      <c r="C29" s="276" t="s">
        <v>393</v>
      </c>
      <c r="D29" s="346"/>
      <c r="E29" s="328">
        <v>49490</v>
      </c>
      <c r="F29" s="346"/>
      <c r="G29" s="281" t="s">
        <v>412</v>
      </c>
      <c r="H29" s="351" t="s">
        <v>397</v>
      </c>
      <c r="I29" s="323">
        <v>-10</v>
      </c>
      <c r="J29" s="346"/>
      <c r="K29" s="352">
        <v>183717638.41999999</v>
      </c>
      <c r="L29" s="353"/>
      <c r="M29" s="354">
        <v>46934083</v>
      </c>
      <c r="N29" s="354"/>
      <c r="O29" s="420">
        <f t="shared" ref="O29:O34" si="6">ROUND((K29*(-I29/100)+K29)-M29,0)</f>
        <v>155155319</v>
      </c>
      <c r="P29" s="421"/>
      <c r="Q29" s="422">
        <f t="shared" ref="Q29:Q34" si="7">ROUND(O29/U29,0)</f>
        <v>11576821</v>
      </c>
      <c r="R29" s="355"/>
      <c r="S29" s="424">
        <f t="shared" ref="S29:S34" si="8">ROUND(Q29/K29*100,2)</f>
        <v>6.3</v>
      </c>
      <c r="T29" s="330"/>
      <c r="U29" s="326">
        <v>13.402238749307775</v>
      </c>
      <c r="V29" s="320"/>
      <c r="W29" s="277"/>
    </row>
    <row r="30" spans="1:23" s="348" customFormat="1" ht="15" customHeight="1">
      <c r="A30" s="349">
        <v>3120</v>
      </c>
      <c r="B30" s="350"/>
      <c r="C30" s="276" t="s">
        <v>413</v>
      </c>
      <c r="D30" s="346"/>
      <c r="E30" s="328">
        <v>49490</v>
      </c>
      <c r="F30" s="346"/>
      <c r="G30" s="281" t="s">
        <v>414</v>
      </c>
      <c r="H30" s="351" t="s">
        <v>397</v>
      </c>
      <c r="I30" s="323">
        <v>-10</v>
      </c>
      <c r="J30" s="346"/>
      <c r="K30" s="352">
        <v>545368156.24000001</v>
      </c>
      <c r="L30" s="353"/>
      <c r="M30" s="354">
        <v>298832215</v>
      </c>
      <c r="N30" s="354"/>
      <c r="O30" s="420">
        <f t="shared" si="6"/>
        <v>301072757</v>
      </c>
      <c r="P30" s="421"/>
      <c r="Q30" s="422">
        <f t="shared" si="7"/>
        <v>23609292</v>
      </c>
      <c r="R30" s="355"/>
      <c r="S30" s="424">
        <f t="shared" si="8"/>
        <v>4.33</v>
      </c>
      <c r="T30" s="330"/>
      <c r="U30" s="326">
        <v>12.752299264204957</v>
      </c>
      <c r="V30" s="320"/>
      <c r="W30" s="277"/>
    </row>
    <row r="31" spans="1:23" s="348" customFormat="1" ht="15" customHeight="1">
      <c r="A31" s="349">
        <v>3123</v>
      </c>
      <c r="B31" s="350"/>
      <c r="C31" s="276" t="s">
        <v>415</v>
      </c>
      <c r="D31" s="346"/>
      <c r="E31" s="328">
        <v>49490</v>
      </c>
      <c r="F31" s="346"/>
      <c r="G31" s="281" t="s">
        <v>416</v>
      </c>
      <c r="H31" s="351" t="s">
        <v>397</v>
      </c>
      <c r="I31" s="335">
        <v>0</v>
      </c>
      <c r="J31" s="346"/>
      <c r="K31" s="352">
        <v>7984157.5800000001</v>
      </c>
      <c r="L31" s="353"/>
      <c r="M31" s="354">
        <v>5266747</v>
      </c>
      <c r="N31" s="354"/>
      <c r="O31" s="420">
        <f t="shared" si="6"/>
        <v>2717411</v>
      </c>
      <c r="P31" s="421"/>
      <c r="Q31" s="422">
        <f t="shared" si="7"/>
        <v>472160</v>
      </c>
      <c r="R31" s="355"/>
      <c r="S31" s="424">
        <f t="shared" si="8"/>
        <v>5.91</v>
      </c>
      <c r="T31" s="330"/>
      <c r="U31" s="326">
        <v>5.7552757539817012</v>
      </c>
      <c r="V31" s="320"/>
      <c r="W31" s="277"/>
    </row>
    <row r="32" spans="1:23" s="348" customFormat="1" ht="15" customHeight="1">
      <c r="A32" s="349">
        <v>3140</v>
      </c>
      <c r="B32" s="350"/>
      <c r="C32" s="276" t="s">
        <v>417</v>
      </c>
      <c r="D32" s="346"/>
      <c r="E32" s="328">
        <v>49490</v>
      </c>
      <c r="F32" s="346"/>
      <c r="G32" s="281" t="s">
        <v>418</v>
      </c>
      <c r="H32" s="351" t="s">
        <v>397</v>
      </c>
      <c r="I32" s="323">
        <v>-10</v>
      </c>
      <c r="J32" s="346"/>
      <c r="K32" s="352">
        <v>109285792.05</v>
      </c>
      <c r="L32" s="353"/>
      <c r="M32" s="354">
        <v>59323750</v>
      </c>
      <c r="N32" s="354"/>
      <c r="O32" s="420">
        <f t="shared" si="6"/>
        <v>60890621</v>
      </c>
      <c r="P32" s="421"/>
      <c r="Q32" s="422">
        <f t="shared" si="7"/>
        <v>4954311</v>
      </c>
      <c r="R32" s="355"/>
      <c r="S32" s="424">
        <f t="shared" si="8"/>
        <v>4.53</v>
      </c>
      <c r="T32" s="330"/>
      <c r="U32" s="326">
        <v>12.290431706850862</v>
      </c>
      <c r="V32" s="320"/>
      <c r="W32" s="277"/>
    </row>
    <row r="33" spans="1:24" s="348" customFormat="1" ht="15" customHeight="1">
      <c r="A33" s="349">
        <v>3150</v>
      </c>
      <c r="B33" s="350"/>
      <c r="C33" s="276" t="s">
        <v>419</v>
      </c>
      <c r="D33" s="346"/>
      <c r="E33" s="328">
        <v>49490</v>
      </c>
      <c r="F33" s="346"/>
      <c r="G33" s="281" t="s">
        <v>420</v>
      </c>
      <c r="H33" s="351" t="s">
        <v>397</v>
      </c>
      <c r="I33" s="323">
        <v>-10</v>
      </c>
      <c r="J33" s="346"/>
      <c r="K33" s="352">
        <v>48173349.899999999</v>
      </c>
      <c r="L33" s="353"/>
      <c r="M33" s="354">
        <v>33908388</v>
      </c>
      <c r="N33" s="354"/>
      <c r="O33" s="420">
        <f t="shared" si="6"/>
        <v>19082297</v>
      </c>
      <c r="P33" s="421"/>
      <c r="Q33" s="422">
        <f t="shared" si="7"/>
        <v>1442046</v>
      </c>
      <c r="R33" s="355"/>
      <c r="S33" s="424">
        <f t="shared" si="8"/>
        <v>2.99</v>
      </c>
      <c r="T33" s="330"/>
      <c r="U33" s="326">
        <v>13.232793544727421</v>
      </c>
      <c r="V33" s="320"/>
      <c r="W33" s="277"/>
    </row>
    <row r="34" spans="1:24" s="348" customFormat="1" ht="15" customHeight="1">
      <c r="A34" s="349">
        <v>3160</v>
      </c>
      <c r="B34" s="350"/>
      <c r="C34" s="276" t="s">
        <v>421</v>
      </c>
      <c r="D34" s="346"/>
      <c r="E34" s="328">
        <v>49490</v>
      </c>
      <c r="F34" s="346"/>
      <c r="G34" s="281" t="s">
        <v>422</v>
      </c>
      <c r="H34" s="351" t="s">
        <v>397</v>
      </c>
      <c r="I34" s="323">
        <v>-10</v>
      </c>
      <c r="J34" s="346"/>
      <c r="K34" s="356">
        <v>23997105.75</v>
      </c>
      <c r="L34" s="353"/>
      <c r="M34" s="357">
        <v>11357282</v>
      </c>
      <c r="N34" s="354"/>
      <c r="O34" s="425">
        <f t="shared" si="6"/>
        <v>15039534</v>
      </c>
      <c r="P34" s="421"/>
      <c r="Q34" s="425">
        <f t="shared" si="7"/>
        <v>1171041</v>
      </c>
      <c r="R34" s="355"/>
      <c r="S34" s="426">
        <f t="shared" si="8"/>
        <v>4.88</v>
      </c>
      <c r="T34" s="330"/>
      <c r="U34" s="427">
        <v>12.842875697776593</v>
      </c>
      <c r="V34" s="320"/>
      <c r="W34" s="277"/>
    </row>
    <row r="35" spans="1:24" s="348" customFormat="1" ht="15" customHeight="1">
      <c r="A35" s="349"/>
      <c r="B35" s="350"/>
      <c r="C35" s="276"/>
      <c r="D35" s="346"/>
      <c r="E35" s="358"/>
      <c r="F35" s="346"/>
      <c r="G35" s="358"/>
      <c r="H35" s="351"/>
      <c r="I35" s="323"/>
      <c r="J35" s="346"/>
      <c r="K35" s="359"/>
      <c r="L35" s="360"/>
      <c r="M35" s="334"/>
      <c r="N35" s="334"/>
      <c r="O35" s="334"/>
      <c r="P35" s="334"/>
      <c r="Q35" s="334"/>
      <c r="R35" s="347"/>
      <c r="S35" s="325"/>
      <c r="T35" s="330"/>
      <c r="U35" s="326"/>
      <c r="V35" s="320"/>
      <c r="W35" s="277"/>
    </row>
    <row r="36" spans="1:24" s="348" customFormat="1" ht="15" customHeight="1">
      <c r="A36" s="349"/>
      <c r="B36" s="321" t="s">
        <v>423</v>
      </c>
      <c r="C36" s="276"/>
      <c r="D36" s="346"/>
      <c r="E36" s="358"/>
      <c r="F36" s="346"/>
      <c r="G36" s="358"/>
      <c r="H36" s="351"/>
      <c r="I36" s="323"/>
      <c r="J36" s="346"/>
      <c r="K36" s="361">
        <f>SUBTOTAL(9,K29:K35)</f>
        <v>918526199.93999994</v>
      </c>
      <c r="L36" s="362"/>
      <c r="M36" s="363">
        <f>SUBTOTAL(9,M29:M35)</f>
        <v>455622465</v>
      </c>
      <c r="N36" s="363"/>
      <c r="O36" s="363">
        <f>SUBTOTAL(9,O29:O35)</f>
        <v>553957939</v>
      </c>
      <c r="P36" s="363"/>
      <c r="Q36" s="363">
        <f>SUBTOTAL(9,Q29:Q35)</f>
        <v>43225671</v>
      </c>
      <c r="R36" s="347"/>
      <c r="S36" s="339">
        <f>ROUND(Q36/K36*100,2)</f>
        <v>4.71</v>
      </c>
      <c r="T36" s="340"/>
      <c r="U36" s="341">
        <v>12.815485015837002</v>
      </c>
      <c r="V36" s="320"/>
      <c r="W36" s="277"/>
    </row>
    <row r="37" spans="1:24" s="364" customFormat="1" ht="15" customHeight="1">
      <c r="A37" s="349"/>
      <c r="B37" s="350"/>
      <c r="C37" s="276"/>
      <c r="D37" s="346"/>
      <c r="E37" s="358"/>
      <c r="F37" s="346"/>
      <c r="G37" s="358"/>
      <c r="H37" s="351"/>
      <c r="I37" s="323"/>
      <c r="J37" s="346"/>
      <c r="K37" s="359"/>
      <c r="L37" s="360"/>
      <c r="M37" s="334"/>
      <c r="N37" s="334"/>
      <c r="O37" s="334"/>
      <c r="P37" s="334"/>
      <c r="Q37" s="334"/>
      <c r="R37" s="347"/>
      <c r="S37" s="325"/>
      <c r="T37" s="330"/>
      <c r="U37" s="326"/>
      <c r="V37" s="276"/>
      <c r="W37" s="277"/>
    </row>
    <row r="38" spans="1:24" s="364" customFormat="1" ht="15" customHeight="1">
      <c r="A38" s="349"/>
      <c r="B38" s="350"/>
      <c r="C38" s="276"/>
      <c r="D38" s="346"/>
      <c r="E38" s="358"/>
      <c r="F38" s="346"/>
      <c r="G38" s="358"/>
      <c r="H38" s="351"/>
      <c r="I38" s="323"/>
      <c r="J38" s="346"/>
      <c r="K38" s="359"/>
      <c r="L38" s="360"/>
      <c r="M38" s="334"/>
      <c r="N38" s="334"/>
      <c r="O38" s="334"/>
      <c r="P38" s="334"/>
      <c r="Q38" s="334"/>
      <c r="R38" s="347"/>
      <c r="S38" s="325"/>
      <c r="T38" s="330"/>
      <c r="U38" s="326"/>
      <c r="V38" s="276"/>
      <c r="W38" s="277"/>
    </row>
    <row r="39" spans="1:24" s="364" customFormat="1" ht="15" customHeight="1">
      <c r="A39" s="349"/>
      <c r="B39" s="321" t="s">
        <v>243</v>
      </c>
      <c r="C39" s="276"/>
      <c r="D39" s="346"/>
      <c r="E39" s="358"/>
      <c r="F39" s="346"/>
      <c r="G39" s="358"/>
      <c r="H39" s="351"/>
      <c r="I39" s="323"/>
      <c r="J39" s="346"/>
      <c r="K39" s="359"/>
      <c r="L39" s="360"/>
      <c r="M39" s="334"/>
      <c r="N39" s="334"/>
      <c r="O39" s="334"/>
      <c r="P39" s="334"/>
      <c r="Q39" s="334"/>
      <c r="R39" s="347"/>
      <c r="S39" s="325"/>
      <c r="T39" s="330"/>
      <c r="U39" s="326"/>
      <c r="V39" s="276"/>
      <c r="W39" s="277"/>
    </row>
    <row r="40" spans="1:24" s="371" customFormat="1" ht="15" customHeight="1">
      <c r="A40" s="365">
        <v>3410</v>
      </c>
      <c r="B40" s="351"/>
      <c r="C40" s="322" t="s">
        <v>393</v>
      </c>
      <c r="D40" s="366"/>
      <c r="E40" s="328">
        <v>51317</v>
      </c>
      <c r="F40" s="366"/>
      <c r="G40" s="281" t="s">
        <v>424</v>
      </c>
      <c r="H40" s="351" t="s">
        <v>397</v>
      </c>
      <c r="I40" s="323">
        <v>-8</v>
      </c>
      <c r="J40" s="366"/>
      <c r="K40" s="367">
        <v>36379260.229999997</v>
      </c>
      <c r="L40" s="367"/>
      <c r="M40" s="368">
        <v>27885105</v>
      </c>
      <c r="N40" s="368"/>
      <c r="O40" s="420">
        <f t="shared" ref="O40:O43" si="9">ROUND((K40*(-I40/100)+K40)-M40,0)</f>
        <v>11404496</v>
      </c>
      <c r="P40" s="421"/>
      <c r="Q40" s="422">
        <f t="shared" ref="Q40:Q46" si="10">ROUND(O40/U40,0)</f>
        <v>645377</v>
      </c>
      <c r="R40" s="347"/>
      <c r="S40" s="424">
        <f t="shared" ref="S40:S43" si="11">ROUND(Q40/K40*100,2)</f>
        <v>1.77</v>
      </c>
      <c r="T40" s="369"/>
      <c r="U40" s="370">
        <v>17.671060480928201</v>
      </c>
      <c r="V40" s="322"/>
      <c r="W40" s="277"/>
    </row>
    <row r="41" spans="1:24" s="371" customFormat="1" ht="15" customHeight="1">
      <c r="A41" s="365">
        <v>3420</v>
      </c>
      <c r="B41" s="351"/>
      <c r="C41" s="322" t="s">
        <v>425</v>
      </c>
      <c r="D41" s="366"/>
      <c r="E41" s="328">
        <v>51317</v>
      </c>
      <c r="F41" s="366"/>
      <c r="G41" s="281" t="s">
        <v>426</v>
      </c>
      <c r="H41" s="351" t="s">
        <v>397</v>
      </c>
      <c r="I41" s="323">
        <v>-8</v>
      </c>
      <c r="J41" s="366"/>
      <c r="K41" s="367">
        <v>61310889.909999996</v>
      </c>
      <c r="L41" s="367"/>
      <c r="M41" s="368">
        <v>6744645</v>
      </c>
      <c r="N41" s="368"/>
      <c r="O41" s="420">
        <f t="shared" si="9"/>
        <v>59471116</v>
      </c>
      <c r="P41" s="421"/>
      <c r="Q41" s="422">
        <f t="shared" si="10"/>
        <v>3347024</v>
      </c>
      <c r="R41" s="347"/>
      <c r="S41" s="424">
        <f t="shared" si="11"/>
        <v>5.46</v>
      </c>
      <c r="T41" s="369"/>
      <c r="U41" s="370">
        <v>17.768356605748867</v>
      </c>
      <c r="V41" s="322"/>
      <c r="W41" s="277"/>
    </row>
    <row r="42" spans="1:24" s="371" customFormat="1" ht="15" customHeight="1">
      <c r="A42" s="365">
        <v>3430</v>
      </c>
      <c r="B42" s="351"/>
      <c r="C42" s="322" t="s">
        <v>427</v>
      </c>
      <c r="D42" s="366"/>
      <c r="E42" s="328">
        <v>51317</v>
      </c>
      <c r="F42" s="366"/>
      <c r="G42" s="281" t="s">
        <v>428</v>
      </c>
      <c r="H42" s="351" t="s">
        <v>397</v>
      </c>
      <c r="I42" s="323">
        <v>-8</v>
      </c>
      <c r="J42" s="366"/>
      <c r="K42" s="367">
        <v>10340709.699999999</v>
      </c>
      <c r="L42" s="367"/>
      <c r="M42" s="368">
        <v>1522502</v>
      </c>
      <c r="N42" s="368"/>
      <c r="O42" s="420">
        <f t="shared" si="9"/>
        <v>9645464</v>
      </c>
      <c r="P42" s="421"/>
      <c r="Q42" s="422">
        <f t="shared" si="10"/>
        <v>635081</v>
      </c>
      <c r="R42" s="347"/>
      <c r="S42" s="424">
        <f t="shared" si="11"/>
        <v>6.14</v>
      </c>
      <c r="T42" s="369"/>
      <c r="U42" s="370">
        <v>15.187769749055633</v>
      </c>
      <c r="V42" s="322"/>
      <c r="W42" s="277"/>
      <c r="X42" s="372"/>
    </row>
    <row r="43" spans="1:24" s="371" customFormat="1" ht="15" customHeight="1">
      <c r="A43" s="365">
        <v>3440</v>
      </c>
      <c r="B43" s="351"/>
      <c r="C43" s="322" t="s">
        <v>429</v>
      </c>
      <c r="D43" s="366"/>
      <c r="E43" s="328">
        <v>51317</v>
      </c>
      <c r="F43" s="366"/>
      <c r="G43" s="281" t="s">
        <v>418</v>
      </c>
      <c r="H43" s="351" t="s">
        <v>397</v>
      </c>
      <c r="I43" s="323">
        <v>-8</v>
      </c>
      <c r="J43" s="366"/>
      <c r="K43" s="367">
        <v>211248425.03999999</v>
      </c>
      <c r="L43" s="367"/>
      <c r="M43" s="368">
        <v>137426306</v>
      </c>
      <c r="N43" s="368"/>
      <c r="O43" s="420">
        <f t="shared" si="9"/>
        <v>90721993</v>
      </c>
      <c r="P43" s="421"/>
      <c r="Q43" s="422">
        <f t="shared" si="10"/>
        <v>5985695</v>
      </c>
      <c r="R43" s="347"/>
      <c r="S43" s="424">
        <f t="shared" si="11"/>
        <v>2.83</v>
      </c>
      <c r="T43" s="369"/>
      <c r="U43" s="370">
        <v>15.156467711769476</v>
      </c>
      <c r="V43" s="322"/>
      <c r="W43" s="277"/>
      <c r="X43" s="372"/>
    </row>
    <row r="44" spans="1:24" s="371" customFormat="1" ht="15" customHeight="1">
      <c r="A44" s="365">
        <v>3446</v>
      </c>
      <c r="B44" s="351"/>
      <c r="C44" s="322" t="s">
        <v>430</v>
      </c>
      <c r="D44" s="366"/>
      <c r="E44" s="281"/>
      <c r="F44" s="366"/>
      <c r="G44" s="281"/>
      <c r="H44" s="351"/>
      <c r="I44" s="323"/>
      <c r="J44" s="366"/>
      <c r="K44" s="367"/>
      <c r="L44" s="367"/>
      <c r="M44" s="368"/>
      <c r="N44" s="368"/>
      <c r="O44" s="368"/>
      <c r="P44" s="368"/>
      <c r="Q44" s="422"/>
      <c r="R44" s="347"/>
      <c r="S44" s="325"/>
      <c r="T44" s="369"/>
      <c r="U44" s="370"/>
      <c r="V44" s="322"/>
      <c r="W44" s="277"/>
    </row>
    <row r="45" spans="1:24" s="371" customFormat="1" ht="15" customHeight="1">
      <c r="A45" s="365"/>
      <c r="B45" s="351"/>
      <c r="C45" s="373" t="s">
        <v>431</v>
      </c>
      <c r="D45" s="366"/>
      <c r="E45" s="328">
        <v>53873</v>
      </c>
      <c r="F45" s="366"/>
      <c r="G45" s="281" t="s">
        <v>432</v>
      </c>
      <c r="H45" s="351" t="s">
        <v>397</v>
      </c>
      <c r="I45" s="323">
        <v>-20</v>
      </c>
      <c r="J45" s="366"/>
      <c r="K45" s="367">
        <v>4143038.53</v>
      </c>
      <c r="L45" s="367"/>
      <c r="M45" s="368">
        <v>787881</v>
      </c>
      <c r="N45" s="368"/>
      <c r="O45" s="420">
        <f t="shared" ref="O45:O46" si="12">ROUND((K45*(-I45/100)+K45)-M45,0)</f>
        <v>4183765</v>
      </c>
      <c r="P45" s="421"/>
      <c r="Q45" s="422">
        <f t="shared" si="10"/>
        <v>214222</v>
      </c>
      <c r="R45" s="347"/>
      <c r="S45" s="424">
        <f t="shared" ref="S45:S46" si="13">ROUND(Q45/K45*100,2)</f>
        <v>5.17</v>
      </c>
      <c r="T45" s="369"/>
      <c r="U45" s="370">
        <v>19.530043599630289</v>
      </c>
      <c r="V45" s="322"/>
      <c r="W45" s="277"/>
    </row>
    <row r="46" spans="1:24" s="371" customFormat="1" ht="15" customHeight="1">
      <c r="A46" s="365"/>
      <c r="B46" s="351"/>
      <c r="C46" s="373" t="s">
        <v>433</v>
      </c>
      <c r="D46" s="366"/>
      <c r="E46" s="328">
        <v>53873</v>
      </c>
      <c r="F46" s="366"/>
      <c r="G46" s="281" t="s">
        <v>432</v>
      </c>
      <c r="H46" s="351" t="s">
        <v>397</v>
      </c>
      <c r="I46" s="323">
        <v>-20</v>
      </c>
      <c r="J46" s="366"/>
      <c r="K46" s="374">
        <v>5670767.0700000003</v>
      </c>
      <c r="L46" s="367"/>
      <c r="M46" s="375">
        <v>1078410</v>
      </c>
      <c r="N46" s="368"/>
      <c r="O46" s="425">
        <f t="shared" si="12"/>
        <v>5726510</v>
      </c>
      <c r="P46" s="421"/>
      <c r="Q46" s="425">
        <f t="shared" si="10"/>
        <v>293216</v>
      </c>
      <c r="R46" s="347"/>
      <c r="S46" s="426">
        <f t="shared" si="13"/>
        <v>5.17</v>
      </c>
      <c r="T46" s="369"/>
      <c r="U46" s="428">
        <v>19.530005183891738</v>
      </c>
      <c r="V46" s="322"/>
      <c r="W46" s="277"/>
    </row>
    <row r="47" spans="1:24" s="371" customFormat="1" ht="15" customHeight="1">
      <c r="A47" s="365"/>
      <c r="B47" s="351"/>
      <c r="C47" s="322" t="s">
        <v>434</v>
      </c>
      <c r="D47" s="366"/>
      <c r="E47" s="281"/>
      <c r="F47" s="366"/>
      <c r="G47" s="281"/>
      <c r="H47" s="351"/>
      <c r="I47" s="323"/>
      <c r="J47" s="366"/>
      <c r="K47" s="367">
        <f>SUBTOTAL(9,K45:K46)</f>
        <v>9813805.5999999996</v>
      </c>
      <c r="L47" s="367"/>
      <c r="M47" s="368">
        <f>SUBTOTAL(9,M45:M46)</f>
        <v>1866291</v>
      </c>
      <c r="N47" s="368"/>
      <c r="O47" s="368">
        <f>SUBTOTAL(9,O45:O46)</f>
        <v>9910275</v>
      </c>
      <c r="P47" s="368"/>
      <c r="Q47" s="368">
        <f>SUBTOTAL(9,Q45:Q46)</f>
        <v>507438</v>
      </c>
      <c r="R47" s="347"/>
      <c r="S47" s="325"/>
      <c r="T47" s="369"/>
      <c r="U47" s="370">
        <v>19.530021401629362</v>
      </c>
      <c r="V47" s="322"/>
      <c r="W47" s="277"/>
    </row>
    <row r="48" spans="1:24" s="371" customFormat="1" ht="15" customHeight="1">
      <c r="A48" s="365"/>
      <c r="B48" s="351"/>
      <c r="C48" s="322"/>
      <c r="D48" s="366"/>
      <c r="E48" s="281"/>
      <c r="F48" s="366"/>
      <c r="G48" s="281"/>
      <c r="H48" s="351"/>
      <c r="I48" s="323"/>
      <c r="J48" s="366"/>
      <c r="K48" s="367"/>
      <c r="L48" s="367"/>
      <c r="M48" s="368"/>
      <c r="N48" s="368"/>
      <c r="O48" s="368"/>
      <c r="P48" s="368"/>
      <c r="Q48" s="368"/>
      <c r="R48" s="347"/>
      <c r="S48" s="325"/>
      <c r="T48" s="369"/>
      <c r="U48" s="370"/>
      <c r="V48" s="322"/>
      <c r="W48" s="277"/>
    </row>
    <row r="49" spans="1:23" s="364" customFormat="1" ht="15" customHeight="1">
      <c r="A49" s="349">
        <v>3450</v>
      </c>
      <c r="B49" s="350"/>
      <c r="C49" s="276" t="s">
        <v>419</v>
      </c>
      <c r="D49" s="346"/>
      <c r="E49" s="328">
        <v>51317</v>
      </c>
      <c r="F49" s="346"/>
      <c r="G49" s="281" t="s">
        <v>435</v>
      </c>
      <c r="H49" s="351" t="s">
        <v>397</v>
      </c>
      <c r="I49" s="323">
        <v>-8</v>
      </c>
      <c r="J49" s="346"/>
      <c r="K49" s="367">
        <v>19858901.690000001</v>
      </c>
      <c r="L49" s="376"/>
      <c r="M49" s="368">
        <v>12312595</v>
      </c>
      <c r="N49" s="368"/>
      <c r="O49" s="420">
        <f>ROUND((K49*(-I49/100)+K49)-M49,0)</f>
        <v>9135019</v>
      </c>
      <c r="P49" s="421"/>
      <c r="Q49" s="422">
        <f>ROUND(O49/U49,0)</f>
        <v>642291</v>
      </c>
      <c r="R49" s="347"/>
      <c r="S49" s="424">
        <f>ROUND(Q49/K49*100,2)</f>
        <v>3.23</v>
      </c>
      <c r="T49" s="330"/>
      <c r="U49" s="326">
        <v>14.222554885558104</v>
      </c>
      <c r="V49" s="276"/>
      <c r="W49" s="277"/>
    </row>
    <row r="50" spans="1:23" s="364" customFormat="1" ht="15" customHeight="1">
      <c r="A50" s="349">
        <v>3456</v>
      </c>
      <c r="B50" s="350"/>
      <c r="C50" s="276" t="s">
        <v>436</v>
      </c>
      <c r="D50" s="346"/>
      <c r="E50" s="281"/>
      <c r="F50" s="346"/>
      <c r="G50" s="281"/>
      <c r="H50" s="351"/>
      <c r="I50" s="323"/>
      <c r="J50" s="346"/>
      <c r="K50" s="367"/>
      <c r="L50" s="376"/>
      <c r="M50" s="368"/>
      <c r="N50" s="368"/>
      <c r="O50" s="368"/>
      <c r="P50" s="368"/>
      <c r="Q50" s="368"/>
      <c r="R50" s="347"/>
      <c r="S50" s="325"/>
      <c r="T50" s="330"/>
      <c r="U50" s="326"/>
      <c r="V50" s="276"/>
      <c r="W50" s="277"/>
    </row>
    <row r="51" spans="1:23" s="364" customFormat="1" ht="15" customHeight="1">
      <c r="A51" s="349"/>
      <c r="B51" s="350"/>
      <c r="C51" s="373" t="s">
        <v>431</v>
      </c>
      <c r="D51" s="346"/>
      <c r="E51" s="328">
        <v>53873</v>
      </c>
      <c r="F51" s="346"/>
      <c r="G51" s="281" t="s">
        <v>432</v>
      </c>
      <c r="H51" s="351" t="s">
        <v>397</v>
      </c>
      <c r="I51" s="323">
        <v>-20</v>
      </c>
      <c r="J51" s="346"/>
      <c r="K51" s="367">
        <v>637652.32999999996</v>
      </c>
      <c r="L51" s="367"/>
      <c r="M51" s="368">
        <v>85328</v>
      </c>
      <c r="N51" s="368"/>
      <c r="O51" s="420">
        <f t="shared" ref="O51:O52" si="14">ROUND((K51*(-I51/100)+K51)-M51,0)</f>
        <v>679855</v>
      </c>
      <c r="P51" s="421"/>
      <c r="Q51" s="422">
        <f t="shared" ref="Q51:Q52" si="15">ROUND(O51/U51,0)</f>
        <v>34811</v>
      </c>
      <c r="R51" s="347"/>
      <c r="S51" s="424">
        <f t="shared" ref="S51:S52" si="16">ROUND(Q51/K51*100,2)</f>
        <v>5.46</v>
      </c>
      <c r="T51" s="369"/>
      <c r="U51" s="370">
        <v>19.529889977306023</v>
      </c>
      <c r="V51" s="276"/>
      <c r="W51" s="277"/>
    </row>
    <row r="52" spans="1:23" s="364" customFormat="1" ht="15" customHeight="1">
      <c r="A52" s="349"/>
      <c r="B52" s="350"/>
      <c r="C52" s="373" t="s">
        <v>433</v>
      </c>
      <c r="D52" s="346"/>
      <c r="E52" s="328">
        <v>53873</v>
      </c>
      <c r="F52" s="346"/>
      <c r="G52" s="281" t="s">
        <v>432</v>
      </c>
      <c r="H52" s="351" t="s">
        <v>397</v>
      </c>
      <c r="I52" s="323">
        <v>-20</v>
      </c>
      <c r="J52" s="346"/>
      <c r="K52" s="374">
        <v>979306.42</v>
      </c>
      <c r="L52" s="367"/>
      <c r="M52" s="375">
        <v>131046</v>
      </c>
      <c r="N52" s="368"/>
      <c r="O52" s="425">
        <f t="shared" si="14"/>
        <v>1044122</v>
      </c>
      <c r="P52" s="421"/>
      <c r="Q52" s="425">
        <f t="shared" si="15"/>
        <v>53462</v>
      </c>
      <c r="R52" s="347"/>
      <c r="S52" s="426">
        <f t="shared" si="16"/>
        <v>5.46</v>
      </c>
      <c r="T52" s="369"/>
      <c r="U52" s="428">
        <v>19.530170962552841</v>
      </c>
      <c r="V52" s="276"/>
      <c r="W52" s="277"/>
    </row>
    <row r="53" spans="1:23" s="364" customFormat="1" ht="15" customHeight="1">
      <c r="A53" s="349"/>
      <c r="B53" s="350"/>
      <c r="C53" s="276" t="s">
        <v>437</v>
      </c>
      <c r="D53" s="346"/>
      <c r="E53" s="281"/>
      <c r="F53" s="346"/>
      <c r="G53" s="281"/>
      <c r="H53" s="351"/>
      <c r="I53" s="323"/>
      <c r="J53" s="346"/>
      <c r="K53" s="367">
        <f>SUBTOTAL(9,K51:K52)</f>
        <v>1616958.75</v>
      </c>
      <c r="L53" s="367"/>
      <c r="M53" s="368">
        <f>SUBTOTAL(9,M51:M52)</f>
        <v>216374</v>
      </c>
      <c r="N53" s="368"/>
      <c r="O53" s="368">
        <f>SUBTOTAL(9,O51:O52)</f>
        <v>1723977</v>
      </c>
      <c r="P53" s="368"/>
      <c r="Q53" s="368">
        <f>SUBTOTAL(9,Q51:Q52)</f>
        <v>88273</v>
      </c>
      <c r="R53" s="347"/>
      <c r="S53" s="325"/>
      <c r="T53" s="369"/>
      <c r="U53" s="370">
        <v>19.530060154294066</v>
      </c>
      <c r="V53" s="276"/>
      <c r="W53" s="277"/>
    </row>
    <row r="54" spans="1:23" s="364" customFormat="1" ht="15" customHeight="1">
      <c r="A54" s="349"/>
      <c r="B54" s="350"/>
      <c r="C54" s="276"/>
      <c r="D54" s="346"/>
      <c r="E54" s="281"/>
      <c r="F54" s="346"/>
      <c r="G54" s="281"/>
      <c r="H54" s="351"/>
      <c r="I54" s="323"/>
      <c r="J54" s="346"/>
      <c r="K54" s="367"/>
      <c r="L54" s="376"/>
      <c r="M54" s="368"/>
      <c r="N54" s="368"/>
      <c r="O54" s="368"/>
      <c r="P54" s="368"/>
      <c r="Q54" s="368"/>
      <c r="R54" s="347"/>
      <c r="S54" s="325"/>
      <c r="T54" s="330"/>
      <c r="U54" s="326"/>
      <c r="V54" s="276"/>
      <c r="W54" s="277"/>
    </row>
    <row r="55" spans="1:23" s="364" customFormat="1" ht="15" customHeight="1">
      <c r="A55" s="349">
        <v>3460</v>
      </c>
      <c r="B55" s="350"/>
      <c r="C55" s="276" t="s">
        <v>421</v>
      </c>
      <c r="D55" s="346"/>
      <c r="E55" s="328">
        <v>51317</v>
      </c>
      <c r="F55" s="346"/>
      <c r="G55" s="281" t="s">
        <v>400</v>
      </c>
      <c r="H55" s="351" t="s">
        <v>397</v>
      </c>
      <c r="I55" s="323">
        <v>-8</v>
      </c>
      <c r="J55" s="346"/>
      <c r="K55" s="374">
        <v>5152109.78</v>
      </c>
      <c r="L55" s="376"/>
      <c r="M55" s="375">
        <v>3329034</v>
      </c>
      <c r="N55" s="368"/>
      <c r="O55" s="425">
        <f>ROUND((K55*(-I55/100)+K55)-M55,0)</f>
        <v>2235245</v>
      </c>
      <c r="P55" s="421"/>
      <c r="Q55" s="425">
        <f>ROUND(O55/U55,0)</f>
        <v>135197</v>
      </c>
      <c r="R55" s="347"/>
      <c r="S55" s="426">
        <f>ROUND(Q55/K55*100,2)</f>
        <v>2.62</v>
      </c>
      <c r="T55" s="330"/>
      <c r="U55" s="427">
        <v>16.533244080859781</v>
      </c>
      <c r="V55" s="276"/>
      <c r="W55" s="277"/>
    </row>
    <row r="56" spans="1:23" s="364" customFormat="1" ht="15" customHeight="1">
      <c r="A56" s="287"/>
      <c r="B56" s="350"/>
      <c r="C56" s="276"/>
      <c r="D56" s="346"/>
      <c r="E56" s="358"/>
      <c r="F56" s="346"/>
      <c r="G56" s="358"/>
      <c r="H56" s="351"/>
      <c r="I56" s="345"/>
      <c r="J56" s="346"/>
      <c r="K56" s="324"/>
      <c r="L56" s="289"/>
      <c r="M56" s="288"/>
      <c r="N56" s="288"/>
      <c r="O56" s="288"/>
      <c r="P56" s="288"/>
      <c r="Q56" s="288"/>
      <c r="R56" s="347"/>
      <c r="S56" s="325"/>
      <c r="T56" s="330"/>
      <c r="U56" s="326"/>
      <c r="V56" s="276"/>
      <c r="W56" s="277"/>
    </row>
    <row r="57" spans="1:23" s="348" customFormat="1" ht="15" customHeight="1">
      <c r="A57" s="307"/>
      <c r="B57" s="321" t="s">
        <v>438</v>
      </c>
      <c r="C57" s="320"/>
      <c r="D57" s="346"/>
      <c r="E57" s="343"/>
      <c r="F57" s="346"/>
      <c r="G57" s="343"/>
      <c r="H57" s="344"/>
      <c r="I57" s="345"/>
      <c r="J57" s="346"/>
      <c r="K57" s="337">
        <f>SUBTOTAL(9,K40:K55)</f>
        <v>355721060.69999993</v>
      </c>
      <c r="L57" s="338"/>
      <c r="M57" s="313">
        <f>SUBTOTAL(9,M40:M55)</f>
        <v>191302852</v>
      </c>
      <c r="N57" s="313"/>
      <c r="O57" s="313">
        <f>SUBTOTAL(9,O40:O55)</f>
        <v>194247585</v>
      </c>
      <c r="P57" s="313"/>
      <c r="Q57" s="313">
        <f>SUBTOTAL(9,Q40:Q55)</f>
        <v>11986376</v>
      </c>
      <c r="R57" s="377"/>
      <c r="S57" s="339">
        <f>ROUND(Q57/K57*100,2)</f>
        <v>3.37</v>
      </c>
      <c r="T57" s="340"/>
      <c r="U57" s="341">
        <v>16.205697618696426</v>
      </c>
      <c r="V57" s="320"/>
      <c r="W57" s="277"/>
    </row>
    <row r="58" spans="1:23" s="348" customFormat="1" ht="15" customHeight="1">
      <c r="A58" s="307"/>
      <c r="B58" s="321"/>
      <c r="C58" s="320"/>
      <c r="D58" s="346"/>
      <c r="E58" s="343"/>
      <c r="F58" s="346"/>
      <c r="G58" s="343"/>
      <c r="H58" s="344"/>
      <c r="I58" s="345"/>
      <c r="J58" s="346"/>
      <c r="K58" s="337"/>
      <c r="L58" s="338"/>
      <c r="M58" s="313"/>
      <c r="N58" s="313"/>
      <c r="O58" s="313"/>
      <c r="P58" s="313"/>
      <c r="Q58" s="313"/>
      <c r="R58" s="347"/>
      <c r="S58" s="339"/>
      <c r="T58" s="340"/>
      <c r="U58" s="341"/>
      <c r="V58" s="320"/>
      <c r="W58" s="277"/>
    </row>
    <row r="59" spans="1:23" s="348" customFormat="1" ht="15" customHeight="1">
      <c r="A59" s="307"/>
      <c r="B59" s="321" t="s">
        <v>258</v>
      </c>
      <c r="C59" s="320"/>
      <c r="D59" s="346"/>
      <c r="E59" s="343"/>
      <c r="F59" s="346"/>
      <c r="G59" s="343"/>
      <c r="H59" s="344"/>
      <c r="I59" s="345"/>
      <c r="J59" s="346"/>
      <c r="K59" s="337"/>
      <c r="L59" s="338"/>
      <c r="M59" s="313"/>
      <c r="N59" s="313"/>
      <c r="O59" s="313"/>
      <c r="P59" s="313"/>
      <c r="Q59" s="313"/>
      <c r="R59" s="347"/>
      <c r="S59" s="339"/>
      <c r="T59" s="340"/>
      <c r="U59" s="341"/>
      <c r="V59" s="320"/>
      <c r="W59" s="277"/>
    </row>
    <row r="60" spans="1:23" s="348" customFormat="1" ht="15" customHeight="1">
      <c r="A60" s="287">
        <v>3501</v>
      </c>
      <c r="B60" s="321"/>
      <c r="C60" s="276" t="s">
        <v>439</v>
      </c>
      <c r="D60" s="346"/>
      <c r="E60" s="281"/>
      <c r="F60" s="346"/>
      <c r="G60" s="281" t="s">
        <v>440</v>
      </c>
      <c r="H60" s="351"/>
      <c r="I60" s="335">
        <v>0</v>
      </c>
      <c r="J60" s="346"/>
      <c r="K60" s="367">
        <v>1333532.32</v>
      </c>
      <c r="L60" s="376"/>
      <c r="M60" s="368">
        <v>718038</v>
      </c>
      <c r="N60" s="368"/>
      <c r="O60" s="420">
        <f t="shared" ref="O60:O68" si="17">ROUND((K60*(-I60/100)+K60)-M60,0)</f>
        <v>615494</v>
      </c>
      <c r="P60" s="421"/>
      <c r="Q60" s="422">
        <f t="shared" ref="Q60:Q68" si="18">ROUND(O60/U60,0)</f>
        <v>12417</v>
      </c>
      <c r="R60" s="347"/>
      <c r="S60" s="424">
        <f t="shared" ref="S60:S68" si="19">ROUND(Q60/K60*100,2)</f>
        <v>0.93</v>
      </c>
      <c r="T60" s="330"/>
      <c r="U60" s="326">
        <v>49.568655875010066</v>
      </c>
      <c r="V60" s="320"/>
      <c r="W60" s="277"/>
    </row>
    <row r="61" spans="1:23" s="348" customFormat="1" ht="15" customHeight="1">
      <c r="A61" s="287">
        <v>3520</v>
      </c>
      <c r="B61" s="321"/>
      <c r="C61" s="276" t="s">
        <v>393</v>
      </c>
      <c r="D61" s="346"/>
      <c r="E61" s="281"/>
      <c r="F61" s="346"/>
      <c r="G61" s="281" t="s">
        <v>441</v>
      </c>
      <c r="H61" s="351"/>
      <c r="I61" s="323">
        <v>-15</v>
      </c>
      <c r="J61" s="346"/>
      <c r="K61" s="367">
        <v>5985540.2800000003</v>
      </c>
      <c r="L61" s="376"/>
      <c r="M61" s="368">
        <v>445312</v>
      </c>
      <c r="N61" s="368"/>
      <c r="O61" s="420">
        <f t="shared" si="17"/>
        <v>6438059</v>
      </c>
      <c r="P61" s="421"/>
      <c r="Q61" s="422">
        <f t="shared" si="18"/>
        <v>101410</v>
      </c>
      <c r="R61" s="347"/>
      <c r="S61" s="424">
        <f t="shared" si="19"/>
        <v>1.69</v>
      </c>
      <c r="T61" s="330"/>
      <c r="U61" s="326">
        <v>63.48544522236466</v>
      </c>
      <c r="V61" s="320"/>
      <c r="W61" s="277"/>
    </row>
    <row r="62" spans="1:23" s="348" customFormat="1" ht="15" customHeight="1">
      <c r="A62" s="287">
        <v>3530</v>
      </c>
      <c r="B62" s="321"/>
      <c r="C62" s="276" t="s">
        <v>442</v>
      </c>
      <c r="D62" s="346"/>
      <c r="E62" s="281"/>
      <c r="F62" s="346"/>
      <c r="G62" s="281" t="s">
        <v>443</v>
      </c>
      <c r="H62" s="351"/>
      <c r="I62" s="323">
        <v>-10</v>
      </c>
      <c r="J62" s="346"/>
      <c r="K62" s="367">
        <v>29941037.25</v>
      </c>
      <c r="L62" s="376"/>
      <c r="M62" s="368">
        <v>3024220</v>
      </c>
      <c r="N62" s="368"/>
      <c r="O62" s="420">
        <f t="shared" si="17"/>
        <v>29910921</v>
      </c>
      <c r="P62" s="421"/>
      <c r="Q62" s="422">
        <f t="shared" si="18"/>
        <v>692521</v>
      </c>
      <c r="R62" s="347"/>
      <c r="S62" s="424">
        <f t="shared" si="19"/>
        <v>2.31</v>
      </c>
      <c r="T62" s="330"/>
      <c r="U62" s="326">
        <v>43.191355930000675</v>
      </c>
      <c r="V62" s="320"/>
      <c r="W62" s="277"/>
    </row>
    <row r="63" spans="1:23" s="348" customFormat="1" ht="15" customHeight="1">
      <c r="A63" s="287">
        <v>3531</v>
      </c>
      <c r="B63" s="321"/>
      <c r="C63" s="276" t="s">
        <v>444</v>
      </c>
      <c r="D63" s="346"/>
      <c r="E63" s="281"/>
      <c r="F63" s="346"/>
      <c r="G63" s="281" t="s">
        <v>445</v>
      </c>
      <c r="H63" s="351"/>
      <c r="I63" s="323">
        <v>-10</v>
      </c>
      <c r="J63" s="346"/>
      <c r="K63" s="367">
        <v>9373633.9800000004</v>
      </c>
      <c r="L63" s="376"/>
      <c r="M63" s="368">
        <v>4731216</v>
      </c>
      <c r="N63" s="368"/>
      <c r="O63" s="420">
        <f t="shared" si="17"/>
        <v>5579781</v>
      </c>
      <c r="P63" s="421"/>
      <c r="Q63" s="422">
        <f t="shared" si="18"/>
        <v>236594</v>
      </c>
      <c r="R63" s="347"/>
      <c r="S63" s="424">
        <f t="shared" si="19"/>
        <v>2.52</v>
      </c>
      <c r="T63" s="330"/>
      <c r="U63" s="326">
        <v>23.583780653778202</v>
      </c>
      <c r="V63" s="320"/>
      <c r="W63" s="277"/>
    </row>
    <row r="64" spans="1:23" s="348" customFormat="1" ht="15" customHeight="1">
      <c r="A64" s="287">
        <v>3532</v>
      </c>
      <c r="B64" s="321"/>
      <c r="C64" s="276" t="s">
        <v>446</v>
      </c>
      <c r="D64" s="346"/>
      <c r="E64" s="281"/>
      <c r="F64" s="346"/>
      <c r="G64" s="281" t="s">
        <v>447</v>
      </c>
      <c r="H64" s="351"/>
      <c r="I64" s="323">
        <v>-10</v>
      </c>
      <c r="J64" s="346"/>
      <c r="K64" s="367">
        <v>11448790.49</v>
      </c>
      <c r="L64" s="376"/>
      <c r="M64" s="368">
        <v>2305016</v>
      </c>
      <c r="N64" s="368"/>
      <c r="O64" s="420">
        <f t="shared" si="17"/>
        <v>10288654</v>
      </c>
      <c r="P64" s="421"/>
      <c r="Q64" s="422">
        <f t="shared" si="18"/>
        <v>204290</v>
      </c>
      <c r="R64" s="347"/>
      <c r="S64" s="424">
        <f t="shared" si="19"/>
        <v>1.78</v>
      </c>
      <c r="T64" s="330"/>
      <c r="U64" s="326">
        <v>50.362983993342795</v>
      </c>
      <c r="V64" s="320"/>
      <c r="W64" s="277"/>
    </row>
    <row r="65" spans="1:23" s="348" customFormat="1" ht="15" customHeight="1">
      <c r="A65" s="287">
        <v>3534</v>
      </c>
      <c r="B65" s="321"/>
      <c r="C65" s="276" t="s">
        <v>448</v>
      </c>
      <c r="D65" s="346"/>
      <c r="E65" s="281"/>
      <c r="F65" s="346"/>
      <c r="G65" s="281" t="s">
        <v>449</v>
      </c>
      <c r="H65" s="351"/>
      <c r="I65" s="323">
        <v>-10</v>
      </c>
      <c r="J65" s="346"/>
      <c r="K65" s="367">
        <v>7672013.5</v>
      </c>
      <c r="L65" s="376"/>
      <c r="M65" s="368">
        <v>2029313</v>
      </c>
      <c r="N65" s="368"/>
      <c r="O65" s="420">
        <f t="shared" si="17"/>
        <v>6409902</v>
      </c>
      <c r="P65" s="421"/>
      <c r="Q65" s="422">
        <f t="shared" si="18"/>
        <v>219899</v>
      </c>
      <c r="R65" s="347"/>
      <c r="S65" s="424">
        <f t="shared" si="19"/>
        <v>2.87</v>
      </c>
      <c r="T65" s="330"/>
      <c r="U65" s="326">
        <v>29.149300360620103</v>
      </c>
      <c r="V65" s="320"/>
      <c r="W65" s="277"/>
    </row>
    <row r="66" spans="1:23" s="348" customFormat="1" ht="15" customHeight="1">
      <c r="A66" s="287">
        <v>3550</v>
      </c>
      <c r="B66" s="321"/>
      <c r="C66" s="276" t="s">
        <v>450</v>
      </c>
      <c r="D66" s="346"/>
      <c r="E66" s="281"/>
      <c r="F66" s="346"/>
      <c r="G66" s="281" t="s">
        <v>451</v>
      </c>
      <c r="H66" s="351"/>
      <c r="I66" s="323">
        <v>-30</v>
      </c>
      <c r="J66" s="346"/>
      <c r="K66" s="367">
        <v>15265498.48</v>
      </c>
      <c r="L66" s="376"/>
      <c r="M66" s="368">
        <v>1982378.7</v>
      </c>
      <c r="N66" s="368"/>
      <c r="O66" s="420">
        <f t="shared" si="17"/>
        <v>17862769</v>
      </c>
      <c r="P66" s="421"/>
      <c r="Q66" s="422">
        <f t="shared" si="18"/>
        <v>392346</v>
      </c>
      <c r="R66" s="347"/>
      <c r="S66" s="424">
        <f t="shared" si="19"/>
        <v>2.57</v>
      </c>
      <c r="T66" s="330"/>
      <c r="U66" s="326">
        <v>45.528102746045583</v>
      </c>
      <c r="V66" s="320"/>
      <c r="W66" s="277"/>
    </row>
    <row r="67" spans="1:23" s="348" customFormat="1" ht="15" customHeight="1">
      <c r="A67" s="287">
        <v>3560</v>
      </c>
      <c r="B67" s="321"/>
      <c r="C67" s="276" t="s">
        <v>452</v>
      </c>
      <c r="D67" s="346"/>
      <c r="E67" s="281"/>
      <c r="F67" s="346"/>
      <c r="G67" s="281" t="s">
        <v>451</v>
      </c>
      <c r="H67" s="351"/>
      <c r="I67" s="323">
        <v>-25</v>
      </c>
      <c r="J67" s="346"/>
      <c r="K67" s="367">
        <v>11048347.48</v>
      </c>
      <c r="L67" s="376"/>
      <c r="M67" s="368">
        <v>3077904</v>
      </c>
      <c r="N67" s="368"/>
      <c r="O67" s="420">
        <f t="shared" si="17"/>
        <v>10732530</v>
      </c>
      <c r="P67" s="421"/>
      <c r="Q67" s="422">
        <f t="shared" si="18"/>
        <v>231320</v>
      </c>
      <c r="R67" s="347"/>
      <c r="S67" s="424">
        <f t="shared" si="19"/>
        <v>2.09</v>
      </c>
      <c r="T67" s="330"/>
      <c r="U67" s="326">
        <v>46.396896074701715</v>
      </c>
      <c r="V67" s="320"/>
      <c r="W67" s="277"/>
    </row>
    <row r="68" spans="1:23" s="348" customFormat="1" ht="15" customHeight="1">
      <c r="A68" s="287">
        <v>3561</v>
      </c>
      <c r="B68" s="321"/>
      <c r="C68" s="276" t="s">
        <v>453</v>
      </c>
      <c r="D68" s="346"/>
      <c r="E68" s="281"/>
      <c r="F68" s="346"/>
      <c r="G68" s="281" t="s">
        <v>454</v>
      </c>
      <c r="H68" s="351"/>
      <c r="I68" s="335">
        <v>0</v>
      </c>
      <c r="J68" s="346"/>
      <c r="K68" s="374">
        <v>1841852.59</v>
      </c>
      <c r="L68" s="376"/>
      <c r="M68" s="375">
        <v>85851</v>
      </c>
      <c r="N68" s="368"/>
      <c r="O68" s="425">
        <f t="shared" si="17"/>
        <v>1756002</v>
      </c>
      <c r="P68" s="421"/>
      <c r="Q68" s="425">
        <f t="shared" si="18"/>
        <v>28365</v>
      </c>
      <c r="R68" s="347"/>
      <c r="S68" s="426">
        <f t="shared" si="19"/>
        <v>1.54</v>
      </c>
      <c r="T68" s="330"/>
      <c r="U68" s="427">
        <v>61.907350608143837</v>
      </c>
      <c r="V68" s="320"/>
      <c r="W68" s="277"/>
    </row>
    <row r="69" spans="1:23" s="348" customFormat="1" ht="15" customHeight="1">
      <c r="A69" s="307"/>
      <c r="B69" s="321"/>
      <c r="C69" s="320"/>
      <c r="D69" s="346"/>
      <c r="E69" s="358"/>
      <c r="F69" s="346"/>
      <c r="G69" s="358"/>
      <c r="H69" s="351"/>
      <c r="I69" s="345"/>
      <c r="J69" s="346"/>
      <c r="K69" s="337"/>
      <c r="L69" s="338"/>
      <c r="M69" s="313"/>
      <c r="N69" s="313"/>
      <c r="O69" s="313"/>
      <c r="P69" s="313"/>
      <c r="Q69" s="313"/>
      <c r="R69" s="347"/>
      <c r="S69" s="325"/>
      <c r="T69" s="330"/>
      <c r="U69" s="326"/>
      <c r="V69" s="320"/>
      <c r="W69" s="277"/>
    </row>
    <row r="70" spans="1:23" s="348" customFormat="1" ht="15" customHeight="1">
      <c r="A70" s="307"/>
      <c r="B70" s="321" t="s">
        <v>455</v>
      </c>
      <c r="C70" s="320"/>
      <c r="D70" s="346"/>
      <c r="E70" s="343"/>
      <c r="F70" s="346"/>
      <c r="G70" s="343"/>
      <c r="H70" s="344"/>
      <c r="I70" s="345"/>
      <c r="J70" s="346"/>
      <c r="K70" s="337">
        <f>SUBTOTAL(9,K60:K68)</f>
        <v>93910246.370000005</v>
      </c>
      <c r="L70" s="338"/>
      <c r="M70" s="313">
        <f>SUBTOTAL(9,M60:M68)</f>
        <v>18399248.699999999</v>
      </c>
      <c r="N70" s="313"/>
      <c r="O70" s="313">
        <f>SUBTOTAL(9,O60:O68)</f>
        <v>89594112</v>
      </c>
      <c r="P70" s="313"/>
      <c r="Q70" s="313">
        <f>SUBTOTAL(9,Q60:Q68)</f>
        <v>2119162</v>
      </c>
      <c r="R70" s="377"/>
      <c r="S70" s="339">
        <f>ROUND(Q70/K70*100,2)</f>
        <v>2.2599999999999998</v>
      </c>
      <c r="T70" s="340"/>
      <c r="U70" s="341">
        <v>42.278085394132212</v>
      </c>
      <c r="V70" s="320"/>
      <c r="W70" s="277"/>
    </row>
    <row r="71" spans="1:23" s="348" customFormat="1" ht="15" customHeight="1">
      <c r="A71" s="307"/>
      <c r="B71" s="321"/>
      <c r="C71" s="320"/>
      <c r="D71" s="346"/>
      <c r="E71" s="343"/>
      <c r="F71" s="346"/>
      <c r="G71" s="343"/>
      <c r="H71" s="344"/>
      <c r="I71" s="345"/>
      <c r="J71" s="346"/>
      <c r="K71" s="337"/>
      <c r="L71" s="338"/>
      <c r="M71" s="313"/>
      <c r="N71" s="313"/>
      <c r="O71" s="313"/>
      <c r="P71" s="313"/>
      <c r="Q71" s="313"/>
      <c r="R71" s="347"/>
      <c r="S71" s="339"/>
      <c r="T71" s="340"/>
      <c r="U71" s="341"/>
      <c r="V71" s="320"/>
      <c r="W71" s="277"/>
    </row>
    <row r="72" spans="1:23" s="348" customFormat="1" ht="15" customHeight="1">
      <c r="A72" s="307"/>
      <c r="B72" s="321"/>
      <c r="C72" s="320"/>
      <c r="D72" s="346"/>
      <c r="E72" s="343"/>
      <c r="F72" s="346"/>
      <c r="G72" s="343"/>
      <c r="H72" s="344"/>
      <c r="I72" s="345"/>
      <c r="J72" s="346"/>
      <c r="K72" s="337"/>
      <c r="L72" s="338"/>
      <c r="M72" s="313"/>
      <c r="N72" s="313"/>
      <c r="O72" s="313"/>
      <c r="P72" s="313"/>
      <c r="Q72" s="313"/>
      <c r="R72" s="347"/>
      <c r="S72" s="339"/>
      <c r="T72" s="340"/>
      <c r="U72" s="341"/>
      <c r="V72" s="320"/>
      <c r="W72" s="277"/>
    </row>
    <row r="73" spans="1:23" s="364" customFormat="1" ht="15" customHeight="1">
      <c r="A73" s="287"/>
      <c r="B73" s="321" t="s">
        <v>274</v>
      </c>
      <c r="C73" s="276"/>
      <c r="D73" s="346"/>
      <c r="E73" s="358"/>
      <c r="F73" s="346"/>
      <c r="G73" s="358"/>
      <c r="H73" s="351"/>
      <c r="I73" s="345"/>
      <c r="J73" s="346"/>
      <c r="K73" s="324"/>
      <c r="L73" s="289"/>
      <c r="M73" s="288"/>
      <c r="N73" s="288"/>
      <c r="O73" s="288"/>
      <c r="P73" s="288"/>
      <c r="Q73" s="288"/>
      <c r="R73" s="347"/>
      <c r="S73" s="325"/>
      <c r="T73" s="330"/>
      <c r="U73" s="326"/>
      <c r="V73" s="276"/>
      <c r="W73" s="277"/>
    </row>
    <row r="74" spans="1:23" ht="15" customHeight="1">
      <c r="A74" s="378">
        <v>3601</v>
      </c>
      <c r="B74" s="308"/>
      <c r="C74" s="276" t="s">
        <v>439</v>
      </c>
      <c r="E74" s="281"/>
      <c r="G74" s="281" t="s">
        <v>440</v>
      </c>
      <c r="H74" s="336"/>
      <c r="I74" s="323">
        <v>0</v>
      </c>
      <c r="J74" s="364"/>
      <c r="K74" s="367">
        <v>4497571.3099999996</v>
      </c>
      <c r="L74" s="376"/>
      <c r="M74" s="368">
        <v>3188000</v>
      </c>
      <c r="N74" s="368"/>
      <c r="O74" s="420">
        <f t="shared" ref="O74:O94" si="20">ROUND((K74*(-I74/100)+K74)-M74,0)</f>
        <v>1309571</v>
      </c>
      <c r="P74" s="421"/>
      <c r="Q74" s="422">
        <f t="shared" ref="Q74:Q94" si="21">ROUND(O74/U74,0)</f>
        <v>31113</v>
      </c>
      <c r="S74" s="424">
        <f t="shared" ref="S74:S94" si="22">ROUND(Q74/K74*100,2)</f>
        <v>0.69</v>
      </c>
      <c r="T74" s="330"/>
      <c r="U74" s="326">
        <v>42.090798058689295</v>
      </c>
      <c r="V74" s="293"/>
      <c r="W74" s="277"/>
    </row>
    <row r="75" spans="1:23" s="364" customFormat="1" ht="15" customHeight="1">
      <c r="A75" s="379">
        <v>3610</v>
      </c>
      <c r="C75" s="364" t="s">
        <v>393</v>
      </c>
      <c r="D75" s="346"/>
      <c r="E75" s="281"/>
      <c r="F75" s="346"/>
      <c r="G75" s="281" t="s">
        <v>441</v>
      </c>
      <c r="H75" s="380"/>
      <c r="I75" s="323">
        <v>-15</v>
      </c>
      <c r="J75" s="346"/>
      <c r="K75" s="367">
        <v>1420206</v>
      </c>
      <c r="L75" s="376"/>
      <c r="M75" s="368">
        <v>133335</v>
      </c>
      <c r="N75" s="368"/>
      <c r="O75" s="420">
        <f t="shared" si="20"/>
        <v>1499902</v>
      </c>
      <c r="P75" s="421"/>
      <c r="Q75" s="422">
        <f t="shared" si="21"/>
        <v>26676</v>
      </c>
      <c r="R75" s="347"/>
      <c r="S75" s="424">
        <f t="shared" si="22"/>
        <v>1.88</v>
      </c>
      <c r="T75" s="330"/>
      <c r="U75" s="326">
        <v>56.226645674014094</v>
      </c>
      <c r="W75" s="277"/>
    </row>
    <row r="76" spans="1:23" s="364" customFormat="1" ht="15" customHeight="1">
      <c r="A76" s="379">
        <v>3620</v>
      </c>
      <c r="C76" s="364" t="s">
        <v>442</v>
      </c>
      <c r="D76" s="346"/>
      <c r="E76" s="281"/>
      <c r="F76" s="346"/>
      <c r="G76" s="281" t="s">
        <v>456</v>
      </c>
      <c r="H76" s="351"/>
      <c r="I76" s="323">
        <v>-10</v>
      </c>
      <c r="J76" s="346"/>
      <c r="K76" s="367">
        <v>74309691.329999998</v>
      </c>
      <c r="L76" s="376"/>
      <c r="M76" s="368">
        <v>2701461</v>
      </c>
      <c r="N76" s="368"/>
      <c r="O76" s="420">
        <f t="shared" si="20"/>
        <v>79039199</v>
      </c>
      <c r="P76" s="421"/>
      <c r="Q76" s="422">
        <f t="shared" si="21"/>
        <v>2908569</v>
      </c>
      <c r="R76" s="347"/>
      <c r="S76" s="424">
        <f t="shared" si="22"/>
        <v>3.91</v>
      </c>
      <c r="T76" s="330"/>
      <c r="U76" s="326">
        <v>27.174599949322157</v>
      </c>
      <c r="W76" s="277"/>
    </row>
    <row r="77" spans="1:23" s="364" customFormat="1" ht="15" customHeight="1">
      <c r="A77" s="379">
        <v>3622</v>
      </c>
      <c r="C77" s="364" t="s">
        <v>446</v>
      </c>
      <c r="D77" s="346"/>
      <c r="E77" s="281"/>
      <c r="F77" s="346"/>
      <c r="G77" s="281" t="s">
        <v>447</v>
      </c>
      <c r="H77" s="380"/>
      <c r="I77" s="323">
        <v>-10</v>
      </c>
      <c r="J77" s="346"/>
      <c r="K77" s="367">
        <v>42685560.460000001</v>
      </c>
      <c r="L77" s="376"/>
      <c r="M77" s="368">
        <v>10534388</v>
      </c>
      <c r="N77" s="368"/>
      <c r="O77" s="420">
        <f t="shared" si="20"/>
        <v>36419729</v>
      </c>
      <c r="P77" s="421"/>
      <c r="Q77" s="422">
        <f t="shared" si="21"/>
        <v>739611</v>
      </c>
      <c r="R77" s="347"/>
      <c r="S77" s="424">
        <f t="shared" si="22"/>
        <v>1.73</v>
      </c>
      <c r="T77" s="330"/>
      <c r="U77" s="326">
        <v>49.241735182413457</v>
      </c>
      <c r="W77" s="277"/>
    </row>
    <row r="78" spans="1:23" s="364" customFormat="1" ht="15" customHeight="1">
      <c r="A78" s="379">
        <v>3640</v>
      </c>
      <c r="C78" s="364" t="s">
        <v>457</v>
      </c>
      <c r="D78" s="346"/>
      <c r="E78" s="281"/>
      <c r="F78" s="346"/>
      <c r="G78" s="281" t="s">
        <v>458</v>
      </c>
      <c r="H78" s="380"/>
      <c r="I78" s="323">
        <v>-50</v>
      </c>
      <c r="J78" s="346"/>
      <c r="K78" s="367">
        <v>74482036.530000001</v>
      </c>
      <c r="L78" s="376"/>
      <c r="M78" s="368">
        <v>30437147</v>
      </c>
      <c r="N78" s="368"/>
      <c r="O78" s="420">
        <f t="shared" si="20"/>
        <v>81285908</v>
      </c>
      <c r="P78" s="421"/>
      <c r="Q78" s="422">
        <f t="shared" si="21"/>
        <v>1770540</v>
      </c>
      <c r="R78" s="347"/>
      <c r="S78" s="424">
        <f t="shared" si="22"/>
        <v>2.38</v>
      </c>
      <c r="T78" s="330"/>
      <c r="U78" s="326">
        <v>45.91023529544659</v>
      </c>
      <c r="W78" s="277"/>
    </row>
    <row r="79" spans="1:23" s="364" customFormat="1" ht="15" customHeight="1">
      <c r="A79" s="379">
        <v>3650</v>
      </c>
      <c r="C79" s="364" t="s">
        <v>452</v>
      </c>
      <c r="D79" s="346"/>
      <c r="E79" s="281"/>
      <c r="F79" s="346"/>
      <c r="G79" s="281" t="s">
        <v>459</v>
      </c>
      <c r="H79" s="380"/>
      <c r="I79" s="323">
        <v>-40</v>
      </c>
      <c r="J79" s="346"/>
      <c r="K79" s="367">
        <v>144890225.86000001</v>
      </c>
      <c r="L79" s="376"/>
      <c r="M79" s="368">
        <v>36592558</v>
      </c>
      <c r="N79" s="368"/>
      <c r="O79" s="420">
        <f t="shared" si="20"/>
        <v>166253758</v>
      </c>
      <c r="P79" s="421"/>
      <c r="Q79" s="422">
        <f t="shared" si="21"/>
        <v>3640144</v>
      </c>
      <c r="R79" s="347"/>
      <c r="S79" s="424">
        <f t="shared" si="22"/>
        <v>2.5099999999999998</v>
      </c>
      <c r="T79" s="330"/>
      <c r="U79" s="326">
        <v>45.672302524295745</v>
      </c>
      <c r="W79" s="277"/>
    </row>
    <row r="80" spans="1:23" s="364" customFormat="1" ht="15" customHeight="1">
      <c r="A80" s="379">
        <v>3651</v>
      </c>
      <c r="C80" s="276" t="s">
        <v>453</v>
      </c>
      <c r="D80" s="346"/>
      <c r="E80" s="281"/>
      <c r="F80" s="346"/>
      <c r="G80" s="281" t="s">
        <v>454</v>
      </c>
      <c r="H80" s="380"/>
      <c r="I80" s="323">
        <v>0</v>
      </c>
      <c r="J80" s="346"/>
      <c r="K80" s="367">
        <v>7177611.9199999999</v>
      </c>
      <c r="L80" s="376"/>
      <c r="M80" s="368">
        <v>526432</v>
      </c>
      <c r="N80" s="368"/>
      <c r="O80" s="420">
        <f t="shared" si="20"/>
        <v>6651180</v>
      </c>
      <c r="P80" s="421"/>
      <c r="Q80" s="422">
        <f t="shared" si="21"/>
        <v>107441</v>
      </c>
      <c r="R80" s="347"/>
      <c r="S80" s="424">
        <f t="shared" si="22"/>
        <v>1.5</v>
      </c>
      <c r="T80" s="330"/>
      <c r="U80" s="326">
        <v>61.905417857242583</v>
      </c>
      <c r="W80" s="277"/>
    </row>
    <row r="81" spans="1:25" s="364" customFormat="1" ht="15" customHeight="1">
      <c r="A81" s="379">
        <v>3660</v>
      </c>
      <c r="C81" s="364" t="s">
        <v>460</v>
      </c>
      <c r="D81" s="346"/>
      <c r="E81" s="281"/>
      <c r="F81" s="346"/>
      <c r="G81" s="281" t="s">
        <v>461</v>
      </c>
      <c r="H81" s="380"/>
      <c r="I81" s="323">
        <v>-25</v>
      </c>
      <c r="J81" s="346"/>
      <c r="K81" s="367">
        <v>43372544.850000001</v>
      </c>
      <c r="L81" s="376"/>
      <c r="M81" s="368">
        <v>8759919</v>
      </c>
      <c r="N81" s="368"/>
      <c r="O81" s="420">
        <f t="shared" si="20"/>
        <v>45455762</v>
      </c>
      <c r="P81" s="421"/>
      <c r="Q81" s="422">
        <f t="shared" si="21"/>
        <v>694427</v>
      </c>
      <c r="R81" s="347"/>
      <c r="S81" s="424">
        <f t="shared" si="22"/>
        <v>1.6</v>
      </c>
      <c r="T81" s="330"/>
      <c r="U81" s="326">
        <v>65.457941583492584</v>
      </c>
      <c r="W81" s="277"/>
    </row>
    <row r="82" spans="1:25" s="364" customFormat="1" ht="15" customHeight="1">
      <c r="A82" s="379">
        <v>3670</v>
      </c>
      <c r="C82" s="364" t="s">
        <v>462</v>
      </c>
      <c r="D82" s="346"/>
      <c r="E82" s="281"/>
      <c r="F82" s="346"/>
      <c r="G82" s="281" t="s">
        <v>463</v>
      </c>
      <c r="H82" s="380"/>
      <c r="I82" s="323">
        <v>-35</v>
      </c>
      <c r="J82" s="346"/>
      <c r="K82" s="367">
        <v>81870581.370000005</v>
      </c>
      <c r="L82" s="376"/>
      <c r="M82" s="368">
        <v>19997687</v>
      </c>
      <c r="N82" s="368"/>
      <c r="O82" s="420">
        <f t="shared" si="20"/>
        <v>90527598</v>
      </c>
      <c r="P82" s="421"/>
      <c r="Q82" s="422">
        <f t="shared" si="21"/>
        <v>2074660</v>
      </c>
      <c r="R82" s="347"/>
      <c r="S82" s="424">
        <f t="shared" si="22"/>
        <v>2.5299999999999998</v>
      </c>
      <c r="T82" s="330"/>
      <c r="U82" s="326">
        <v>43.634907888521489</v>
      </c>
      <c r="W82" s="277"/>
    </row>
    <row r="83" spans="1:25" s="364" customFormat="1" ht="15" customHeight="1">
      <c r="A83" s="379">
        <v>3680</v>
      </c>
      <c r="C83" s="371" t="s">
        <v>464</v>
      </c>
      <c r="D83" s="346"/>
      <c r="E83" s="281"/>
      <c r="F83" s="346"/>
      <c r="G83" s="281" t="s">
        <v>465</v>
      </c>
      <c r="H83" s="380"/>
      <c r="I83" s="323">
        <v>-15</v>
      </c>
      <c r="J83" s="346"/>
      <c r="K83" s="367">
        <v>73741779.670000002</v>
      </c>
      <c r="L83" s="376"/>
      <c r="M83" s="368">
        <v>27436641</v>
      </c>
      <c r="N83" s="368"/>
      <c r="O83" s="420">
        <f t="shared" si="20"/>
        <v>57366406</v>
      </c>
      <c r="P83" s="421"/>
      <c r="Q83" s="422">
        <f t="shared" si="21"/>
        <v>1498764</v>
      </c>
      <c r="R83" s="347"/>
      <c r="S83" s="424">
        <f t="shared" si="22"/>
        <v>2.0299999999999998</v>
      </c>
      <c r="T83" s="330"/>
      <c r="U83" s="326">
        <v>38.275809934052326</v>
      </c>
      <c r="W83" s="277"/>
    </row>
    <row r="84" spans="1:25" s="364" customFormat="1" ht="15" customHeight="1">
      <c r="A84" s="379">
        <v>3682</v>
      </c>
      <c r="C84" s="364" t="s">
        <v>466</v>
      </c>
      <c r="D84" s="346"/>
      <c r="E84" s="281"/>
      <c r="F84" s="346"/>
      <c r="G84" s="281" t="s">
        <v>467</v>
      </c>
      <c r="H84" s="380"/>
      <c r="I84" s="323">
        <v>-15</v>
      </c>
      <c r="J84" s="346"/>
      <c r="K84" s="367">
        <v>273660.52</v>
      </c>
      <c r="L84" s="376"/>
      <c r="M84" s="368">
        <v>279832</v>
      </c>
      <c r="N84" s="368"/>
      <c r="O84" s="420">
        <f t="shared" si="20"/>
        <v>34878</v>
      </c>
      <c r="P84" s="421"/>
      <c r="Q84" s="422">
        <f t="shared" si="21"/>
        <v>1453</v>
      </c>
      <c r="R84" s="347"/>
      <c r="S84" s="424">
        <f t="shared" si="22"/>
        <v>0.53</v>
      </c>
      <c r="T84" s="330"/>
      <c r="U84" s="326">
        <v>24.00412938747419</v>
      </c>
      <c r="W84" s="277"/>
    </row>
    <row r="85" spans="1:25" s="364" customFormat="1" ht="15" customHeight="1">
      <c r="A85" s="379">
        <v>3691</v>
      </c>
      <c r="C85" s="364" t="s">
        <v>468</v>
      </c>
      <c r="D85" s="346"/>
      <c r="E85" s="281"/>
      <c r="F85" s="346"/>
      <c r="G85" s="281" t="s">
        <v>454</v>
      </c>
      <c r="H85" s="380"/>
      <c r="I85" s="323">
        <v>-40</v>
      </c>
      <c r="J85" s="346"/>
      <c r="K85" s="367">
        <v>2765626.1</v>
      </c>
      <c r="L85" s="376"/>
      <c r="M85" s="368">
        <v>754485</v>
      </c>
      <c r="N85" s="368"/>
      <c r="O85" s="420">
        <f t="shared" si="20"/>
        <v>3117392</v>
      </c>
      <c r="P85" s="421"/>
      <c r="Q85" s="422">
        <f t="shared" si="21"/>
        <v>54614</v>
      </c>
      <c r="R85" s="347"/>
      <c r="S85" s="424">
        <f t="shared" si="22"/>
        <v>1.97</v>
      </c>
      <c r="T85" s="330"/>
      <c r="U85" s="326">
        <v>57.080455560845202</v>
      </c>
      <c r="W85" s="277"/>
    </row>
    <row r="86" spans="1:25" s="364" customFormat="1" ht="15" customHeight="1">
      <c r="A86" s="379">
        <v>3692</v>
      </c>
      <c r="C86" s="364" t="s">
        <v>469</v>
      </c>
      <c r="D86" s="346"/>
      <c r="E86" s="281"/>
      <c r="F86" s="346"/>
      <c r="G86" s="281" t="s">
        <v>470</v>
      </c>
      <c r="H86" s="380"/>
      <c r="I86" s="323">
        <v>-40</v>
      </c>
      <c r="J86" s="346"/>
      <c r="K86" s="367">
        <v>19464620.52</v>
      </c>
      <c r="L86" s="376"/>
      <c r="M86" s="368">
        <v>10671301</v>
      </c>
      <c r="N86" s="368"/>
      <c r="O86" s="420">
        <f t="shared" si="20"/>
        <v>16579168</v>
      </c>
      <c r="P86" s="421"/>
      <c r="Q86" s="422">
        <f t="shared" si="21"/>
        <v>330957</v>
      </c>
      <c r="R86" s="347"/>
      <c r="S86" s="424">
        <f t="shared" si="22"/>
        <v>1.7</v>
      </c>
      <c r="T86" s="330"/>
      <c r="U86" s="326">
        <v>50.09462860734174</v>
      </c>
      <c r="W86" s="277"/>
    </row>
    <row r="87" spans="1:25" s="364" customFormat="1" ht="15" customHeight="1">
      <c r="A87" s="381">
        <v>3700</v>
      </c>
      <c r="B87" s="371"/>
      <c r="C87" s="371" t="s">
        <v>471</v>
      </c>
      <c r="D87" s="366"/>
      <c r="E87" s="281"/>
      <c r="F87" s="366"/>
      <c r="G87" s="281" t="s">
        <v>472</v>
      </c>
      <c r="H87" s="380"/>
      <c r="I87" s="323">
        <v>-2</v>
      </c>
      <c r="J87" s="366"/>
      <c r="K87" s="367">
        <v>2620523.38</v>
      </c>
      <c r="L87" s="376"/>
      <c r="M87" s="368">
        <v>834658</v>
      </c>
      <c r="N87" s="368"/>
      <c r="O87" s="420">
        <f t="shared" si="20"/>
        <v>1838276</v>
      </c>
      <c r="P87" s="421"/>
      <c r="Q87" s="422">
        <f t="shared" si="21"/>
        <v>120438</v>
      </c>
      <c r="R87" s="347"/>
      <c r="S87" s="424">
        <f t="shared" si="22"/>
        <v>4.5999999999999996</v>
      </c>
      <c r="T87" s="330"/>
      <c r="U87" s="326">
        <v>15.263255783058503</v>
      </c>
      <c r="W87" s="277"/>
    </row>
    <row r="88" spans="1:25" s="364" customFormat="1" ht="15" customHeight="1">
      <c r="A88" s="381">
        <v>3702</v>
      </c>
      <c r="B88" s="371"/>
      <c r="C88" s="371" t="s">
        <v>473</v>
      </c>
      <c r="D88" s="366"/>
      <c r="E88" s="281"/>
      <c r="F88" s="366"/>
      <c r="G88" s="281" t="s">
        <v>474</v>
      </c>
      <c r="H88" s="380"/>
      <c r="I88" s="323">
        <v>0</v>
      </c>
      <c r="J88" s="366"/>
      <c r="K88" s="367">
        <v>25906841.190000001</v>
      </c>
      <c r="L88" s="376"/>
      <c r="M88" s="368">
        <v>6086656</v>
      </c>
      <c r="N88" s="368"/>
      <c r="O88" s="420">
        <f t="shared" si="20"/>
        <v>19820185</v>
      </c>
      <c r="P88" s="421"/>
      <c r="Q88" s="422">
        <f t="shared" si="21"/>
        <v>1586353</v>
      </c>
      <c r="R88" s="347"/>
      <c r="S88" s="424">
        <f t="shared" si="22"/>
        <v>6.12</v>
      </c>
      <c r="T88" s="330"/>
      <c r="U88" s="326">
        <v>12.494183198821448</v>
      </c>
      <c r="W88" s="277"/>
    </row>
    <row r="89" spans="1:25" s="364" customFormat="1" ht="15" customHeight="1">
      <c r="A89" s="381">
        <v>3711</v>
      </c>
      <c r="B89" s="371"/>
      <c r="C89" s="371" t="s">
        <v>475</v>
      </c>
      <c r="D89" s="366"/>
      <c r="E89" s="281"/>
      <c r="F89" s="366"/>
      <c r="G89" s="281" t="s">
        <v>476</v>
      </c>
      <c r="H89" s="380"/>
      <c r="I89" s="323">
        <v>0</v>
      </c>
      <c r="J89" s="366"/>
      <c r="K89" s="367">
        <v>1051.24</v>
      </c>
      <c r="L89" s="376"/>
      <c r="M89" s="368">
        <v>130.94999999999999</v>
      </c>
      <c r="N89" s="368"/>
      <c r="O89" s="420">
        <f t="shared" si="20"/>
        <v>920</v>
      </c>
      <c r="P89" s="421"/>
      <c r="Q89" s="422">
        <f t="shared" si="21"/>
        <v>48</v>
      </c>
      <c r="R89" s="347"/>
      <c r="S89" s="424">
        <f t="shared" si="22"/>
        <v>4.57</v>
      </c>
      <c r="T89" s="330"/>
      <c r="U89" s="326">
        <v>19.166666666666668</v>
      </c>
      <c r="W89" s="277"/>
    </row>
    <row r="90" spans="1:25" s="364" customFormat="1" ht="15" customHeight="1">
      <c r="A90" s="379">
        <v>3712</v>
      </c>
      <c r="C90" s="364" t="s">
        <v>477</v>
      </c>
      <c r="D90" s="346"/>
      <c r="E90" s="281"/>
      <c r="F90" s="346"/>
      <c r="G90" s="281" t="s">
        <v>478</v>
      </c>
      <c r="H90" s="380"/>
      <c r="I90" s="323">
        <v>-5</v>
      </c>
      <c r="J90" s="346"/>
      <c r="K90" s="367">
        <v>861284.3</v>
      </c>
      <c r="L90" s="376"/>
      <c r="M90" s="368">
        <v>124052</v>
      </c>
      <c r="N90" s="368"/>
      <c r="O90" s="420">
        <f t="shared" si="20"/>
        <v>780297</v>
      </c>
      <c r="P90" s="421"/>
      <c r="Q90" s="422">
        <f t="shared" si="21"/>
        <v>92852</v>
      </c>
      <c r="R90" s="347"/>
      <c r="S90" s="424">
        <f t="shared" si="22"/>
        <v>10.78</v>
      </c>
      <c r="T90" s="330"/>
      <c r="U90" s="326">
        <v>8.4036638952311211</v>
      </c>
      <c r="W90" s="277"/>
      <c r="X90" s="291"/>
      <c r="Y90" s="291"/>
    </row>
    <row r="91" spans="1:25" s="364" customFormat="1" ht="15" customHeight="1">
      <c r="A91" s="379">
        <v>3720</v>
      </c>
      <c r="C91" s="371" t="s">
        <v>479</v>
      </c>
      <c r="D91" s="346"/>
      <c r="E91" s="281"/>
      <c r="F91" s="346"/>
      <c r="G91" s="281" t="s">
        <v>480</v>
      </c>
      <c r="H91" s="380"/>
      <c r="I91" s="323">
        <v>0</v>
      </c>
      <c r="J91" s="346"/>
      <c r="K91" s="367">
        <v>9647.36</v>
      </c>
      <c r="L91" s="376"/>
      <c r="M91" s="368">
        <v>9647.36</v>
      </c>
      <c r="N91" s="368"/>
      <c r="O91" s="420">
        <f t="shared" si="20"/>
        <v>0</v>
      </c>
      <c r="P91" s="421"/>
      <c r="Q91" s="422">
        <v>0</v>
      </c>
      <c r="R91" s="347"/>
      <c r="S91" s="424">
        <f t="shared" si="22"/>
        <v>0</v>
      </c>
      <c r="T91" s="383"/>
      <c r="U91" s="384"/>
      <c r="W91" s="277"/>
    </row>
    <row r="92" spans="1:25" s="371" customFormat="1" ht="15" customHeight="1">
      <c r="A92" s="381">
        <v>3731</v>
      </c>
      <c r="C92" s="371" t="s">
        <v>481</v>
      </c>
      <c r="D92" s="346"/>
      <c r="E92" s="281"/>
      <c r="F92" s="346"/>
      <c r="G92" s="281" t="s">
        <v>482</v>
      </c>
      <c r="H92" s="380"/>
      <c r="I92" s="323">
        <v>-15</v>
      </c>
      <c r="J92" s="346"/>
      <c r="K92" s="367">
        <v>2507459.2200000002</v>
      </c>
      <c r="L92" s="376"/>
      <c r="M92" s="368">
        <v>2105390</v>
      </c>
      <c r="N92" s="368"/>
      <c r="O92" s="420">
        <f t="shared" si="20"/>
        <v>778188</v>
      </c>
      <c r="P92" s="421"/>
      <c r="Q92" s="422">
        <f t="shared" si="21"/>
        <v>31453</v>
      </c>
      <c r="R92" s="347"/>
      <c r="S92" s="424">
        <f t="shared" si="22"/>
        <v>1.25</v>
      </c>
      <c r="T92" s="330"/>
      <c r="U92" s="326">
        <v>24.741296537691159</v>
      </c>
      <c r="W92" s="277"/>
    </row>
    <row r="93" spans="1:25" s="371" customFormat="1" ht="15" customHeight="1">
      <c r="A93" s="381">
        <v>3732</v>
      </c>
      <c r="C93" s="371" t="s">
        <v>483</v>
      </c>
      <c r="D93" s="366"/>
      <c r="E93" s="281"/>
      <c r="F93" s="366"/>
      <c r="G93" s="281" t="s">
        <v>467</v>
      </c>
      <c r="H93" s="380"/>
      <c r="I93" s="323">
        <v>-20</v>
      </c>
      <c r="J93" s="366"/>
      <c r="K93" s="367">
        <v>3368422.54</v>
      </c>
      <c r="L93" s="367"/>
      <c r="M93" s="368">
        <v>2568569</v>
      </c>
      <c r="N93" s="368"/>
      <c r="O93" s="420">
        <f t="shared" si="20"/>
        <v>1473538</v>
      </c>
      <c r="P93" s="421"/>
      <c r="Q93" s="422">
        <f t="shared" si="21"/>
        <v>37692</v>
      </c>
      <c r="R93" s="347"/>
      <c r="S93" s="424">
        <f t="shared" si="22"/>
        <v>1.1200000000000001</v>
      </c>
      <c r="T93" s="369"/>
      <c r="U93" s="370">
        <v>39.094184442321975</v>
      </c>
      <c r="W93" s="277"/>
    </row>
    <row r="94" spans="1:25" s="371" customFormat="1" ht="15" customHeight="1">
      <c r="A94" s="381">
        <v>3733</v>
      </c>
      <c r="C94" s="371" t="s">
        <v>484</v>
      </c>
      <c r="D94" s="366"/>
      <c r="E94" s="281"/>
      <c r="F94" s="366"/>
      <c r="G94" s="281" t="s">
        <v>485</v>
      </c>
      <c r="H94" s="380"/>
      <c r="I94" s="323">
        <v>-10</v>
      </c>
      <c r="J94" s="366"/>
      <c r="K94" s="374">
        <v>3858522.09</v>
      </c>
      <c r="L94" s="367"/>
      <c r="M94" s="375">
        <v>852584</v>
      </c>
      <c r="N94" s="368"/>
      <c r="O94" s="425">
        <f t="shared" si="20"/>
        <v>3391790</v>
      </c>
      <c r="P94" s="421"/>
      <c r="Q94" s="425">
        <f t="shared" si="21"/>
        <v>162629</v>
      </c>
      <c r="R94" s="347"/>
      <c r="S94" s="426">
        <f t="shared" si="22"/>
        <v>4.21</v>
      </c>
      <c r="T94" s="369"/>
      <c r="U94" s="428">
        <v>20.855997392838916</v>
      </c>
      <c r="W94" s="277"/>
    </row>
    <row r="95" spans="1:25" s="364" customFormat="1" ht="15" customHeight="1">
      <c r="A95" s="379"/>
      <c r="D95" s="346"/>
      <c r="F95" s="346"/>
      <c r="H95" s="385"/>
      <c r="J95" s="346"/>
      <c r="K95" s="386"/>
      <c r="L95" s="387"/>
      <c r="M95" s="372"/>
      <c r="N95" s="372"/>
      <c r="O95" s="372"/>
      <c r="P95" s="372"/>
      <c r="Q95" s="372"/>
      <c r="R95" s="347"/>
      <c r="S95" s="325"/>
      <c r="T95" s="330"/>
      <c r="U95" s="326"/>
      <c r="W95" s="277"/>
    </row>
    <row r="96" spans="1:25" s="348" customFormat="1" ht="15" customHeight="1">
      <c r="A96" s="388"/>
      <c r="B96" s="321" t="s">
        <v>486</v>
      </c>
      <c r="D96" s="346"/>
      <c r="E96" s="389"/>
      <c r="F96" s="346"/>
      <c r="G96" s="389"/>
      <c r="H96" s="390"/>
      <c r="I96" s="345"/>
      <c r="J96" s="346"/>
      <c r="K96" s="337">
        <f>SUBTOTAL(9,K74:K94)</f>
        <v>610085467.76000011</v>
      </c>
      <c r="L96" s="391"/>
      <c r="M96" s="313">
        <f>SUBTOTAL(9,M74:M94)</f>
        <v>164594873.31</v>
      </c>
      <c r="N96" s="392"/>
      <c r="O96" s="313">
        <f>SUBTOTAL(9,O74:O94)</f>
        <v>613623645</v>
      </c>
      <c r="P96" s="392"/>
      <c r="Q96" s="313">
        <f>SUBTOTAL(9,Q74:Q94)</f>
        <v>15910434</v>
      </c>
      <c r="R96" s="377"/>
      <c r="S96" s="339">
        <f>ROUND(Q96/K96*100,2)</f>
        <v>2.61</v>
      </c>
      <c r="T96" s="340"/>
      <c r="U96" s="341">
        <v>38.567373146452198</v>
      </c>
      <c r="W96" s="277"/>
    </row>
    <row r="97" spans="1:23" s="364" customFormat="1" ht="15" customHeight="1">
      <c r="A97" s="379"/>
      <c r="D97" s="346"/>
      <c r="E97" s="393"/>
      <c r="F97" s="346"/>
      <c r="G97" s="393"/>
      <c r="H97" s="380"/>
      <c r="I97" s="345"/>
      <c r="J97" s="346"/>
      <c r="K97" s="386"/>
      <c r="L97" s="387"/>
      <c r="M97" s="372"/>
      <c r="N97" s="372"/>
      <c r="O97" s="372"/>
      <c r="P97" s="372"/>
      <c r="Q97" s="372"/>
      <c r="R97" s="347"/>
      <c r="S97" s="325"/>
      <c r="T97" s="330"/>
      <c r="U97" s="326"/>
      <c r="W97" s="277"/>
    </row>
    <row r="98" spans="1:23" s="364" customFormat="1" ht="15" customHeight="1">
      <c r="A98" s="379"/>
      <c r="D98" s="346"/>
      <c r="E98" s="393"/>
      <c r="F98" s="346"/>
      <c r="G98" s="393"/>
      <c r="H98" s="380"/>
      <c r="I98" s="345"/>
      <c r="J98" s="346"/>
      <c r="K98" s="386"/>
      <c r="L98" s="387"/>
      <c r="M98" s="372"/>
      <c r="N98" s="372"/>
      <c r="O98" s="372"/>
      <c r="P98" s="372"/>
      <c r="Q98" s="372"/>
      <c r="R98" s="347"/>
      <c r="S98" s="325"/>
      <c r="T98" s="330"/>
      <c r="U98" s="326"/>
      <c r="W98" s="277"/>
    </row>
    <row r="99" spans="1:23" s="364" customFormat="1" ht="15" customHeight="1">
      <c r="A99" s="379"/>
      <c r="B99" s="321" t="s">
        <v>303</v>
      </c>
      <c r="D99" s="346"/>
      <c r="E99" s="393"/>
      <c r="F99" s="346"/>
      <c r="G99" s="393"/>
      <c r="H99" s="380"/>
      <c r="I99" s="345"/>
      <c r="J99" s="346"/>
      <c r="K99" s="386"/>
      <c r="L99" s="387"/>
      <c r="M99" s="372"/>
      <c r="N99" s="372"/>
      <c r="O99" s="372"/>
      <c r="P99" s="372"/>
      <c r="Q99" s="372"/>
      <c r="R99" s="347"/>
      <c r="S99" s="325"/>
      <c r="T99" s="330"/>
      <c r="U99" s="326"/>
      <c r="W99" s="277"/>
    </row>
    <row r="100" spans="1:23" s="364" customFormat="1" ht="15" customHeight="1">
      <c r="A100" s="379">
        <v>3900</v>
      </c>
      <c r="C100" s="364" t="s">
        <v>393</v>
      </c>
      <c r="D100" s="346"/>
      <c r="E100" s="281"/>
      <c r="F100" s="346"/>
      <c r="G100" s="281" t="s">
        <v>487</v>
      </c>
      <c r="H100" s="380"/>
      <c r="I100" s="323">
        <v>-10</v>
      </c>
      <c r="J100" s="346"/>
      <c r="K100" s="367">
        <v>165341.66</v>
      </c>
      <c r="L100" s="376"/>
      <c r="M100" s="368">
        <v>51643</v>
      </c>
      <c r="N100" s="368"/>
      <c r="O100" s="420">
        <f t="shared" ref="O100:O107" si="23">ROUND((K100*(-I100/100)+K100)-M100,0)</f>
        <v>130233</v>
      </c>
      <c r="P100" s="421"/>
      <c r="Q100" s="422">
        <f t="shared" ref="Q100:Q107" si="24">ROUND(O100/U100,0)</f>
        <v>5505</v>
      </c>
      <c r="R100" s="347"/>
      <c r="S100" s="429">
        <f t="shared" ref="S100:S107" si="25">ROUND(Q100/K100*100,2)</f>
        <v>3.33</v>
      </c>
      <c r="T100" s="330"/>
      <c r="U100" s="326">
        <v>23.657220708446868</v>
      </c>
      <c r="W100" s="277"/>
    </row>
    <row r="101" spans="1:23" s="364" customFormat="1" ht="15" customHeight="1">
      <c r="A101" s="379">
        <v>3910</v>
      </c>
      <c r="C101" s="276" t="s">
        <v>402</v>
      </c>
      <c r="D101" s="346"/>
      <c r="E101" s="281"/>
      <c r="F101" s="346"/>
      <c r="G101" s="281" t="s">
        <v>403</v>
      </c>
      <c r="H101" s="380"/>
      <c r="I101" s="335">
        <v>0</v>
      </c>
      <c r="J101" s="346"/>
      <c r="K101" s="367">
        <v>374028.27</v>
      </c>
      <c r="L101" s="376"/>
      <c r="M101" s="368">
        <v>20503</v>
      </c>
      <c r="N101" s="368"/>
      <c r="O101" s="420">
        <f t="shared" si="23"/>
        <v>353525</v>
      </c>
      <c r="P101" s="421"/>
      <c r="Q101" s="422">
        <f t="shared" si="24"/>
        <v>18699</v>
      </c>
      <c r="R101" s="347"/>
      <c r="S101" s="429">
        <f t="shared" si="25"/>
        <v>5</v>
      </c>
      <c r="T101" s="330"/>
      <c r="U101" s="326">
        <v>18.906091234825393</v>
      </c>
      <c r="W101" s="277"/>
    </row>
    <row r="102" spans="1:23" s="364" customFormat="1" ht="15" customHeight="1">
      <c r="A102" s="287">
        <v>3911</v>
      </c>
      <c r="B102" s="277"/>
      <c r="C102" s="277" t="s">
        <v>404</v>
      </c>
      <c r="D102" s="346"/>
      <c r="E102" s="281"/>
      <c r="F102" s="346"/>
      <c r="G102" s="281" t="s">
        <v>405</v>
      </c>
      <c r="H102" s="380"/>
      <c r="I102" s="335">
        <v>0</v>
      </c>
      <c r="J102" s="346"/>
      <c r="K102" s="367">
        <v>2793949.44</v>
      </c>
      <c r="L102" s="376"/>
      <c r="M102" s="368">
        <v>1555554</v>
      </c>
      <c r="N102" s="368"/>
      <c r="O102" s="420">
        <f t="shared" si="23"/>
        <v>1238395</v>
      </c>
      <c r="P102" s="421"/>
      <c r="Q102" s="422">
        <f t="shared" si="24"/>
        <v>558763</v>
      </c>
      <c r="R102" s="347"/>
      <c r="S102" s="429">
        <f t="shared" si="25"/>
        <v>20</v>
      </c>
      <c r="T102" s="330"/>
      <c r="U102" s="326">
        <v>2.2163153251020558</v>
      </c>
      <c r="W102" s="277"/>
    </row>
    <row r="103" spans="1:23" s="364" customFormat="1" ht="15" customHeight="1">
      <c r="A103" s="379">
        <v>3920</v>
      </c>
      <c r="B103" s="277"/>
      <c r="C103" s="364" t="s">
        <v>488</v>
      </c>
      <c r="D103" s="346"/>
      <c r="E103" s="281"/>
      <c r="F103" s="346"/>
      <c r="G103" s="281" t="s">
        <v>489</v>
      </c>
      <c r="H103" s="380"/>
      <c r="I103" s="335">
        <v>0</v>
      </c>
      <c r="J103" s="346"/>
      <c r="K103" s="367">
        <v>1059153.6499999999</v>
      </c>
      <c r="L103" s="376"/>
      <c r="M103" s="368">
        <v>362709</v>
      </c>
      <c r="N103" s="368"/>
      <c r="O103" s="420">
        <f t="shared" si="23"/>
        <v>696445</v>
      </c>
      <c r="P103" s="421"/>
      <c r="Q103" s="422">
        <f t="shared" si="24"/>
        <v>65691</v>
      </c>
      <c r="R103" s="347"/>
      <c r="S103" s="429">
        <f t="shared" si="25"/>
        <v>6.2</v>
      </c>
      <c r="T103" s="330"/>
      <c r="U103" s="326">
        <v>10.601832823370021</v>
      </c>
      <c r="W103" s="277"/>
    </row>
    <row r="104" spans="1:23" s="364" customFormat="1" ht="15" customHeight="1">
      <c r="A104" s="379">
        <v>3921</v>
      </c>
      <c r="C104" s="364" t="s">
        <v>490</v>
      </c>
      <c r="D104" s="346"/>
      <c r="E104" s="281"/>
      <c r="F104" s="346"/>
      <c r="G104" s="281" t="s">
        <v>491</v>
      </c>
      <c r="H104" s="380"/>
      <c r="I104" s="335">
        <v>5</v>
      </c>
      <c r="J104" s="346"/>
      <c r="K104" s="367">
        <v>272066.39</v>
      </c>
      <c r="L104" s="376"/>
      <c r="M104" s="368">
        <v>190206</v>
      </c>
      <c r="N104" s="368"/>
      <c r="O104" s="420">
        <f t="shared" si="23"/>
        <v>68257</v>
      </c>
      <c r="P104" s="421"/>
      <c r="Q104" s="422">
        <f t="shared" si="24"/>
        <v>5253</v>
      </c>
      <c r="R104" s="347"/>
      <c r="S104" s="429">
        <f t="shared" si="25"/>
        <v>1.93</v>
      </c>
      <c r="T104" s="330"/>
      <c r="U104" s="326">
        <v>12.993908242908814</v>
      </c>
      <c r="W104" s="277"/>
    </row>
    <row r="105" spans="1:23" s="364" customFormat="1" ht="15" customHeight="1">
      <c r="A105" s="379">
        <v>3940</v>
      </c>
      <c r="C105" s="364" t="s">
        <v>406</v>
      </c>
      <c r="D105" s="346"/>
      <c r="E105" s="281"/>
      <c r="F105" s="346"/>
      <c r="G105" s="281" t="s">
        <v>407</v>
      </c>
      <c r="H105" s="380"/>
      <c r="I105" s="335">
        <v>0</v>
      </c>
      <c r="J105" s="346"/>
      <c r="K105" s="367">
        <v>3161672.92</v>
      </c>
      <c r="L105" s="376"/>
      <c r="M105" s="368">
        <v>591552</v>
      </c>
      <c r="N105" s="368"/>
      <c r="O105" s="420">
        <f t="shared" si="23"/>
        <v>2570121</v>
      </c>
      <c r="P105" s="421"/>
      <c r="Q105" s="422">
        <f t="shared" si="24"/>
        <v>126327</v>
      </c>
      <c r="R105" s="394"/>
      <c r="S105" s="429">
        <f t="shared" si="25"/>
        <v>4</v>
      </c>
      <c r="T105" s="330"/>
      <c r="U105" s="326">
        <v>20.344985632525113</v>
      </c>
      <c r="W105" s="277"/>
    </row>
    <row r="106" spans="1:23" s="364" customFormat="1" ht="15" customHeight="1">
      <c r="A106" s="379">
        <v>3960</v>
      </c>
      <c r="C106" s="364" t="s">
        <v>492</v>
      </c>
      <c r="D106" s="346"/>
      <c r="E106" s="281"/>
      <c r="F106" s="346"/>
      <c r="G106" s="281" t="s">
        <v>493</v>
      </c>
      <c r="H106" s="380"/>
      <c r="I106" s="335">
        <v>0</v>
      </c>
      <c r="J106" s="346"/>
      <c r="K106" s="367">
        <v>11770</v>
      </c>
      <c r="L106" s="376"/>
      <c r="M106" s="368">
        <v>8718</v>
      </c>
      <c r="N106" s="368"/>
      <c r="O106" s="420">
        <f t="shared" si="23"/>
        <v>3052</v>
      </c>
      <c r="P106" s="421"/>
      <c r="Q106" s="422">
        <f t="shared" si="24"/>
        <v>492</v>
      </c>
      <c r="R106" s="394"/>
      <c r="S106" s="429">
        <f t="shared" si="25"/>
        <v>4.18</v>
      </c>
      <c r="T106" s="330"/>
      <c r="U106" s="326">
        <v>6.2032520325203251</v>
      </c>
      <c r="W106" s="277"/>
    </row>
    <row r="107" spans="1:23" s="364" customFormat="1" ht="15" customHeight="1">
      <c r="A107" s="379">
        <v>3970</v>
      </c>
      <c r="C107" s="364" t="s">
        <v>408</v>
      </c>
      <c r="D107" s="346"/>
      <c r="E107" s="281"/>
      <c r="F107" s="346"/>
      <c r="G107" s="281" t="s">
        <v>409</v>
      </c>
      <c r="H107" s="380"/>
      <c r="I107" s="335">
        <v>0</v>
      </c>
      <c r="J107" s="346"/>
      <c r="K107" s="374">
        <v>9004323.9700000007</v>
      </c>
      <c r="L107" s="376"/>
      <c r="M107" s="375">
        <v>2552312</v>
      </c>
      <c r="N107" s="368"/>
      <c r="O107" s="425">
        <f t="shared" si="23"/>
        <v>6452012</v>
      </c>
      <c r="P107" s="421"/>
      <c r="Q107" s="425">
        <f t="shared" si="24"/>
        <v>600577</v>
      </c>
      <c r="R107" s="322"/>
      <c r="S107" s="426">
        <f t="shared" si="25"/>
        <v>6.67</v>
      </c>
      <c r="T107" s="330"/>
      <c r="U107" s="427">
        <v>10.743022127054482</v>
      </c>
      <c r="W107" s="277"/>
    </row>
    <row r="108" spans="1:23" s="364" customFormat="1" ht="15" customHeight="1">
      <c r="A108" s="287"/>
      <c r="B108" s="276"/>
      <c r="C108" s="276"/>
      <c r="E108" s="358"/>
      <c r="G108" s="358"/>
      <c r="H108" s="358"/>
      <c r="I108" s="323"/>
      <c r="K108" s="324"/>
      <c r="L108" s="289"/>
      <c r="M108" s="288"/>
      <c r="N108" s="288"/>
      <c r="O108" s="288"/>
      <c r="P108" s="288"/>
      <c r="Q108" s="288"/>
      <c r="R108" s="322"/>
      <c r="S108" s="325"/>
      <c r="T108" s="330"/>
      <c r="U108" s="326"/>
      <c r="V108" s="276"/>
      <c r="W108" s="277"/>
    </row>
    <row r="109" spans="1:23" s="348" customFormat="1" ht="15" customHeight="1">
      <c r="A109" s="307"/>
      <c r="B109" s="321" t="s">
        <v>494</v>
      </c>
      <c r="C109" s="320"/>
      <c r="D109" s="364"/>
      <c r="E109" s="343"/>
      <c r="F109" s="364"/>
      <c r="G109" s="343"/>
      <c r="H109" s="343"/>
      <c r="I109" s="294"/>
      <c r="J109" s="364"/>
      <c r="K109" s="337">
        <f>SUBTOTAL(9,K100:K107)</f>
        <v>16842306.300000001</v>
      </c>
      <c r="L109" s="338"/>
      <c r="M109" s="313">
        <f>SUBTOTAL(9,M100:M107)</f>
        <v>5333197</v>
      </c>
      <c r="N109" s="313"/>
      <c r="O109" s="313">
        <f>SUBTOTAL(9,O100:O107)</f>
        <v>11512040</v>
      </c>
      <c r="P109" s="313"/>
      <c r="Q109" s="313">
        <f>SUBTOTAL(9,Q100:Q107)</f>
        <v>1381307</v>
      </c>
      <c r="R109" s="394"/>
      <c r="S109" s="339">
        <f>ROUND(Q109/K109*100,2)</f>
        <v>8.1999999999999993</v>
      </c>
      <c r="T109" s="340"/>
      <c r="U109" s="341">
        <v>8.3341646715755449</v>
      </c>
      <c r="V109" s="320"/>
      <c r="W109" s="277"/>
    </row>
    <row r="110" spans="1:23" s="364" customFormat="1" ht="15" customHeight="1">
      <c r="A110" s="287"/>
      <c r="B110" s="276"/>
      <c r="C110" s="276"/>
      <c r="E110" s="358"/>
      <c r="G110" s="358"/>
      <c r="H110" s="358"/>
      <c r="I110" s="323"/>
      <c r="J110" s="371"/>
      <c r="K110" s="324"/>
      <c r="L110" s="289"/>
      <c r="M110" s="288"/>
      <c r="N110" s="288"/>
      <c r="O110" s="288"/>
      <c r="P110" s="288"/>
      <c r="Q110" s="288"/>
      <c r="R110" s="322"/>
      <c r="S110" s="325"/>
      <c r="T110" s="330"/>
      <c r="U110" s="326"/>
      <c r="V110" s="276"/>
      <c r="W110" s="276"/>
    </row>
    <row r="111" spans="1:23" s="364" customFormat="1" ht="15" customHeight="1">
      <c r="A111" s="287"/>
      <c r="B111" s="276"/>
      <c r="C111" s="276"/>
      <c r="E111" s="358"/>
      <c r="G111" s="358"/>
      <c r="H111" s="358"/>
      <c r="I111" s="323"/>
      <c r="K111" s="324"/>
      <c r="L111" s="289"/>
      <c r="M111" s="288"/>
      <c r="N111" s="288"/>
      <c r="O111" s="288"/>
      <c r="P111" s="288"/>
      <c r="Q111" s="288"/>
      <c r="R111" s="322"/>
      <c r="S111" s="325"/>
      <c r="T111" s="330"/>
      <c r="U111" s="326"/>
      <c r="V111" s="276"/>
      <c r="W111" s="276"/>
    </row>
    <row r="112" spans="1:23" s="364" customFormat="1" ht="15" customHeight="1">
      <c r="A112" s="287"/>
      <c r="B112" s="321" t="s">
        <v>495</v>
      </c>
      <c r="C112" s="276"/>
      <c r="E112" s="358"/>
      <c r="G112" s="358"/>
      <c r="H112" s="358"/>
      <c r="I112" s="323"/>
      <c r="K112" s="324"/>
      <c r="L112" s="289"/>
      <c r="M112" s="288"/>
      <c r="N112" s="288"/>
      <c r="O112" s="288"/>
      <c r="P112" s="288"/>
      <c r="Q112" s="288"/>
      <c r="R112" s="322"/>
      <c r="S112" s="325"/>
      <c r="T112" s="330"/>
      <c r="U112" s="326"/>
      <c r="V112" s="276"/>
      <c r="W112" s="276"/>
    </row>
    <row r="113" spans="1:23" s="364" customFormat="1" ht="15" customHeight="1">
      <c r="A113" s="287"/>
      <c r="B113" s="276"/>
      <c r="C113" s="276"/>
      <c r="E113" s="358"/>
      <c r="G113" s="358"/>
      <c r="H113" s="358"/>
      <c r="I113" s="323"/>
      <c r="K113" s="324"/>
      <c r="L113" s="289"/>
      <c r="M113" s="288"/>
      <c r="N113" s="288"/>
      <c r="O113" s="288"/>
      <c r="P113" s="288"/>
      <c r="Q113" s="288"/>
      <c r="R113" s="322"/>
      <c r="S113" s="325"/>
      <c r="T113" s="330"/>
      <c r="U113" s="326"/>
      <c r="V113" s="276"/>
      <c r="W113" s="276"/>
    </row>
    <row r="114" spans="1:23" s="364" customFormat="1" ht="15" customHeight="1">
      <c r="A114" s="287"/>
      <c r="B114" s="276"/>
      <c r="C114" s="320" t="s">
        <v>325</v>
      </c>
      <c r="E114" s="358"/>
      <c r="G114" s="358"/>
      <c r="H114" s="358"/>
      <c r="I114" s="323"/>
      <c r="K114" s="324"/>
      <c r="L114" s="289"/>
      <c r="M114" s="288"/>
      <c r="N114" s="288"/>
      <c r="O114" s="288"/>
      <c r="P114" s="288"/>
      <c r="Q114" s="288"/>
      <c r="R114" s="322"/>
      <c r="S114" s="325"/>
      <c r="T114" s="330"/>
      <c r="U114" s="326"/>
      <c r="V114" s="276"/>
      <c r="W114" s="276"/>
    </row>
    <row r="115" spans="1:23" s="364" customFormat="1" ht="15" customHeight="1">
      <c r="A115" s="287">
        <v>1910</v>
      </c>
      <c r="B115" s="277"/>
      <c r="C115" s="277" t="s">
        <v>402</v>
      </c>
      <c r="E115" s="358"/>
      <c r="G115" s="358"/>
      <c r="H115" s="358"/>
      <c r="I115" s="323"/>
      <c r="K115" s="324"/>
      <c r="L115" s="289"/>
      <c r="M115" s="288">
        <v>56834.040000000008</v>
      </c>
      <c r="N115" s="288"/>
      <c r="O115" s="288"/>
      <c r="P115" s="288"/>
      <c r="Q115" s="372">
        <f>-ROUND(M115/5,0)</f>
        <v>-11367</v>
      </c>
      <c r="R115" s="322"/>
      <c r="S115" s="325"/>
      <c r="T115" s="330"/>
      <c r="U115" s="326"/>
      <c r="V115" s="276"/>
      <c r="W115" s="276"/>
    </row>
    <row r="116" spans="1:23" s="364" customFormat="1" ht="15" customHeight="1">
      <c r="A116" s="287">
        <v>1911</v>
      </c>
      <c r="B116" s="276"/>
      <c r="C116" s="276" t="s">
        <v>404</v>
      </c>
      <c r="E116" s="358"/>
      <c r="G116" s="358"/>
      <c r="H116" s="358"/>
      <c r="I116" s="323"/>
      <c r="K116" s="324"/>
      <c r="L116" s="289"/>
      <c r="M116" s="288">
        <v>-14841.71</v>
      </c>
      <c r="N116" s="288"/>
      <c r="O116" s="288"/>
      <c r="P116" s="288"/>
      <c r="Q116" s="372">
        <f t="shared" ref="Q116:Q119" si="26">-ROUND(M116/5,0)</f>
        <v>2968</v>
      </c>
      <c r="R116" s="322"/>
      <c r="S116" s="325"/>
      <c r="T116" s="330"/>
      <c r="U116" s="326"/>
      <c r="V116" s="276"/>
      <c r="W116" s="276"/>
    </row>
    <row r="117" spans="1:23" s="364" customFormat="1" ht="15" customHeight="1">
      <c r="A117" s="287">
        <v>1940</v>
      </c>
      <c r="B117" s="276"/>
      <c r="C117" s="276" t="s">
        <v>406</v>
      </c>
      <c r="E117" s="358"/>
      <c r="G117" s="358"/>
      <c r="H117" s="358"/>
      <c r="I117" s="323"/>
      <c r="K117" s="324"/>
      <c r="L117" s="289"/>
      <c r="M117" s="288">
        <v>11272.839999999997</v>
      </c>
      <c r="N117" s="288"/>
      <c r="O117" s="288"/>
      <c r="P117" s="288"/>
      <c r="Q117" s="372">
        <f t="shared" si="26"/>
        <v>-2255</v>
      </c>
      <c r="R117" s="322"/>
      <c r="S117" s="325"/>
      <c r="T117" s="330"/>
      <c r="U117" s="326"/>
      <c r="V117" s="276"/>
      <c r="W117" s="276"/>
    </row>
    <row r="118" spans="1:23" s="364" customFormat="1" ht="15" customHeight="1">
      <c r="A118" s="287">
        <v>1970</v>
      </c>
      <c r="B118" s="276"/>
      <c r="C118" s="276" t="s">
        <v>408</v>
      </c>
      <c r="E118" s="358"/>
      <c r="G118" s="358"/>
      <c r="H118" s="358"/>
      <c r="I118" s="323"/>
      <c r="K118" s="324"/>
      <c r="L118" s="289"/>
      <c r="M118" s="288">
        <v>1376868.3899999997</v>
      </c>
      <c r="N118" s="288"/>
      <c r="O118" s="288"/>
      <c r="P118" s="288"/>
      <c r="Q118" s="372">
        <f t="shared" si="26"/>
        <v>-275374</v>
      </c>
      <c r="R118" s="322"/>
      <c r="S118" s="325"/>
      <c r="T118" s="330"/>
      <c r="U118" s="326"/>
      <c r="V118" s="276"/>
      <c r="W118" s="276"/>
    </row>
    <row r="119" spans="1:23" s="364" customFormat="1" ht="15" customHeight="1">
      <c r="A119" s="287">
        <v>1980</v>
      </c>
      <c r="B119" s="276"/>
      <c r="C119" s="276" t="s">
        <v>410</v>
      </c>
      <c r="E119" s="358"/>
      <c r="G119" s="358"/>
      <c r="H119" s="358"/>
      <c r="I119" s="323"/>
      <c r="K119" s="324"/>
      <c r="L119" s="289"/>
      <c r="M119" s="333">
        <v>-3716.3199999999997</v>
      </c>
      <c r="N119" s="288"/>
      <c r="O119" s="288"/>
      <c r="P119" s="288"/>
      <c r="Q119" s="333">
        <f t="shared" si="26"/>
        <v>743</v>
      </c>
      <c r="R119" s="322"/>
      <c r="S119" s="325"/>
      <c r="T119" s="330"/>
      <c r="U119" s="326"/>
      <c r="V119" s="276"/>
      <c r="W119" s="276"/>
    </row>
    <row r="120" spans="1:23" s="364" customFormat="1" ht="15" customHeight="1">
      <c r="A120" s="287"/>
      <c r="B120" s="276"/>
      <c r="C120" s="276"/>
      <c r="E120" s="358"/>
      <c r="G120" s="358"/>
      <c r="H120" s="358"/>
      <c r="I120" s="323"/>
      <c r="K120" s="324"/>
      <c r="L120" s="289"/>
      <c r="M120" s="288"/>
      <c r="N120" s="288"/>
      <c r="O120" s="288"/>
      <c r="P120" s="288"/>
      <c r="Q120" s="288"/>
      <c r="R120" s="322"/>
      <c r="S120" s="325"/>
      <c r="T120" s="330"/>
      <c r="U120" s="326"/>
      <c r="V120" s="276"/>
      <c r="W120" s="276"/>
    </row>
    <row r="121" spans="1:23" s="364" customFormat="1" ht="15" customHeight="1">
      <c r="A121" s="287"/>
      <c r="B121" s="320"/>
      <c r="C121" s="320" t="s">
        <v>411</v>
      </c>
      <c r="E121" s="358"/>
      <c r="G121" s="358"/>
      <c r="H121" s="358"/>
      <c r="I121" s="323"/>
      <c r="K121" s="324"/>
      <c r="L121" s="289"/>
      <c r="M121" s="313">
        <f>SUBTOTAL(9,M115:M119)</f>
        <v>1426417.2399999995</v>
      </c>
      <c r="N121" s="288"/>
      <c r="O121" s="288"/>
      <c r="P121" s="288"/>
      <c r="Q121" s="313">
        <f>SUBTOTAL(9,Q115:Q119)</f>
        <v>-285285</v>
      </c>
      <c r="R121" s="322"/>
      <c r="S121" s="325"/>
      <c r="T121" s="330"/>
      <c r="U121" s="326"/>
      <c r="V121" s="276"/>
      <c r="W121" s="276"/>
    </row>
    <row r="122" spans="1:23" s="364" customFormat="1" ht="15" customHeight="1">
      <c r="A122" s="287"/>
      <c r="B122" s="276"/>
      <c r="C122" s="276"/>
      <c r="E122" s="358"/>
      <c r="G122" s="358"/>
      <c r="H122" s="358"/>
      <c r="I122" s="323"/>
      <c r="K122" s="324"/>
      <c r="L122" s="289"/>
      <c r="M122" s="288"/>
      <c r="N122" s="288"/>
      <c r="O122" s="288"/>
      <c r="P122" s="288"/>
      <c r="Q122" s="288"/>
      <c r="R122" s="322"/>
      <c r="S122" s="325"/>
      <c r="T122" s="330"/>
      <c r="U122" s="326"/>
      <c r="V122" s="276"/>
      <c r="W122" s="276"/>
    </row>
    <row r="123" spans="1:23" s="364" customFormat="1" ht="15" customHeight="1">
      <c r="A123" s="287"/>
      <c r="B123" s="276"/>
      <c r="C123" s="320" t="s">
        <v>496</v>
      </c>
      <c r="E123" s="358"/>
      <c r="G123" s="358"/>
      <c r="H123" s="358"/>
      <c r="I123" s="323"/>
      <c r="K123" s="324"/>
      <c r="L123" s="289"/>
      <c r="M123" s="288"/>
      <c r="N123" s="288"/>
      <c r="O123" s="288"/>
      <c r="P123" s="288"/>
      <c r="Q123" s="288"/>
      <c r="R123" s="322"/>
      <c r="S123" s="325"/>
      <c r="T123" s="330"/>
      <c r="U123" s="326"/>
      <c r="V123" s="276"/>
      <c r="W123" s="276"/>
    </row>
    <row r="124" spans="1:23" s="364" customFormat="1" ht="15" customHeight="1">
      <c r="A124" s="379">
        <v>3910</v>
      </c>
      <c r="C124" s="276" t="s">
        <v>497</v>
      </c>
      <c r="E124" s="358"/>
      <c r="G124" s="358"/>
      <c r="H124" s="358"/>
      <c r="I124" s="323"/>
      <c r="K124" s="324"/>
      <c r="L124" s="289"/>
      <c r="M124" s="288">
        <v>-4992.4799999999977</v>
      </c>
      <c r="N124" s="288"/>
      <c r="O124" s="288"/>
      <c r="P124" s="288"/>
      <c r="Q124" s="288">
        <f t="shared" ref="Q124:Q127" si="27">-ROUND(M124/5,0)</f>
        <v>998</v>
      </c>
      <c r="R124" s="322"/>
      <c r="S124" s="325"/>
      <c r="T124" s="330"/>
      <c r="U124" s="326"/>
      <c r="V124" s="276"/>
      <c r="W124" s="276"/>
    </row>
    <row r="125" spans="1:23" s="364" customFormat="1" ht="15" customHeight="1">
      <c r="A125" s="287">
        <v>3911</v>
      </c>
      <c r="B125" s="277"/>
      <c r="C125" s="277" t="s">
        <v>404</v>
      </c>
      <c r="E125" s="358"/>
      <c r="G125" s="358"/>
      <c r="H125" s="358"/>
      <c r="I125" s="323"/>
      <c r="K125" s="324"/>
      <c r="L125" s="289"/>
      <c r="M125" s="288">
        <v>-91797.179999999935</v>
      </c>
      <c r="N125" s="288"/>
      <c r="O125" s="288"/>
      <c r="P125" s="288"/>
      <c r="Q125" s="288">
        <f t="shared" si="27"/>
        <v>18359</v>
      </c>
      <c r="R125" s="322"/>
      <c r="S125" s="325"/>
      <c r="T125" s="330"/>
      <c r="U125" s="326"/>
      <c r="V125" s="276"/>
      <c r="W125" s="276"/>
    </row>
    <row r="126" spans="1:23" s="364" customFormat="1" ht="15" customHeight="1">
      <c r="A126" s="379">
        <v>3940</v>
      </c>
      <c r="C126" s="364" t="s">
        <v>498</v>
      </c>
      <c r="E126" s="358"/>
      <c r="G126" s="358"/>
      <c r="H126" s="358"/>
      <c r="I126" s="323"/>
      <c r="K126" s="324"/>
      <c r="L126" s="289"/>
      <c r="M126" s="288">
        <v>357627.41000000003</v>
      </c>
      <c r="N126" s="288"/>
      <c r="O126" s="288"/>
      <c r="P126" s="288"/>
      <c r="Q126" s="372">
        <f t="shared" si="27"/>
        <v>-71525</v>
      </c>
      <c r="R126" s="322"/>
      <c r="S126" s="325"/>
      <c r="T126" s="330"/>
      <c r="U126" s="326"/>
      <c r="V126" s="276"/>
      <c r="W126" s="276"/>
    </row>
    <row r="127" spans="1:23" s="364" customFormat="1" ht="15" customHeight="1">
      <c r="A127" s="379">
        <v>3970</v>
      </c>
      <c r="C127" s="364" t="s">
        <v>499</v>
      </c>
      <c r="E127" s="358"/>
      <c r="G127" s="358"/>
      <c r="H127" s="358"/>
      <c r="I127" s="323"/>
      <c r="K127" s="324"/>
      <c r="L127" s="289"/>
      <c r="M127" s="333">
        <v>222478.35999999987</v>
      </c>
      <c r="N127" s="288"/>
      <c r="O127" s="288"/>
      <c r="P127" s="288"/>
      <c r="Q127" s="333">
        <f t="shared" si="27"/>
        <v>-44496</v>
      </c>
      <c r="R127" s="322"/>
      <c r="S127" s="325"/>
      <c r="T127" s="330"/>
      <c r="U127" s="326"/>
      <c r="V127" s="276"/>
      <c r="W127" s="276"/>
    </row>
    <row r="128" spans="1:23" s="364" customFormat="1" ht="15" customHeight="1">
      <c r="A128" s="287"/>
      <c r="B128" s="276"/>
      <c r="C128" s="276"/>
      <c r="E128" s="358"/>
      <c r="G128" s="358"/>
      <c r="H128" s="358"/>
      <c r="I128" s="323"/>
      <c r="K128" s="324"/>
      <c r="L128" s="289"/>
      <c r="M128" s="288"/>
      <c r="N128" s="288"/>
      <c r="O128" s="288"/>
      <c r="P128" s="288"/>
      <c r="Q128" s="288"/>
      <c r="R128" s="322"/>
      <c r="S128" s="325"/>
      <c r="T128" s="330"/>
      <c r="U128" s="292"/>
      <c r="V128" s="276"/>
      <c r="W128" s="276"/>
    </row>
    <row r="129" spans="1:23" s="364" customFormat="1" ht="15" customHeight="1">
      <c r="A129" s="287"/>
      <c r="B129" s="320"/>
      <c r="C129" s="320" t="s">
        <v>500</v>
      </c>
      <c r="E129" s="358"/>
      <c r="G129" s="358"/>
      <c r="H129" s="358"/>
      <c r="I129" s="323"/>
      <c r="K129" s="324"/>
      <c r="L129" s="289"/>
      <c r="M129" s="395">
        <f>SUBTOTAL(9,M124:M127)</f>
        <v>483316.11</v>
      </c>
      <c r="N129" s="288"/>
      <c r="O129" s="288"/>
      <c r="P129" s="288"/>
      <c r="Q129" s="395">
        <f>SUBTOTAL(9,Q124:Q127)</f>
        <v>-96664</v>
      </c>
      <c r="R129" s="322"/>
      <c r="S129" s="325"/>
      <c r="T129" s="330"/>
      <c r="U129" s="292"/>
      <c r="V129" s="276"/>
      <c r="W129" s="276"/>
    </row>
    <row r="130" spans="1:23" s="364" customFormat="1" ht="15" customHeight="1">
      <c r="A130" s="287"/>
      <c r="B130" s="276"/>
      <c r="C130" s="276"/>
      <c r="E130" s="358"/>
      <c r="G130" s="358"/>
      <c r="H130" s="358"/>
      <c r="I130" s="323"/>
      <c r="K130" s="324"/>
      <c r="L130" s="289"/>
      <c r="M130" s="288"/>
      <c r="N130" s="288"/>
      <c r="O130" s="288"/>
      <c r="P130" s="288"/>
      <c r="Q130" s="288"/>
      <c r="R130" s="322"/>
      <c r="S130" s="325"/>
      <c r="T130" s="330"/>
      <c r="U130" s="292"/>
      <c r="V130" s="276"/>
      <c r="W130" s="276"/>
    </row>
    <row r="131" spans="1:23" s="364" customFormat="1" ht="15" customHeight="1">
      <c r="A131" s="287"/>
      <c r="B131" s="320" t="s">
        <v>501</v>
      </c>
      <c r="C131" s="276"/>
      <c r="E131" s="358"/>
      <c r="G131" s="358"/>
      <c r="H131" s="358"/>
      <c r="I131" s="323"/>
      <c r="K131" s="324"/>
      <c r="L131" s="289"/>
      <c r="M131" s="395">
        <f>SUBTOTAL(9,M115:M130)</f>
        <v>1909733.3499999996</v>
      </c>
      <c r="N131" s="288"/>
      <c r="O131" s="372"/>
      <c r="P131" s="288"/>
      <c r="Q131" s="395">
        <f>SUBTOTAL(9,Q115:Q130)</f>
        <v>-381949</v>
      </c>
      <c r="R131" s="322"/>
      <c r="S131" s="325"/>
      <c r="T131" s="330"/>
      <c r="U131" s="292"/>
      <c r="V131" s="276"/>
      <c r="W131" s="276"/>
    </row>
    <row r="132" spans="1:23" s="364" customFormat="1" ht="15" customHeight="1">
      <c r="A132" s="287"/>
      <c r="B132" s="276"/>
      <c r="C132" s="276"/>
      <c r="E132" s="358"/>
      <c r="G132" s="358"/>
      <c r="H132" s="358"/>
      <c r="I132" s="323"/>
      <c r="K132" s="324"/>
      <c r="L132" s="289"/>
      <c r="M132" s="371"/>
      <c r="N132" s="371"/>
      <c r="O132" s="371"/>
      <c r="P132" s="371"/>
      <c r="Q132" s="371"/>
      <c r="R132" s="322"/>
      <c r="S132" s="325"/>
      <c r="T132" s="330"/>
      <c r="U132" s="292"/>
      <c r="V132" s="276"/>
      <c r="W132" s="276"/>
    </row>
    <row r="133" spans="1:23" s="364" customFormat="1" ht="15" customHeight="1">
      <c r="A133" s="287"/>
      <c r="B133" s="276"/>
      <c r="C133" s="276"/>
      <c r="E133" s="358"/>
      <c r="G133" s="358"/>
      <c r="H133" s="358"/>
      <c r="I133" s="323"/>
      <c r="K133" s="324"/>
      <c r="L133" s="289"/>
      <c r="M133" s="371"/>
      <c r="N133" s="371"/>
      <c r="O133" s="371"/>
      <c r="P133" s="371"/>
      <c r="Q133" s="371"/>
      <c r="R133" s="322"/>
      <c r="S133" s="325"/>
      <c r="T133" s="330"/>
      <c r="U133" s="292"/>
      <c r="V133" s="276"/>
      <c r="W133" s="276"/>
    </row>
    <row r="134" spans="1:23" s="364" customFormat="1" ht="15" customHeight="1" thickBot="1">
      <c r="A134" s="287"/>
      <c r="B134" s="321" t="s">
        <v>502</v>
      </c>
      <c r="C134" s="320"/>
      <c r="E134" s="343"/>
      <c r="G134" s="343"/>
      <c r="H134" s="343"/>
      <c r="I134" s="294"/>
      <c r="K134" s="396">
        <f>SUBTOTAL(9,K14:K131)</f>
        <v>2016306851.4699998</v>
      </c>
      <c r="L134" s="397"/>
      <c r="M134" s="398">
        <f>SUBTOTAL(9,M14:M131)</f>
        <v>842794233.36000001</v>
      </c>
      <c r="N134" s="313"/>
      <c r="O134" s="398">
        <f>SUBTOTAL(9,O14:O131)</f>
        <v>1479905465</v>
      </c>
      <c r="P134" s="313"/>
      <c r="Q134" s="398">
        <f>SUBTOTAL(9,Q14:Q131)</f>
        <v>75344143</v>
      </c>
      <c r="R134" s="394"/>
      <c r="S134" s="339">
        <f>ROUND(Q134/K134*100,2)</f>
        <v>3.74</v>
      </c>
      <c r="T134" s="330"/>
      <c r="U134" s="292"/>
      <c r="V134" s="276"/>
      <c r="W134" s="276"/>
    </row>
    <row r="135" spans="1:23" s="364" customFormat="1" ht="15" customHeight="1" thickTop="1">
      <c r="A135" s="287"/>
      <c r="B135" s="276"/>
      <c r="C135" s="276"/>
      <c r="E135" s="358"/>
      <c r="G135" s="358"/>
      <c r="H135" s="358"/>
      <c r="I135" s="323"/>
      <c r="K135" s="324"/>
      <c r="L135" s="289"/>
      <c r="M135" s="371"/>
      <c r="N135" s="371"/>
      <c r="O135" s="371"/>
      <c r="P135" s="371"/>
      <c r="Q135" s="371"/>
      <c r="R135" s="322"/>
      <c r="S135" s="325"/>
      <c r="T135" s="330"/>
      <c r="U135" s="292"/>
      <c r="V135" s="276"/>
      <c r="W135" s="276"/>
    </row>
    <row r="136" spans="1:23" s="364" customFormat="1" ht="15" customHeight="1">
      <c r="A136" s="287"/>
      <c r="B136" s="276"/>
      <c r="C136" s="276"/>
      <c r="E136" s="358"/>
      <c r="G136" s="358"/>
      <c r="H136" s="358"/>
      <c r="I136" s="323"/>
      <c r="K136" s="324"/>
      <c r="L136" s="289"/>
      <c r="M136" s="288"/>
      <c r="N136" s="288"/>
      <c r="O136" s="288"/>
      <c r="P136" s="288"/>
      <c r="Q136" s="288"/>
      <c r="R136" s="322"/>
      <c r="S136" s="325"/>
      <c r="T136" s="330"/>
      <c r="U136" s="292"/>
      <c r="V136" s="276"/>
      <c r="W136" s="276"/>
    </row>
    <row r="137" spans="1:23" ht="15" customHeight="1">
      <c r="B137" s="308" t="s">
        <v>503</v>
      </c>
      <c r="D137" s="364"/>
      <c r="E137" s="299"/>
      <c r="F137" s="364"/>
      <c r="G137" s="299"/>
      <c r="H137" s="299"/>
      <c r="I137" s="313"/>
      <c r="J137" s="364"/>
      <c r="K137" s="337"/>
      <c r="L137" s="338"/>
      <c r="M137" s="313"/>
      <c r="N137" s="313"/>
      <c r="O137" s="313"/>
      <c r="P137" s="313"/>
      <c r="Q137" s="399"/>
      <c r="S137" s="339"/>
      <c r="T137" s="340"/>
      <c r="U137" s="400"/>
      <c r="V137" s="293"/>
      <c r="W137" s="277"/>
    </row>
    <row r="138" spans="1:23" ht="15" customHeight="1">
      <c r="A138" s="287">
        <v>1890</v>
      </c>
      <c r="B138" s="308"/>
      <c r="C138" s="276" t="s">
        <v>504</v>
      </c>
      <c r="D138" s="364"/>
      <c r="E138" s="299"/>
      <c r="F138" s="364"/>
      <c r="G138" s="299"/>
      <c r="H138" s="299"/>
      <c r="I138" s="313"/>
      <c r="J138" s="364"/>
      <c r="K138" s="324">
        <v>1041678.45</v>
      </c>
      <c r="L138" s="337"/>
      <c r="M138" s="368"/>
      <c r="N138" s="313"/>
      <c r="O138" s="313"/>
      <c r="P138" s="313"/>
      <c r="Q138" s="399"/>
      <c r="S138" s="339"/>
      <c r="T138" s="340"/>
      <c r="U138" s="400"/>
      <c r="V138" s="293"/>
      <c r="W138" s="277"/>
    </row>
    <row r="139" spans="1:23" ht="15" customHeight="1">
      <c r="A139" s="378">
        <v>3100</v>
      </c>
      <c r="B139" s="308"/>
      <c r="C139" s="276" t="s">
        <v>504</v>
      </c>
      <c r="E139" s="299"/>
      <c r="G139" s="299"/>
      <c r="H139" s="299"/>
      <c r="I139" s="313"/>
      <c r="J139" s="364"/>
      <c r="K139" s="367">
        <v>7046983.5599999996</v>
      </c>
      <c r="L139" s="324"/>
      <c r="M139" s="368">
        <v>101422.52</v>
      </c>
      <c r="Q139" s="399"/>
      <c r="S139" s="339"/>
      <c r="T139" s="340"/>
      <c r="U139" s="400"/>
      <c r="V139" s="293"/>
      <c r="W139" s="277"/>
    </row>
    <row r="140" spans="1:23" ht="15" customHeight="1">
      <c r="A140" s="378">
        <v>3170</v>
      </c>
      <c r="B140" s="308"/>
      <c r="C140" s="276" t="s">
        <v>505</v>
      </c>
      <c r="E140" s="299"/>
      <c r="G140" s="299"/>
      <c r="H140" s="299"/>
      <c r="I140" s="313"/>
      <c r="J140" s="364"/>
      <c r="K140" s="367">
        <v>100701442.92</v>
      </c>
      <c r="L140" s="324"/>
      <c r="M140" s="368"/>
      <c r="Q140" s="399"/>
      <c r="S140" s="339"/>
      <c r="T140" s="340"/>
      <c r="U140" s="400"/>
      <c r="V140" s="293"/>
      <c r="W140" s="277"/>
    </row>
    <row r="141" spans="1:23" ht="15" customHeight="1">
      <c r="A141" s="378">
        <v>3400</v>
      </c>
      <c r="B141" s="308"/>
      <c r="C141" s="276" t="s">
        <v>504</v>
      </c>
      <c r="D141" s="320"/>
      <c r="E141" s="299"/>
      <c r="F141" s="320"/>
      <c r="G141" s="401"/>
      <c r="H141" s="299"/>
      <c r="I141" s="324"/>
      <c r="J141" s="364"/>
      <c r="K141" s="324">
        <v>2258588.39</v>
      </c>
      <c r="L141" s="324"/>
      <c r="M141" s="368">
        <v>3677</v>
      </c>
      <c r="Q141" s="399"/>
      <c r="S141" s="339"/>
      <c r="T141" s="340"/>
      <c r="U141" s="400"/>
      <c r="V141" s="293"/>
      <c r="W141" s="277"/>
    </row>
    <row r="142" spans="1:23" ht="15" customHeight="1">
      <c r="A142" s="378">
        <v>3406</v>
      </c>
      <c r="B142" s="308"/>
      <c r="C142" s="276" t="s">
        <v>504</v>
      </c>
      <c r="D142" s="320"/>
      <c r="E142" s="299"/>
      <c r="F142" s="320"/>
      <c r="G142" s="401"/>
      <c r="H142" s="299"/>
      <c r="I142" s="324"/>
      <c r="J142" s="364"/>
      <c r="K142" s="324">
        <v>776981.31</v>
      </c>
      <c r="L142" s="324"/>
      <c r="M142" s="368"/>
      <c r="Q142" s="399"/>
      <c r="S142" s="339"/>
      <c r="T142" s="340"/>
      <c r="U142" s="400"/>
      <c r="V142" s="293"/>
      <c r="W142" s="277"/>
    </row>
    <row r="143" spans="1:23" ht="15" customHeight="1">
      <c r="A143" s="378">
        <v>3500</v>
      </c>
      <c r="B143" s="308"/>
      <c r="C143" s="276" t="s">
        <v>504</v>
      </c>
      <c r="E143" s="299"/>
      <c r="G143" s="299"/>
      <c r="H143" s="299"/>
      <c r="I143" s="313"/>
      <c r="J143" s="364"/>
      <c r="K143" s="367">
        <v>2055417.5</v>
      </c>
      <c r="L143" s="324"/>
      <c r="M143" s="368"/>
      <c r="Q143" s="399"/>
      <c r="S143" s="339"/>
      <c r="T143" s="340"/>
      <c r="U143" s="400"/>
      <c r="V143" s="293"/>
      <c r="W143" s="277"/>
    </row>
    <row r="144" spans="1:23" ht="15" customHeight="1">
      <c r="A144" s="378">
        <v>3600</v>
      </c>
      <c r="B144" s="308"/>
      <c r="C144" s="276" t="s">
        <v>504</v>
      </c>
      <c r="E144" s="299"/>
      <c r="G144" s="299"/>
      <c r="H144" s="299"/>
      <c r="I144" s="313"/>
      <c r="J144" s="364"/>
      <c r="K144" s="374">
        <v>12594411.92</v>
      </c>
      <c r="L144" s="324"/>
      <c r="M144" s="375"/>
      <c r="Q144" s="399"/>
      <c r="S144" s="339"/>
      <c r="T144" s="340"/>
      <c r="U144" s="400"/>
      <c r="V144" s="293"/>
      <c r="W144" s="277"/>
    </row>
    <row r="145" spans="1:23" s="322" customFormat="1" ht="15" customHeight="1">
      <c r="A145" s="402"/>
      <c r="B145" s="402"/>
      <c r="C145" s="403"/>
      <c r="D145" s="308"/>
      <c r="E145" s="299"/>
      <c r="F145" s="308"/>
      <c r="G145" s="299"/>
      <c r="H145" s="299"/>
      <c r="I145" s="313"/>
      <c r="J145" s="364"/>
      <c r="K145" s="337"/>
      <c r="L145" s="337"/>
      <c r="M145" s="337"/>
      <c r="N145" s="313"/>
      <c r="O145" s="313"/>
      <c r="P145" s="313"/>
      <c r="Q145" s="313"/>
      <c r="S145" s="339"/>
      <c r="T145" s="404"/>
      <c r="U145" s="405"/>
      <c r="V145" s="406"/>
      <c r="W145" s="290"/>
    </row>
    <row r="146" spans="1:23" s="320" customFormat="1" ht="15" customHeight="1">
      <c r="A146" s="307"/>
      <c r="B146" s="308" t="s">
        <v>506</v>
      </c>
      <c r="D146" s="308"/>
      <c r="E146" s="299"/>
      <c r="F146" s="308"/>
      <c r="G146" s="299"/>
      <c r="H146" s="299"/>
      <c r="I146" s="313"/>
      <c r="J146" s="276"/>
      <c r="K146" s="337">
        <f>SUBTOTAL(9,K138:K144)</f>
        <v>126475504.05000001</v>
      </c>
      <c r="L146" s="338"/>
      <c r="M146" s="313">
        <f>SUBTOTAL(9,M138:M144)</f>
        <v>105099.52</v>
      </c>
      <c r="N146" s="313"/>
      <c r="O146" s="313"/>
      <c r="P146" s="313"/>
      <c r="Q146" s="313"/>
      <c r="R146" s="322"/>
      <c r="S146" s="339"/>
      <c r="T146" s="340"/>
      <c r="U146" s="400"/>
      <c r="V146" s="342"/>
      <c r="W146" s="308"/>
    </row>
    <row r="147" spans="1:23" s="320" customFormat="1" ht="15" customHeight="1">
      <c r="A147" s="307"/>
      <c r="B147" s="308"/>
      <c r="D147" s="308"/>
      <c r="E147" s="299"/>
      <c r="F147" s="308"/>
      <c r="G147" s="299"/>
      <c r="H147" s="299"/>
      <c r="I147" s="313"/>
      <c r="J147" s="276"/>
      <c r="K147" s="337"/>
      <c r="L147" s="338"/>
      <c r="M147" s="313"/>
      <c r="N147" s="313"/>
      <c r="O147" s="313"/>
      <c r="P147" s="313"/>
      <c r="Q147" s="313"/>
      <c r="R147" s="322"/>
      <c r="S147" s="339"/>
      <c r="T147" s="340"/>
      <c r="U147" s="400"/>
      <c r="V147" s="342"/>
      <c r="W147" s="308"/>
    </row>
    <row r="148" spans="1:23" s="320" customFormat="1" ht="15" customHeight="1">
      <c r="A148" s="307"/>
      <c r="B148" s="308"/>
      <c r="D148" s="308"/>
      <c r="E148" s="299"/>
      <c r="F148" s="308"/>
      <c r="G148" s="299"/>
      <c r="H148" s="299"/>
      <c r="I148" s="313"/>
      <c r="J148" s="276"/>
      <c r="K148" s="337"/>
      <c r="L148" s="338"/>
      <c r="M148" s="313"/>
      <c r="N148" s="313"/>
      <c r="O148" s="313"/>
      <c r="P148" s="313"/>
      <c r="Q148" s="313"/>
      <c r="R148" s="322"/>
      <c r="S148" s="339"/>
      <c r="T148" s="340"/>
      <c r="U148" s="400"/>
      <c r="V148" s="342"/>
      <c r="W148" s="308"/>
    </row>
    <row r="149" spans="1:23" s="320" customFormat="1" ht="15" customHeight="1">
      <c r="A149" s="307"/>
      <c r="B149" s="308" t="s">
        <v>507</v>
      </c>
      <c r="D149" s="308"/>
      <c r="E149" s="299"/>
      <c r="F149" s="308"/>
      <c r="G149" s="299"/>
      <c r="H149" s="299"/>
      <c r="I149" s="313"/>
      <c r="J149" s="276"/>
      <c r="K149" s="337"/>
      <c r="L149" s="338"/>
      <c r="M149" s="313"/>
      <c r="N149" s="313"/>
      <c r="O149" s="313"/>
      <c r="P149" s="313"/>
      <c r="Q149" s="313"/>
      <c r="R149" s="322"/>
      <c r="S149" s="339"/>
      <c r="T149" s="340"/>
      <c r="U149" s="400"/>
      <c r="V149" s="342"/>
      <c r="W149" s="308"/>
    </row>
    <row r="150" spans="1:23" s="320" customFormat="1" ht="15" customHeight="1">
      <c r="A150" s="287">
        <v>1030</v>
      </c>
      <c r="B150" s="308"/>
      <c r="C150" s="276" t="s">
        <v>508</v>
      </c>
      <c r="D150" s="364"/>
      <c r="E150" s="299"/>
      <c r="F150" s="364"/>
      <c r="G150" s="299"/>
      <c r="H150" s="299"/>
      <c r="I150" s="313"/>
      <c r="J150" s="364"/>
      <c r="K150" s="324">
        <v>22366609.539999999</v>
      </c>
      <c r="L150" s="337"/>
      <c r="M150" s="368">
        <v>22345887.359999999</v>
      </c>
      <c r="N150" s="313"/>
      <c r="O150" s="313"/>
      <c r="P150" s="313"/>
      <c r="Q150" s="313"/>
      <c r="R150" s="322"/>
      <c r="S150" s="339"/>
      <c r="T150" s="340"/>
      <c r="U150" s="400"/>
      <c r="V150" s="342"/>
      <c r="W150" s="308"/>
    </row>
    <row r="151" spans="1:23" s="320" customFormat="1" ht="15" customHeight="1">
      <c r="A151" s="287">
        <v>3030</v>
      </c>
      <c r="B151" s="308"/>
      <c r="C151" s="276" t="s">
        <v>508</v>
      </c>
      <c r="D151" s="364"/>
      <c r="E151" s="299"/>
      <c r="F151" s="364"/>
      <c r="G151" s="299"/>
      <c r="H151" s="299"/>
      <c r="I151" s="313"/>
      <c r="J151" s="364"/>
      <c r="K151" s="324">
        <v>14264277.590000002</v>
      </c>
      <c r="L151" s="337"/>
      <c r="M151" s="368">
        <v>8884478.2800000012</v>
      </c>
      <c r="N151" s="313"/>
      <c r="O151" s="313"/>
      <c r="P151" s="313"/>
      <c r="Q151" s="313"/>
      <c r="R151" s="322"/>
      <c r="S151" s="339"/>
      <c r="T151" s="340"/>
      <c r="U151" s="400"/>
      <c r="V151" s="342"/>
      <c r="W151" s="308"/>
    </row>
    <row r="152" spans="1:23" s="320" customFormat="1" ht="15" customHeight="1">
      <c r="A152" s="287">
        <v>30303</v>
      </c>
      <c r="B152" s="308"/>
      <c r="C152" s="276" t="s">
        <v>509</v>
      </c>
      <c r="D152" s="364"/>
      <c r="E152" s="299"/>
      <c r="F152" s="364"/>
      <c r="G152" s="299"/>
      <c r="H152" s="299"/>
      <c r="I152" s="313"/>
      <c r="J152" s="364"/>
      <c r="K152" s="324">
        <v>1385510.26</v>
      </c>
      <c r="L152" s="337"/>
      <c r="M152" s="368">
        <v>815783.57000000007</v>
      </c>
      <c r="N152" s="313"/>
      <c r="O152" s="313"/>
      <c r="P152" s="313"/>
      <c r="Q152" s="313"/>
      <c r="R152" s="322"/>
      <c r="S152" s="339"/>
      <c r="T152" s="340"/>
      <c r="U152" s="400"/>
      <c r="V152" s="342"/>
      <c r="W152" s="308"/>
    </row>
    <row r="153" spans="1:23" s="320" customFormat="1" ht="15" customHeight="1">
      <c r="A153" s="287">
        <v>3031</v>
      </c>
      <c r="B153" s="308"/>
      <c r="C153" s="276" t="s">
        <v>510</v>
      </c>
      <c r="D153" s="364"/>
      <c r="E153" s="299"/>
      <c r="F153" s="364"/>
      <c r="G153" s="299"/>
      <c r="H153" s="299"/>
      <c r="I153" s="313"/>
      <c r="J153" s="364"/>
      <c r="K153" s="332">
        <v>5092076.5</v>
      </c>
      <c r="L153" s="337"/>
      <c r="M153" s="375">
        <v>2168892.9899999998</v>
      </c>
      <c r="N153" s="313"/>
      <c r="O153" s="313"/>
      <c r="P153" s="313"/>
      <c r="Q153" s="313"/>
      <c r="R153" s="322"/>
      <c r="S153" s="339"/>
      <c r="T153" s="340"/>
      <c r="U153" s="400"/>
      <c r="V153" s="342"/>
      <c r="W153" s="308"/>
    </row>
    <row r="154" spans="1:23" s="320" customFormat="1" ht="15" customHeight="1">
      <c r="A154" s="402"/>
      <c r="B154" s="402"/>
      <c r="C154" s="403"/>
      <c r="D154" s="308"/>
      <c r="E154" s="299"/>
      <c r="F154" s="308"/>
      <c r="G154" s="299"/>
      <c r="H154" s="299"/>
      <c r="I154" s="313"/>
      <c r="J154" s="364"/>
      <c r="K154" s="337"/>
      <c r="L154" s="337"/>
      <c r="M154" s="337"/>
      <c r="N154" s="313"/>
      <c r="O154" s="313"/>
      <c r="P154" s="313"/>
      <c r="Q154" s="313"/>
      <c r="R154" s="322"/>
      <c r="S154" s="339"/>
      <c r="T154" s="340"/>
      <c r="U154" s="400"/>
      <c r="V154" s="342"/>
      <c r="W154" s="308"/>
    </row>
    <row r="155" spans="1:23" s="320" customFormat="1" ht="15" customHeight="1">
      <c r="A155" s="307"/>
      <c r="B155" s="308" t="s">
        <v>511</v>
      </c>
      <c r="D155" s="308"/>
      <c r="E155" s="299"/>
      <c r="F155" s="308"/>
      <c r="G155" s="299"/>
      <c r="H155" s="299"/>
      <c r="I155" s="313"/>
      <c r="J155" s="276"/>
      <c r="K155" s="407">
        <f>SUBTOTAL(9,K150:K153)</f>
        <v>43108473.890000001</v>
      </c>
      <c r="L155" s="362"/>
      <c r="M155" s="408">
        <f>SUBTOTAL(9,M150:M153)</f>
        <v>34215042.200000003</v>
      </c>
      <c r="N155" s="313"/>
      <c r="O155" s="313"/>
      <c r="P155" s="313"/>
      <c r="Q155" s="313"/>
      <c r="R155" s="322"/>
      <c r="S155" s="404"/>
      <c r="T155" s="340"/>
      <c r="U155" s="400"/>
      <c r="V155" s="342"/>
      <c r="W155" s="308"/>
    </row>
    <row r="156" spans="1:23" s="320" customFormat="1" ht="15" customHeight="1">
      <c r="A156" s="307"/>
      <c r="B156" s="308"/>
      <c r="D156" s="308"/>
      <c r="E156" s="299"/>
      <c r="F156" s="308"/>
      <c r="G156" s="299"/>
      <c r="H156" s="299"/>
      <c r="I156" s="313"/>
      <c r="K156" s="338"/>
      <c r="L156" s="338"/>
      <c r="M156" s="313"/>
      <c r="N156" s="313"/>
      <c r="O156" s="313"/>
      <c r="P156" s="313"/>
      <c r="Q156" s="313"/>
      <c r="R156" s="322"/>
      <c r="S156" s="404"/>
      <c r="T156" s="340"/>
      <c r="U156" s="400"/>
      <c r="V156" s="342"/>
      <c r="W156" s="308"/>
    </row>
    <row r="157" spans="1:23" s="320" customFormat="1" ht="15" customHeight="1">
      <c r="A157" s="307"/>
      <c r="B157" s="308"/>
      <c r="D157" s="308"/>
      <c r="E157" s="299"/>
      <c r="F157" s="308"/>
      <c r="G157" s="299"/>
      <c r="H157" s="299"/>
      <c r="I157" s="313"/>
      <c r="K157" s="338"/>
      <c r="L157" s="338"/>
      <c r="M157" s="313"/>
      <c r="N157" s="313"/>
      <c r="O157" s="313"/>
      <c r="P157" s="313"/>
      <c r="Q157" s="313"/>
      <c r="R157" s="322"/>
      <c r="S157" s="404"/>
      <c r="T157" s="340"/>
      <c r="U157" s="400"/>
      <c r="V157" s="342"/>
      <c r="W157" s="308"/>
    </row>
    <row r="158" spans="1:23" s="320" customFormat="1" ht="15" customHeight="1" thickBot="1">
      <c r="A158" s="307"/>
      <c r="B158" s="308" t="s">
        <v>512</v>
      </c>
      <c r="D158" s="308"/>
      <c r="E158" s="299"/>
      <c r="F158" s="308"/>
      <c r="G158" s="299"/>
      <c r="H158" s="299"/>
      <c r="I158" s="313"/>
      <c r="J158" s="276"/>
      <c r="K158" s="396">
        <f>SUBTOTAL(9,K14:K155)</f>
        <v>2185890829.4100003</v>
      </c>
      <c r="L158" s="338"/>
      <c r="M158" s="398">
        <f>SUBTOTAL(9,M14:M155)</f>
        <v>877114375.08000004</v>
      </c>
      <c r="N158" s="313"/>
      <c r="O158" s="398">
        <f>SUBTOTAL(9,O14:O155)</f>
        <v>1479905465</v>
      </c>
      <c r="P158" s="313"/>
      <c r="Q158" s="398">
        <f>SUBTOTAL(9,Q14:Q155)</f>
        <v>75344143</v>
      </c>
      <c r="R158" s="322"/>
      <c r="S158" s="404"/>
      <c r="T158" s="340"/>
      <c r="U158" s="400"/>
      <c r="V158" s="342"/>
      <c r="W158" s="308"/>
    </row>
    <row r="159" spans="1:23" ht="15" customHeight="1" thickTop="1">
      <c r="B159" s="308"/>
      <c r="D159" s="308"/>
      <c r="E159" s="299"/>
      <c r="F159" s="308"/>
      <c r="G159" s="299"/>
      <c r="H159" s="299"/>
      <c r="I159" s="313"/>
      <c r="J159" s="320"/>
      <c r="K159" s="391"/>
      <c r="L159" s="338"/>
      <c r="M159" s="313"/>
      <c r="N159" s="313"/>
      <c r="O159" s="313"/>
      <c r="P159" s="313"/>
      <c r="Q159" s="392"/>
      <c r="S159" s="404"/>
      <c r="T159" s="340"/>
      <c r="U159" s="400"/>
      <c r="V159" s="293"/>
      <c r="W159" s="277"/>
    </row>
    <row r="160" spans="1:23" ht="15" customHeight="1">
      <c r="B160" s="308"/>
      <c r="D160" s="308"/>
      <c r="E160" s="299"/>
      <c r="F160" s="308"/>
      <c r="G160" s="299"/>
      <c r="H160" s="299"/>
      <c r="I160" s="313"/>
      <c r="J160" s="320"/>
      <c r="K160" s="391"/>
      <c r="L160" s="338"/>
      <c r="M160" s="313"/>
      <c r="N160" s="313"/>
      <c r="O160" s="313"/>
      <c r="P160" s="313"/>
      <c r="Q160" s="392"/>
      <c r="S160" s="404"/>
      <c r="T160" s="340"/>
      <c r="U160" s="400"/>
      <c r="V160" s="293"/>
      <c r="W160" s="277"/>
    </row>
    <row r="161" spans="1:23" ht="15" customHeight="1">
      <c r="B161" s="308"/>
      <c r="D161" s="308"/>
      <c r="E161" s="299"/>
      <c r="F161" s="308"/>
      <c r="G161" s="299"/>
      <c r="H161" s="299"/>
      <c r="I161" s="313"/>
      <c r="J161" s="320"/>
      <c r="K161" s="391"/>
      <c r="L161" s="338"/>
      <c r="M161" s="313"/>
      <c r="N161" s="313"/>
      <c r="O161" s="313"/>
      <c r="P161" s="313"/>
      <c r="Q161" s="392"/>
      <c r="S161" s="404"/>
      <c r="T161" s="340"/>
      <c r="U161" s="400"/>
      <c r="V161" s="293"/>
      <c r="W161" s="277"/>
    </row>
    <row r="162" spans="1:23" ht="15" customHeight="1">
      <c r="B162" s="409" t="s">
        <v>397</v>
      </c>
      <c r="C162" s="290" t="s">
        <v>513</v>
      </c>
      <c r="D162" s="315"/>
      <c r="E162" s="281"/>
      <c r="F162" s="315"/>
      <c r="G162" s="281"/>
      <c r="H162" s="281"/>
      <c r="J162" s="322"/>
      <c r="K162" s="324"/>
      <c r="L162" s="324"/>
      <c r="R162" s="371"/>
      <c r="S162" s="369"/>
      <c r="T162" s="330"/>
      <c r="V162" s="293"/>
      <c r="W162" s="277"/>
    </row>
    <row r="163" spans="1:23" ht="15" customHeight="1">
      <c r="B163" s="410"/>
      <c r="C163" s="277"/>
      <c r="D163" s="308"/>
      <c r="E163" s="281"/>
      <c r="F163" s="308"/>
      <c r="G163" s="281"/>
      <c r="H163" s="281"/>
      <c r="J163" s="308"/>
      <c r="R163" s="371"/>
      <c r="V163" s="293"/>
      <c r="W163" s="277"/>
    </row>
    <row r="164" spans="1:23" ht="15" customHeight="1">
      <c r="A164" s="411"/>
      <c r="B164" s="409" t="s">
        <v>514</v>
      </c>
      <c r="C164" s="290" t="s">
        <v>515</v>
      </c>
      <c r="D164" s="308"/>
      <c r="E164" s="281"/>
      <c r="F164" s="308"/>
      <c r="G164" s="281"/>
      <c r="H164" s="281"/>
      <c r="J164" s="308"/>
      <c r="K164" s="412"/>
      <c r="L164" s="413"/>
      <c r="M164" s="414"/>
      <c r="R164" s="371"/>
      <c r="V164" s="293"/>
      <c r="W164" s="277"/>
    </row>
    <row r="165" spans="1:23" ht="15" customHeight="1">
      <c r="B165" s="410"/>
      <c r="C165" s="290" t="s">
        <v>516</v>
      </c>
      <c r="E165" s="415" t="s">
        <v>375</v>
      </c>
      <c r="G165" s="415" t="s">
        <v>383</v>
      </c>
      <c r="K165" s="412"/>
      <c r="L165" s="324"/>
      <c r="R165" s="371"/>
      <c r="V165" s="293"/>
      <c r="W165" s="277"/>
    </row>
    <row r="166" spans="1:23" ht="15" customHeight="1">
      <c r="B166" s="410"/>
      <c r="C166" s="277"/>
      <c r="D166" s="308"/>
      <c r="E166" s="416">
        <v>348</v>
      </c>
      <c r="F166" s="308"/>
      <c r="G166" s="416">
        <v>6.9</v>
      </c>
      <c r="H166" s="281"/>
      <c r="J166" s="308"/>
      <c r="R166" s="371"/>
      <c r="V166" s="293"/>
      <c r="W166" s="277"/>
    </row>
    <row r="167" spans="1:23" ht="15" customHeight="1">
      <c r="B167" s="410"/>
      <c r="C167" s="277"/>
      <c r="D167" s="308"/>
      <c r="E167" s="416">
        <v>351</v>
      </c>
      <c r="F167" s="308"/>
      <c r="G167" s="416">
        <v>6.9</v>
      </c>
      <c r="H167" s="281"/>
      <c r="J167" s="308"/>
      <c r="R167" s="371"/>
      <c r="V167" s="293"/>
      <c r="W167" s="277"/>
    </row>
    <row r="168" spans="1:23" ht="15" customHeight="1">
      <c r="E168" s="416">
        <v>363</v>
      </c>
      <c r="G168" s="416">
        <v>6.9</v>
      </c>
    </row>
    <row r="169" spans="1:23" ht="15" customHeight="1"/>
    <row r="170" spans="1:23" ht="15" customHeight="1">
      <c r="B170" s="417"/>
      <c r="C170" s="417" t="s">
        <v>517</v>
      </c>
      <c r="K170" s="412"/>
    </row>
    <row r="171" spans="1:23" s="291" customFormat="1" ht="15" customHeight="1">
      <c r="A171" s="287"/>
      <c r="B171" s="417"/>
      <c r="C171" s="417" t="s">
        <v>518</v>
      </c>
      <c r="D171" s="276"/>
      <c r="E171" s="415" t="s">
        <v>375</v>
      </c>
      <c r="F171" s="276"/>
      <c r="G171" s="415" t="s">
        <v>383</v>
      </c>
      <c r="H171" s="358"/>
      <c r="I171" s="288"/>
      <c r="J171" s="276"/>
      <c r="K171" s="412"/>
      <c r="L171" s="289"/>
      <c r="M171" s="288"/>
      <c r="N171" s="288"/>
      <c r="O171" s="288"/>
      <c r="P171" s="288"/>
      <c r="Q171" s="288"/>
      <c r="R171" s="406"/>
      <c r="S171" s="288"/>
      <c r="U171" s="292"/>
      <c r="V171" s="276"/>
      <c r="W171" s="276"/>
    </row>
    <row r="172" spans="1:23" s="291" customFormat="1" ht="15" customHeight="1">
      <c r="A172" s="287"/>
      <c r="B172" s="276"/>
      <c r="C172" s="276"/>
      <c r="D172" s="276"/>
      <c r="E172" s="416">
        <v>370.7</v>
      </c>
      <c r="F172" s="276"/>
      <c r="G172" s="358">
        <v>10.74</v>
      </c>
      <c r="H172" s="358"/>
      <c r="I172" s="288"/>
      <c r="J172" s="276"/>
      <c r="K172" s="289"/>
      <c r="L172" s="289"/>
      <c r="M172" s="288"/>
      <c r="N172" s="288"/>
      <c r="O172" s="288"/>
      <c r="P172" s="288"/>
      <c r="Q172" s="288"/>
      <c r="R172" s="406"/>
      <c r="S172" s="288"/>
      <c r="U172" s="292"/>
      <c r="V172" s="276"/>
      <c r="W172" s="276"/>
    </row>
    <row r="173" spans="1:23" s="291" customFormat="1" ht="15" customHeight="1">
      <c r="A173" s="287"/>
      <c r="B173" s="276"/>
      <c r="C173" s="276"/>
      <c r="D173" s="276"/>
      <c r="E173" s="416">
        <v>394.7</v>
      </c>
      <c r="F173" s="276"/>
      <c r="G173" s="358">
        <v>10.74</v>
      </c>
      <c r="H173" s="358"/>
      <c r="I173" s="288"/>
      <c r="J173" s="276"/>
      <c r="K173" s="289"/>
      <c r="L173" s="289"/>
      <c r="M173" s="288"/>
      <c r="N173" s="288"/>
      <c r="O173" s="288"/>
      <c r="P173" s="288"/>
      <c r="Q173" s="288"/>
      <c r="R173" s="406"/>
      <c r="S173" s="288"/>
      <c r="U173" s="292"/>
      <c r="V173" s="276"/>
      <c r="W173" s="276"/>
    </row>
    <row r="174" spans="1:23" s="291" customFormat="1" ht="15" customHeight="1">
      <c r="A174" s="287"/>
      <c r="B174" s="276"/>
      <c r="C174" s="276"/>
      <c r="D174" s="276"/>
      <c r="E174" s="358"/>
      <c r="F174" s="276"/>
      <c r="G174" s="358"/>
      <c r="H174" s="358"/>
      <c r="I174" s="288"/>
      <c r="J174" s="276"/>
      <c r="K174" s="289"/>
      <c r="L174" s="289"/>
      <c r="M174" s="324"/>
      <c r="N174" s="288"/>
      <c r="O174" s="288"/>
      <c r="P174" s="288"/>
      <c r="Q174" s="288"/>
      <c r="R174" s="406"/>
      <c r="S174" s="288"/>
      <c r="U174" s="292"/>
      <c r="V174" s="276"/>
      <c r="W174" s="276"/>
    </row>
    <row r="175" spans="1:23" s="291" customFormat="1" ht="15" customHeight="1">
      <c r="A175" s="287"/>
      <c r="B175" s="276"/>
      <c r="C175" s="417" t="s">
        <v>519</v>
      </c>
      <c r="D175" s="276"/>
      <c r="E175" s="358"/>
      <c r="F175" s="276"/>
      <c r="G175" s="358"/>
      <c r="H175" s="358"/>
      <c r="I175" s="288"/>
      <c r="J175" s="276"/>
      <c r="K175" s="289"/>
      <c r="L175" s="289"/>
      <c r="M175" s="288"/>
      <c r="N175" s="288"/>
      <c r="O175" s="288"/>
      <c r="P175" s="288"/>
      <c r="Q175" s="288"/>
      <c r="R175" s="406"/>
      <c r="S175" s="288"/>
      <c r="U175" s="292"/>
      <c r="V175" s="276"/>
      <c r="W175" s="276"/>
    </row>
    <row r="176" spans="1:23" s="291" customFormat="1" ht="15" customHeight="1">
      <c r="A176" s="287"/>
      <c r="B176" s="276"/>
      <c r="C176" s="417" t="s">
        <v>520</v>
      </c>
      <c r="D176" s="276"/>
      <c r="E176" s="415" t="s">
        <v>375</v>
      </c>
      <c r="F176" s="276"/>
      <c r="G176" s="415" t="s">
        <v>383</v>
      </c>
      <c r="H176" s="358"/>
      <c r="I176" s="288"/>
      <c r="J176" s="276"/>
      <c r="K176" s="289"/>
      <c r="L176" s="289"/>
      <c r="M176" s="288"/>
      <c r="N176" s="288"/>
      <c r="O176" s="288"/>
      <c r="P176" s="288"/>
      <c r="Q176" s="288"/>
      <c r="R176" s="406"/>
      <c r="S176" s="288"/>
      <c r="U176" s="292"/>
      <c r="V176" s="276"/>
      <c r="W176" s="276"/>
    </row>
    <row r="177" spans="1:23" s="291" customFormat="1" ht="15" customHeight="1">
      <c r="A177" s="287"/>
      <c r="B177" s="276"/>
      <c r="C177" s="276"/>
      <c r="D177" s="276"/>
      <c r="E177" s="416">
        <v>371.7</v>
      </c>
      <c r="F177" s="276"/>
      <c r="G177" s="358">
        <v>10.63</v>
      </c>
      <c r="H177" s="358"/>
      <c r="I177" s="288"/>
      <c r="J177" s="276"/>
      <c r="K177" s="289"/>
      <c r="L177" s="289"/>
      <c r="M177" s="288"/>
      <c r="N177" s="288"/>
      <c r="O177" s="288"/>
      <c r="P177" s="288"/>
      <c r="Q177" s="288"/>
      <c r="R177" s="406"/>
      <c r="S177" s="288"/>
      <c r="U177" s="292"/>
      <c r="V177" s="276"/>
      <c r="W177" s="276"/>
    </row>
    <row r="178" spans="1:23" s="291" customFormat="1" ht="15" customHeight="1">
      <c r="A178" s="287"/>
      <c r="B178" s="276"/>
      <c r="C178" s="276"/>
      <c r="D178" s="276"/>
      <c r="E178" s="358">
        <v>394.72</v>
      </c>
      <c r="F178" s="276"/>
      <c r="G178" s="358">
        <v>10.63</v>
      </c>
      <c r="H178" s="358"/>
      <c r="I178" s="288"/>
      <c r="J178" s="276"/>
      <c r="K178" s="289"/>
      <c r="L178" s="289"/>
      <c r="M178" s="288"/>
      <c r="N178" s="288"/>
      <c r="O178" s="288"/>
      <c r="P178" s="288"/>
      <c r="Q178" s="288"/>
      <c r="R178" s="406"/>
      <c r="S178" s="288"/>
      <c r="U178" s="292"/>
      <c r="V178" s="276"/>
      <c r="W178" s="276"/>
    </row>
    <row r="179" spans="1:23" s="291" customFormat="1" ht="15" customHeight="1">
      <c r="A179" s="287"/>
      <c r="B179" s="276"/>
      <c r="C179" s="276"/>
      <c r="D179" s="276"/>
      <c r="E179" s="358"/>
      <c r="F179" s="276"/>
      <c r="G179" s="358"/>
      <c r="H179" s="358"/>
      <c r="I179" s="288"/>
      <c r="J179" s="276"/>
      <c r="K179" s="289"/>
      <c r="L179" s="289"/>
      <c r="M179" s="288"/>
      <c r="N179" s="288"/>
      <c r="O179" s="288"/>
      <c r="P179" s="288"/>
      <c r="Q179" s="288"/>
      <c r="R179" s="406"/>
      <c r="S179" s="288"/>
      <c r="U179" s="292"/>
      <c r="V179" s="276"/>
      <c r="W179" s="276"/>
    </row>
    <row r="180" spans="1:23" s="291" customFormat="1" ht="15" customHeight="1">
      <c r="A180" s="287"/>
      <c r="B180" s="276"/>
      <c r="C180" s="276"/>
      <c r="D180" s="276"/>
      <c r="E180" s="358"/>
      <c r="F180" s="276"/>
      <c r="G180" s="358"/>
      <c r="H180" s="358"/>
      <c r="I180" s="288"/>
      <c r="J180" s="276"/>
      <c r="K180" s="289"/>
      <c r="L180" s="289"/>
      <c r="M180" s="288"/>
      <c r="N180" s="288"/>
      <c r="O180" s="288"/>
      <c r="P180" s="288"/>
      <c r="Q180" s="288"/>
      <c r="R180" s="406"/>
      <c r="S180" s="288"/>
      <c r="U180" s="292"/>
      <c r="V180" s="276"/>
      <c r="W180" s="276"/>
    </row>
    <row r="181" spans="1:23" s="291" customFormat="1" ht="15" customHeight="1">
      <c r="A181" s="287"/>
      <c r="B181" s="276"/>
      <c r="C181" s="276"/>
      <c r="D181" s="276"/>
      <c r="E181" s="358"/>
      <c r="F181" s="276"/>
      <c r="G181" s="358"/>
      <c r="H181" s="358"/>
      <c r="I181" s="288"/>
      <c r="J181" s="276"/>
      <c r="K181" s="289"/>
      <c r="L181" s="289"/>
      <c r="M181" s="288"/>
      <c r="N181" s="288"/>
      <c r="O181" s="288"/>
      <c r="P181" s="288"/>
      <c r="Q181" s="288"/>
      <c r="R181" s="406"/>
      <c r="S181" s="288"/>
      <c r="U181" s="292"/>
      <c r="V181" s="276"/>
      <c r="W181" s="276"/>
    </row>
    <row r="182" spans="1:23" s="291" customFormat="1" ht="15" customHeight="1">
      <c r="A182" s="287"/>
      <c r="B182" s="276"/>
      <c r="C182" s="276"/>
      <c r="D182" s="276"/>
      <c r="E182" s="358"/>
      <c r="F182" s="276"/>
      <c r="G182" s="358"/>
      <c r="H182" s="358"/>
      <c r="I182" s="288"/>
      <c r="J182" s="276"/>
      <c r="K182" s="289"/>
      <c r="L182" s="289"/>
      <c r="M182" s="288"/>
      <c r="N182" s="288"/>
      <c r="O182" s="288"/>
      <c r="P182" s="288"/>
      <c r="Q182" s="288"/>
      <c r="R182" s="418"/>
      <c r="S182" s="288"/>
      <c r="U182" s="292"/>
      <c r="V182" s="276"/>
      <c r="W182" s="276"/>
    </row>
    <row r="183" spans="1:23" s="291" customFormat="1" ht="15" customHeight="1">
      <c r="A183" s="287"/>
      <c r="B183" s="276"/>
      <c r="C183" s="276"/>
      <c r="D183" s="276"/>
      <c r="E183" s="358"/>
      <c r="F183" s="276"/>
      <c r="G183" s="358"/>
      <c r="H183" s="358"/>
      <c r="I183" s="288"/>
      <c r="J183" s="276"/>
      <c r="K183" s="289"/>
      <c r="L183" s="289"/>
      <c r="M183" s="288"/>
      <c r="N183" s="288"/>
      <c r="O183" s="288"/>
      <c r="P183" s="288"/>
      <c r="Q183" s="288"/>
      <c r="R183" s="418"/>
      <c r="S183" s="288"/>
      <c r="U183" s="292"/>
      <c r="V183" s="276"/>
      <c r="W183" s="276"/>
    </row>
    <row r="184" spans="1:23" s="291" customFormat="1" ht="15" customHeight="1">
      <c r="A184" s="287"/>
      <c r="B184" s="276"/>
      <c r="C184" s="276"/>
      <c r="D184" s="276"/>
      <c r="E184" s="358"/>
      <c r="F184" s="276"/>
      <c r="G184" s="358"/>
      <c r="H184" s="358"/>
      <c r="I184" s="288"/>
      <c r="J184" s="276"/>
      <c r="K184" s="289"/>
      <c r="L184" s="289"/>
      <c r="M184" s="288"/>
      <c r="N184" s="288"/>
      <c r="O184" s="288"/>
      <c r="P184" s="288"/>
      <c r="Q184" s="288"/>
      <c r="R184" s="406"/>
      <c r="S184" s="288"/>
      <c r="U184" s="292"/>
      <c r="V184" s="276"/>
      <c r="W184" s="276"/>
    </row>
    <row r="185" spans="1:23" s="291" customFormat="1" ht="15" customHeight="1">
      <c r="A185" s="287"/>
      <c r="B185" s="276"/>
      <c r="C185" s="276"/>
      <c r="D185" s="276"/>
      <c r="E185" s="358"/>
      <c r="F185" s="276"/>
      <c r="G185" s="358"/>
      <c r="H185" s="358"/>
      <c r="I185" s="288"/>
      <c r="J185" s="276"/>
      <c r="K185" s="289"/>
      <c r="L185" s="289"/>
      <c r="M185" s="288"/>
      <c r="N185" s="288"/>
      <c r="O185" s="288"/>
      <c r="P185" s="288"/>
      <c r="Q185" s="288"/>
      <c r="R185" s="406"/>
      <c r="S185" s="288"/>
      <c r="U185" s="292"/>
      <c r="V185" s="276"/>
      <c r="W185" s="276"/>
    </row>
    <row r="186" spans="1:23" s="291" customFormat="1" ht="15" customHeight="1">
      <c r="A186" s="287"/>
      <c r="B186" s="276"/>
      <c r="C186" s="276"/>
      <c r="D186" s="276"/>
      <c r="E186" s="358"/>
      <c r="F186" s="276"/>
      <c r="G186" s="358"/>
      <c r="H186" s="358"/>
      <c r="I186" s="288"/>
      <c r="J186" s="276"/>
      <c r="K186" s="289"/>
      <c r="L186" s="289"/>
      <c r="M186" s="288"/>
      <c r="N186" s="288"/>
      <c r="O186" s="288"/>
      <c r="P186" s="288"/>
      <c r="Q186" s="288"/>
      <c r="R186" s="371"/>
      <c r="S186" s="288"/>
      <c r="U186" s="292"/>
      <c r="V186" s="276"/>
      <c r="W186" s="276"/>
    </row>
    <row r="187" spans="1:23" s="291" customFormat="1" ht="15" customHeight="1">
      <c r="A187" s="287"/>
      <c r="B187" s="276"/>
      <c r="C187" s="276"/>
      <c r="D187" s="276"/>
      <c r="E187" s="358"/>
      <c r="F187" s="276"/>
      <c r="G187" s="358"/>
      <c r="H187" s="358"/>
      <c r="I187" s="288"/>
      <c r="J187" s="276"/>
      <c r="K187" s="289"/>
      <c r="L187" s="289"/>
      <c r="M187" s="288"/>
      <c r="N187" s="288"/>
      <c r="O187" s="288"/>
      <c r="P187" s="288"/>
      <c r="Q187" s="288"/>
      <c r="R187" s="371"/>
      <c r="S187" s="288"/>
      <c r="U187" s="292"/>
      <c r="V187" s="276"/>
      <c r="W187" s="276"/>
    </row>
    <row r="188" spans="1:23" s="291" customFormat="1" ht="15" customHeight="1">
      <c r="A188" s="287"/>
      <c r="B188" s="276"/>
      <c r="C188" s="276"/>
      <c r="D188" s="276"/>
      <c r="E188" s="358"/>
      <c r="F188" s="276"/>
      <c r="G188" s="358"/>
      <c r="H188" s="358"/>
      <c r="I188" s="288"/>
      <c r="J188" s="276"/>
      <c r="K188" s="289"/>
      <c r="L188" s="289"/>
      <c r="M188" s="288"/>
      <c r="N188" s="288"/>
      <c r="O188" s="288"/>
      <c r="P188" s="288"/>
      <c r="Q188" s="288"/>
      <c r="R188" s="371"/>
      <c r="S188" s="288"/>
      <c r="U188" s="292"/>
      <c r="V188" s="276"/>
      <c r="W188" s="276"/>
    </row>
    <row r="189" spans="1:23" s="291" customFormat="1" ht="15" customHeight="1">
      <c r="A189" s="287"/>
      <c r="B189" s="276"/>
      <c r="C189" s="276"/>
      <c r="D189" s="276"/>
      <c r="E189" s="358"/>
      <c r="F189" s="276"/>
      <c r="G189" s="358"/>
      <c r="H189" s="358"/>
      <c r="I189" s="288"/>
      <c r="J189" s="276"/>
      <c r="K189" s="289"/>
      <c r="L189" s="289"/>
      <c r="M189" s="288"/>
      <c r="N189" s="288"/>
      <c r="O189" s="288"/>
      <c r="P189" s="288"/>
      <c r="Q189" s="288"/>
      <c r="R189" s="419"/>
      <c r="S189" s="288"/>
      <c r="U189" s="292"/>
      <c r="V189" s="276"/>
      <c r="W189" s="276"/>
    </row>
    <row r="190" spans="1:23" s="291" customFormat="1" ht="15" customHeight="1">
      <c r="A190" s="287"/>
      <c r="B190" s="276"/>
      <c r="C190" s="276"/>
      <c r="D190" s="276"/>
      <c r="E190" s="358"/>
      <c r="F190" s="276"/>
      <c r="G190" s="358"/>
      <c r="H190" s="358"/>
      <c r="I190" s="288"/>
      <c r="J190" s="276"/>
      <c r="K190" s="289"/>
      <c r="L190" s="289"/>
      <c r="M190" s="288"/>
      <c r="N190" s="288"/>
      <c r="O190" s="288"/>
      <c r="P190" s="288"/>
      <c r="Q190" s="288"/>
      <c r="R190" s="371"/>
      <c r="S190" s="288"/>
      <c r="U190" s="292"/>
      <c r="V190" s="276"/>
      <c r="W190" s="276"/>
    </row>
    <row r="191" spans="1:23" s="291" customFormat="1" ht="15" customHeight="1">
      <c r="A191" s="287"/>
      <c r="B191" s="276"/>
      <c r="C191" s="276"/>
      <c r="D191" s="276"/>
      <c r="E191" s="358"/>
      <c r="F191" s="276"/>
      <c r="G191" s="358"/>
      <c r="H191" s="358"/>
      <c r="I191" s="288"/>
      <c r="J191" s="276"/>
      <c r="K191" s="289"/>
      <c r="L191" s="289"/>
      <c r="M191" s="288"/>
      <c r="N191" s="288"/>
      <c r="O191" s="288"/>
      <c r="P191" s="288"/>
      <c r="Q191" s="288"/>
      <c r="R191" s="406"/>
      <c r="S191" s="288"/>
      <c r="U191" s="292"/>
      <c r="V191" s="276"/>
      <c r="W191" s="276"/>
    </row>
    <row r="192" spans="1:23" s="291" customFormat="1" ht="15" customHeight="1">
      <c r="A192" s="287"/>
      <c r="B192" s="276"/>
      <c r="C192" s="276"/>
      <c r="D192" s="276"/>
      <c r="E192" s="358"/>
      <c r="F192" s="276"/>
      <c r="G192" s="358"/>
      <c r="H192" s="358"/>
      <c r="I192" s="288"/>
      <c r="J192" s="276"/>
      <c r="K192" s="289"/>
      <c r="L192" s="289"/>
      <c r="M192" s="288"/>
      <c r="N192" s="288"/>
      <c r="O192" s="288"/>
      <c r="P192" s="288"/>
      <c r="Q192" s="288"/>
      <c r="R192" s="406"/>
      <c r="S192" s="288"/>
      <c r="U192" s="292"/>
      <c r="V192" s="276"/>
      <c r="W192" s="276"/>
    </row>
    <row r="193" spans="1:23" s="291" customFormat="1" ht="15" customHeight="1">
      <c r="A193" s="287"/>
      <c r="B193" s="276"/>
      <c r="C193" s="276"/>
      <c r="D193" s="276"/>
      <c r="E193" s="358"/>
      <c r="F193" s="276"/>
      <c r="G193" s="358"/>
      <c r="H193" s="358"/>
      <c r="I193" s="288"/>
      <c r="J193" s="276"/>
      <c r="K193" s="289"/>
      <c r="L193" s="289"/>
      <c r="M193" s="288"/>
      <c r="N193" s="288"/>
      <c r="O193" s="288"/>
      <c r="P193" s="288"/>
      <c r="Q193" s="288"/>
      <c r="R193" s="406"/>
      <c r="S193" s="288"/>
      <c r="U193" s="292"/>
      <c r="V193" s="276"/>
      <c r="W193" s="276"/>
    </row>
    <row r="194" spans="1:23" s="291" customFormat="1" ht="15" customHeight="1">
      <c r="A194" s="287"/>
      <c r="B194" s="276"/>
      <c r="C194" s="276"/>
      <c r="D194" s="276"/>
      <c r="E194" s="358"/>
      <c r="F194" s="276"/>
      <c r="G194" s="358"/>
      <c r="H194" s="358"/>
      <c r="I194" s="288"/>
      <c r="J194" s="276"/>
      <c r="K194" s="289"/>
      <c r="L194" s="289"/>
      <c r="M194" s="288"/>
      <c r="N194" s="288"/>
      <c r="O194" s="288"/>
      <c r="P194" s="288"/>
      <c r="Q194" s="288"/>
      <c r="R194" s="406"/>
      <c r="S194" s="288"/>
      <c r="U194" s="292"/>
      <c r="V194" s="276"/>
      <c r="W194" s="276"/>
    </row>
    <row r="195" spans="1:23" s="291" customFormat="1" ht="15" customHeight="1">
      <c r="A195" s="287"/>
      <c r="B195" s="276"/>
      <c r="C195" s="276"/>
      <c r="D195" s="276"/>
      <c r="E195" s="358"/>
      <c r="F195" s="276"/>
      <c r="G195" s="358"/>
      <c r="H195" s="358"/>
      <c r="I195" s="288"/>
      <c r="J195" s="276"/>
      <c r="K195" s="289"/>
      <c r="L195" s="289"/>
      <c r="M195" s="288"/>
      <c r="N195" s="288"/>
      <c r="O195" s="288"/>
      <c r="P195" s="288"/>
      <c r="Q195" s="288"/>
      <c r="R195" s="406"/>
      <c r="S195" s="288"/>
      <c r="U195" s="292"/>
      <c r="V195" s="276"/>
      <c r="W195" s="276"/>
    </row>
    <row r="196" spans="1:23" s="291" customFormat="1" ht="15" customHeight="1">
      <c r="A196" s="287"/>
      <c r="B196" s="276"/>
      <c r="C196" s="276"/>
      <c r="D196" s="276"/>
      <c r="E196" s="358"/>
      <c r="F196" s="276"/>
      <c r="G196" s="358"/>
      <c r="H196" s="358"/>
      <c r="I196" s="288"/>
      <c r="J196" s="276"/>
      <c r="K196" s="289"/>
      <c r="L196" s="289"/>
      <c r="M196" s="288"/>
      <c r="N196" s="288"/>
      <c r="O196" s="288"/>
      <c r="P196" s="288"/>
      <c r="Q196" s="288"/>
      <c r="R196" s="406"/>
      <c r="S196" s="288"/>
      <c r="U196" s="292"/>
      <c r="V196" s="276"/>
      <c r="W196" s="276"/>
    </row>
  </sheetData>
  <printOptions horizontalCentered="1"/>
  <pageMargins left="0.75" right="0.75" top="0.75" bottom="0.5" header="0.3" footer="0.3"/>
  <pageSetup scale="45" fitToHeight="4" orientation="landscape" r:id="rId1"/>
  <headerFooter alignWithMargins="0">
    <oddHeader>&amp;R&amp;"Times New Roman,Bold"&amp;10KyPSC Case No. 2022-00372
AG-DR-01-117 Attachment 1 - Depreciation Table 1
Page &amp;P of &amp;N</oddHeader>
  </headerFooter>
  <rowBreaks count="2" manualBreakCount="2">
    <brk id="72" max="21" man="1"/>
    <brk id="136"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pageSetUpPr autoPageBreaks="0"/>
  </sheetPr>
  <dimension ref="A1:AC196"/>
  <sheetViews>
    <sheetView topLeftCell="E4" zoomScale="75" zoomScaleNormal="75" workbookViewId="0">
      <selection activeCell="AC31" sqref="AC31"/>
    </sheetView>
  </sheetViews>
  <sheetFormatPr defaultColWidth="11.26953125" defaultRowHeight="15.5"/>
  <cols>
    <col min="1" max="1" width="8.7265625" style="287" customWidth="1"/>
    <col min="2" max="2" width="2.26953125" style="276" customWidth="1"/>
    <col min="3" max="3" width="88.453125" style="276" customWidth="1"/>
    <col min="4" max="4" width="3.54296875" style="276" customWidth="1"/>
    <col min="5" max="5" width="16.453125" style="358" customWidth="1"/>
    <col min="6" max="6" width="3.54296875" style="276" customWidth="1"/>
    <col min="7" max="7" width="16.453125" style="358" customWidth="1"/>
    <col min="8" max="8" width="3.54296875" style="358" customWidth="1"/>
    <col min="9" max="9" width="16.453125" style="288" customWidth="1"/>
    <col min="10" max="10" width="3.54296875" style="276" customWidth="1"/>
    <col min="11" max="11" width="24.453125" style="289" bestFit="1" customWidth="1"/>
    <col min="12" max="12" width="3.54296875" style="289" customWidth="1"/>
    <col min="13" max="13" width="19" style="288" customWidth="1"/>
    <col min="14" max="14" width="3.54296875" style="288" customWidth="1"/>
    <col min="15" max="15" width="17.1796875" style="288" bestFit="1" customWidth="1"/>
    <col min="16" max="16" width="3.54296875" style="288" customWidth="1"/>
    <col min="17" max="17" width="16.453125" style="288" customWidth="1"/>
    <col min="18" max="18" width="3.54296875" style="322" customWidth="1"/>
    <col min="19" max="19" width="13.81640625" style="288" customWidth="1"/>
    <col min="20" max="20" width="3.54296875" style="291" customWidth="1"/>
    <col min="21" max="21" width="13.81640625" style="292" customWidth="1"/>
    <col min="22" max="23" width="3.54296875" style="276" customWidth="1"/>
    <col min="24" max="24" width="24.26953125" style="276" customWidth="1"/>
    <col min="25" max="25" width="16.54296875" style="276" customWidth="1"/>
    <col min="26" max="26" width="17" style="276" customWidth="1"/>
    <col min="27" max="27" width="16.54296875" style="276" customWidth="1"/>
    <col min="28" max="28" width="17" style="276" customWidth="1"/>
    <col min="29" max="29" width="19" style="276" customWidth="1"/>
    <col min="30" max="251" width="11.26953125" style="276"/>
    <col min="252" max="252" width="6.453125" style="276" customWidth="1"/>
    <col min="253" max="253" width="4.26953125" style="276" customWidth="1"/>
    <col min="254" max="254" width="64.453125" style="276" customWidth="1"/>
    <col min="255" max="255" width="2.26953125" style="276" customWidth="1"/>
    <col min="256" max="256" width="14.1796875" style="276" customWidth="1"/>
    <col min="257" max="257" width="3.26953125" style="276" customWidth="1"/>
    <col min="258" max="258" width="12.54296875" style="276" customWidth="1"/>
    <col min="259" max="259" width="2.81640625" style="276" customWidth="1"/>
    <col min="260" max="260" width="20.7265625" style="276" customWidth="1"/>
    <col min="261" max="261" width="2.453125" style="276" customWidth="1"/>
    <col min="262" max="262" width="16" style="276" customWidth="1"/>
    <col min="263" max="263" width="3.1796875" style="276" customWidth="1"/>
    <col min="264" max="264" width="16.1796875" style="276" customWidth="1"/>
    <col min="265" max="265" width="2.81640625" style="276" customWidth="1"/>
    <col min="266" max="266" width="15.26953125" style="276" customWidth="1"/>
    <col min="267" max="267" width="3.54296875" style="276" customWidth="1"/>
    <col min="268" max="268" width="13.81640625" style="276" bestFit="1" customWidth="1"/>
    <col min="269" max="269" width="2.81640625" style="276" customWidth="1"/>
    <col min="270" max="270" width="13.81640625" style="276" customWidth="1"/>
    <col min="271" max="271" width="3.81640625" style="276" customWidth="1"/>
    <col min="272" max="272" width="12.54296875" style="276" customWidth="1"/>
    <col min="273" max="507" width="11.26953125" style="276"/>
    <col min="508" max="508" width="6.453125" style="276" customWidth="1"/>
    <col min="509" max="509" width="4.26953125" style="276" customWidth="1"/>
    <col min="510" max="510" width="64.453125" style="276" customWidth="1"/>
    <col min="511" max="511" width="2.26953125" style="276" customWidth="1"/>
    <col min="512" max="512" width="14.1796875" style="276" customWidth="1"/>
    <col min="513" max="513" width="3.26953125" style="276" customWidth="1"/>
    <col min="514" max="514" width="12.54296875" style="276" customWidth="1"/>
    <col min="515" max="515" width="2.81640625" style="276" customWidth="1"/>
    <col min="516" max="516" width="20.7265625" style="276" customWidth="1"/>
    <col min="517" max="517" width="2.453125" style="276" customWidth="1"/>
    <col min="518" max="518" width="16" style="276" customWidth="1"/>
    <col min="519" max="519" width="3.1796875" style="276" customWidth="1"/>
    <col min="520" max="520" width="16.1796875" style="276" customWidth="1"/>
    <col min="521" max="521" width="2.81640625" style="276" customWidth="1"/>
    <col min="522" max="522" width="15.26953125" style="276" customWidth="1"/>
    <col min="523" max="523" width="3.54296875" style="276" customWidth="1"/>
    <col min="524" max="524" width="13.81640625" style="276" bestFit="1" customWidth="1"/>
    <col min="525" max="525" width="2.81640625" style="276" customWidth="1"/>
    <col min="526" max="526" width="13.81640625" style="276" customWidth="1"/>
    <col min="527" max="527" width="3.81640625" style="276" customWidth="1"/>
    <col min="528" max="528" width="12.54296875" style="276" customWidth="1"/>
    <col min="529" max="763" width="11.26953125" style="276"/>
    <col min="764" max="764" width="6.453125" style="276" customWidth="1"/>
    <col min="765" max="765" width="4.26953125" style="276" customWidth="1"/>
    <col min="766" max="766" width="64.453125" style="276" customWidth="1"/>
    <col min="767" max="767" width="2.26953125" style="276" customWidth="1"/>
    <col min="768" max="768" width="14.1796875" style="276" customWidth="1"/>
    <col min="769" max="769" width="3.26953125" style="276" customWidth="1"/>
    <col min="770" max="770" width="12.54296875" style="276" customWidth="1"/>
    <col min="771" max="771" width="2.81640625" style="276" customWidth="1"/>
    <col min="772" max="772" width="20.7265625" style="276" customWidth="1"/>
    <col min="773" max="773" width="2.453125" style="276" customWidth="1"/>
    <col min="774" max="774" width="16" style="276" customWidth="1"/>
    <col min="775" max="775" width="3.1796875" style="276" customWidth="1"/>
    <col min="776" max="776" width="16.1796875" style="276" customWidth="1"/>
    <col min="777" max="777" width="2.81640625" style="276" customWidth="1"/>
    <col min="778" max="778" width="15.26953125" style="276" customWidth="1"/>
    <col min="779" max="779" width="3.54296875" style="276" customWidth="1"/>
    <col min="780" max="780" width="13.81640625" style="276" bestFit="1" customWidth="1"/>
    <col min="781" max="781" width="2.81640625" style="276" customWidth="1"/>
    <col min="782" max="782" width="13.81640625" style="276" customWidth="1"/>
    <col min="783" max="783" width="3.81640625" style="276" customWidth="1"/>
    <col min="784" max="784" width="12.54296875" style="276" customWidth="1"/>
    <col min="785" max="1019" width="11.26953125" style="276"/>
    <col min="1020" max="1020" width="6.453125" style="276" customWidth="1"/>
    <col min="1021" max="1021" width="4.26953125" style="276" customWidth="1"/>
    <col min="1022" max="1022" width="64.453125" style="276" customWidth="1"/>
    <col min="1023" max="1023" width="2.26953125" style="276" customWidth="1"/>
    <col min="1024" max="1024" width="14.1796875" style="276" customWidth="1"/>
    <col min="1025" max="1025" width="3.26953125" style="276" customWidth="1"/>
    <col min="1026" max="1026" width="12.54296875" style="276" customWidth="1"/>
    <col min="1027" max="1027" width="2.81640625" style="276" customWidth="1"/>
    <col min="1028" max="1028" width="20.7265625" style="276" customWidth="1"/>
    <col min="1029" max="1029" width="2.453125" style="276" customWidth="1"/>
    <col min="1030" max="1030" width="16" style="276" customWidth="1"/>
    <col min="1031" max="1031" width="3.1796875" style="276" customWidth="1"/>
    <col min="1032" max="1032" width="16.1796875" style="276" customWidth="1"/>
    <col min="1033" max="1033" width="2.81640625" style="276" customWidth="1"/>
    <col min="1034" max="1034" width="15.26953125" style="276" customWidth="1"/>
    <col min="1035" max="1035" width="3.54296875" style="276" customWidth="1"/>
    <col min="1036" max="1036" width="13.81640625" style="276" bestFit="1" customWidth="1"/>
    <col min="1037" max="1037" width="2.81640625" style="276" customWidth="1"/>
    <col min="1038" max="1038" width="13.81640625" style="276" customWidth="1"/>
    <col min="1039" max="1039" width="3.81640625" style="276" customWidth="1"/>
    <col min="1040" max="1040" width="12.54296875" style="276" customWidth="1"/>
    <col min="1041" max="1275" width="11.26953125" style="276"/>
    <col min="1276" max="1276" width="6.453125" style="276" customWidth="1"/>
    <col min="1277" max="1277" width="4.26953125" style="276" customWidth="1"/>
    <col min="1278" max="1278" width="64.453125" style="276" customWidth="1"/>
    <col min="1279" max="1279" width="2.26953125" style="276" customWidth="1"/>
    <col min="1280" max="1280" width="14.1796875" style="276" customWidth="1"/>
    <col min="1281" max="1281" width="3.26953125" style="276" customWidth="1"/>
    <col min="1282" max="1282" width="12.54296875" style="276" customWidth="1"/>
    <col min="1283" max="1283" width="2.81640625" style="276" customWidth="1"/>
    <col min="1284" max="1284" width="20.7265625" style="276" customWidth="1"/>
    <col min="1285" max="1285" width="2.453125" style="276" customWidth="1"/>
    <col min="1286" max="1286" width="16" style="276" customWidth="1"/>
    <col min="1287" max="1287" width="3.1796875" style="276" customWidth="1"/>
    <col min="1288" max="1288" width="16.1796875" style="276" customWidth="1"/>
    <col min="1289" max="1289" width="2.81640625" style="276" customWidth="1"/>
    <col min="1290" max="1290" width="15.26953125" style="276" customWidth="1"/>
    <col min="1291" max="1291" width="3.54296875" style="276" customWidth="1"/>
    <col min="1292" max="1292" width="13.81640625" style="276" bestFit="1" customWidth="1"/>
    <col min="1293" max="1293" width="2.81640625" style="276" customWidth="1"/>
    <col min="1294" max="1294" width="13.81640625" style="276" customWidth="1"/>
    <col min="1295" max="1295" width="3.81640625" style="276" customWidth="1"/>
    <col min="1296" max="1296" width="12.54296875" style="276" customWidth="1"/>
    <col min="1297" max="1531" width="11.26953125" style="276"/>
    <col min="1532" max="1532" width="6.453125" style="276" customWidth="1"/>
    <col min="1533" max="1533" width="4.26953125" style="276" customWidth="1"/>
    <col min="1534" max="1534" width="64.453125" style="276" customWidth="1"/>
    <col min="1535" max="1535" width="2.26953125" style="276" customWidth="1"/>
    <col min="1536" max="1536" width="14.1796875" style="276" customWidth="1"/>
    <col min="1537" max="1537" width="3.26953125" style="276" customWidth="1"/>
    <col min="1538" max="1538" width="12.54296875" style="276" customWidth="1"/>
    <col min="1539" max="1539" width="2.81640625" style="276" customWidth="1"/>
    <col min="1540" max="1540" width="20.7265625" style="276" customWidth="1"/>
    <col min="1541" max="1541" width="2.453125" style="276" customWidth="1"/>
    <col min="1542" max="1542" width="16" style="276" customWidth="1"/>
    <col min="1543" max="1543" width="3.1796875" style="276" customWidth="1"/>
    <col min="1544" max="1544" width="16.1796875" style="276" customWidth="1"/>
    <col min="1545" max="1545" width="2.81640625" style="276" customWidth="1"/>
    <col min="1546" max="1546" width="15.26953125" style="276" customWidth="1"/>
    <col min="1547" max="1547" width="3.54296875" style="276" customWidth="1"/>
    <col min="1548" max="1548" width="13.81640625" style="276" bestFit="1" customWidth="1"/>
    <col min="1549" max="1549" width="2.81640625" style="276" customWidth="1"/>
    <col min="1550" max="1550" width="13.81640625" style="276" customWidth="1"/>
    <col min="1551" max="1551" width="3.81640625" style="276" customWidth="1"/>
    <col min="1552" max="1552" width="12.54296875" style="276" customWidth="1"/>
    <col min="1553" max="1787" width="11.26953125" style="276"/>
    <col min="1788" max="1788" width="6.453125" style="276" customWidth="1"/>
    <col min="1789" max="1789" width="4.26953125" style="276" customWidth="1"/>
    <col min="1790" max="1790" width="64.453125" style="276" customWidth="1"/>
    <col min="1791" max="1791" width="2.26953125" style="276" customWidth="1"/>
    <col min="1792" max="1792" width="14.1796875" style="276" customWidth="1"/>
    <col min="1793" max="1793" width="3.26953125" style="276" customWidth="1"/>
    <col min="1794" max="1794" width="12.54296875" style="276" customWidth="1"/>
    <col min="1795" max="1795" width="2.81640625" style="276" customWidth="1"/>
    <col min="1796" max="1796" width="20.7265625" style="276" customWidth="1"/>
    <col min="1797" max="1797" width="2.453125" style="276" customWidth="1"/>
    <col min="1798" max="1798" width="16" style="276" customWidth="1"/>
    <col min="1799" max="1799" width="3.1796875" style="276" customWidth="1"/>
    <col min="1800" max="1800" width="16.1796875" style="276" customWidth="1"/>
    <col min="1801" max="1801" width="2.81640625" style="276" customWidth="1"/>
    <col min="1802" max="1802" width="15.26953125" style="276" customWidth="1"/>
    <col min="1803" max="1803" width="3.54296875" style="276" customWidth="1"/>
    <col min="1804" max="1804" width="13.81640625" style="276" bestFit="1" customWidth="1"/>
    <col min="1805" max="1805" width="2.81640625" style="276" customWidth="1"/>
    <col min="1806" max="1806" width="13.81640625" style="276" customWidth="1"/>
    <col min="1807" max="1807" width="3.81640625" style="276" customWidth="1"/>
    <col min="1808" max="1808" width="12.54296875" style="276" customWidth="1"/>
    <col min="1809" max="2043" width="11.26953125" style="276"/>
    <col min="2044" max="2044" width="6.453125" style="276" customWidth="1"/>
    <col min="2045" max="2045" width="4.26953125" style="276" customWidth="1"/>
    <col min="2046" max="2046" width="64.453125" style="276" customWidth="1"/>
    <col min="2047" max="2047" width="2.26953125" style="276" customWidth="1"/>
    <col min="2048" max="2048" width="14.1796875" style="276" customWidth="1"/>
    <col min="2049" max="2049" width="3.26953125" style="276" customWidth="1"/>
    <col min="2050" max="2050" width="12.54296875" style="276" customWidth="1"/>
    <col min="2051" max="2051" width="2.81640625" style="276" customWidth="1"/>
    <col min="2052" max="2052" width="20.7265625" style="276" customWidth="1"/>
    <col min="2053" max="2053" width="2.453125" style="276" customWidth="1"/>
    <col min="2054" max="2054" width="16" style="276" customWidth="1"/>
    <col min="2055" max="2055" width="3.1796875" style="276" customWidth="1"/>
    <col min="2056" max="2056" width="16.1796875" style="276" customWidth="1"/>
    <col min="2057" max="2057" width="2.81640625" style="276" customWidth="1"/>
    <col min="2058" max="2058" width="15.26953125" style="276" customWidth="1"/>
    <col min="2059" max="2059" width="3.54296875" style="276" customWidth="1"/>
    <col min="2060" max="2060" width="13.81640625" style="276" bestFit="1" customWidth="1"/>
    <col min="2061" max="2061" width="2.81640625" style="276" customWidth="1"/>
    <col min="2062" max="2062" width="13.81640625" style="276" customWidth="1"/>
    <col min="2063" max="2063" width="3.81640625" style="276" customWidth="1"/>
    <col min="2064" max="2064" width="12.54296875" style="276" customWidth="1"/>
    <col min="2065" max="2299" width="11.26953125" style="276"/>
    <col min="2300" max="2300" width="6.453125" style="276" customWidth="1"/>
    <col min="2301" max="2301" width="4.26953125" style="276" customWidth="1"/>
    <col min="2302" max="2302" width="64.453125" style="276" customWidth="1"/>
    <col min="2303" max="2303" width="2.26953125" style="276" customWidth="1"/>
    <col min="2304" max="2304" width="14.1796875" style="276" customWidth="1"/>
    <col min="2305" max="2305" width="3.26953125" style="276" customWidth="1"/>
    <col min="2306" max="2306" width="12.54296875" style="276" customWidth="1"/>
    <col min="2307" max="2307" width="2.81640625" style="276" customWidth="1"/>
    <col min="2308" max="2308" width="20.7265625" style="276" customWidth="1"/>
    <col min="2309" max="2309" width="2.453125" style="276" customWidth="1"/>
    <col min="2310" max="2310" width="16" style="276" customWidth="1"/>
    <col min="2311" max="2311" width="3.1796875" style="276" customWidth="1"/>
    <col min="2312" max="2312" width="16.1796875" style="276" customWidth="1"/>
    <col min="2313" max="2313" width="2.81640625" style="276" customWidth="1"/>
    <col min="2314" max="2314" width="15.26953125" style="276" customWidth="1"/>
    <col min="2315" max="2315" width="3.54296875" style="276" customWidth="1"/>
    <col min="2316" max="2316" width="13.81640625" style="276" bestFit="1" customWidth="1"/>
    <col min="2317" max="2317" width="2.81640625" style="276" customWidth="1"/>
    <col min="2318" max="2318" width="13.81640625" style="276" customWidth="1"/>
    <col min="2319" max="2319" width="3.81640625" style="276" customWidth="1"/>
    <col min="2320" max="2320" width="12.54296875" style="276" customWidth="1"/>
    <col min="2321" max="2555" width="11.26953125" style="276"/>
    <col min="2556" max="2556" width="6.453125" style="276" customWidth="1"/>
    <col min="2557" max="2557" width="4.26953125" style="276" customWidth="1"/>
    <col min="2558" max="2558" width="64.453125" style="276" customWidth="1"/>
    <col min="2559" max="2559" width="2.26953125" style="276" customWidth="1"/>
    <col min="2560" max="2560" width="14.1796875" style="276" customWidth="1"/>
    <col min="2561" max="2561" width="3.26953125" style="276" customWidth="1"/>
    <col min="2562" max="2562" width="12.54296875" style="276" customWidth="1"/>
    <col min="2563" max="2563" width="2.81640625" style="276" customWidth="1"/>
    <col min="2564" max="2564" width="20.7265625" style="276" customWidth="1"/>
    <col min="2565" max="2565" width="2.453125" style="276" customWidth="1"/>
    <col min="2566" max="2566" width="16" style="276" customWidth="1"/>
    <col min="2567" max="2567" width="3.1796875" style="276" customWidth="1"/>
    <col min="2568" max="2568" width="16.1796875" style="276" customWidth="1"/>
    <col min="2569" max="2569" width="2.81640625" style="276" customWidth="1"/>
    <col min="2570" max="2570" width="15.26953125" style="276" customWidth="1"/>
    <col min="2571" max="2571" width="3.54296875" style="276" customWidth="1"/>
    <col min="2572" max="2572" width="13.81640625" style="276" bestFit="1" customWidth="1"/>
    <col min="2573" max="2573" width="2.81640625" style="276" customWidth="1"/>
    <col min="2574" max="2574" width="13.81640625" style="276" customWidth="1"/>
    <col min="2575" max="2575" width="3.81640625" style="276" customWidth="1"/>
    <col min="2576" max="2576" width="12.54296875" style="276" customWidth="1"/>
    <col min="2577" max="2811" width="11.26953125" style="276"/>
    <col min="2812" max="2812" width="6.453125" style="276" customWidth="1"/>
    <col min="2813" max="2813" width="4.26953125" style="276" customWidth="1"/>
    <col min="2814" max="2814" width="64.453125" style="276" customWidth="1"/>
    <col min="2815" max="2815" width="2.26953125" style="276" customWidth="1"/>
    <col min="2816" max="2816" width="14.1796875" style="276" customWidth="1"/>
    <col min="2817" max="2817" width="3.26953125" style="276" customWidth="1"/>
    <col min="2818" max="2818" width="12.54296875" style="276" customWidth="1"/>
    <col min="2819" max="2819" width="2.81640625" style="276" customWidth="1"/>
    <col min="2820" max="2820" width="20.7265625" style="276" customWidth="1"/>
    <col min="2821" max="2821" width="2.453125" style="276" customWidth="1"/>
    <col min="2822" max="2822" width="16" style="276" customWidth="1"/>
    <col min="2823" max="2823" width="3.1796875" style="276" customWidth="1"/>
    <col min="2824" max="2824" width="16.1796875" style="276" customWidth="1"/>
    <col min="2825" max="2825" width="2.81640625" style="276" customWidth="1"/>
    <col min="2826" max="2826" width="15.26953125" style="276" customWidth="1"/>
    <col min="2827" max="2827" width="3.54296875" style="276" customWidth="1"/>
    <col min="2828" max="2828" width="13.81640625" style="276" bestFit="1" customWidth="1"/>
    <col min="2829" max="2829" width="2.81640625" style="276" customWidth="1"/>
    <col min="2830" max="2830" width="13.81640625" style="276" customWidth="1"/>
    <col min="2831" max="2831" width="3.81640625" style="276" customWidth="1"/>
    <col min="2832" max="2832" width="12.54296875" style="276" customWidth="1"/>
    <col min="2833" max="3067" width="11.26953125" style="276"/>
    <col min="3068" max="3068" width="6.453125" style="276" customWidth="1"/>
    <col min="3069" max="3069" width="4.26953125" style="276" customWidth="1"/>
    <col min="3070" max="3070" width="64.453125" style="276" customWidth="1"/>
    <col min="3071" max="3071" width="2.26953125" style="276" customWidth="1"/>
    <col min="3072" max="3072" width="14.1796875" style="276" customWidth="1"/>
    <col min="3073" max="3073" width="3.26953125" style="276" customWidth="1"/>
    <col min="3074" max="3074" width="12.54296875" style="276" customWidth="1"/>
    <col min="3075" max="3075" width="2.81640625" style="276" customWidth="1"/>
    <col min="3076" max="3076" width="20.7265625" style="276" customWidth="1"/>
    <col min="3077" max="3077" width="2.453125" style="276" customWidth="1"/>
    <col min="3078" max="3078" width="16" style="276" customWidth="1"/>
    <col min="3079" max="3079" width="3.1796875" style="276" customWidth="1"/>
    <col min="3080" max="3080" width="16.1796875" style="276" customWidth="1"/>
    <col min="3081" max="3081" width="2.81640625" style="276" customWidth="1"/>
    <col min="3082" max="3082" width="15.26953125" style="276" customWidth="1"/>
    <col min="3083" max="3083" width="3.54296875" style="276" customWidth="1"/>
    <col min="3084" max="3084" width="13.81640625" style="276" bestFit="1" customWidth="1"/>
    <col min="3085" max="3085" width="2.81640625" style="276" customWidth="1"/>
    <col min="3086" max="3086" width="13.81640625" style="276" customWidth="1"/>
    <col min="3087" max="3087" width="3.81640625" style="276" customWidth="1"/>
    <col min="3088" max="3088" width="12.54296875" style="276" customWidth="1"/>
    <col min="3089" max="3323" width="11.26953125" style="276"/>
    <col min="3324" max="3324" width="6.453125" style="276" customWidth="1"/>
    <col min="3325" max="3325" width="4.26953125" style="276" customWidth="1"/>
    <col min="3326" max="3326" width="64.453125" style="276" customWidth="1"/>
    <col min="3327" max="3327" width="2.26953125" style="276" customWidth="1"/>
    <col min="3328" max="3328" width="14.1796875" style="276" customWidth="1"/>
    <col min="3329" max="3329" width="3.26953125" style="276" customWidth="1"/>
    <col min="3330" max="3330" width="12.54296875" style="276" customWidth="1"/>
    <col min="3331" max="3331" width="2.81640625" style="276" customWidth="1"/>
    <col min="3332" max="3332" width="20.7265625" style="276" customWidth="1"/>
    <col min="3333" max="3333" width="2.453125" style="276" customWidth="1"/>
    <col min="3334" max="3334" width="16" style="276" customWidth="1"/>
    <col min="3335" max="3335" width="3.1796875" style="276" customWidth="1"/>
    <col min="3336" max="3336" width="16.1796875" style="276" customWidth="1"/>
    <col min="3337" max="3337" width="2.81640625" style="276" customWidth="1"/>
    <col min="3338" max="3338" width="15.26953125" style="276" customWidth="1"/>
    <col min="3339" max="3339" width="3.54296875" style="276" customWidth="1"/>
    <col min="3340" max="3340" width="13.81640625" style="276" bestFit="1" customWidth="1"/>
    <col min="3341" max="3341" width="2.81640625" style="276" customWidth="1"/>
    <col min="3342" max="3342" width="13.81640625" style="276" customWidth="1"/>
    <col min="3343" max="3343" width="3.81640625" style="276" customWidth="1"/>
    <col min="3344" max="3344" width="12.54296875" style="276" customWidth="1"/>
    <col min="3345" max="3579" width="11.26953125" style="276"/>
    <col min="3580" max="3580" width="6.453125" style="276" customWidth="1"/>
    <col min="3581" max="3581" width="4.26953125" style="276" customWidth="1"/>
    <col min="3582" max="3582" width="64.453125" style="276" customWidth="1"/>
    <col min="3583" max="3583" width="2.26953125" style="276" customWidth="1"/>
    <col min="3584" max="3584" width="14.1796875" style="276" customWidth="1"/>
    <col min="3585" max="3585" width="3.26953125" style="276" customWidth="1"/>
    <col min="3586" max="3586" width="12.54296875" style="276" customWidth="1"/>
    <col min="3587" max="3587" width="2.81640625" style="276" customWidth="1"/>
    <col min="3588" max="3588" width="20.7265625" style="276" customWidth="1"/>
    <col min="3589" max="3589" width="2.453125" style="276" customWidth="1"/>
    <col min="3590" max="3590" width="16" style="276" customWidth="1"/>
    <col min="3591" max="3591" width="3.1796875" style="276" customWidth="1"/>
    <col min="3592" max="3592" width="16.1796875" style="276" customWidth="1"/>
    <col min="3593" max="3593" width="2.81640625" style="276" customWidth="1"/>
    <col min="3594" max="3594" width="15.26953125" style="276" customWidth="1"/>
    <col min="3595" max="3595" width="3.54296875" style="276" customWidth="1"/>
    <col min="3596" max="3596" width="13.81640625" style="276" bestFit="1" customWidth="1"/>
    <col min="3597" max="3597" width="2.81640625" style="276" customWidth="1"/>
    <col min="3598" max="3598" width="13.81640625" style="276" customWidth="1"/>
    <col min="3599" max="3599" width="3.81640625" style="276" customWidth="1"/>
    <col min="3600" max="3600" width="12.54296875" style="276" customWidth="1"/>
    <col min="3601" max="3835" width="11.26953125" style="276"/>
    <col min="3836" max="3836" width="6.453125" style="276" customWidth="1"/>
    <col min="3837" max="3837" width="4.26953125" style="276" customWidth="1"/>
    <col min="3838" max="3838" width="64.453125" style="276" customWidth="1"/>
    <col min="3839" max="3839" width="2.26953125" style="276" customWidth="1"/>
    <col min="3840" max="3840" width="14.1796875" style="276" customWidth="1"/>
    <col min="3841" max="3841" width="3.26953125" style="276" customWidth="1"/>
    <col min="3842" max="3842" width="12.54296875" style="276" customWidth="1"/>
    <col min="3843" max="3843" width="2.81640625" style="276" customWidth="1"/>
    <col min="3844" max="3844" width="20.7265625" style="276" customWidth="1"/>
    <col min="3845" max="3845" width="2.453125" style="276" customWidth="1"/>
    <col min="3846" max="3846" width="16" style="276" customWidth="1"/>
    <col min="3847" max="3847" width="3.1796875" style="276" customWidth="1"/>
    <col min="3848" max="3848" width="16.1796875" style="276" customWidth="1"/>
    <col min="3849" max="3849" width="2.81640625" style="276" customWidth="1"/>
    <col min="3850" max="3850" width="15.26953125" style="276" customWidth="1"/>
    <col min="3851" max="3851" width="3.54296875" style="276" customWidth="1"/>
    <col min="3852" max="3852" width="13.81640625" style="276" bestFit="1" customWidth="1"/>
    <col min="3853" max="3853" width="2.81640625" style="276" customWidth="1"/>
    <col min="3854" max="3854" width="13.81640625" style="276" customWidth="1"/>
    <col min="3855" max="3855" width="3.81640625" style="276" customWidth="1"/>
    <col min="3856" max="3856" width="12.54296875" style="276" customWidth="1"/>
    <col min="3857" max="4091" width="11.26953125" style="276"/>
    <col min="4092" max="4092" width="6.453125" style="276" customWidth="1"/>
    <col min="4093" max="4093" width="4.26953125" style="276" customWidth="1"/>
    <col min="4094" max="4094" width="64.453125" style="276" customWidth="1"/>
    <col min="4095" max="4095" width="2.26953125" style="276" customWidth="1"/>
    <col min="4096" max="4096" width="14.1796875" style="276" customWidth="1"/>
    <col min="4097" max="4097" width="3.26953125" style="276" customWidth="1"/>
    <col min="4098" max="4098" width="12.54296875" style="276" customWidth="1"/>
    <col min="4099" max="4099" width="2.81640625" style="276" customWidth="1"/>
    <col min="4100" max="4100" width="20.7265625" style="276" customWidth="1"/>
    <col min="4101" max="4101" width="2.453125" style="276" customWidth="1"/>
    <col min="4102" max="4102" width="16" style="276" customWidth="1"/>
    <col min="4103" max="4103" width="3.1796875" style="276" customWidth="1"/>
    <col min="4104" max="4104" width="16.1796875" style="276" customWidth="1"/>
    <col min="4105" max="4105" width="2.81640625" style="276" customWidth="1"/>
    <col min="4106" max="4106" width="15.26953125" style="276" customWidth="1"/>
    <col min="4107" max="4107" width="3.54296875" style="276" customWidth="1"/>
    <col min="4108" max="4108" width="13.81640625" style="276" bestFit="1" customWidth="1"/>
    <col min="4109" max="4109" width="2.81640625" style="276" customWidth="1"/>
    <col min="4110" max="4110" width="13.81640625" style="276" customWidth="1"/>
    <col min="4111" max="4111" width="3.81640625" style="276" customWidth="1"/>
    <col min="4112" max="4112" width="12.54296875" style="276" customWidth="1"/>
    <col min="4113" max="4347" width="11.26953125" style="276"/>
    <col min="4348" max="4348" width="6.453125" style="276" customWidth="1"/>
    <col min="4349" max="4349" width="4.26953125" style="276" customWidth="1"/>
    <col min="4350" max="4350" width="64.453125" style="276" customWidth="1"/>
    <col min="4351" max="4351" width="2.26953125" style="276" customWidth="1"/>
    <col min="4352" max="4352" width="14.1796875" style="276" customWidth="1"/>
    <col min="4353" max="4353" width="3.26953125" style="276" customWidth="1"/>
    <col min="4354" max="4354" width="12.54296875" style="276" customWidth="1"/>
    <col min="4355" max="4355" width="2.81640625" style="276" customWidth="1"/>
    <col min="4356" max="4356" width="20.7265625" style="276" customWidth="1"/>
    <col min="4357" max="4357" width="2.453125" style="276" customWidth="1"/>
    <col min="4358" max="4358" width="16" style="276" customWidth="1"/>
    <col min="4359" max="4359" width="3.1796875" style="276" customWidth="1"/>
    <col min="4360" max="4360" width="16.1796875" style="276" customWidth="1"/>
    <col min="4361" max="4361" width="2.81640625" style="276" customWidth="1"/>
    <col min="4362" max="4362" width="15.26953125" style="276" customWidth="1"/>
    <col min="4363" max="4363" width="3.54296875" style="276" customWidth="1"/>
    <col min="4364" max="4364" width="13.81640625" style="276" bestFit="1" customWidth="1"/>
    <col min="4365" max="4365" width="2.81640625" style="276" customWidth="1"/>
    <col min="4366" max="4366" width="13.81640625" style="276" customWidth="1"/>
    <col min="4367" max="4367" width="3.81640625" style="276" customWidth="1"/>
    <col min="4368" max="4368" width="12.54296875" style="276" customWidth="1"/>
    <col min="4369" max="4603" width="11.26953125" style="276"/>
    <col min="4604" max="4604" width="6.453125" style="276" customWidth="1"/>
    <col min="4605" max="4605" width="4.26953125" style="276" customWidth="1"/>
    <col min="4606" max="4606" width="64.453125" style="276" customWidth="1"/>
    <col min="4607" max="4607" width="2.26953125" style="276" customWidth="1"/>
    <col min="4608" max="4608" width="14.1796875" style="276" customWidth="1"/>
    <col min="4609" max="4609" width="3.26953125" style="276" customWidth="1"/>
    <col min="4610" max="4610" width="12.54296875" style="276" customWidth="1"/>
    <col min="4611" max="4611" width="2.81640625" style="276" customWidth="1"/>
    <col min="4612" max="4612" width="20.7265625" style="276" customWidth="1"/>
    <col min="4613" max="4613" width="2.453125" style="276" customWidth="1"/>
    <col min="4614" max="4614" width="16" style="276" customWidth="1"/>
    <col min="4615" max="4615" width="3.1796875" style="276" customWidth="1"/>
    <col min="4616" max="4616" width="16.1796875" style="276" customWidth="1"/>
    <col min="4617" max="4617" width="2.81640625" style="276" customWidth="1"/>
    <col min="4618" max="4618" width="15.26953125" style="276" customWidth="1"/>
    <col min="4619" max="4619" width="3.54296875" style="276" customWidth="1"/>
    <col min="4620" max="4620" width="13.81640625" style="276" bestFit="1" customWidth="1"/>
    <col min="4621" max="4621" width="2.81640625" style="276" customWidth="1"/>
    <col min="4622" max="4622" width="13.81640625" style="276" customWidth="1"/>
    <col min="4623" max="4623" width="3.81640625" style="276" customWidth="1"/>
    <col min="4624" max="4624" width="12.54296875" style="276" customWidth="1"/>
    <col min="4625" max="4859" width="11.26953125" style="276"/>
    <col min="4860" max="4860" width="6.453125" style="276" customWidth="1"/>
    <col min="4861" max="4861" width="4.26953125" style="276" customWidth="1"/>
    <col min="4862" max="4862" width="64.453125" style="276" customWidth="1"/>
    <col min="4863" max="4863" width="2.26953125" style="276" customWidth="1"/>
    <col min="4864" max="4864" width="14.1796875" style="276" customWidth="1"/>
    <col min="4865" max="4865" width="3.26953125" style="276" customWidth="1"/>
    <col min="4866" max="4866" width="12.54296875" style="276" customWidth="1"/>
    <col min="4867" max="4867" width="2.81640625" style="276" customWidth="1"/>
    <col min="4868" max="4868" width="20.7265625" style="276" customWidth="1"/>
    <col min="4869" max="4869" width="2.453125" style="276" customWidth="1"/>
    <col min="4870" max="4870" width="16" style="276" customWidth="1"/>
    <col min="4871" max="4871" width="3.1796875" style="276" customWidth="1"/>
    <col min="4872" max="4872" width="16.1796875" style="276" customWidth="1"/>
    <col min="4873" max="4873" width="2.81640625" style="276" customWidth="1"/>
    <col min="4874" max="4874" width="15.26953125" style="276" customWidth="1"/>
    <col min="4875" max="4875" width="3.54296875" style="276" customWidth="1"/>
    <col min="4876" max="4876" width="13.81640625" style="276" bestFit="1" customWidth="1"/>
    <col min="4877" max="4877" width="2.81640625" style="276" customWidth="1"/>
    <col min="4878" max="4878" width="13.81640625" style="276" customWidth="1"/>
    <col min="4879" max="4879" width="3.81640625" style="276" customWidth="1"/>
    <col min="4880" max="4880" width="12.54296875" style="276" customWidth="1"/>
    <col min="4881" max="5115" width="11.26953125" style="276"/>
    <col min="5116" max="5116" width="6.453125" style="276" customWidth="1"/>
    <col min="5117" max="5117" width="4.26953125" style="276" customWidth="1"/>
    <col min="5118" max="5118" width="64.453125" style="276" customWidth="1"/>
    <col min="5119" max="5119" width="2.26953125" style="276" customWidth="1"/>
    <col min="5120" max="5120" width="14.1796875" style="276" customWidth="1"/>
    <col min="5121" max="5121" width="3.26953125" style="276" customWidth="1"/>
    <col min="5122" max="5122" width="12.54296875" style="276" customWidth="1"/>
    <col min="5123" max="5123" width="2.81640625" style="276" customWidth="1"/>
    <col min="5124" max="5124" width="20.7265625" style="276" customWidth="1"/>
    <col min="5125" max="5125" width="2.453125" style="276" customWidth="1"/>
    <col min="5126" max="5126" width="16" style="276" customWidth="1"/>
    <col min="5127" max="5127" width="3.1796875" style="276" customWidth="1"/>
    <col min="5128" max="5128" width="16.1796875" style="276" customWidth="1"/>
    <col min="5129" max="5129" width="2.81640625" style="276" customWidth="1"/>
    <col min="5130" max="5130" width="15.26953125" style="276" customWidth="1"/>
    <col min="5131" max="5131" width="3.54296875" style="276" customWidth="1"/>
    <col min="5132" max="5132" width="13.81640625" style="276" bestFit="1" customWidth="1"/>
    <col min="5133" max="5133" width="2.81640625" style="276" customWidth="1"/>
    <col min="5134" max="5134" width="13.81640625" style="276" customWidth="1"/>
    <col min="5135" max="5135" width="3.81640625" style="276" customWidth="1"/>
    <col min="5136" max="5136" width="12.54296875" style="276" customWidth="1"/>
    <col min="5137" max="5371" width="11.26953125" style="276"/>
    <col min="5372" max="5372" width="6.453125" style="276" customWidth="1"/>
    <col min="5373" max="5373" width="4.26953125" style="276" customWidth="1"/>
    <col min="5374" max="5374" width="64.453125" style="276" customWidth="1"/>
    <col min="5375" max="5375" width="2.26953125" style="276" customWidth="1"/>
    <col min="5376" max="5376" width="14.1796875" style="276" customWidth="1"/>
    <col min="5377" max="5377" width="3.26953125" style="276" customWidth="1"/>
    <col min="5378" max="5378" width="12.54296875" style="276" customWidth="1"/>
    <col min="5379" max="5379" width="2.81640625" style="276" customWidth="1"/>
    <col min="5380" max="5380" width="20.7265625" style="276" customWidth="1"/>
    <col min="5381" max="5381" width="2.453125" style="276" customWidth="1"/>
    <col min="5382" max="5382" width="16" style="276" customWidth="1"/>
    <col min="5383" max="5383" width="3.1796875" style="276" customWidth="1"/>
    <col min="5384" max="5384" width="16.1796875" style="276" customWidth="1"/>
    <col min="5385" max="5385" width="2.81640625" style="276" customWidth="1"/>
    <col min="5386" max="5386" width="15.26953125" style="276" customWidth="1"/>
    <col min="5387" max="5387" width="3.54296875" style="276" customWidth="1"/>
    <col min="5388" max="5388" width="13.81640625" style="276" bestFit="1" customWidth="1"/>
    <col min="5389" max="5389" width="2.81640625" style="276" customWidth="1"/>
    <col min="5390" max="5390" width="13.81640625" style="276" customWidth="1"/>
    <col min="5391" max="5391" width="3.81640625" style="276" customWidth="1"/>
    <col min="5392" max="5392" width="12.54296875" style="276" customWidth="1"/>
    <col min="5393" max="5627" width="11.26953125" style="276"/>
    <col min="5628" max="5628" width="6.453125" style="276" customWidth="1"/>
    <col min="5629" max="5629" width="4.26953125" style="276" customWidth="1"/>
    <col min="5630" max="5630" width="64.453125" style="276" customWidth="1"/>
    <col min="5631" max="5631" width="2.26953125" style="276" customWidth="1"/>
    <col min="5632" max="5632" width="14.1796875" style="276" customWidth="1"/>
    <col min="5633" max="5633" width="3.26953125" style="276" customWidth="1"/>
    <col min="5634" max="5634" width="12.54296875" style="276" customWidth="1"/>
    <col min="5635" max="5635" width="2.81640625" style="276" customWidth="1"/>
    <col min="5636" max="5636" width="20.7265625" style="276" customWidth="1"/>
    <col min="5637" max="5637" width="2.453125" style="276" customWidth="1"/>
    <col min="5638" max="5638" width="16" style="276" customWidth="1"/>
    <col min="5639" max="5639" width="3.1796875" style="276" customWidth="1"/>
    <col min="5640" max="5640" width="16.1796875" style="276" customWidth="1"/>
    <col min="5641" max="5641" width="2.81640625" style="276" customWidth="1"/>
    <col min="5642" max="5642" width="15.26953125" style="276" customWidth="1"/>
    <col min="5643" max="5643" width="3.54296875" style="276" customWidth="1"/>
    <col min="5644" max="5644" width="13.81640625" style="276" bestFit="1" customWidth="1"/>
    <col min="5645" max="5645" width="2.81640625" style="276" customWidth="1"/>
    <col min="5646" max="5646" width="13.81640625" style="276" customWidth="1"/>
    <col min="5647" max="5647" width="3.81640625" style="276" customWidth="1"/>
    <col min="5648" max="5648" width="12.54296875" style="276" customWidth="1"/>
    <col min="5649" max="5883" width="11.26953125" style="276"/>
    <col min="5884" max="5884" width="6.453125" style="276" customWidth="1"/>
    <col min="5885" max="5885" width="4.26953125" style="276" customWidth="1"/>
    <col min="5886" max="5886" width="64.453125" style="276" customWidth="1"/>
    <col min="5887" max="5887" width="2.26953125" style="276" customWidth="1"/>
    <col min="5888" max="5888" width="14.1796875" style="276" customWidth="1"/>
    <col min="5889" max="5889" width="3.26953125" style="276" customWidth="1"/>
    <col min="5890" max="5890" width="12.54296875" style="276" customWidth="1"/>
    <col min="5891" max="5891" width="2.81640625" style="276" customWidth="1"/>
    <col min="5892" max="5892" width="20.7265625" style="276" customWidth="1"/>
    <col min="5893" max="5893" width="2.453125" style="276" customWidth="1"/>
    <col min="5894" max="5894" width="16" style="276" customWidth="1"/>
    <col min="5895" max="5895" width="3.1796875" style="276" customWidth="1"/>
    <col min="5896" max="5896" width="16.1796875" style="276" customWidth="1"/>
    <col min="5897" max="5897" width="2.81640625" style="276" customWidth="1"/>
    <col min="5898" max="5898" width="15.26953125" style="276" customWidth="1"/>
    <col min="5899" max="5899" width="3.54296875" style="276" customWidth="1"/>
    <col min="5900" max="5900" width="13.81640625" style="276" bestFit="1" customWidth="1"/>
    <col min="5901" max="5901" width="2.81640625" style="276" customWidth="1"/>
    <col min="5902" max="5902" width="13.81640625" style="276" customWidth="1"/>
    <col min="5903" max="5903" width="3.81640625" style="276" customWidth="1"/>
    <col min="5904" max="5904" width="12.54296875" style="276" customWidth="1"/>
    <col min="5905" max="6139" width="11.26953125" style="276"/>
    <col min="6140" max="6140" width="6.453125" style="276" customWidth="1"/>
    <col min="6141" max="6141" width="4.26953125" style="276" customWidth="1"/>
    <col min="6142" max="6142" width="64.453125" style="276" customWidth="1"/>
    <col min="6143" max="6143" width="2.26953125" style="276" customWidth="1"/>
    <col min="6144" max="6144" width="14.1796875" style="276" customWidth="1"/>
    <col min="6145" max="6145" width="3.26953125" style="276" customWidth="1"/>
    <col min="6146" max="6146" width="12.54296875" style="276" customWidth="1"/>
    <col min="6147" max="6147" width="2.81640625" style="276" customWidth="1"/>
    <col min="6148" max="6148" width="20.7265625" style="276" customWidth="1"/>
    <col min="6149" max="6149" width="2.453125" style="276" customWidth="1"/>
    <col min="6150" max="6150" width="16" style="276" customWidth="1"/>
    <col min="6151" max="6151" width="3.1796875" style="276" customWidth="1"/>
    <col min="6152" max="6152" width="16.1796875" style="276" customWidth="1"/>
    <col min="6153" max="6153" width="2.81640625" style="276" customWidth="1"/>
    <col min="6154" max="6154" width="15.26953125" style="276" customWidth="1"/>
    <col min="6155" max="6155" width="3.54296875" style="276" customWidth="1"/>
    <col min="6156" max="6156" width="13.81640625" style="276" bestFit="1" customWidth="1"/>
    <col min="6157" max="6157" width="2.81640625" style="276" customWidth="1"/>
    <col min="6158" max="6158" width="13.81640625" style="276" customWidth="1"/>
    <col min="6159" max="6159" width="3.81640625" style="276" customWidth="1"/>
    <col min="6160" max="6160" width="12.54296875" style="276" customWidth="1"/>
    <col min="6161" max="6395" width="11.26953125" style="276"/>
    <col min="6396" max="6396" width="6.453125" style="276" customWidth="1"/>
    <col min="6397" max="6397" width="4.26953125" style="276" customWidth="1"/>
    <col min="6398" max="6398" width="64.453125" style="276" customWidth="1"/>
    <col min="6399" max="6399" width="2.26953125" style="276" customWidth="1"/>
    <col min="6400" max="6400" width="14.1796875" style="276" customWidth="1"/>
    <col min="6401" max="6401" width="3.26953125" style="276" customWidth="1"/>
    <col min="6402" max="6402" width="12.54296875" style="276" customWidth="1"/>
    <col min="6403" max="6403" width="2.81640625" style="276" customWidth="1"/>
    <col min="6404" max="6404" width="20.7265625" style="276" customWidth="1"/>
    <col min="6405" max="6405" width="2.453125" style="276" customWidth="1"/>
    <col min="6406" max="6406" width="16" style="276" customWidth="1"/>
    <col min="6407" max="6407" width="3.1796875" style="276" customWidth="1"/>
    <col min="6408" max="6408" width="16.1796875" style="276" customWidth="1"/>
    <col min="6409" max="6409" width="2.81640625" style="276" customWidth="1"/>
    <col min="6410" max="6410" width="15.26953125" style="276" customWidth="1"/>
    <col min="6411" max="6411" width="3.54296875" style="276" customWidth="1"/>
    <col min="6412" max="6412" width="13.81640625" style="276" bestFit="1" customWidth="1"/>
    <col min="6413" max="6413" width="2.81640625" style="276" customWidth="1"/>
    <col min="6414" max="6414" width="13.81640625" style="276" customWidth="1"/>
    <col min="6415" max="6415" width="3.81640625" style="276" customWidth="1"/>
    <col min="6416" max="6416" width="12.54296875" style="276" customWidth="1"/>
    <col min="6417" max="6651" width="11.26953125" style="276"/>
    <col min="6652" max="6652" width="6.453125" style="276" customWidth="1"/>
    <col min="6653" max="6653" width="4.26953125" style="276" customWidth="1"/>
    <col min="6654" max="6654" width="64.453125" style="276" customWidth="1"/>
    <col min="6655" max="6655" width="2.26953125" style="276" customWidth="1"/>
    <col min="6656" max="6656" width="14.1796875" style="276" customWidth="1"/>
    <col min="6657" max="6657" width="3.26953125" style="276" customWidth="1"/>
    <col min="6658" max="6658" width="12.54296875" style="276" customWidth="1"/>
    <col min="6659" max="6659" width="2.81640625" style="276" customWidth="1"/>
    <col min="6660" max="6660" width="20.7265625" style="276" customWidth="1"/>
    <col min="6661" max="6661" width="2.453125" style="276" customWidth="1"/>
    <col min="6662" max="6662" width="16" style="276" customWidth="1"/>
    <col min="6663" max="6663" width="3.1796875" style="276" customWidth="1"/>
    <col min="6664" max="6664" width="16.1796875" style="276" customWidth="1"/>
    <col min="6665" max="6665" width="2.81640625" style="276" customWidth="1"/>
    <col min="6666" max="6666" width="15.26953125" style="276" customWidth="1"/>
    <col min="6667" max="6667" width="3.54296875" style="276" customWidth="1"/>
    <col min="6668" max="6668" width="13.81640625" style="276" bestFit="1" customWidth="1"/>
    <col min="6669" max="6669" width="2.81640625" style="276" customWidth="1"/>
    <col min="6670" max="6670" width="13.81640625" style="276" customWidth="1"/>
    <col min="6671" max="6671" width="3.81640625" style="276" customWidth="1"/>
    <col min="6672" max="6672" width="12.54296875" style="276" customWidth="1"/>
    <col min="6673" max="6907" width="11.26953125" style="276"/>
    <col min="6908" max="6908" width="6.453125" style="276" customWidth="1"/>
    <col min="6909" max="6909" width="4.26953125" style="276" customWidth="1"/>
    <col min="6910" max="6910" width="64.453125" style="276" customWidth="1"/>
    <col min="6911" max="6911" width="2.26953125" style="276" customWidth="1"/>
    <col min="6912" max="6912" width="14.1796875" style="276" customWidth="1"/>
    <col min="6913" max="6913" width="3.26953125" style="276" customWidth="1"/>
    <col min="6914" max="6914" width="12.54296875" style="276" customWidth="1"/>
    <col min="6915" max="6915" width="2.81640625" style="276" customWidth="1"/>
    <col min="6916" max="6916" width="20.7265625" style="276" customWidth="1"/>
    <col min="6917" max="6917" width="2.453125" style="276" customWidth="1"/>
    <col min="6918" max="6918" width="16" style="276" customWidth="1"/>
    <col min="6919" max="6919" width="3.1796875" style="276" customWidth="1"/>
    <col min="6920" max="6920" width="16.1796875" style="276" customWidth="1"/>
    <col min="6921" max="6921" width="2.81640625" style="276" customWidth="1"/>
    <col min="6922" max="6922" width="15.26953125" style="276" customWidth="1"/>
    <col min="6923" max="6923" width="3.54296875" style="276" customWidth="1"/>
    <col min="6924" max="6924" width="13.81640625" style="276" bestFit="1" customWidth="1"/>
    <col min="6925" max="6925" width="2.81640625" style="276" customWidth="1"/>
    <col min="6926" max="6926" width="13.81640625" style="276" customWidth="1"/>
    <col min="6927" max="6927" width="3.81640625" style="276" customWidth="1"/>
    <col min="6928" max="6928" width="12.54296875" style="276" customWidth="1"/>
    <col min="6929" max="7163" width="11.26953125" style="276"/>
    <col min="7164" max="7164" width="6.453125" style="276" customWidth="1"/>
    <col min="7165" max="7165" width="4.26953125" style="276" customWidth="1"/>
    <col min="7166" max="7166" width="64.453125" style="276" customWidth="1"/>
    <col min="7167" max="7167" width="2.26953125" style="276" customWidth="1"/>
    <col min="7168" max="7168" width="14.1796875" style="276" customWidth="1"/>
    <col min="7169" max="7169" width="3.26953125" style="276" customWidth="1"/>
    <col min="7170" max="7170" width="12.54296875" style="276" customWidth="1"/>
    <col min="7171" max="7171" width="2.81640625" style="276" customWidth="1"/>
    <col min="7172" max="7172" width="20.7265625" style="276" customWidth="1"/>
    <col min="7173" max="7173" width="2.453125" style="276" customWidth="1"/>
    <col min="7174" max="7174" width="16" style="276" customWidth="1"/>
    <col min="7175" max="7175" width="3.1796875" style="276" customWidth="1"/>
    <col min="7176" max="7176" width="16.1796875" style="276" customWidth="1"/>
    <col min="7177" max="7177" width="2.81640625" style="276" customWidth="1"/>
    <col min="7178" max="7178" width="15.26953125" style="276" customWidth="1"/>
    <col min="7179" max="7179" width="3.54296875" style="276" customWidth="1"/>
    <col min="7180" max="7180" width="13.81640625" style="276" bestFit="1" customWidth="1"/>
    <col min="7181" max="7181" width="2.81640625" style="276" customWidth="1"/>
    <col min="7182" max="7182" width="13.81640625" style="276" customWidth="1"/>
    <col min="7183" max="7183" width="3.81640625" style="276" customWidth="1"/>
    <col min="7184" max="7184" width="12.54296875" style="276" customWidth="1"/>
    <col min="7185" max="7419" width="11.26953125" style="276"/>
    <col min="7420" max="7420" width="6.453125" style="276" customWidth="1"/>
    <col min="7421" max="7421" width="4.26953125" style="276" customWidth="1"/>
    <col min="7422" max="7422" width="64.453125" style="276" customWidth="1"/>
    <col min="7423" max="7423" width="2.26953125" style="276" customWidth="1"/>
    <col min="7424" max="7424" width="14.1796875" style="276" customWidth="1"/>
    <col min="7425" max="7425" width="3.26953125" style="276" customWidth="1"/>
    <col min="7426" max="7426" width="12.54296875" style="276" customWidth="1"/>
    <col min="7427" max="7427" width="2.81640625" style="276" customWidth="1"/>
    <col min="7428" max="7428" width="20.7265625" style="276" customWidth="1"/>
    <col min="7429" max="7429" width="2.453125" style="276" customWidth="1"/>
    <col min="7430" max="7430" width="16" style="276" customWidth="1"/>
    <col min="7431" max="7431" width="3.1796875" style="276" customWidth="1"/>
    <col min="7432" max="7432" width="16.1796875" style="276" customWidth="1"/>
    <col min="7433" max="7433" width="2.81640625" style="276" customWidth="1"/>
    <col min="7434" max="7434" width="15.26953125" style="276" customWidth="1"/>
    <col min="7435" max="7435" width="3.54296875" style="276" customWidth="1"/>
    <col min="7436" max="7436" width="13.81640625" style="276" bestFit="1" customWidth="1"/>
    <col min="7437" max="7437" width="2.81640625" style="276" customWidth="1"/>
    <col min="7438" max="7438" width="13.81640625" style="276" customWidth="1"/>
    <col min="7439" max="7439" width="3.81640625" style="276" customWidth="1"/>
    <col min="7440" max="7440" width="12.54296875" style="276" customWidth="1"/>
    <col min="7441" max="7675" width="11.26953125" style="276"/>
    <col min="7676" max="7676" width="6.453125" style="276" customWidth="1"/>
    <col min="7677" max="7677" width="4.26953125" style="276" customWidth="1"/>
    <col min="7678" max="7678" width="64.453125" style="276" customWidth="1"/>
    <col min="7679" max="7679" width="2.26953125" style="276" customWidth="1"/>
    <col min="7680" max="7680" width="14.1796875" style="276" customWidth="1"/>
    <col min="7681" max="7681" width="3.26953125" style="276" customWidth="1"/>
    <col min="7682" max="7682" width="12.54296875" style="276" customWidth="1"/>
    <col min="7683" max="7683" width="2.81640625" style="276" customWidth="1"/>
    <col min="7684" max="7684" width="20.7265625" style="276" customWidth="1"/>
    <col min="7685" max="7685" width="2.453125" style="276" customWidth="1"/>
    <col min="7686" max="7686" width="16" style="276" customWidth="1"/>
    <col min="7687" max="7687" width="3.1796875" style="276" customWidth="1"/>
    <col min="7688" max="7688" width="16.1796875" style="276" customWidth="1"/>
    <col min="7689" max="7689" width="2.81640625" style="276" customWidth="1"/>
    <col min="7690" max="7690" width="15.26953125" style="276" customWidth="1"/>
    <col min="7691" max="7691" width="3.54296875" style="276" customWidth="1"/>
    <col min="7692" max="7692" width="13.81640625" style="276" bestFit="1" customWidth="1"/>
    <col min="7693" max="7693" width="2.81640625" style="276" customWidth="1"/>
    <col min="7694" max="7694" width="13.81640625" style="276" customWidth="1"/>
    <col min="7695" max="7695" width="3.81640625" style="276" customWidth="1"/>
    <col min="7696" max="7696" width="12.54296875" style="276" customWidth="1"/>
    <col min="7697" max="7931" width="11.26953125" style="276"/>
    <col min="7932" max="7932" width="6.453125" style="276" customWidth="1"/>
    <col min="7933" max="7933" width="4.26953125" style="276" customWidth="1"/>
    <col min="7934" max="7934" width="64.453125" style="276" customWidth="1"/>
    <col min="7935" max="7935" width="2.26953125" style="276" customWidth="1"/>
    <col min="7936" max="7936" width="14.1796875" style="276" customWidth="1"/>
    <col min="7937" max="7937" width="3.26953125" style="276" customWidth="1"/>
    <col min="7938" max="7938" width="12.54296875" style="276" customWidth="1"/>
    <col min="7939" max="7939" width="2.81640625" style="276" customWidth="1"/>
    <col min="7940" max="7940" width="20.7265625" style="276" customWidth="1"/>
    <col min="7941" max="7941" width="2.453125" style="276" customWidth="1"/>
    <col min="7942" max="7942" width="16" style="276" customWidth="1"/>
    <col min="7943" max="7943" width="3.1796875" style="276" customWidth="1"/>
    <col min="7944" max="7944" width="16.1796875" style="276" customWidth="1"/>
    <col min="7945" max="7945" width="2.81640625" style="276" customWidth="1"/>
    <col min="7946" max="7946" width="15.26953125" style="276" customWidth="1"/>
    <col min="7947" max="7947" width="3.54296875" style="276" customWidth="1"/>
    <col min="7948" max="7948" width="13.81640625" style="276" bestFit="1" customWidth="1"/>
    <col min="7949" max="7949" width="2.81640625" style="276" customWidth="1"/>
    <col min="7950" max="7950" width="13.81640625" style="276" customWidth="1"/>
    <col min="7951" max="7951" width="3.81640625" style="276" customWidth="1"/>
    <col min="7952" max="7952" width="12.54296875" style="276" customWidth="1"/>
    <col min="7953" max="8187" width="11.26953125" style="276"/>
    <col min="8188" max="8188" width="6.453125" style="276" customWidth="1"/>
    <col min="8189" max="8189" width="4.26953125" style="276" customWidth="1"/>
    <col min="8190" max="8190" width="64.453125" style="276" customWidth="1"/>
    <col min="8191" max="8191" width="2.26953125" style="276" customWidth="1"/>
    <col min="8192" max="8192" width="14.1796875" style="276" customWidth="1"/>
    <col min="8193" max="8193" width="3.26953125" style="276" customWidth="1"/>
    <col min="8194" max="8194" width="12.54296875" style="276" customWidth="1"/>
    <col min="8195" max="8195" width="2.81640625" style="276" customWidth="1"/>
    <col min="8196" max="8196" width="20.7265625" style="276" customWidth="1"/>
    <col min="8197" max="8197" width="2.453125" style="276" customWidth="1"/>
    <col min="8198" max="8198" width="16" style="276" customWidth="1"/>
    <col min="8199" max="8199" width="3.1796875" style="276" customWidth="1"/>
    <col min="8200" max="8200" width="16.1796875" style="276" customWidth="1"/>
    <col min="8201" max="8201" width="2.81640625" style="276" customWidth="1"/>
    <col min="8202" max="8202" width="15.26953125" style="276" customWidth="1"/>
    <col min="8203" max="8203" width="3.54296875" style="276" customWidth="1"/>
    <col min="8204" max="8204" width="13.81640625" style="276" bestFit="1" customWidth="1"/>
    <col min="8205" max="8205" width="2.81640625" style="276" customWidth="1"/>
    <col min="8206" max="8206" width="13.81640625" style="276" customWidth="1"/>
    <col min="8207" max="8207" width="3.81640625" style="276" customWidth="1"/>
    <col min="8208" max="8208" width="12.54296875" style="276" customWidth="1"/>
    <col min="8209" max="8443" width="11.26953125" style="276"/>
    <col min="8444" max="8444" width="6.453125" style="276" customWidth="1"/>
    <col min="8445" max="8445" width="4.26953125" style="276" customWidth="1"/>
    <col min="8446" max="8446" width="64.453125" style="276" customWidth="1"/>
    <col min="8447" max="8447" width="2.26953125" style="276" customWidth="1"/>
    <col min="8448" max="8448" width="14.1796875" style="276" customWidth="1"/>
    <col min="8449" max="8449" width="3.26953125" style="276" customWidth="1"/>
    <col min="8450" max="8450" width="12.54296875" style="276" customWidth="1"/>
    <col min="8451" max="8451" width="2.81640625" style="276" customWidth="1"/>
    <col min="8452" max="8452" width="20.7265625" style="276" customWidth="1"/>
    <col min="8453" max="8453" width="2.453125" style="276" customWidth="1"/>
    <col min="8454" max="8454" width="16" style="276" customWidth="1"/>
    <col min="8455" max="8455" width="3.1796875" style="276" customWidth="1"/>
    <col min="8456" max="8456" width="16.1796875" style="276" customWidth="1"/>
    <col min="8457" max="8457" width="2.81640625" style="276" customWidth="1"/>
    <col min="8458" max="8458" width="15.26953125" style="276" customWidth="1"/>
    <col min="8459" max="8459" width="3.54296875" style="276" customWidth="1"/>
    <col min="8460" max="8460" width="13.81640625" style="276" bestFit="1" customWidth="1"/>
    <col min="8461" max="8461" width="2.81640625" style="276" customWidth="1"/>
    <col min="8462" max="8462" width="13.81640625" style="276" customWidth="1"/>
    <col min="8463" max="8463" width="3.81640625" style="276" customWidth="1"/>
    <col min="8464" max="8464" width="12.54296875" style="276" customWidth="1"/>
    <col min="8465" max="8699" width="11.26953125" style="276"/>
    <col min="8700" max="8700" width="6.453125" style="276" customWidth="1"/>
    <col min="8701" max="8701" width="4.26953125" style="276" customWidth="1"/>
    <col min="8702" max="8702" width="64.453125" style="276" customWidth="1"/>
    <col min="8703" max="8703" width="2.26953125" style="276" customWidth="1"/>
    <col min="8704" max="8704" width="14.1796875" style="276" customWidth="1"/>
    <col min="8705" max="8705" width="3.26953125" style="276" customWidth="1"/>
    <col min="8706" max="8706" width="12.54296875" style="276" customWidth="1"/>
    <col min="8707" max="8707" width="2.81640625" style="276" customWidth="1"/>
    <col min="8708" max="8708" width="20.7265625" style="276" customWidth="1"/>
    <col min="8709" max="8709" width="2.453125" style="276" customWidth="1"/>
    <col min="8710" max="8710" width="16" style="276" customWidth="1"/>
    <col min="8711" max="8711" width="3.1796875" style="276" customWidth="1"/>
    <col min="8712" max="8712" width="16.1796875" style="276" customWidth="1"/>
    <col min="8713" max="8713" width="2.81640625" style="276" customWidth="1"/>
    <col min="8714" max="8714" width="15.26953125" style="276" customWidth="1"/>
    <col min="8715" max="8715" width="3.54296875" style="276" customWidth="1"/>
    <col min="8716" max="8716" width="13.81640625" style="276" bestFit="1" customWidth="1"/>
    <col min="8717" max="8717" width="2.81640625" style="276" customWidth="1"/>
    <col min="8718" max="8718" width="13.81640625" style="276" customWidth="1"/>
    <col min="8719" max="8719" width="3.81640625" style="276" customWidth="1"/>
    <col min="8720" max="8720" width="12.54296875" style="276" customWidth="1"/>
    <col min="8721" max="8955" width="11.26953125" style="276"/>
    <col min="8956" max="8956" width="6.453125" style="276" customWidth="1"/>
    <col min="8957" max="8957" width="4.26953125" style="276" customWidth="1"/>
    <col min="8958" max="8958" width="64.453125" style="276" customWidth="1"/>
    <col min="8959" max="8959" width="2.26953125" style="276" customWidth="1"/>
    <col min="8960" max="8960" width="14.1796875" style="276" customWidth="1"/>
    <col min="8961" max="8961" width="3.26953125" style="276" customWidth="1"/>
    <col min="8962" max="8962" width="12.54296875" style="276" customWidth="1"/>
    <col min="8963" max="8963" width="2.81640625" style="276" customWidth="1"/>
    <col min="8964" max="8964" width="20.7265625" style="276" customWidth="1"/>
    <col min="8965" max="8965" width="2.453125" style="276" customWidth="1"/>
    <col min="8966" max="8966" width="16" style="276" customWidth="1"/>
    <col min="8967" max="8967" width="3.1796875" style="276" customWidth="1"/>
    <col min="8968" max="8968" width="16.1796875" style="276" customWidth="1"/>
    <col min="8969" max="8969" width="2.81640625" style="276" customWidth="1"/>
    <col min="8970" max="8970" width="15.26953125" style="276" customWidth="1"/>
    <col min="8971" max="8971" width="3.54296875" style="276" customWidth="1"/>
    <col min="8972" max="8972" width="13.81640625" style="276" bestFit="1" customWidth="1"/>
    <col min="8973" max="8973" width="2.81640625" style="276" customWidth="1"/>
    <col min="8974" max="8974" width="13.81640625" style="276" customWidth="1"/>
    <col min="8975" max="8975" width="3.81640625" style="276" customWidth="1"/>
    <col min="8976" max="8976" width="12.54296875" style="276" customWidth="1"/>
    <col min="8977" max="9211" width="11.26953125" style="276"/>
    <col min="9212" max="9212" width="6.453125" style="276" customWidth="1"/>
    <col min="9213" max="9213" width="4.26953125" style="276" customWidth="1"/>
    <col min="9214" max="9214" width="64.453125" style="276" customWidth="1"/>
    <col min="9215" max="9215" width="2.26953125" style="276" customWidth="1"/>
    <col min="9216" max="9216" width="14.1796875" style="276" customWidth="1"/>
    <col min="9217" max="9217" width="3.26953125" style="276" customWidth="1"/>
    <col min="9218" max="9218" width="12.54296875" style="276" customWidth="1"/>
    <col min="9219" max="9219" width="2.81640625" style="276" customWidth="1"/>
    <col min="9220" max="9220" width="20.7265625" style="276" customWidth="1"/>
    <col min="9221" max="9221" width="2.453125" style="276" customWidth="1"/>
    <col min="9222" max="9222" width="16" style="276" customWidth="1"/>
    <col min="9223" max="9223" width="3.1796875" style="276" customWidth="1"/>
    <col min="9224" max="9224" width="16.1796875" style="276" customWidth="1"/>
    <col min="9225" max="9225" width="2.81640625" style="276" customWidth="1"/>
    <col min="9226" max="9226" width="15.26953125" style="276" customWidth="1"/>
    <col min="9227" max="9227" width="3.54296875" style="276" customWidth="1"/>
    <col min="9228" max="9228" width="13.81640625" style="276" bestFit="1" customWidth="1"/>
    <col min="9229" max="9229" width="2.81640625" style="276" customWidth="1"/>
    <col min="9230" max="9230" width="13.81640625" style="276" customWidth="1"/>
    <col min="9231" max="9231" width="3.81640625" style="276" customWidth="1"/>
    <col min="9232" max="9232" width="12.54296875" style="276" customWidth="1"/>
    <col min="9233" max="9467" width="11.26953125" style="276"/>
    <col min="9468" max="9468" width="6.453125" style="276" customWidth="1"/>
    <col min="9469" max="9469" width="4.26953125" style="276" customWidth="1"/>
    <col min="9470" max="9470" width="64.453125" style="276" customWidth="1"/>
    <col min="9471" max="9471" width="2.26953125" style="276" customWidth="1"/>
    <col min="9472" max="9472" width="14.1796875" style="276" customWidth="1"/>
    <col min="9473" max="9473" width="3.26953125" style="276" customWidth="1"/>
    <col min="9474" max="9474" width="12.54296875" style="276" customWidth="1"/>
    <col min="9475" max="9475" width="2.81640625" style="276" customWidth="1"/>
    <col min="9476" max="9476" width="20.7265625" style="276" customWidth="1"/>
    <col min="9477" max="9477" width="2.453125" style="276" customWidth="1"/>
    <col min="9478" max="9478" width="16" style="276" customWidth="1"/>
    <col min="9479" max="9479" width="3.1796875" style="276" customWidth="1"/>
    <col min="9480" max="9480" width="16.1796875" style="276" customWidth="1"/>
    <col min="9481" max="9481" width="2.81640625" style="276" customWidth="1"/>
    <col min="9482" max="9482" width="15.26953125" style="276" customWidth="1"/>
    <col min="9483" max="9483" width="3.54296875" style="276" customWidth="1"/>
    <col min="9484" max="9484" width="13.81640625" style="276" bestFit="1" customWidth="1"/>
    <col min="9485" max="9485" width="2.81640625" style="276" customWidth="1"/>
    <col min="9486" max="9486" width="13.81640625" style="276" customWidth="1"/>
    <col min="9487" max="9487" width="3.81640625" style="276" customWidth="1"/>
    <col min="9488" max="9488" width="12.54296875" style="276" customWidth="1"/>
    <col min="9489" max="9723" width="11.26953125" style="276"/>
    <col min="9724" max="9724" width="6.453125" style="276" customWidth="1"/>
    <col min="9725" max="9725" width="4.26953125" style="276" customWidth="1"/>
    <col min="9726" max="9726" width="64.453125" style="276" customWidth="1"/>
    <col min="9727" max="9727" width="2.26953125" style="276" customWidth="1"/>
    <col min="9728" max="9728" width="14.1796875" style="276" customWidth="1"/>
    <col min="9729" max="9729" width="3.26953125" style="276" customWidth="1"/>
    <col min="9730" max="9730" width="12.54296875" style="276" customWidth="1"/>
    <col min="9731" max="9731" width="2.81640625" style="276" customWidth="1"/>
    <col min="9732" max="9732" width="20.7265625" style="276" customWidth="1"/>
    <col min="9733" max="9733" width="2.453125" style="276" customWidth="1"/>
    <col min="9734" max="9734" width="16" style="276" customWidth="1"/>
    <col min="9735" max="9735" width="3.1796875" style="276" customWidth="1"/>
    <col min="9736" max="9736" width="16.1796875" style="276" customWidth="1"/>
    <col min="9737" max="9737" width="2.81640625" style="276" customWidth="1"/>
    <col min="9738" max="9738" width="15.26953125" style="276" customWidth="1"/>
    <col min="9739" max="9739" width="3.54296875" style="276" customWidth="1"/>
    <col min="9740" max="9740" width="13.81640625" style="276" bestFit="1" customWidth="1"/>
    <col min="9741" max="9741" width="2.81640625" style="276" customWidth="1"/>
    <col min="9742" max="9742" width="13.81640625" style="276" customWidth="1"/>
    <col min="9743" max="9743" width="3.81640625" style="276" customWidth="1"/>
    <col min="9744" max="9744" width="12.54296875" style="276" customWidth="1"/>
    <col min="9745" max="9979" width="11.26953125" style="276"/>
    <col min="9980" max="9980" width="6.453125" style="276" customWidth="1"/>
    <col min="9981" max="9981" width="4.26953125" style="276" customWidth="1"/>
    <col min="9982" max="9982" width="64.453125" style="276" customWidth="1"/>
    <col min="9983" max="9983" width="2.26953125" style="276" customWidth="1"/>
    <col min="9984" max="9984" width="14.1796875" style="276" customWidth="1"/>
    <col min="9985" max="9985" width="3.26953125" style="276" customWidth="1"/>
    <col min="9986" max="9986" width="12.54296875" style="276" customWidth="1"/>
    <col min="9987" max="9987" width="2.81640625" style="276" customWidth="1"/>
    <col min="9988" max="9988" width="20.7265625" style="276" customWidth="1"/>
    <col min="9989" max="9989" width="2.453125" style="276" customWidth="1"/>
    <col min="9990" max="9990" width="16" style="276" customWidth="1"/>
    <col min="9991" max="9991" width="3.1796875" style="276" customWidth="1"/>
    <col min="9992" max="9992" width="16.1796875" style="276" customWidth="1"/>
    <col min="9993" max="9993" width="2.81640625" style="276" customWidth="1"/>
    <col min="9994" max="9994" width="15.26953125" style="276" customWidth="1"/>
    <col min="9995" max="9995" width="3.54296875" style="276" customWidth="1"/>
    <col min="9996" max="9996" width="13.81640625" style="276" bestFit="1" customWidth="1"/>
    <col min="9997" max="9997" width="2.81640625" style="276" customWidth="1"/>
    <col min="9998" max="9998" width="13.81640625" style="276" customWidth="1"/>
    <col min="9999" max="9999" width="3.81640625" style="276" customWidth="1"/>
    <col min="10000" max="10000" width="12.54296875" style="276" customWidth="1"/>
    <col min="10001" max="10235" width="11.26953125" style="276"/>
    <col min="10236" max="10236" width="6.453125" style="276" customWidth="1"/>
    <col min="10237" max="10237" width="4.26953125" style="276" customWidth="1"/>
    <col min="10238" max="10238" width="64.453125" style="276" customWidth="1"/>
    <col min="10239" max="10239" width="2.26953125" style="276" customWidth="1"/>
    <col min="10240" max="10240" width="14.1796875" style="276" customWidth="1"/>
    <col min="10241" max="10241" width="3.26953125" style="276" customWidth="1"/>
    <col min="10242" max="10242" width="12.54296875" style="276" customWidth="1"/>
    <col min="10243" max="10243" width="2.81640625" style="276" customWidth="1"/>
    <col min="10244" max="10244" width="20.7265625" style="276" customWidth="1"/>
    <col min="10245" max="10245" width="2.453125" style="276" customWidth="1"/>
    <col min="10246" max="10246" width="16" style="276" customWidth="1"/>
    <col min="10247" max="10247" width="3.1796875" style="276" customWidth="1"/>
    <col min="10248" max="10248" width="16.1796875" style="276" customWidth="1"/>
    <col min="10249" max="10249" width="2.81640625" style="276" customWidth="1"/>
    <col min="10250" max="10250" width="15.26953125" style="276" customWidth="1"/>
    <col min="10251" max="10251" width="3.54296875" style="276" customWidth="1"/>
    <col min="10252" max="10252" width="13.81640625" style="276" bestFit="1" customWidth="1"/>
    <col min="10253" max="10253" width="2.81640625" style="276" customWidth="1"/>
    <col min="10254" max="10254" width="13.81640625" style="276" customWidth="1"/>
    <col min="10255" max="10255" width="3.81640625" style="276" customWidth="1"/>
    <col min="10256" max="10256" width="12.54296875" style="276" customWidth="1"/>
    <col min="10257" max="10491" width="11.26953125" style="276"/>
    <col min="10492" max="10492" width="6.453125" style="276" customWidth="1"/>
    <col min="10493" max="10493" width="4.26953125" style="276" customWidth="1"/>
    <col min="10494" max="10494" width="64.453125" style="276" customWidth="1"/>
    <col min="10495" max="10495" width="2.26953125" style="276" customWidth="1"/>
    <col min="10496" max="10496" width="14.1796875" style="276" customWidth="1"/>
    <col min="10497" max="10497" width="3.26953125" style="276" customWidth="1"/>
    <col min="10498" max="10498" width="12.54296875" style="276" customWidth="1"/>
    <col min="10499" max="10499" width="2.81640625" style="276" customWidth="1"/>
    <col min="10500" max="10500" width="20.7265625" style="276" customWidth="1"/>
    <col min="10501" max="10501" width="2.453125" style="276" customWidth="1"/>
    <col min="10502" max="10502" width="16" style="276" customWidth="1"/>
    <col min="10503" max="10503" width="3.1796875" style="276" customWidth="1"/>
    <col min="10504" max="10504" width="16.1796875" style="276" customWidth="1"/>
    <col min="10505" max="10505" width="2.81640625" style="276" customWidth="1"/>
    <col min="10506" max="10506" width="15.26953125" style="276" customWidth="1"/>
    <col min="10507" max="10507" width="3.54296875" style="276" customWidth="1"/>
    <col min="10508" max="10508" width="13.81640625" style="276" bestFit="1" customWidth="1"/>
    <col min="10509" max="10509" width="2.81640625" style="276" customWidth="1"/>
    <col min="10510" max="10510" width="13.81640625" style="276" customWidth="1"/>
    <col min="10511" max="10511" width="3.81640625" style="276" customWidth="1"/>
    <col min="10512" max="10512" width="12.54296875" style="276" customWidth="1"/>
    <col min="10513" max="10747" width="11.26953125" style="276"/>
    <col min="10748" max="10748" width="6.453125" style="276" customWidth="1"/>
    <col min="10749" max="10749" width="4.26953125" style="276" customWidth="1"/>
    <col min="10750" max="10750" width="64.453125" style="276" customWidth="1"/>
    <col min="10751" max="10751" width="2.26953125" style="276" customWidth="1"/>
    <col min="10752" max="10752" width="14.1796875" style="276" customWidth="1"/>
    <col min="10753" max="10753" width="3.26953125" style="276" customWidth="1"/>
    <col min="10754" max="10754" width="12.54296875" style="276" customWidth="1"/>
    <col min="10755" max="10755" width="2.81640625" style="276" customWidth="1"/>
    <col min="10756" max="10756" width="20.7265625" style="276" customWidth="1"/>
    <col min="10757" max="10757" width="2.453125" style="276" customWidth="1"/>
    <col min="10758" max="10758" width="16" style="276" customWidth="1"/>
    <col min="10759" max="10759" width="3.1796875" style="276" customWidth="1"/>
    <col min="10760" max="10760" width="16.1796875" style="276" customWidth="1"/>
    <col min="10761" max="10761" width="2.81640625" style="276" customWidth="1"/>
    <col min="10762" max="10762" width="15.26953125" style="276" customWidth="1"/>
    <col min="10763" max="10763" width="3.54296875" style="276" customWidth="1"/>
    <col min="10764" max="10764" width="13.81640625" style="276" bestFit="1" customWidth="1"/>
    <col min="10765" max="10765" width="2.81640625" style="276" customWidth="1"/>
    <col min="10766" max="10766" width="13.81640625" style="276" customWidth="1"/>
    <col min="10767" max="10767" width="3.81640625" style="276" customWidth="1"/>
    <col min="10768" max="10768" width="12.54296875" style="276" customWidth="1"/>
    <col min="10769" max="11003" width="11.26953125" style="276"/>
    <col min="11004" max="11004" width="6.453125" style="276" customWidth="1"/>
    <col min="11005" max="11005" width="4.26953125" style="276" customWidth="1"/>
    <col min="11006" max="11006" width="64.453125" style="276" customWidth="1"/>
    <col min="11007" max="11007" width="2.26953125" style="276" customWidth="1"/>
    <col min="11008" max="11008" width="14.1796875" style="276" customWidth="1"/>
    <col min="11009" max="11009" width="3.26953125" style="276" customWidth="1"/>
    <col min="11010" max="11010" width="12.54296875" style="276" customWidth="1"/>
    <col min="11011" max="11011" width="2.81640625" style="276" customWidth="1"/>
    <col min="11012" max="11012" width="20.7265625" style="276" customWidth="1"/>
    <col min="11013" max="11013" width="2.453125" style="276" customWidth="1"/>
    <col min="11014" max="11014" width="16" style="276" customWidth="1"/>
    <col min="11015" max="11015" width="3.1796875" style="276" customWidth="1"/>
    <col min="11016" max="11016" width="16.1796875" style="276" customWidth="1"/>
    <col min="11017" max="11017" width="2.81640625" style="276" customWidth="1"/>
    <col min="11018" max="11018" width="15.26953125" style="276" customWidth="1"/>
    <col min="11019" max="11019" width="3.54296875" style="276" customWidth="1"/>
    <col min="11020" max="11020" width="13.81640625" style="276" bestFit="1" customWidth="1"/>
    <col min="11021" max="11021" width="2.81640625" style="276" customWidth="1"/>
    <col min="11022" max="11022" width="13.81640625" style="276" customWidth="1"/>
    <col min="11023" max="11023" width="3.81640625" style="276" customWidth="1"/>
    <col min="11024" max="11024" width="12.54296875" style="276" customWidth="1"/>
    <col min="11025" max="11259" width="11.26953125" style="276"/>
    <col min="11260" max="11260" width="6.453125" style="276" customWidth="1"/>
    <col min="11261" max="11261" width="4.26953125" style="276" customWidth="1"/>
    <col min="11262" max="11262" width="64.453125" style="276" customWidth="1"/>
    <col min="11263" max="11263" width="2.26953125" style="276" customWidth="1"/>
    <col min="11264" max="11264" width="14.1796875" style="276" customWidth="1"/>
    <col min="11265" max="11265" width="3.26953125" style="276" customWidth="1"/>
    <col min="11266" max="11266" width="12.54296875" style="276" customWidth="1"/>
    <col min="11267" max="11267" width="2.81640625" style="276" customWidth="1"/>
    <col min="11268" max="11268" width="20.7265625" style="276" customWidth="1"/>
    <col min="11269" max="11269" width="2.453125" style="276" customWidth="1"/>
    <col min="11270" max="11270" width="16" style="276" customWidth="1"/>
    <col min="11271" max="11271" width="3.1796875" style="276" customWidth="1"/>
    <col min="11272" max="11272" width="16.1796875" style="276" customWidth="1"/>
    <col min="11273" max="11273" width="2.81640625" style="276" customWidth="1"/>
    <col min="11274" max="11274" width="15.26953125" style="276" customWidth="1"/>
    <col min="11275" max="11275" width="3.54296875" style="276" customWidth="1"/>
    <col min="11276" max="11276" width="13.81640625" style="276" bestFit="1" customWidth="1"/>
    <col min="11277" max="11277" width="2.81640625" style="276" customWidth="1"/>
    <col min="11278" max="11278" width="13.81640625" style="276" customWidth="1"/>
    <col min="11279" max="11279" width="3.81640625" style="276" customWidth="1"/>
    <col min="11280" max="11280" width="12.54296875" style="276" customWidth="1"/>
    <col min="11281" max="11515" width="11.26953125" style="276"/>
    <col min="11516" max="11516" width="6.453125" style="276" customWidth="1"/>
    <col min="11517" max="11517" width="4.26953125" style="276" customWidth="1"/>
    <col min="11518" max="11518" width="64.453125" style="276" customWidth="1"/>
    <col min="11519" max="11519" width="2.26953125" style="276" customWidth="1"/>
    <col min="11520" max="11520" width="14.1796875" style="276" customWidth="1"/>
    <col min="11521" max="11521" width="3.26953125" style="276" customWidth="1"/>
    <col min="11522" max="11522" width="12.54296875" style="276" customWidth="1"/>
    <col min="11523" max="11523" width="2.81640625" style="276" customWidth="1"/>
    <col min="11524" max="11524" width="20.7265625" style="276" customWidth="1"/>
    <col min="11525" max="11525" width="2.453125" style="276" customWidth="1"/>
    <col min="11526" max="11526" width="16" style="276" customWidth="1"/>
    <col min="11527" max="11527" width="3.1796875" style="276" customWidth="1"/>
    <col min="11528" max="11528" width="16.1796875" style="276" customWidth="1"/>
    <col min="11529" max="11529" width="2.81640625" style="276" customWidth="1"/>
    <col min="11530" max="11530" width="15.26953125" style="276" customWidth="1"/>
    <col min="11531" max="11531" width="3.54296875" style="276" customWidth="1"/>
    <col min="11532" max="11532" width="13.81640625" style="276" bestFit="1" customWidth="1"/>
    <col min="11533" max="11533" width="2.81640625" style="276" customWidth="1"/>
    <col min="11534" max="11534" width="13.81640625" style="276" customWidth="1"/>
    <col min="11535" max="11535" width="3.81640625" style="276" customWidth="1"/>
    <col min="11536" max="11536" width="12.54296875" style="276" customWidth="1"/>
    <col min="11537" max="11771" width="11.26953125" style="276"/>
    <col min="11772" max="11772" width="6.453125" style="276" customWidth="1"/>
    <col min="11773" max="11773" width="4.26953125" style="276" customWidth="1"/>
    <col min="11774" max="11774" width="64.453125" style="276" customWidth="1"/>
    <col min="11775" max="11775" width="2.26953125" style="276" customWidth="1"/>
    <col min="11776" max="11776" width="14.1796875" style="276" customWidth="1"/>
    <col min="11777" max="11777" width="3.26953125" style="276" customWidth="1"/>
    <col min="11778" max="11778" width="12.54296875" style="276" customWidth="1"/>
    <col min="11779" max="11779" width="2.81640625" style="276" customWidth="1"/>
    <col min="11780" max="11780" width="20.7265625" style="276" customWidth="1"/>
    <col min="11781" max="11781" width="2.453125" style="276" customWidth="1"/>
    <col min="11782" max="11782" width="16" style="276" customWidth="1"/>
    <col min="11783" max="11783" width="3.1796875" style="276" customWidth="1"/>
    <col min="11784" max="11784" width="16.1796875" style="276" customWidth="1"/>
    <col min="11785" max="11785" width="2.81640625" style="276" customWidth="1"/>
    <col min="11786" max="11786" width="15.26953125" style="276" customWidth="1"/>
    <col min="11787" max="11787" width="3.54296875" style="276" customWidth="1"/>
    <col min="11788" max="11788" width="13.81640625" style="276" bestFit="1" customWidth="1"/>
    <col min="11789" max="11789" width="2.81640625" style="276" customWidth="1"/>
    <col min="11790" max="11790" width="13.81640625" style="276" customWidth="1"/>
    <col min="11791" max="11791" width="3.81640625" style="276" customWidth="1"/>
    <col min="11792" max="11792" width="12.54296875" style="276" customWidth="1"/>
    <col min="11793" max="12027" width="11.26953125" style="276"/>
    <col min="12028" max="12028" width="6.453125" style="276" customWidth="1"/>
    <col min="12029" max="12029" width="4.26953125" style="276" customWidth="1"/>
    <col min="12030" max="12030" width="64.453125" style="276" customWidth="1"/>
    <col min="12031" max="12031" width="2.26953125" style="276" customWidth="1"/>
    <col min="12032" max="12032" width="14.1796875" style="276" customWidth="1"/>
    <col min="12033" max="12033" width="3.26953125" style="276" customWidth="1"/>
    <col min="12034" max="12034" width="12.54296875" style="276" customWidth="1"/>
    <col min="12035" max="12035" width="2.81640625" style="276" customWidth="1"/>
    <col min="12036" max="12036" width="20.7265625" style="276" customWidth="1"/>
    <col min="12037" max="12037" width="2.453125" style="276" customWidth="1"/>
    <col min="12038" max="12038" width="16" style="276" customWidth="1"/>
    <col min="12039" max="12039" width="3.1796875" style="276" customWidth="1"/>
    <col min="12040" max="12040" width="16.1796875" style="276" customWidth="1"/>
    <col min="12041" max="12041" width="2.81640625" style="276" customWidth="1"/>
    <col min="12042" max="12042" width="15.26953125" style="276" customWidth="1"/>
    <col min="12043" max="12043" width="3.54296875" style="276" customWidth="1"/>
    <col min="12044" max="12044" width="13.81640625" style="276" bestFit="1" customWidth="1"/>
    <col min="12045" max="12045" width="2.81640625" style="276" customWidth="1"/>
    <col min="12046" max="12046" width="13.81640625" style="276" customWidth="1"/>
    <col min="12047" max="12047" width="3.81640625" style="276" customWidth="1"/>
    <col min="12048" max="12048" width="12.54296875" style="276" customWidth="1"/>
    <col min="12049" max="12283" width="11.26953125" style="276"/>
    <col min="12284" max="12284" width="6.453125" style="276" customWidth="1"/>
    <col min="12285" max="12285" width="4.26953125" style="276" customWidth="1"/>
    <col min="12286" max="12286" width="64.453125" style="276" customWidth="1"/>
    <col min="12287" max="12287" width="2.26953125" style="276" customWidth="1"/>
    <col min="12288" max="12288" width="14.1796875" style="276" customWidth="1"/>
    <col min="12289" max="12289" width="3.26953125" style="276" customWidth="1"/>
    <col min="12290" max="12290" width="12.54296875" style="276" customWidth="1"/>
    <col min="12291" max="12291" width="2.81640625" style="276" customWidth="1"/>
    <col min="12292" max="12292" width="20.7265625" style="276" customWidth="1"/>
    <col min="12293" max="12293" width="2.453125" style="276" customWidth="1"/>
    <col min="12294" max="12294" width="16" style="276" customWidth="1"/>
    <col min="12295" max="12295" width="3.1796875" style="276" customWidth="1"/>
    <col min="12296" max="12296" width="16.1796875" style="276" customWidth="1"/>
    <col min="12297" max="12297" width="2.81640625" style="276" customWidth="1"/>
    <col min="12298" max="12298" width="15.26953125" style="276" customWidth="1"/>
    <col min="12299" max="12299" width="3.54296875" style="276" customWidth="1"/>
    <col min="12300" max="12300" width="13.81640625" style="276" bestFit="1" customWidth="1"/>
    <col min="12301" max="12301" width="2.81640625" style="276" customWidth="1"/>
    <col min="12302" max="12302" width="13.81640625" style="276" customWidth="1"/>
    <col min="12303" max="12303" width="3.81640625" style="276" customWidth="1"/>
    <col min="12304" max="12304" width="12.54296875" style="276" customWidth="1"/>
    <col min="12305" max="12539" width="11.26953125" style="276"/>
    <col min="12540" max="12540" width="6.453125" style="276" customWidth="1"/>
    <col min="12541" max="12541" width="4.26953125" style="276" customWidth="1"/>
    <col min="12542" max="12542" width="64.453125" style="276" customWidth="1"/>
    <col min="12543" max="12543" width="2.26953125" style="276" customWidth="1"/>
    <col min="12544" max="12544" width="14.1796875" style="276" customWidth="1"/>
    <col min="12545" max="12545" width="3.26953125" style="276" customWidth="1"/>
    <col min="12546" max="12546" width="12.54296875" style="276" customWidth="1"/>
    <col min="12547" max="12547" width="2.81640625" style="276" customWidth="1"/>
    <col min="12548" max="12548" width="20.7265625" style="276" customWidth="1"/>
    <col min="12549" max="12549" width="2.453125" style="276" customWidth="1"/>
    <col min="12550" max="12550" width="16" style="276" customWidth="1"/>
    <col min="12551" max="12551" width="3.1796875" style="276" customWidth="1"/>
    <col min="12552" max="12552" width="16.1796875" style="276" customWidth="1"/>
    <col min="12553" max="12553" width="2.81640625" style="276" customWidth="1"/>
    <col min="12554" max="12554" width="15.26953125" style="276" customWidth="1"/>
    <col min="12555" max="12555" width="3.54296875" style="276" customWidth="1"/>
    <col min="12556" max="12556" width="13.81640625" style="276" bestFit="1" customWidth="1"/>
    <col min="12557" max="12557" width="2.81640625" style="276" customWidth="1"/>
    <col min="12558" max="12558" width="13.81640625" style="276" customWidth="1"/>
    <col min="12559" max="12559" width="3.81640625" style="276" customWidth="1"/>
    <col min="12560" max="12560" width="12.54296875" style="276" customWidth="1"/>
    <col min="12561" max="12795" width="11.26953125" style="276"/>
    <col min="12796" max="12796" width="6.453125" style="276" customWidth="1"/>
    <col min="12797" max="12797" width="4.26953125" style="276" customWidth="1"/>
    <col min="12798" max="12798" width="64.453125" style="276" customWidth="1"/>
    <col min="12799" max="12799" width="2.26953125" style="276" customWidth="1"/>
    <col min="12800" max="12800" width="14.1796875" style="276" customWidth="1"/>
    <col min="12801" max="12801" width="3.26953125" style="276" customWidth="1"/>
    <col min="12802" max="12802" width="12.54296875" style="276" customWidth="1"/>
    <col min="12803" max="12803" width="2.81640625" style="276" customWidth="1"/>
    <col min="12804" max="12804" width="20.7265625" style="276" customWidth="1"/>
    <col min="12805" max="12805" width="2.453125" style="276" customWidth="1"/>
    <col min="12806" max="12806" width="16" style="276" customWidth="1"/>
    <col min="12807" max="12807" width="3.1796875" style="276" customWidth="1"/>
    <col min="12808" max="12808" width="16.1796875" style="276" customWidth="1"/>
    <col min="12809" max="12809" width="2.81640625" style="276" customWidth="1"/>
    <col min="12810" max="12810" width="15.26953125" style="276" customWidth="1"/>
    <col min="12811" max="12811" width="3.54296875" style="276" customWidth="1"/>
    <col min="12812" max="12812" width="13.81640625" style="276" bestFit="1" customWidth="1"/>
    <col min="12813" max="12813" width="2.81640625" style="276" customWidth="1"/>
    <col min="12814" max="12814" width="13.81640625" style="276" customWidth="1"/>
    <col min="12815" max="12815" width="3.81640625" style="276" customWidth="1"/>
    <col min="12816" max="12816" width="12.54296875" style="276" customWidth="1"/>
    <col min="12817" max="13051" width="11.26953125" style="276"/>
    <col min="13052" max="13052" width="6.453125" style="276" customWidth="1"/>
    <col min="13053" max="13053" width="4.26953125" style="276" customWidth="1"/>
    <col min="13054" max="13054" width="64.453125" style="276" customWidth="1"/>
    <col min="13055" max="13055" width="2.26953125" style="276" customWidth="1"/>
    <col min="13056" max="13056" width="14.1796875" style="276" customWidth="1"/>
    <col min="13057" max="13057" width="3.26953125" style="276" customWidth="1"/>
    <col min="13058" max="13058" width="12.54296875" style="276" customWidth="1"/>
    <col min="13059" max="13059" width="2.81640625" style="276" customWidth="1"/>
    <col min="13060" max="13060" width="20.7265625" style="276" customWidth="1"/>
    <col min="13061" max="13061" width="2.453125" style="276" customWidth="1"/>
    <col min="13062" max="13062" width="16" style="276" customWidth="1"/>
    <col min="13063" max="13063" width="3.1796875" style="276" customWidth="1"/>
    <col min="13064" max="13064" width="16.1796875" style="276" customWidth="1"/>
    <col min="13065" max="13065" width="2.81640625" style="276" customWidth="1"/>
    <col min="13066" max="13066" width="15.26953125" style="276" customWidth="1"/>
    <col min="13067" max="13067" width="3.54296875" style="276" customWidth="1"/>
    <col min="13068" max="13068" width="13.81640625" style="276" bestFit="1" customWidth="1"/>
    <col min="13069" max="13069" width="2.81640625" style="276" customWidth="1"/>
    <col min="13070" max="13070" width="13.81640625" style="276" customWidth="1"/>
    <col min="13071" max="13071" width="3.81640625" style="276" customWidth="1"/>
    <col min="13072" max="13072" width="12.54296875" style="276" customWidth="1"/>
    <col min="13073" max="13307" width="11.26953125" style="276"/>
    <col min="13308" max="13308" width="6.453125" style="276" customWidth="1"/>
    <col min="13309" max="13309" width="4.26953125" style="276" customWidth="1"/>
    <col min="13310" max="13310" width="64.453125" style="276" customWidth="1"/>
    <col min="13311" max="13311" width="2.26953125" style="276" customWidth="1"/>
    <col min="13312" max="13312" width="14.1796875" style="276" customWidth="1"/>
    <col min="13313" max="13313" width="3.26953125" style="276" customWidth="1"/>
    <col min="13314" max="13314" width="12.54296875" style="276" customWidth="1"/>
    <col min="13315" max="13315" width="2.81640625" style="276" customWidth="1"/>
    <col min="13316" max="13316" width="20.7265625" style="276" customWidth="1"/>
    <col min="13317" max="13317" width="2.453125" style="276" customWidth="1"/>
    <col min="13318" max="13318" width="16" style="276" customWidth="1"/>
    <col min="13319" max="13319" width="3.1796875" style="276" customWidth="1"/>
    <col min="13320" max="13320" width="16.1796875" style="276" customWidth="1"/>
    <col min="13321" max="13321" width="2.81640625" style="276" customWidth="1"/>
    <col min="13322" max="13322" width="15.26953125" style="276" customWidth="1"/>
    <col min="13323" max="13323" width="3.54296875" style="276" customWidth="1"/>
    <col min="13324" max="13324" width="13.81640625" style="276" bestFit="1" customWidth="1"/>
    <col min="13325" max="13325" width="2.81640625" style="276" customWidth="1"/>
    <col min="13326" max="13326" width="13.81640625" style="276" customWidth="1"/>
    <col min="13327" max="13327" width="3.81640625" style="276" customWidth="1"/>
    <col min="13328" max="13328" width="12.54296875" style="276" customWidth="1"/>
    <col min="13329" max="13563" width="11.26953125" style="276"/>
    <col min="13564" max="13564" width="6.453125" style="276" customWidth="1"/>
    <col min="13565" max="13565" width="4.26953125" style="276" customWidth="1"/>
    <col min="13566" max="13566" width="64.453125" style="276" customWidth="1"/>
    <col min="13567" max="13567" width="2.26953125" style="276" customWidth="1"/>
    <col min="13568" max="13568" width="14.1796875" style="276" customWidth="1"/>
    <col min="13569" max="13569" width="3.26953125" style="276" customWidth="1"/>
    <col min="13570" max="13570" width="12.54296875" style="276" customWidth="1"/>
    <col min="13571" max="13571" width="2.81640625" style="276" customWidth="1"/>
    <col min="13572" max="13572" width="20.7265625" style="276" customWidth="1"/>
    <col min="13573" max="13573" width="2.453125" style="276" customWidth="1"/>
    <col min="13574" max="13574" width="16" style="276" customWidth="1"/>
    <col min="13575" max="13575" width="3.1796875" style="276" customWidth="1"/>
    <col min="13576" max="13576" width="16.1796875" style="276" customWidth="1"/>
    <col min="13577" max="13577" width="2.81640625" style="276" customWidth="1"/>
    <col min="13578" max="13578" width="15.26953125" style="276" customWidth="1"/>
    <col min="13579" max="13579" width="3.54296875" style="276" customWidth="1"/>
    <col min="13580" max="13580" width="13.81640625" style="276" bestFit="1" customWidth="1"/>
    <col min="13581" max="13581" width="2.81640625" style="276" customWidth="1"/>
    <col min="13582" max="13582" width="13.81640625" style="276" customWidth="1"/>
    <col min="13583" max="13583" width="3.81640625" style="276" customWidth="1"/>
    <col min="13584" max="13584" width="12.54296875" style="276" customWidth="1"/>
    <col min="13585" max="13819" width="11.26953125" style="276"/>
    <col min="13820" max="13820" width="6.453125" style="276" customWidth="1"/>
    <col min="13821" max="13821" width="4.26953125" style="276" customWidth="1"/>
    <col min="13822" max="13822" width="64.453125" style="276" customWidth="1"/>
    <col min="13823" max="13823" width="2.26953125" style="276" customWidth="1"/>
    <col min="13824" max="13824" width="14.1796875" style="276" customWidth="1"/>
    <col min="13825" max="13825" width="3.26953125" style="276" customWidth="1"/>
    <col min="13826" max="13826" width="12.54296875" style="276" customWidth="1"/>
    <col min="13827" max="13827" width="2.81640625" style="276" customWidth="1"/>
    <col min="13828" max="13828" width="20.7265625" style="276" customWidth="1"/>
    <col min="13829" max="13829" width="2.453125" style="276" customWidth="1"/>
    <col min="13830" max="13830" width="16" style="276" customWidth="1"/>
    <col min="13831" max="13831" width="3.1796875" style="276" customWidth="1"/>
    <col min="13832" max="13832" width="16.1796875" style="276" customWidth="1"/>
    <col min="13833" max="13833" width="2.81640625" style="276" customWidth="1"/>
    <col min="13834" max="13834" width="15.26953125" style="276" customWidth="1"/>
    <col min="13835" max="13835" width="3.54296875" style="276" customWidth="1"/>
    <col min="13836" max="13836" width="13.81640625" style="276" bestFit="1" customWidth="1"/>
    <col min="13837" max="13837" width="2.81640625" style="276" customWidth="1"/>
    <col min="13838" max="13838" width="13.81640625" style="276" customWidth="1"/>
    <col min="13839" max="13839" width="3.81640625" style="276" customWidth="1"/>
    <col min="13840" max="13840" width="12.54296875" style="276" customWidth="1"/>
    <col min="13841" max="14075" width="11.26953125" style="276"/>
    <col min="14076" max="14076" width="6.453125" style="276" customWidth="1"/>
    <col min="14077" max="14077" width="4.26953125" style="276" customWidth="1"/>
    <col min="14078" max="14078" width="64.453125" style="276" customWidth="1"/>
    <col min="14079" max="14079" width="2.26953125" style="276" customWidth="1"/>
    <col min="14080" max="14080" width="14.1796875" style="276" customWidth="1"/>
    <col min="14081" max="14081" width="3.26953125" style="276" customWidth="1"/>
    <col min="14082" max="14082" width="12.54296875" style="276" customWidth="1"/>
    <col min="14083" max="14083" width="2.81640625" style="276" customWidth="1"/>
    <col min="14084" max="14084" width="20.7265625" style="276" customWidth="1"/>
    <col min="14085" max="14085" width="2.453125" style="276" customWidth="1"/>
    <col min="14086" max="14086" width="16" style="276" customWidth="1"/>
    <col min="14087" max="14087" width="3.1796875" style="276" customWidth="1"/>
    <col min="14088" max="14088" width="16.1796875" style="276" customWidth="1"/>
    <col min="14089" max="14089" width="2.81640625" style="276" customWidth="1"/>
    <col min="14090" max="14090" width="15.26953125" style="276" customWidth="1"/>
    <col min="14091" max="14091" width="3.54296875" style="276" customWidth="1"/>
    <col min="14092" max="14092" width="13.81640625" style="276" bestFit="1" customWidth="1"/>
    <col min="14093" max="14093" width="2.81640625" style="276" customWidth="1"/>
    <col min="14094" max="14094" width="13.81640625" style="276" customWidth="1"/>
    <col min="14095" max="14095" width="3.81640625" style="276" customWidth="1"/>
    <col min="14096" max="14096" width="12.54296875" style="276" customWidth="1"/>
    <col min="14097" max="14331" width="11.26953125" style="276"/>
    <col min="14332" max="14332" width="6.453125" style="276" customWidth="1"/>
    <col min="14333" max="14333" width="4.26953125" style="276" customWidth="1"/>
    <col min="14334" max="14334" width="64.453125" style="276" customWidth="1"/>
    <col min="14335" max="14335" width="2.26953125" style="276" customWidth="1"/>
    <col min="14336" max="14336" width="14.1796875" style="276" customWidth="1"/>
    <col min="14337" max="14337" width="3.26953125" style="276" customWidth="1"/>
    <col min="14338" max="14338" width="12.54296875" style="276" customWidth="1"/>
    <col min="14339" max="14339" width="2.81640625" style="276" customWidth="1"/>
    <col min="14340" max="14340" width="20.7265625" style="276" customWidth="1"/>
    <col min="14341" max="14341" width="2.453125" style="276" customWidth="1"/>
    <col min="14342" max="14342" width="16" style="276" customWidth="1"/>
    <col min="14343" max="14343" width="3.1796875" style="276" customWidth="1"/>
    <col min="14344" max="14344" width="16.1796875" style="276" customWidth="1"/>
    <col min="14345" max="14345" width="2.81640625" style="276" customWidth="1"/>
    <col min="14346" max="14346" width="15.26953125" style="276" customWidth="1"/>
    <col min="14347" max="14347" width="3.54296875" style="276" customWidth="1"/>
    <col min="14348" max="14348" width="13.81640625" style="276" bestFit="1" customWidth="1"/>
    <col min="14349" max="14349" width="2.81640625" style="276" customWidth="1"/>
    <col min="14350" max="14350" width="13.81640625" style="276" customWidth="1"/>
    <col min="14351" max="14351" width="3.81640625" style="276" customWidth="1"/>
    <col min="14352" max="14352" width="12.54296875" style="276" customWidth="1"/>
    <col min="14353" max="14587" width="11.26953125" style="276"/>
    <col min="14588" max="14588" width="6.453125" style="276" customWidth="1"/>
    <col min="14589" max="14589" width="4.26953125" style="276" customWidth="1"/>
    <col min="14590" max="14590" width="64.453125" style="276" customWidth="1"/>
    <col min="14591" max="14591" width="2.26953125" style="276" customWidth="1"/>
    <col min="14592" max="14592" width="14.1796875" style="276" customWidth="1"/>
    <col min="14593" max="14593" width="3.26953125" style="276" customWidth="1"/>
    <col min="14594" max="14594" width="12.54296875" style="276" customWidth="1"/>
    <col min="14595" max="14595" width="2.81640625" style="276" customWidth="1"/>
    <col min="14596" max="14596" width="20.7265625" style="276" customWidth="1"/>
    <col min="14597" max="14597" width="2.453125" style="276" customWidth="1"/>
    <col min="14598" max="14598" width="16" style="276" customWidth="1"/>
    <col min="14599" max="14599" width="3.1796875" style="276" customWidth="1"/>
    <col min="14600" max="14600" width="16.1796875" style="276" customWidth="1"/>
    <col min="14601" max="14601" width="2.81640625" style="276" customWidth="1"/>
    <col min="14602" max="14602" width="15.26953125" style="276" customWidth="1"/>
    <col min="14603" max="14603" width="3.54296875" style="276" customWidth="1"/>
    <col min="14604" max="14604" width="13.81640625" style="276" bestFit="1" customWidth="1"/>
    <col min="14605" max="14605" width="2.81640625" style="276" customWidth="1"/>
    <col min="14606" max="14606" width="13.81640625" style="276" customWidth="1"/>
    <col min="14607" max="14607" width="3.81640625" style="276" customWidth="1"/>
    <col min="14608" max="14608" width="12.54296875" style="276" customWidth="1"/>
    <col min="14609" max="14843" width="11.26953125" style="276"/>
    <col min="14844" max="14844" width="6.453125" style="276" customWidth="1"/>
    <col min="14845" max="14845" width="4.26953125" style="276" customWidth="1"/>
    <col min="14846" max="14846" width="64.453125" style="276" customWidth="1"/>
    <col min="14847" max="14847" width="2.26953125" style="276" customWidth="1"/>
    <col min="14848" max="14848" width="14.1796875" style="276" customWidth="1"/>
    <col min="14849" max="14849" width="3.26953125" style="276" customWidth="1"/>
    <col min="14850" max="14850" width="12.54296875" style="276" customWidth="1"/>
    <col min="14851" max="14851" width="2.81640625" style="276" customWidth="1"/>
    <col min="14852" max="14852" width="20.7265625" style="276" customWidth="1"/>
    <col min="14853" max="14853" width="2.453125" style="276" customWidth="1"/>
    <col min="14854" max="14854" width="16" style="276" customWidth="1"/>
    <col min="14855" max="14855" width="3.1796875" style="276" customWidth="1"/>
    <col min="14856" max="14856" width="16.1796875" style="276" customWidth="1"/>
    <col min="14857" max="14857" width="2.81640625" style="276" customWidth="1"/>
    <col min="14858" max="14858" width="15.26953125" style="276" customWidth="1"/>
    <col min="14859" max="14859" width="3.54296875" style="276" customWidth="1"/>
    <col min="14860" max="14860" width="13.81640625" style="276" bestFit="1" customWidth="1"/>
    <col min="14861" max="14861" width="2.81640625" style="276" customWidth="1"/>
    <col min="14862" max="14862" width="13.81640625" style="276" customWidth="1"/>
    <col min="14863" max="14863" width="3.81640625" style="276" customWidth="1"/>
    <col min="14864" max="14864" width="12.54296875" style="276" customWidth="1"/>
    <col min="14865" max="15099" width="11.26953125" style="276"/>
    <col min="15100" max="15100" width="6.453125" style="276" customWidth="1"/>
    <col min="15101" max="15101" width="4.26953125" style="276" customWidth="1"/>
    <col min="15102" max="15102" width="64.453125" style="276" customWidth="1"/>
    <col min="15103" max="15103" width="2.26953125" style="276" customWidth="1"/>
    <col min="15104" max="15104" width="14.1796875" style="276" customWidth="1"/>
    <col min="15105" max="15105" width="3.26953125" style="276" customWidth="1"/>
    <col min="15106" max="15106" width="12.54296875" style="276" customWidth="1"/>
    <col min="15107" max="15107" width="2.81640625" style="276" customWidth="1"/>
    <col min="15108" max="15108" width="20.7265625" style="276" customWidth="1"/>
    <col min="15109" max="15109" width="2.453125" style="276" customWidth="1"/>
    <col min="15110" max="15110" width="16" style="276" customWidth="1"/>
    <col min="15111" max="15111" width="3.1796875" style="276" customWidth="1"/>
    <col min="15112" max="15112" width="16.1796875" style="276" customWidth="1"/>
    <col min="15113" max="15113" width="2.81640625" style="276" customWidth="1"/>
    <col min="15114" max="15114" width="15.26953125" style="276" customWidth="1"/>
    <col min="15115" max="15115" width="3.54296875" style="276" customWidth="1"/>
    <col min="15116" max="15116" width="13.81640625" style="276" bestFit="1" customWidth="1"/>
    <col min="15117" max="15117" width="2.81640625" style="276" customWidth="1"/>
    <col min="15118" max="15118" width="13.81640625" style="276" customWidth="1"/>
    <col min="15119" max="15119" width="3.81640625" style="276" customWidth="1"/>
    <col min="15120" max="15120" width="12.54296875" style="276" customWidth="1"/>
    <col min="15121" max="15355" width="11.26953125" style="276"/>
    <col min="15356" max="15356" width="6.453125" style="276" customWidth="1"/>
    <col min="15357" max="15357" width="4.26953125" style="276" customWidth="1"/>
    <col min="15358" max="15358" width="64.453125" style="276" customWidth="1"/>
    <col min="15359" max="15359" width="2.26953125" style="276" customWidth="1"/>
    <col min="15360" max="15360" width="14.1796875" style="276" customWidth="1"/>
    <col min="15361" max="15361" width="3.26953125" style="276" customWidth="1"/>
    <col min="15362" max="15362" width="12.54296875" style="276" customWidth="1"/>
    <col min="15363" max="15363" width="2.81640625" style="276" customWidth="1"/>
    <col min="15364" max="15364" width="20.7265625" style="276" customWidth="1"/>
    <col min="15365" max="15365" width="2.453125" style="276" customWidth="1"/>
    <col min="15366" max="15366" width="16" style="276" customWidth="1"/>
    <col min="15367" max="15367" width="3.1796875" style="276" customWidth="1"/>
    <col min="15368" max="15368" width="16.1796875" style="276" customWidth="1"/>
    <col min="15369" max="15369" width="2.81640625" style="276" customWidth="1"/>
    <col min="15370" max="15370" width="15.26953125" style="276" customWidth="1"/>
    <col min="15371" max="15371" width="3.54296875" style="276" customWidth="1"/>
    <col min="15372" max="15372" width="13.81640625" style="276" bestFit="1" customWidth="1"/>
    <col min="15373" max="15373" width="2.81640625" style="276" customWidth="1"/>
    <col min="15374" max="15374" width="13.81640625" style="276" customWidth="1"/>
    <col min="15375" max="15375" width="3.81640625" style="276" customWidth="1"/>
    <col min="15376" max="15376" width="12.54296875" style="276" customWidth="1"/>
    <col min="15377" max="15611" width="11.26953125" style="276"/>
    <col min="15612" max="15612" width="6.453125" style="276" customWidth="1"/>
    <col min="15613" max="15613" width="4.26953125" style="276" customWidth="1"/>
    <col min="15614" max="15614" width="64.453125" style="276" customWidth="1"/>
    <col min="15615" max="15615" width="2.26953125" style="276" customWidth="1"/>
    <col min="15616" max="15616" width="14.1796875" style="276" customWidth="1"/>
    <col min="15617" max="15617" width="3.26953125" style="276" customWidth="1"/>
    <col min="15618" max="15618" width="12.54296875" style="276" customWidth="1"/>
    <col min="15619" max="15619" width="2.81640625" style="276" customWidth="1"/>
    <col min="15620" max="15620" width="20.7265625" style="276" customWidth="1"/>
    <col min="15621" max="15621" width="2.453125" style="276" customWidth="1"/>
    <col min="15622" max="15622" width="16" style="276" customWidth="1"/>
    <col min="15623" max="15623" width="3.1796875" style="276" customWidth="1"/>
    <col min="15624" max="15624" width="16.1796875" style="276" customWidth="1"/>
    <col min="15625" max="15625" width="2.81640625" style="276" customWidth="1"/>
    <col min="15626" max="15626" width="15.26953125" style="276" customWidth="1"/>
    <col min="15627" max="15627" width="3.54296875" style="276" customWidth="1"/>
    <col min="15628" max="15628" width="13.81640625" style="276" bestFit="1" customWidth="1"/>
    <col min="15629" max="15629" width="2.81640625" style="276" customWidth="1"/>
    <col min="15630" max="15630" width="13.81640625" style="276" customWidth="1"/>
    <col min="15631" max="15631" width="3.81640625" style="276" customWidth="1"/>
    <col min="15632" max="15632" width="12.54296875" style="276" customWidth="1"/>
    <col min="15633" max="15867" width="11.26953125" style="276"/>
    <col min="15868" max="15868" width="6.453125" style="276" customWidth="1"/>
    <col min="15869" max="15869" width="4.26953125" style="276" customWidth="1"/>
    <col min="15870" max="15870" width="64.453125" style="276" customWidth="1"/>
    <col min="15871" max="15871" width="2.26953125" style="276" customWidth="1"/>
    <col min="15872" max="15872" width="14.1796875" style="276" customWidth="1"/>
    <col min="15873" max="15873" width="3.26953125" style="276" customWidth="1"/>
    <col min="15874" max="15874" width="12.54296875" style="276" customWidth="1"/>
    <col min="15875" max="15875" width="2.81640625" style="276" customWidth="1"/>
    <col min="15876" max="15876" width="20.7265625" style="276" customWidth="1"/>
    <col min="15877" max="15877" width="2.453125" style="276" customWidth="1"/>
    <col min="15878" max="15878" width="16" style="276" customWidth="1"/>
    <col min="15879" max="15879" width="3.1796875" style="276" customWidth="1"/>
    <col min="15880" max="15880" width="16.1796875" style="276" customWidth="1"/>
    <col min="15881" max="15881" width="2.81640625" style="276" customWidth="1"/>
    <col min="15882" max="15882" width="15.26953125" style="276" customWidth="1"/>
    <col min="15883" max="15883" width="3.54296875" style="276" customWidth="1"/>
    <col min="15884" max="15884" width="13.81640625" style="276" bestFit="1" customWidth="1"/>
    <col min="15885" max="15885" width="2.81640625" style="276" customWidth="1"/>
    <col min="15886" max="15886" width="13.81640625" style="276" customWidth="1"/>
    <col min="15887" max="15887" width="3.81640625" style="276" customWidth="1"/>
    <col min="15888" max="15888" width="12.54296875" style="276" customWidth="1"/>
    <col min="15889" max="16123" width="11.26953125" style="276"/>
    <col min="16124" max="16124" width="6.453125" style="276" customWidth="1"/>
    <col min="16125" max="16125" width="4.26953125" style="276" customWidth="1"/>
    <col min="16126" max="16126" width="64.453125" style="276" customWidth="1"/>
    <col min="16127" max="16127" width="2.26953125" style="276" customWidth="1"/>
    <col min="16128" max="16128" width="14.1796875" style="276" customWidth="1"/>
    <col min="16129" max="16129" width="3.26953125" style="276" customWidth="1"/>
    <col min="16130" max="16130" width="12.54296875" style="276" customWidth="1"/>
    <col min="16131" max="16131" width="2.81640625" style="276" customWidth="1"/>
    <col min="16132" max="16132" width="20.7265625" style="276" customWidth="1"/>
    <col min="16133" max="16133" width="2.453125" style="276" customWidth="1"/>
    <col min="16134" max="16134" width="16" style="276" customWidth="1"/>
    <col min="16135" max="16135" width="3.1796875" style="276" customWidth="1"/>
    <col min="16136" max="16136" width="16.1796875" style="276" customWidth="1"/>
    <col min="16137" max="16137" width="2.81640625" style="276" customWidth="1"/>
    <col min="16138" max="16138" width="15.26953125" style="276" customWidth="1"/>
    <col min="16139" max="16139" width="3.54296875" style="276" customWidth="1"/>
    <col min="16140" max="16140" width="13.81640625" style="276" bestFit="1" customWidth="1"/>
    <col min="16141" max="16141" width="2.81640625" style="276" customWidth="1"/>
    <col min="16142" max="16142" width="13.81640625" style="276" customWidth="1"/>
    <col min="16143" max="16143" width="3.81640625" style="276" customWidth="1"/>
    <col min="16144" max="16144" width="12.54296875" style="276" customWidth="1"/>
    <col min="16145" max="16384" width="11.26953125" style="276"/>
  </cols>
  <sheetData>
    <row r="1" spans="1:29" ht="15" customHeight="1">
      <c r="A1" s="273" t="s">
        <v>357</v>
      </c>
      <c r="B1" s="273"/>
      <c r="C1" s="273"/>
      <c r="D1" s="273"/>
      <c r="E1" s="273"/>
      <c r="F1" s="273"/>
      <c r="G1" s="273"/>
      <c r="H1" s="273"/>
      <c r="I1" s="273"/>
      <c r="J1" s="273"/>
      <c r="K1" s="273"/>
      <c r="L1" s="273"/>
      <c r="M1" s="274"/>
      <c r="N1" s="274"/>
      <c r="O1" s="274"/>
      <c r="P1" s="274"/>
      <c r="Q1" s="274"/>
      <c r="R1" s="274"/>
      <c r="S1" s="274"/>
      <c r="T1" s="273"/>
      <c r="U1" s="273"/>
      <c r="V1" s="273"/>
      <c r="W1" s="273"/>
      <c r="X1" s="275"/>
    </row>
    <row r="2" spans="1:29" ht="15" customHeight="1">
      <c r="A2" s="273"/>
      <c r="B2" s="273"/>
      <c r="C2" s="273"/>
      <c r="D2" s="273"/>
      <c r="E2" s="273"/>
      <c r="F2" s="273"/>
      <c r="G2" s="273"/>
      <c r="H2" s="273"/>
      <c r="I2" s="273"/>
      <c r="J2" s="273"/>
      <c r="K2" s="273"/>
      <c r="L2" s="273"/>
      <c r="M2" s="274"/>
      <c r="N2" s="274"/>
      <c r="O2" s="274"/>
      <c r="P2" s="274"/>
      <c r="Q2" s="274"/>
      <c r="R2" s="274"/>
      <c r="S2" s="274"/>
      <c r="T2" s="273"/>
      <c r="U2" s="273"/>
      <c r="V2" s="273"/>
      <c r="W2" s="273"/>
      <c r="X2" s="275"/>
    </row>
    <row r="3" spans="1:29" ht="15" customHeight="1">
      <c r="A3" s="273" t="s">
        <v>358</v>
      </c>
      <c r="B3" s="273"/>
      <c r="C3" s="273"/>
      <c r="D3" s="273"/>
      <c r="E3" s="273"/>
      <c r="F3" s="273"/>
      <c r="G3" s="273"/>
      <c r="H3" s="273"/>
      <c r="I3" s="273"/>
      <c r="J3" s="273"/>
      <c r="K3" s="273"/>
      <c r="L3" s="273"/>
      <c r="M3" s="274"/>
      <c r="N3" s="274"/>
      <c r="O3" s="274"/>
      <c r="P3" s="274"/>
      <c r="Q3" s="274"/>
      <c r="R3" s="274"/>
      <c r="S3" s="274"/>
      <c r="T3" s="273"/>
      <c r="U3" s="273"/>
      <c r="V3" s="273"/>
      <c r="W3" s="273"/>
      <c r="X3" s="277"/>
    </row>
    <row r="4" spans="1:29" ht="15" customHeight="1">
      <c r="A4" s="273" t="s">
        <v>359</v>
      </c>
      <c r="B4" s="273"/>
      <c r="C4" s="273"/>
      <c r="D4" s="273"/>
      <c r="E4" s="273"/>
      <c r="F4" s="273"/>
      <c r="G4" s="273"/>
      <c r="H4" s="273"/>
      <c r="I4" s="273"/>
      <c r="J4" s="273"/>
      <c r="K4" s="273"/>
      <c r="L4" s="273"/>
      <c r="M4" s="274"/>
      <c r="N4" s="274"/>
      <c r="O4" s="274"/>
      <c r="P4" s="274"/>
      <c r="Q4" s="274"/>
      <c r="R4" s="274"/>
      <c r="S4" s="274"/>
      <c r="T4" s="273"/>
      <c r="U4" s="273"/>
      <c r="V4" s="273"/>
      <c r="W4" s="273"/>
      <c r="X4" s="277"/>
    </row>
    <row r="5" spans="1:29" ht="15" customHeight="1">
      <c r="A5" s="278"/>
      <c r="B5" s="279"/>
      <c r="C5" s="280"/>
      <c r="D5" s="279"/>
      <c r="E5" s="281"/>
      <c r="F5" s="279"/>
      <c r="G5" s="281"/>
      <c r="H5" s="281"/>
      <c r="I5" s="282"/>
      <c r="J5" s="279"/>
      <c r="K5" s="283"/>
      <c r="L5" s="283"/>
      <c r="M5" s="282"/>
      <c r="N5" s="282"/>
      <c r="O5" s="282"/>
      <c r="P5" s="282"/>
      <c r="Q5" s="282"/>
      <c r="R5" s="280"/>
      <c r="S5" s="282"/>
      <c r="T5" s="284"/>
      <c r="U5" s="285"/>
      <c r="V5" s="286"/>
      <c r="W5" s="286"/>
      <c r="X5" s="277"/>
    </row>
    <row r="6" spans="1:29" ht="15" customHeight="1">
      <c r="B6" s="277"/>
      <c r="C6" s="281"/>
      <c r="D6" s="277"/>
      <c r="E6" s="281"/>
      <c r="F6" s="277"/>
      <c r="G6" s="281"/>
      <c r="H6" s="281"/>
      <c r="J6" s="277"/>
      <c r="R6" s="290"/>
      <c r="V6" s="293"/>
      <c r="W6" s="293"/>
      <c r="X6" s="277"/>
    </row>
    <row r="7" spans="1:29" ht="15" customHeight="1">
      <c r="B7" s="277"/>
      <c r="C7" s="277"/>
      <c r="D7" s="277"/>
      <c r="E7" s="294" t="s">
        <v>360</v>
      </c>
      <c r="F7" s="277"/>
      <c r="G7" s="281"/>
      <c r="H7" s="281"/>
      <c r="I7" s="294" t="s">
        <v>361</v>
      </c>
      <c r="J7" s="277"/>
      <c r="K7" s="295" t="s">
        <v>362</v>
      </c>
      <c r="M7" s="294" t="s">
        <v>363</v>
      </c>
      <c r="Q7" s="296" t="s">
        <v>364</v>
      </c>
      <c r="R7" s="296"/>
      <c r="S7" s="296"/>
      <c r="T7" s="276"/>
      <c r="U7" s="297" t="s">
        <v>365</v>
      </c>
      <c r="V7" s="298"/>
      <c r="W7" s="298"/>
      <c r="X7" s="277"/>
      <c r="AC7" s="433" t="s">
        <v>521</v>
      </c>
    </row>
    <row r="8" spans="1:29" ht="15" customHeight="1">
      <c r="B8" s="277"/>
      <c r="C8" s="277"/>
      <c r="D8" s="277"/>
      <c r="E8" s="294" t="s">
        <v>366</v>
      </c>
      <c r="F8" s="277"/>
      <c r="G8" s="299" t="s">
        <v>367</v>
      </c>
      <c r="H8" s="299"/>
      <c r="I8" s="294" t="s">
        <v>368</v>
      </c>
      <c r="J8" s="277" t="s">
        <v>369</v>
      </c>
      <c r="K8" s="295" t="s">
        <v>370</v>
      </c>
      <c r="L8" s="295" t="s">
        <v>260</v>
      </c>
      <c r="M8" s="294" t="s">
        <v>371</v>
      </c>
      <c r="O8" s="294" t="s">
        <v>372</v>
      </c>
      <c r="Q8" s="300" t="s">
        <v>373</v>
      </c>
      <c r="R8" s="300"/>
      <c r="S8" s="300"/>
      <c r="T8" s="276"/>
      <c r="U8" s="297" t="s">
        <v>374</v>
      </c>
      <c r="V8" s="298"/>
      <c r="W8" s="298"/>
      <c r="X8" s="301" t="s">
        <v>522</v>
      </c>
      <c r="Y8" s="433" t="s">
        <v>522</v>
      </c>
      <c r="Z8" s="433" t="s">
        <v>521</v>
      </c>
      <c r="AA8" s="433" t="s">
        <v>523</v>
      </c>
      <c r="AB8" s="301" t="s">
        <v>521</v>
      </c>
      <c r="AC8" s="433" t="s">
        <v>524</v>
      </c>
    </row>
    <row r="9" spans="1:29" ht="15" customHeight="1">
      <c r="B9" s="277"/>
      <c r="C9" s="301" t="s">
        <v>375</v>
      </c>
      <c r="D9" s="277"/>
      <c r="E9" s="294" t="s">
        <v>376</v>
      </c>
      <c r="F9" s="277"/>
      <c r="G9" s="299" t="s">
        <v>377</v>
      </c>
      <c r="H9" s="302"/>
      <c r="I9" s="294" t="s">
        <v>378</v>
      </c>
      <c r="J9" s="277"/>
      <c r="K9" s="303" t="s">
        <v>379</v>
      </c>
      <c r="L9" s="304" t="s">
        <v>260</v>
      </c>
      <c r="M9" s="294" t="s">
        <v>380</v>
      </c>
      <c r="O9" s="294" t="s">
        <v>381</v>
      </c>
      <c r="Q9" s="305" t="s">
        <v>382</v>
      </c>
      <c r="R9" s="290"/>
      <c r="S9" s="302" t="s">
        <v>383</v>
      </c>
      <c r="T9" s="306"/>
      <c r="U9" s="297" t="s">
        <v>384</v>
      </c>
      <c r="V9" s="298"/>
      <c r="W9" s="298"/>
      <c r="X9" s="434" t="s">
        <v>525</v>
      </c>
      <c r="Y9" s="435" t="s">
        <v>526</v>
      </c>
      <c r="Z9" s="435" t="s">
        <v>526</v>
      </c>
      <c r="AA9" s="435" t="s">
        <v>527</v>
      </c>
      <c r="AB9" s="434" t="s">
        <v>525</v>
      </c>
      <c r="AC9" s="435" t="s">
        <v>528</v>
      </c>
    </row>
    <row r="10" spans="1:29" s="320" customFormat="1" ht="15" customHeight="1">
      <c r="A10" s="307"/>
      <c r="B10" s="308"/>
      <c r="C10" s="309" t="s">
        <v>385</v>
      </c>
      <c r="D10" s="308"/>
      <c r="E10" s="310" t="s">
        <v>293</v>
      </c>
      <c r="F10" s="308"/>
      <c r="G10" s="310" t="s">
        <v>330</v>
      </c>
      <c r="H10" s="302"/>
      <c r="I10" s="311" t="s">
        <v>327</v>
      </c>
      <c r="J10" s="308" t="s">
        <v>260</v>
      </c>
      <c r="K10" s="312" t="s">
        <v>386</v>
      </c>
      <c r="L10" s="304" t="s">
        <v>369</v>
      </c>
      <c r="M10" s="311" t="s">
        <v>387</v>
      </c>
      <c r="N10" s="313"/>
      <c r="O10" s="311" t="s">
        <v>388</v>
      </c>
      <c r="P10" s="313"/>
      <c r="Q10" s="314" t="s">
        <v>389</v>
      </c>
      <c r="R10" s="315"/>
      <c r="S10" s="316" t="s">
        <v>390</v>
      </c>
      <c r="T10" s="317"/>
      <c r="U10" s="318" t="s">
        <v>391</v>
      </c>
      <c r="V10" s="319"/>
      <c r="W10" s="436"/>
      <c r="X10" s="308"/>
    </row>
    <row r="11" spans="1:29" ht="15" customHeight="1">
      <c r="B11" s="277"/>
      <c r="C11" s="277"/>
      <c r="D11" s="277"/>
      <c r="E11" s="281"/>
      <c r="F11" s="277"/>
      <c r="G11" s="281"/>
      <c r="H11" s="281"/>
      <c r="J11" s="277"/>
      <c r="L11" s="289" t="s">
        <v>260</v>
      </c>
      <c r="R11" s="290"/>
      <c r="S11" s="290"/>
      <c r="T11" s="277"/>
      <c r="V11" s="293"/>
      <c r="W11" s="293"/>
      <c r="X11" s="277" t="s">
        <v>392</v>
      </c>
    </row>
    <row r="12" spans="1:29" ht="15" customHeight="1">
      <c r="B12" s="321" t="s">
        <v>325</v>
      </c>
      <c r="C12" s="277"/>
      <c r="D12" s="277"/>
      <c r="E12" s="281"/>
      <c r="F12" s="277"/>
      <c r="G12" s="281"/>
      <c r="H12" s="281"/>
      <c r="J12" s="277"/>
      <c r="R12" s="290"/>
      <c r="S12" s="290"/>
      <c r="T12" s="277"/>
      <c r="V12" s="293"/>
      <c r="W12" s="293"/>
      <c r="X12" s="277"/>
    </row>
    <row r="13" spans="1:29" ht="15" customHeight="1">
      <c r="A13" s="287">
        <v>1900</v>
      </c>
      <c r="B13" s="277"/>
      <c r="C13" s="322" t="s">
        <v>393</v>
      </c>
      <c r="D13" s="277"/>
      <c r="E13" s="281"/>
      <c r="F13" s="277"/>
      <c r="G13" s="281"/>
      <c r="H13" s="281"/>
      <c r="I13" s="323"/>
      <c r="J13" s="277"/>
      <c r="K13" s="324"/>
      <c r="O13" s="288" t="s">
        <v>394</v>
      </c>
      <c r="Q13" s="322"/>
      <c r="R13" s="290"/>
      <c r="S13" s="325"/>
      <c r="T13" s="277"/>
      <c r="U13" s="326"/>
      <c r="V13" s="293"/>
      <c r="W13" s="293"/>
      <c r="X13" s="277"/>
    </row>
    <row r="14" spans="1:29" ht="15" customHeight="1">
      <c r="B14" s="277"/>
      <c r="C14" s="327" t="s">
        <v>395</v>
      </c>
      <c r="D14" s="277"/>
      <c r="E14" s="328">
        <v>60448</v>
      </c>
      <c r="F14" s="277"/>
      <c r="G14" s="281" t="s">
        <v>396</v>
      </c>
      <c r="H14" s="329" t="s">
        <v>397</v>
      </c>
      <c r="I14" s="323">
        <v>-10</v>
      </c>
      <c r="J14" s="277"/>
      <c r="K14" s="324">
        <v>4528568.63</v>
      </c>
      <c r="M14" s="288">
        <v>120980</v>
      </c>
      <c r="O14" s="420">
        <f>ROUND((K14*(-I14/100)+K14)-M14,0)</f>
        <v>4860445</v>
      </c>
      <c r="P14" s="421"/>
      <c r="Q14" s="422">
        <f>ROUND(O14/U14,0)</f>
        <v>128268</v>
      </c>
      <c r="R14" s="423"/>
      <c r="S14" s="424">
        <f>ROUND(Q14/K14*100,2)</f>
        <v>2.83</v>
      </c>
      <c r="T14" s="330"/>
      <c r="U14" s="326">
        <v>37.892888327564165</v>
      </c>
      <c r="V14" s="293"/>
      <c r="W14" s="293"/>
      <c r="X14" s="277"/>
    </row>
    <row r="15" spans="1:29" ht="15" customHeight="1">
      <c r="B15" s="277"/>
      <c r="C15" s="327" t="s">
        <v>398</v>
      </c>
      <c r="D15" s="277"/>
      <c r="E15" s="328">
        <v>52047</v>
      </c>
      <c r="F15" s="277"/>
      <c r="G15" s="281" t="s">
        <v>396</v>
      </c>
      <c r="H15" s="329" t="s">
        <v>397</v>
      </c>
      <c r="I15" s="323">
        <v>-10</v>
      </c>
      <c r="J15" s="277"/>
      <c r="K15" s="324">
        <v>9151984.1600000001</v>
      </c>
      <c r="M15" s="288">
        <v>594401</v>
      </c>
      <c r="O15" s="420">
        <f t="shared" ref="O15:O16" si="0">ROUND((K15*(-I15/100)+K15)-M15,0)</f>
        <v>9472782</v>
      </c>
      <c r="P15" s="421"/>
      <c r="Q15" s="422">
        <f t="shared" ref="Q15:Q16" si="1">ROUND(O15/U15,0)</f>
        <v>492900</v>
      </c>
      <c r="R15" s="290"/>
      <c r="S15" s="424">
        <f t="shared" ref="S15:S16" si="2">ROUND(Q15/K15*100,2)</f>
        <v>5.39</v>
      </c>
      <c r="T15" s="330"/>
      <c r="U15" s="326">
        <v>19.218466220328668</v>
      </c>
      <c r="V15" s="293"/>
      <c r="W15" s="293"/>
      <c r="X15" s="277"/>
    </row>
    <row r="16" spans="1:29" ht="15" customHeight="1">
      <c r="B16" s="277"/>
      <c r="C16" s="327" t="s">
        <v>399</v>
      </c>
      <c r="D16" s="277"/>
      <c r="E16" s="281"/>
      <c r="F16" s="277"/>
      <c r="G16" s="281" t="s">
        <v>400</v>
      </c>
      <c r="H16" s="329"/>
      <c r="I16" s="323">
        <v>-10</v>
      </c>
      <c r="J16" s="277"/>
      <c r="K16" s="332">
        <v>123818</v>
      </c>
      <c r="M16" s="333">
        <v>2018</v>
      </c>
      <c r="O16" s="425">
        <f t="shared" si="0"/>
        <v>134182</v>
      </c>
      <c r="P16" s="421"/>
      <c r="Q16" s="425">
        <f t="shared" si="1"/>
        <v>3184</v>
      </c>
      <c r="R16" s="290"/>
      <c r="S16" s="426">
        <f t="shared" si="2"/>
        <v>2.57</v>
      </c>
      <c r="T16" s="330"/>
      <c r="U16" s="427">
        <v>42.142587939698494</v>
      </c>
      <c r="V16" s="293"/>
      <c r="W16" s="293"/>
      <c r="X16" s="277"/>
    </row>
    <row r="17" spans="1:29" ht="15" customHeight="1">
      <c r="B17" s="277"/>
      <c r="C17" s="277" t="s">
        <v>401</v>
      </c>
      <c r="D17" s="277"/>
      <c r="E17" s="281"/>
      <c r="F17" s="277"/>
      <c r="G17" s="281"/>
      <c r="H17" s="329"/>
      <c r="I17" s="323"/>
      <c r="J17" s="277"/>
      <c r="K17" s="324">
        <f>SUBTOTAL(9,K14:K16)</f>
        <v>13804370.789999999</v>
      </c>
      <c r="M17" s="288">
        <f>SUBTOTAL(9,M14:M16)</f>
        <v>717399</v>
      </c>
      <c r="N17" s="334"/>
      <c r="O17" s="288">
        <f>SUBTOTAL(9,O14:O16)</f>
        <v>14467409</v>
      </c>
      <c r="P17" s="334"/>
      <c r="Q17" s="288">
        <f>SUBTOTAL(9,Q14:Q16)</f>
        <v>624352</v>
      </c>
      <c r="R17" s="290"/>
      <c r="S17" s="325">
        <f>ROUND(Q17/K17*100,2)</f>
        <v>4.5199999999999996</v>
      </c>
      <c r="T17" s="330"/>
      <c r="U17" s="326">
        <v>23.171879004151503</v>
      </c>
      <c r="V17" s="293"/>
      <c r="W17" s="293"/>
      <c r="X17" s="277"/>
    </row>
    <row r="18" spans="1:29" ht="15" customHeight="1">
      <c r="B18" s="277"/>
      <c r="C18" s="277"/>
      <c r="D18" s="277"/>
      <c r="E18" s="281"/>
      <c r="F18" s="277"/>
      <c r="G18" s="281"/>
      <c r="H18" s="329"/>
      <c r="I18" s="323"/>
      <c r="J18" s="277"/>
      <c r="K18" s="324"/>
      <c r="Q18" s="322"/>
      <c r="R18" s="290"/>
      <c r="S18" s="325"/>
      <c r="T18" s="277"/>
      <c r="U18" s="326"/>
      <c r="V18" s="293"/>
      <c r="W18" s="293"/>
      <c r="X18" s="277"/>
    </row>
    <row r="19" spans="1:29" ht="15" customHeight="1">
      <c r="A19" s="287">
        <v>1910</v>
      </c>
      <c r="B19" s="277"/>
      <c r="C19" s="277" t="s">
        <v>402</v>
      </c>
      <c r="D19" s="277"/>
      <c r="E19" s="281"/>
      <c r="F19" s="277"/>
      <c r="G19" s="281" t="s">
        <v>403</v>
      </c>
      <c r="H19" s="329"/>
      <c r="I19" s="335">
        <v>0</v>
      </c>
      <c r="J19" s="277"/>
      <c r="K19" s="324">
        <v>788868.79</v>
      </c>
      <c r="M19" s="288">
        <v>185472</v>
      </c>
      <c r="O19" s="420">
        <f t="shared" ref="O19:O23" si="3">ROUND((K19*(-I19/100)+K19)-M19,0)</f>
        <v>603397</v>
      </c>
      <c r="P19" s="421"/>
      <c r="Q19" s="422">
        <f t="shared" ref="Q19:Q23" si="4">ROUND(O19/U19,0)</f>
        <v>39443</v>
      </c>
      <c r="R19" s="290"/>
      <c r="S19" s="424">
        <f t="shared" ref="S19:S23" si="5">ROUND(Q19/K19*100,2)</f>
        <v>5</v>
      </c>
      <c r="T19" s="330"/>
      <c r="U19" s="326">
        <v>15.29794893897523</v>
      </c>
      <c r="V19" s="293"/>
      <c r="W19" s="293"/>
      <c r="X19" s="277"/>
    </row>
    <row r="20" spans="1:29" ht="15" customHeight="1">
      <c r="A20" s="287">
        <v>1911</v>
      </c>
      <c r="B20" s="277"/>
      <c r="C20" s="277" t="s">
        <v>404</v>
      </c>
      <c r="D20" s="277"/>
      <c r="E20" s="281"/>
      <c r="F20" s="277"/>
      <c r="G20" s="281" t="s">
        <v>405</v>
      </c>
      <c r="H20" s="329"/>
      <c r="I20" s="335">
        <v>0</v>
      </c>
      <c r="J20" s="277"/>
      <c r="K20" s="324">
        <v>5177.1499999999996</v>
      </c>
      <c r="M20" s="288">
        <v>4659</v>
      </c>
      <c r="O20" s="420">
        <f t="shared" si="3"/>
        <v>518</v>
      </c>
      <c r="P20" s="421"/>
      <c r="Q20" s="422">
        <f t="shared" si="4"/>
        <v>518</v>
      </c>
      <c r="R20" s="290"/>
      <c r="S20" s="424">
        <f t="shared" si="5"/>
        <v>10.01</v>
      </c>
      <c r="T20" s="330"/>
      <c r="U20" s="326">
        <v>1</v>
      </c>
      <c r="V20" s="293"/>
      <c r="W20" s="293"/>
      <c r="X20" s="277"/>
    </row>
    <row r="21" spans="1:29" ht="15" customHeight="1">
      <c r="A21" s="287">
        <v>1940</v>
      </c>
      <c r="B21" s="277"/>
      <c r="C21" s="277" t="s">
        <v>406</v>
      </c>
      <c r="D21" s="277"/>
      <c r="E21" s="281"/>
      <c r="F21" s="277"/>
      <c r="G21" s="281" t="s">
        <v>407</v>
      </c>
      <c r="H21" s="329"/>
      <c r="I21" s="335">
        <v>0</v>
      </c>
      <c r="J21" s="277"/>
      <c r="K21" s="324">
        <v>113849.9</v>
      </c>
      <c r="M21" s="288">
        <v>57678</v>
      </c>
      <c r="O21" s="420">
        <f t="shared" si="3"/>
        <v>56172</v>
      </c>
      <c r="P21" s="421"/>
      <c r="Q21" s="422">
        <f t="shared" si="4"/>
        <v>4555</v>
      </c>
      <c r="R21" s="290"/>
      <c r="S21" s="424">
        <f t="shared" si="5"/>
        <v>4</v>
      </c>
      <c r="T21" s="330"/>
      <c r="U21" s="326">
        <v>12.331942919868277</v>
      </c>
      <c r="V21" s="293"/>
      <c r="W21" s="293"/>
      <c r="X21" s="277"/>
    </row>
    <row r="22" spans="1:29" ht="15" customHeight="1">
      <c r="A22" s="287">
        <v>1970</v>
      </c>
      <c r="B22" s="277"/>
      <c r="C22" s="277" t="s">
        <v>408</v>
      </c>
      <c r="D22" s="277"/>
      <c r="E22" s="281"/>
      <c r="F22" s="277"/>
      <c r="G22" s="281" t="s">
        <v>409</v>
      </c>
      <c r="H22" s="329"/>
      <c r="I22" s="335">
        <v>0</v>
      </c>
      <c r="J22" s="277"/>
      <c r="K22" s="324">
        <v>6414002.9699999997</v>
      </c>
      <c r="M22" s="288">
        <v>4631467</v>
      </c>
      <c r="O22" s="420">
        <f t="shared" si="3"/>
        <v>1782536</v>
      </c>
      <c r="P22" s="421"/>
      <c r="Q22" s="422">
        <f t="shared" si="4"/>
        <v>427921</v>
      </c>
      <c r="R22" s="290"/>
      <c r="S22" s="424">
        <f t="shared" si="5"/>
        <v>6.67</v>
      </c>
      <c r="T22" s="330"/>
      <c r="U22" s="326">
        <v>4.1655726173756369</v>
      </c>
      <c r="V22" s="293"/>
      <c r="W22" s="293"/>
      <c r="X22" s="277"/>
    </row>
    <row r="23" spans="1:29" ht="15" customHeight="1">
      <c r="A23" s="287">
        <v>1980</v>
      </c>
      <c r="B23" s="277"/>
      <c r="C23" s="277" t="s">
        <v>410</v>
      </c>
      <c r="D23" s="277"/>
      <c r="E23" s="281"/>
      <c r="F23" s="277"/>
      <c r="G23" s="281" t="s">
        <v>409</v>
      </c>
      <c r="H23" s="329"/>
      <c r="I23" s="335">
        <v>0</v>
      </c>
      <c r="J23" s="277"/>
      <c r="K23" s="332">
        <v>95300.800000000003</v>
      </c>
      <c r="M23" s="333">
        <v>35189</v>
      </c>
      <c r="O23" s="425">
        <f t="shared" si="3"/>
        <v>60112</v>
      </c>
      <c r="P23" s="421"/>
      <c r="Q23" s="425">
        <f t="shared" si="4"/>
        <v>6353</v>
      </c>
      <c r="R23" s="290"/>
      <c r="S23" s="426">
        <f t="shared" si="5"/>
        <v>6.67</v>
      </c>
      <c r="T23" s="330"/>
      <c r="U23" s="427">
        <v>9.461986463088305</v>
      </c>
      <c r="V23" s="293"/>
      <c r="W23" s="293"/>
      <c r="X23" s="277"/>
    </row>
    <row r="24" spans="1:29" ht="15" customHeight="1">
      <c r="B24" s="277"/>
      <c r="C24" s="277"/>
      <c r="D24" s="277"/>
      <c r="E24" s="281"/>
      <c r="F24" s="277"/>
      <c r="G24" s="281"/>
      <c r="H24" s="329"/>
      <c r="J24" s="277"/>
      <c r="K24" s="324"/>
      <c r="R24" s="290"/>
      <c r="S24" s="325"/>
      <c r="T24" s="277"/>
      <c r="U24" s="326"/>
      <c r="V24" s="293"/>
      <c r="W24" s="293"/>
      <c r="X24" s="277"/>
    </row>
    <row r="25" spans="1:29" s="320" customFormat="1" ht="15" customHeight="1">
      <c r="A25" s="307"/>
      <c r="B25" s="321" t="s">
        <v>411</v>
      </c>
      <c r="C25" s="308"/>
      <c r="D25" s="308"/>
      <c r="E25" s="299"/>
      <c r="F25" s="308"/>
      <c r="G25" s="299"/>
      <c r="H25" s="336"/>
      <c r="I25" s="313"/>
      <c r="J25" s="308"/>
      <c r="K25" s="337">
        <f>SUBTOTAL(9,K14:K23)</f>
        <v>21221570.399999999</v>
      </c>
      <c r="L25" s="338"/>
      <c r="M25" s="313">
        <f>SUBTOTAL(9,M14:M23)</f>
        <v>5631864</v>
      </c>
      <c r="N25" s="313"/>
      <c r="O25" s="313">
        <f>SUBTOTAL(9,O14:O23)</f>
        <v>16970144</v>
      </c>
      <c r="P25" s="313"/>
      <c r="Q25" s="313">
        <f>SUBTOTAL(9,Q14:Q23)</f>
        <v>1103142</v>
      </c>
      <c r="R25" s="315"/>
      <c r="S25" s="339">
        <f>ROUND(Q25/K25*100,2)</f>
        <v>5.2</v>
      </c>
      <c r="T25" s="340"/>
      <c r="U25" s="341">
        <v>15.383462872413524</v>
      </c>
      <c r="V25" s="342"/>
      <c r="W25" s="342"/>
      <c r="X25" s="277"/>
    </row>
    <row r="26" spans="1:29" ht="15" customHeight="1">
      <c r="B26" s="277"/>
      <c r="C26" s="277"/>
      <c r="D26" s="277"/>
      <c r="E26" s="281"/>
      <c r="F26" s="277"/>
      <c r="G26" s="281"/>
      <c r="H26" s="329"/>
      <c r="J26" s="277"/>
      <c r="K26" s="324"/>
      <c r="R26" s="290"/>
      <c r="S26" s="325"/>
      <c r="T26" s="277"/>
      <c r="U26" s="326"/>
      <c r="V26" s="293"/>
      <c r="W26" s="293"/>
      <c r="X26" s="277"/>
    </row>
    <row r="27" spans="1:29" ht="15" customHeight="1">
      <c r="B27" s="277"/>
      <c r="C27" s="277"/>
      <c r="D27" s="277"/>
      <c r="E27" s="281"/>
      <c r="F27" s="277"/>
      <c r="G27" s="281"/>
      <c r="H27" s="329"/>
      <c r="J27" s="277"/>
      <c r="K27" s="324"/>
      <c r="R27" s="290"/>
      <c r="S27" s="325"/>
      <c r="T27" s="277"/>
      <c r="U27" s="326"/>
      <c r="V27" s="293"/>
      <c r="W27" s="293"/>
      <c r="X27" s="277"/>
    </row>
    <row r="28" spans="1:29" s="348" customFormat="1" ht="15" customHeight="1">
      <c r="A28" s="307"/>
      <c r="B28" s="321" t="s">
        <v>174</v>
      </c>
      <c r="C28" s="320"/>
      <c r="D28" s="320"/>
      <c r="E28" s="343"/>
      <c r="F28" s="320"/>
      <c r="G28" s="343"/>
      <c r="H28" s="344"/>
      <c r="I28" s="596" t="s">
        <v>667</v>
      </c>
      <c r="J28" s="599"/>
      <c r="K28" s="600"/>
      <c r="L28" s="338"/>
      <c r="M28" s="313"/>
      <c r="N28" s="313"/>
      <c r="O28" s="596" t="s">
        <v>667</v>
      </c>
      <c r="P28" s="596"/>
      <c r="Q28" s="596"/>
      <c r="R28" s="347"/>
      <c r="S28" s="339"/>
      <c r="T28" s="340"/>
      <c r="U28" s="341"/>
      <c r="V28" s="320"/>
      <c r="W28" s="320"/>
      <c r="X28" s="277"/>
    </row>
    <row r="29" spans="1:29" s="348" customFormat="1" ht="15" customHeight="1">
      <c r="A29" s="349">
        <v>3110</v>
      </c>
      <c r="B29" s="350"/>
      <c r="C29" s="276" t="s">
        <v>393</v>
      </c>
      <c r="D29" s="346"/>
      <c r="E29" s="328">
        <v>49490</v>
      </c>
      <c r="F29" s="346"/>
      <c r="G29" s="281" t="s">
        <v>412</v>
      </c>
      <c r="H29" s="351" t="s">
        <v>397</v>
      </c>
      <c r="I29" s="430">
        <v>-12</v>
      </c>
      <c r="J29" s="346"/>
      <c r="K29" s="352">
        <v>183717638.41999999</v>
      </c>
      <c r="L29" s="353"/>
      <c r="M29" s="354">
        <v>46934083</v>
      </c>
      <c r="N29" s="354"/>
      <c r="O29" s="420">
        <f t="shared" ref="O29:O34" si="6">ROUND((K29*(-I29/100)+K29)-M29,0)</f>
        <v>158829672</v>
      </c>
      <c r="P29" s="421"/>
      <c r="Q29" s="422">
        <f t="shared" ref="Q29:Q34" si="7">ROUND(O29/U29,0)</f>
        <v>8244218</v>
      </c>
      <c r="R29" s="355"/>
      <c r="S29" s="431">
        <f t="shared" ref="S29:S34" si="8">ROUND(Q29/K29*100,2)</f>
        <v>4.49</v>
      </c>
      <c r="T29" s="330"/>
      <c r="U29" s="437">
        <f>AC29</f>
        <v>19.265583709698117</v>
      </c>
      <c r="V29" s="320"/>
      <c r="W29" s="320"/>
      <c r="X29" s="438">
        <v>13.402238749307775</v>
      </c>
      <c r="Y29" s="364">
        <v>2035</v>
      </c>
      <c r="Z29" s="364">
        <v>2041</v>
      </c>
      <c r="AA29" s="364">
        <f>Z29-Y29</f>
        <v>6</v>
      </c>
      <c r="AB29" s="439">
        <f>X29+AA29</f>
        <v>19.402238749307777</v>
      </c>
      <c r="AC29" s="440">
        <f>158829672/8244218</f>
        <v>19.265583709698117</v>
      </c>
    </row>
    <row r="30" spans="1:29" s="348" customFormat="1" ht="15" customHeight="1">
      <c r="A30" s="349">
        <v>3120</v>
      </c>
      <c r="B30" s="350"/>
      <c r="C30" s="276" t="s">
        <v>413</v>
      </c>
      <c r="D30" s="346"/>
      <c r="E30" s="328">
        <v>49490</v>
      </c>
      <c r="F30" s="346"/>
      <c r="G30" s="281" t="s">
        <v>414</v>
      </c>
      <c r="H30" s="351" t="s">
        <v>397</v>
      </c>
      <c r="I30" s="430">
        <v>-12</v>
      </c>
      <c r="J30" s="346"/>
      <c r="K30" s="352">
        <v>545368156.24000001</v>
      </c>
      <c r="L30" s="353"/>
      <c r="M30" s="354">
        <v>298832215</v>
      </c>
      <c r="N30" s="354"/>
      <c r="O30" s="420">
        <f t="shared" si="6"/>
        <v>311980120</v>
      </c>
      <c r="P30" s="421"/>
      <c r="Q30" s="422">
        <f t="shared" si="7"/>
        <v>17461319</v>
      </c>
      <c r="R30" s="355"/>
      <c r="S30" s="431">
        <f t="shared" si="8"/>
        <v>3.2</v>
      </c>
      <c r="T30" s="330"/>
      <c r="U30" s="437">
        <f t="shared" ref="U30:U34" si="9">AC30</f>
        <v>17.866927464070727</v>
      </c>
      <c r="V30" s="320"/>
      <c r="W30" s="320"/>
      <c r="X30" s="438">
        <v>12.752299264204957</v>
      </c>
      <c r="Y30" s="364">
        <v>2035</v>
      </c>
      <c r="Z30" s="364">
        <v>2041</v>
      </c>
      <c r="AA30" s="364">
        <f t="shared" ref="AA30:AA34" si="10">Z30-Y30</f>
        <v>6</v>
      </c>
      <c r="AB30" s="439">
        <f t="shared" ref="AB30:AB34" si="11">X30+AA30</f>
        <v>18.752299264204957</v>
      </c>
      <c r="AC30" s="440">
        <f>311980120/17461319</f>
        <v>17.866927464070727</v>
      </c>
    </row>
    <row r="31" spans="1:29" s="348" customFormat="1" ht="15" customHeight="1">
      <c r="A31" s="349">
        <v>3123</v>
      </c>
      <c r="B31" s="350"/>
      <c r="C31" s="276" t="s">
        <v>415</v>
      </c>
      <c r="D31" s="346"/>
      <c r="E31" s="328">
        <v>49490</v>
      </c>
      <c r="F31" s="346"/>
      <c r="G31" s="281" t="s">
        <v>416</v>
      </c>
      <c r="H31" s="351" t="s">
        <v>397</v>
      </c>
      <c r="I31" s="335">
        <v>0</v>
      </c>
      <c r="J31" s="346"/>
      <c r="K31" s="352">
        <v>7984157.5800000001</v>
      </c>
      <c r="L31" s="353"/>
      <c r="M31" s="354">
        <v>5266747</v>
      </c>
      <c r="N31" s="354"/>
      <c r="O31" s="420">
        <f t="shared" si="6"/>
        <v>2717411</v>
      </c>
      <c r="P31" s="421"/>
      <c r="Q31" s="422">
        <f t="shared" si="7"/>
        <v>471763</v>
      </c>
      <c r="R31" s="355"/>
      <c r="S31" s="424">
        <f t="shared" si="8"/>
        <v>5.91</v>
      </c>
      <c r="T31" s="330"/>
      <c r="U31" s="370">
        <f t="shared" si="9"/>
        <v>5.7601189580361325</v>
      </c>
      <c r="V31" s="320"/>
      <c r="W31" s="320"/>
      <c r="X31" s="438">
        <v>5.7552757539817012</v>
      </c>
      <c r="Y31" s="364">
        <v>2035</v>
      </c>
      <c r="Z31" s="364">
        <v>2041</v>
      </c>
      <c r="AA31" s="364">
        <f t="shared" si="10"/>
        <v>6</v>
      </c>
      <c r="AB31" s="439">
        <f t="shared" si="11"/>
        <v>11.755275753981701</v>
      </c>
      <c r="AC31" s="606">
        <f>2717411/471763</f>
        <v>5.7601189580361325</v>
      </c>
    </row>
    <row r="32" spans="1:29" s="348" customFormat="1" ht="15" customHeight="1">
      <c r="A32" s="349">
        <v>3140</v>
      </c>
      <c r="B32" s="350"/>
      <c r="C32" s="276" t="s">
        <v>417</v>
      </c>
      <c r="D32" s="346"/>
      <c r="E32" s="328">
        <v>49490</v>
      </c>
      <c r="F32" s="346"/>
      <c r="G32" s="281" t="s">
        <v>418</v>
      </c>
      <c r="H32" s="351" t="s">
        <v>397</v>
      </c>
      <c r="I32" s="430">
        <v>-12</v>
      </c>
      <c r="J32" s="346"/>
      <c r="K32" s="352">
        <v>109285792.05</v>
      </c>
      <c r="L32" s="353"/>
      <c r="M32" s="354">
        <v>59323750</v>
      </c>
      <c r="N32" s="354"/>
      <c r="O32" s="420">
        <f t="shared" si="6"/>
        <v>63076337</v>
      </c>
      <c r="P32" s="421"/>
      <c r="Q32" s="422">
        <f t="shared" si="7"/>
        <v>3736806</v>
      </c>
      <c r="R32" s="355"/>
      <c r="S32" s="431">
        <f t="shared" si="8"/>
        <v>3.42</v>
      </c>
      <c r="T32" s="330"/>
      <c r="U32" s="437">
        <f t="shared" si="9"/>
        <v>16.879746232477682</v>
      </c>
      <c r="V32" s="320"/>
      <c r="W32" s="320"/>
      <c r="X32" s="438">
        <v>12.290431706850862</v>
      </c>
      <c r="Y32" s="364">
        <v>2035</v>
      </c>
      <c r="Z32" s="364">
        <v>2041</v>
      </c>
      <c r="AA32" s="364">
        <f t="shared" si="10"/>
        <v>6</v>
      </c>
      <c r="AB32" s="439">
        <f t="shared" si="11"/>
        <v>18.29043170685086</v>
      </c>
      <c r="AC32" s="440">
        <f>63076337/3736806</f>
        <v>16.879746232477682</v>
      </c>
    </row>
    <row r="33" spans="1:29" s="348" customFormat="1" ht="15" customHeight="1">
      <c r="A33" s="349">
        <v>3150</v>
      </c>
      <c r="B33" s="350"/>
      <c r="C33" s="276" t="s">
        <v>419</v>
      </c>
      <c r="D33" s="346"/>
      <c r="E33" s="328">
        <v>49490</v>
      </c>
      <c r="F33" s="346"/>
      <c r="G33" s="281" t="s">
        <v>420</v>
      </c>
      <c r="H33" s="351" t="s">
        <v>397</v>
      </c>
      <c r="I33" s="430">
        <v>-12</v>
      </c>
      <c r="J33" s="346"/>
      <c r="K33" s="352">
        <v>48173349.899999999</v>
      </c>
      <c r="L33" s="353"/>
      <c r="M33" s="354">
        <v>33908388</v>
      </c>
      <c r="N33" s="354"/>
      <c r="O33" s="420">
        <f t="shared" si="6"/>
        <v>20045764</v>
      </c>
      <c r="P33" s="421"/>
      <c r="Q33" s="422">
        <f t="shared" si="7"/>
        <v>1058205</v>
      </c>
      <c r="R33" s="355"/>
      <c r="S33" s="431">
        <f t="shared" si="8"/>
        <v>2.2000000000000002</v>
      </c>
      <c r="T33" s="330"/>
      <c r="U33" s="437">
        <f t="shared" si="9"/>
        <v>18.943176416667846</v>
      </c>
      <c r="V33" s="320"/>
      <c r="W33" s="320"/>
      <c r="X33" s="438">
        <v>13.232793544727421</v>
      </c>
      <c r="Y33" s="364">
        <v>2035</v>
      </c>
      <c r="Z33" s="364">
        <v>2041</v>
      </c>
      <c r="AA33" s="364">
        <f t="shared" si="10"/>
        <v>6</v>
      </c>
      <c r="AB33" s="439">
        <f t="shared" si="11"/>
        <v>19.232793544727421</v>
      </c>
      <c r="AC33" s="440">
        <f>20045764/1058205</f>
        <v>18.943176416667846</v>
      </c>
    </row>
    <row r="34" spans="1:29" s="348" customFormat="1" ht="15" customHeight="1">
      <c r="A34" s="349">
        <v>3160</v>
      </c>
      <c r="B34" s="350"/>
      <c r="C34" s="276" t="s">
        <v>421</v>
      </c>
      <c r="D34" s="346"/>
      <c r="E34" s="328">
        <v>49490</v>
      </c>
      <c r="F34" s="346"/>
      <c r="G34" s="281" t="s">
        <v>422</v>
      </c>
      <c r="H34" s="351" t="s">
        <v>397</v>
      </c>
      <c r="I34" s="430">
        <v>-12</v>
      </c>
      <c r="J34" s="346"/>
      <c r="K34" s="356">
        <v>23997105.75</v>
      </c>
      <c r="L34" s="353"/>
      <c r="M34" s="357">
        <v>11357282</v>
      </c>
      <c r="N34" s="354"/>
      <c r="O34" s="425">
        <f t="shared" si="6"/>
        <v>15519476</v>
      </c>
      <c r="P34" s="421"/>
      <c r="Q34" s="425">
        <f t="shared" si="7"/>
        <v>859968</v>
      </c>
      <c r="R34" s="355"/>
      <c r="S34" s="432">
        <f t="shared" si="8"/>
        <v>3.58</v>
      </c>
      <c r="T34" s="330"/>
      <c r="U34" s="437">
        <f t="shared" si="9"/>
        <v>18.046573826002827</v>
      </c>
      <c r="V34" s="320"/>
      <c r="W34" s="320"/>
      <c r="X34" s="441">
        <v>12.842875697776593</v>
      </c>
      <c r="Y34" s="364">
        <v>2035</v>
      </c>
      <c r="Z34" s="364">
        <v>2041</v>
      </c>
      <c r="AA34" s="364">
        <f t="shared" si="10"/>
        <v>6</v>
      </c>
      <c r="AB34" s="439">
        <f t="shared" si="11"/>
        <v>18.842875697776591</v>
      </c>
      <c r="AC34" s="440">
        <f>15519476/859968</f>
        <v>18.046573826002827</v>
      </c>
    </row>
    <row r="35" spans="1:29" s="348" customFormat="1" ht="15" customHeight="1">
      <c r="A35" s="349"/>
      <c r="B35" s="350"/>
      <c r="C35" s="276"/>
      <c r="D35" s="346"/>
      <c r="E35" s="358"/>
      <c r="F35" s="346"/>
      <c r="G35" s="358"/>
      <c r="H35" s="351"/>
      <c r="I35" s="323"/>
      <c r="J35" s="346"/>
      <c r="K35" s="359"/>
      <c r="L35" s="360"/>
      <c r="M35" s="334"/>
      <c r="N35" s="334"/>
      <c r="O35" s="334"/>
      <c r="P35" s="334"/>
      <c r="Q35" s="334"/>
      <c r="R35" s="347"/>
      <c r="S35" s="325"/>
      <c r="T35" s="330"/>
      <c r="U35" s="326"/>
      <c r="V35" s="320"/>
      <c r="W35" s="320"/>
      <c r="X35" s="277"/>
      <c r="Y35" s="364"/>
      <c r="Z35" s="364"/>
      <c r="AA35" s="364"/>
      <c r="AB35" s="364"/>
    </row>
    <row r="36" spans="1:29" s="348" customFormat="1" ht="15" customHeight="1">
      <c r="A36" s="349"/>
      <c r="B36" s="321" t="s">
        <v>423</v>
      </c>
      <c r="C36" s="276"/>
      <c r="D36" s="346"/>
      <c r="E36" s="358"/>
      <c r="F36" s="346"/>
      <c r="G36" s="358"/>
      <c r="H36" s="351"/>
      <c r="I36" s="323"/>
      <c r="J36" s="346"/>
      <c r="K36" s="361">
        <f>SUBTOTAL(9,K29:K35)</f>
        <v>918526199.93999994</v>
      </c>
      <c r="L36" s="362"/>
      <c r="M36" s="363">
        <f>SUBTOTAL(9,M29:M35)</f>
        <v>455622465</v>
      </c>
      <c r="N36" s="363"/>
      <c r="O36" s="363">
        <f>SUBTOTAL(9,O29:O35)</f>
        <v>572168780</v>
      </c>
      <c r="P36" s="363"/>
      <c r="Q36" s="363">
        <f>SUBTOTAL(9,Q29:Q35)</f>
        <v>31832279</v>
      </c>
      <c r="R36" s="347"/>
      <c r="S36" s="339">
        <f>ROUND(Q36/K36*100,2)</f>
        <v>3.47</v>
      </c>
      <c r="T36" s="340"/>
      <c r="U36" s="341"/>
      <c r="V36" s="320"/>
      <c r="W36" s="320"/>
      <c r="X36" s="277"/>
      <c r="Y36" s="364"/>
      <c r="Z36" s="364"/>
      <c r="AA36" s="364"/>
      <c r="AB36" s="364"/>
    </row>
    <row r="37" spans="1:29" s="364" customFormat="1" ht="15" customHeight="1">
      <c r="A37" s="349"/>
      <c r="B37" s="350"/>
      <c r="C37" s="276"/>
      <c r="D37" s="346"/>
      <c r="E37" s="358"/>
      <c r="F37" s="346"/>
      <c r="G37" s="358"/>
      <c r="H37" s="351"/>
      <c r="I37" s="323"/>
      <c r="J37" s="346"/>
      <c r="K37" s="359"/>
      <c r="L37" s="360"/>
      <c r="M37" s="334"/>
      <c r="N37" s="334"/>
      <c r="O37" s="334"/>
      <c r="P37" s="334"/>
      <c r="Q37" s="334"/>
      <c r="R37" s="347"/>
      <c r="S37" s="325"/>
      <c r="T37" s="330"/>
      <c r="U37" s="326"/>
      <c r="V37" s="276"/>
      <c r="W37" s="276"/>
      <c r="X37" s="277"/>
    </row>
    <row r="38" spans="1:29" s="364" customFormat="1" ht="15" customHeight="1">
      <c r="A38" s="349"/>
      <c r="B38" s="350"/>
      <c r="C38" s="276"/>
      <c r="D38" s="346"/>
      <c r="E38" s="358"/>
      <c r="F38" s="346"/>
      <c r="G38" s="358"/>
      <c r="H38" s="351"/>
      <c r="I38" s="323"/>
      <c r="J38" s="346"/>
      <c r="K38" s="359"/>
      <c r="L38" s="360"/>
      <c r="M38" s="334"/>
      <c r="N38" s="334"/>
      <c r="O38" s="334"/>
      <c r="P38" s="334"/>
      <c r="Q38" s="334"/>
      <c r="R38" s="347"/>
      <c r="S38" s="325"/>
      <c r="T38" s="330"/>
      <c r="U38" s="326"/>
      <c r="V38" s="276"/>
      <c r="W38" s="276"/>
      <c r="X38" s="277"/>
    </row>
    <row r="39" spans="1:29" s="364" customFormat="1" ht="15" customHeight="1">
      <c r="A39" s="349"/>
      <c r="B39" s="321" t="s">
        <v>243</v>
      </c>
      <c r="C39" s="276"/>
      <c r="D39" s="346"/>
      <c r="E39" s="358"/>
      <c r="F39" s="346"/>
      <c r="G39" s="358"/>
      <c r="H39" s="351"/>
      <c r="I39" s="323"/>
      <c r="J39" s="346"/>
      <c r="K39" s="359"/>
      <c r="L39" s="360"/>
      <c r="M39" s="334"/>
      <c r="N39" s="334"/>
      <c r="O39" s="334"/>
      <c r="P39" s="334"/>
      <c r="Q39" s="334"/>
      <c r="R39" s="347"/>
      <c r="S39" s="325"/>
      <c r="T39" s="330"/>
      <c r="U39" s="326"/>
      <c r="V39" s="276"/>
      <c r="W39" s="276"/>
      <c r="X39" s="277"/>
    </row>
    <row r="40" spans="1:29" s="371" customFormat="1" ht="15" customHeight="1">
      <c r="A40" s="365">
        <v>3410</v>
      </c>
      <c r="B40" s="351"/>
      <c r="C40" s="322" t="s">
        <v>393</v>
      </c>
      <c r="D40" s="366"/>
      <c r="E40" s="328">
        <v>51317</v>
      </c>
      <c r="F40" s="366"/>
      <c r="G40" s="281" t="s">
        <v>424</v>
      </c>
      <c r="H40" s="351" t="s">
        <v>397</v>
      </c>
      <c r="I40" s="323">
        <v>-8</v>
      </c>
      <c r="J40" s="366"/>
      <c r="K40" s="367">
        <v>36379260.229999997</v>
      </c>
      <c r="L40" s="367"/>
      <c r="M40" s="368">
        <v>27885105</v>
      </c>
      <c r="N40" s="368"/>
      <c r="O40" s="420">
        <f t="shared" ref="O40:O43" si="12">ROUND((K40*(-I40/100)+K40)-M40,0)</f>
        <v>11404496</v>
      </c>
      <c r="P40" s="421"/>
      <c r="Q40" s="422">
        <f t="shared" ref="Q40:Q46" si="13">ROUND(O40/U40,0)</f>
        <v>645377</v>
      </c>
      <c r="R40" s="347"/>
      <c r="S40" s="424">
        <f t="shared" ref="S40:S43" si="14">ROUND(Q40/K40*100,2)</f>
        <v>1.77</v>
      </c>
      <c r="T40" s="369"/>
      <c r="U40" s="370">
        <v>17.671060480928201</v>
      </c>
      <c r="V40" s="322"/>
      <c r="W40" s="322"/>
      <c r="X40" s="277"/>
    </row>
    <row r="41" spans="1:29" s="371" customFormat="1" ht="15" customHeight="1">
      <c r="A41" s="365">
        <v>3420</v>
      </c>
      <c r="B41" s="351"/>
      <c r="C41" s="322" t="s">
        <v>425</v>
      </c>
      <c r="D41" s="366"/>
      <c r="E41" s="328">
        <v>51317</v>
      </c>
      <c r="F41" s="366"/>
      <c r="G41" s="281" t="s">
        <v>426</v>
      </c>
      <c r="H41" s="351" t="s">
        <v>397</v>
      </c>
      <c r="I41" s="323">
        <v>-8</v>
      </c>
      <c r="J41" s="366"/>
      <c r="K41" s="367">
        <v>61310889.909999996</v>
      </c>
      <c r="L41" s="367"/>
      <c r="M41" s="368">
        <v>6744645</v>
      </c>
      <c r="N41" s="368"/>
      <c r="O41" s="420">
        <f t="shared" si="12"/>
        <v>59471116</v>
      </c>
      <c r="P41" s="421"/>
      <c r="Q41" s="422">
        <f t="shared" si="13"/>
        <v>3347024</v>
      </c>
      <c r="R41" s="347"/>
      <c r="S41" s="424">
        <f t="shared" si="14"/>
        <v>5.46</v>
      </c>
      <c r="T41" s="369"/>
      <c r="U41" s="370">
        <v>17.768356605748867</v>
      </c>
      <c r="V41" s="322"/>
      <c r="W41" s="322"/>
      <c r="X41" s="277"/>
    </row>
    <row r="42" spans="1:29" s="371" customFormat="1" ht="15" customHeight="1">
      <c r="A42" s="365">
        <v>3430</v>
      </c>
      <c r="B42" s="351"/>
      <c r="C42" s="322" t="s">
        <v>427</v>
      </c>
      <c r="D42" s="366"/>
      <c r="E42" s="328">
        <v>51317</v>
      </c>
      <c r="F42" s="366"/>
      <c r="G42" s="281" t="s">
        <v>428</v>
      </c>
      <c r="H42" s="351" t="s">
        <v>397</v>
      </c>
      <c r="I42" s="323">
        <v>-8</v>
      </c>
      <c r="J42" s="366"/>
      <c r="K42" s="367">
        <v>10340709.699999999</v>
      </c>
      <c r="L42" s="367"/>
      <c r="M42" s="368">
        <v>1522502</v>
      </c>
      <c r="N42" s="368"/>
      <c r="O42" s="420">
        <f t="shared" si="12"/>
        <v>9645464</v>
      </c>
      <c r="P42" s="421"/>
      <c r="Q42" s="422">
        <f t="shared" si="13"/>
        <v>635081</v>
      </c>
      <c r="R42" s="347"/>
      <c r="S42" s="424">
        <f t="shared" si="14"/>
        <v>6.14</v>
      </c>
      <c r="T42" s="369"/>
      <c r="U42" s="370">
        <v>15.187769749055633</v>
      </c>
      <c r="V42" s="322"/>
      <c r="W42" s="322"/>
      <c r="X42" s="277"/>
      <c r="Y42" s="372"/>
    </row>
    <row r="43" spans="1:29" s="371" customFormat="1" ht="15" customHeight="1">
      <c r="A43" s="365">
        <v>3440</v>
      </c>
      <c r="B43" s="351"/>
      <c r="C43" s="322" t="s">
        <v>429</v>
      </c>
      <c r="D43" s="366"/>
      <c r="E43" s="328">
        <v>51317</v>
      </c>
      <c r="F43" s="366"/>
      <c r="G43" s="281" t="s">
        <v>418</v>
      </c>
      <c r="H43" s="351" t="s">
        <v>397</v>
      </c>
      <c r="I43" s="323">
        <v>-8</v>
      </c>
      <c r="J43" s="366"/>
      <c r="K43" s="367">
        <v>211248425.03999999</v>
      </c>
      <c r="L43" s="367"/>
      <c r="M43" s="368">
        <v>137426306</v>
      </c>
      <c r="N43" s="368"/>
      <c r="O43" s="420">
        <f t="shared" si="12"/>
        <v>90721993</v>
      </c>
      <c r="P43" s="421"/>
      <c r="Q43" s="422">
        <f t="shared" si="13"/>
        <v>5985695</v>
      </c>
      <c r="R43" s="347"/>
      <c r="S43" s="424">
        <f t="shared" si="14"/>
        <v>2.83</v>
      </c>
      <c r="T43" s="369"/>
      <c r="U43" s="370">
        <v>15.156467711769476</v>
      </c>
      <c r="V43" s="322"/>
      <c r="W43" s="322"/>
      <c r="X43" s="277"/>
      <c r="Y43" s="372"/>
    </row>
    <row r="44" spans="1:29" s="371" customFormat="1" ht="15" customHeight="1">
      <c r="A44" s="365">
        <v>3446</v>
      </c>
      <c r="B44" s="351"/>
      <c r="C44" s="322" t="s">
        <v>430</v>
      </c>
      <c r="D44" s="366"/>
      <c r="E44" s="281"/>
      <c r="F44" s="366"/>
      <c r="G44" s="281"/>
      <c r="H44" s="351"/>
      <c r="I44" s="323"/>
      <c r="J44" s="366"/>
      <c r="K44" s="367"/>
      <c r="L44" s="367"/>
      <c r="M44" s="368"/>
      <c r="N44" s="368"/>
      <c r="O44" s="368"/>
      <c r="P44" s="368"/>
      <c r="Q44" s="422"/>
      <c r="R44" s="347"/>
      <c r="S44" s="325"/>
      <c r="T44" s="369"/>
      <c r="U44" s="370"/>
      <c r="V44" s="322"/>
      <c r="W44" s="322"/>
      <c r="X44" s="277"/>
    </row>
    <row r="45" spans="1:29" s="371" customFormat="1" ht="15" customHeight="1">
      <c r="A45" s="365"/>
      <c r="B45" s="351"/>
      <c r="C45" s="373" t="s">
        <v>431</v>
      </c>
      <c r="D45" s="366"/>
      <c r="E45" s="328">
        <v>53873</v>
      </c>
      <c r="F45" s="366"/>
      <c r="G45" s="281" t="s">
        <v>432</v>
      </c>
      <c r="H45" s="351" t="s">
        <v>397</v>
      </c>
      <c r="I45" s="323">
        <v>-20</v>
      </c>
      <c r="J45" s="366"/>
      <c r="K45" s="367">
        <v>4143038.53</v>
      </c>
      <c r="L45" s="367"/>
      <c r="M45" s="368">
        <v>787881</v>
      </c>
      <c r="N45" s="368"/>
      <c r="O45" s="420">
        <f t="shared" ref="O45:O46" si="15">ROUND((K45*(-I45/100)+K45)-M45,0)</f>
        <v>4183765</v>
      </c>
      <c r="P45" s="421"/>
      <c r="Q45" s="422">
        <f t="shared" si="13"/>
        <v>214222</v>
      </c>
      <c r="R45" s="347"/>
      <c r="S45" s="424">
        <f t="shared" ref="S45:S46" si="16">ROUND(Q45/K45*100,2)</f>
        <v>5.17</v>
      </c>
      <c r="T45" s="369"/>
      <c r="U45" s="370">
        <v>19.530043599630289</v>
      </c>
      <c r="V45" s="322"/>
      <c r="W45" s="322"/>
      <c r="X45" s="277"/>
    </row>
    <row r="46" spans="1:29" s="371" customFormat="1" ht="15" customHeight="1">
      <c r="A46" s="365"/>
      <c r="B46" s="351"/>
      <c r="C46" s="373" t="s">
        <v>433</v>
      </c>
      <c r="D46" s="366"/>
      <c r="E46" s="328">
        <v>53873</v>
      </c>
      <c r="F46" s="366"/>
      <c r="G46" s="281" t="s">
        <v>432</v>
      </c>
      <c r="H46" s="351" t="s">
        <v>397</v>
      </c>
      <c r="I46" s="323">
        <v>-20</v>
      </c>
      <c r="J46" s="366"/>
      <c r="K46" s="374">
        <v>5670767.0700000003</v>
      </c>
      <c r="L46" s="367"/>
      <c r="M46" s="375">
        <v>1078410</v>
      </c>
      <c r="N46" s="368"/>
      <c r="O46" s="425">
        <f t="shared" si="15"/>
        <v>5726510</v>
      </c>
      <c r="P46" s="421"/>
      <c r="Q46" s="425">
        <f t="shared" si="13"/>
        <v>293216</v>
      </c>
      <c r="R46" s="347"/>
      <c r="S46" s="426">
        <f t="shared" si="16"/>
        <v>5.17</v>
      </c>
      <c r="T46" s="369"/>
      <c r="U46" s="428">
        <v>19.530005183891738</v>
      </c>
      <c r="V46" s="322"/>
      <c r="W46" s="322"/>
      <c r="X46" s="277"/>
    </row>
    <row r="47" spans="1:29" s="371" customFormat="1" ht="15" customHeight="1">
      <c r="A47" s="365"/>
      <c r="B47" s="351"/>
      <c r="C47" s="322" t="s">
        <v>434</v>
      </c>
      <c r="D47" s="366"/>
      <c r="E47" s="281"/>
      <c r="F47" s="366"/>
      <c r="G47" s="281"/>
      <c r="H47" s="351"/>
      <c r="I47" s="323"/>
      <c r="J47" s="366"/>
      <c r="K47" s="367">
        <f>SUBTOTAL(9,K45:K46)</f>
        <v>9813805.5999999996</v>
      </c>
      <c r="L47" s="367"/>
      <c r="M47" s="368">
        <f>SUBTOTAL(9,M45:M46)</f>
        <v>1866291</v>
      </c>
      <c r="N47" s="368"/>
      <c r="O47" s="368">
        <f>SUBTOTAL(9,O45:O46)</f>
        <v>9910275</v>
      </c>
      <c r="P47" s="368"/>
      <c r="Q47" s="368">
        <f>SUBTOTAL(9,Q45:Q46)</f>
        <v>507438</v>
      </c>
      <c r="R47" s="347"/>
      <c r="S47" s="325"/>
      <c r="T47" s="369"/>
      <c r="U47" s="370">
        <v>19.530021401629362</v>
      </c>
      <c r="V47" s="322"/>
      <c r="W47" s="322"/>
      <c r="X47" s="277"/>
    </row>
    <row r="48" spans="1:29" s="371" customFormat="1" ht="15" customHeight="1">
      <c r="A48" s="365"/>
      <c r="B48" s="351"/>
      <c r="C48" s="322"/>
      <c r="D48" s="366"/>
      <c r="E48" s="281"/>
      <c r="F48" s="366"/>
      <c r="G48" s="281"/>
      <c r="H48" s="351"/>
      <c r="I48" s="323"/>
      <c r="J48" s="366"/>
      <c r="K48" s="367"/>
      <c r="L48" s="367"/>
      <c r="M48" s="368"/>
      <c r="N48" s="368"/>
      <c r="O48" s="368"/>
      <c r="P48" s="368"/>
      <c r="Q48" s="368"/>
      <c r="R48" s="347"/>
      <c r="S48" s="325"/>
      <c r="T48" s="369"/>
      <c r="U48" s="370"/>
      <c r="V48" s="322"/>
      <c r="W48" s="322"/>
      <c r="X48" s="277"/>
    </row>
    <row r="49" spans="1:24" s="364" customFormat="1" ht="15" customHeight="1">
      <c r="A49" s="349">
        <v>3450</v>
      </c>
      <c r="B49" s="350"/>
      <c r="C49" s="276" t="s">
        <v>419</v>
      </c>
      <c r="D49" s="346"/>
      <c r="E49" s="328">
        <v>51317</v>
      </c>
      <c r="F49" s="346"/>
      <c r="G49" s="281" t="s">
        <v>435</v>
      </c>
      <c r="H49" s="351" t="s">
        <v>397</v>
      </c>
      <c r="I49" s="323">
        <v>-8</v>
      </c>
      <c r="J49" s="346"/>
      <c r="K49" s="367">
        <v>19858901.690000001</v>
      </c>
      <c r="L49" s="376"/>
      <c r="M49" s="368">
        <v>12312595</v>
      </c>
      <c r="N49" s="368"/>
      <c r="O49" s="420">
        <f>ROUND((K49*(-I49/100)+K49)-M49,0)</f>
        <v>9135019</v>
      </c>
      <c r="P49" s="421"/>
      <c r="Q49" s="422">
        <f>ROUND(O49/U49,0)</f>
        <v>642291</v>
      </c>
      <c r="R49" s="347"/>
      <c r="S49" s="424">
        <f>ROUND(Q49/K49*100,2)</f>
        <v>3.23</v>
      </c>
      <c r="T49" s="330"/>
      <c r="U49" s="326">
        <v>14.222554885558104</v>
      </c>
      <c r="V49" s="276"/>
      <c r="W49" s="276"/>
      <c r="X49" s="277"/>
    </row>
    <row r="50" spans="1:24" s="364" customFormat="1" ht="15" customHeight="1">
      <c r="A50" s="349">
        <v>3456</v>
      </c>
      <c r="B50" s="350"/>
      <c r="C50" s="276" t="s">
        <v>436</v>
      </c>
      <c r="D50" s="346"/>
      <c r="E50" s="281"/>
      <c r="F50" s="346"/>
      <c r="G50" s="281"/>
      <c r="H50" s="351"/>
      <c r="I50" s="323"/>
      <c r="J50" s="346"/>
      <c r="K50" s="367"/>
      <c r="L50" s="376"/>
      <c r="M50" s="368"/>
      <c r="N50" s="368"/>
      <c r="O50" s="368"/>
      <c r="P50" s="368"/>
      <c r="Q50" s="368"/>
      <c r="R50" s="347"/>
      <c r="S50" s="325"/>
      <c r="T50" s="330"/>
      <c r="U50" s="326"/>
      <c r="V50" s="276"/>
      <c r="W50" s="276"/>
      <c r="X50" s="277"/>
    </row>
    <row r="51" spans="1:24" s="364" customFormat="1" ht="15" customHeight="1">
      <c r="A51" s="349"/>
      <c r="B51" s="350"/>
      <c r="C51" s="373" t="s">
        <v>431</v>
      </c>
      <c r="D51" s="346"/>
      <c r="E51" s="328">
        <v>53873</v>
      </c>
      <c r="F51" s="346"/>
      <c r="G51" s="281" t="s">
        <v>432</v>
      </c>
      <c r="H51" s="351" t="s">
        <v>397</v>
      </c>
      <c r="I51" s="323">
        <v>-20</v>
      </c>
      <c r="J51" s="346"/>
      <c r="K51" s="367">
        <v>637652.32999999996</v>
      </c>
      <c r="L51" s="367"/>
      <c r="M51" s="368">
        <v>85328</v>
      </c>
      <c r="N51" s="368"/>
      <c r="O51" s="420">
        <f t="shared" ref="O51:O52" si="17">ROUND((K51*(-I51/100)+K51)-M51,0)</f>
        <v>679855</v>
      </c>
      <c r="P51" s="421"/>
      <c r="Q51" s="422">
        <f t="shared" ref="Q51:Q52" si="18">ROUND(O51/U51,0)</f>
        <v>34811</v>
      </c>
      <c r="R51" s="347"/>
      <c r="S51" s="424">
        <f t="shared" ref="S51:S52" si="19">ROUND(Q51/K51*100,2)</f>
        <v>5.46</v>
      </c>
      <c r="T51" s="369"/>
      <c r="U51" s="370">
        <v>19.529889977306023</v>
      </c>
      <c r="V51" s="276"/>
      <c r="W51" s="276"/>
      <c r="X51" s="277"/>
    </row>
    <row r="52" spans="1:24" s="364" customFormat="1" ht="15" customHeight="1">
      <c r="A52" s="349"/>
      <c r="B52" s="350"/>
      <c r="C52" s="373" t="s">
        <v>433</v>
      </c>
      <c r="D52" s="346"/>
      <c r="E52" s="328">
        <v>53873</v>
      </c>
      <c r="F52" s="346"/>
      <c r="G52" s="281" t="s">
        <v>432</v>
      </c>
      <c r="H52" s="351" t="s">
        <v>397</v>
      </c>
      <c r="I52" s="323">
        <v>-20</v>
      </c>
      <c r="J52" s="346"/>
      <c r="K52" s="374">
        <v>979306.42</v>
      </c>
      <c r="L52" s="367"/>
      <c r="M52" s="375">
        <v>131046</v>
      </c>
      <c r="N52" s="368"/>
      <c r="O52" s="425">
        <f t="shared" si="17"/>
        <v>1044122</v>
      </c>
      <c r="P52" s="421"/>
      <c r="Q52" s="425">
        <f t="shared" si="18"/>
        <v>53462</v>
      </c>
      <c r="R52" s="347"/>
      <c r="S52" s="426">
        <f t="shared" si="19"/>
        <v>5.46</v>
      </c>
      <c r="T52" s="369"/>
      <c r="U52" s="428">
        <v>19.530170962552841</v>
      </c>
      <c r="V52" s="276"/>
      <c r="W52" s="276"/>
      <c r="X52" s="277"/>
    </row>
    <row r="53" spans="1:24" s="364" customFormat="1" ht="15" customHeight="1">
      <c r="A53" s="349"/>
      <c r="B53" s="350"/>
      <c r="C53" s="276" t="s">
        <v>437</v>
      </c>
      <c r="D53" s="346"/>
      <c r="E53" s="281"/>
      <c r="F53" s="346"/>
      <c r="G53" s="281"/>
      <c r="H53" s="351"/>
      <c r="I53" s="323"/>
      <c r="J53" s="346"/>
      <c r="K53" s="367">
        <f>SUBTOTAL(9,K51:K52)</f>
        <v>1616958.75</v>
      </c>
      <c r="L53" s="367"/>
      <c r="M53" s="368">
        <f>SUBTOTAL(9,M51:M52)</f>
        <v>216374</v>
      </c>
      <c r="N53" s="368"/>
      <c r="O53" s="368">
        <f>SUBTOTAL(9,O51:O52)</f>
        <v>1723977</v>
      </c>
      <c r="P53" s="368"/>
      <c r="Q53" s="368">
        <f>SUBTOTAL(9,Q51:Q52)</f>
        <v>88273</v>
      </c>
      <c r="R53" s="347"/>
      <c r="S53" s="325"/>
      <c r="T53" s="369"/>
      <c r="U53" s="370">
        <v>19.530060154294066</v>
      </c>
      <c r="V53" s="276"/>
      <c r="W53" s="276"/>
      <c r="X53" s="277"/>
    </row>
    <row r="54" spans="1:24" s="364" customFormat="1" ht="15" customHeight="1">
      <c r="A54" s="349"/>
      <c r="B54" s="350"/>
      <c r="C54" s="276"/>
      <c r="D54" s="346"/>
      <c r="E54" s="281"/>
      <c r="F54" s="346"/>
      <c r="G54" s="281"/>
      <c r="H54" s="351"/>
      <c r="I54" s="323"/>
      <c r="J54" s="346"/>
      <c r="K54" s="367"/>
      <c r="L54" s="376"/>
      <c r="M54" s="368"/>
      <c r="N54" s="368"/>
      <c r="O54" s="368"/>
      <c r="P54" s="368"/>
      <c r="Q54" s="368"/>
      <c r="R54" s="347"/>
      <c r="S54" s="325"/>
      <c r="T54" s="330"/>
      <c r="U54" s="326"/>
      <c r="V54" s="276"/>
      <c r="W54" s="276"/>
      <c r="X54" s="277"/>
    </row>
    <row r="55" spans="1:24" s="364" customFormat="1" ht="15" customHeight="1">
      <c r="A55" s="349">
        <v>3460</v>
      </c>
      <c r="B55" s="350"/>
      <c r="C55" s="276" t="s">
        <v>421</v>
      </c>
      <c r="D55" s="346"/>
      <c r="E55" s="328">
        <v>51317</v>
      </c>
      <c r="F55" s="346"/>
      <c r="G55" s="281" t="s">
        <v>400</v>
      </c>
      <c r="H55" s="351" t="s">
        <v>397</v>
      </c>
      <c r="I55" s="323">
        <v>-8</v>
      </c>
      <c r="J55" s="346"/>
      <c r="K55" s="374">
        <v>5152109.78</v>
      </c>
      <c r="L55" s="376"/>
      <c r="M55" s="375">
        <v>3329034</v>
      </c>
      <c r="N55" s="368"/>
      <c r="O55" s="425">
        <f>ROUND((K55*(-I55/100)+K55)-M55,0)</f>
        <v>2235245</v>
      </c>
      <c r="P55" s="421"/>
      <c r="Q55" s="425">
        <f>ROUND(O55/U55,0)</f>
        <v>135197</v>
      </c>
      <c r="R55" s="347"/>
      <c r="S55" s="426">
        <f>ROUND(Q55/K55*100,2)</f>
        <v>2.62</v>
      </c>
      <c r="T55" s="330"/>
      <c r="U55" s="427">
        <v>16.533244080859781</v>
      </c>
      <c r="V55" s="276"/>
      <c r="W55" s="276"/>
      <c r="X55" s="277"/>
    </row>
    <row r="56" spans="1:24" s="364" customFormat="1" ht="15" customHeight="1">
      <c r="A56" s="287"/>
      <c r="B56" s="350"/>
      <c r="C56" s="276"/>
      <c r="D56" s="346"/>
      <c r="E56" s="358"/>
      <c r="F56" s="346"/>
      <c r="G56" s="358"/>
      <c r="H56" s="351"/>
      <c r="I56" s="345"/>
      <c r="J56" s="346"/>
      <c r="K56" s="324"/>
      <c r="L56" s="289"/>
      <c r="M56" s="288"/>
      <c r="N56" s="288"/>
      <c r="O56" s="288"/>
      <c r="P56" s="288"/>
      <c r="Q56" s="288"/>
      <c r="R56" s="347"/>
      <c r="S56" s="325"/>
      <c r="T56" s="330"/>
      <c r="U56" s="326"/>
      <c r="V56" s="276"/>
      <c r="W56" s="276"/>
      <c r="X56" s="277"/>
    </row>
    <row r="57" spans="1:24" s="348" customFormat="1" ht="15" customHeight="1">
      <c r="A57" s="307"/>
      <c r="B57" s="321" t="s">
        <v>438</v>
      </c>
      <c r="C57" s="320"/>
      <c r="D57" s="346"/>
      <c r="E57" s="343"/>
      <c r="F57" s="346"/>
      <c r="G57" s="343"/>
      <c r="H57" s="344"/>
      <c r="I57" s="345"/>
      <c r="J57" s="346"/>
      <c r="K57" s="337">
        <f>SUBTOTAL(9,K40:K55)</f>
        <v>355721060.69999993</v>
      </c>
      <c r="L57" s="338"/>
      <c r="M57" s="313">
        <f>SUBTOTAL(9,M40:M55)</f>
        <v>191302852</v>
      </c>
      <c r="N57" s="313"/>
      <c r="O57" s="313">
        <f>SUBTOTAL(9,O40:O55)</f>
        <v>194247585</v>
      </c>
      <c r="P57" s="313"/>
      <c r="Q57" s="313">
        <f>SUBTOTAL(9,Q40:Q55)</f>
        <v>11986376</v>
      </c>
      <c r="R57" s="377"/>
      <c r="S57" s="339">
        <f>ROUND(Q57/K57*100,2)</f>
        <v>3.37</v>
      </c>
      <c r="T57" s="340"/>
      <c r="U57" s="341">
        <v>16.205697618696426</v>
      </c>
      <c r="V57" s="320"/>
      <c r="W57" s="320"/>
      <c r="X57" s="277"/>
    </row>
    <row r="58" spans="1:24" s="348" customFormat="1" ht="15" customHeight="1">
      <c r="A58" s="307"/>
      <c r="B58" s="321"/>
      <c r="C58" s="320"/>
      <c r="D58" s="346"/>
      <c r="E58" s="343"/>
      <c r="F58" s="346"/>
      <c r="G58" s="343"/>
      <c r="H58" s="344"/>
      <c r="I58" s="345"/>
      <c r="J58" s="346"/>
      <c r="K58" s="337"/>
      <c r="L58" s="338"/>
      <c r="M58" s="313"/>
      <c r="N58" s="313"/>
      <c r="O58" s="313"/>
      <c r="P58" s="313"/>
      <c r="Q58" s="313"/>
      <c r="R58" s="347"/>
      <c r="S58" s="339"/>
      <c r="T58" s="340"/>
      <c r="U58" s="341"/>
      <c r="V58" s="320"/>
      <c r="W58" s="320"/>
      <c r="X58" s="277"/>
    </row>
    <row r="59" spans="1:24" s="348" customFormat="1" ht="15" customHeight="1">
      <c r="A59" s="307"/>
      <c r="B59" s="321" t="s">
        <v>258</v>
      </c>
      <c r="C59" s="320"/>
      <c r="D59" s="346"/>
      <c r="E59" s="343"/>
      <c r="F59" s="346"/>
      <c r="G59" s="343"/>
      <c r="H59" s="344"/>
      <c r="I59" s="345"/>
      <c r="J59" s="346"/>
      <c r="K59" s="337"/>
      <c r="L59" s="338"/>
      <c r="M59" s="313"/>
      <c r="N59" s="313"/>
      <c r="O59" s="313"/>
      <c r="P59" s="313"/>
      <c r="Q59" s="313"/>
      <c r="R59" s="347"/>
      <c r="S59" s="339"/>
      <c r="T59" s="340"/>
      <c r="U59" s="341"/>
      <c r="V59" s="320"/>
      <c r="W59" s="320"/>
      <c r="X59" s="277"/>
    </row>
    <row r="60" spans="1:24" s="348" customFormat="1" ht="15" customHeight="1">
      <c r="A60" s="287">
        <v>3501</v>
      </c>
      <c r="B60" s="321"/>
      <c r="C60" s="276" t="s">
        <v>439</v>
      </c>
      <c r="D60" s="346"/>
      <c r="E60" s="281"/>
      <c r="F60" s="346"/>
      <c r="G60" s="281" t="s">
        <v>440</v>
      </c>
      <c r="H60" s="351"/>
      <c r="I60" s="335">
        <v>0</v>
      </c>
      <c r="J60" s="346"/>
      <c r="K60" s="367">
        <v>1333532.32</v>
      </c>
      <c r="L60" s="376"/>
      <c r="M60" s="368">
        <v>718038</v>
      </c>
      <c r="N60" s="368"/>
      <c r="O60" s="420">
        <f t="shared" ref="O60:O68" si="20">ROUND((K60*(-I60/100)+K60)-M60,0)</f>
        <v>615494</v>
      </c>
      <c r="P60" s="421"/>
      <c r="Q60" s="422">
        <f t="shared" ref="Q60:Q68" si="21">ROUND(O60/U60,0)</f>
        <v>12417</v>
      </c>
      <c r="R60" s="347"/>
      <c r="S60" s="424">
        <f t="shared" ref="S60:S68" si="22">ROUND(Q60/K60*100,2)</f>
        <v>0.93</v>
      </c>
      <c r="T60" s="330"/>
      <c r="U60" s="326">
        <v>49.568655875010066</v>
      </c>
      <c r="V60" s="320"/>
      <c r="W60" s="320"/>
      <c r="X60" s="277"/>
    </row>
    <row r="61" spans="1:24" s="348" customFormat="1" ht="15" customHeight="1">
      <c r="A61" s="287">
        <v>3520</v>
      </c>
      <c r="B61" s="321"/>
      <c r="C61" s="276" t="s">
        <v>393</v>
      </c>
      <c r="D61" s="346"/>
      <c r="E61" s="281"/>
      <c r="F61" s="346"/>
      <c r="G61" s="281" t="s">
        <v>441</v>
      </c>
      <c r="H61" s="351"/>
      <c r="I61" s="323">
        <v>-15</v>
      </c>
      <c r="J61" s="346"/>
      <c r="K61" s="367">
        <v>5985540.2800000003</v>
      </c>
      <c r="L61" s="376"/>
      <c r="M61" s="368">
        <v>445312</v>
      </c>
      <c r="N61" s="368"/>
      <c r="O61" s="420">
        <f t="shared" si="20"/>
        <v>6438059</v>
      </c>
      <c r="P61" s="421"/>
      <c r="Q61" s="422">
        <f t="shared" si="21"/>
        <v>101410</v>
      </c>
      <c r="R61" s="347"/>
      <c r="S61" s="424">
        <f t="shared" si="22"/>
        <v>1.69</v>
      </c>
      <c r="T61" s="330"/>
      <c r="U61" s="326">
        <v>63.48544522236466</v>
      </c>
      <c r="V61" s="320"/>
      <c r="W61" s="320"/>
      <c r="X61" s="277"/>
    </row>
    <row r="62" spans="1:24" s="348" customFormat="1" ht="15" customHeight="1">
      <c r="A62" s="287">
        <v>3530</v>
      </c>
      <c r="B62" s="321"/>
      <c r="C62" s="276" t="s">
        <v>442</v>
      </c>
      <c r="D62" s="346"/>
      <c r="E62" s="281"/>
      <c r="F62" s="346"/>
      <c r="G62" s="281" t="s">
        <v>443</v>
      </c>
      <c r="H62" s="351"/>
      <c r="I62" s="323">
        <v>-10</v>
      </c>
      <c r="J62" s="346"/>
      <c r="K62" s="367">
        <v>29941037.25</v>
      </c>
      <c r="L62" s="376"/>
      <c r="M62" s="368">
        <v>3024220</v>
      </c>
      <c r="N62" s="368"/>
      <c r="O62" s="420">
        <f t="shared" si="20"/>
        <v>29910921</v>
      </c>
      <c r="P62" s="421"/>
      <c r="Q62" s="422">
        <f t="shared" si="21"/>
        <v>692521</v>
      </c>
      <c r="R62" s="347"/>
      <c r="S62" s="424">
        <f t="shared" si="22"/>
        <v>2.31</v>
      </c>
      <c r="T62" s="330"/>
      <c r="U62" s="326">
        <v>43.191355930000675</v>
      </c>
      <c r="V62" s="320"/>
      <c r="W62" s="320"/>
      <c r="X62" s="277"/>
    </row>
    <row r="63" spans="1:24" s="348" customFormat="1" ht="15" customHeight="1">
      <c r="A63" s="287">
        <v>3531</v>
      </c>
      <c r="B63" s="321"/>
      <c r="C63" s="276" t="s">
        <v>444</v>
      </c>
      <c r="D63" s="346"/>
      <c r="E63" s="281"/>
      <c r="F63" s="346"/>
      <c r="G63" s="281" t="s">
        <v>445</v>
      </c>
      <c r="H63" s="351"/>
      <c r="I63" s="323">
        <v>-10</v>
      </c>
      <c r="J63" s="346"/>
      <c r="K63" s="367">
        <v>9373633.9800000004</v>
      </c>
      <c r="L63" s="376"/>
      <c r="M63" s="368">
        <v>4731216</v>
      </c>
      <c r="N63" s="368"/>
      <c r="O63" s="420">
        <f t="shared" si="20"/>
        <v>5579781</v>
      </c>
      <c r="P63" s="421"/>
      <c r="Q63" s="422">
        <f t="shared" si="21"/>
        <v>236594</v>
      </c>
      <c r="R63" s="347"/>
      <c r="S63" s="424">
        <f t="shared" si="22"/>
        <v>2.52</v>
      </c>
      <c r="T63" s="330"/>
      <c r="U63" s="326">
        <v>23.583780653778202</v>
      </c>
      <c r="V63" s="320"/>
      <c r="W63" s="320"/>
      <c r="X63" s="277"/>
    </row>
    <row r="64" spans="1:24" s="348" customFormat="1" ht="15" customHeight="1">
      <c r="A64" s="287">
        <v>3532</v>
      </c>
      <c r="B64" s="321"/>
      <c r="C64" s="276" t="s">
        <v>446</v>
      </c>
      <c r="D64" s="346"/>
      <c r="E64" s="281"/>
      <c r="F64" s="346"/>
      <c r="G64" s="281" t="s">
        <v>447</v>
      </c>
      <c r="H64" s="351"/>
      <c r="I64" s="323">
        <v>-10</v>
      </c>
      <c r="J64" s="346"/>
      <c r="K64" s="367">
        <v>11448790.49</v>
      </c>
      <c r="L64" s="376"/>
      <c r="M64" s="368">
        <v>2305016</v>
      </c>
      <c r="N64" s="368"/>
      <c r="O64" s="420">
        <f t="shared" si="20"/>
        <v>10288654</v>
      </c>
      <c r="P64" s="421"/>
      <c r="Q64" s="422">
        <f t="shared" si="21"/>
        <v>204290</v>
      </c>
      <c r="R64" s="347"/>
      <c r="S64" s="424">
        <f t="shared" si="22"/>
        <v>1.78</v>
      </c>
      <c r="T64" s="330"/>
      <c r="U64" s="326">
        <v>50.362983993342795</v>
      </c>
      <c r="V64" s="320"/>
      <c r="W64" s="320"/>
      <c r="X64" s="277"/>
    </row>
    <row r="65" spans="1:24" s="348" customFormat="1" ht="15" customHeight="1">
      <c r="A65" s="287">
        <v>3534</v>
      </c>
      <c r="B65" s="321"/>
      <c r="C65" s="276" t="s">
        <v>448</v>
      </c>
      <c r="D65" s="346"/>
      <c r="E65" s="281"/>
      <c r="F65" s="346"/>
      <c r="G65" s="281" t="s">
        <v>449</v>
      </c>
      <c r="H65" s="351"/>
      <c r="I65" s="323">
        <v>-10</v>
      </c>
      <c r="J65" s="346"/>
      <c r="K65" s="367">
        <v>7672013.5</v>
      </c>
      <c r="L65" s="376"/>
      <c r="M65" s="368">
        <v>2029313</v>
      </c>
      <c r="N65" s="368"/>
      <c r="O65" s="420">
        <f t="shared" si="20"/>
        <v>6409902</v>
      </c>
      <c r="P65" s="421"/>
      <c r="Q65" s="422">
        <f t="shared" si="21"/>
        <v>219899</v>
      </c>
      <c r="R65" s="347"/>
      <c r="S65" s="424">
        <f t="shared" si="22"/>
        <v>2.87</v>
      </c>
      <c r="T65" s="330"/>
      <c r="U65" s="326">
        <v>29.149300360620103</v>
      </c>
      <c r="V65" s="320"/>
      <c r="W65" s="320"/>
      <c r="X65" s="277"/>
    </row>
    <row r="66" spans="1:24" s="348" customFormat="1" ht="15" customHeight="1">
      <c r="A66" s="287">
        <v>3550</v>
      </c>
      <c r="B66" s="321"/>
      <c r="C66" s="276" t="s">
        <v>450</v>
      </c>
      <c r="D66" s="346"/>
      <c r="E66" s="281"/>
      <c r="F66" s="346"/>
      <c r="G66" s="281" t="s">
        <v>451</v>
      </c>
      <c r="H66" s="351"/>
      <c r="I66" s="323">
        <v>-30</v>
      </c>
      <c r="J66" s="346"/>
      <c r="K66" s="367">
        <v>15265498.48</v>
      </c>
      <c r="L66" s="376"/>
      <c r="M66" s="368">
        <v>1982378.7</v>
      </c>
      <c r="N66" s="368"/>
      <c r="O66" s="420">
        <f t="shared" si="20"/>
        <v>17862769</v>
      </c>
      <c r="P66" s="421"/>
      <c r="Q66" s="422">
        <f t="shared" si="21"/>
        <v>392346</v>
      </c>
      <c r="R66" s="347"/>
      <c r="S66" s="424">
        <f t="shared" si="22"/>
        <v>2.57</v>
      </c>
      <c r="T66" s="330"/>
      <c r="U66" s="326">
        <v>45.528102746045583</v>
      </c>
      <c r="V66" s="320"/>
      <c r="W66" s="320"/>
      <c r="X66" s="277"/>
    </row>
    <row r="67" spans="1:24" s="348" customFormat="1" ht="15" customHeight="1">
      <c r="A67" s="287">
        <v>3560</v>
      </c>
      <c r="B67" s="321"/>
      <c r="C67" s="276" t="s">
        <v>452</v>
      </c>
      <c r="D67" s="346"/>
      <c r="E67" s="281"/>
      <c r="F67" s="346"/>
      <c r="G67" s="281" t="s">
        <v>451</v>
      </c>
      <c r="H67" s="351"/>
      <c r="I67" s="323">
        <v>-25</v>
      </c>
      <c r="J67" s="346"/>
      <c r="K67" s="367">
        <v>11048347.48</v>
      </c>
      <c r="L67" s="376"/>
      <c r="M67" s="368">
        <v>3077904</v>
      </c>
      <c r="N67" s="368"/>
      <c r="O67" s="420">
        <f t="shared" si="20"/>
        <v>10732530</v>
      </c>
      <c r="P67" s="421"/>
      <c r="Q67" s="422">
        <f t="shared" si="21"/>
        <v>231320</v>
      </c>
      <c r="R67" s="347"/>
      <c r="S67" s="424">
        <f t="shared" si="22"/>
        <v>2.09</v>
      </c>
      <c r="T67" s="330"/>
      <c r="U67" s="326">
        <v>46.396896074701715</v>
      </c>
      <c r="V67" s="320"/>
      <c r="W67" s="320"/>
      <c r="X67" s="277"/>
    </row>
    <row r="68" spans="1:24" s="348" customFormat="1" ht="15" customHeight="1">
      <c r="A68" s="287">
        <v>3561</v>
      </c>
      <c r="B68" s="321"/>
      <c r="C68" s="276" t="s">
        <v>453</v>
      </c>
      <c r="D68" s="346"/>
      <c r="E68" s="281"/>
      <c r="F68" s="346"/>
      <c r="G68" s="281" t="s">
        <v>454</v>
      </c>
      <c r="H68" s="351"/>
      <c r="I68" s="335">
        <v>0</v>
      </c>
      <c r="J68" s="346"/>
      <c r="K68" s="374">
        <v>1841852.59</v>
      </c>
      <c r="L68" s="376"/>
      <c r="M68" s="375">
        <v>85851</v>
      </c>
      <c r="N68" s="368"/>
      <c r="O68" s="425">
        <f t="shared" si="20"/>
        <v>1756002</v>
      </c>
      <c r="P68" s="421"/>
      <c r="Q68" s="425">
        <f t="shared" si="21"/>
        <v>28365</v>
      </c>
      <c r="R68" s="347"/>
      <c r="S68" s="426">
        <f t="shared" si="22"/>
        <v>1.54</v>
      </c>
      <c r="T68" s="330"/>
      <c r="U68" s="427">
        <v>61.907350608143837</v>
      </c>
      <c r="V68" s="320"/>
      <c r="W68" s="320"/>
      <c r="X68" s="277"/>
    </row>
    <row r="69" spans="1:24" s="348" customFormat="1" ht="15" customHeight="1">
      <c r="A69" s="307"/>
      <c r="B69" s="321"/>
      <c r="C69" s="320"/>
      <c r="D69" s="346"/>
      <c r="E69" s="358"/>
      <c r="F69" s="346"/>
      <c r="G69" s="358"/>
      <c r="H69" s="351"/>
      <c r="I69" s="345"/>
      <c r="J69" s="346"/>
      <c r="K69" s="337"/>
      <c r="L69" s="338"/>
      <c r="M69" s="313"/>
      <c r="N69" s="313"/>
      <c r="O69" s="313"/>
      <c r="P69" s="313"/>
      <c r="Q69" s="313"/>
      <c r="R69" s="347"/>
      <c r="S69" s="325"/>
      <c r="T69" s="330"/>
      <c r="U69" s="326"/>
      <c r="V69" s="320"/>
      <c r="W69" s="320"/>
      <c r="X69" s="277"/>
    </row>
    <row r="70" spans="1:24" s="348" customFormat="1" ht="15" customHeight="1">
      <c r="A70" s="307"/>
      <c r="B70" s="321" t="s">
        <v>455</v>
      </c>
      <c r="C70" s="320"/>
      <c r="D70" s="346"/>
      <c r="E70" s="343"/>
      <c r="F70" s="346"/>
      <c r="G70" s="343"/>
      <c r="H70" s="344"/>
      <c r="I70" s="345"/>
      <c r="J70" s="346"/>
      <c r="K70" s="337">
        <f>SUBTOTAL(9,K60:K68)</f>
        <v>93910246.370000005</v>
      </c>
      <c r="L70" s="338"/>
      <c r="M70" s="313">
        <f>SUBTOTAL(9,M60:M68)</f>
        <v>18399248.699999999</v>
      </c>
      <c r="N70" s="313"/>
      <c r="O70" s="313">
        <f>SUBTOTAL(9,O60:O68)</f>
        <v>89594112</v>
      </c>
      <c r="P70" s="313"/>
      <c r="Q70" s="313">
        <f>SUBTOTAL(9,Q60:Q68)</f>
        <v>2119162</v>
      </c>
      <c r="R70" s="377"/>
      <c r="S70" s="339">
        <f>ROUND(Q70/K70*100,2)</f>
        <v>2.2599999999999998</v>
      </c>
      <c r="T70" s="340"/>
      <c r="U70" s="341">
        <v>42.278085394132212</v>
      </c>
      <c r="V70" s="320"/>
      <c r="W70" s="320"/>
      <c r="X70" s="277"/>
    </row>
    <row r="71" spans="1:24" s="348" customFormat="1" ht="15" customHeight="1">
      <c r="A71" s="307"/>
      <c r="B71" s="321"/>
      <c r="C71" s="320"/>
      <c r="D71" s="346"/>
      <c r="E71" s="343"/>
      <c r="F71" s="346"/>
      <c r="G71" s="343"/>
      <c r="H71" s="344"/>
      <c r="I71" s="345"/>
      <c r="J71" s="346"/>
      <c r="K71" s="337"/>
      <c r="L71" s="338"/>
      <c r="M71" s="313"/>
      <c r="N71" s="313"/>
      <c r="O71" s="313"/>
      <c r="P71" s="313"/>
      <c r="Q71" s="313"/>
      <c r="R71" s="347"/>
      <c r="S71" s="339"/>
      <c r="T71" s="340"/>
      <c r="U71" s="341"/>
      <c r="V71" s="320"/>
      <c r="W71" s="320"/>
      <c r="X71" s="277"/>
    </row>
    <row r="72" spans="1:24" s="348" customFormat="1" ht="15" customHeight="1">
      <c r="A72" s="307"/>
      <c r="B72" s="321"/>
      <c r="C72" s="320"/>
      <c r="D72" s="346"/>
      <c r="E72" s="343"/>
      <c r="F72" s="346"/>
      <c r="G72" s="343"/>
      <c r="H72" s="344"/>
      <c r="I72" s="345"/>
      <c r="J72" s="346"/>
      <c r="K72" s="337"/>
      <c r="L72" s="338"/>
      <c r="M72" s="313"/>
      <c r="N72" s="313"/>
      <c r="O72" s="313"/>
      <c r="P72" s="313"/>
      <c r="Q72" s="313"/>
      <c r="R72" s="347"/>
      <c r="S72" s="339"/>
      <c r="T72" s="340"/>
      <c r="U72" s="341"/>
      <c r="V72" s="320"/>
      <c r="W72" s="320"/>
      <c r="X72" s="277"/>
    </row>
    <row r="73" spans="1:24" s="364" customFormat="1" ht="15" customHeight="1">
      <c r="A73" s="287"/>
      <c r="B73" s="321" t="s">
        <v>274</v>
      </c>
      <c r="C73" s="276"/>
      <c r="D73" s="346"/>
      <c r="E73" s="358"/>
      <c r="F73" s="346"/>
      <c r="G73" s="358"/>
      <c r="H73" s="351"/>
      <c r="I73" s="345"/>
      <c r="J73" s="346"/>
      <c r="K73" s="324"/>
      <c r="L73" s="289"/>
      <c r="M73" s="288"/>
      <c r="N73" s="288"/>
      <c r="O73" s="288"/>
      <c r="P73" s="288"/>
      <c r="Q73" s="288"/>
      <c r="R73" s="347"/>
      <c r="S73" s="325"/>
      <c r="T73" s="330"/>
      <c r="U73" s="326"/>
      <c r="V73" s="276"/>
      <c r="W73" s="276"/>
      <c r="X73" s="277"/>
    </row>
    <row r="74" spans="1:24" ht="15" customHeight="1">
      <c r="A74" s="378">
        <v>3601</v>
      </c>
      <c r="B74" s="308"/>
      <c r="C74" s="276" t="s">
        <v>439</v>
      </c>
      <c r="E74" s="281"/>
      <c r="G74" s="281" t="s">
        <v>440</v>
      </c>
      <c r="H74" s="336"/>
      <c r="I74" s="323">
        <v>0</v>
      </c>
      <c r="J74" s="364"/>
      <c r="K74" s="367">
        <v>4497571.3099999996</v>
      </c>
      <c r="L74" s="376"/>
      <c r="M74" s="368">
        <v>3188000</v>
      </c>
      <c r="N74" s="368"/>
      <c r="O74" s="420">
        <f t="shared" ref="O74:O94" si="23">ROUND((K74*(-I74/100)+K74)-M74,0)</f>
        <v>1309571</v>
      </c>
      <c r="P74" s="421"/>
      <c r="Q74" s="422">
        <f t="shared" ref="Q74:Q94" si="24">ROUND(O74/U74,0)</f>
        <v>31113</v>
      </c>
      <c r="S74" s="424">
        <f t="shared" ref="S74:S94" si="25">ROUND(Q74/K74*100,2)</f>
        <v>0.69</v>
      </c>
      <c r="T74" s="330"/>
      <c r="U74" s="326">
        <v>42.090798058689295</v>
      </c>
      <c r="V74" s="293"/>
      <c r="W74" s="293"/>
      <c r="X74" s="277"/>
    </row>
    <row r="75" spans="1:24" s="364" customFormat="1" ht="15" customHeight="1">
      <c r="A75" s="379">
        <v>3610</v>
      </c>
      <c r="C75" s="364" t="s">
        <v>393</v>
      </c>
      <c r="D75" s="346"/>
      <c r="E75" s="281"/>
      <c r="F75" s="346"/>
      <c r="G75" s="281" t="s">
        <v>441</v>
      </c>
      <c r="H75" s="380"/>
      <c r="I75" s="323">
        <v>-15</v>
      </c>
      <c r="J75" s="346"/>
      <c r="K75" s="367">
        <v>1420206</v>
      </c>
      <c r="L75" s="376"/>
      <c r="M75" s="368">
        <v>133335</v>
      </c>
      <c r="N75" s="368"/>
      <c r="O75" s="420">
        <f t="shared" si="23"/>
        <v>1499902</v>
      </c>
      <c r="P75" s="421"/>
      <c r="Q75" s="422">
        <f t="shared" si="24"/>
        <v>26676</v>
      </c>
      <c r="R75" s="347"/>
      <c r="S75" s="424">
        <f t="shared" si="25"/>
        <v>1.88</v>
      </c>
      <c r="T75" s="330"/>
      <c r="U75" s="326">
        <v>56.226645674014094</v>
      </c>
      <c r="X75" s="277"/>
    </row>
    <row r="76" spans="1:24" s="364" customFormat="1" ht="15" customHeight="1">
      <c r="A76" s="379">
        <v>3620</v>
      </c>
      <c r="C76" s="364" t="s">
        <v>442</v>
      </c>
      <c r="D76" s="346"/>
      <c r="E76" s="281"/>
      <c r="F76" s="346"/>
      <c r="G76" s="281" t="s">
        <v>456</v>
      </c>
      <c r="H76" s="351"/>
      <c r="I76" s="323">
        <v>-10</v>
      </c>
      <c r="J76" s="346"/>
      <c r="K76" s="367">
        <v>74309691.329999998</v>
      </c>
      <c r="L76" s="376"/>
      <c r="M76" s="368">
        <v>2701461</v>
      </c>
      <c r="N76" s="368"/>
      <c r="O76" s="420">
        <f t="shared" si="23"/>
        <v>79039199</v>
      </c>
      <c r="P76" s="421"/>
      <c r="Q76" s="422">
        <f t="shared" si="24"/>
        <v>2908569</v>
      </c>
      <c r="R76" s="347"/>
      <c r="S76" s="424">
        <f t="shared" si="25"/>
        <v>3.91</v>
      </c>
      <c r="T76" s="330"/>
      <c r="U76" s="326">
        <v>27.174599949322157</v>
      </c>
      <c r="X76" s="277"/>
    </row>
    <row r="77" spans="1:24" s="364" customFormat="1" ht="15" customHeight="1">
      <c r="A77" s="379">
        <v>3622</v>
      </c>
      <c r="C77" s="364" t="s">
        <v>446</v>
      </c>
      <c r="D77" s="346"/>
      <c r="E77" s="281"/>
      <c r="F77" s="346"/>
      <c r="G77" s="281" t="s">
        <v>447</v>
      </c>
      <c r="H77" s="380"/>
      <c r="I77" s="323">
        <v>-10</v>
      </c>
      <c r="J77" s="346"/>
      <c r="K77" s="367">
        <v>42685560.460000001</v>
      </c>
      <c r="L77" s="376"/>
      <c r="M77" s="368">
        <v>10534388</v>
      </c>
      <c r="N77" s="368"/>
      <c r="O77" s="420">
        <f t="shared" si="23"/>
        <v>36419729</v>
      </c>
      <c r="P77" s="421"/>
      <c r="Q77" s="422">
        <f t="shared" si="24"/>
        <v>739611</v>
      </c>
      <c r="R77" s="347"/>
      <c r="S77" s="424">
        <f t="shared" si="25"/>
        <v>1.73</v>
      </c>
      <c r="T77" s="330"/>
      <c r="U77" s="326">
        <v>49.241735182413457</v>
      </c>
      <c r="X77" s="277"/>
    </row>
    <row r="78" spans="1:24" s="364" customFormat="1" ht="15" customHeight="1">
      <c r="A78" s="379">
        <v>3640</v>
      </c>
      <c r="C78" s="364" t="s">
        <v>457</v>
      </c>
      <c r="D78" s="346"/>
      <c r="E78" s="281"/>
      <c r="F78" s="346"/>
      <c r="G78" s="281" t="s">
        <v>458</v>
      </c>
      <c r="H78" s="380"/>
      <c r="I78" s="323">
        <v>-50</v>
      </c>
      <c r="J78" s="346"/>
      <c r="K78" s="367">
        <v>74482036.530000001</v>
      </c>
      <c r="L78" s="376"/>
      <c r="M78" s="368">
        <v>30437147</v>
      </c>
      <c r="N78" s="368"/>
      <c r="O78" s="420">
        <f t="shared" si="23"/>
        <v>81285908</v>
      </c>
      <c r="P78" s="421"/>
      <c r="Q78" s="422">
        <f t="shared" si="24"/>
        <v>1770540</v>
      </c>
      <c r="R78" s="347"/>
      <c r="S78" s="424">
        <f t="shared" si="25"/>
        <v>2.38</v>
      </c>
      <c r="T78" s="330"/>
      <c r="U78" s="326">
        <v>45.91023529544659</v>
      </c>
      <c r="X78" s="277"/>
    </row>
    <row r="79" spans="1:24" s="364" customFormat="1" ht="15" customHeight="1">
      <c r="A79" s="379">
        <v>3650</v>
      </c>
      <c r="C79" s="364" t="s">
        <v>452</v>
      </c>
      <c r="D79" s="346"/>
      <c r="E79" s="281"/>
      <c r="F79" s="346"/>
      <c r="G79" s="281" t="s">
        <v>459</v>
      </c>
      <c r="H79" s="380"/>
      <c r="I79" s="323">
        <v>-40</v>
      </c>
      <c r="J79" s="346"/>
      <c r="K79" s="367">
        <v>144890225.86000001</v>
      </c>
      <c r="L79" s="376"/>
      <c r="M79" s="368">
        <v>36592558</v>
      </c>
      <c r="N79" s="368"/>
      <c r="O79" s="420">
        <f t="shared" si="23"/>
        <v>166253758</v>
      </c>
      <c r="P79" s="421"/>
      <c r="Q79" s="422">
        <f t="shared" si="24"/>
        <v>3640144</v>
      </c>
      <c r="R79" s="347"/>
      <c r="S79" s="424">
        <f t="shared" si="25"/>
        <v>2.5099999999999998</v>
      </c>
      <c r="T79" s="330"/>
      <c r="U79" s="326">
        <v>45.672302524295745</v>
      </c>
      <c r="X79" s="277"/>
    </row>
    <row r="80" spans="1:24" s="364" customFormat="1" ht="15" customHeight="1">
      <c r="A80" s="379">
        <v>3651</v>
      </c>
      <c r="C80" s="276" t="s">
        <v>453</v>
      </c>
      <c r="D80" s="346"/>
      <c r="E80" s="281"/>
      <c r="F80" s="346"/>
      <c r="G80" s="281" t="s">
        <v>454</v>
      </c>
      <c r="H80" s="380"/>
      <c r="I80" s="323">
        <v>0</v>
      </c>
      <c r="J80" s="346"/>
      <c r="K80" s="367">
        <v>7177611.9199999999</v>
      </c>
      <c r="L80" s="376"/>
      <c r="M80" s="368">
        <v>526432</v>
      </c>
      <c r="N80" s="368"/>
      <c r="O80" s="420">
        <f t="shared" si="23"/>
        <v>6651180</v>
      </c>
      <c r="P80" s="421"/>
      <c r="Q80" s="422">
        <f t="shared" si="24"/>
        <v>107441</v>
      </c>
      <c r="R80" s="347"/>
      <c r="S80" s="424">
        <f t="shared" si="25"/>
        <v>1.5</v>
      </c>
      <c r="T80" s="330"/>
      <c r="U80" s="326">
        <v>61.905417857242583</v>
      </c>
      <c r="X80" s="277"/>
    </row>
    <row r="81" spans="1:26" s="364" customFormat="1" ht="15" customHeight="1">
      <c r="A81" s="379">
        <v>3660</v>
      </c>
      <c r="C81" s="364" t="s">
        <v>460</v>
      </c>
      <c r="D81" s="346"/>
      <c r="E81" s="281"/>
      <c r="F81" s="346"/>
      <c r="G81" s="281" t="s">
        <v>461</v>
      </c>
      <c r="H81" s="380"/>
      <c r="I81" s="323">
        <v>-25</v>
      </c>
      <c r="J81" s="346"/>
      <c r="K81" s="367">
        <v>43372544.850000001</v>
      </c>
      <c r="L81" s="376"/>
      <c r="M81" s="368">
        <v>8759919</v>
      </c>
      <c r="N81" s="368"/>
      <c r="O81" s="420">
        <f t="shared" si="23"/>
        <v>45455762</v>
      </c>
      <c r="P81" s="421"/>
      <c r="Q81" s="422">
        <f t="shared" si="24"/>
        <v>694427</v>
      </c>
      <c r="R81" s="347"/>
      <c r="S81" s="424">
        <f t="shared" si="25"/>
        <v>1.6</v>
      </c>
      <c r="T81" s="330"/>
      <c r="U81" s="326">
        <v>65.457941583492584</v>
      </c>
      <c r="X81" s="277"/>
    </row>
    <row r="82" spans="1:26" s="364" customFormat="1" ht="15" customHeight="1">
      <c r="A82" s="379">
        <v>3670</v>
      </c>
      <c r="C82" s="364" t="s">
        <v>462</v>
      </c>
      <c r="D82" s="346"/>
      <c r="E82" s="281"/>
      <c r="F82" s="346"/>
      <c r="G82" s="281" t="s">
        <v>463</v>
      </c>
      <c r="H82" s="380"/>
      <c r="I82" s="323">
        <v>-35</v>
      </c>
      <c r="J82" s="346"/>
      <c r="K82" s="367">
        <v>81870581.370000005</v>
      </c>
      <c r="L82" s="376"/>
      <c r="M82" s="368">
        <v>19997687</v>
      </c>
      <c r="N82" s="368"/>
      <c r="O82" s="420">
        <f t="shared" si="23"/>
        <v>90527598</v>
      </c>
      <c r="P82" s="421"/>
      <c r="Q82" s="422">
        <f t="shared" si="24"/>
        <v>2074660</v>
      </c>
      <c r="R82" s="347"/>
      <c r="S82" s="424">
        <f t="shared" si="25"/>
        <v>2.5299999999999998</v>
      </c>
      <c r="T82" s="330"/>
      <c r="U82" s="326">
        <v>43.634907888521489</v>
      </c>
      <c r="X82" s="277"/>
    </row>
    <row r="83" spans="1:26" s="364" customFormat="1" ht="15" customHeight="1">
      <c r="A83" s="379">
        <v>3680</v>
      </c>
      <c r="C83" s="371" t="s">
        <v>464</v>
      </c>
      <c r="D83" s="346"/>
      <c r="E83" s="281"/>
      <c r="F83" s="346"/>
      <c r="G83" s="281" t="s">
        <v>465</v>
      </c>
      <c r="H83" s="380"/>
      <c r="I83" s="323">
        <v>-15</v>
      </c>
      <c r="J83" s="346"/>
      <c r="K83" s="367">
        <v>73741779.670000002</v>
      </c>
      <c r="L83" s="376"/>
      <c r="M83" s="368">
        <v>27436641</v>
      </c>
      <c r="N83" s="368"/>
      <c r="O83" s="420">
        <f t="shared" si="23"/>
        <v>57366406</v>
      </c>
      <c r="P83" s="421"/>
      <c r="Q83" s="422">
        <f t="shared" si="24"/>
        <v>1498764</v>
      </c>
      <c r="R83" s="347"/>
      <c r="S83" s="424">
        <f t="shared" si="25"/>
        <v>2.0299999999999998</v>
      </c>
      <c r="T83" s="330"/>
      <c r="U83" s="326">
        <v>38.275809934052326</v>
      </c>
      <c r="X83" s="277"/>
    </row>
    <row r="84" spans="1:26" s="364" customFormat="1" ht="15" customHeight="1">
      <c r="A84" s="379">
        <v>3682</v>
      </c>
      <c r="C84" s="364" t="s">
        <v>466</v>
      </c>
      <c r="D84" s="346"/>
      <c r="E84" s="281"/>
      <c r="F84" s="346"/>
      <c r="G84" s="281" t="s">
        <v>467</v>
      </c>
      <c r="H84" s="380"/>
      <c r="I84" s="323">
        <v>-15</v>
      </c>
      <c r="J84" s="346"/>
      <c r="K84" s="367">
        <v>273660.52</v>
      </c>
      <c r="L84" s="376"/>
      <c r="M84" s="368">
        <v>279832</v>
      </c>
      <c r="N84" s="368"/>
      <c r="O84" s="420">
        <f t="shared" si="23"/>
        <v>34878</v>
      </c>
      <c r="P84" s="421"/>
      <c r="Q84" s="422">
        <f t="shared" si="24"/>
        <v>1453</v>
      </c>
      <c r="R84" s="347"/>
      <c r="S84" s="424">
        <f t="shared" si="25"/>
        <v>0.53</v>
      </c>
      <c r="T84" s="330"/>
      <c r="U84" s="326">
        <v>24.00412938747419</v>
      </c>
      <c r="X84" s="277"/>
    </row>
    <row r="85" spans="1:26" s="364" customFormat="1" ht="15" customHeight="1">
      <c r="A85" s="379">
        <v>3691</v>
      </c>
      <c r="C85" s="364" t="s">
        <v>468</v>
      </c>
      <c r="D85" s="346"/>
      <c r="E85" s="281"/>
      <c r="F85" s="346"/>
      <c r="G85" s="281" t="s">
        <v>454</v>
      </c>
      <c r="H85" s="380"/>
      <c r="I85" s="323">
        <v>-40</v>
      </c>
      <c r="J85" s="346"/>
      <c r="K85" s="367">
        <v>2765626.1</v>
      </c>
      <c r="L85" s="376"/>
      <c r="M85" s="368">
        <v>754485</v>
      </c>
      <c r="N85" s="368"/>
      <c r="O85" s="420">
        <f t="shared" si="23"/>
        <v>3117392</v>
      </c>
      <c r="P85" s="421"/>
      <c r="Q85" s="422">
        <f t="shared" si="24"/>
        <v>54614</v>
      </c>
      <c r="R85" s="347"/>
      <c r="S85" s="424">
        <f t="shared" si="25"/>
        <v>1.97</v>
      </c>
      <c r="T85" s="330"/>
      <c r="U85" s="326">
        <v>57.080455560845202</v>
      </c>
      <c r="X85" s="277"/>
    </row>
    <row r="86" spans="1:26" s="364" customFormat="1" ht="15" customHeight="1">
      <c r="A86" s="379">
        <v>3692</v>
      </c>
      <c r="C86" s="364" t="s">
        <v>469</v>
      </c>
      <c r="D86" s="346"/>
      <c r="E86" s="281"/>
      <c r="F86" s="346"/>
      <c r="G86" s="281" t="s">
        <v>470</v>
      </c>
      <c r="H86" s="380"/>
      <c r="I86" s="323">
        <v>-40</v>
      </c>
      <c r="J86" s="346"/>
      <c r="K86" s="367">
        <v>19464620.52</v>
      </c>
      <c r="L86" s="376"/>
      <c r="M86" s="368">
        <v>10671301</v>
      </c>
      <c r="N86" s="368"/>
      <c r="O86" s="420">
        <f t="shared" si="23"/>
        <v>16579168</v>
      </c>
      <c r="P86" s="421"/>
      <c r="Q86" s="422">
        <f t="shared" si="24"/>
        <v>330957</v>
      </c>
      <c r="R86" s="347"/>
      <c r="S86" s="424">
        <f t="shared" si="25"/>
        <v>1.7</v>
      </c>
      <c r="T86" s="330"/>
      <c r="U86" s="326">
        <v>50.09462860734174</v>
      </c>
      <c r="X86" s="277"/>
    </row>
    <row r="87" spans="1:26" s="364" customFormat="1" ht="15" customHeight="1">
      <c r="A87" s="381">
        <v>3700</v>
      </c>
      <c r="B87" s="371"/>
      <c r="C87" s="371" t="s">
        <v>471</v>
      </c>
      <c r="D87" s="366"/>
      <c r="E87" s="281"/>
      <c r="F87" s="366"/>
      <c r="G87" s="281" t="s">
        <v>472</v>
      </c>
      <c r="H87" s="380"/>
      <c r="I87" s="323">
        <v>-2</v>
      </c>
      <c r="J87" s="366"/>
      <c r="K87" s="367">
        <v>2620523.38</v>
      </c>
      <c r="L87" s="376"/>
      <c r="M87" s="368">
        <v>834658</v>
      </c>
      <c r="N87" s="368"/>
      <c r="O87" s="420">
        <f t="shared" si="23"/>
        <v>1838276</v>
      </c>
      <c r="P87" s="421"/>
      <c r="Q87" s="422">
        <f t="shared" si="24"/>
        <v>120438</v>
      </c>
      <c r="R87" s="347"/>
      <c r="S87" s="424">
        <f t="shared" si="25"/>
        <v>4.5999999999999996</v>
      </c>
      <c r="T87" s="330"/>
      <c r="U87" s="326">
        <v>15.263255783058503</v>
      </c>
      <c r="X87" s="277"/>
    </row>
    <row r="88" spans="1:26" s="364" customFormat="1" ht="15" customHeight="1">
      <c r="A88" s="381">
        <v>3702</v>
      </c>
      <c r="B88" s="371"/>
      <c r="C88" s="371" t="s">
        <v>473</v>
      </c>
      <c r="D88" s="366"/>
      <c r="E88" s="281"/>
      <c r="F88" s="366"/>
      <c r="G88" s="281" t="s">
        <v>474</v>
      </c>
      <c r="H88" s="380"/>
      <c r="I88" s="323">
        <v>0</v>
      </c>
      <c r="J88" s="366"/>
      <c r="K88" s="367">
        <v>25906841.190000001</v>
      </c>
      <c r="L88" s="376"/>
      <c r="M88" s="368">
        <v>6086656</v>
      </c>
      <c r="N88" s="368"/>
      <c r="O88" s="420">
        <f t="shared" si="23"/>
        <v>19820185</v>
      </c>
      <c r="P88" s="421"/>
      <c r="Q88" s="422">
        <f t="shared" si="24"/>
        <v>1586353</v>
      </c>
      <c r="R88" s="347"/>
      <c r="S88" s="424">
        <f t="shared" si="25"/>
        <v>6.12</v>
      </c>
      <c r="T88" s="330"/>
      <c r="U88" s="326">
        <v>12.494183198821448</v>
      </c>
      <c r="X88" s="277"/>
    </row>
    <row r="89" spans="1:26" s="364" customFormat="1" ht="15" customHeight="1">
      <c r="A89" s="381">
        <v>3711</v>
      </c>
      <c r="B89" s="371"/>
      <c r="C89" s="371" t="s">
        <v>475</v>
      </c>
      <c r="D89" s="366"/>
      <c r="E89" s="281"/>
      <c r="F89" s="366"/>
      <c r="G89" s="281" t="s">
        <v>476</v>
      </c>
      <c r="H89" s="380"/>
      <c r="I89" s="323">
        <v>0</v>
      </c>
      <c r="J89" s="366"/>
      <c r="K89" s="367">
        <v>1051.24</v>
      </c>
      <c r="L89" s="376"/>
      <c r="M89" s="368">
        <v>130.94999999999999</v>
      </c>
      <c r="N89" s="368"/>
      <c r="O89" s="420">
        <f t="shared" si="23"/>
        <v>920</v>
      </c>
      <c r="P89" s="421"/>
      <c r="Q89" s="422">
        <f t="shared" si="24"/>
        <v>48</v>
      </c>
      <c r="R89" s="347"/>
      <c r="S89" s="424">
        <f t="shared" si="25"/>
        <v>4.57</v>
      </c>
      <c r="T89" s="330"/>
      <c r="U89" s="326">
        <v>19.166666666666668</v>
      </c>
      <c r="X89" s="277"/>
    </row>
    <row r="90" spans="1:26" s="364" customFormat="1" ht="15" customHeight="1">
      <c r="A90" s="379">
        <v>3712</v>
      </c>
      <c r="C90" s="364" t="s">
        <v>477</v>
      </c>
      <c r="D90" s="346"/>
      <c r="E90" s="281"/>
      <c r="F90" s="346"/>
      <c r="G90" s="281" t="s">
        <v>478</v>
      </c>
      <c r="H90" s="380"/>
      <c r="I90" s="323">
        <v>-5</v>
      </c>
      <c r="J90" s="346"/>
      <c r="K90" s="367">
        <v>861284.3</v>
      </c>
      <c r="L90" s="376"/>
      <c r="M90" s="368">
        <v>124052</v>
      </c>
      <c r="N90" s="368"/>
      <c r="O90" s="420">
        <f t="shared" si="23"/>
        <v>780297</v>
      </c>
      <c r="P90" s="421"/>
      <c r="Q90" s="422">
        <f t="shared" si="24"/>
        <v>92852</v>
      </c>
      <c r="R90" s="347"/>
      <c r="S90" s="424">
        <f t="shared" si="25"/>
        <v>10.78</v>
      </c>
      <c r="T90" s="330"/>
      <c r="U90" s="326">
        <v>8.4036638952311211</v>
      </c>
      <c r="X90" s="277"/>
      <c r="Y90" s="291"/>
      <c r="Z90" s="291"/>
    </row>
    <row r="91" spans="1:26" s="364" customFormat="1" ht="15" customHeight="1">
      <c r="A91" s="379">
        <v>3720</v>
      </c>
      <c r="C91" s="371" t="s">
        <v>479</v>
      </c>
      <c r="D91" s="346"/>
      <c r="E91" s="281"/>
      <c r="F91" s="346"/>
      <c r="G91" s="281" t="s">
        <v>480</v>
      </c>
      <c r="H91" s="380"/>
      <c r="I91" s="323">
        <v>0</v>
      </c>
      <c r="J91" s="346"/>
      <c r="K91" s="367">
        <v>9647.36</v>
      </c>
      <c r="L91" s="376"/>
      <c r="M91" s="368">
        <v>9647.36</v>
      </c>
      <c r="N91" s="368"/>
      <c r="O91" s="420">
        <f t="shared" si="23"/>
        <v>0</v>
      </c>
      <c r="P91" s="421"/>
      <c r="Q91" s="422">
        <v>0</v>
      </c>
      <c r="R91" s="347"/>
      <c r="S91" s="424">
        <f t="shared" si="25"/>
        <v>0</v>
      </c>
      <c r="T91" s="383"/>
      <c r="U91" s="384"/>
      <c r="X91" s="277"/>
    </row>
    <row r="92" spans="1:26" s="371" customFormat="1" ht="15" customHeight="1">
      <c r="A92" s="381">
        <v>3731</v>
      </c>
      <c r="C92" s="371" t="s">
        <v>481</v>
      </c>
      <c r="D92" s="346"/>
      <c r="E92" s="281"/>
      <c r="F92" s="346"/>
      <c r="G92" s="281" t="s">
        <v>482</v>
      </c>
      <c r="H92" s="380"/>
      <c r="I92" s="323">
        <v>-15</v>
      </c>
      <c r="J92" s="346"/>
      <c r="K92" s="367">
        <v>2507459.2200000002</v>
      </c>
      <c r="L92" s="376"/>
      <c r="M92" s="368">
        <v>2105390</v>
      </c>
      <c r="N92" s="368"/>
      <c r="O92" s="420">
        <f t="shared" si="23"/>
        <v>778188</v>
      </c>
      <c r="P92" s="421"/>
      <c r="Q92" s="422">
        <f t="shared" si="24"/>
        <v>31453</v>
      </c>
      <c r="R92" s="347"/>
      <c r="S92" s="424">
        <f t="shared" si="25"/>
        <v>1.25</v>
      </c>
      <c r="T92" s="330"/>
      <c r="U92" s="326">
        <v>24.741296537691159</v>
      </c>
      <c r="X92" s="277"/>
    </row>
    <row r="93" spans="1:26" s="371" customFormat="1" ht="15" customHeight="1">
      <c r="A93" s="381">
        <v>3732</v>
      </c>
      <c r="C93" s="371" t="s">
        <v>483</v>
      </c>
      <c r="D93" s="366"/>
      <c r="E93" s="281"/>
      <c r="F93" s="366"/>
      <c r="G93" s="281" t="s">
        <v>467</v>
      </c>
      <c r="H93" s="380"/>
      <c r="I93" s="323">
        <v>-20</v>
      </c>
      <c r="J93" s="366"/>
      <c r="K93" s="367">
        <v>3368422.54</v>
      </c>
      <c r="L93" s="367"/>
      <c r="M93" s="368">
        <v>2568569</v>
      </c>
      <c r="N93" s="368"/>
      <c r="O93" s="420">
        <f t="shared" si="23"/>
        <v>1473538</v>
      </c>
      <c r="P93" s="421"/>
      <c r="Q93" s="422">
        <f t="shared" si="24"/>
        <v>37692</v>
      </c>
      <c r="R93" s="347"/>
      <c r="S93" s="424">
        <f t="shared" si="25"/>
        <v>1.1200000000000001</v>
      </c>
      <c r="T93" s="369"/>
      <c r="U93" s="370">
        <v>39.094184442321975</v>
      </c>
      <c r="X93" s="277"/>
    </row>
    <row r="94" spans="1:26" s="371" customFormat="1" ht="15" customHeight="1">
      <c r="A94" s="381">
        <v>3733</v>
      </c>
      <c r="C94" s="371" t="s">
        <v>484</v>
      </c>
      <c r="D94" s="366"/>
      <c r="E94" s="281"/>
      <c r="F94" s="366"/>
      <c r="G94" s="281" t="s">
        <v>485</v>
      </c>
      <c r="H94" s="380"/>
      <c r="I94" s="323">
        <v>-10</v>
      </c>
      <c r="J94" s="366"/>
      <c r="K94" s="374">
        <v>3858522.09</v>
      </c>
      <c r="L94" s="367"/>
      <c r="M94" s="375">
        <v>852584</v>
      </c>
      <c r="N94" s="368"/>
      <c r="O94" s="425">
        <f t="shared" si="23"/>
        <v>3391790</v>
      </c>
      <c r="P94" s="421"/>
      <c r="Q94" s="425">
        <f t="shared" si="24"/>
        <v>162629</v>
      </c>
      <c r="R94" s="347"/>
      <c r="S94" s="426">
        <f t="shared" si="25"/>
        <v>4.21</v>
      </c>
      <c r="T94" s="369"/>
      <c r="U94" s="428">
        <v>20.855997392838916</v>
      </c>
      <c r="X94" s="277"/>
    </row>
    <row r="95" spans="1:26" s="364" customFormat="1" ht="15" customHeight="1">
      <c r="A95" s="379"/>
      <c r="D95" s="346"/>
      <c r="F95" s="346"/>
      <c r="H95" s="385"/>
      <c r="J95" s="346"/>
      <c r="K95" s="386"/>
      <c r="L95" s="387"/>
      <c r="M95" s="372"/>
      <c r="N95" s="372"/>
      <c r="O95" s="372"/>
      <c r="P95" s="372"/>
      <c r="Q95" s="372"/>
      <c r="R95" s="347"/>
      <c r="S95" s="325"/>
      <c r="T95" s="330"/>
      <c r="U95" s="326"/>
      <c r="X95" s="277"/>
    </row>
    <row r="96" spans="1:26" s="348" customFormat="1" ht="15" customHeight="1">
      <c r="A96" s="388"/>
      <c r="B96" s="321" t="s">
        <v>486</v>
      </c>
      <c r="D96" s="346"/>
      <c r="E96" s="389"/>
      <c r="F96" s="346"/>
      <c r="G96" s="389"/>
      <c r="H96" s="390"/>
      <c r="I96" s="345"/>
      <c r="J96" s="346"/>
      <c r="K96" s="337">
        <f>SUBTOTAL(9,K74:K94)</f>
        <v>610085467.76000011</v>
      </c>
      <c r="L96" s="391"/>
      <c r="M96" s="313">
        <f>SUBTOTAL(9,M74:M94)</f>
        <v>164594873.31</v>
      </c>
      <c r="N96" s="392"/>
      <c r="O96" s="313">
        <f>SUBTOTAL(9,O74:O94)</f>
        <v>613623645</v>
      </c>
      <c r="P96" s="392"/>
      <c r="Q96" s="313">
        <f>SUBTOTAL(9,Q74:Q94)</f>
        <v>15910434</v>
      </c>
      <c r="R96" s="377"/>
      <c r="S96" s="339">
        <f>ROUND(Q96/K96*100,2)</f>
        <v>2.61</v>
      </c>
      <c r="T96" s="340"/>
      <c r="U96" s="341">
        <v>38.567373146452198</v>
      </c>
      <c r="X96" s="277"/>
    </row>
    <row r="97" spans="1:24" s="364" customFormat="1" ht="15" customHeight="1">
      <c r="A97" s="379"/>
      <c r="D97" s="346"/>
      <c r="E97" s="393"/>
      <c r="F97" s="346"/>
      <c r="G97" s="393"/>
      <c r="H97" s="380"/>
      <c r="I97" s="345"/>
      <c r="J97" s="346"/>
      <c r="K97" s="386"/>
      <c r="L97" s="387"/>
      <c r="M97" s="372"/>
      <c r="N97" s="372"/>
      <c r="O97" s="372"/>
      <c r="P97" s="372"/>
      <c r="Q97" s="372"/>
      <c r="R97" s="347"/>
      <c r="S97" s="325"/>
      <c r="T97" s="330"/>
      <c r="U97" s="326"/>
      <c r="X97" s="277"/>
    </row>
    <row r="98" spans="1:24" s="364" customFormat="1" ht="15" customHeight="1">
      <c r="A98" s="379"/>
      <c r="D98" s="346"/>
      <c r="E98" s="393"/>
      <c r="F98" s="346"/>
      <c r="G98" s="393"/>
      <c r="H98" s="380"/>
      <c r="I98" s="345"/>
      <c r="J98" s="346"/>
      <c r="K98" s="386"/>
      <c r="L98" s="387"/>
      <c r="M98" s="372"/>
      <c r="N98" s="372"/>
      <c r="O98" s="372"/>
      <c r="P98" s="372"/>
      <c r="Q98" s="372"/>
      <c r="R98" s="347"/>
      <c r="S98" s="325"/>
      <c r="T98" s="330"/>
      <c r="U98" s="326"/>
      <c r="X98" s="277"/>
    </row>
    <row r="99" spans="1:24" s="364" customFormat="1" ht="15" customHeight="1">
      <c r="A99" s="379"/>
      <c r="B99" s="321" t="s">
        <v>303</v>
      </c>
      <c r="D99" s="346"/>
      <c r="E99" s="393"/>
      <c r="F99" s="346"/>
      <c r="G99" s="393"/>
      <c r="H99" s="380"/>
      <c r="I99" s="345"/>
      <c r="J99" s="346"/>
      <c r="K99" s="386"/>
      <c r="L99" s="387"/>
      <c r="M99" s="372"/>
      <c r="N99" s="372"/>
      <c r="O99" s="372"/>
      <c r="P99" s="372"/>
      <c r="Q99" s="372"/>
      <c r="R99" s="347"/>
      <c r="S99" s="325"/>
      <c r="T99" s="330"/>
      <c r="U99" s="326"/>
      <c r="X99" s="277"/>
    </row>
    <row r="100" spans="1:24" s="364" customFormat="1" ht="15" customHeight="1">
      <c r="A100" s="379">
        <v>3900</v>
      </c>
      <c r="C100" s="364" t="s">
        <v>393</v>
      </c>
      <c r="D100" s="346"/>
      <c r="E100" s="281"/>
      <c r="F100" s="346"/>
      <c r="G100" s="281" t="s">
        <v>487</v>
      </c>
      <c r="H100" s="380"/>
      <c r="I100" s="323">
        <v>-10</v>
      </c>
      <c r="J100" s="346"/>
      <c r="K100" s="367">
        <v>165341.66</v>
      </c>
      <c r="L100" s="376"/>
      <c r="M100" s="368">
        <v>51643</v>
      </c>
      <c r="N100" s="368"/>
      <c r="O100" s="420">
        <f t="shared" ref="O100:O107" si="26">ROUND((K100*(-I100/100)+K100)-M100,0)</f>
        <v>130233</v>
      </c>
      <c r="P100" s="421"/>
      <c r="Q100" s="422">
        <f t="shared" ref="Q100:Q107" si="27">ROUND(O100/U100,0)</f>
        <v>5505</v>
      </c>
      <c r="R100" s="347"/>
      <c r="S100" s="429">
        <f t="shared" ref="S100:S107" si="28">ROUND(Q100/K100*100,2)</f>
        <v>3.33</v>
      </c>
      <c r="T100" s="330"/>
      <c r="U100" s="326">
        <v>23.657220708446868</v>
      </c>
      <c r="X100" s="277"/>
    </row>
    <row r="101" spans="1:24" s="364" customFormat="1" ht="15" customHeight="1">
      <c r="A101" s="379">
        <v>3910</v>
      </c>
      <c r="C101" s="276" t="s">
        <v>402</v>
      </c>
      <c r="D101" s="346"/>
      <c r="E101" s="281"/>
      <c r="F101" s="346"/>
      <c r="G101" s="281" t="s">
        <v>403</v>
      </c>
      <c r="H101" s="380"/>
      <c r="I101" s="335">
        <v>0</v>
      </c>
      <c r="J101" s="346"/>
      <c r="K101" s="367">
        <v>374028.27</v>
      </c>
      <c r="L101" s="376"/>
      <c r="M101" s="368">
        <v>20503</v>
      </c>
      <c r="N101" s="368"/>
      <c r="O101" s="420">
        <f t="shared" si="26"/>
        <v>353525</v>
      </c>
      <c r="P101" s="421"/>
      <c r="Q101" s="422">
        <f t="shared" si="27"/>
        <v>18699</v>
      </c>
      <c r="R101" s="347"/>
      <c r="S101" s="429">
        <f t="shared" si="28"/>
        <v>5</v>
      </c>
      <c r="T101" s="330"/>
      <c r="U101" s="326">
        <v>18.906091234825393</v>
      </c>
      <c r="X101" s="277"/>
    </row>
    <row r="102" spans="1:24" s="364" customFormat="1" ht="15" customHeight="1">
      <c r="A102" s="287">
        <v>3911</v>
      </c>
      <c r="B102" s="277"/>
      <c r="C102" s="277" t="s">
        <v>404</v>
      </c>
      <c r="D102" s="346"/>
      <c r="E102" s="281"/>
      <c r="F102" s="346"/>
      <c r="G102" s="281" t="s">
        <v>405</v>
      </c>
      <c r="H102" s="380"/>
      <c r="I102" s="335">
        <v>0</v>
      </c>
      <c r="J102" s="346"/>
      <c r="K102" s="367">
        <v>2793949.44</v>
      </c>
      <c r="L102" s="376"/>
      <c r="M102" s="368">
        <v>1555554</v>
      </c>
      <c r="N102" s="368"/>
      <c r="O102" s="420">
        <f t="shared" si="26"/>
        <v>1238395</v>
      </c>
      <c r="P102" s="421"/>
      <c r="Q102" s="422">
        <f t="shared" si="27"/>
        <v>558763</v>
      </c>
      <c r="R102" s="347"/>
      <c r="S102" s="429">
        <f t="shared" si="28"/>
        <v>20</v>
      </c>
      <c r="T102" s="330"/>
      <c r="U102" s="326">
        <v>2.2163153251020558</v>
      </c>
      <c r="X102" s="277"/>
    </row>
    <row r="103" spans="1:24" s="364" customFormat="1" ht="15" customHeight="1">
      <c r="A103" s="379">
        <v>3920</v>
      </c>
      <c r="B103" s="277"/>
      <c r="C103" s="364" t="s">
        <v>488</v>
      </c>
      <c r="D103" s="346"/>
      <c r="E103" s="281"/>
      <c r="F103" s="346"/>
      <c r="G103" s="281" t="s">
        <v>489</v>
      </c>
      <c r="H103" s="380"/>
      <c r="I103" s="335">
        <v>0</v>
      </c>
      <c r="J103" s="346"/>
      <c r="K103" s="367">
        <v>1059153.6499999999</v>
      </c>
      <c r="L103" s="376"/>
      <c r="M103" s="368">
        <v>362709</v>
      </c>
      <c r="N103" s="368"/>
      <c r="O103" s="420">
        <f t="shared" si="26"/>
        <v>696445</v>
      </c>
      <c r="P103" s="421"/>
      <c r="Q103" s="422">
        <f t="shared" si="27"/>
        <v>65691</v>
      </c>
      <c r="R103" s="347"/>
      <c r="S103" s="429">
        <f t="shared" si="28"/>
        <v>6.2</v>
      </c>
      <c r="T103" s="330"/>
      <c r="U103" s="326">
        <v>10.601832823370021</v>
      </c>
      <c r="X103" s="277"/>
    </row>
    <row r="104" spans="1:24" s="364" customFormat="1" ht="15" customHeight="1">
      <c r="A104" s="379">
        <v>3921</v>
      </c>
      <c r="C104" s="364" t="s">
        <v>490</v>
      </c>
      <c r="D104" s="346"/>
      <c r="E104" s="281"/>
      <c r="F104" s="346"/>
      <c r="G104" s="281" t="s">
        <v>491</v>
      </c>
      <c r="H104" s="380"/>
      <c r="I104" s="335">
        <v>5</v>
      </c>
      <c r="J104" s="346"/>
      <c r="K104" s="367">
        <v>272066.39</v>
      </c>
      <c r="L104" s="376"/>
      <c r="M104" s="368">
        <v>190206</v>
      </c>
      <c r="N104" s="368"/>
      <c r="O104" s="420">
        <f t="shared" si="26"/>
        <v>68257</v>
      </c>
      <c r="P104" s="421"/>
      <c r="Q104" s="422">
        <f t="shared" si="27"/>
        <v>5253</v>
      </c>
      <c r="R104" s="347"/>
      <c r="S104" s="429">
        <f t="shared" si="28"/>
        <v>1.93</v>
      </c>
      <c r="T104" s="330"/>
      <c r="U104" s="326">
        <v>12.993908242908814</v>
      </c>
      <c r="X104" s="277"/>
    </row>
    <row r="105" spans="1:24" s="364" customFormat="1" ht="15" customHeight="1">
      <c r="A105" s="379">
        <v>3940</v>
      </c>
      <c r="C105" s="364" t="s">
        <v>406</v>
      </c>
      <c r="D105" s="346"/>
      <c r="E105" s="281"/>
      <c r="F105" s="346"/>
      <c r="G105" s="281" t="s">
        <v>407</v>
      </c>
      <c r="H105" s="380"/>
      <c r="I105" s="335">
        <v>0</v>
      </c>
      <c r="J105" s="346"/>
      <c r="K105" s="367">
        <v>3161672.92</v>
      </c>
      <c r="L105" s="376"/>
      <c r="M105" s="368">
        <v>591552</v>
      </c>
      <c r="N105" s="368"/>
      <c r="O105" s="420">
        <f t="shared" si="26"/>
        <v>2570121</v>
      </c>
      <c r="P105" s="421"/>
      <c r="Q105" s="422">
        <f t="shared" si="27"/>
        <v>126327</v>
      </c>
      <c r="R105" s="394"/>
      <c r="S105" s="429">
        <f t="shared" si="28"/>
        <v>4</v>
      </c>
      <c r="T105" s="330"/>
      <c r="U105" s="326">
        <v>20.344985632525113</v>
      </c>
      <c r="X105" s="277"/>
    </row>
    <row r="106" spans="1:24" s="364" customFormat="1" ht="15" customHeight="1">
      <c r="A106" s="379">
        <v>3960</v>
      </c>
      <c r="C106" s="364" t="s">
        <v>492</v>
      </c>
      <c r="D106" s="346"/>
      <c r="E106" s="281"/>
      <c r="F106" s="346"/>
      <c r="G106" s="281" t="s">
        <v>493</v>
      </c>
      <c r="H106" s="380"/>
      <c r="I106" s="335">
        <v>0</v>
      </c>
      <c r="J106" s="346"/>
      <c r="K106" s="367">
        <v>11770</v>
      </c>
      <c r="L106" s="376"/>
      <c r="M106" s="368">
        <v>8718</v>
      </c>
      <c r="N106" s="368"/>
      <c r="O106" s="420">
        <f t="shared" si="26"/>
        <v>3052</v>
      </c>
      <c r="P106" s="421"/>
      <c r="Q106" s="422">
        <f t="shared" si="27"/>
        <v>492</v>
      </c>
      <c r="R106" s="394"/>
      <c r="S106" s="429">
        <f t="shared" si="28"/>
        <v>4.18</v>
      </c>
      <c r="T106" s="330"/>
      <c r="U106" s="326">
        <v>6.2032520325203251</v>
      </c>
      <c r="X106" s="277"/>
    </row>
    <row r="107" spans="1:24" s="364" customFormat="1" ht="15" customHeight="1">
      <c r="A107" s="379">
        <v>3970</v>
      </c>
      <c r="C107" s="364" t="s">
        <v>408</v>
      </c>
      <c r="D107" s="346"/>
      <c r="E107" s="281"/>
      <c r="F107" s="346"/>
      <c r="G107" s="281" t="s">
        <v>409</v>
      </c>
      <c r="H107" s="380"/>
      <c r="I107" s="335">
        <v>0</v>
      </c>
      <c r="J107" s="346"/>
      <c r="K107" s="374">
        <v>9004323.9700000007</v>
      </c>
      <c r="L107" s="376"/>
      <c r="M107" s="375">
        <v>2552312</v>
      </c>
      <c r="N107" s="368"/>
      <c r="O107" s="425">
        <f t="shared" si="26"/>
        <v>6452012</v>
      </c>
      <c r="P107" s="421"/>
      <c r="Q107" s="425">
        <f t="shared" si="27"/>
        <v>600577</v>
      </c>
      <c r="R107" s="322"/>
      <c r="S107" s="426">
        <f t="shared" si="28"/>
        <v>6.67</v>
      </c>
      <c r="T107" s="330"/>
      <c r="U107" s="427">
        <v>10.743022127054482</v>
      </c>
      <c r="X107" s="277"/>
    </row>
    <row r="108" spans="1:24" s="364" customFormat="1" ht="15" customHeight="1">
      <c r="A108" s="287"/>
      <c r="B108" s="276"/>
      <c r="C108" s="276"/>
      <c r="E108" s="358"/>
      <c r="G108" s="358"/>
      <c r="H108" s="358"/>
      <c r="I108" s="323"/>
      <c r="K108" s="324"/>
      <c r="L108" s="289"/>
      <c r="M108" s="288"/>
      <c r="N108" s="288"/>
      <c r="O108" s="288"/>
      <c r="P108" s="288"/>
      <c r="Q108" s="288"/>
      <c r="R108" s="322"/>
      <c r="S108" s="325"/>
      <c r="T108" s="330"/>
      <c r="U108" s="326"/>
      <c r="V108" s="276"/>
      <c r="W108" s="276"/>
      <c r="X108" s="277"/>
    </row>
    <row r="109" spans="1:24" s="348" customFormat="1" ht="15" customHeight="1">
      <c r="A109" s="307"/>
      <c r="B109" s="321" t="s">
        <v>494</v>
      </c>
      <c r="C109" s="320"/>
      <c r="D109" s="364"/>
      <c r="E109" s="343"/>
      <c r="F109" s="364"/>
      <c r="G109" s="343"/>
      <c r="H109" s="343"/>
      <c r="I109" s="294"/>
      <c r="J109" s="364"/>
      <c r="K109" s="337">
        <f>SUBTOTAL(9,K100:K107)</f>
        <v>16842306.300000001</v>
      </c>
      <c r="L109" s="338"/>
      <c r="M109" s="313">
        <f>SUBTOTAL(9,M100:M107)</f>
        <v>5333197</v>
      </c>
      <c r="N109" s="313"/>
      <c r="O109" s="313">
        <f>SUBTOTAL(9,O100:O107)</f>
        <v>11512040</v>
      </c>
      <c r="P109" s="313"/>
      <c r="Q109" s="313">
        <f>SUBTOTAL(9,Q100:Q107)</f>
        <v>1381307</v>
      </c>
      <c r="R109" s="394"/>
      <c r="S109" s="339">
        <f>ROUND(Q109/K109*100,2)</f>
        <v>8.1999999999999993</v>
      </c>
      <c r="T109" s="340"/>
      <c r="U109" s="341">
        <v>8.3341646715755449</v>
      </c>
      <c r="V109" s="320"/>
      <c r="W109" s="320"/>
      <c r="X109" s="277"/>
    </row>
    <row r="110" spans="1:24" s="364" customFormat="1" ht="15" customHeight="1">
      <c r="A110" s="287"/>
      <c r="B110" s="276"/>
      <c r="C110" s="276"/>
      <c r="E110" s="358"/>
      <c r="G110" s="358"/>
      <c r="H110" s="358"/>
      <c r="I110" s="323"/>
      <c r="J110" s="371"/>
      <c r="K110" s="324"/>
      <c r="L110" s="289"/>
      <c r="M110" s="288"/>
      <c r="N110" s="288"/>
      <c r="O110" s="288"/>
      <c r="P110" s="288"/>
      <c r="Q110" s="288"/>
      <c r="R110" s="322"/>
      <c r="S110" s="325"/>
      <c r="T110" s="330"/>
      <c r="U110" s="326"/>
      <c r="V110" s="276"/>
      <c r="W110" s="276"/>
      <c r="X110" s="276"/>
    </row>
    <row r="111" spans="1:24" s="364" customFormat="1" ht="15" customHeight="1">
      <c r="A111" s="287"/>
      <c r="B111" s="276"/>
      <c r="C111" s="276"/>
      <c r="E111" s="358"/>
      <c r="G111" s="358"/>
      <c r="H111" s="358"/>
      <c r="I111" s="323"/>
      <c r="K111" s="324"/>
      <c r="L111" s="289"/>
      <c r="M111" s="288"/>
      <c r="N111" s="288"/>
      <c r="O111" s="288"/>
      <c r="P111" s="288"/>
      <c r="Q111" s="288"/>
      <c r="R111" s="322"/>
      <c r="S111" s="325"/>
      <c r="T111" s="330"/>
      <c r="U111" s="326"/>
      <c r="V111" s="276"/>
      <c r="W111" s="276"/>
      <c r="X111" s="276"/>
    </row>
    <row r="112" spans="1:24" s="364" customFormat="1" ht="15" customHeight="1">
      <c r="A112" s="287"/>
      <c r="B112" s="321" t="s">
        <v>495</v>
      </c>
      <c r="C112" s="276"/>
      <c r="E112" s="358"/>
      <c r="G112" s="358"/>
      <c r="H112" s="358"/>
      <c r="I112" s="323"/>
      <c r="K112" s="324"/>
      <c r="L112" s="289"/>
      <c r="M112" s="288"/>
      <c r="N112" s="288"/>
      <c r="O112" s="288"/>
      <c r="P112" s="288"/>
      <c r="Q112" s="288"/>
      <c r="R112" s="322"/>
      <c r="S112" s="325"/>
      <c r="T112" s="330"/>
      <c r="U112" s="326"/>
      <c r="V112" s="276"/>
      <c r="W112" s="276"/>
      <c r="X112" s="276"/>
    </row>
    <row r="113" spans="1:24" s="364" customFormat="1" ht="15" customHeight="1">
      <c r="A113" s="287"/>
      <c r="B113" s="276"/>
      <c r="C113" s="276"/>
      <c r="E113" s="358"/>
      <c r="G113" s="358"/>
      <c r="H113" s="358"/>
      <c r="I113" s="323"/>
      <c r="K113" s="324"/>
      <c r="L113" s="289"/>
      <c r="M113" s="288"/>
      <c r="N113" s="288"/>
      <c r="O113" s="288"/>
      <c r="P113" s="288"/>
      <c r="Q113" s="288"/>
      <c r="R113" s="322"/>
      <c r="S113" s="325"/>
      <c r="T113" s="330"/>
      <c r="U113" s="326"/>
      <c r="V113" s="276"/>
      <c r="W113" s="276"/>
      <c r="X113" s="276"/>
    </row>
    <row r="114" spans="1:24" s="364" customFormat="1" ht="15" customHeight="1">
      <c r="A114" s="287"/>
      <c r="B114" s="276"/>
      <c r="C114" s="320" t="s">
        <v>325</v>
      </c>
      <c r="E114" s="358"/>
      <c r="G114" s="358"/>
      <c r="H114" s="358"/>
      <c r="I114" s="323"/>
      <c r="K114" s="324"/>
      <c r="L114" s="289"/>
      <c r="M114" s="288"/>
      <c r="N114" s="288"/>
      <c r="O114" s="288"/>
      <c r="P114" s="288"/>
      <c r="Q114" s="288"/>
      <c r="R114" s="322"/>
      <c r="S114" s="325"/>
      <c r="T114" s="330"/>
      <c r="U114" s="326"/>
      <c r="V114" s="276"/>
      <c r="W114" s="276"/>
      <c r="X114" s="276"/>
    </row>
    <row r="115" spans="1:24" s="364" customFormat="1" ht="15" customHeight="1">
      <c r="A115" s="287">
        <v>1910</v>
      </c>
      <c r="B115" s="277"/>
      <c r="C115" s="277" t="s">
        <v>402</v>
      </c>
      <c r="E115" s="358"/>
      <c r="G115" s="358"/>
      <c r="H115" s="358"/>
      <c r="I115" s="323"/>
      <c r="K115" s="324"/>
      <c r="L115" s="289"/>
      <c r="M115" s="288">
        <v>56834.040000000008</v>
      </c>
      <c r="N115" s="288"/>
      <c r="O115" s="288"/>
      <c r="P115" s="288"/>
      <c r="Q115" s="372">
        <f>-ROUND(M115/5,0)</f>
        <v>-11367</v>
      </c>
      <c r="R115" s="322"/>
      <c r="S115" s="325"/>
      <c r="T115" s="330"/>
      <c r="U115" s="326"/>
      <c r="V115" s="276"/>
      <c r="W115" s="276"/>
      <c r="X115" s="276"/>
    </row>
    <row r="116" spans="1:24" s="364" customFormat="1" ht="15" customHeight="1">
      <c r="A116" s="287">
        <v>1911</v>
      </c>
      <c r="B116" s="276"/>
      <c r="C116" s="276" t="s">
        <v>404</v>
      </c>
      <c r="E116" s="358"/>
      <c r="G116" s="358"/>
      <c r="H116" s="358"/>
      <c r="I116" s="323"/>
      <c r="K116" s="324"/>
      <c r="L116" s="289"/>
      <c r="M116" s="288">
        <v>-14841.71</v>
      </c>
      <c r="N116" s="288"/>
      <c r="O116" s="288"/>
      <c r="P116" s="288"/>
      <c r="Q116" s="372">
        <f t="shared" ref="Q116:Q119" si="29">-ROUND(M116/5,0)</f>
        <v>2968</v>
      </c>
      <c r="R116" s="322"/>
      <c r="S116" s="325"/>
      <c r="T116" s="330"/>
      <c r="U116" s="326"/>
      <c r="V116" s="276"/>
      <c r="W116" s="276"/>
      <c r="X116" s="276"/>
    </row>
    <row r="117" spans="1:24" s="364" customFormat="1" ht="15" customHeight="1">
      <c r="A117" s="287">
        <v>1940</v>
      </c>
      <c r="B117" s="276"/>
      <c r="C117" s="276" t="s">
        <v>406</v>
      </c>
      <c r="E117" s="358"/>
      <c r="G117" s="358"/>
      <c r="H117" s="358"/>
      <c r="I117" s="323"/>
      <c r="K117" s="324"/>
      <c r="L117" s="289"/>
      <c r="M117" s="288">
        <v>11272.839999999997</v>
      </c>
      <c r="N117" s="288"/>
      <c r="O117" s="288"/>
      <c r="P117" s="288"/>
      <c r="Q117" s="372">
        <f t="shared" si="29"/>
        <v>-2255</v>
      </c>
      <c r="R117" s="322"/>
      <c r="S117" s="325"/>
      <c r="T117" s="330"/>
      <c r="U117" s="326"/>
      <c r="V117" s="276"/>
      <c r="W117" s="276"/>
      <c r="X117" s="276"/>
    </row>
    <row r="118" spans="1:24" s="364" customFormat="1" ht="15" customHeight="1">
      <c r="A118" s="287">
        <v>1970</v>
      </c>
      <c r="B118" s="276"/>
      <c r="C118" s="276" t="s">
        <v>408</v>
      </c>
      <c r="E118" s="358"/>
      <c r="G118" s="358"/>
      <c r="H118" s="358"/>
      <c r="I118" s="323"/>
      <c r="K118" s="324"/>
      <c r="L118" s="289"/>
      <c r="M118" s="288">
        <v>1376868.3899999997</v>
      </c>
      <c r="N118" s="288"/>
      <c r="O118" s="288"/>
      <c r="P118" s="288"/>
      <c r="Q118" s="372">
        <f t="shared" si="29"/>
        <v>-275374</v>
      </c>
      <c r="R118" s="322"/>
      <c r="S118" s="325"/>
      <c r="T118" s="330"/>
      <c r="U118" s="326"/>
      <c r="V118" s="276"/>
      <c r="W118" s="276"/>
      <c r="X118" s="276"/>
    </row>
    <row r="119" spans="1:24" s="364" customFormat="1" ht="15" customHeight="1">
      <c r="A119" s="287">
        <v>1980</v>
      </c>
      <c r="B119" s="276"/>
      <c r="C119" s="276" t="s">
        <v>410</v>
      </c>
      <c r="E119" s="358"/>
      <c r="G119" s="358"/>
      <c r="H119" s="358"/>
      <c r="I119" s="323"/>
      <c r="K119" s="324"/>
      <c r="L119" s="289"/>
      <c r="M119" s="333">
        <v>-3716.3199999999997</v>
      </c>
      <c r="N119" s="288"/>
      <c r="O119" s="288"/>
      <c r="P119" s="288"/>
      <c r="Q119" s="333">
        <f t="shared" si="29"/>
        <v>743</v>
      </c>
      <c r="R119" s="322"/>
      <c r="S119" s="325"/>
      <c r="T119" s="330"/>
      <c r="U119" s="326"/>
      <c r="V119" s="276"/>
      <c r="W119" s="276"/>
      <c r="X119" s="276"/>
    </row>
    <row r="120" spans="1:24" s="364" customFormat="1" ht="15" customHeight="1">
      <c r="A120" s="287"/>
      <c r="B120" s="276"/>
      <c r="C120" s="276"/>
      <c r="E120" s="358"/>
      <c r="G120" s="358"/>
      <c r="H120" s="358"/>
      <c r="I120" s="323"/>
      <c r="K120" s="324"/>
      <c r="L120" s="289"/>
      <c r="M120" s="288"/>
      <c r="N120" s="288"/>
      <c r="O120" s="288"/>
      <c r="P120" s="288"/>
      <c r="Q120" s="288"/>
      <c r="R120" s="322"/>
      <c r="S120" s="325"/>
      <c r="T120" s="330"/>
      <c r="U120" s="326"/>
      <c r="V120" s="276"/>
      <c r="W120" s="276"/>
      <c r="X120" s="276"/>
    </row>
    <row r="121" spans="1:24" s="364" customFormat="1" ht="15" customHeight="1">
      <c r="A121" s="287"/>
      <c r="B121" s="320"/>
      <c r="C121" s="320" t="s">
        <v>411</v>
      </c>
      <c r="E121" s="358"/>
      <c r="G121" s="358"/>
      <c r="H121" s="358"/>
      <c r="I121" s="323"/>
      <c r="K121" s="324"/>
      <c r="L121" s="289"/>
      <c r="M121" s="313">
        <f>SUBTOTAL(9,M115:M119)</f>
        <v>1426417.2399999995</v>
      </c>
      <c r="N121" s="288"/>
      <c r="O121" s="288"/>
      <c r="P121" s="288"/>
      <c r="Q121" s="313">
        <f>SUBTOTAL(9,Q115:Q119)</f>
        <v>-285285</v>
      </c>
      <c r="R121" s="322"/>
      <c r="S121" s="325"/>
      <c r="T121" s="330"/>
      <c r="U121" s="326"/>
      <c r="V121" s="276"/>
      <c r="W121" s="276"/>
      <c r="X121" s="276"/>
    </row>
    <row r="122" spans="1:24" s="364" customFormat="1" ht="15" customHeight="1">
      <c r="A122" s="287"/>
      <c r="B122" s="276"/>
      <c r="C122" s="276"/>
      <c r="E122" s="358"/>
      <c r="G122" s="358"/>
      <c r="H122" s="358"/>
      <c r="I122" s="323"/>
      <c r="K122" s="324"/>
      <c r="L122" s="289"/>
      <c r="M122" s="288"/>
      <c r="N122" s="288"/>
      <c r="O122" s="288"/>
      <c r="P122" s="288"/>
      <c r="Q122" s="288"/>
      <c r="R122" s="322"/>
      <c r="S122" s="325"/>
      <c r="T122" s="330"/>
      <c r="U122" s="326"/>
      <c r="V122" s="276"/>
      <c r="W122" s="276"/>
      <c r="X122" s="276"/>
    </row>
    <row r="123" spans="1:24" s="364" customFormat="1" ht="15" customHeight="1">
      <c r="A123" s="287"/>
      <c r="B123" s="276"/>
      <c r="C123" s="320" t="s">
        <v>496</v>
      </c>
      <c r="E123" s="358"/>
      <c r="G123" s="358"/>
      <c r="H123" s="358"/>
      <c r="I123" s="323"/>
      <c r="K123" s="324"/>
      <c r="L123" s="289"/>
      <c r="M123" s="288"/>
      <c r="N123" s="288"/>
      <c r="O123" s="288"/>
      <c r="P123" s="288"/>
      <c r="Q123" s="288"/>
      <c r="R123" s="322"/>
      <c r="S123" s="325"/>
      <c r="T123" s="330"/>
      <c r="U123" s="326"/>
      <c r="V123" s="276"/>
      <c r="W123" s="276"/>
      <c r="X123" s="276"/>
    </row>
    <row r="124" spans="1:24" s="364" customFormat="1" ht="15" customHeight="1">
      <c r="A124" s="379">
        <v>3910</v>
      </c>
      <c r="C124" s="276" t="s">
        <v>497</v>
      </c>
      <c r="E124" s="358"/>
      <c r="G124" s="358"/>
      <c r="H124" s="358"/>
      <c r="I124" s="323"/>
      <c r="K124" s="324"/>
      <c r="L124" s="289"/>
      <c r="M124" s="288">
        <v>-4992.4799999999977</v>
      </c>
      <c r="N124" s="288"/>
      <c r="O124" s="288"/>
      <c r="P124" s="288"/>
      <c r="Q124" s="288">
        <f t="shared" ref="Q124:Q127" si="30">-ROUND(M124/5,0)</f>
        <v>998</v>
      </c>
      <c r="R124" s="322"/>
      <c r="S124" s="325"/>
      <c r="T124" s="330"/>
      <c r="U124" s="326"/>
      <c r="V124" s="276"/>
      <c r="W124" s="276"/>
      <c r="X124" s="276"/>
    </row>
    <row r="125" spans="1:24" s="364" customFormat="1" ht="15" customHeight="1">
      <c r="A125" s="287">
        <v>3911</v>
      </c>
      <c r="B125" s="277"/>
      <c r="C125" s="277" t="s">
        <v>404</v>
      </c>
      <c r="E125" s="358"/>
      <c r="G125" s="358"/>
      <c r="H125" s="358"/>
      <c r="I125" s="323"/>
      <c r="K125" s="324"/>
      <c r="L125" s="289"/>
      <c r="M125" s="288">
        <v>-91797.179999999935</v>
      </c>
      <c r="N125" s="288"/>
      <c r="O125" s="288"/>
      <c r="P125" s="288"/>
      <c r="Q125" s="288">
        <f t="shared" si="30"/>
        <v>18359</v>
      </c>
      <c r="R125" s="322"/>
      <c r="S125" s="325"/>
      <c r="T125" s="330"/>
      <c r="U125" s="326"/>
      <c r="V125" s="276"/>
      <c r="W125" s="276"/>
      <c r="X125" s="276"/>
    </row>
    <row r="126" spans="1:24" s="364" customFormat="1" ht="15" customHeight="1">
      <c r="A126" s="379">
        <v>3940</v>
      </c>
      <c r="C126" s="364" t="s">
        <v>498</v>
      </c>
      <c r="E126" s="358"/>
      <c r="G126" s="358"/>
      <c r="H126" s="358"/>
      <c r="I126" s="323"/>
      <c r="K126" s="324"/>
      <c r="L126" s="289"/>
      <c r="M126" s="288">
        <v>357627.41000000003</v>
      </c>
      <c r="N126" s="288"/>
      <c r="O126" s="288"/>
      <c r="P126" s="288"/>
      <c r="Q126" s="372">
        <f t="shared" si="30"/>
        <v>-71525</v>
      </c>
      <c r="R126" s="322"/>
      <c r="S126" s="325"/>
      <c r="T126" s="330"/>
      <c r="U126" s="326"/>
      <c r="V126" s="276"/>
      <c r="W126" s="276"/>
      <c r="X126" s="276"/>
    </row>
    <row r="127" spans="1:24" s="364" customFormat="1" ht="15" customHeight="1">
      <c r="A127" s="379">
        <v>3970</v>
      </c>
      <c r="C127" s="364" t="s">
        <v>499</v>
      </c>
      <c r="E127" s="358"/>
      <c r="G127" s="358"/>
      <c r="H127" s="358"/>
      <c r="I127" s="323"/>
      <c r="K127" s="324"/>
      <c r="L127" s="289"/>
      <c r="M127" s="333">
        <v>222478.35999999987</v>
      </c>
      <c r="N127" s="288"/>
      <c r="O127" s="288"/>
      <c r="P127" s="288"/>
      <c r="Q127" s="333">
        <f t="shared" si="30"/>
        <v>-44496</v>
      </c>
      <c r="R127" s="322"/>
      <c r="S127" s="325"/>
      <c r="T127" s="330"/>
      <c r="U127" s="326"/>
      <c r="V127" s="276"/>
      <c r="W127" s="276"/>
      <c r="X127" s="276"/>
    </row>
    <row r="128" spans="1:24" s="364" customFormat="1" ht="15" customHeight="1">
      <c r="A128" s="287"/>
      <c r="B128" s="276"/>
      <c r="C128" s="276"/>
      <c r="E128" s="358"/>
      <c r="G128" s="358"/>
      <c r="H128" s="358"/>
      <c r="I128" s="323"/>
      <c r="K128" s="324"/>
      <c r="L128" s="289"/>
      <c r="M128" s="288"/>
      <c r="N128" s="288"/>
      <c r="O128" s="288"/>
      <c r="P128" s="288"/>
      <c r="Q128" s="288"/>
      <c r="R128" s="322"/>
      <c r="S128" s="325"/>
      <c r="T128" s="330"/>
      <c r="U128" s="292"/>
      <c r="V128" s="276"/>
      <c r="W128" s="276"/>
      <c r="X128" s="276"/>
    </row>
    <row r="129" spans="1:24" s="364" customFormat="1" ht="15" customHeight="1">
      <c r="A129" s="287"/>
      <c r="B129" s="320"/>
      <c r="C129" s="320" t="s">
        <v>500</v>
      </c>
      <c r="E129" s="358"/>
      <c r="G129" s="358"/>
      <c r="H129" s="358"/>
      <c r="I129" s="323"/>
      <c r="K129" s="324"/>
      <c r="L129" s="289"/>
      <c r="M129" s="395">
        <f>SUBTOTAL(9,M124:M127)</f>
        <v>483316.11</v>
      </c>
      <c r="N129" s="288"/>
      <c r="O129" s="288"/>
      <c r="P129" s="288"/>
      <c r="Q129" s="395">
        <f>SUBTOTAL(9,Q124:Q127)</f>
        <v>-96664</v>
      </c>
      <c r="R129" s="322"/>
      <c r="S129" s="325"/>
      <c r="T129" s="330"/>
      <c r="U129" s="292"/>
      <c r="V129" s="276"/>
      <c r="W129" s="276"/>
      <c r="X129" s="276"/>
    </row>
    <row r="130" spans="1:24" s="364" customFormat="1" ht="15" customHeight="1">
      <c r="A130" s="287"/>
      <c r="B130" s="276"/>
      <c r="C130" s="276"/>
      <c r="E130" s="358"/>
      <c r="G130" s="358"/>
      <c r="H130" s="358"/>
      <c r="I130" s="323"/>
      <c r="K130" s="324"/>
      <c r="L130" s="289"/>
      <c r="M130" s="288"/>
      <c r="N130" s="288"/>
      <c r="O130" s="288"/>
      <c r="P130" s="288"/>
      <c r="Q130" s="288"/>
      <c r="R130" s="322"/>
      <c r="S130" s="325"/>
      <c r="T130" s="330"/>
      <c r="U130" s="292"/>
      <c r="V130" s="276"/>
      <c r="W130" s="276"/>
      <c r="X130" s="276"/>
    </row>
    <row r="131" spans="1:24" s="364" customFormat="1" ht="15" customHeight="1">
      <c r="A131" s="287"/>
      <c r="B131" s="320" t="s">
        <v>501</v>
      </c>
      <c r="C131" s="276"/>
      <c r="E131" s="358"/>
      <c r="G131" s="358"/>
      <c r="H131" s="358"/>
      <c r="I131" s="323"/>
      <c r="K131" s="324"/>
      <c r="L131" s="289"/>
      <c r="M131" s="395">
        <f>SUBTOTAL(9,M115:M130)</f>
        <v>1909733.3499999996</v>
      </c>
      <c r="N131" s="288"/>
      <c r="O131" s="372"/>
      <c r="P131" s="288"/>
      <c r="Q131" s="395">
        <f>SUBTOTAL(9,Q115:Q130)</f>
        <v>-381949</v>
      </c>
      <c r="R131" s="322"/>
      <c r="S131" s="325"/>
      <c r="T131" s="330"/>
      <c r="U131" s="292"/>
      <c r="V131" s="276"/>
      <c r="W131" s="276"/>
      <c r="X131" s="276"/>
    </row>
    <row r="132" spans="1:24" s="364" customFormat="1" ht="15" customHeight="1">
      <c r="A132" s="287"/>
      <c r="B132" s="276"/>
      <c r="C132" s="276"/>
      <c r="E132" s="358"/>
      <c r="G132" s="358"/>
      <c r="H132" s="358"/>
      <c r="I132" s="323"/>
      <c r="K132" s="324"/>
      <c r="L132" s="289"/>
      <c r="M132" s="371"/>
      <c r="N132" s="371"/>
      <c r="O132" s="371"/>
      <c r="P132" s="371"/>
      <c r="Q132" s="371"/>
      <c r="R132" s="322"/>
      <c r="S132" s="325"/>
      <c r="T132" s="330"/>
      <c r="U132" s="292"/>
      <c r="V132" s="276"/>
      <c r="W132" s="276"/>
      <c r="X132" s="276"/>
    </row>
    <row r="133" spans="1:24" s="364" customFormat="1" ht="15" customHeight="1">
      <c r="A133" s="287"/>
      <c r="B133" s="276"/>
      <c r="C133" s="276"/>
      <c r="E133" s="358"/>
      <c r="G133" s="358"/>
      <c r="H133" s="358"/>
      <c r="I133" s="323"/>
      <c r="K133" s="324"/>
      <c r="L133" s="289"/>
      <c r="M133" s="371"/>
      <c r="N133" s="371"/>
      <c r="O133" s="371"/>
      <c r="P133" s="371"/>
      <c r="Q133" s="371"/>
      <c r="R133" s="322"/>
      <c r="S133" s="325"/>
      <c r="T133" s="330"/>
      <c r="U133" s="292"/>
      <c r="V133" s="276"/>
      <c r="W133" s="276"/>
      <c r="X133" s="276"/>
    </row>
    <row r="134" spans="1:24" s="364" customFormat="1" ht="15" customHeight="1" thickBot="1">
      <c r="A134" s="287"/>
      <c r="B134" s="321" t="s">
        <v>502</v>
      </c>
      <c r="C134" s="320"/>
      <c r="E134" s="343"/>
      <c r="G134" s="343"/>
      <c r="H134" s="343"/>
      <c r="I134" s="294"/>
      <c r="K134" s="396">
        <f>SUBTOTAL(9,K14:K131)</f>
        <v>2016306851.4699998</v>
      </c>
      <c r="L134" s="397"/>
      <c r="M134" s="398">
        <f>SUBTOTAL(9,M14:M131)</f>
        <v>842794233.36000001</v>
      </c>
      <c r="N134" s="313"/>
      <c r="O134" s="398">
        <f>SUBTOTAL(9,O14:O131)</f>
        <v>1498116306</v>
      </c>
      <c r="P134" s="313"/>
      <c r="Q134" s="398">
        <f>SUBTOTAL(9,Q14:Q131)</f>
        <v>63950751</v>
      </c>
      <c r="R134" s="394"/>
      <c r="S134" s="339">
        <f>ROUND(Q134/K134*100,2)</f>
        <v>3.17</v>
      </c>
      <c r="T134" s="330"/>
      <c r="U134" s="292"/>
      <c r="V134" s="276"/>
      <c r="W134" s="276"/>
      <c r="X134" s="276"/>
    </row>
    <row r="135" spans="1:24" s="364" customFormat="1" ht="15" customHeight="1" thickTop="1">
      <c r="A135" s="287"/>
      <c r="B135" s="276"/>
      <c r="C135" s="276"/>
      <c r="E135" s="358"/>
      <c r="G135" s="358"/>
      <c r="H135" s="358"/>
      <c r="I135" s="323"/>
      <c r="K135" s="324"/>
      <c r="L135" s="289"/>
      <c r="M135" s="371"/>
      <c r="N135" s="371"/>
      <c r="O135" s="371"/>
      <c r="P135" s="371"/>
      <c r="Q135" s="371"/>
      <c r="R135" s="322"/>
      <c r="S135" s="325"/>
      <c r="T135" s="330"/>
      <c r="U135" s="292"/>
      <c r="V135" s="276"/>
      <c r="W135" s="276"/>
      <c r="X135" s="276"/>
    </row>
    <row r="136" spans="1:24" s="364" customFormat="1" ht="15" customHeight="1">
      <c r="A136" s="287"/>
      <c r="B136" s="276"/>
      <c r="C136" s="276"/>
      <c r="E136" s="358"/>
      <c r="G136" s="358"/>
      <c r="H136" s="358"/>
      <c r="I136" s="323"/>
      <c r="K136" s="324"/>
      <c r="L136" s="289"/>
      <c r="M136" s="288"/>
      <c r="N136" s="288"/>
      <c r="O136" s="288"/>
      <c r="P136" s="288"/>
      <c r="Q136" s="288"/>
      <c r="R136" s="322"/>
      <c r="S136" s="325"/>
      <c r="T136" s="330"/>
      <c r="U136" s="292"/>
      <c r="V136" s="276"/>
      <c r="W136" s="276"/>
      <c r="X136" s="276"/>
    </row>
    <row r="137" spans="1:24" ht="15" customHeight="1">
      <c r="B137" s="308" t="s">
        <v>503</v>
      </c>
      <c r="D137" s="364"/>
      <c r="E137" s="299"/>
      <c r="F137" s="364"/>
      <c r="G137" s="299"/>
      <c r="H137" s="299"/>
      <c r="I137" s="313"/>
      <c r="J137" s="364"/>
      <c r="K137" s="337"/>
      <c r="L137" s="338"/>
      <c r="M137" s="313"/>
      <c r="N137" s="313"/>
      <c r="O137" s="313"/>
      <c r="P137" s="313"/>
      <c r="Q137" s="399"/>
      <c r="S137" s="339"/>
      <c r="T137" s="340"/>
      <c r="U137" s="400"/>
      <c r="V137" s="293"/>
      <c r="W137" s="293"/>
      <c r="X137" s="277"/>
    </row>
    <row r="138" spans="1:24" ht="15" customHeight="1">
      <c r="A138" s="287">
        <v>1890</v>
      </c>
      <c r="B138" s="308"/>
      <c r="C138" s="276" t="s">
        <v>504</v>
      </c>
      <c r="D138" s="364"/>
      <c r="E138" s="299"/>
      <c r="F138" s="364"/>
      <c r="G138" s="299"/>
      <c r="H138" s="299"/>
      <c r="I138" s="313"/>
      <c r="J138" s="364"/>
      <c r="K138" s="324">
        <v>1041678.45</v>
      </c>
      <c r="L138" s="337"/>
      <c r="M138" s="368"/>
      <c r="N138" s="313"/>
      <c r="O138" s="313"/>
      <c r="P138" s="313"/>
      <c r="Q138" s="399"/>
      <c r="S138" s="339"/>
      <c r="T138" s="340"/>
      <c r="U138" s="400"/>
      <c r="V138" s="293"/>
      <c r="W138" s="293"/>
      <c r="X138" s="277"/>
    </row>
    <row r="139" spans="1:24" ht="15" customHeight="1">
      <c r="A139" s="378">
        <v>3100</v>
      </c>
      <c r="B139" s="308"/>
      <c r="C139" s="276" t="s">
        <v>504</v>
      </c>
      <c r="E139" s="299"/>
      <c r="G139" s="299"/>
      <c r="H139" s="299"/>
      <c r="I139" s="313"/>
      <c r="J139" s="364"/>
      <c r="K139" s="367">
        <v>7046983.5599999996</v>
      </c>
      <c r="L139" s="324"/>
      <c r="M139" s="368">
        <v>101422.52</v>
      </c>
      <c r="Q139" s="399"/>
      <c r="S139" s="339"/>
      <c r="T139" s="340"/>
      <c r="U139" s="400"/>
      <c r="V139" s="293"/>
      <c r="W139" s="293"/>
      <c r="X139" s="277"/>
    </row>
    <row r="140" spans="1:24" ht="15" customHeight="1">
      <c r="A140" s="378">
        <v>3170</v>
      </c>
      <c r="B140" s="308"/>
      <c r="C140" s="276" t="s">
        <v>505</v>
      </c>
      <c r="E140" s="299"/>
      <c r="G140" s="299"/>
      <c r="H140" s="299"/>
      <c r="I140" s="313"/>
      <c r="J140" s="364"/>
      <c r="K140" s="367">
        <v>100701442.92</v>
      </c>
      <c r="L140" s="324"/>
      <c r="M140" s="368"/>
      <c r="Q140" s="399"/>
      <c r="S140" s="339"/>
      <c r="T140" s="340"/>
      <c r="U140" s="400"/>
      <c r="V140" s="293"/>
      <c r="W140" s="293"/>
      <c r="X140" s="277"/>
    </row>
    <row r="141" spans="1:24" ht="15" customHeight="1">
      <c r="A141" s="378">
        <v>3400</v>
      </c>
      <c r="B141" s="308"/>
      <c r="C141" s="276" t="s">
        <v>504</v>
      </c>
      <c r="D141" s="320"/>
      <c r="E141" s="299"/>
      <c r="F141" s="320"/>
      <c r="G141" s="401"/>
      <c r="H141" s="299"/>
      <c r="I141" s="324"/>
      <c r="J141" s="364"/>
      <c r="K141" s="324">
        <v>2258588.39</v>
      </c>
      <c r="L141" s="324"/>
      <c r="M141" s="368">
        <v>3677</v>
      </c>
      <c r="Q141" s="399"/>
      <c r="S141" s="339"/>
      <c r="T141" s="340"/>
      <c r="U141" s="400"/>
      <c r="V141" s="293"/>
      <c r="W141" s="293"/>
      <c r="X141" s="277"/>
    </row>
    <row r="142" spans="1:24" ht="15" customHeight="1">
      <c r="A142" s="378">
        <v>3406</v>
      </c>
      <c r="B142" s="308"/>
      <c r="C142" s="276" t="s">
        <v>504</v>
      </c>
      <c r="D142" s="320"/>
      <c r="E142" s="299"/>
      <c r="F142" s="320"/>
      <c r="G142" s="401"/>
      <c r="H142" s="299"/>
      <c r="I142" s="324"/>
      <c r="J142" s="364"/>
      <c r="K142" s="324">
        <v>776981.31</v>
      </c>
      <c r="L142" s="324"/>
      <c r="M142" s="368"/>
      <c r="Q142" s="399"/>
      <c r="S142" s="339"/>
      <c r="T142" s="340"/>
      <c r="U142" s="400"/>
      <c r="V142" s="293"/>
      <c r="W142" s="293"/>
      <c r="X142" s="277"/>
    </row>
    <row r="143" spans="1:24" ht="15" customHeight="1">
      <c r="A143" s="378">
        <v>3500</v>
      </c>
      <c r="B143" s="308"/>
      <c r="C143" s="276" t="s">
        <v>504</v>
      </c>
      <c r="E143" s="299"/>
      <c r="G143" s="299"/>
      <c r="H143" s="299"/>
      <c r="I143" s="313"/>
      <c r="J143" s="364"/>
      <c r="K143" s="367">
        <v>2055417.5</v>
      </c>
      <c r="L143" s="324"/>
      <c r="M143" s="368"/>
      <c r="Q143" s="399"/>
      <c r="S143" s="339"/>
      <c r="T143" s="340"/>
      <c r="U143" s="400"/>
      <c r="V143" s="293"/>
      <c r="W143" s="293"/>
      <c r="X143" s="277"/>
    </row>
    <row r="144" spans="1:24" ht="15" customHeight="1">
      <c r="A144" s="378">
        <v>3600</v>
      </c>
      <c r="B144" s="308"/>
      <c r="C144" s="276" t="s">
        <v>504</v>
      </c>
      <c r="E144" s="299"/>
      <c r="G144" s="299"/>
      <c r="H144" s="299"/>
      <c r="I144" s="313"/>
      <c r="J144" s="364"/>
      <c r="K144" s="374">
        <v>12594411.92</v>
      </c>
      <c r="L144" s="324"/>
      <c r="M144" s="375"/>
      <c r="Q144" s="399"/>
      <c r="S144" s="339"/>
      <c r="T144" s="340"/>
      <c r="U144" s="400"/>
      <c r="V144" s="293"/>
      <c r="W144" s="293"/>
      <c r="X144" s="277"/>
    </row>
    <row r="145" spans="1:24" s="322" customFormat="1" ht="15" customHeight="1">
      <c r="A145" s="402"/>
      <c r="B145" s="402"/>
      <c r="C145" s="403"/>
      <c r="D145" s="308"/>
      <c r="E145" s="299"/>
      <c r="F145" s="308"/>
      <c r="G145" s="299"/>
      <c r="H145" s="299"/>
      <c r="I145" s="313"/>
      <c r="J145" s="364"/>
      <c r="K145" s="337"/>
      <c r="L145" s="337"/>
      <c r="M145" s="337"/>
      <c r="N145" s="313"/>
      <c r="O145" s="313"/>
      <c r="P145" s="313"/>
      <c r="Q145" s="313"/>
      <c r="S145" s="339"/>
      <c r="T145" s="404"/>
      <c r="U145" s="405"/>
      <c r="V145" s="406"/>
      <c r="W145" s="406"/>
      <c r="X145" s="290"/>
    </row>
    <row r="146" spans="1:24" s="320" customFormat="1" ht="15" customHeight="1">
      <c r="A146" s="307"/>
      <c r="B146" s="308" t="s">
        <v>506</v>
      </c>
      <c r="D146" s="308"/>
      <c r="E146" s="299"/>
      <c r="F146" s="308"/>
      <c r="G146" s="299"/>
      <c r="H146" s="299"/>
      <c r="I146" s="313"/>
      <c r="J146" s="276"/>
      <c r="K146" s="337">
        <f>SUBTOTAL(9,K138:K144)</f>
        <v>126475504.05000001</v>
      </c>
      <c r="L146" s="338"/>
      <c r="M146" s="313">
        <f>SUBTOTAL(9,M138:M144)</f>
        <v>105099.52</v>
      </c>
      <c r="N146" s="313"/>
      <c r="O146" s="313"/>
      <c r="P146" s="313"/>
      <c r="Q146" s="313"/>
      <c r="R146" s="322"/>
      <c r="S146" s="339"/>
      <c r="T146" s="340"/>
      <c r="U146" s="400"/>
      <c r="V146" s="342"/>
      <c r="W146" s="342"/>
      <c r="X146" s="308"/>
    </row>
    <row r="147" spans="1:24" s="320" customFormat="1" ht="15" customHeight="1">
      <c r="A147" s="307"/>
      <c r="B147" s="308"/>
      <c r="D147" s="308"/>
      <c r="E147" s="299"/>
      <c r="F147" s="308"/>
      <c r="G147" s="299"/>
      <c r="H147" s="299"/>
      <c r="I147" s="313"/>
      <c r="J147" s="276"/>
      <c r="K147" s="337"/>
      <c r="L147" s="338"/>
      <c r="M147" s="313"/>
      <c r="N147" s="313"/>
      <c r="O147" s="313"/>
      <c r="P147" s="313"/>
      <c r="Q147" s="313"/>
      <c r="R147" s="322"/>
      <c r="S147" s="339"/>
      <c r="T147" s="340"/>
      <c r="U147" s="400"/>
      <c r="V147" s="342"/>
      <c r="W147" s="342"/>
      <c r="X147" s="308"/>
    </row>
    <row r="148" spans="1:24" s="320" customFormat="1" ht="15" customHeight="1">
      <c r="A148" s="307"/>
      <c r="B148" s="308"/>
      <c r="D148" s="308"/>
      <c r="E148" s="299"/>
      <c r="F148" s="308"/>
      <c r="G148" s="299"/>
      <c r="H148" s="299"/>
      <c r="I148" s="313"/>
      <c r="J148" s="276"/>
      <c r="K148" s="337"/>
      <c r="L148" s="338"/>
      <c r="M148" s="313"/>
      <c r="N148" s="313"/>
      <c r="O148" s="313"/>
      <c r="P148" s="313"/>
      <c r="Q148" s="313"/>
      <c r="R148" s="322"/>
      <c r="S148" s="339"/>
      <c r="T148" s="340"/>
      <c r="U148" s="400"/>
      <c r="V148" s="342"/>
      <c r="W148" s="342"/>
      <c r="X148" s="308"/>
    </row>
    <row r="149" spans="1:24" s="320" customFormat="1" ht="15" customHeight="1">
      <c r="A149" s="307"/>
      <c r="B149" s="308" t="s">
        <v>507</v>
      </c>
      <c r="D149" s="308"/>
      <c r="E149" s="299"/>
      <c r="F149" s="308"/>
      <c r="G149" s="299"/>
      <c r="H149" s="299"/>
      <c r="I149" s="313"/>
      <c r="J149" s="276"/>
      <c r="K149" s="337"/>
      <c r="L149" s="338"/>
      <c r="M149" s="313"/>
      <c r="N149" s="313"/>
      <c r="O149" s="313"/>
      <c r="P149" s="313"/>
      <c r="Q149" s="313"/>
      <c r="R149" s="322"/>
      <c r="S149" s="339"/>
      <c r="T149" s="340"/>
      <c r="U149" s="400"/>
      <c r="V149" s="342"/>
      <c r="W149" s="342"/>
      <c r="X149" s="308"/>
    </row>
    <row r="150" spans="1:24" s="320" customFormat="1" ht="15" customHeight="1">
      <c r="A150" s="287">
        <v>1030</v>
      </c>
      <c r="B150" s="308"/>
      <c r="C150" s="276" t="s">
        <v>508</v>
      </c>
      <c r="D150" s="364"/>
      <c r="E150" s="299"/>
      <c r="F150" s="364"/>
      <c r="G150" s="299"/>
      <c r="H150" s="299"/>
      <c r="I150" s="313"/>
      <c r="J150" s="364"/>
      <c r="K150" s="324">
        <v>22366609.539999999</v>
      </c>
      <c r="L150" s="337"/>
      <c r="M150" s="368">
        <v>22345887.359999999</v>
      </c>
      <c r="N150" s="313"/>
      <c r="O150" s="313"/>
      <c r="P150" s="313"/>
      <c r="Q150" s="313"/>
      <c r="R150" s="322"/>
      <c r="S150" s="339"/>
      <c r="T150" s="340"/>
      <c r="U150" s="400"/>
      <c r="V150" s="342"/>
      <c r="W150" s="342"/>
      <c r="X150" s="308"/>
    </row>
    <row r="151" spans="1:24" s="320" customFormat="1" ht="15" customHeight="1">
      <c r="A151" s="287">
        <v>3030</v>
      </c>
      <c r="B151" s="308"/>
      <c r="C151" s="276" t="s">
        <v>508</v>
      </c>
      <c r="D151" s="364"/>
      <c r="E151" s="299"/>
      <c r="F151" s="364"/>
      <c r="G151" s="299"/>
      <c r="H151" s="299"/>
      <c r="I151" s="313"/>
      <c r="J151" s="364"/>
      <c r="K151" s="324">
        <v>14264277.590000002</v>
      </c>
      <c r="L151" s="337"/>
      <c r="M151" s="368">
        <v>8884478.2800000012</v>
      </c>
      <c r="N151" s="313"/>
      <c r="O151" s="313"/>
      <c r="P151" s="313"/>
      <c r="Q151" s="313"/>
      <c r="R151" s="322"/>
      <c r="S151" s="339"/>
      <c r="T151" s="340"/>
      <c r="U151" s="400"/>
      <c r="V151" s="342"/>
      <c r="W151" s="342"/>
      <c r="X151" s="308"/>
    </row>
    <row r="152" spans="1:24" s="320" customFormat="1" ht="15" customHeight="1">
      <c r="A152" s="287">
        <v>30303</v>
      </c>
      <c r="B152" s="308"/>
      <c r="C152" s="276" t="s">
        <v>509</v>
      </c>
      <c r="D152" s="364"/>
      <c r="E152" s="299"/>
      <c r="F152" s="364"/>
      <c r="G152" s="299"/>
      <c r="H152" s="299"/>
      <c r="I152" s="313"/>
      <c r="J152" s="364"/>
      <c r="K152" s="324">
        <v>1385510.26</v>
      </c>
      <c r="L152" s="337"/>
      <c r="M152" s="368">
        <v>815783.57000000007</v>
      </c>
      <c r="N152" s="313"/>
      <c r="O152" s="313"/>
      <c r="P152" s="313"/>
      <c r="Q152" s="313"/>
      <c r="R152" s="322"/>
      <c r="S152" s="339"/>
      <c r="T152" s="340"/>
      <c r="U152" s="400"/>
      <c r="V152" s="342"/>
      <c r="W152" s="342"/>
      <c r="X152" s="308"/>
    </row>
    <row r="153" spans="1:24" s="320" customFormat="1" ht="15" customHeight="1">
      <c r="A153" s="287">
        <v>3031</v>
      </c>
      <c r="B153" s="308"/>
      <c r="C153" s="276" t="s">
        <v>510</v>
      </c>
      <c r="D153" s="364"/>
      <c r="E153" s="299"/>
      <c r="F153" s="364"/>
      <c r="G153" s="299"/>
      <c r="H153" s="299"/>
      <c r="I153" s="313"/>
      <c r="J153" s="364"/>
      <c r="K153" s="332">
        <v>5092076.5</v>
      </c>
      <c r="L153" s="337"/>
      <c r="M153" s="375">
        <v>2168892.9899999998</v>
      </c>
      <c r="N153" s="313"/>
      <c r="O153" s="313"/>
      <c r="P153" s="313"/>
      <c r="Q153" s="313"/>
      <c r="R153" s="322"/>
      <c r="S153" s="339"/>
      <c r="T153" s="340"/>
      <c r="U153" s="400"/>
      <c r="V153" s="342"/>
      <c r="W153" s="342"/>
      <c r="X153" s="308"/>
    </row>
    <row r="154" spans="1:24" s="320" customFormat="1" ht="15" customHeight="1">
      <c r="A154" s="402"/>
      <c r="B154" s="402"/>
      <c r="C154" s="403"/>
      <c r="D154" s="308"/>
      <c r="E154" s="299"/>
      <c r="F154" s="308"/>
      <c r="G154" s="299"/>
      <c r="H154" s="299"/>
      <c r="I154" s="313"/>
      <c r="J154" s="364"/>
      <c r="K154" s="337"/>
      <c r="L154" s="337"/>
      <c r="M154" s="337"/>
      <c r="N154" s="313"/>
      <c r="O154" s="313"/>
      <c r="P154" s="313"/>
      <c r="Q154" s="313"/>
      <c r="R154" s="322"/>
      <c r="S154" s="339"/>
      <c r="T154" s="340"/>
      <c r="U154" s="400"/>
      <c r="V154" s="342"/>
      <c r="W154" s="342"/>
      <c r="X154" s="308"/>
    </row>
    <row r="155" spans="1:24" s="320" customFormat="1" ht="15" customHeight="1">
      <c r="A155" s="307"/>
      <c r="B155" s="308" t="s">
        <v>511</v>
      </c>
      <c r="D155" s="308"/>
      <c r="E155" s="299"/>
      <c r="F155" s="308"/>
      <c r="G155" s="299"/>
      <c r="H155" s="299"/>
      <c r="I155" s="313"/>
      <c r="J155" s="276"/>
      <c r="K155" s="407">
        <f>SUBTOTAL(9,K150:K153)</f>
        <v>43108473.890000001</v>
      </c>
      <c r="L155" s="362"/>
      <c r="M155" s="408">
        <f>SUBTOTAL(9,M150:M153)</f>
        <v>34215042.200000003</v>
      </c>
      <c r="N155" s="313"/>
      <c r="O155" s="313"/>
      <c r="P155" s="313"/>
      <c r="Q155" s="313"/>
      <c r="R155" s="322"/>
      <c r="S155" s="404"/>
      <c r="T155" s="340"/>
      <c r="U155" s="400"/>
      <c r="V155" s="342"/>
      <c r="W155" s="342"/>
      <c r="X155" s="308"/>
    </row>
    <row r="156" spans="1:24" s="320" customFormat="1" ht="15" customHeight="1">
      <c r="A156" s="307"/>
      <c r="B156" s="308"/>
      <c r="D156" s="308"/>
      <c r="E156" s="299"/>
      <c r="F156" s="308"/>
      <c r="G156" s="299"/>
      <c r="H156" s="299"/>
      <c r="I156" s="313"/>
      <c r="K156" s="338"/>
      <c r="L156" s="338"/>
      <c r="M156" s="313"/>
      <c r="N156" s="313"/>
      <c r="O156" s="313"/>
      <c r="P156" s="313"/>
      <c r="Q156" s="313"/>
      <c r="R156" s="322"/>
      <c r="S156" s="404"/>
      <c r="T156" s="340"/>
      <c r="U156" s="400"/>
      <c r="V156" s="342"/>
      <c r="W156" s="342"/>
      <c r="X156" s="308"/>
    </row>
    <row r="157" spans="1:24" s="320" customFormat="1" ht="15" customHeight="1">
      <c r="A157" s="307"/>
      <c r="B157" s="308"/>
      <c r="D157" s="308"/>
      <c r="E157" s="299"/>
      <c r="F157" s="308"/>
      <c r="G157" s="299"/>
      <c r="H157" s="299"/>
      <c r="I157" s="313"/>
      <c r="K157" s="338"/>
      <c r="L157" s="338"/>
      <c r="M157" s="313"/>
      <c r="N157" s="313"/>
      <c r="O157" s="313"/>
      <c r="P157" s="313"/>
      <c r="Q157" s="313"/>
      <c r="R157" s="322"/>
      <c r="S157" s="404"/>
      <c r="T157" s="340"/>
      <c r="U157" s="400"/>
      <c r="V157" s="342"/>
      <c r="W157" s="342"/>
      <c r="X157" s="308"/>
    </row>
    <row r="158" spans="1:24" s="320" customFormat="1" ht="15" customHeight="1" thickBot="1">
      <c r="A158" s="307"/>
      <c r="B158" s="308" t="s">
        <v>512</v>
      </c>
      <c r="D158" s="308"/>
      <c r="E158" s="299"/>
      <c r="F158" s="308"/>
      <c r="G158" s="299"/>
      <c r="H158" s="299"/>
      <c r="I158" s="313"/>
      <c r="J158" s="276"/>
      <c r="K158" s="396">
        <f>SUBTOTAL(9,K14:K155)</f>
        <v>2185890829.4100003</v>
      </c>
      <c r="L158" s="338"/>
      <c r="M158" s="398">
        <f>SUBTOTAL(9,M14:M155)</f>
        <v>877114375.08000004</v>
      </c>
      <c r="N158" s="313"/>
      <c r="O158" s="398">
        <f>SUBTOTAL(9,O14:O155)</f>
        <v>1498116306</v>
      </c>
      <c r="P158" s="313"/>
      <c r="Q158" s="398">
        <f>SUBTOTAL(9,Q14:Q155)</f>
        <v>63950751</v>
      </c>
      <c r="R158" s="322"/>
      <c r="S158" s="404"/>
      <c r="T158" s="340"/>
      <c r="U158" s="400"/>
      <c r="V158" s="342"/>
      <c r="W158" s="342"/>
      <c r="X158" s="308"/>
    </row>
    <row r="159" spans="1:24" ht="15" customHeight="1" thickTop="1">
      <c r="B159" s="308"/>
      <c r="D159" s="308"/>
      <c r="E159" s="299"/>
      <c r="F159" s="308"/>
      <c r="G159" s="299"/>
      <c r="H159" s="299"/>
      <c r="I159" s="313"/>
      <c r="J159" s="320"/>
      <c r="K159" s="391"/>
      <c r="L159" s="338"/>
      <c r="M159" s="313"/>
      <c r="N159" s="313"/>
      <c r="O159" s="313"/>
      <c r="P159" s="313"/>
      <c r="Q159" s="392"/>
      <c r="S159" s="404"/>
      <c r="T159" s="340"/>
      <c r="U159" s="400"/>
      <c r="V159" s="293"/>
      <c r="W159" s="293"/>
      <c r="X159" s="277"/>
    </row>
    <row r="160" spans="1:24" ht="15" customHeight="1">
      <c r="B160" s="308"/>
      <c r="D160" s="308"/>
      <c r="E160" s="299"/>
      <c r="F160" s="308"/>
      <c r="G160" s="299"/>
      <c r="H160" s="299"/>
      <c r="I160" s="313"/>
      <c r="J160" s="320"/>
      <c r="K160" s="391"/>
      <c r="L160" s="338"/>
      <c r="M160" s="313"/>
      <c r="N160" s="313"/>
      <c r="O160" s="313"/>
      <c r="P160" s="313"/>
      <c r="Q160" s="392"/>
      <c r="S160" s="404"/>
      <c r="T160" s="340"/>
      <c r="U160" s="400"/>
      <c r="V160" s="293"/>
      <c r="W160" s="293"/>
      <c r="X160" s="277"/>
    </row>
    <row r="161" spans="1:24" ht="15" customHeight="1">
      <c r="B161" s="308"/>
      <c r="D161" s="308"/>
      <c r="E161" s="299"/>
      <c r="F161" s="308"/>
      <c r="G161" s="299"/>
      <c r="H161" s="299"/>
      <c r="I161" s="313"/>
      <c r="J161" s="320"/>
      <c r="K161" s="391"/>
      <c r="L161" s="338"/>
      <c r="M161" s="313"/>
      <c r="N161" s="313"/>
      <c r="O161" s="313"/>
      <c r="P161" s="313"/>
      <c r="Q161" s="392"/>
      <c r="S161" s="404"/>
      <c r="T161" s="340"/>
      <c r="U161" s="400"/>
      <c r="V161" s="293"/>
      <c r="W161" s="293"/>
      <c r="X161" s="277"/>
    </row>
    <row r="162" spans="1:24" ht="15" customHeight="1">
      <c r="B162" s="409" t="s">
        <v>397</v>
      </c>
      <c r="C162" s="290" t="s">
        <v>513</v>
      </c>
      <c r="D162" s="315"/>
      <c r="E162" s="281"/>
      <c r="F162" s="315"/>
      <c r="G162" s="281"/>
      <c r="H162" s="281"/>
      <c r="J162" s="322"/>
      <c r="K162" s="324"/>
      <c r="L162" s="324"/>
      <c r="R162" s="371"/>
      <c r="S162" s="369"/>
      <c r="T162" s="330"/>
      <c r="V162" s="293"/>
      <c r="W162" s="293"/>
      <c r="X162" s="277"/>
    </row>
    <row r="163" spans="1:24" ht="15" customHeight="1">
      <c r="B163" s="410"/>
      <c r="C163" s="277"/>
      <c r="D163" s="308"/>
      <c r="E163" s="281"/>
      <c r="F163" s="308"/>
      <c r="G163" s="281"/>
      <c r="H163" s="281"/>
      <c r="J163" s="308"/>
      <c r="R163" s="371"/>
      <c r="V163" s="293"/>
      <c r="W163" s="293"/>
      <c r="X163" s="277"/>
    </row>
    <row r="164" spans="1:24" ht="15" customHeight="1">
      <c r="A164" s="411"/>
      <c r="B164" s="409" t="s">
        <v>514</v>
      </c>
      <c r="C164" s="290" t="s">
        <v>515</v>
      </c>
      <c r="D164" s="308"/>
      <c r="E164" s="281"/>
      <c r="F164" s="308"/>
      <c r="G164" s="281"/>
      <c r="H164" s="281"/>
      <c r="J164" s="308"/>
      <c r="K164" s="412"/>
      <c r="L164" s="413"/>
      <c r="M164" s="414"/>
      <c r="R164" s="371"/>
      <c r="V164" s="293"/>
      <c r="W164" s="293"/>
      <c r="X164" s="277"/>
    </row>
    <row r="165" spans="1:24" ht="15" customHeight="1">
      <c r="B165" s="410"/>
      <c r="C165" s="290" t="s">
        <v>516</v>
      </c>
      <c r="E165" s="415" t="s">
        <v>375</v>
      </c>
      <c r="G165" s="415" t="s">
        <v>383</v>
      </c>
      <c r="K165" s="412"/>
      <c r="L165" s="324"/>
      <c r="R165" s="371"/>
      <c r="V165" s="293"/>
      <c r="W165" s="293"/>
      <c r="X165" s="277"/>
    </row>
    <row r="166" spans="1:24" ht="15" customHeight="1">
      <c r="B166" s="410"/>
      <c r="C166" s="277"/>
      <c r="D166" s="308"/>
      <c r="E166" s="416">
        <v>348</v>
      </c>
      <c r="F166" s="308"/>
      <c r="G166" s="416">
        <v>6.9</v>
      </c>
      <c r="H166" s="281"/>
      <c r="J166" s="308"/>
      <c r="R166" s="371"/>
      <c r="V166" s="293"/>
      <c r="W166" s="293"/>
      <c r="X166" s="277"/>
    </row>
    <row r="167" spans="1:24" ht="15" customHeight="1">
      <c r="B167" s="410"/>
      <c r="C167" s="277"/>
      <c r="D167" s="308"/>
      <c r="E167" s="416">
        <v>351</v>
      </c>
      <c r="F167" s="308"/>
      <c r="G167" s="416">
        <v>6.9</v>
      </c>
      <c r="H167" s="281"/>
      <c r="J167" s="308"/>
      <c r="R167" s="371"/>
      <c r="V167" s="293"/>
      <c r="W167" s="293"/>
      <c r="X167" s="277"/>
    </row>
    <row r="168" spans="1:24" ht="15" customHeight="1">
      <c r="E168" s="416">
        <v>363</v>
      </c>
      <c r="G168" s="416">
        <v>6.9</v>
      </c>
    </row>
    <row r="169" spans="1:24" ht="15" customHeight="1"/>
    <row r="170" spans="1:24" ht="15" customHeight="1">
      <c r="B170" s="417"/>
      <c r="C170" s="417" t="s">
        <v>517</v>
      </c>
      <c r="K170" s="412"/>
    </row>
    <row r="171" spans="1:24" s="291" customFormat="1" ht="15" customHeight="1">
      <c r="A171" s="287"/>
      <c r="B171" s="417"/>
      <c r="C171" s="417" t="s">
        <v>518</v>
      </c>
      <c r="D171" s="276"/>
      <c r="E171" s="415" t="s">
        <v>375</v>
      </c>
      <c r="F171" s="276"/>
      <c r="G171" s="415" t="s">
        <v>383</v>
      </c>
      <c r="H171" s="358"/>
      <c r="I171" s="288"/>
      <c r="J171" s="276"/>
      <c r="K171" s="412"/>
      <c r="L171" s="289"/>
      <c r="M171" s="288"/>
      <c r="N171" s="288"/>
      <c r="O171" s="288"/>
      <c r="P171" s="288"/>
      <c r="Q171" s="288"/>
      <c r="R171" s="406"/>
      <c r="S171" s="288"/>
      <c r="U171" s="292"/>
      <c r="V171" s="276"/>
      <c r="W171" s="276"/>
      <c r="X171" s="276"/>
    </row>
    <row r="172" spans="1:24" s="291" customFormat="1" ht="15" customHeight="1">
      <c r="A172" s="287"/>
      <c r="B172" s="276"/>
      <c r="C172" s="276"/>
      <c r="D172" s="276"/>
      <c r="E172" s="416">
        <v>370.7</v>
      </c>
      <c r="F172" s="276"/>
      <c r="G172" s="358">
        <v>10.74</v>
      </c>
      <c r="H172" s="358"/>
      <c r="I172" s="288"/>
      <c r="J172" s="276"/>
      <c r="K172" s="289"/>
      <c r="L172" s="289"/>
      <c r="M172" s="288"/>
      <c r="N172" s="288"/>
      <c r="O172" s="288"/>
      <c r="P172" s="288"/>
      <c r="Q172" s="288"/>
      <c r="R172" s="406"/>
      <c r="S172" s="288"/>
      <c r="U172" s="292"/>
      <c r="V172" s="276"/>
      <c r="W172" s="276"/>
      <c r="X172" s="276"/>
    </row>
    <row r="173" spans="1:24" s="291" customFormat="1" ht="15" customHeight="1">
      <c r="A173" s="287"/>
      <c r="B173" s="276"/>
      <c r="C173" s="276"/>
      <c r="D173" s="276"/>
      <c r="E173" s="416">
        <v>394.7</v>
      </c>
      <c r="F173" s="276"/>
      <c r="G173" s="358">
        <v>10.74</v>
      </c>
      <c r="H173" s="358"/>
      <c r="I173" s="288"/>
      <c r="J173" s="276"/>
      <c r="K173" s="289"/>
      <c r="L173" s="289"/>
      <c r="M173" s="288"/>
      <c r="N173" s="288"/>
      <c r="O173" s="288"/>
      <c r="P173" s="288"/>
      <c r="Q173" s="288"/>
      <c r="R173" s="406"/>
      <c r="S173" s="288"/>
      <c r="U173" s="292"/>
      <c r="V173" s="276"/>
      <c r="W173" s="276"/>
      <c r="X173" s="276"/>
    </row>
    <row r="174" spans="1:24" s="291" customFormat="1" ht="15" customHeight="1">
      <c r="A174" s="287"/>
      <c r="B174" s="276"/>
      <c r="C174" s="276"/>
      <c r="D174" s="276"/>
      <c r="E174" s="358"/>
      <c r="F174" s="276"/>
      <c r="G174" s="358"/>
      <c r="H174" s="358"/>
      <c r="I174" s="288"/>
      <c r="J174" s="276"/>
      <c r="K174" s="289"/>
      <c r="L174" s="289"/>
      <c r="M174" s="324"/>
      <c r="N174" s="288"/>
      <c r="O174" s="288"/>
      <c r="P174" s="288"/>
      <c r="Q174" s="288"/>
      <c r="R174" s="406"/>
      <c r="S174" s="288"/>
      <c r="U174" s="292"/>
      <c r="V174" s="276"/>
      <c r="W174" s="276"/>
      <c r="X174" s="276"/>
    </row>
    <row r="175" spans="1:24" s="291" customFormat="1" ht="15" customHeight="1">
      <c r="A175" s="287"/>
      <c r="B175" s="276"/>
      <c r="C175" s="417" t="s">
        <v>519</v>
      </c>
      <c r="D175" s="276"/>
      <c r="E175" s="358"/>
      <c r="F175" s="276"/>
      <c r="G175" s="358"/>
      <c r="H175" s="358"/>
      <c r="I175" s="288"/>
      <c r="J175" s="276"/>
      <c r="K175" s="289"/>
      <c r="L175" s="289"/>
      <c r="M175" s="288"/>
      <c r="N175" s="288"/>
      <c r="O175" s="288"/>
      <c r="P175" s="288"/>
      <c r="Q175" s="288"/>
      <c r="R175" s="406"/>
      <c r="S175" s="288"/>
      <c r="U175" s="292"/>
      <c r="V175" s="276"/>
      <c r="W175" s="276"/>
      <c r="X175" s="276"/>
    </row>
    <row r="176" spans="1:24" s="291" customFormat="1" ht="15" customHeight="1">
      <c r="A176" s="287"/>
      <c r="B176" s="276"/>
      <c r="C176" s="417" t="s">
        <v>520</v>
      </c>
      <c r="D176" s="276"/>
      <c r="E176" s="415" t="s">
        <v>375</v>
      </c>
      <c r="F176" s="276"/>
      <c r="G176" s="415" t="s">
        <v>383</v>
      </c>
      <c r="H176" s="358"/>
      <c r="I176" s="288"/>
      <c r="J176" s="276"/>
      <c r="K176" s="289"/>
      <c r="L176" s="289"/>
      <c r="M176" s="288"/>
      <c r="N176" s="288"/>
      <c r="O176" s="288"/>
      <c r="P176" s="288"/>
      <c r="Q176" s="288"/>
      <c r="R176" s="406"/>
      <c r="S176" s="288"/>
      <c r="U176" s="292"/>
      <c r="V176" s="276"/>
      <c r="W176" s="276"/>
      <c r="X176" s="276"/>
    </row>
    <row r="177" spans="1:24" s="291" customFormat="1" ht="15" customHeight="1">
      <c r="A177" s="287"/>
      <c r="B177" s="276"/>
      <c r="C177" s="276"/>
      <c r="D177" s="276"/>
      <c r="E177" s="416">
        <v>371.7</v>
      </c>
      <c r="F177" s="276"/>
      <c r="G177" s="358">
        <v>10.63</v>
      </c>
      <c r="H177" s="358"/>
      <c r="I177" s="288"/>
      <c r="J177" s="276"/>
      <c r="K177" s="289"/>
      <c r="L177" s="289"/>
      <c r="M177" s="288"/>
      <c r="N177" s="288"/>
      <c r="O177" s="288"/>
      <c r="P177" s="288"/>
      <c r="Q177" s="288"/>
      <c r="R177" s="406"/>
      <c r="S177" s="288"/>
      <c r="U177" s="292"/>
      <c r="V177" s="276"/>
      <c r="W177" s="276"/>
      <c r="X177" s="276"/>
    </row>
    <row r="178" spans="1:24" s="291" customFormat="1" ht="15" customHeight="1">
      <c r="A178" s="287"/>
      <c r="B178" s="276"/>
      <c r="C178" s="276"/>
      <c r="D178" s="276"/>
      <c r="E178" s="358">
        <v>394.72</v>
      </c>
      <c r="F178" s="276"/>
      <c r="G178" s="358">
        <v>10.63</v>
      </c>
      <c r="H178" s="358"/>
      <c r="I178" s="288"/>
      <c r="J178" s="276"/>
      <c r="K178" s="289"/>
      <c r="L178" s="289"/>
      <c r="M178" s="288"/>
      <c r="N178" s="288"/>
      <c r="O178" s="288"/>
      <c r="P178" s="288"/>
      <c r="Q178" s="288"/>
      <c r="R178" s="406"/>
      <c r="S178" s="288"/>
      <c r="U178" s="292"/>
      <c r="V178" s="276"/>
      <c r="W178" s="276"/>
      <c r="X178" s="276"/>
    </row>
    <row r="179" spans="1:24" s="291" customFormat="1" ht="15" customHeight="1">
      <c r="A179" s="287"/>
      <c r="B179" s="276"/>
      <c r="C179" s="276"/>
      <c r="D179" s="276"/>
      <c r="E179" s="358"/>
      <c r="F179" s="276"/>
      <c r="G179" s="358"/>
      <c r="H179" s="358"/>
      <c r="I179" s="288"/>
      <c r="J179" s="276"/>
      <c r="K179" s="289"/>
      <c r="L179" s="289"/>
      <c r="M179" s="288"/>
      <c r="N179" s="288"/>
      <c r="O179" s="288"/>
      <c r="P179" s="288"/>
      <c r="Q179" s="288"/>
      <c r="R179" s="406"/>
      <c r="S179" s="288"/>
      <c r="U179" s="292"/>
      <c r="V179" s="276"/>
      <c r="W179" s="276"/>
      <c r="X179" s="276"/>
    </row>
    <row r="180" spans="1:24" s="291" customFormat="1" ht="15" customHeight="1">
      <c r="A180" s="287"/>
      <c r="B180" s="276"/>
      <c r="C180" s="276"/>
      <c r="D180" s="276"/>
      <c r="E180" s="358"/>
      <c r="F180" s="276"/>
      <c r="G180" s="358"/>
      <c r="H180" s="358"/>
      <c r="I180" s="288"/>
      <c r="J180" s="276"/>
      <c r="K180" s="289"/>
      <c r="L180" s="289"/>
      <c r="M180" s="288"/>
      <c r="N180" s="288"/>
      <c r="O180" s="288"/>
      <c r="P180" s="288"/>
      <c r="Q180" s="288"/>
      <c r="R180" s="406"/>
      <c r="S180" s="288"/>
      <c r="U180" s="292"/>
      <c r="V180" s="276"/>
      <c r="W180" s="276"/>
      <c r="X180" s="276"/>
    </row>
    <row r="181" spans="1:24" s="291" customFormat="1" ht="15" customHeight="1">
      <c r="A181" s="287"/>
      <c r="B181" s="276"/>
      <c r="C181" s="276"/>
      <c r="D181" s="276"/>
      <c r="E181" s="358"/>
      <c r="F181" s="276"/>
      <c r="G181" s="358"/>
      <c r="H181" s="358"/>
      <c r="I181" s="288"/>
      <c r="J181" s="276"/>
      <c r="K181" s="289"/>
      <c r="L181" s="289"/>
      <c r="M181" s="288"/>
      <c r="N181" s="288"/>
      <c r="O181" s="288"/>
      <c r="P181" s="288"/>
      <c r="Q181" s="288"/>
      <c r="R181" s="406"/>
      <c r="S181" s="288"/>
      <c r="U181" s="292"/>
      <c r="V181" s="276"/>
      <c r="W181" s="276"/>
      <c r="X181" s="276"/>
    </row>
    <row r="182" spans="1:24" s="291" customFormat="1" ht="15" customHeight="1">
      <c r="A182" s="287"/>
      <c r="B182" s="276"/>
      <c r="C182" s="276"/>
      <c r="D182" s="276"/>
      <c r="E182" s="358"/>
      <c r="F182" s="276"/>
      <c r="G182" s="358"/>
      <c r="H182" s="358"/>
      <c r="I182" s="288"/>
      <c r="J182" s="276"/>
      <c r="K182" s="289"/>
      <c r="L182" s="289"/>
      <c r="M182" s="288"/>
      <c r="N182" s="288"/>
      <c r="O182" s="288"/>
      <c r="P182" s="288"/>
      <c r="Q182" s="288"/>
      <c r="R182" s="418"/>
      <c r="S182" s="288"/>
      <c r="U182" s="292"/>
      <c r="V182" s="276"/>
      <c r="W182" s="276"/>
      <c r="X182" s="276"/>
    </row>
    <row r="183" spans="1:24" s="291" customFormat="1" ht="15" customHeight="1">
      <c r="A183" s="287"/>
      <c r="B183" s="276"/>
      <c r="C183" s="276"/>
      <c r="D183" s="276"/>
      <c r="E183" s="358"/>
      <c r="F183" s="276"/>
      <c r="G183" s="358"/>
      <c r="H183" s="358"/>
      <c r="I183" s="288"/>
      <c r="J183" s="276"/>
      <c r="K183" s="289"/>
      <c r="L183" s="289"/>
      <c r="M183" s="288"/>
      <c r="N183" s="288"/>
      <c r="O183" s="288"/>
      <c r="P183" s="288"/>
      <c r="Q183" s="288"/>
      <c r="R183" s="418"/>
      <c r="S183" s="288"/>
      <c r="U183" s="292"/>
      <c r="V183" s="276"/>
      <c r="W183" s="276"/>
      <c r="X183" s="276"/>
    </row>
    <row r="184" spans="1:24" s="291" customFormat="1" ht="15" customHeight="1">
      <c r="A184" s="287"/>
      <c r="B184" s="276"/>
      <c r="C184" s="276"/>
      <c r="D184" s="276"/>
      <c r="E184" s="358"/>
      <c r="F184" s="276"/>
      <c r="G184" s="358"/>
      <c r="H184" s="358"/>
      <c r="I184" s="288"/>
      <c r="J184" s="276"/>
      <c r="K184" s="289"/>
      <c r="L184" s="289"/>
      <c r="M184" s="288"/>
      <c r="N184" s="288"/>
      <c r="O184" s="288"/>
      <c r="P184" s="288"/>
      <c r="Q184" s="288"/>
      <c r="R184" s="406"/>
      <c r="S184" s="288"/>
      <c r="U184" s="292"/>
      <c r="V184" s="276"/>
      <c r="W184" s="276"/>
      <c r="X184" s="276"/>
    </row>
    <row r="185" spans="1:24" s="291" customFormat="1" ht="15" customHeight="1">
      <c r="A185" s="287"/>
      <c r="B185" s="276"/>
      <c r="C185" s="276"/>
      <c r="D185" s="276"/>
      <c r="E185" s="358"/>
      <c r="F185" s="276"/>
      <c r="G185" s="358"/>
      <c r="H185" s="358"/>
      <c r="I185" s="288"/>
      <c r="J185" s="276"/>
      <c r="K185" s="289"/>
      <c r="L185" s="289"/>
      <c r="M185" s="288"/>
      <c r="N185" s="288"/>
      <c r="O185" s="288"/>
      <c r="P185" s="288"/>
      <c r="Q185" s="288"/>
      <c r="R185" s="406"/>
      <c r="S185" s="288"/>
      <c r="U185" s="292"/>
      <c r="V185" s="276"/>
      <c r="W185" s="276"/>
      <c r="X185" s="276"/>
    </row>
    <row r="186" spans="1:24" s="291" customFormat="1" ht="15" customHeight="1">
      <c r="A186" s="287"/>
      <c r="B186" s="276"/>
      <c r="C186" s="276"/>
      <c r="D186" s="276"/>
      <c r="E186" s="358"/>
      <c r="F186" s="276"/>
      <c r="G186" s="358"/>
      <c r="H186" s="358"/>
      <c r="I186" s="288"/>
      <c r="J186" s="276"/>
      <c r="K186" s="289"/>
      <c r="L186" s="289"/>
      <c r="M186" s="288"/>
      <c r="N186" s="288"/>
      <c r="O186" s="288"/>
      <c r="P186" s="288"/>
      <c r="Q186" s="288"/>
      <c r="R186" s="371"/>
      <c r="S186" s="288"/>
      <c r="U186" s="292"/>
      <c r="V186" s="276"/>
      <c r="W186" s="276"/>
      <c r="X186" s="276"/>
    </row>
    <row r="187" spans="1:24" s="291" customFormat="1" ht="15" customHeight="1">
      <c r="A187" s="287"/>
      <c r="B187" s="276"/>
      <c r="C187" s="276"/>
      <c r="D187" s="276"/>
      <c r="E187" s="358"/>
      <c r="F187" s="276"/>
      <c r="G187" s="358"/>
      <c r="H187" s="358"/>
      <c r="I187" s="288"/>
      <c r="J187" s="276"/>
      <c r="K187" s="289"/>
      <c r="L187" s="289"/>
      <c r="M187" s="288"/>
      <c r="N187" s="288"/>
      <c r="O187" s="288"/>
      <c r="P187" s="288"/>
      <c r="Q187" s="288"/>
      <c r="R187" s="371"/>
      <c r="S187" s="288"/>
      <c r="U187" s="292"/>
      <c r="V187" s="276"/>
      <c r="W187" s="276"/>
      <c r="X187" s="276"/>
    </row>
    <row r="188" spans="1:24" s="291" customFormat="1" ht="15" customHeight="1">
      <c r="A188" s="287"/>
      <c r="B188" s="276"/>
      <c r="C188" s="276"/>
      <c r="D188" s="276"/>
      <c r="E188" s="358"/>
      <c r="F188" s="276"/>
      <c r="G188" s="358"/>
      <c r="H188" s="358"/>
      <c r="I188" s="288"/>
      <c r="J188" s="276"/>
      <c r="K188" s="289"/>
      <c r="L188" s="289"/>
      <c r="M188" s="288"/>
      <c r="N188" s="288"/>
      <c r="O188" s="288"/>
      <c r="P188" s="288"/>
      <c r="Q188" s="288"/>
      <c r="R188" s="371"/>
      <c r="S188" s="288"/>
      <c r="U188" s="292"/>
      <c r="V188" s="276"/>
      <c r="W188" s="276"/>
      <c r="X188" s="276"/>
    </row>
    <row r="189" spans="1:24" s="291" customFormat="1" ht="15" customHeight="1">
      <c r="A189" s="287"/>
      <c r="B189" s="276"/>
      <c r="C189" s="276"/>
      <c r="D189" s="276"/>
      <c r="E189" s="358"/>
      <c r="F189" s="276"/>
      <c r="G189" s="358"/>
      <c r="H189" s="358"/>
      <c r="I189" s="288"/>
      <c r="J189" s="276"/>
      <c r="K189" s="289"/>
      <c r="L189" s="289"/>
      <c r="M189" s="288"/>
      <c r="N189" s="288"/>
      <c r="O189" s="288"/>
      <c r="P189" s="288"/>
      <c r="Q189" s="288"/>
      <c r="R189" s="419"/>
      <c r="S189" s="288"/>
      <c r="U189" s="292"/>
      <c r="V189" s="276"/>
      <c r="W189" s="276"/>
      <c r="X189" s="276"/>
    </row>
    <row r="190" spans="1:24" s="291" customFormat="1" ht="15" customHeight="1">
      <c r="A190" s="287"/>
      <c r="B190" s="276"/>
      <c r="C190" s="276"/>
      <c r="D190" s="276"/>
      <c r="E190" s="358"/>
      <c r="F190" s="276"/>
      <c r="G190" s="358"/>
      <c r="H190" s="358"/>
      <c r="I190" s="288"/>
      <c r="J190" s="276"/>
      <c r="K190" s="289"/>
      <c r="L190" s="289"/>
      <c r="M190" s="288"/>
      <c r="N190" s="288"/>
      <c r="O190" s="288"/>
      <c r="P190" s="288"/>
      <c r="Q190" s="288"/>
      <c r="R190" s="371"/>
      <c r="S190" s="288"/>
      <c r="U190" s="292"/>
      <c r="V190" s="276"/>
      <c r="W190" s="276"/>
      <c r="X190" s="276"/>
    </row>
    <row r="191" spans="1:24" s="291" customFormat="1" ht="15" customHeight="1">
      <c r="A191" s="287"/>
      <c r="B191" s="276"/>
      <c r="C191" s="276"/>
      <c r="D191" s="276"/>
      <c r="E191" s="358"/>
      <c r="F191" s="276"/>
      <c r="G191" s="358"/>
      <c r="H191" s="358"/>
      <c r="I191" s="288"/>
      <c r="J191" s="276"/>
      <c r="K191" s="289"/>
      <c r="L191" s="289"/>
      <c r="M191" s="288"/>
      <c r="N191" s="288"/>
      <c r="O191" s="288"/>
      <c r="P191" s="288"/>
      <c r="Q191" s="288"/>
      <c r="R191" s="406"/>
      <c r="S191" s="288"/>
      <c r="U191" s="292"/>
      <c r="V191" s="276"/>
      <c r="W191" s="276"/>
      <c r="X191" s="276"/>
    </row>
    <row r="192" spans="1:24" s="291" customFormat="1" ht="15" customHeight="1">
      <c r="A192" s="287"/>
      <c r="B192" s="276"/>
      <c r="C192" s="276"/>
      <c r="D192" s="276"/>
      <c r="E192" s="358"/>
      <c r="F192" s="276"/>
      <c r="G192" s="358"/>
      <c r="H192" s="358"/>
      <c r="I192" s="288"/>
      <c r="J192" s="276"/>
      <c r="K192" s="289"/>
      <c r="L192" s="289"/>
      <c r="M192" s="288"/>
      <c r="N192" s="288"/>
      <c r="O192" s="288"/>
      <c r="P192" s="288"/>
      <c r="Q192" s="288"/>
      <c r="R192" s="406"/>
      <c r="S192" s="288"/>
      <c r="U192" s="292"/>
      <c r="V192" s="276"/>
      <c r="W192" s="276"/>
      <c r="X192" s="276"/>
    </row>
    <row r="193" spans="1:24" s="291" customFormat="1" ht="15" customHeight="1">
      <c r="A193" s="287"/>
      <c r="B193" s="276"/>
      <c r="C193" s="276"/>
      <c r="D193" s="276"/>
      <c r="E193" s="358"/>
      <c r="F193" s="276"/>
      <c r="G193" s="358"/>
      <c r="H193" s="358"/>
      <c r="I193" s="288"/>
      <c r="J193" s="276"/>
      <c r="K193" s="289"/>
      <c r="L193" s="289"/>
      <c r="M193" s="288"/>
      <c r="N193" s="288"/>
      <c r="O193" s="288"/>
      <c r="P193" s="288"/>
      <c r="Q193" s="288"/>
      <c r="R193" s="406"/>
      <c r="S193" s="288"/>
      <c r="U193" s="292"/>
      <c r="V193" s="276"/>
      <c r="W193" s="276"/>
      <c r="X193" s="276"/>
    </row>
    <row r="194" spans="1:24" s="291" customFormat="1" ht="15" customHeight="1">
      <c r="A194" s="287"/>
      <c r="B194" s="276"/>
      <c r="C194" s="276"/>
      <c r="D194" s="276"/>
      <c r="E194" s="358"/>
      <c r="F194" s="276"/>
      <c r="G194" s="358"/>
      <c r="H194" s="358"/>
      <c r="I194" s="288"/>
      <c r="J194" s="276"/>
      <c r="K194" s="289"/>
      <c r="L194" s="289"/>
      <c r="M194" s="288"/>
      <c r="N194" s="288"/>
      <c r="O194" s="288"/>
      <c r="P194" s="288"/>
      <c r="Q194" s="288"/>
      <c r="R194" s="406"/>
      <c r="S194" s="288"/>
      <c r="U194" s="292"/>
      <c r="V194" s="276"/>
      <c r="W194" s="276"/>
      <c r="X194" s="276"/>
    </row>
    <row r="195" spans="1:24" s="291" customFormat="1" ht="15" customHeight="1">
      <c r="A195" s="287"/>
      <c r="B195" s="276"/>
      <c r="C195" s="276"/>
      <c r="D195" s="276"/>
      <c r="E195" s="358"/>
      <c r="F195" s="276"/>
      <c r="G195" s="358"/>
      <c r="H195" s="358"/>
      <c r="I195" s="288"/>
      <c r="J195" s="276"/>
      <c r="K195" s="289"/>
      <c r="L195" s="289"/>
      <c r="M195" s="288"/>
      <c r="N195" s="288"/>
      <c r="O195" s="288"/>
      <c r="P195" s="288"/>
      <c r="Q195" s="288"/>
      <c r="R195" s="406"/>
      <c r="S195" s="288"/>
      <c r="U195" s="292"/>
      <c r="V195" s="276"/>
      <c r="W195" s="276"/>
      <c r="X195" s="276"/>
    </row>
    <row r="196" spans="1:24" s="291" customFormat="1" ht="15" customHeight="1">
      <c r="A196" s="287"/>
      <c r="B196" s="276"/>
      <c r="C196" s="276"/>
      <c r="D196" s="276"/>
      <c r="E196" s="358"/>
      <c r="F196" s="276"/>
      <c r="G196" s="358"/>
      <c r="H196" s="358"/>
      <c r="I196" s="288"/>
      <c r="J196" s="276"/>
      <c r="K196" s="289"/>
      <c r="L196" s="289"/>
      <c r="M196" s="288"/>
      <c r="N196" s="288"/>
      <c r="O196" s="288"/>
      <c r="P196" s="288"/>
      <c r="Q196" s="288"/>
      <c r="R196" s="406"/>
      <c r="S196" s="288"/>
      <c r="U196" s="292"/>
      <c r="V196" s="276"/>
      <c r="W196" s="276"/>
      <c r="X196" s="276"/>
    </row>
  </sheetData>
  <printOptions horizontalCentered="1"/>
  <pageMargins left="0.75" right="0.75" top="0.75" bottom="0.5" header="0.3" footer="0.3"/>
  <pageSetup scale="45" fitToHeight="4" orientation="landscape" r:id="rId1"/>
  <headerFooter alignWithMargins="0">
    <oddHeader>&amp;R&amp;"Times New Roman,Bold"&amp;10KyPSC Case No. 2022-00372
AG-DR-01-117 Attachment 1 - Depreciation Table 1
Page &amp;P of &amp;N</oddHeader>
  </headerFooter>
  <rowBreaks count="2" manualBreakCount="2">
    <brk id="72" max="21" man="1"/>
    <brk id="136"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pageSetUpPr autoPageBreaks="0"/>
  </sheetPr>
  <dimension ref="A1:Y196"/>
  <sheetViews>
    <sheetView topLeftCell="A13" zoomScale="75" zoomScaleNormal="75" workbookViewId="0">
      <selection activeCell="U31" sqref="U31"/>
    </sheetView>
  </sheetViews>
  <sheetFormatPr defaultColWidth="11.26953125" defaultRowHeight="15.5"/>
  <cols>
    <col min="1" max="1" width="8.7265625" style="287" customWidth="1"/>
    <col min="2" max="2" width="2.26953125" style="276" customWidth="1"/>
    <col min="3" max="3" width="88.453125" style="276" customWidth="1"/>
    <col min="4" max="4" width="3.54296875" style="276" customWidth="1"/>
    <col min="5" max="5" width="16.453125" style="358" customWidth="1"/>
    <col min="6" max="6" width="3.54296875" style="276" customWidth="1"/>
    <col min="7" max="7" width="16.453125" style="358" customWidth="1"/>
    <col min="8" max="8" width="3.54296875" style="358" customWidth="1"/>
    <col min="9" max="9" width="16.453125" style="288" customWidth="1"/>
    <col min="10" max="10" width="3.54296875" style="276" customWidth="1"/>
    <col min="11" max="11" width="24.453125" style="289" bestFit="1" customWidth="1"/>
    <col min="12" max="12" width="3.54296875" style="289" customWidth="1"/>
    <col min="13" max="13" width="19" style="288" customWidth="1"/>
    <col min="14" max="14" width="3.54296875" style="288" customWidth="1"/>
    <col min="15" max="15" width="17.1796875" style="288" bestFit="1" customWidth="1"/>
    <col min="16" max="16" width="3.54296875" style="288" customWidth="1"/>
    <col min="17" max="17" width="16.453125" style="288" customWidth="1"/>
    <col min="18" max="18" width="3.54296875" style="322" customWidth="1"/>
    <col min="19" max="19" width="13.81640625" style="288" customWidth="1"/>
    <col min="20" max="20" width="3.54296875" style="291" customWidth="1"/>
    <col min="21" max="21" width="13.81640625" style="292" customWidth="1"/>
    <col min="22" max="22" width="3.54296875" style="276" customWidth="1"/>
    <col min="23" max="23" width="19.453125" style="276" customWidth="1"/>
    <col min="24" max="24" width="14.7265625" style="276" bestFit="1" customWidth="1"/>
    <col min="25" max="250" width="11.26953125" style="276"/>
    <col min="251" max="251" width="6.453125" style="276" customWidth="1"/>
    <col min="252" max="252" width="4.26953125" style="276" customWidth="1"/>
    <col min="253" max="253" width="64.453125" style="276" customWidth="1"/>
    <col min="254" max="254" width="2.26953125" style="276" customWidth="1"/>
    <col min="255" max="255" width="14.1796875" style="276" customWidth="1"/>
    <col min="256" max="256" width="3.26953125" style="276" customWidth="1"/>
    <col min="257" max="257" width="12.54296875" style="276" customWidth="1"/>
    <col min="258" max="258" width="2.81640625" style="276" customWidth="1"/>
    <col min="259" max="259" width="20.7265625" style="276" customWidth="1"/>
    <col min="260" max="260" width="2.453125" style="276" customWidth="1"/>
    <col min="261" max="261" width="16" style="276" customWidth="1"/>
    <col min="262" max="262" width="3.1796875" style="276" customWidth="1"/>
    <col min="263" max="263" width="16.1796875" style="276" customWidth="1"/>
    <col min="264" max="264" width="2.81640625" style="276" customWidth="1"/>
    <col min="265" max="265" width="15.26953125" style="276" customWidth="1"/>
    <col min="266" max="266" width="3.54296875" style="276" customWidth="1"/>
    <col min="267" max="267" width="13.81640625" style="276" bestFit="1" customWidth="1"/>
    <col min="268" max="268" width="2.81640625" style="276" customWidth="1"/>
    <col min="269" max="269" width="13.81640625" style="276" customWidth="1"/>
    <col min="270" max="270" width="3.81640625" style="276" customWidth="1"/>
    <col min="271" max="271" width="12.54296875" style="276" customWidth="1"/>
    <col min="272" max="506" width="11.26953125" style="276"/>
    <col min="507" max="507" width="6.453125" style="276" customWidth="1"/>
    <col min="508" max="508" width="4.26953125" style="276" customWidth="1"/>
    <col min="509" max="509" width="64.453125" style="276" customWidth="1"/>
    <col min="510" max="510" width="2.26953125" style="276" customWidth="1"/>
    <col min="511" max="511" width="14.1796875" style="276" customWidth="1"/>
    <col min="512" max="512" width="3.26953125" style="276" customWidth="1"/>
    <col min="513" max="513" width="12.54296875" style="276" customWidth="1"/>
    <col min="514" max="514" width="2.81640625" style="276" customWidth="1"/>
    <col min="515" max="515" width="20.7265625" style="276" customWidth="1"/>
    <col min="516" max="516" width="2.453125" style="276" customWidth="1"/>
    <col min="517" max="517" width="16" style="276" customWidth="1"/>
    <col min="518" max="518" width="3.1796875" style="276" customWidth="1"/>
    <col min="519" max="519" width="16.1796875" style="276" customWidth="1"/>
    <col min="520" max="520" width="2.81640625" style="276" customWidth="1"/>
    <col min="521" max="521" width="15.26953125" style="276" customWidth="1"/>
    <col min="522" max="522" width="3.54296875" style="276" customWidth="1"/>
    <col min="523" max="523" width="13.81640625" style="276" bestFit="1" customWidth="1"/>
    <col min="524" max="524" width="2.81640625" style="276" customWidth="1"/>
    <col min="525" max="525" width="13.81640625" style="276" customWidth="1"/>
    <col min="526" max="526" width="3.81640625" style="276" customWidth="1"/>
    <col min="527" max="527" width="12.54296875" style="276" customWidth="1"/>
    <col min="528" max="762" width="11.26953125" style="276"/>
    <col min="763" max="763" width="6.453125" style="276" customWidth="1"/>
    <col min="764" max="764" width="4.26953125" style="276" customWidth="1"/>
    <col min="765" max="765" width="64.453125" style="276" customWidth="1"/>
    <col min="766" max="766" width="2.26953125" style="276" customWidth="1"/>
    <col min="767" max="767" width="14.1796875" style="276" customWidth="1"/>
    <col min="768" max="768" width="3.26953125" style="276" customWidth="1"/>
    <col min="769" max="769" width="12.54296875" style="276" customWidth="1"/>
    <col min="770" max="770" width="2.81640625" style="276" customWidth="1"/>
    <col min="771" max="771" width="20.7265625" style="276" customWidth="1"/>
    <col min="772" max="772" width="2.453125" style="276" customWidth="1"/>
    <col min="773" max="773" width="16" style="276" customWidth="1"/>
    <col min="774" max="774" width="3.1796875" style="276" customWidth="1"/>
    <col min="775" max="775" width="16.1796875" style="276" customWidth="1"/>
    <col min="776" max="776" width="2.81640625" style="276" customWidth="1"/>
    <col min="777" max="777" width="15.26953125" style="276" customWidth="1"/>
    <col min="778" max="778" width="3.54296875" style="276" customWidth="1"/>
    <col min="779" max="779" width="13.81640625" style="276" bestFit="1" customWidth="1"/>
    <col min="780" max="780" width="2.81640625" style="276" customWidth="1"/>
    <col min="781" max="781" width="13.81640625" style="276" customWidth="1"/>
    <col min="782" max="782" width="3.81640625" style="276" customWidth="1"/>
    <col min="783" max="783" width="12.54296875" style="276" customWidth="1"/>
    <col min="784" max="1018" width="11.26953125" style="276"/>
    <col min="1019" max="1019" width="6.453125" style="276" customWidth="1"/>
    <col min="1020" max="1020" width="4.26953125" style="276" customWidth="1"/>
    <col min="1021" max="1021" width="64.453125" style="276" customWidth="1"/>
    <col min="1022" max="1022" width="2.26953125" style="276" customWidth="1"/>
    <col min="1023" max="1023" width="14.1796875" style="276" customWidth="1"/>
    <col min="1024" max="1024" width="3.26953125" style="276" customWidth="1"/>
    <col min="1025" max="1025" width="12.54296875" style="276" customWidth="1"/>
    <col min="1026" max="1026" width="2.81640625" style="276" customWidth="1"/>
    <col min="1027" max="1027" width="20.7265625" style="276" customWidth="1"/>
    <col min="1028" max="1028" width="2.453125" style="276" customWidth="1"/>
    <col min="1029" max="1029" width="16" style="276" customWidth="1"/>
    <col min="1030" max="1030" width="3.1796875" style="276" customWidth="1"/>
    <col min="1031" max="1031" width="16.1796875" style="276" customWidth="1"/>
    <col min="1032" max="1032" width="2.81640625" style="276" customWidth="1"/>
    <col min="1033" max="1033" width="15.26953125" style="276" customWidth="1"/>
    <col min="1034" max="1034" width="3.54296875" style="276" customWidth="1"/>
    <col min="1035" max="1035" width="13.81640625" style="276" bestFit="1" customWidth="1"/>
    <col min="1036" max="1036" width="2.81640625" style="276" customWidth="1"/>
    <col min="1037" max="1037" width="13.81640625" style="276" customWidth="1"/>
    <col min="1038" max="1038" width="3.81640625" style="276" customWidth="1"/>
    <col min="1039" max="1039" width="12.54296875" style="276" customWidth="1"/>
    <col min="1040" max="1274" width="11.26953125" style="276"/>
    <col min="1275" max="1275" width="6.453125" style="276" customWidth="1"/>
    <col min="1276" max="1276" width="4.26953125" style="276" customWidth="1"/>
    <col min="1277" max="1277" width="64.453125" style="276" customWidth="1"/>
    <col min="1278" max="1278" width="2.26953125" style="276" customWidth="1"/>
    <col min="1279" max="1279" width="14.1796875" style="276" customWidth="1"/>
    <col min="1280" max="1280" width="3.26953125" style="276" customWidth="1"/>
    <col min="1281" max="1281" width="12.54296875" style="276" customWidth="1"/>
    <col min="1282" max="1282" width="2.81640625" style="276" customWidth="1"/>
    <col min="1283" max="1283" width="20.7265625" style="276" customWidth="1"/>
    <col min="1284" max="1284" width="2.453125" style="276" customWidth="1"/>
    <col min="1285" max="1285" width="16" style="276" customWidth="1"/>
    <col min="1286" max="1286" width="3.1796875" style="276" customWidth="1"/>
    <col min="1287" max="1287" width="16.1796875" style="276" customWidth="1"/>
    <col min="1288" max="1288" width="2.81640625" style="276" customWidth="1"/>
    <col min="1289" max="1289" width="15.26953125" style="276" customWidth="1"/>
    <col min="1290" max="1290" width="3.54296875" style="276" customWidth="1"/>
    <col min="1291" max="1291" width="13.81640625" style="276" bestFit="1" customWidth="1"/>
    <col min="1292" max="1292" width="2.81640625" style="276" customWidth="1"/>
    <col min="1293" max="1293" width="13.81640625" style="276" customWidth="1"/>
    <col min="1294" max="1294" width="3.81640625" style="276" customWidth="1"/>
    <col min="1295" max="1295" width="12.54296875" style="276" customWidth="1"/>
    <col min="1296" max="1530" width="11.26953125" style="276"/>
    <col min="1531" max="1531" width="6.453125" style="276" customWidth="1"/>
    <col min="1532" max="1532" width="4.26953125" style="276" customWidth="1"/>
    <col min="1533" max="1533" width="64.453125" style="276" customWidth="1"/>
    <col min="1534" max="1534" width="2.26953125" style="276" customWidth="1"/>
    <col min="1535" max="1535" width="14.1796875" style="276" customWidth="1"/>
    <col min="1536" max="1536" width="3.26953125" style="276" customWidth="1"/>
    <col min="1537" max="1537" width="12.54296875" style="276" customWidth="1"/>
    <col min="1538" max="1538" width="2.81640625" style="276" customWidth="1"/>
    <col min="1539" max="1539" width="20.7265625" style="276" customWidth="1"/>
    <col min="1540" max="1540" width="2.453125" style="276" customWidth="1"/>
    <col min="1541" max="1541" width="16" style="276" customWidth="1"/>
    <col min="1542" max="1542" width="3.1796875" style="276" customWidth="1"/>
    <col min="1543" max="1543" width="16.1796875" style="276" customWidth="1"/>
    <col min="1544" max="1544" width="2.81640625" style="276" customWidth="1"/>
    <col min="1545" max="1545" width="15.26953125" style="276" customWidth="1"/>
    <col min="1546" max="1546" width="3.54296875" style="276" customWidth="1"/>
    <col min="1547" max="1547" width="13.81640625" style="276" bestFit="1" customWidth="1"/>
    <col min="1548" max="1548" width="2.81640625" style="276" customWidth="1"/>
    <col min="1549" max="1549" width="13.81640625" style="276" customWidth="1"/>
    <col min="1550" max="1550" width="3.81640625" style="276" customWidth="1"/>
    <col min="1551" max="1551" width="12.54296875" style="276" customWidth="1"/>
    <col min="1552" max="1786" width="11.26953125" style="276"/>
    <col min="1787" max="1787" width="6.453125" style="276" customWidth="1"/>
    <col min="1788" max="1788" width="4.26953125" style="276" customWidth="1"/>
    <col min="1789" max="1789" width="64.453125" style="276" customWidth="1"/>
    <col min="1790" max="1790" width="2.26953125" style="276" customWidth="1"/>
    <col min="1791" max="1791" width="14.1796875" style="276" customWidth="1"/>
    <col min="1792" max="1792" width="3.26953125" style="276" customWidth="1"/>
    <col min="1793" max="1793" width="12.54296875" style="276" customWidth="1"/>
    <col min="1794" max="1794" width="2.81640625" style="276" customWidth="1"/>
    <col min="1795" max="1795" width="20.7265625" style="276" customWidth="1"/>
    <col min="1796" max="1796" width="2.453125" style="276" customWidth="1"/>
    <col min="1797" max="1797" width="16" style="276" customWidth="1"/>
    <col min="1798" max="1798" width="3.1796875" style="276" customWidth="1"/>
    <col min="1799" max="1799" width="16.1796875" style="276" customWidth="1"/>
    <col min="1800" max="1800" width="2.81640625" style="276" customWidth="1"/>
    <col min="1801" max="1801" width="15.26953125" style="276" customWidth="1"/>
    <col min="1802" max="1802" width="3.54296875" style="276" customWidth="1"/>
    <col min="1803" max="1803" width="13.81640625" style="276" bestFit="1" customWidth="1"/>
    <col min="1804" max="1804" width="2.81640625" style="276" customWidth="1"/>
    <col min="1805" max="1805" width="13.81640625" style="276" customWidth="1"/>
    <col min="1806" max="1806" width="3.81640625" style="276" customWidth="1"/>
    <col min="1807" max="1807" width="12.54296875" style="276" customWidth="1"/>
    <col min="1808" max="2042" width="11.26953125" style="276"/>
    <col min="2043" max="2043" width="6.453125" style="276" customWidth="1"/>
    <col min="2044" max="2044" width="4.26953125" style="276" customWidth="1"/>
    <col min="2045" max="2045" width="64.453125" style="276" customWidth="1"/>
    <col min="2046" max="2046" width="2.26953125" style="276" customWidth="1"/>
    <col min="2047" max="2047" width="14.1796875" style="276" customWidth="1"/>
    <col min="2048" max="2048" width="3.26953125" style="276" customWidth="1"/>
    <col min="2049" max="2049" width="12.54296875" style="276" customWidth="1"/>
    <col min="2050" max="2050" width="2.81640625" style="276" customWidth="1"/>
    <col min="2051" max="2051" width="20.7265625" style="276" customWidth="1"/>
    <col min="2052" max="2052" width="2.453125" style="276" customWidth="1"/>
    <col min="2053" max="2053" width="16" style="276" customWidth="1"/>
    <col min="2054" max="2054" width="3.1796875" style="276" customWidth="1"/>
    <col min="2055" max="2055" width="16.1796875" style="276" customWidth="1"/>
    <col min="2056" max="2056" width="2.81640625" style="276" customWidth="1"/>
    <col min="2057" max="2057" width="15.26953125" style="276" customWidth="1"/>
    <col min="2058" max="2058" width="3.54296875" style="276" customWidth="1"/>
    <col min="2059" max="2059" width="13.81640625" style="276" bestFit="1" customWidth="1"/>
    <col min="2060" max="2060" width="2.81640625" style="276" customWidth="1"/>
    <col min="2061" max="2061" width="13.81640625" style="276" customWidth="1"/>
    <col min="2062" max="2062" width="3.81640625" style="276" customWidth="1"/>
    <col min="2063" max="2063" width="12.54296875" style="276" customWidth="1"/>
    <col min="2064" max="2298" width="11.26953125" style="276"/>
    <col min="2299" max="2299" width="6.453125" style="276" customWidth="1"/>
    <col min="2300" max="2300" width="4.26953125" style="276" customWidth="1"/>
    <col min="2301" max="2301" width="64.453125" style="276" customWidth="1"/>
    <col min="2302" max="2302" width="2.26953125" style="276" customWidth="1"/>
    <col min="2303" max="2303" width="14.1796875" style="276" customWidth="1"/>
    <col min="2304" max="2304" width="3.26953125" style="276" customWidth="1"/>
    <col min="2305" max="2305" width="12.54296875" style="276" customWidth="1"/>
    <col min="2306" max="2306" width="2.81640625" style="276" customWidth="1"/>
    <col min="2307" max="2307" width="20.7265625" style="276" customWidth="1"/>
    <col min="2308" max="2308" width="2.453125" style="276" customWidth="1"/>
    <col min="2309" max="2309" width="16" style="276" customWidth="1"/>
    <col min="2310" max="2310" width="3.1796875" style="276" customWidth="1"/>
    <col min="2311" max="2311" width="16.1796875" style="276" customWidth="1"/>
    <col min="2312" max="2312" width="2.81640625" style="276" customWidth="1"/>
    <col min="2313" max="2313" width="15.26953125" style="276" customWidth="1"/>
    <col min="2314" max="2314" width="3.54296875" style="276" customWidth="1"/>
    <col min="2315" max="2315" width="13.81640625" style="276" bestFit="1" customWidth="1"/>
    <col min="2316" max="2316" width="2.81640625" style="276" customWidth="1"/>
    <col min="2317" max="2317" width="13.81640625" style="276" customWidth="1"/>
    <col min="2318" max="2318" width="3.81640625" style="276" customWidth="1"/>
    <col min="2319" max="2319" width="12.54296875" style="276" customWidth="1"/>
    <col min="2320" max="2554" width="11.26953125" style="276"/>
    <col min="2555" max="2555" width="6.453125" style="276" customWidth="1"/>
    <col min="2556" max="2556" width="4.26953125" style="276" customWidth="1"/>
    <col min="2557" max="2557" width="64.453125" style="276" customWidth="1"/>
    <col min="2558" max="2558" width="2.26953125" style="276" customWidth="1"/>
    <col min="2559" max="2559" width="14.1796875" style="276" customWidth="1"/>
    <col min="2560" max="2560" width="3.26953125" style="276" customWidth="1"/>
    <col min="2561" max="2561" width="12.54296875" style="276" customWidth="1"/>
    <col min="2562" max="2562" width="2.81640625" style="276" customWidth="1"/>
    <col min="2563" max="2563" width="20.7265625" style="276" customWidth="1"/>
    <col min="2564" max="2564" width="2.453125" style="276" customWidth="1"/>
    <col min="2565" max="2565" width="16" style="276" customWidth="1"/>
    <col min="2566" max="2566" width="3.1796875" style="276" customWidth="1"/>
    <col min="2567" max="2567" width="16.1796875" style="276" customWidth="1"/>
    <col min="2568" max="2568" width="2.81640625" style="276" customWidth="1"/>
    <col min="2569" max="2569" width="15.26953125" style="276" customWidth="1"/>
    <col min="2570" max="2570" width="3.54296875" style="276" customWidth="1"/>
    <col min="2571" max="2571" width="13.81640625" style="276" bestFit="1" customWidth="1"/>
    <col min="2572" max="2572" width="2.81640625" style="276" customWidth="1"/>
    <col min="2573" max="2573" width="13.81640625" style="276" customWidth="1"/>
    <col min="2574" max="2574" width="3.81640625" style="276" customWidth="1"/>
    <col min="2575" max="2575" width="12.54296875" style="276" customWidth="1"/>
    <col min="2576" max="2810" width="11.26953125" style="276"/>
    <col min="2811" max="2811" width="6.453125" style="276" customWidth="1"/>
    <col min="2812" max="2812" width="4.26953125" style="276" customWidth="1"/>
    <col min="2813" max="2813" width="64.453125" style="276" customWidth="1"/>
    <col min="2814" max="2814" width="2.26953125" style="276" customWidth="1"/>
    <col min="2815" max="2815" width="14.1796875" style="276" customWidth="1"/>
    <col min="2816" max="2816" width="3.26953125" style="276" customWidth="1"/>
    <col min="2817" max="2817" width="12.54296875" style="276" customWidth="1"/>
    <col min="2818" max="2818" width="2.81640625" style="276" customWidth="1"/>
    <col min="2819" max="2819" width="20.7265625" style="276" customWidth="1"/>
    <col min="2820" max="2820" width="2.453125" style="276" customWidth="1"/>
    <col min="2821" max="2821" width="16" style="276" customWidth="1"/>
    <col min="2822" max="2822" width="3.1796875" style="276" customWidth="1"/>
    <col min="2823" max="2823" width="16.1796875" style="276" customWidth="1"/>
    <col min="2824" max="2824" width="2.81640625" style="276" customWidth="1"/>
    <col min="2825" max="2825" width="15.26953125" style="276" customWidth="1"/>
    <col min="2826" max="2826" width="3.54296875" style="276" customWidth="1"/>
    <col min="2827" max="2827" width="13.81640625" style="276" bestFit="1" customWidth="1"/>
    <col min="2828" max="2828" width="2.81640625" style="276" customWidth="1"/>
    <col min="2829" max="2829" width="13.81640625" style="276" customWidth="1"/>
    <col min="2830" max="2830" width="3.81640625" style="276" customWidth="1"/>
    <col min="2831" max="2831" width="12.54296875" style="276" customWidth="1"/>
    <col min="2832" max="3066" width="11.26953125" style="276"/>
    <col min="3067" max="3067" width="6.453125" style="276" customWidth="1"/>
    <col min="3068" max="3068" width="4.26953125" style="276" customWidth="1"/>
    <col min="3069" max="3069" width="64.453125" style="276" customWidth="1"/>
    <col min="3070" max="3070" width="2.26953125" style="276" customWidth="1"/>
    <col min="3071" max="3071" width="14.1796875" style="276" customWidth="1"/>
    <col min="3072" max="3072" width="3.26953125" style="276" customWidth="1"/>
    <col min="3073" max="3073" width="12.54296875" style="276" customWidth="1"/>
    <col min="3074" max="3074" width="2.81640625" style="276" customWidth="1"/>
    <col min="3075" max="3075" width="20.7265625" style="276" customWidth="1"/>
    <col min="3076" max="3076" width="2.453125" style="276" customWidth="1"/>
    <col min="3077" max="3077" width="16" style="276" customWidth="1"/>
    <col min="3078" max="3078" width="3.1796875" style="276" customWidth="1"/>
    <col min="3079" max="3079" width="16.1796875" style="276" customWidth="1"/>
    <col min="3080" max="3080" width="2.81640625" style="276" customWidth="1"/>
    <col min="3081" max="3081" width="15.26953125" style="276" customWidth="1"/>
    <col min="3082" max="3082" width="3.54296875" style="276" customWidth="1"/>
    <col min="3083" max="3083" width="13.81640625" style="276" bestFit="1" customWidth="1"/>
    <col min="3084" max="3084" width="2.81640625" style="276" customWidth="1"/>
    <col min="3085" max="3085" width="13.81640625" style="276" customWidth="1"/>
    <col min="3086" max="3086" width="3.81640625" style="276" customWidth="1"/>
    <col min="3087" max="3087" width="12.54296875" style="276" customWidth="1"/>
    <col min="3088" max="3322" width="11.26953125" style="276"/>
    <col min="3323" max="3323" width="6.453125" style="276" customWidth="1"/>
    <col min="3324" max="3324" width="4.26953125" style="276" customWidth="1"/>
    <col min="3325" max="3325" width="64.453125" style="276" customWidth="1"/>
    <col min="3326" max="3326" width="2.26953125" style="276" customWidth="1"/>
    <col min="3327" max="3327" width="14.1796875" style="276" customWidth="1"/>
    <col min="3328" max="3328" width="3.26953125" style="276" customWidth="1"/>
    <col min="3329" max="3329" width="12.54296875" style="276" customWidth="1"/>
    <col min="3330" max="3330" width="2.81640625" style="276" customWidth="1"/>
    <col min="3331" max="3331" width="20.7265625" style="276" customWidth="1"/>
    <col min="3332" max="3332" width="2.453125" style="276" customWidth="1"/>
    <col min="3333" max="3333" width="16" style="276" customWidth="1"/>
    <col min="3334" max="3334" width="3.1796875" style="276" customWidth="1"/>
    <col min="3335" max="3335" width="16.1796875" style="276" customWidth="1"/>
    <col min="3336" max="3336" width="2.81640625" style="276" customWidth="1"/>
    <col min="3337" max="3337" width="15.26953125" style="276" customWidth="1"/>
    <col min="3338" max="3338" width="3.54296875" style="276" customWidth="1"/>
    <col min="3339" max="3339" width="13.81640625" style="276" bestFit="1" customWidth="1"/>
    <col min="3340" max="3340" width="2.81640625" style="276" customWidth="1"/>
    <col min="3341" max="3341" width="13.81640625" style="276" customWidth="1"/>
    <col min="3342" max="3342" width="3.81640625" style="276" customWidth="1"/>
    <col min="3343" max="3343" width="12.54296875" style="276" customWidth="1"/>
    <col min="3344" max="3578" width="11.26953125" style="276"/>
    <col min="3579" max="3579" width="6.453125" style="276" customWidth="1"/>
    <col min="3580" max="3580" width="4.26953125" style="276" customWidth="1"/>
    <col min="3581" max="3581" width="64.453125" style="276" customWidth="1"/>
    <col min="3582" max="3582" width="2.26953125" style="276" customWidth="1"/>
    <col min="3583" max="3583" width="14.1796875" style="276" customWidth="1"/>
    <col min="3584" max="3584" width="3.26953125" style="276" customWidth="1"/>
    <col min="3585" max="3585" width="12.54296875" style="276" customWidth="1"/>
    <col min="3586" max="3586" width="2.81640625" style="276" customWidth="1"/>
    <col min="3587" max="3587" width="20.7265625" style="276" customWidth="1"/>
    <col min="3588" max="3588" width="2.453125" style="276" customWidth="1"/>
    <col min="3589" max="3589" width="16" style="276" customWidth="1"/>
    <col min="3590" max="3590" width="3.1796875" style="276" customWidth="1"/>
    <col min="3591" max="3591" width="16.1796875" style="276" customWidth="1"/>
    <col min="3592" max="3592" width="2.81640625" style="276" customWidth="1"/>
    <col min="3593" max="3593" width="15.26953125" style="276" customWidth="1"/>
    <col min="3594" max="3594" width="3.54296875" style="276" customWidth="1"/>
    <col min="3595" max="3595" width="13.81640625" style="276" bestFit="1" customWidth="1"/>
    <col min="3596" max="3596" width="2.81640625" style="276" customWidth="1"/>
    <col min="3597" max="3597" width="13.81640625" style="276" customWidth="1"/>
    <col min="3598" max="3598" width="3.81640625" style="276" customWidth="1"/>
    <col min="3599" max="3599" width="12.54296875" style="276" customWidth="1"/>
    <col min="3600" max="3834" width="11.26953125" style="276"/>
    <col min="3835" max="3835" width="6.453125" style="276" customWidth="1"/>
    <col min="3836" max="3836" width="4.26953125" style="276" customWidth="1"/>
    <col min="3837" max="3837" width="64.453125" style="276" customWidth="1"/>
    <col min="3838" max="3838" width="2.26953125" style="276" customWidth="1"/>
    <col min="3839" max="3839" width="14.1796875" style="276" customWidth="1"/>
    <col min="3840" max="3840" width="3.26953125" style="276" customWidth="1"/>
    <col min="3841" max="3841" width="12.54296875" style="276" customWidth="1"/>
    <col min="3842" max="3842" width="2.81640625" style="276" customWidth="1"/>
    <col min="3843" max="3843" width="20.7265625" style="276" customWidth="1"/>
    <col min="3844" max="3844" width="2.453125" style="276" customWidth="1"/>
    <col min="3845" max="3845" width="16" style="276" customWidth="1"/>
    <col min="3846" max="3846" width="3.1796875" style="276" customWidth="1"/>
    <col min="3847" max="3847" width="16.1796875" style="276" customWidth="1"/>
    <col min="3848" max="3848" width="2.81640625" style="276" customWidth="1"/>
    <col min="3849" max="3849" width="15.26953125" style="276" customWidth="1"/>
    <col min="3850" max="3850" width="3.54296875" style="276" customWidth="1"/>
    <col min="3851" max="3851" width="13.81640625" style="276" bestFit="1" customWidth="1"/>
    <col min="3852" max="3852" width="2.81640625" style="276" customWidth="1"/>
    <col min="3853" max="3853" width="13.81640625" style="276" customWidth="1"/>
    <col min="3854" max="3854" width="3.81640625" style="276" customWidth="1"/>
    <col min="3855" max="3855" width="12.54296875" style="276" customWidth="1"/>
    <col min="3856" max="4090" width="11.26953125" style="276"/>
    <col min="4091" max="4091" width="6.453125" style="276" customWidth="1"/>
    <col min="4092" max="4092" width="4.26953125" style="276" customWidth="1"/>
    <col min="4093" max="4093" width="64.453125" style="276" customWidth="1"/>
    <col min="4094" max="4094" width="2.26953125" style="276" customWidth="1"/>
    <col min="4095" max="4095" width="14.1796875" style="276" customWidth="1"/>
    <col min="4096" max="4096" width="3.26953125" style="276" customWidth="1"/>
    <col min="4097" max="4097" width="12.54296875" style="276" customWidth="1"/>
    <col min="4098" max="4098" width="2.81640625" style="276" customWidth="1"/>
    <col min="4099" max="4099" width="20.7265625" style="276" customWidth="1"/>
    <col min="4100" max="4100" width="2.453125" style="276" customWidth="1"/>
    <col min="4101" max="4101" width="16" style="276" customWidth="1"/>
    <col min="4102" max="4102" width="3.1796875" style="276" customWidth="1"/>
    <col min="4103" max="4103" width="16.1796875" style="276" customWidth="1"/>
    <col min="4104" max="4104" width="2.81640625" style="276" customWidth="1"/>
    <col min="4105" max="4105" width="15.26953125" style="276" customWidth="1"/>
    <col min="4106" max="4106" width="3.54296875" style="276" customWidth="1"/>
    <col min="4107" max="4107" width="13.81640625" style="276" bestFit="1" customWidth="1"/>
    <col min="4108" max="4108" width="2.81640625" style="276" customWidth="1"/>
    <col min="4109" max="4109" width="13.81640625" style="276" customWidth="1"/>
    <col min="4110" max="4110" width="3.81640625" style="276" customWidth="1"/>
    <col min="4111" max="4111" width="12.54296875" style="276" customWidth="1"/>
    <col min="4112" max="4346" width="11.26953125" style="276"/>
    <col min="4347" max="4347" width="6.453125" style="276" customWidth="1"/>
    <col min="4348" max="4348" width="4.26953125" style="276" customWidth="1"/>
    <col min="4349" max="4349" width="64.453125" style="276" customWidth="1"/>
    <col min="4350" max="4350" width="2.26953125" style="276" customWidth="1"/>
    <col min="4351" max="4351" width="14.1796875" style="276" customWidth="1"/>
    <col min="4352" max="4352" width="3.26953125" style="276" customWidth="1"/>
    <col min="4353" max="4353" width="12.54296875" style="276" customWidth="1"/>
    <col min="4354" max="4354" width="2.81640625" style="276" customWidth="1"/>
    <col min="4355" max="4355" width="20.7265625" style="276" customWidth="1"/>
    <col min="4356" max="4356" width="2.453125" style="276" customWidth="1"/>
    <col min="4357" max="4357" width="16" style="276" customWidth="1"/>
    <col min="4358" max="4358" width="3.1796875" style="276" customWidth="1"/>
    <col min="4359" max="4359" width="16.1796875" style="276" customWidth="1"/>
    <col min="4360" max="4360" width="2.81640625" style="276" customWidth="1"/>
    <col min="4361" max="4361" width="15.26953125" style="276" customWidth="1"/>
    <col min="4362" max="4362" width="3.54296875" style="276" customWidth="1"/>
    <col min="4363" max="4363" width="13.81640625" style="276" bestFit="1" customWidth="1"/>
    <col min="4364" max="4364" width="2.81640625" style="276" customWidth="1"/>
    <col min="4365" max="4365" width="13.81640625" style="276" customWidth="1"/>
    <col min="4366" max="4366" width="3.81640625" style="276" customWidth="1"/>
    <col min="4367" max="4367" width="12.54296875" style="276" customWidth="1"/>
    <col min="4368" max="4602" width="11.26953125" style="276"/>
    <col min="4603" max="4603" width="6.453125" style="276" customWidth="1"/>
    <col min="4604" max="4604" width="4.26953125" style="276" customWidth="1"/>
    <col min="4605" max="4605" width="64.453125" style="276" customWidth="1"/>
    <col min="4606" max="4606" width="2.26953125" style="276" customWidth="1"/>
    <col min="4607" max="4607" width="14.1796875" style="276" customWidth="1"/>
    <col min="4608" max="4608" width="3.26953125" style="276" customWidth="1"/>
    <col min="4609" max="4609" width="12.54296875" style="276" customWidth="1"/>
    <col min="4610" max="4610" width="2.81640625" style="276" customWidth="1"/>
    <col min="4611" max="4611" width="20.7265625" style="276" customWidth="1"/>
    <col min="4612" max="4612" width="2.453125" style="276" customWidth="1"/>
    <col min="4613" max="4613" width="16" style="276" customWidth="1"/>
    <col min="4614" max="4614" width="3.1796875" style="276" customWidth="1"/>
    <col min="4615" max="4615" width="16.1796875" style="276" customWidth="1"/>
    <col min="4616" max="4616" width="2.81640625" style="276" customWidth="1"/>
    <col min="4617" max="4617" width="15.26953125" style="276" customWidth="1"/>
    <col min="4618" max="4618" width="3.54296875" style="276" customWidth="1"/>
    <col min="4619" max="4619" width="13.81640625" style="276" bestFit="1" customWidth="1"/>
    <col min="4620" max="4620" width="2.81640625" style="276" customWidth="1"/>
    <col min="4621" max="4621" width="13.81640625" style="276" customWidth="1"/>
    <col min="4622" max="4622" width="3.81640625" style="276" customWidth="1"/>
    <col min="4623" max="4623" width="12.54296875" style="276" customWidth="1"/>
    <col min="4624" max="4858" width="11.26953125" style="276"/>
    <col min="4859" max="4859" width="6.453125" style="276" customWidth="1"/>
    <col min="4860" max="4860" width="4.26953125" style="276" customWidth="1"/>
    <col min="4861" max="4861" width="64.453125" style="276" customWidth="1"/>
    <col min="4862" max="4862" width="2.26953125" style="276" customWidth="1"/>
    <col min="4863" max="4863" width="14.1796875" style="276" customWidth="1"/>
    <col min="4864" max="4864" width="3.26953125" style="276" customWidth="1"/>
    <col min="4865" max="4865" width="12.54296875" style="276" customWidth="1"/>
    <col min="4866" max="4866" width="2.81640625" style="276" customWidth="1"/>
    <col min="4867" max="4867" width="20.7265625" style="276" customWidth="1"/>
    <col min="4868" max="4868" width="2.453125" style="276" customWidth="1"/>
    <col min="4869" max="4869" width="16" style="276" customWidth="1"/>
    <col min="4870" max="4870" width="3.1796875" style="276" customWidth="1"/>
    <col min="4871" max="4871" width="16.1796875" style="276" customWidth="1"/>
    <col min="4872" max="4872" width="2.81640625" style="276" customWidth="1"/>
    <col min="4873" max="4873" width="15.26953125" style="276" customWidth="1"/>
    <col min="4874" max="4874" width="3.54296875" style="276" customWidth="1"/>
    <col min="4875" max="4875" width="13.81640625" style="276" bestFit="1" customWidth="1"/>
    <col min="4876" max="4876" width="2.81640625" style="276" customWidth="1"/>
    <col min="4877" max="4877" width="13.81640625" style="276" customWidth="1"/>
    <col min="4878" max="4878" width="3.81640625" style="276" customWidth="1"/>
    <col min="4879" max="4879" width="12.54296875" style="276" customWidth="1"/>
    <col min="4880" max="5114" width="11.26953125" style="276"/>
    <col min="5115" max="5115" width="6.453125" style="276" customWidth="1"/>
    <col min="5116" max="5116" width="4.26953125" style="276" customWidth="1"/>
    <col min="5117" max="5117" width="64.453125" style="276" customWidth="1"/>
    <col min="5118" max="5118" width="2.26953125" style="276" customWidth="1"/>
    <col min="5119" max="5119" width="14.1796875" style="276" customWidth="1"/>
    <col min="5120" max="5120" width="3.26953125" style="276" customWidth="1"/>
    <col min="5121" max="5121" width="12.54296875" style="276" customWidth="1"/>
    <col min="5122" max="5122" width="2.81640625" style="276" customWidth="1"/>
    <col min="5123" max="5123" width="20.7265625" style="276" customWidth="1"/>
    <col min="5124" max="5124" width="2.453125" style="276" customWidth="1"/>
    <col min="5125" max="5125" width="16" style="276" customWidth="1"/>
    <col min="5126" max="5126" width="3.1796875" style="276" customWidth="1"/>
    <col min="5127" max="5127" width="16.1796875" style="276" customWidth="1"/>
    <col min="5128" max="5128" width="2.81640625" style="276" customWidth="1"/>
    <col min="5129" max="5129" width="15.26953125" style="276" customWidth="1"/>
    <col min="5130" max="5130" width="3.54296875" style="276" customWidth="1"/>
    <col min="5131" max="5131" width="13.81640625" style="276" bestFit="1" customWidth="1"/>
    <col min="5132" max="5132" width="2.81640625" style="276" customWidth="1"/>
    <col min="5133" max="5133" width="13.81640625" style="276" customWidth="1"/>
    <col min="5134" max="5134" width="3.81640625" style="276" customWidth="1"/>
    <col min="5135" max="5135" width="12.54296875" style="276" customWidth="1"/>
    <col min="5136" max="5370" width="11.26953125" style="276"/>
    <col min="5371" max="5371" width="6.453125" style="276" customWidth="1"/>
    <col min="5372" max="5372" width="4.26953125" style="276" customWidth="1"/>
    <col min="5373" max="5373" width="64.453125" style="276" customWidth="1"/>
    <col min="5374" max="5374" width="2.26953125" style="276" customWidth="1"/>
    <col min="5375" max="5375" width="14.1796875" style="276" customWidth="1"/>
    <col min="5376" max="5376" width="3.26953125" style="276" customWidth="1"/>
    <col min="5377" max="5377" width="12.54296875" style="276" customWidth="1"/>
    <col min="5378" max="5378" width="2.81640625" style="276" customWidth="1"/>
    <col min="5379" max="5379" width="20.7265625" style="276" customWidth="1"/>
    <col min="5380" max="5380" width="2.453125" style="276" customWidth="1"/>
    <col min="5381" max="5381" width="16" style="276" customWidth="1"/>
    <col min="5382" max="5382" width="3.1796875" style="276" customWidth="1"/>
    <col min="5383" max="5383" width="16.1796875" style="276" customWidth="1"/>
    <col min="5384" max="5384" width="2.81640625" style="276" customWidth="1"/>
    <col min="5385" max="5385" width="15.26953125" style="276" customWidth="1"/>
    <col min="5386" max="5386" width="3.54296875" style="276" customWidth="1"/>
    <col min="5387" max="5387" width="13.81640625" style="276" bestFit="1" customWidth="1"/>
    <col min="5388" max="5388" width="2.81640625" style="276" customWidth="1"/>
    <col min="5389" max="5389" width="13.81640625" style="276" customWidth="1"/>
    <col min="5390" max="5390" width="3.81640625" style="276" customWidth="1"/>
    <col min="5391" max="5391" width="12.54296875" style="276" customWidth="1"/>
    <col min="5392" max="5626" width="11.26953125" style="276"/>
    <col min="5627" max="5627" width="6.453125" style="276" customWidth="1"/>
    <col min="5628" max="5628" width="4.26953125" style="276" customWidth="1"/>
    <col min="5629" max="5629" width="64.453125" style="276" customWidth="1"/>
    <col min="5630" max="5630" width="2.26953125" style="276" customWidth="1"/>
    <col min="5631" max="5631" width="14.1796875" style="276" customWidth="1"/>
    <col min="5632" max="5632" width="3.26953125" style="276" customWidth="1"/>
    <col min="5633" max="5633" width="12.54296875" style="276" customWidth="1"/>
    <col min="5634" max="5634" width="2.81640625" style="276" customWidth="1"/>
    <col min="5635" max="5635" width="20.7265625" style="276" customWidth="1"/>
    <col min="5636" max="5636" width="2.453125" style="276" customWidth="1"/>
    <col min="5637" max="5637" width="16" style="276" customWidth="1"/>
    <col min="5638" max="5638" width="3.1796875" style="276" customWidth="1"/>
    <col min="5639" max="5639" width="16.1796875" style="276" customWidth="1"/>
    <col min="5640" max="5640" width="2.81640625" style="276" customWidth="1"/>
    <col min="5641" max="5641" width="15.26953125" style="276" customWidth="1"/>
    <col min="5642" max="5642" width="3.54296875" style="276" customWidth="1"/>
    <col min="5643" max="5643" width="13.81640625" style="276" bestFit="1" customWidth="1"/>
    <col min="5644" max="5644" width="2.81640625" style="276" customWidth="1"/>
    <col min="5645" max="5645" width="13.81640625" style="276" customWidth="1"/>
    <col min="5646" max="5646" width="3.81640625" style="276" customWidth="1"/>
    <col min="5647" max="5647" width="12.54296875" style="276" customWidth="1"/>
    <col min="5648" max="5882" width="11.26953125" style="276"/>
    <col min="5883" max="5883" width="6.453125" style="276" customWidth="1"/>
    <col min="5884" max="5884" width="4.26953125" style="276" customWidth="1"/>
    <col min="5885" max="5885" width="64.453125" style="276" customWidth="1"/>
    <col min="5886" max="5886" width="2.26953125" style="276" customWidth="1"/>
    <col min="5887" max="5887" width="14.1796875" style="276" customWidth="1"/>
    <col min="5888" max="5888" width="3.26953125" style="276" customWidth="1"/>
    <col min="5889" max="5889" width="12.54296875" style="276" customWidth="1"/>
    <col min="5890" max="5890" width="2.81640625" style="276" customWidth="1"/>
    <col min="5891" max="5891" width="20.7265625" style="276" customWidth="1"/>
    <col min="5892" max="5892" width="2.453125" style="276" customWidth="1"/>
    <col min="5893" max="5893" width="16" style="276" customWidth="1"/>
    <col min="5894" max="5894" width="3.1796875" style="276" customWidth="1"/>
    <col min="5895" max="5895" width="16.1796875" style="276" customWidth="1"/>
    <col min="5896" max="5896" width="2.81640625" style="276" customWidth="1"/>
    <col min="5897" max="5897" width="15.26953125" style="276" customWidth="1"/>
    <col min="5898" max="5898" width="3.54296875" style="276" customWidth="1"/>
    <col min="5899" max="5899" width="13.81640625" style="276" bestFit="1" customWidth="1"/>
    <col min="5900" max="5900" width="2.81640625" style="276" customWidth="1"/>
    <col min="5901" max="5901" width="13.81640625" style="276" customWidth="1"/>
    <col min="5902" max="5902" width="3.81640625" style="276" customWidth="1"/>
    <col min="5903" max="5903" width="12.54296875" style="276" customWidth="1"/>
    <col min="5904" max="6138" width="11.26953125" style="276"/>
    <col min="6139" max="6139" width="6.453125" style="276" customWidth="1"/>
    <col min="6140" max="6140" width="4.26953125" style="276" customWidth="1"/>
    <col min="6141" max="6141" width="64.453125" style="276" customWidth="1"/>
    <col min="6142" max="6142" width="2.26953125" style="276" customWidth="1"/>
    <col min="6143" max="6143" width="14.1796875" style="276" customWidth="1"/>
    <col min="6144" max="6144" width="3.26953125" style="276" customWidth="1"/>
    <col min="6145" max="6145" width="12.54296875" style="276" customWidth="1"/>
    <col min="6146" max="6146" width="2.81640625" style="276" customWidth="1"/>
    <col min="6147" max="6147" width="20.7265625" style="276" customWidth="1"/>
    <col min="6148" max="6148" width="2.453125" style="276" customWidth="1"/>
    <col min="6149" max="6149" width="16" style="276" customWidth="1"/>
    <col min="6150" max="6150" width="3.1796875" style="276" customWidth="1"/>
    <col min="6151" max="6151" width="16.1796875" style="276" customWidth="1"/>
    <col min="6152" max="6152" width="2.81640625" style="276" customWidth="1"/>
    <col min="6153" max="6153" width="15.26953125" style="276" customWidth="1"/>
    <col min="6154" max="6154" width="3.54296875" style="276" customWidth="1"/>
    <col min="6155" max="6155" width="13.81640625" style="276" bestFit="1" customWidth="1"/>
    <col min="6156" max="6156" width="2.81640625" style="276" customWidth="1"/>
    <col min="6157" max="6157" width="13.81640625" style="276" customWidth="1"/>
    <col min="6158" max="6158" width="3.81640625" style="276" customWidth="1"/>
    <col min="6159" max="6159" width="12.54296875" style="276" customWidth="1"/>
    <col min="6160" max="6394" width="11.26953125" style="276"/>
    <col min="6395" max="6395" width="6.453125" style="276" customWidth="1"/>
    <col min="6396" max="6396" width="4.26953125" style="276" customWidth="1"/>
    <col min="6397" max="6397" width="64.453125" style="276" customWidth="1"/>
    <col min="6398" max="6398" width="2.26953125" style="276" customWidth="1"/>
    <col min="6399" max="6399" width="14.1796875" style="276" customWidth="1"/>
    <col min="6400" max="6400" width="3.26953125" style="276" customWidth="1"/>
    <col min="6401" max="6401" width="12.54296875" style="276" customWidth="1"/>
    <col min="6402" max="6402" width="2.81640625" style="276" customWidth="1"/>
    <col min="6403" max="6403" width="20.7265625" style="276" customWidth="1"/>
    <col min="6404" max="6404" width="2.453125" style="276" customWidth="1"/>
    <col min="6405" max="6405" width="16" style="276" customWidth="1"/>
    <col min="6406" max="6406" width="3.1796875" style="276" customWidth="1"/>
    <col min="6407" max="6407" width="16.1796875" style="276" customWidth="1"/>
    <col min="6408" max="6408" width="2.81640625" style="276" customWidth="1"/>
    <col min="6409" max="6409" width="15.26953125" style="276" customWidth="1"/>
    <col min="6410" max="6410" width="3.54296875" style="276" customWidth="1"/>
    <col min="6411" max="6411" width="13.81640625" style="276" bestFit="1" customWidth="1"/>
    <col min="6412" max="6412" width="2.81640625" style="276" customWidth="1"/>
    <col min="6413" max="6413" width="13.81640625" style="276" customWidth="1"/>
    <col min="6414" max="6414" width="3.81640625" style="276" customWidth="1"/>
    <col min="6415" max="6415" width="12.54296875" style="276" customWidth="1"/>
    <col min="6416" max="6650" width="11.26953125" style="276"/>
    <col min="6651" max="6651" width="6.453125" style="276" customWidth="1"/>
    <col min="6652" max="6652" width="4.26953125" style="276" customWidth="1"/>
    <col min="6653" max="6653" width="64.453125" style="276" customWidth="1"/>
    <col min="6654" max="6654" width="2.26953125" style="276" customWidth="1"/>
    <col min="6655" max="6655" width="14.1796875" style="276" customWidth="1"/>
    <col min="6656" max="6656" width="3.26953125" style="276" customWidth="1"/>
    <col min="6657" max="6657" width="12.54296875" style="276" customWidth="1"/>
    <col min="6658" max="6658" width="2.81640625" style="276" customWidth="1"/>
    <col min="6659" max="6659" width="20.7265625" style="276" customWidth="1"/>
    <col min="6660" max="6660" width="2.453125" style="276" customWidth="1"/>
    <col min="6661" max="6661" width="16" style="276" customWidth="1"/>
    <col min="6662" max="6662" width="3.1796875" style="276" customWidth="1"/>
    <col min="6663" max="6663" width="16.1796875" style="276" customWidth="1"/>
    <col min="6664" max="6664" width="2.81640625" style="276" customWidth="1"/>
    <col min="6665" max="6665" width="15.26953125" style="276" customWidth="1"/>
    <col min="6666" max="6666" width="3.54296875" style="276" customWidth="1"/>
    <col min="6667" max="6667" width="13.81640625" style="276" bestFit="1" customWidth="1"/>
    <col min="6668" max="6668" width="2.81640625" style="276" customWidth="1"/>
    <col min="6669" max="6669" width="13.81640625" style="276" customWidth="1"/>
    <col min="6670" max="6670" width="3.81640625" style="276" customWidth="1"/>
    <col min="6671" max="6671" width="12.54296875" style="276" customWidth="1"/>
    <col min="6672" max="6906" width="11.26953125" style="276"/>
    <col min="6907" max="6907" width="6.453125" style="276" customWidth="1"/>
    <col min="6908" max="6908" width="4.26953125" style="276" customWidth="1"/>
    <col min="6909" max="6909" width="64.453125" style="276" customWidth="1"/>
    <col min="6910" max="6910" width="2.26953125" style="276" customWidth="1"/>
    <col min="6911" max="6911" width="14.1796875" style="276" customWidth="1"/>
    <col min="6912" max="6912" width="3.26953125" style="276" customWidth="1"/>
    <col min="6913" max="6913" width="12.54296875" style="276" customWidth="1"/>
    <col min="6914" max="6914" width="2.81640625" style="276" customWidth="1"/>
    <col min="6915" max="6915" width="20.7265625" style="276" customWidth="1"/>
    <col min="6916" max="6916" width="2.453125" style="276" customWidth="1"/>
    <col min="6917" max="6917" width="16" style="276" customWidth="1"/>
    <col min="6918" max="6918" width="3.1796875" style="276" customWidth="1"/>
    <col min="6919" max="6919" width="16.1796875" style="276" customWidth="1"/>
    <col min="6920" max="6920" width="2.81640625" style="276" customWidth="1"/>
    <col min="6921" max="6921" width="15.26953125" style="276" customWidth="1"/>
    <col min="6922" max="6922" width="3.54296875" style="276" customWidth="1"/>
    <col min="6923" max="6923" width="13.81640625" style="276" bestFit="1" customWidth="1"/>
    <col min="6924" max="6924" width="2.81640625" style="276" customWidth="1"/>
    <col min="6925" max="6925" width="13.81640625" style="276" customWidth="1"/>
    <col min="6926" max="6926" width="3.81640625" style="276" customWidth="1"/>
    <col min="6927" max="6927" width="12.54296875" style="276" customWidth="1"/>
    <col min="6928" max="7162" width="11.26953125" style="276"/>
    <col min="7163" max="7163" width="6.453125" style="276" customWidth="1"/>
    <col min="7164" max="7164" width="4.26953125" style="276" customWidth="1"/>
    <col min="7165" max="7165" width="64.453125" style="276" customWidth="1"/>
    <col min="7166" max="7166" width="2.26953125" style="276" customWidth="1"/>
    <col min="7167" max="7167" width="14.1796875" style="276" customWidth="1"/>
    <col min="7168" max="7168" width="3.26953125" style="276" customWidth="1"/>
    <col min="7169" max="7169" width="12.54296875" style="276" customWidth="1"/>
    <col min="7170" max="7170" width="2.81640625" style="276" customWidth="1"/>
    <col min="7171" max="7171" width="20.7265625" style="276" customWidth="1"/>
    <col min="7172" max="7172" width="2.453125" style="276" customWidth="1"/>
    <col min="7173" max="7173" width="16" style="276" customWidth="1"/>
    <col min="7174" max="7174" width="3.1796875" style="276" customWidth="1"/>
    <col min="7175" max="7175" width="16.1796875" style="276" customWidth="1"/>
    <col min="7176" max="7176" width="2.81640625" style="276" customWidth="1"/>
    <col min="7177" max="7177" width="15.26953125" style="276" customWidth="1"/>
    <col min="7178" max="7178" width="3.54296875" style="276" customWidth="1"/>
    <col min="7179" max="7179" width="13.81640625" style="276" bestFit="1" customWidth="1"/>
    <col min="7180" max="7180" width="2.81640625" style="276" customWidth="1"/>
    <col min="7181" max="7181" width="13.81640625" style="276" customWidth="1"/>
    <col min="7182" max="7182" width="3.81640625" style="276" customWidth="1"/>
    <col min="7183" max="7183" width="12.54296875" style="276" customWidth="1"/>
    <col min="7184" max="7418" width="11.26953125" style="276"/>
    <col min="7419" max="7419" width="6.453125" style="276" customWidth="1"/>
    <col min="7420" max="7420" width="4.26953125" style="276" customWidth="1"/>
    <col min="7421" max="7421" width="64.453125" style="276" customWidth="1"/>
    <col min="7422" max="7422" width="2.26953125" style="276" customWidth="1"/>
    <col min="7423" max="7423" width="14.1796875" style="276" customWidth="1"/>
    <col min="7424" max="7424" width="3.26953125" style="276" customWidth="1"/>
    <col min="7425" max="7425" width="12.54296875" style="276" customWidth="1"/>
    <col min="7426" max="7426" width="2.81640625" style="276" customWidth="1"/>
    <col min="7427" max="7427" width="20.7265625" style="276" customWidth="1"/>
    <col min="7428" max="7428" width="2.453125" style="276" customWidth="1"/>
    <col min="7429" max="7429" width="16" style="276" customWidth="1"/>
    <col min="7430" max="7430" width="3.1796875" style="276" customWidth="1"/>
    <col min="7431" max="7431" width="16.1796875" style="276" customWidth="1"/>
    <col min="7432" max="7432" width="2.81640625" style="276" customWidth="1"/>
    <col min="7433" max="7433" width="15.26953125" style="276" customWidth="1"/>
    <col min="7434" max="7434" width="3.54296875" style="276" customWidth="1"/>
    <col min="7435" max="7435" width="13.81640625" style="276" bestFit="1" customWidth="1"/>
    <col min="7436" max="7436" width="2.81640625" style="276" customWidth="1"/>
    <col min="7437" max="7437" width="13.81640625" style="276" customWidth="1"/>
    <col min="7438" max="7438" width="3.81640625" style="276" customWidth="1"/>
    <col min="7439" max="7439" width="12.54296875" style="276" customWidth="1"/>
    <col min="7440" max="7674" width="11.26953125" style="276"/>
    <col min="7675" max="7675" width="6.453125" style="276" customWidth="1"/>
    <col min="7676" max="7676" width="4.26953125" style="276" customWidth="1"/>
    <col min="7677" max="7677" width="64.453125" style="276" customWidth="1"/>
    <col min="7678" max="7678" width="2.26953125" style="276" customWidth="1"/>
    <col min="7679" max="7679" width="14.1796875" style="276" customWidth="1"/>
    <col min="7680" max="7680" width="3.26953125" style="276" customWidth="1"/>
    <col min="7681" max="7681" width="12.54296875" style="276" customWidth="1"/>
    <col min="7682" max="7682" width="2.81640625" style="276" customWidth="1"/>
    <col min="7683" max="7683" width="20.7265625" style="276" customWidth="1"/>
    <col min="7684" max="7684" width="2.453125" style="276" customWidth="1"/>
    <col min="7685" max="7685" width="16" style="276" customWidth="1"/>
    <col min="7686" max="7686" width="3.1796875" style="276" customWidth="1"/>
    <col min="7687" max="7687" width="16.1796875" style="276" customWidth="1"/>
    <col min="7688" max="7688" width="2.81640625" style="276" customWidth="1"/>
    <col min="7689" max="7689" width="15.26953125" style="276" customWidth="1"/>
    <col min="7690" max="7690" width="3.54296875" style="276" customWidth="1"/>
    <col min="7691" max="7691" width="13.81640625" style="276" bestFit="1" customWidth="1"/>
    <col min="7692" max="7692" width="2.81640625" style="276" customWidth="1"/>
    <col min="7693" max="7693" width="13.81640625" style="276" customWidth="1"/>
    <col min="7694" max="7694" width="3.81640625" style="276" customWidth="1"/>
    <col min="7695" max="7695" width="12.54296875" style="276" customWidth="1"/>
    <col min="7696" max="7930" width="11.26953125" style="276"/>
    <col min="7931" max="7931" width="6.453125" style="276" customWidth="1"/>
    <col min="7932" max="7932" width="4.26953125" style="276" customWidth="1"/>
    <col min="7933" max="7933" width="64.453125" style="276" customWidth="1"/>
    <col min="7934" max="7934" width="2.26953125" style="276" customWidth="1"/>
    <col min="7935" max="7935" width="14.1796875" style="276" customWidth="1"/>
    <col min="7936" max="7936" width="3.26953125" style="276" customWidth="1"/>
    <col min="7937" max="7937" width="12.54296875" style="276" customWidth="1"/>
    <col min="7938" max="7938" width="2.81640625" style="276" customWidth="1"/>
    <col min="7939" max="7939" width="20.7265625" style="276" customWidth="1"/>
    <col min="7940" max="7940" width="2.453125" style="276" customWidth="1"/>
    <col min="7941" max="7941" width="16" style="276" customWidth="1"/>
    <col min="7942" max="7942" width="3.1796875" style="276" customWidth="1"/>
    <col min="7943" max="7943" width="16.1796875" style="276" customWidth="1"/>
    <col min="7944" max="7944" width="2.81640625" style="276" customWidth="1"/>
    <col min="7945" max="7945" width="15.26953125" style="276" customWidth="1"/>
    <col min="7946" max="7946" width="3.54296875" style="276" customWidth="1"/>
    <col min="7947" max="7947" width="13.81640625" style="276" bestFit="1" customWidth="1"/>
    <col min="7948" max="7948" width="2.81640625" style="276" customWidth="1"/>
    <col min="7949" max="7949" width="13.81640625" style="276" customWidth="1"/>
    <col min="7950" max="7950" width="3.81640625" style="276" customWidth="1"/>
    <col min="7951" max="7951" width="12.54296875" style="276" customWidth="1"/>
    <col min="7952" max="8186" width="11.26953125" style="276"/>
    <col min="8187" max="8187" width="6.453125" style="276" customWidth="1"/>
    <col min="8188" max="8188" width="4.26953125" style="276" customWidth="1"/>
    <col min="8189" max="8189" width="64.453125" style="276" customWidth="1"/>
    <col min="8190" max="8190" width="2.26953125" style="276" customWidth="1"/>
    <col min="8191" max="8191" width="14.1796875" style="276" customWidth="1"/>
    <col min="8192" max="8192" width="3.26953125" style="276" customWidth="1"/>
    <col min="8193" max="8193" width="12.54296875" style="276" customWidth="1"/>
    <col min="8194" max="8194" width="2.81640625" style="276" customWidth="1"/>
    <col min="8195" max="8195" width="20.7265625" style="276" customWidth="1"/>
    <col min="8196" max="8196" width="2.453125" style="276" customWidth="1"/>
    <col min="8197" max="8197" width="16" style="276" customWidth="1"/>
    <col min="8198" max="8198" width="3.1796875" style="276" customWidth="1"/>
    <col min="8199" max="8199" width="16.1796875" style="276" customWidth="1"/>
    <col min="8200" max="8200" width="2.81640625" style="276" customWidth="1"/>
    <col min="8201" max="8201" width="15.26953125" style="276" customWidth="1"/>
    <col min="8202" max="8202" width="3.54296875" style="276" customWidth="1"/>
    <col min="8203" max="8203" width="13.81640625" style="276" bestFit="1" customWidth="1"/>
    <col min="8204" max="8204" width="2.81640625" style="276" customWidth="1"/>
    <col min="8205" max="8205" width="13.81640625" style="276" customWidth="1"/>
    <col min="8206" max="8206" width="3.81640625" style="276" customWidth="1"/>
    <col min="8207" max="8207" width="12.54296875" style="276" customWidth="1"/>
    <col min="8208" max="8442" width="11.26953125" style="276"/>
    <col min="8443" max="8443" width="6.453125" style="276" customWidth="1"/>
    <col min="8444" max="8444" width="4.26953125" style="276" customWidth="1"/>
    <col min="8445" max="8445" width="64.453125" style="276" customWidth="1"/>
    <col min="8446" max="8446" width="2.26953125" style="276" customWidth="1"/>
    <col min="8447" max="8447" width="14.1796875" style="276" customWidth="1"/>
    <col min="8448" max="8448" width="3.26953125" style="276" customWidth="1"/>
    <col min="8449" max="8449" width="12.54296875" style="276" customWidth="1"/>
    <col min="8450" max="8450" width="2.81640625" style="276" customWidth="1"/>
    <col min="8451" max="8451" width="20.7265625" style="276" customWidth="1"/>
    <col min="8452" max="8452" width="2.453125" style="276" customWidth="1"/>
    <col min="8453" max="8453" width="16" style="276" customWidth="1"/>
    <col min="8454" max="8454" width="3.1796875" style="276" customWidth="1"/>
    <col min="8455" max="8455" width="16.1796875" style="276" customWidth="1"/>
    <col min="8456" max="8456" width="2.81640625" style="276" customWidth="1"/>
    <col min="8457" max="8457" width="15.26953125" style="276" customWidth="1"/>
    <col min="8458" max="8458" width="3.54296875" style="276" customWidth="1"/>
    <col min="8459" max="8459" width="13.81640625" style="276" bestFit="1" customWidth="1"/>
    <col min="8460" max="8460" width="2.81640625" style="276" customWidth="1"/>
    <col min="8461" max="8461" width="13.81640625" style="276" customWidth="1"/>
    <col min="8462" max="8462" width="3.81640625" style="276" customWidth="1"/>
    <col min="8463" max="8463" width="12.54296875" style="276" customWidth="1"/>
    <col min="8464" max="8698" width="11.26953125" style="276"/>
    <col min="8699" max="8699" width="6.453125" style="276" customWidth="1"/>
    <col min="8700" max="8700" width="4.26953125" style="276" customWidth="1"/>
    <col min="8701" max="8701" width="64.453125" style="276" customWidth="1"/>
    <col min="8702" max="8702" width="2.26953125" style="276" customWidth="1"/>
    <col min="8703" max="8703" width="14.1796875" style="276" customWidth="1"/>
    <col min="8704" max="8704" width="3.26953125" style="276" customWidth="1"/>
    <col min="8705" max="8705" width="12.54296875" style="276" customWidth="1"/>
    <col min="8706" max="8706" width="2.81640625" style="276" customWidth="1"/>
    <col min="8707" max="8707" width="20.7265625" style="276" customWidth="1"/>
    <col min="8708" max="8708" width="2.453125" style="276" customWidth="1"/>
    <col min="8709" max="8709" width="16" style="276" customWidth="1"/>
    <col min="8710" max="8710" width="3.1796875" style="276" customWidth="1"/>
    <col min="8711" max="8711" width="16.1796875" style="276" customWidth="1"/>
    <col min="8712" max="8712" width="2.81640625" style="276" customWidth="1"/>
    <col min="8713" max="8713" width="15.26953125" style="276" customWidth="1"/>
    <col min="8714" max="8714" width="3.54296875" style="276" customWidth="1"/>
    <col min="8715" max="8715" width="13.81640625" style="276" bestFit="1" customWidth="1"/>
    <col min="8716" max="8716" width="2.81640625" style="276" customWidth="1"/>
    <col min="8717" max="8717" width="13.81640625" style="276" customWidth="1"/>
    <col min="8718" max="8718" width="3.81640625" style="276" customWidth="1"/>
    <col min="8719" max="8719" width="12.54296875" style="276" customWidth="1"/>
    <col min="8720" max="8954" width="11.26953125" style="276"/>
    <col min="8955" max="8955" width="6.453125" style="276" customWidth="1"/>
    <col min="8956" max="8956" width="4.26953125" style="276" customWidth="1"/>
    <col min="8957" max="8957" width="64.453125" style="276" customWidth="1"/>
    <col min="8958" max="8958" width="2.26953125" style="276" customWidth="1"/>
    <col min="8959" max="8959" width="14.1796875" style="276" customWidth="1"/>
    <col min="8960" max="8960" width="3.26953125" style="276" customWidth="1"/>
    <col min="8961" max="8961" width="12.54296875" style="276" customWidth="1"/>
    <col min="8962" max="8962" width="2.81640625" style="276" customWidth="1"/>
    <col min="8963" max="8963" width="20.7265625" style="276" customWidth="1"/>
    <col min="8964" max="8964" width="2.453125" style="276" customWidth="1"/>
    <col min="8965" max="8965" width="16" style="276" customWidth="1"/>
    <col min="8966" max="8966" width="3.1796875" style="276" customWidth="1"/>
    <col min="8967" max="8967" width="16.1796875" style="276" customWidth="1"/>
    <col min="8968" max="8968" width="2.81640625" style="276" customWidth="1"/>
    <col min="8969" max="8969" width="15.26953125" style="276" customWidth="1"/>
    <col min="8970" max="8970" width="3.54296875" style="276" customWidth="1"/>
    <col min="8971" max="8971" width="13.81640625" style="276" bestFit="1" customWidth="1"/>
    <col min="8972" max="8972" width="2.81640625" style="276" customWidth="1"/>
    <col min="8973" max="8973" width="13.81640625" style="276" customWidth="1"/>
    <col min="8974" max="8974" width="3.81640625" style="276" customWidth="1"/>
    <col min="8975" max="8975" width="12.54296875" style="276" customWidth="1"/>
    <col min="8976" max="9210" width="11.26953125" style="276"/>
    <col min="9211" max="9211" width="6.453125" style="276" customWidth="1"/>
    <col min="9212" max="9212" width="4.26953125" style="276" customWidth="1"/>
    <col min="9213" max="9213" width="64.453125" style="276" customWidth="1"/>
    <col min="9214" max="9214" width="2.26953125" style="276" customWidth="1"/>
    <col min="9215" max="9215" width="14.1796875" style="276" customWidth="1"/>
    <col min="9216" max="9216" width="3.26953125" style="276" customWidth="1"/>
    <col min="9217" max="9217" width="12.54296875" style="276" customWidth="1"/>
    <col min="9218" max="9218" width="2.81640625" style="276" customWidth="1"/>
    <col min="9219" max="9219" width="20.7265625" style="276" customWidth="1"/>
    <col min="9220" max="9220" width="2.453125" style="276" customWidth="1"/>
    <col min="9221" max="9221" width="16" style="276" customWidth="1"/>
    <col min="9222" max="9222" width="3.1796875" style="276" customWidth="1"/>
    <col min="9223" max="9223" width="16.1796875" style="276" customWidth="1"/>
    <col min="9224" max="9224" width="2.81640625" style="276" customWidth="1"/>
    <col min="9225" max="9225" width="15.26953125" style="276" customWidth="1"/>
    <col min="9226" max="9226" width="3.54296875" style="276" customWidth="1"/>
    <col min="9227" max="9227" width="13.81640625" style="276" bestFit="1" customWidth="1"/>
    <col min="9228" max="9228" width="2.81640625" style="276" customWidth="1"/>
    <col min="9229" max="9229" width="13.81640625" style="276" customWidth="1"/>
    <col min="9230" max="9230" width="3.81640625" style="276" customWidth="1"/>
    <col min="9231" max="9231" width="12.54296875" style="276" customWidth="1"/>
    <col min="9232" max="9466" width="11.26953125" style="276"/>
    <col min="9467" max="9467" width="6.453125" style="276" customWidth="1"/>
    <col min="9468" max="9468" width="4.26953125" style="276" customWidth="1"/>
    <col min="9469" max="9469" width="64.453125" style="276" customWidth="1"/>
    <col min="9470" max="9470" width="2.26953125" style="276" customWidth="1"/>
    <col min="9471" max="9471" width="14.1796875" style="276" customWidth="1"/>
    <col min="9472" max="9472" width="3.26953125" style="276" customWidth="1"/>
    <col min="9473" max="9473" width="12.54296875" style="276" customWidth="1"/>
    <col min="9474" max="9474" width="2.81640625" style="276" customWidth="1"/>
    <col min="9475" max="9475" width="20.7265625" style="276" customWidth="1"/>
    <col min="9476" max="9476" width="2.453125" style="276" customWidth="1"/>
    <col min="9477" max="9477" width="16" style="276" customWidth="1"/>
    <col min="9478" max="9478" width="3.1796875" style="276" customWidth="1"/>
    <col min="9479" max="9479" width="16.1796875" style="276" customWidth="1"/>
    <col min="9480" max="9480" width="2.81640625" style="276" customWidth="1"/>
    <col min="9481" max="9481" width="15.26953125" style="276" customWidth="1"/>
    <col min="9482" max="9482" width="3.54296875" style="276" customWidth="1"/>
    <col min="9483" max="9483" width="13.81640625" style="276" bestFit="1" customWidth="1"/>
    <col min="9484" max="9484" width="2.81640625" style="276" customWidth="1"/>
    <col min="9485" max="9485" width="13.81640625" style="276" customWidth="1"/>
    <col min="9486" max="9486" width="3.81640625" style="276" customWidth="1"/>
    <col min="9487" max="9487" width="12.54296875" style="276" customWidth="1"/>
    <col min="9488" max="9722" width="11.26953125" style="276"/>
    <col min="9723" max="9723" width="6.453125" style="276" customWidth="1"/>
    <col min="9724" max="9724" width="4.26953125" style="276" customWidth="1"/>
    <col min="9725" max="9725" width="64.453125" style="276" customWidth="1"/>
    <col min="9726" max="9726" width="2.26953125" style="276" customWidth="1"/>
    <col min="9727" max="9727" width="14.1796875" style="276" customWidth="1"/>
    <col min="9728" max="9728" width="3.26953125" style="276" customWidth="1"/>
    <col min="9729" max="9729" width="12.54296875" style="276" customWidth="1"/>
    <col min="9730" max="9730" width="2.81640625" style="276" customWidth="1"/>
    <col min="9731" max="9731" width="20.7265625" style="276" customWidth="1"/>
    <col min="9732" max="9732" width="2.453125" style="276" customWidth="1"/>
    <col min="9733" max="9733" width="16" style="276" customWidth="1"/>
    <col min="9734" max="9734" width="3.1796875" style="276" customWidth="1"/>
    <col min="9735" max="9735" width="16.1796875" style="276" customWidth="1"/>
    <col min="9736" max="9736" width="2.81640625" style="276" customWidth="1"/>
    <col min="9737" max="9737" width="15.26953125" style="276" customWidth="1"/>
    <col min="9738" max="9738" width="3.54296875" style="276" customWidth="1"/>
    <col min="9739" max="9739" width="13.81640625" style="276" bestFit="1" customWidth="1"/>
    <col min="9740" max="9740" width="2.81640625" style="276" customWidth="1"/>
    <col min="9741" max="9741" width="13.81640625" style="276" customWidth="1"/>
    <col min="9742" max="9742" width="3.81640625" style="276" customWidth="1"/>
    <col min="9743" max="9743" width="12.54296875" style="276" customWidth="1"/>
    <col min="9744" max="9978" width="11.26953125" style="276"/>
    <col min="9979" max="9979" width="6.453125" style="276" customWidth="1"/>
    <col min="9980" max="9980" width="4.26953125" style="276" customWidth="1"/>
    <col min="9981" max="9981" width="64.453125" style="276" customWidth="1"/>
    <col min="9982" max="9982" width="2.26953125" style="276" customWidth="1"/>
    <col min="9983" max="9983" width="14.1796875" style="276" customWidth="1"/>
    <col min="9984" max="9984" width="3.26953125" style="276" customWidth="1"/>
    <col min="9985" max="9985" width="12.54296875" style="276" customWidth="1"/>
    <col min="9986" max="9986" width="2.81640625" style="276" customWidth="1"/>
    <col min="9987" max="9987" width="20.7265625" style="276" customWidth="1"/>
    <col min="9988" max="9988" width="2.453125" style="276" customWidth="1"/>
    <col min="9989" max="9989" width="16" style="276" customWidth="1"/>
    <col min="9990" max="9990" width="3.1796875" style="276" customWidth="1"/>
    <col min="9991" max="9991" width="16.1796875" style="276" customWidth="1"/>
    <col min="9992" max="9992" width="2.81640625" style="276" customWidth="1"/>
    <col min="9993" max="9993" width="15.26953125" style="276" customWidth="1"/>
    <col min="9994" max="9994" width="3.54296875" style="276" customWidth="1"/>
    <col min="9995" max="9995" width="13.81640625" style="276" bestFit="1" customWidth="1"/>
    <col min="9996" max="9996" width="2.81640625" style="276" customWidth="1"/>
    <col min="9997" max="9997" width="13.81640625" style="276" customWidth="1"/>
    <col min="9998" max="9998" width="3.81640625" style="276" customWidth="1"/>
    <col min="9999" max="9999" width="12.54296875" style="276" customWidth="1"/>
    <col min="10000" max="10234" width="11.26953125" style="276"/>
    <col min="10235" max="10235" width="6.453125" style="276" customWidth="1"/>
    <col min="10236" max="10236" width="4.26953125" style="276" customWidth="1"/>
    <col min="10237" max="10237" width="64.453125" style="276" customWidth="1"/>
    <col min="10238" max="10238" width="2.26953125" style="276" customWidth="1"/>
    <col min="10239" max="10239" width="14.1796875" style="276" customWidth="1"/>
    <col min="10240" max="10240" width="3.26953125" style="276" customWidth="1"/>
    <col min="10241" max="10241" width="12.54296875" style="276" customWidth="1"/>
    <col min="10242" max="10242" width="2.81640625" style="276" customWidth="1"/>
    <col min="10243" max="10243" width="20.7265625" style="276" customWidth="1"/>
    <col min="10244" max="10244" width="2.453125" style="276" customWidth="1"/>
    <col min="10245" max="10245" width="16" style="276" customWidth="1"/>
    <col min="10246" max="10246" width="3.1796875" style="276" customWidth="1"/>
    <col min="10247" max="10247" width="16.1796875" style="276" customWidth="1"/>
    <col min="10248" max="10248" width="2.81640625" style="276" customWidth="1"/>
    <col min="10249" max="10249" width="15.26953125" style="276" customWidth="1"/>
    <col min="10250" max="10250" width="3.54296875" style="276" customWidth="1"/>
    <col min="10251" max="10251" width="13.81640625" style="276" bestFit="1" customWidth="1"/>
    <col min="10252" max="10252" width="2.81640625" style="276" customWidth="1"/>
    <col min="10253" max="10253" width="13.81640625" style="276" customWidth="1"/>
    <col min="10254" max="10254" width="3.81640625" style="276" customWidth="1"/>
    <col min="10255" max="10255" width="12.54296875" style="276" customWidth="1"/>
    <col min="10256" max="10490" width="11.26953125" style="276"/>
    <col min="10491" max="10491" width="6.453125" style="276" customWidth="1"/>
    <col min="10492" max="10492" width="4.26953125" style="276" customWidth="1"/>
    <col min="10493" max="10493" width="64.453125" style="276" customWidth="1"/>
    <col min="10494" max="10494" width="2.26953125" style="276" customWidth="1"/>
    <col min="10495" max="10495" width="14.1796875" style="276" customWidth="1"/>
    <col min="10496" max="10496" width="3.26953125" style="276" customWidth="1"/>
    <col min="10497" max="10497" width="12.54296875" style="276" customWidth="1"/>
    <col min="10498" max="10498" width="2.81640625" style="276" customWidth="1"/>
    <col min="10499" max="10499" width="20.7265625" style="276" customWidth="1"/>
    <col min="10500" max="10500" width="2.453125" style="276" customWidth="1"/>
    <col min="10501" max="10501" width="16" style="276" customWidth="1"/>
    <col min="10502" max="10502" width="3.1796875" style="276" customWidth="1"/>
    <col min="10503" max="10503" width="16.1796875" style="276" customWidth="1"/>
    <col min="10504" max="10504" width="2.81640625" style="276" customWidth="1"/>
    <col min="10505" max="10505" width="15.26953125" style="276" customWidth="1"/>
    <col min="10506" max="10506" width="3.54296875" style="276" customWidth="1"/>
    <col min="10507" max="10507" width="13.81640625" style="276" bestFit="1" customWidth="1"/>
    <col min="10508" max="10508" width="2.81640625" style="276" customWidth="1"/>
    <col min="10509" max="10509" width="13.81640625" style="276" customWidth="1"/>
    <col min="10510" max="10510" width="3.81640625" style="276" customWidth="1"/>
    <col min="10511" max="10511" width="12.54296875" style="276" customWidth="1"/>
    <col min="10512" max="10746" width="11.26953125" style="276"/>
    <col min="10747" max="10747" width="6.453125" style="276" customWidth="1"/>
    <col min="10748" max="10748" width="4.26953125" style="276" customWidth="1"/>
    <col min="10749" max="10749" width="64.453125" style="276" customWidth="1"/>
    <col min="10750" max="10750" width="2.26953125" style="276" customWidth="1"/>
    <col min="10751" max="10751" width="14.1796875" style="276" customWidth="1"/>
    <col min="10752" max="10752" width="3.26953125" style="276" customWidth="1"/>
    <col min="10753" max="10753" width="12.54296875" style="276" customWidth="1"/>
    <col min="10754" max="10754" width="2.81640625" style="276" customWidth="1"/>
    <col min="10755" max="10755" width="20.7265625" style="276" customWidth="1"/>
    <col min="10756" max="10756" width="2.453125" style="276" customWidth="1"/>
    <col min="10757" max="10757" width="16" style="276" customWidth="1"/>
    <col min="10758" max="10758" width="3.1796875" style="276" customWidth="1"/>
    <col min="10759" max="10759" width="16.1796875" style="276" customWidth="1"/>
    <col min="10760" max="10760" width="2.81640625" style="276" customWidth="1"/>
    <col min="10761" max="10761" width="15.26953125" style="276" customWidth="1"/>
    <col min="10762" max="10762" width="3.54296875" style="276" customWidth="1"/>
    <col min="10763" max="10763" width="13.81640625" style="276" bestFit="1" customWidth="1"/>
    <col min="10764" max="10764" width="2.81640625" style="276" customWidth="1"/>
    <col min="10765" max="10765" width="13.81640625" style="276" customWidth="1"/>
    <col min="10766" max="10766" width="3.81640625" style="276" customWidth="1"/>
    <col min="10767" max="10767" width="12.54296875" style="276" customWidth="1"/>
    <col min="10768" max="11002" width="11.26953125" style="276"/>
    <col min="11003" max="11003" width="6.453125" style="276" customWidth="1"/>
    <col min="11004" max="11004" width="4.26953125" style="276" customWidth="1"/>
    <col min="11005" max="11005" width="64.453125" style="276" customWidth="1"/>
    <col min="11006" max="11006" width="2.26953125" style="276" customWidth="1"/>
    <col min="11007" max="11007" width="14.1796875" style="276" customWidth="1"/>
    <col min="11008" max="11008" width="3.26953125" style="276" customWidth="1"/>
    <col min="11009" max="11009" width="12.54296875" style="276" customWidth="1"/>
    <col min="11010" max="11010" width="2.81640625" style="276" customWidth="1"/>
    <col min="11011" max="11011" width="20.7265625" style="276" customWidth="1"/>
    <col min="11012" max="11012" width="2.453125" style="276" customWidth="1"/>
    <col min="11013" max="11013" width="16" style="276" customWidth="1"/>
    <col min="11014" max="11014" width="3.1796875" style="276" customWidth="1"/>
    <col min="11015" max="11015" width="16.1796875" style="276" customWidth="1"/>
    <col min="11016" max="11016" width="2.81640625" style="276" customWidth="1"/>
    <col min="11017" max="11017" width="15.26953125" style="276" customWidth="1"/>
    <col min="11018" max="11018" width="3.54296875" style="276" customWidth="1"/>
    <col min="11019" max="11019" width="13.81640625" style="276" bestFit="1" customWidth="1"/>
    <col min="11020" max="11020" width="2.81640625" style="276" customWidth="1"/>
    <col min="11021" max="11021" width="13.81640625" style="276" customWidth="1"/>
    <col min="11022" max="11022" width="3.81640625" style="276" customWidth="1"/>
    <col min="11023" max="11023" width="12.54296875" style="276" customWidth="1"/>
    <col min="11024" max="11258" width="11.26953125" style="276"/>
    <col min="11259" max="11259" width="6.453125" style="276" customWidth="1"/>
    <col min="11260" max="11260" width="4.26953125" style="276" customWidth="1"/>
    <col min="11261" max="11261" width="64.453125" style="276" customWidth="1"/>
    <col min="11262" max="11262" width="2.26953125" style="276" customWidth="1"/>
    <col min="11263" max="11263" width="14.1796875" style="276" customWidth="1"/>
    <col min="11264" max="11264" width="3.26953125" style="276" customWidth="1"/>
    <col min="11265" max="11265" width="12.54296875" style="276" customWidth="1"/>
    <col min="11266" max="11266" width="2.81640625" style="276" customWidth="1"/>
    <col min="11267" max="11267" width="20.7265625" style="276" customWidth="1"/>
    <col min="11268" max="11268" width="2.453125" style="276" customWidth="1"/>
    <col min="11269" max="11269" width="16" style="276" customWidth="1"/>
    <col min="11270" max="11270" width="3.1796875" style="276" customWidth="1"/>
    <col min="11271" max="11271" width="16.1796875" style="276" customWidth="1"/>
    <col min="11272" max="11272" width="2.81640625" style="276" customWidth="1"/>
    <col min="11273" max="11273" width="15.26953125" style="276" customWidth="1"/>
    <col min="11274" max="11274" width="3.54296875" style="276" customWidth="1"/>
    <col min="11275" max="11275" width="13.81640625" style="276" bestFit="1" customWidth="1"/>
    <col min="11276" max="11276" width="2.81640625" style="276" customWidth="1"/>
    <col min="11277" max="11277" width="13.81640625" style="276" customWidth="1"/>
    <col min="11278" max="11278" width="3.81640625" style="276" customWidth="1"/>
    <col min="11279" max="11279" width="12.54296875" style="276" customWidth="1"/>
    <col min="11280" max="11514" width="11.26953125" style="276"/>
    <col min="11515" max="11515" width="6.453125" style="276" customWidth="1"/>
    <col min="11516" max="11516" width="4.26953125" style="276" customWidth="1"/>
    <col min="11517" max="11517" width="64.453125" style="276" customWidth="1"/>
    <col min="11518" max="11518" width="2.26953125" style="276" customWidth="1"/>
    <col min="11519" max="11519" width="14.1796875" style="276" customWidth="1"/>
    <col min="11520" max="11520" width="3.26953125" style="276" customWidth="1"/>
    <col min="11521" max="11521" width="12.54296875" style="276" customWidth="1"/>
    <col min="11522" max="11522" width="2.81640625" style="276" customWidth="1"/>
    <col min="11523" max="11523" width="20.7265625" style="276" customWidth="1"/>
    <col min="11524" max="11524" width="2.453125" style="276" customWidth="1"/>
    <col min="11525" max="11525" width="16" style="276" customWidth="1"/>
    <col min="11526" max="11526" width="3.1796875" style="276" customWidth="1"/>
    <col min="11527" max="11527" width="16.1796875" style="276" customWidth="1"/>
    <col min="11528" max="11528" width="2.81640625" style="276" customWidth="1"/>
    <col min="11529" max="11529" width="15.26953125" style="276" customWidth="1"/>
    <col min="11530" max="11530" width="3.54296875" style="276" customWidth="1"/>
    <col min="11531" max="11531" width="13.81640625" style="276" bestFit="1" customWidth="1"/>
    <col min="11532" max="11532" width="2.81640625" style="276" customWidth="1"/>
    <col min="11533" max="11533" width="13.81640625" style="276" customWidth="1"/>
    <col min="11534" max="11534" width="3.81640625" style="276" customWidth="1"/>
    <col min="11535" max="11535" width="12.54296875" style="276" customWidth="1"/>
    <col min="11536" max="11770" width="11.26953125" style="276"/>
    <col min="11771" max="11771" width="6.453125" style="276" customWidth="1"/>
    <col min="11772" max="11772" width="4.26953125" style="276" customWidth="1"/>
    <col min="11773" max="11773" width="64.453125" style="276" customWidth="1"/>
    <col min="11774" max="11774" width="2.26953125" style="276" customWidth="1"/>
    <col min="11775" max="11775" width="14.1796875" style="276" customWidth="1"/>
    <col min="11776" max="11776" width="3.26953125" style="276" customWidth="1"/>
    <col min="11777" max="11777" width="12.54296875" style="276" customWidth="1"/>
    <col min="11778" max="11778" width="2.81640625" style="276" customWidth="1"/>
    <col min="11779" max="11779" width="20.7265625" style="276" customWidth="1"/>
    <col min="11780" max="11780" width="2.453125" style="276" customWidth="1"/>
    <col min="11781" max="11781" width="16" style="276" customWidth="1"/>
    <col min="11782" max="11782" width="3.1796875" style="276" customWidth="1"/>
    <col min="11783" max="11783" width="16.1796875" style="276" customWidth="1"/>
    <col min="11784" max="11784" width="2.81640625" style="276" customWidth="1"/>
    <col min="11785" max="11785" width="15.26953125" style="276" customWidth="1"/>
    <col min="11786" max="11786" width="3.54296875" style="276" customWidth="1"/>
    <col min="11787" max="11787" width="13.81640625" style="276" bestFit="1" customWidth="1"/>
    <col min="11788" max="11788" width="2.81640625" style="276" customWidth="1"/>
    <col min="11789" max="11789" width="13.81640625" style="276" customWidth="1"/>
    <col min="11790" max="11790" width="3.81640625" style="276" customWidth="1"/>
    <col min="11791" max="11791" width="12.54296875" style="276" customWidth="1"/>
    <col min="11792" max="12026" width="11.26953125" style="276"/>
    <col min="12027" max="12027" width="6.453125" style="276" customWidth="1"/>
    <col min="12028" max="12028" width="4.26953125" style="276" customWidth="1"/>
    <col min="12029" max="12029" width="64.453125" style="276" customWidth="1"/>
    <col min="12030" max="12030" width="2.26953125" style="276" customWidth="1"/>
    <col min="12031" max="12031" width="14.1796875" style="276" customWidth="1"/>
    <col min="12032" max="12032" width="3.26953125" style="276" customWidth="1"/>
    <col min="12033" max="12033" width="12.54296875" style="276" customWidth="1"/>
    <col min="12034" max="12034" width="2.81640625" style="276" customWidth="1"/>
    <col min="12035" max="12035" width="20.7265625" style="276" customWidth="1"/>
    <col min="12036" max="12036" width="2.453125" style="276" customWidth="1"/>
    <col min="12037" max="12037" width="16" style="276" customWidth="1"/>
    <col min="12038" max="12038" width="3.1796875" style="276" customWidth="1"/>
    <col min="12039" max="12039" width="16.1796875" style="276" customWidth="1"/>
    <col min="12040" max="12040" width="2.81640625" style="276" customWidth="1"/>
    <col min="12041" max="12041" width="15.26953125" style="276" customWidth="1"/>
    <col min="12042" max="12042" width="3.54296875" style="276" customWidth="1"/>
    <col min="12043" max="12043" width="13.81640625" style="276" bestFit="1" customWidth="1"/>
    <col min="12044" max="12044" width="2.81640625" style="276" customWidth="1"/>
    <col min="12045" max="12045" width="13.81640625" style="276" customWidth="1"/>
    <col min="12046" max="12046" width="3.81640625" style="276" customWidth="1"/>
    <col min="12047" max="12047" width="12.54296875" style="276" customWidth="1"/>
    <col min="12048" max="12282" width="11.26953125" style="276"/>
    <col min="12283" max="12283" width="6.453125" style="276" customWidth="1"/>
    <col min="12284" max="12284" width="4.26953125" style="276" customWidth="1"/>
    <col min="12285" max="12285" width="64.453125" style="276" customWidth="1"/>
    <col min="12286" max="12286" width="2.26953125" style="276" customWidth="1"/>
    <col min="12287" max="12287" width="14.1796875" style="276" customWidth="1"/>
    <col min="12288" max="12288" width="3.26953125" style="276" customWidth="1"/>
    <col min="12289" max="12289" width="12.54296875" style="276" customWidth="1"/>
    <col min="12290" max="12290" width="2.81640625" style="276" customWidth="1"/>
    <col min="12291" max="12291" width="20.7265625" style="276" customWidth="1"/>
    <col min="12292" max="12292" width="2.453125" style="276" customWidth="1"/>
    <col min="12293" max="12293" width="16" style="276" customWidth="1"/>
    <col min="12294" max="12294" width="3.1796875" style="276" customWidth="1"/>
    <col min="12295" max="12295" width="16.1796875" style="276" customWidth="1"/>
    <col min="12296" max="12296" width="2.81640625" style="276" customWidth="1"/>
    <col min="12297" max="12297" width="15.26953125" style="276" customWidth="1"/>
    <col min="12298" max="12298" width="3.54296875" style="276" customWidth="1"/>
    <col min="12299" max="12299" width="13.81640625" style="276" bestFit="1" customWidth="1"/>
    <col min="12300" max="12300" width="2.81640625" style="276" customWidth="1"/>
    <col min="12301" max="12301" width="13.81640625" style="276" customWidth="1"/>
    <col min="12302" max="12302" width="3.81640625" style="276" customWidth="1"/>
    <col min="12303" max="12303" width="12.54296875" style="276" customWidth="1"/>
    <col min="12304" max="12538" width="11.26953125" style="276"/>
    <col min="12539" max="12539" width="6.453125" style="276" customWidth="1"/>
    <col min="12540" max="12540" width="4.26953125" style="276" customWidth="1"/>
    <col min="12541" max="12541" width="64.453125" style="276" customWidth="1"/>
    <col min="12542" max="12542" width="2.26953125" style="276" customWidth="1"/>
    <col min="12543" max="12543" width="14.1796875" style="276" customWidth="1"/>
    <col min="12544" max="12544" width="3.26953125" style="276" customWidth="1"/>
    <col min="12545" max="12545" width="12.54296875" style="276" customWidth="1"/>
    <col min="12546" max="12546" width="2.81640625" style="276" customWidth="1"/>
    <col min="12547" max="12547" width="20.7265625" style="276" customWidth="1"/>
    <col min="12548" max="12548" width="2.453125" style="276" customWidth="1"/>
    <col min="12549" max="12549" width="16" style="276" customWidth="1"/>
    <col min="12550" max="12550" width="3.1796875" style="276" customWidth="1"/>
    <col min="12551" max="12551" width="16.1796875" style="276" customWidth="1"/>
    <col min="12552" max="12552" width="2.81640625" style="276" customWidth="1"/>
    <col min="12553" max="12553" width="15.26953125" style="276" customWidth="1"/>
    <col min="12554" max="12554" width="3.54296875" style="276" customWidth="1"/>
    <col min="12555" max="12555" width="13.81640625" style="276" bestFit="1" customWidth="1"/>
    <col min="12556" max="12556" width="2.81640625" style="276" customWidth="1"/>
    <col min="12557" max="12557" width="13.81640625" style="276" customWidth="1"/>
    <col min="12558" max="12558" width="3.81640625" style="276" customWidth="1"/>
    <col min="12559" max="12559" width="12.54296875" style="276" customWidth="1"/>
    <col min="12560" max="12794" width="11.26953125" style="276"/>
    <col min="12795" max="12795" width="6.453125" style="276" customWidth="1"/>
    <col min="12796" max="12796" width="4.26953125" style="276" customWidth="1"/>
    <col min="12797" max="12797" width="64.453125" style="276" customWidth="1"/>
    <col min="12798" max="12798" width="2.26953125" style="276" customWidth="1"/>
    <col min="12799" max="12799" width="14.1796875" style="276" customWidth="1"/>
    <col min="12800" max="12800" width="3.26953125" style="276" customWidth="1"/>
    <col min="12801" max="12801" width="12.54296875" style="276" customWidth="1"/>
    <col min="12802" max="12802" width="2.81640625" style="276" customWidth="1"/>
    <col min="12803" max="12803" width="20.7265625" style="276" customWidth="1"/>
    <col min="12804" max="12804" width="2.453125" style="276" customWidth="1"/>
    <col min="12805" max="12805" width="16" style="276" customWidth="1"/>
    <col min="12806" max="12806" width="3.1796875" style="276" customWidth="1"/>
    <col min="12807" max="12807" width="16.1796875" style="276" customWidth="1"/>
    <col min="12808" max="12808" width="2.81640625" style="276" customWidth="1"/>
    <col min="12809" max="12809" width="15.26953125" style="276" customWidth="1"/>
    <col min="12810" max="12810" width="3.54296875" style="276" customWidth="1"/>
    <col min="12811" max="12811" width="13.81640625" style="276" bestFit="1" customWidth="1"/>
    <col min="12812" max="12812" width="2.81640625" style="276" customWidth="1"/>
    <col min="12813" max="12813" width="13.81640625" style="276" customWidth="1"/>
    <col min="12814" max="12814" width="3.81640625" style="276" customWidth="1"/>
    <col min="12815" max="12815" width="12.54296875" style="276" customWidth="1"/>
    <col min="12816" max="13050" width="11.26953125" style="276"/>
    <col min="13051" max="13051" width="6.453125" style="276" customWidth="1"/>
    <col min="13052" max="13052" width="4.26953125" style="276" customWidth="1"/>
    <col min="13053" max="13053" width="64.453125" style="276" customWidth="1"/>
    <col min="13054" max="13054" width="2.26953125" style="276" customWidth="1"/>
    <col min="13055" max="13055" width="14.1796875" style="276" customWidth="1"/>
    <col min="13056" max="13056" width="3.26953125" style="276" customWidth="1"/>
    <col min="13057" max="13057" width="12.54296875" style="276" customWidth="1"/>
    <col min="13058" max="13058" width="2.81640625" style="276" customWidth="1"/>
    <col min="13059" max="13059" width="20.7265625" style="276" customWidth="1"/>
    <col min="13060" max="13060" width="2.453125" style="276" customWidth="1"/>
    <col min="13061" max="13061" width="16" style="276" customWidth="1"/>
    <col min="13062" max="13062" width="3.1796875" style="276" customWidth="1"/>
    <col min="13063" max="13063" width="16.1796875" style="276" customWidth="1"/>
    <col min="13064" max="13064" width="2.81640625" style="276" customWidth="1"/>
    <col min="13065" max="13065" width="15.26953125" style="276" customWidth="1"/>
    <col min="13066" max="13066" width="3.54296875" style="276" customWidth="1"/>
    <col min="13067" max="13067" width="13.81640625" style="276" bestFit="1" customWidth="1"/>
    <col min="13068" max="13068" width="2.81640625" style="276" customWidth="1"/>
    <col min="13069" max="13069" width="13.81640625" style="276" customWidth="1"/>
    <col min="13070" max="13070" width="3.81640625" style="276" customWidth="1"/>
    <col min="13071" max="13071" width="12.54296875" style="276" customWidth="1"/>
    <col min="13072" max="13306" width="11.26953125" style="276"/>
    <col min="13307" max="13307" width="6.453125" style="276" customWidth="1"/>
    <col min="13308" max="13308" width="4.26953125" style="276" customWidth="1"/>
    <col min="13309" max="13309" width="64.453125" style="276" customWidth="1"/>
    <col min="13310" max="13310" width="2.26953125" style="276" customWidth="1"/>
    <col min="13311" max="13311" width="14.1796875" style="276" customWidth="1"/>
    <col min="13312" max="13312" width="3.26953125" style="276" customWidth="1"/>
    <col min="13313" max="13313" width="12.54296875" style="276" customWidth="1"/>
    <col min="13314" max="13314" width="2.81640625" style="276" customWidth="1"/>
    <col min="13315" max="13315" width="20.7265625" style="276" customWidth="1"/>
    <col min="13316" max="13316" width="2.453125" style="276" customWidth="1"/>
    <col min="13317" max="13317" width="16" style="276" customWidth="1"/>
    <col min="13318" max="13318" width="3.1796875" style="276" customWidth="1"/>
    <col min="13319" max="13319" width="16.1796875" style="276" customWidth="1"/>
    <col min="13320" max="13320" width="2.81640625" style="276" customWidth="1"/>
    <col min="13321" max="13321" width="15.26953125" style="276" customWidth="1"/>
    <col min="13322" max="13322" width="3.54296875" style="276" customWidth="1"/>
    <col min="13323" max="13323" width="13.81640625" style="276" bestFit="1" customWidth="1"/>
    <col min="13324" max="13324" width="2.81640625" style="276" customWidth="1"/>
    <col min="13325" max="13325" width="13.81640625" style="276" customWidth="1"/>
    <col min="13326" max="13326" width="3.81640625" style="276" customWidth="1"/>
    <col min="13327" max="13327" width="12.54296875" style="276" customWidth="1"/>
    <col min="13328" max="13562" width="11.26953125" style="276"/>
    <col min="13563" max="13563" width="6.453125" style="276" customWidth="1"/>
    <col min="13564" max="13564" width="4.26953125" style="276" customWidth="1"/>
    <col min="13565" max="13565" width="64.453125" style="276" customWidth="1"/>
    <col min="13566" max="13566" width="2.26953125" style="276" customWidth="1"/>
    <col min="13567" max="13567" width="14.1796875" style="276" customWidth="1"/>
    <col min="13568" max="13568" width="3.26953125" style="276" customWidth="1"/>
    <col min="13569" max="13569" width="12.54296875" style="276" customWidth="1"/>
    <col min="13570" max="13570" width="2.81640625" style="276" customWidth="1"/>
    <col min="13571" max="13571" width="20.7265625" style="276" customWidth="1"/>
    <col min="13572" max="13572" width="2.453125" style="276" customWidth="1"/>
    <col min="13573" max="13573" width="16" style="276" customWidth="1"/>
    <col min="13574" max="13574" width="3.1796875" style="276" customWidth="1"/>
    <col min="13575" max="13575" width="16.1796875" style="276" customWidth="1"/>
    <col min="13576" max="13576" width="2.81640625" style="276" customWidth="1"/>
    <col min="13577" max="13577" width="15.26953125" style="276" customWidth="1"/>
    <col min="13578" max="13578" width="3.54296875" style="276" customWidth="1"/>
    <col min="13579" max="13579" width="13.81640625" style="276" bestFit="1" customWidth="1"/>
    <col min="13580" max="13580" width="2.81640625" style="276" customWidth="1"/>
    <col min="13581" max="13581" width="13.81640625" style="276" customWidth="1"/>
    <col min="13582" max="13582" width="3.81640625" style="276" customWidth="1"/>
    <col min="13583" max="13583" width="12.54296875" style="276" customWidth="1"/>
    <col min="13584" max="13818" width="11.26953125" style="276"/>
    <col min="13819" max="13819" width="6.453125" style="276" customWidth="1"/>
    <col min="13820" max="13820" width="4.26953125" style="276" customWidth="1"/>
    <col min="13821" max="13821" width="64.453125" style="276" customWidth="1"/>
    <col min="13822" max="13822" width="2.26953125" style="276" customWidth="1"/>
    <col min="13823" max="13823" width="14.1796875" style="276" customWidth="1"/>
    <col min="13824" max="13824" width="3.26953125" style="276" customWidth="1"/>
    <col min="13825" max="13825" width="12.54296875" style="276" customWidth="1"/>
    <col min="13826" max="13826" width="2.81640625" style="276" customWidth="1"/>
    <col min="13827" max="13827" width="20.7265625" style="276" customWidth="1"/>
    <col min="13828" max="13828" width="2.453125" style="276" customWidth="1"/>
    <col min="13829" max="13829" width="16" style="276" customWidth="1"/>
    <col min="13830" max="13830" width="3.1796875" style="276" customWidth="1"/>
    <col min="13831" max="13831" width="16.1796875" style="276" customWidth="1"/>
    <col min="13832" max="13832" width="2.81640625" style="276" customWidth="1"/>
    <col min="13833" max="13833" width="15.26953125" style="276" customWidth="1"/>
    <col min="13834" max="13834" width="3.54296875" style="276" customWidth="1"/>
    <col min="13835" max="13835" width="13.81640625" style="276" bestFit="1" customWidth="1"/>
    <col min="13836" max="13836" width="2.81640625" style="276" customWidth="1"/>
    <col min="13837" max="13837" width="13.81640625" style="276" customWidth="1"/>
    <col min="13838" max="13838" width="3.81640625" style="276" customWidth="1"/>
    <col min="13839" max="13839" width="12.54296875" style="276" customWidth="1"/>
    <col min="13840" max="14074" width="11.26953125" style="276"/>
    <col min="14075" max="14075" width="6.453125" style="276" customWidth="1"/>
    <col min="14076" max="14076" width="4.26953125" style="276" customWidth="1"/>
    <col min="14077" max="14077" width="64.453125" style="276" customWidth="1"/>
    <col min="14078" max="14078" width="2.26953125" style="276" customWidth="1"/>
    <col min="14079" max="14079" width="14.1796875" style="276" customWidth="1"/>
    <col min="14080" max="14080" width="3.26953125" style="276" customWidth="1"/>
    <col min="14081" max="14081" width="12.54296875" style="276" customWidth="1"/>
    <col min="14082" max="14082" width="2.81640625" style="276" customWidth="1"/>
    <col min="14083" max="14083" width="20.7265625" style="276" customWidth="1"/>
    <col min="14084" max="14084" width="2.453125" style="276" customWidth="1"/>
    <col min="14085" max="14085" width="16" style="276" customWidth="1"/>
    <col min="14086" max="14086" width="3.1796875" style="276" customWidth="1"/>
    <col min="14087" max="14087" width="16.1796875" style="276" customWidth="1"/>
    <col min="14088" max="14088" width="2.81640625" style="276" customWidth="1"/>
    <col min="14089" max="14089" width="15.26953125" style="276" customWidth="1"/>
    <col min="14090" max="14090" width="3.54296875" style="276" customWidth="1"/>
    <col min="14091" max="14091" width="13.81640625" style="276" bestFit="1" customWidth="1"/>
    <col min="14092" max="14092" width="2.81640625" style="276" customWidth="1"/>
    <col min="14093" max="14093" width="13.81640625" style="276" customWidth="1"/>
    <col min="14094" max="14094" width="3.81640625" style="276" customWidth="1"/>
    <col min="14095" max="14095" width="12.54296875" style="276" customWidth="1"/>
    <col min="14096" max="14330" width="11.26953125" style="276"/>
    <col min="14331" max="14331" width="6.453125" style="276" customWidth="1"/>
    <col min="14332" max="14332" width="4.26953125" style="276" customWidth="1"/>
    <col min="14333" max="14333" width="64.453125" style="276" customWidth="1"/>
    <col min="14334" max="14334" width="2.26953125" style="276" customWidth="1"/>
    <col min="14335" max="14335" width="14.1796875" style="276" customWidth="1"/>
    <col min="14336" max="14336" width="3.26953125" style="276" customWidth="1"/>
    <col min="14337" max="14337" width="12.54296875" style="276" customWidth="1"/>
    <col min="14338" max="14338" width="2.81640625" style="276" customWidth="1"/>
    <col min="14339" max="14339" width="20.7265625" style="276" customWidth="1"/>
    <col min="14340" max="14340" width="2.453125" style="276" customWidth="1"/>
    <col min="14341" max="14341" width="16" style="276" customWidth="1"/>
    <col min="14342" max="14342" width="3.1796875" style="276" customWidth="1"/>
    <col min="14343" max="14343" width="16.1796875" style="276" customWidth="1"/>
    <col min="14344" max="14344" width="2.81640625" style="276" customWidth="1"/>
    <col min="14345" max="14345" width="15.26953125" style="276" customWidth="1"/>
    <col min="14346" max="14346" width="3.54296875" style="276" customWidth="1"/>
    <col min="14347" max="14347" width="13.81640625" style="276" bestFit="1" customWidth="1"/>
    <col min="14348" max="14348" width="2.81640625" style="276" customWidth="1"/>
    <col min="14349" max="14349" width="13.81640625" style="276" customWidth="1"/>
    <col min="14350" max="14350" width="3.81640625" style="276" customWidth="1"/>
    <col min="14351" max="14351" width="12.54296875" style="276" customWidth="1"/>
    <col min="14352" max="14586" width="11.26953125" style="276"/>
    <col min="14587" max="14587" width="6.453125" style="276" customWidth="1"/>
    <col min="14588" max="14588" width="4.26953125" style="276" customWidth="1"/>
    <col min="14589" max="14589" width="64.453125" style="276" customWidth="1"/>
    <col min="14590" max="14590" width="2.26953125" style="276" customWidth="1"/>
    <col min="14591" max="14591" width="14.1796875" style="276" customWidth="1"/>
    <col min="14592" max="14592" width="3.26953125" style="276" customWidth="1"/>
    <col min="14593" max="14593" width="12.54296875" style="276" customWidth="1"/>
    <col min="14594" max="14594" width="2.81640625" style="276" customWidth="1"/>
    <col min="14595" max="14595" width="20.7265625" style="276" customWidth="1"/>
    <col min="14596" max="14596" width="2.453125" style="276" customWidth="1"/>
    <col min="14597" max="14597" width="16" style="276" customWidth="1"/>
    <col min="14598" max="14598" width="3.1796875" style="276" customWidth="1"/>
    <col min="14599" max="14599" width="16.1796875" style="276" customWidth="1"/>
    <col min="14600" max="14600" width="2.81640625" style="276" customWidth="1"/>
    <col min="14601" max="14601" width="15.26953125" style="276" customWidth="1"/>
    <col min="14602" max="14602" width="3.54296875" style="276" customWidth="1"/>
    <col min="14603" max="14603" width="13.81640625" style="276" bestFit="1" customWidth="1"/>
    <col min="14604" max="14604" width="2.81640625" style="276" customWidth="1"/>
    <col min="14605" max="14605" width="13.81640625" style="276" customWidth="1"/>
    <col min="14606" max="14606" width="3.81640625" style="276" customWidth="1"/>
    <col min="14607" max="14607" width="12.54296875" style="276" customWidth="1"/>
    <col min="14608" max="14842" width="11.26953125" style="276"/>
    <col min="14843" max="14843" width="6.453125" style="276" customWidth="1"/>
    <col min="14844" max="14844" width="4.26953125" style="276" customWidth="1"/>
    <col min="14845" max="14845" width="64.453125" style="276" customWidth="1"/>
    <col min="14846" max="14846" width="2.26953125" style="276" customWidth="1"/>
    <col min="14847" max="14847" width="14.1796875" style="276" customWidth="1"/>
    <col min="14848" max="14848" width="3.26953125" style="276" customWidth="1"/>
    <col min="14849" max="14849" width="12.54296875" style="276" customWidth="1"/>
    <col min="14850" max="14850" width="2.81640625" style="276" customWidth="1"/>
    <col min="14851" max="14851" width="20.7265625" style="276" customWidth="1"/>
    <col min="14852" max="14852" width="2.453125" style="276" customWidth="1"/>
    <col min="14853" max="14853" width="16" style="276" customWidth="1"/>
    <col min="14854" max="14854" width="3.1796875" style="276" customWidth="1"/>
    <col min="14855" max="14855" width="16.1796875" style="276" customWidth="1"/>
    <col min="14856" max="14856" width="2.81640625" style="276" customWidth="1"/>
    <col min="14857" max="14857" width="15.26953125" style="276" customWidth="1"/>
    <col min="14858" max="14858" width="3.54296875" style="276" customWidth="1"/>
    <col min="14859" max="14859" width="13.81640625" style="276" bestFit="1" customWidth="1"/>
    <col min="14860" max="14860" width="2.81640625" style="276" customWidth="1"/>
    <col min="14861" max="14861" width="13.81640625" style="276" customWidth="1"/>
    <col min="14862" max="14862" width="3.81640625" style="276" customWidth="1"/>
    <col min="14863" max="14863" width="12.54296875" style="276" customWidth="1"/>
    <col min="14864" max="15098" width="11.26953125" style="276"/>
    <col min="15099" max="15099" width="6.453125" style="276" customWidth="1"/>
    <col min="15100" max="15100" width="4.26953125" style="276" customWidth="1"/>
    <col min="15101" max="15101" width="64.453125" style="276" customWidth="1"/>
    <col min="15102" max="15102" width="2.26953125" style="276" customWidth="1"/>
    <col min="15103" max="15103" width="14.1796875" style="276" customWidth="1"/>
    <col min="15104" max="15104" width="3.26953125" style="276" customWidth="1"/>
    <col min="15105" max="15105" width="12.54296875" style="276" customWidth="1"/>
    <col min="15106" max="15106" width="2.81640625" style="276" customWidth="1"/>
    <col min="15107" max="15107" width="20.7265625" style="276" customWidth="1"/>
    <col min="15108" max="15108" width="2.453125" style="276" customWidth="1"/>
    <col min="15109" max="15109" width="16" style="276" customWidth="1"/>
    <col min="15110" max="15110" width="3.1796875" style="276" customWidth="1"/>
    <col min="15111" max="15111" width="16.1796875" style="276" customWidth="1"/>
    <col min="15112" max="15112" width="2.81640625" style="276" customWidth="1"/>
    <col min="15113" max="15113" width="15.26953125" style="276" customWidth="1"/>
    <col min="15114" max="15114" width="3.54296875" style="276" customWidth="1"/>
    <col min="15115" max="15115" width="13.81640625" style="276" bestFit="1" customWidth="1"/>
    <col min="15116" max="15116" width="2.81640625" style="276" customWidth="1"/>
    <col min="15117" max="15117" width="13.81640625" style="276" customWidth="1"/>
    <col min="15118" max="15118" width="3.81640625" style="276" customWidth="1"/>
    <col min="15119" max="15119" width="12.54296875" style="276" customWidth="1"/>
    <col min="15120" max="15354" width="11.26953125" style="276"/>
    <col min="15355" max="15355" width="6.453125" style="276" customWidth="1"/>
    <col min="15356" max="15356" width="4.26953125" style="276" customWidth="1"/>
    <col min="15357" max="15357" width="64.453125" style="276" customWidth="1"/>
    <col min="15358" max="15358" width="2.26953125" style="276" customWidth="1"/>
    <col min="15359" max="15359" width="14.1796875" style="276" customWidth="1"/>
    <col min="15360" max="15360" width="3.26953125" style="276" customWidth="1"/>
    <col min="15361" max="15361" width="12.54296875" style="276" customWidth="1"/>
    <col min="15362" max="15362" width="2.81640625" style="276" customWidth="1"/>
    <col min="15363" max="15363" width="20.7265625" style="276" customWidth="1"/>
    <col min="15364" max="15364" width="2.453125" style="276" customWidth="1"/>
    <col min="15365" max="15365" width="16" style="276" customWidth="1"/>
    <col min="15366" max="15366" width="3.1796875" style="276" customWidth="1"/>
    <col min="15367" max="15367" width="16.1796875" style="276" customWidth="1"/>
    <col min="15368" max="15368" width="2.81640625" style="276" customWidth="1"/>
    <col min="15369" max="15369" width="15.26953125" style="276" customWidth="1"/>
    <col min="15370" max="15370" width="3.54296875" style="276" customWidth="1"/>
    <col min="15371" max="15371" width="13.81640625" style="276" bestFit="1" customWidth="1"/>
    <col min="15372" max="15372" width="2.81640625" style="276" customWidth="1"/>
    <col min="15373" max="15373" width="13.81640625" style="276" customWidth="1"/>
    <col min="15374" max="15374" width="3.81640625" style="276" customWidth="1"/>
    <col min="15375" max="15375" width="12.54296875" style="276" customWidth="1"/>
    <col min="15376" max="15610" width="11.26953125" style="276"/>
    <col min="15611" max="15611" width="6.453125" style="276" customWidth="1"/>
    <col min="15612" max="15612" width="4.26953125" style="276" customWidth="1"/>
    <col min="15613" max="15613" width="64.453125" style="276" customWidth="1"/>
    <col min="15614" max="15614" width="2.26953125" style="276" customWidth="1"/>
    <col min="15615" max="15615" width="14.1796875" style="276" customWidth="1"/>
    <col min="15616" max="15616" width="3.26953125" style="276" customWidth="1"/>
    <col min="15617" max="15617" width="12.54296875" style="276" customWidth="1"/>
    <col min="15618" max="15618" width="2.81640625" style="276" customWidth="1"/>
    <col min="15619" max="15619" width="20.7265625" style="276" customWidth="1"/>
    <col min="15620" max="15620" width="2.453125" style="276" customWidth="1"/>
    <col min="15621" max="15621" width="16" style="276" customWidth="1"/>
    <col min="15622" max="15622" width="3.1796875" style="276" customWidth="1"/>
    <col min="15623" max="15623" width="16.1796875" style="276" customWidth="1"/>
    <col min="15624" max="15624" width="2.81640625" style="276" customWidth="1"/>
    <col min="15625" max="15625" width="15.26953125" style="276" customWidth="1"/>
    <col min="15626" max="15626" width="3.54296875" style="276" customWidth="1"/>
    <col min="15627" max="15627" width="13.81640625" style="276" bestFit="1" customWidth="1"/>
    <col min="15628" max="15628" width="2.81640625" style="276" customWidth="1"/>
    <col min="15629" max="15629" width="13.81640625" style="276" customWidth="1"/>
    <col min="15630" max="15630" width="3.81640625" style="276" customWidth="1"/>
    <col min="15631" max="15631" width="12.54296875" style="276" customWidth="1"/>
    <col min="15632" max="15866" width="11.26953125" style="276"/>
    <col min="15867" max="15867" width="6.453125" style="276" customWidth="1"/>
    <col min="15868" max="15868" width="4.26953125" style="276" customWidth="1"/>
    <col min="15869" max="15869" width="64.453125" style="276" customWidth="1"/>
    <col min="15870" max="15870" width="2.26953125" style="276" customWidth="1"/>
    <col min="15871" max="15871" width="14.1796875" style="276" customWidth="1"/>
    <col min="15872" max="15872" width="3.26953125" style="276" customWidth="1"/>
    <col min="15873" max="15873" width="12.54296875" style="276" customWidth="1"/>
    <col min="15874" max="15874" width="2.81640625" style="276" customWidth="1"/>
    <col min="15875" max="15875" width="20.7265625" style="276" customWidth="1"/>
    <col min="15876" max="15876" width="2.453125" style="276" customWidth="1"/>
    <col min="15877" max="15877" width="16" style="276" customWidth="1"/>
    <col min="15878" max="15878" width="3.1796875" style="276" customWidth="1"/>
    <col min="15879" max="15879" width="16.1796875" style="276" customWidth="1"/>
    <col min="15880" max="15880" width="2.81640625" style="276" customWidth="1"/>
    <col min="15881" max="15881" width="15.26953125" style="276" customWidth="1"/>
    <col min="15882" max="15882" width="3.54296875" style="276" customWidth="1"/>
    <col min="15883" max="15883" width="13.81640625" style="276" bestFit="1" customWidth="1"/>
    <col min="15884" max="15884" width="2.81640625" style="276" customWidth="1"/>
    <col min="15885" max="15885" width="13.81640625" style="276" customWidth="1"/>
    <col min="15886" max="15886" width="3.81640625" style="276" customWidth="1"/>
    <col min="15887" max="15887" width="12.54296875" style="276" customWidth="1"/>
    <col min="15888" max="16122" width="11.26953125" style="276"/>
    <col min="16123" max="16123" width="6.453125" style="276" customWidth="1"/>
    <col min="16124" max="16124" width="4.26953125" style="276" customWidth="1"/>
    <col min="16125" max="16125" width="64.453125" style="276" customWidth="1"/>
    <col min="16126" max="16126" width="2.26953125" style="276" customWidth="1"/>
    <col min="16127" max="16127" width="14.1796875" style="276" customWidth="1"/>
    <col min="16128" max="16128" width="3.26953125" style="276" customWidth="1"/>
    <col min="16129" max="16129" width="12.54296875" style="276" customWidth="1"/>
    <col min="16130" max="16130" width="2.81640625" style="276" customWidth="1"/>
    <col min="16131" max="16131" width="20.7265625" style="276" customWidth="1"/>
    <col min="16132" max="16132" width="2.453125" style="276" customWidth="1"/>
    <col min="16133" max="16133" width="16" style="276" customWidth="1"/>
    <col min="16134" max="16134" width="3.1796875" style="276" customWidth="1"/>
    <col min="16135" max="16135" width="16.1796875" style="276" customWidth="1"/>
    <col min="16136" max="16136" width="2.81640625" style="276" customWidth="1"/>
    <col min="16137" max="16137" width="15.26953125" style="276" customWidth="1"/>
    <col min="16138" max="16138" width="3.54296875" style="276" customWidth="1"/>
    <col min="16139" max="16139" width="13.81640625" style="276" bestFit="1" customWidth="1"/>
    <col min="16140" max="16140" width="2.81640625" style="276" customWidth="1"/>
    <col min="16141" max="16141" width="13.81640625" style="276" customWidth="1"/>
    <col min="16142" max="16142" width="3.81640625" style="276" customWidth="1"/>
    <col min="16143" max="16143" width="12.54296875" style="276" customWidth="1"/>
    <col min="16144" max="16384" width="11.26953125" style="276"/>
  </cols>
  <sheetData>
    <row r="1" spans="1:23" ht="15" customHeight="1">
      <c r="A1" s="273" t="s">
        <v>357</v>
      </c>
      <c r="B1" s="273"/>
      <c r="C1" s="273"/>
      <c r="D1" s="273"/>
      <c r="E1" s="273"/>
      <c r="F1" s="273"/>
      <c r="G1" s="273"/>
      <c r="H1" s="273"/>
      <c r="I1" s="273"/>
      <c r="J1" s="273"/>
      <c r="K1" s="273"/>
      <c r="L1" s="273"/>
      <c r="M1" s="274"/>
      <c r="N1" s="274"/>
      <c r="O1" s="274"/>
      <c r="P1" s="274"/>
      <c r="Q1" s="274"/>
      <c r="R1" s="274"/>
      <c r="S1" s="274"/>
      <c r="T1" s="273"/>
      <c r="U1" s="273"/>
      <c r="V1" s="273"/>
      <c r="W1" s="275"/>
    </row>
    <row r="2" spans="1:23" ht="15" customHeight="1">
      <c r="A2" s="273"/>
      <c r="B2" s="273"/>
      <c r="C2" s="273"/>
      <c r="D2" s="273"/>
      <c r="E2" s="273"/>
      <c r="F2" s="273"/>
      <c r="G2" s="273"/>
      <c r="H2" s="273"/>
      <c r="I2" s="273"/>
      <c r="J2" s="273"/>
      <c r="K2" s="273"/>
      <c r="L2" s="273"/>
      <c r="M2" s="274"/>
      <c r="N2" s="274"/>
      <c r="O2" s="274"/>
      <c r="P2" s="274"/>
      <c r="Q2" s="274"/>
      <c r="R2" s="274"/>
      <c r="S2" s="274"/>
      <c r="T2" s="273"/>
      <c r="U2" s="273"/>
      <c r="V2" s="273"/>
      <c r="W2" s="275"/>
    </row>
    <row r="3" spans="1:23" ht="15" customHeight="1">
      <c r="A3" s="273" t="s">
        <v>358</v>
      </c>
      <c r="B3" s="273"/>
      <c r="C3" s="273"/>
      <c r="D3" s="273"/>
      <c r="E3" s="273"/>
      <c r="F3" s="273"/>
      <c r="G3" s="273"/>
      <c r="H3" s="273"/>
      <c r="I3" s="273"/>
      <c r="J3" s="273"/>
      <c r="K3" s="273"/>
      <c r="L3" s="273"/>
      <c r="M3" s="274"/>
      <c r="N3" s="274"/>
      <c r="O3" s="274"/>
      <c r="P3" s="274"/>
      <c r="Q3" s="274"/>
      <c r="R3" s="274"/>
      <c r="S3" s="274"/>
      <c r="T3" s="273"/>
      <c r="U3" s="273"/>
      <c r="V3" s="273"/>
      <c r="W3" s="277"/>
    </row>
    <row r="4" spans="1:23" ht="15" customHeight="1">
      <c r="A4" s="273" t="s">
        <v>359</v>
      </c>
      <c r="B4" s="273"/>
      <c r="C4" s="273"/>
      <c r="D4" s="273"/>
      <c r="E4" s="273"/>
      <c r="F4" s="273"/>
      <c r="G4" s="273"/>
      <c r="H4" s="273"/>
      <c r="I4" s="273"/>
      <c r="J4" s="273"/>
      <c r="K4" s="273"/>
      <c r="L4" s="273"/>
      <c r="M4" s="274"/>
      <c r="N4" s="274"/>
      <c r="O4" s="274"/>
      <c r="P4" s="274"/>
      <c r="Q4" s="274"/>
      <c r="R4" s="274"/>
      <c r="S4" s="274"/>
      <c r="T4" s="273"/>
      <c r="U4" s="273"/>
      <c r="V4" s="273"/>
      <c r="W4" s="277"/>
    </row>
    <row r="5" spans="1:23" ht="15" customHeight="1">
      <c r="A5" s="278"/>
      <c r="B5" s="279"/>
      <c r="C5" s="280"/>
      <c r="D5" s="279"/>
      <c r="E5" s="281"/>
      <c r="F5" s="279"/>
      <c r="G5" s="281"/>
      <c r="H5" s="281"/>
      <c r="I5" s="282"/>
      <c r="J5" s="279"/>
      <c r="K5" s="283"/>
      <c r="L5" s="283"/>
      <c r="M5" s="282"/>
      <c r="N5" s="282"/>
      <c r="O5" s="282"/>
      <c r="P5" s="282"/>
      <c r="Q5" s="282"/>
      <c r="R5" s="280"/>
      <c r="S5" s="282"/>
      <c r="T5" s="284"/>
      <c r="U5" s="285"/>
      <c r="V5" s="286"/>
      <c r="W5" s="277"/>
    </row>
    <row r="6" spans="1:23" ht="15" customHeight="1">
      <c r="B6" s="277"/>
      <c r="C6" s="281"/>
      <c r="D6" s="277"/>
      <c r="E6" s="281"/>
      <c r="F6" s="277"/>
      <c r="G6" s="281"/>
      <c r="H6" s="281"/>
      <c r="J6" s="277"/>
      <c r="R6" s="290"/>
      <c r="V6" s="293"/>
      <c r="W6" s="277"/>
    </row>
    <row r="7" spans="1:23" ht="15" customHeight="1">
      <c r="B7" s="277"/>
      <c r="C7" s="277"/>
      <c r="D7" s="277"/>
      <c r="E7" s="294" t="s">
        <v>360</v>
      </c>
      <c r="F7" s="277"/>
      <c r="G7" s="281"/>
      <c r="H7" s="281"/>
      <c r="I7" s="294" t="s">
        <v>361</v>
      </c>
      <c r="J7" s="277"/>
      <c r="K7" s="295" t="s">
        <v>362</v>
      </c>
      <c r="M7" s="294" t="s">
        <v>363</v>
      </c>
      <c r="Q7" s="296" t="s">
        <v>364</v>
      </c>
      <c r="R7" s="296"/>
      <c r="S7" s="296"/>
      <c r="T7" s="276"/>
      <c r="U7" s="297" t="s">
        <v>365</v>
      </c>
      <c r="V7" s="298"/>
      <c r="W7" s="277"/>
    </row>
    <row r="8" spans="1:23" ht="15" customHeight="1">
      <c r="B8" s="277"/>
      <c r="C8" s="277"/>
      <c r="D8" s="277"/>
      <c r="E8" s="294" t="s">
        <v>366</v>
      </c>
      <c r="F8" s="277"/>
      <c r="G8" s="299" t="s">
        <v>367</v>
      </c>
      <c r="H8" s="299"/>
      <c r="I8" s="294" t="s">
        <v>368</v>
      </c>
      <c r="J8" s="277" t="s">
        <v>369</v>
      </c>
      <c r="K8" s="295" t="s">
        <v>370</v>
      </c>
      <c r="L8" s="295" t="s">
        <v>260</v>
      </c>
      <c r="M8" s="294" t="s">
        <v>371</v>
      </c>
      <c r="O8" s="294" t="s">
        <v>372</v>
      </c>
      <c r="Q8" s="300" t="s">
        <v>373</v>
      </c>
      <c r="R8" s="300"/>
      <c r="S8" s="300"/>
      <c r="T8" s="276"/>
      <c r="U8" s="297" t="s">
        <v>374</v>
      </c>
      <c r="V8" s="298"/>
      <c r="W8" s="277"/>
    </row>
    <row r="9" spans="1:23" ht="15" customHeight="1">
      <c r="B9" s="277"/>
      <c r="C9" s="301" t="s">
        <v>375</v>
      </c>
      <c r="D9" s="277"/>
      <c r="E9" s="294" t="s">
        <v>376</v>
      </c>
      <c r="F9" s="277"/>
      <c r="G9" s="299" t="s">
        <v>377</v>
      </c>
      <c r="H9" s="302"/>
      <c r="I9" s="294" t="s">
        <v>378</v>
      </c>
      <c r="J9" s="277"/>
      <c r="K9" s="303" t="s">
        <v>379</v>
      </c>
      <c r="L9" s="304" t="s">
        <v>260</v>
      </c>
      <c r="M9" s="294" t="s">
        <v>380</v>
      </c>
      <c r="O9" s="294" t="s">
        <v>381</v>
      </c>
      <c r="Q9" s="305" t="s">
        <v>382</v>
      </c>
      <c r="R9" s="290"/>
      <c r="S9" s="302" t="s">
        <v>383</v>
      </c>
      <c r="T9" s="306"/>
      <c r="U9" s="297" t="s">
        <v>384</v>
      </c>
      <c r="V9" s="298"/>
      <c r="W9" s="277"/>
    </row>
    <row r="10" spans="1:23" s="320" customFormat="1" ht="15" customHeight="1">
      <c r="A10" s="307"/>
      <c r="B10" s="308"/>
      <c r="C10" s="309" t="s">
        <v>385</v>
      </c>
      <c r="D10" s="308"/>
      <c r="E10" s="310" t="s">
        <v>293</v>
      </c>
      <c r="F10" s="308"/>
      <c r="G10" s="310" t="s">
        <v>330</v>
      </c>
      <c r="H10" s="302"/>
      <c r="I10" s="311" t="s">
        <v>327</v>
      </c>
      <c r="J10" s="308" t="s">
        <v>260</v>
      </c>
      <c r="K10" s="312" t="s">
        <v>386</v>
      </c>
      <c r="L10" s="304" t="s">
        <v>369</v>
      </c>
      <c r="M10" s="311" t="s">
        <v>387</v>
      </c>
      <c r="N10" s="313"/>
      <c r="O10" s="311" t="s">
        <v>388</v>
      </c>
      <c r="P10" s="313"/>
      <c r="Q10" s="314" t="s">
        <v>389</v>
      </c>
      <c r="R10" s="315"/>
      <c r="S10" s="316" t="s">
        <v>390</v>
      </c>
      <c r="T10" s="317"/>
      <c r="U10" s="318" t="s">
        <v>391</v>
      </c>
      <c r="V10" s="319"/>
      <c r="W10" s="308"/>
    </row>
    <row r="11" spans="1:23" ht="15" customHeight="1">
      <c r="B11" s="277"/>
      <c r="C11" s="277"/>
      <c r="D11" s="277"/>
      <c r="E11" s="281"/>
      <c r="F11" s="277"/>
      <c r="G11" s="281"/>
      <c r="H11" s="281"/>
      <c r="J11" s="277"/>
      <c r="L11" s="289" t="s">
        <v>260</v>
      </c>
      <c r="R11" s="290"/>
      <c r="S11" s="290"/>
      <c r="T11" s="277"/>
      <c r="V11" s="293"/>
      <c r="W11" s="277" t="s">
        <v>392</v>
      </c>
    </row>
    <row r="12" spans="1:23" ht="15" customHeight="1">
      <c r="B12" s="321" t="s">
        <v>325</v>
      </c>
      <c r="C12" s="277"/>
      <c r="D12" s="277"/>
      <c r="E12" s="281"/>
      <c r="F12" s="277"/>
      <c r="G12" s="281"/>
      <c r="H12" s="281"/>
      <c r="J12" s="277"/>
      <c r="R12" s="290"/>
      <c r="S12" s="290"/>
      <c r="T12" s="277"/>
      <c r="V12" s="293"/>
      <c r="W12" s="277"/>
    </row>
    <row r="13" spans="1:23" ht="15" customHeight="1">
      <c r="A13" s="287">
        <v>1900</v>
      </c>
      <c r="B13" s="277"/>
      <c r="C13" s="322" t="s">
        <v>393</v>
      </c>
      <c r="D13" s="277"/>
      <c r="E13" s="281"/>
      <c r="F13" s="277"/>
      <c r="G13" s="281"/>
      <c r="H13" s="281"/>
      <c r="I13" s="323"/>
      <c r="J13" s="277"/>
      <c r="K13" s="324"/>
      <c r="O13" s="288" t="s">
        <v>394</v>
      </c>
      <c r="Q13" s="322"/>
      <c r="R13" s="290"/>
      <c r="S13" s="325"/>
      <c r="T13" s="277"/>
      <c r="U13" s="326"/>
      <c r="V13" s="293"/>
      <c r="W13" s="277"/>
    </row>
    <row r="14" spans="1:23" ht="15" customHeight="1">
      <c r="B14" s="277"/>
      <c r="C14" s="327" t="s">
        <v>395</v>
      </c>
      <c r="D14" s="277"/>
      <c r="E14" s="328">
        <v>60448</v>
      </c>
      <c r="F14" s="277"/>
      <c r="G14" s="281" t="s">
        <v>396</v>
      </c>
      <c r="H14" s="329" t="s">
        <v>397</v>
      </c>
      <c r="I14" s="323">
        <v>-10</v>
      </c>
      <c r="J14" s="277"/>
      <c r="K14" s="324">
        <v>4528568.63</v>
      </c>
      <c r="M14" s="288">
        <v>120980</v>
      </c>
      <c r="O14" s="420">
        <f>ROUND((K14*(-I14/100)+K14)-M14,0)</f>
        <v>4860445</v>
      </c>
      <c r="P14" s="421"/>
      <c r="Q14" s="422">
        <f>ROUND(O14/U14,0)</f>
        <v>128268</v>
      </c>
      <c r="R14" s="423"/>
      <c r="S14" s="424">
        <f>ROUND(Q14/K14*100,2)</f>
        <v>2.83</v>
      </c>
      <c r="T14" s="330"/>
      <c r="U14" s="326">
        <v>37.892888327564165</v>
      </c>
      <c r="V14" s="293"/>
      <c r="W14" s="277"/>
    </row>
    <row r="15" spans="1:23" ht="15" customHeight="1">
      <c r="B15" s="277"/>
      <c r="C15" s="327" t="s">
        <v>398</v>
      </c>
      <c r="D15" s="277"/>
      <c r="E15" s="328">
        <v>52047</v>
      </c>
      <c r="F15" s="277"/>
      <c r="G15" s="281" t="s">
        <v>396</v>
      </c>
      <c r="H15" s="329" t="s">
        <v>397</v>
      </c>
      <c r="I15" s="323">
        <v>-10</v>
      </c>
      <c r="J15" s="277"/>
      <c r="K15" s="324">
        <v>9151984.1600000001</v>
      </c>
      <c r="M15" s="288">
        <v>594401</v>
      </c>
      <c r="O15" s="420">
        <f t="shared" ref="O15:O16" si="0">ROUND((K15*(-I15/100)+K15)-M15,0)</f>
        <v>9472782</v>
      </c>
      <c r="P15" s="421"/>
      <c r="Q15" s="422">
        <f t="shared" ref="Q15:Q16" si="1">ROUND(O15/U15,0)</f>
        <v>492900</v>
      </c>
      <c r="R15" s="290"/>
      <c r="S15" s="424">
        <f t="shared" ref="S15:S16" si="2">ROUND(Q15/K15*100,2)</f>
        <v>5.39</v>
      </c>
      <c r="T15" s="330"/>
      <c r="U15" s="326">
        <v>19.218466220328668</v>
      </c>
      <c r="V15" s="293"/>
      <c r="W15" s="277"/>
    </row>
    <row r="16" spans="1:23" ht="15" customHeight="1">
      <c r="B16" s="277"/>
      <c r="C16" s="327" t="s">
        <v>399</v>
      </c>
      <c r="D16" s="277"/>
      <c r="E16" s="281"/>
      <c r="F16" s="277"/>
      <c r="G16" s="281" t="s">
        <v>400</v>
      </c>
      <c r="H16" s="329"/>
      <c r="I16" s="323">
        <v>-10</v>
      </c>
      <c r="J16" s="277"/>
      <c r="K16" s="332">
        <v>123818</v>
      </c>
      <c r="M16" s="333">
        <v>2018</v>
      </c>
      <c r="O16" s="425">
        <f t="shared" si="0"/>
        <v>134182</v>
      </c>
      <c r="P16" s="421"/>
      <c r="Q16" s="425">
        <f t="shared" si="1"/>
        <v>3184</v>
      </c>
      <c r="R16" s="290"/>
      <c r="S16" s="426">
        <f t="shared" si="2"/>
        <v>2.57</v>
      </c>
      <c r="T16" s="330"/>
      <c r="U16" s="427">
        <v>42.142587939698494</v>
      </c>
      <c r="V16" s="293"/>
      <c r="W16" s="277"/>
    </row>
    <row r="17" spans="1:23" ht="15" customHeight="1">
      <c r="B17" s="277"/>
      <c r="C17" s="277" t="s">
        <v>401</v>
      </c>
      <c r="D17" s="277"/>
      <c r="E17" s="281"/>
      <c r="F17" s="277"/>
      <c r="G17" s="281"/>
      <c r="H17" s="329"/>
      <c r="I17" s="323"/>
      <c r="J17" s="277"/>
      <c r="K17" s="324">
        <f>SUBTOTAL(9,K14:K16)</f>
        <v>13804370.789999999</v>
      </c>
      <c r="M17" s="288">
        <f>SUBTOTAL(9,M14:M16)</f>
        <v>717399</v>
      </c>
      <c r="N17" s="334"/>
      <c r="O17" s="288">
        <f>SUBTOTAL(9,O14:O16)</f>
        <v>14467409</v>
      </c>
      <c r="P17" s="334"/>
      <c r="Q17" s="288">
        <f>SUBTOTAL(9,Q14:Q16)</f>
        <v>624352</v>
      </c>
      <c r="R17" s="290"/>
      <c r="S17" s="325">
        <f>ROUND(Q17/K17*100,2)</f>
        <v>4.5199999999999996</v>
      </c>
      <c r="T17" s="330"/>
      <c r="U17" s="326">
        <v>23.171879004151503</v>
      </c>
      <c r="V17" s="293"/>
      <c r="W17" s="277"/>
    </row>
    <row r="18" spans="1:23" ht="15" customHeight="1">
      <c r="B18" s="277"/>
      <c r="C18" s="277"/>
      <c r="D18" s="277"/>
      <c r="E18" s="281"/>
      <c r="F18" s="277"/>
      <c r="G18" s="281"/>
      <c r="H18" s="329"/>
      <c r="I18" s="323"/>
      <c r="J18" s="277"/>
      <c r="K18" s="324"/>
      <c r="Q18" s="322"/>
      <c r="R18" s="290"/>
      <c r="S18" s="325"/>
      <c r="T18" s="277"/>
      <c r="U18" s="326"/>
      <c r="V18" s="293"/>
      <c r="W18" s="277"/>
    </row>
    <row r="19" spans="1:23" ht="15" customHeight="1">
      <c r="A19" s="287">
        <v>1910</v>
      </c>
      <c r="B19" s="277"/>
      <c r="C19" s="277" t="s">
        <v>402</v>
      </c>
      <c r="D19" s="277"/>
      <c r="E19" s="281"/>
      <c r="F19" s="277"/>
      <c r="G19" s="281" t="s">
        <v>403</v>
      </c>
      <c r="H19" s="329"/>
      <c r="I19" s="335">
        <v>0</v>
      </c>
      <c r="J19" s="277"/>
      <c r="K19" s="324">
        <v>788868.79</v>
      </c>
      <c r="M19" s="288">
        <v>185472</v>
      </c>
      <c r="O19" s="420">
        <f t="shared" ref="O19:O23" si="3">ROUND((K19*(-I19/100)+K19)-M19,0)</f>
        <v>603397</v>
      </c>
      <c r="P19" s="421"/>
      <c r="Q19" s="422">
        <f t="shared" ref="Q19:Q23" si="4">ROUND(O19/U19,0)</f>
        <v>39443</v>
      </c>
      <c r="R19" s="290"/>
      <c r="S19" s="424">
        <f t="shared" ref="S19:S23" si="5">ROUND(Q19/K19*100,2)</f>
        <v>5</v>
      </c>
      <c r="T19" s="330"/>
      <c r="U19" s="326">
        <v>15.29794893897523</v>
      </c>
      <c r="V19" s="293"/>
      <c r="W19" s="277"/>
    </row>
    <row r="20" spans="1:23" ht="15" customHeight="1">
      <c r="A20" s="287">
        <v>1911</v>
      </c>
      <c r="B20" s="277"/>
      <c r="C20" s="277" t="s">
        <v>404</v>
      </c>
      <c r="D20" s="277"/>
      <c r="E20" s="281"/>
      <c r="F20" s="277"/>
      <c r="G20" s="281" t="s">
        <v>405</v>
      </c>
      <c r="H20" s="329"/>
      <c r="I20" s="335">
        <v>0</v>
      </c>
      <c r="J20" s="277"/>
      <c r="K20" s="324">
        <v>5177.1499999999996</v>
      </c>
      <c r="M20" s="288">
        <v>4659</v>
      </c>
      <c r="O20" s="420">
        <f t="shared" si="3"/>
        <v>518</v>
      </c>
      <c r="P20" s="421"/>
      <c r="Q20" s="422">
        <f t="shared" si="4"/>
        <v>518</v>
      </c>
      <c r="R20" s="290"/>
      <c r="S20" s="424">
        <f t="shared" si="5"/>
        <v>10.01</v>
      </c>
      <c r="T20" s="330"/>
      <c r="U20" s="326">
        <v>1</v>
      </c>
      <c r="V20" s="293"/>
      <c r="W20" s="277"/>
    </row>
    <row r="21" spans="1:23" ht="15" customHeight="1">
      <c r="A21" s="287">
        <v>1940</v>
      </c>
      <c r="B21" s="277"/>
      <c r="C21" s="277" t="s">
        <v>406</v>
      </c>
      <c r="D21" s="277"/>
      <c r="E21" s="281"/>
      <c r="F21" s="277"/>
      <c r="G21" s="281" t="s">
        <v>407</v>
      </c>
      <c r="H21" s="329"/>
      <c r="I21" s="335">
        <v>0</v>
      </c>
      <c r="J21" s="277"/>
      <c r="K21" s="324">
        <v>113849.9</v>
      </c>
      <c r="M21" s="288">
        <v>57678</v>
      </c>
      <c r="O21" s="420">
        <f t="shared" si="3"/>
        <v>56172</v>
      </c>
      <c r="P21" s="421"/>
      <c r="Q21" s="422">
        <f t="shared" si="4"/>
        <v>4555</v>
      </c>
      <c r="R21" s="290"/>
      <c r="S21" s="424">
        <f t="shared" si="5"/>
        <v>4</v>
      </c>
      <c r="T21" s="330"/>
      <c r="U21" s="326">
        <v>12.331942919868277</v>
      </c>
      <c r="V21" s="293"/>
      <c r="W21" s="277"/>
    </row>
    <row r="22" spans="1:23" ht="15" customHeight="1">
      <c r="A22" s="287">
        <v>1970</v>
      </c>
      <c r="B22" s="277"/>
      <c r="C22" s="277" t="s">
        <v>408</v>
      </c>
      <c r="D22" s="277"/>
      <c r="E22" s="281"/>
      <c r="F22" s="277"/>
      <c r="G22" s="281" t="s">
        <v>409</v>
      </c>
      <c r="H22" s="329"/>
      <c r="I22" s="335">
        <v>0</v>
      </c>
      <c r="J22" s="277"/>
      <c r="K22" s="324">
        <v>6414002.9699999997</v>
      </c>
      <c r="M22" s="288">
        <v>4631467</v>
      </c>
      <c r="O22" s="420">
        <f t="shared" si="3"/>
        <v>1782536</v>
      </c>
      <c r="P22" s="421"/>
      <c r="Q22" s="422">
        <f t="shared" si="4"/>
        <v>427921</v>
      </c>
      <c r="R22" s="290"/>
      <c r="S22" s="424">
        <f t="shared" si="5"/>
        <v>6.67</v>
      </c>
      <c r="T22" s="330"/>
      <c r="U22" s="326">
        <v>4.1655726173756369</v>
      </c>
      <c r="V22" s="293"/>
      <c r="W22" s="277"/>
    </row>
    <row r="23" spans="1:23" ht="15" customHeight="1">
      <c r="A23" s="287">
        <v>1980</v>
      </c>
      <c r="B23" s="277"/>
      <c r="C23" s="277" t="s">
        <v>410</v>
      </c>
      <c r="D23" s="277"/>
      <c r="E23" s="281"/>
      <c r="F23" s="277"/>
      <c r="G23" s="281" t="s">
        <v>409</v>
      </c>
      <c r="H23" s="329"/>
      <c r="I23" s="335">
        <v>0</v>
      </c>
      <c r="J23" s="277"/>
      <c r="K23" s="332">
        <v>95300.800000000003</v>
      </c>
      <c r="M23" s="333">
        <v>35189</v>
      </c>
      <c r="O23" s="425">
        <f t="shared" si="3"/>
        <v>60112</v>
      </c>
      <c r="P23" s="421"/>
      <c r="Q23" s="425">
        <f t="shared" si="4"/>
        <v>6353</v>
      </c>
      <c r="R23" s="290"/>
      <c r="S23" s="426">
        <f t="shared" si="5"/>
        <v>6.67</v>
      </c>
      <c r="T23" s="330"/>
      <c r="U23" s="427">
        <v>9.461986463088305</v>
      </c>
      <c r="V23" s="293"/>
      <c r="W23" s="277"/>
    </row>
    <row r="24" spans="1:23" ht="15" customHeight="1">
      <c r="B24" s="277"/>
      <c r="C24" s="277"/>
      <c r="D24" s="277"/>
      <c r="E24" s="281"/>
      <c r="F24" s="277"/>
      <c r="G24" s="281"/>
      <c r="H24" s="329"/>
      <c r="J24" s="277"/>
      <c r="K24" s="324"/>
      <c r="R24" s="290"/>
      <c r="S24" s="325"/>
      <c r="T24" s="277"/>
      <c r="U24" s="326"/>
      <c r="V24" s="293"/>
      <c r="W24" s="277"/>
    </row>
    <row r="25" spans="1:23" s="320" customFormat="1" ht="15" customHeight="1">
      <c r="A25" s="307"/>
      <c r="B25" s="321" t="s">
        <v>411</v>
      </c>
      <c r="C25" s="308"/>
      <c r="D25" s="308"/>
      <c r="E25" s="299"/>
      <c r="F25" s="308"/>
      <c r="G25" s="299"/>
      <c r="H25" s="336"/>
      <c r="I25" s="313"/>
      <c r="J25" s="308"/>
      <c r="K25" s="337">
        <f>SUBTOTAL(9,K14:K23)</f>
        <v>21221570.399999999</v>
      </c>
      <c r="L25" s="338"/>
      <c r="M25" s="313">
        <f>SUBTOTAL(9,M14:M23)</f>
        <v>5631864</v>
      </c>
      <c r="N25" s="313"/>
      <c r="O25" s="313">
        <f>SUBTOTAL(9,O14:O23)</f>
        <v>16970144</v>
      </c>
      <c r="P25" s="313"/>
      <c r="Q25" s="313">
        <f>SUBTOTAL(9,Q14:Q23)</f>
        <v>1103142</v>
      </c>
      <c r="R25" s="315"/>
      <c r="S25" s="339">
        <f>ROUND(Q25/K25*100,2)</f>
        <v>5.2</v>
      </c>
      <c r="T25" s="340"/>
      <c r="U25" s="341">
        <v>15.383462872413524</v>
      </c>
      <c r="V25" s="342"/>
      <c r="W25" s="277"/>
    </row>
    <row r="26" spans="1:23" ht="15" customHeight="1">
      <c r="B26" s="277"/>
      <c r="C26" s="277"/>
      <c r="D26" s="277"/>
      <c r="E26" s="281"/>
      <c r="F26" s="277"/>
      <c r="G26" s="281"/>
      <c r="H26" s="329"/>
      <c r="J26" s="277"/>
      <c r="K26" s="324"/>
      <c r="R26" s="290"/>
      <c r="S26" s="325"/>
      <c r="T26" s="277"/>
      <c r="U26" s="326"/>
      <c r="V26" s="293"/>
      <c r="W26" s="277"/>
    </row>
    <row r="27" spans="1:23" ht="15" customHeight="1">
      <c r="B27" s="277"/>
      <c r="C27" s="277"/>
      <c r="D27" s="277"/>
      <c r="E27" s="281"/>
      <c r="F27" s="277"/>
      <c r="G27" s="281"/>
      <c r="H27" s="329"/>
      <c r="J27" s="277"/>
      <c r="K27" s="324"/>
      <c r="R27" s="290"/>
      <c r="S27" s="325"/>
      <c r="T27" s="277"/>
      <c r="U27" s="326"/>
      <c r="V27" s="293"/>
      <c r="W27" s="277"/>
    </row>
    <row r="28" spans="1:23" s="348" customFormat="1" ht="15" customHeight="1">
      <c r="A28" s="307"/>
      <c r="B28" s="321" t="s">
        <v>174</v>
      </c>
      <c r="C28" s="320"/>
      <c r="D28" s="320"/>
      <c r="E28" s="343"/>
      <c r="F28" s="320"/>
      <c r="G28" s="343"/>
      <c r="H28" s="344"/>
      <c r="I28" s="345"/>
      <c r="J28" s="346"/>
      <c r="K28" s="337"/>
      <c r="L28" s="338"/>
      <c r="M28" s="313"/>
      <c r="N28" s="313"/>
      <c r="O28" s="313"/>
      <c r="P28" s="313"/>
      <c r="Q28" s="313"/>
      <c r="R28" s="347"/>
      <c r="S28" s="339"/>
      <c r="T28" s="340"/>
      <c r="U28" s="341"/>
      <c r="V28" s="320"/>
      <c r="W28" s="277"/>
    </row>
    <row r="29" spans="1:23" s="348" customFormat="1" ht="15" customHeight="1">
      <c r="A29" s="349">
        <v>3110</v>
      </c>
      <c r="B29" s="350"/>
      <c r="C29" s="276" t="s">
        <v>393</v>
      </c>
      <c r="D29" s="346"/>
      <c r="E29" s="328">
        <v>49490</v>
      </c>
      <c r="F29" s="346"/>
      <c r="G29" s="281" t="s">
        <v>412</v>
      </c>
      <c r="H29" s="351" t="s">
        <v>397</v>
      </c>
      <c r="I29" s="430">
        <f>'Table 2 (Adj No TNS)'!$K$13</f>
        <v>-3</v>
      </c>
      <c r="J29" s="346"/>
      <c r="K29" s="352">
        <v>183717638.41999999</v>
      </c>
      <c r="L29" s="353"/>
      <c r="M29" s="354">
        <v>46934083</v>
      </c>
      <c r="N29" s="354"/>
      <c r="O29" s="420">
        <f t="shared" ref="O29:O34" si="6">ROUND((K29*(-I29/100)+K29)-M29,0)</f>
        <v>142295085</v>
      </c>
      <c r="P29" s="421"/>
      <c r="Q29" s="422">
        <f t="shared" ref="Q29:Q34" si="7">ROUND(O29/U29,0)</f>
        <v>7385973</v>
      </c>
      <c r="R29" s="355"/>
      <c r="S29" s="431">
        <f t="shared" ref="S29:S34" si="8">ROUND(Q29/K29*100,2)</f>
        <v>4.0199999999999996</v>
      </c>
      <c r="T29" s="330"/>
      <c r="U29" s="437">
        <f>'Adj #1 East Bend 2041 Retire'!U29</f>
        <v>19.265583709698117</v>
      </c>
      <c r="V29" s="320"/>
      <c r="W29" s="277"/>
    </row>
    <row r="30" spans="1:23" s="348" customFormat="1" ht="15" customHeight="1">
      <c r="A30" s="349">
        <v>3120</v>
      </c>
      <c r="B30" s="350"/>
      <c r="C30" s="276" t="s">
        <v>413</v>
      </c>
      <c r="D30" s="346"/>
      <c r="E30" s="328">
        <v>49490</v>
      </c>
      <c r="F30" s="346"/>
      <c r="G30" s="281" t="s">
        <v>414</v>
      </c>
      <c r="H30" s="351" t="s">
        <v>397</v>
      </c>
      <c r="I30" s="430">
        <f>'Table 2 (Adj No TNS)'!$K$13</f>
        <v>-3</v>
      </c>
      <c r="J30" s="346"/>
      <c r="K30" s="352">
        <v>545368156.24000001</v>
      </c>
      <c r="L30" s="353"/>
      <c r="M30" s="354">
        <v>298832215</v>
      </c>
      <c r="N30" s="354"/>
      <c r="O30" s="420">
        <f t="shared" si="6"/>
        <v>262896986</v>
      </c>
      <c r="P30" s="421"/>
      <c r="Q30" s="422">
        <f t="shared" si="7"/>
        <v>14714169</v>
      </c>
      <c r="R30" s="355"/>
      <c r="S30" s="431">
        <f t="shared" si="8"/>
        <v>2.7</v>
      </c>
      <c r="T30" s="330"/>
      <c r="U30" s="437">
        <f>'Adj #1 East Bend 2041 Retire'!U30</f>
        <v>17.866927464070727</v>
      </c>
      <c r="V30" s="320"/>
      <c r="W30" s="277"/>
    </row>
    <row r="31" spans="1:23" s="348" customFormat="1" ht="15" customHeight="1">
      <c r="A31" s="349">
        <v>3123</v>
      </c>
      <c r="B31" s="350"/>
      <c r="C31" s="276" t="s">
        <v>415</v>
      </c>
      <c r="D31" s="346"/>
      <c r="E31" s="328">
        <v>49490</v>
      </c>
      <c r="F31" s="346"/>
      <c r="G31" s="281" t="s">
        <v>416</v>
      </c>
      <c r="H31" s="351" t="s">
        <v>397</v>
      </c>
      <c r="I31" s="335">
        <v>0</v>
      </c>
      <c r="J31" s="346"/>
      <c r="K31" s="352">
        <v>7984157.5800000001</v>
      </c>
      <c r="L31" s="353"/>
      <c r="M31" s="354">
        <v>5266747</v>
      </c>
      <c r="N31" s="354"/>
      <c r="O31" s="420">
        <f t="shared" si="6"/>
        <v>2717411</v>
      </c>
      <c r="P31" s="421"/>
      <c r="Q31" s="422">
        <f t="shared" si="7"/>
        <v>471763</v>
      </c>
      <c r="R31" s="355"/>
      <c r="S31" s="424">
        <f t="shared" si="8"/>
        <v>5.91</v>
      </c>
      <c r="T31" s="330"/>
      <c r="U31" s="370">
        <f>'Adj #1 East Bend 2041 Retire'!U31</f>
        <v>5.7601189580361325</v>
      </c>
      <c r="V31" s="320"/>
      <c r="W31" s="277"/>
    </row>
    <row r="32" spans="1:23" s="348" customFormat="1" ht="15" customHeight="1">
      <c r="A32" s="349">
        <v>3140</v>
      </c>
      <c r="B32" s="350"/>
      <c r="C32" s="276" t="s">
        <v>417</v>
      </c>
      <c r="D32" s="346"/>
      <c r="E32" s="328">
        <v>49490</v>
      </c>
      <c r="F32" s="346"/>
      <c r="G32" s="281" t="s">
        <v>418</v>
      </c>
      <c r="H32" s="351" t="s">
        <v>397</v>
      </c>
      <c r="I32" s="430">
        <f>'Table 2 (Adj No TNS)'!$K$13</f>
        <v>-3</v>
      </c>
      <c r="J32" s="346"/>
      <c r="K32" s="352">
        <v>109285792.05</v>
      </c>
      <c r="L32" s="353"/>
      <c r="M32" s="354">
        <v>59323750</v>
      </c>
      <c r="N32" s="354"/>
      <c r="O32" s="420">
        <f t="shared" si="6"/>
        <v>53240616</v>
      </c>
      <c r="P32" s="421"/>
      <c r="Q32" s="422">
        <f t="shared" si="7"/>
        <v>3154112</v>
      </c>
      <c r="R32" s="355"/>
      <c r="S32" s="431">
        <f t="shared" si="8"/>
        <v>2.89</v>
      </c>
      <c r="T32" s="330"/>
      <c r="U32" s="437">
        <f>'Adj #1 East Bend 2041 Retire'!U32</f>
        <v>16.879746232477682</v>
      </c>
      <c r="V32" s="320"/>
      <c r="W32" s="277"/>
    </row>
    <row r="33" spans="1:24" s="348" customFormat="1" ht="15" customHeight="1">
      <c r="A33" s="349">
        <v>3150</v>
      </c>
      <c r="B33" s="350"/>
      <c r="C33" s="276" t="s">
        <v>419</v>
      </c>
      <c r="D33" s="346"/>
      <c r="E33" s="328">
        <v>49490</v>
      </c>
      <c r="F33" s="346"/>
      <c r="G33" s="281" t="s">
        <v>420</v>
      </c>
      <c r="H33" s="351" t="s">
        <v>397</v>
      </c>
      <c r="I33" s="430">
        <f>'Table 2 (Adj No TNS)'!$K$13</f>
        <v>-3</v>
      </c>
      <c r="J33" s="346"/>
      <c r="K33" s="352">
        <v>48173349.899999999</v>
      </c>
      <c r="L33" s="353"/>
      <c r="M33" s="354">
        <v>33908388</v>
      </c>
      <c r="N33" s="354"/>
      <c r="O33" s="420">
        <f t="shared" si="6"/>
        <v>15710162</v>
      </c>
      <c r="P33" s="421"/>
      <c r="Q33" s="422">
        <f t="shared" si="7"/>
        <v>829331</v>
      </c>
      <c r="R33" s="355"/>
      <c r="S33" s="431">
        <f t="shared" si="8"/>
        <v>1.72</v>
      </c>
      <c r="T33" s="330"/>
      <c r="U33" s="437">
        <f>'Adj #1 East Bend 2041 Retire'!U33</f>
        <v>18.943176416667846</v>
      </c>
      <c r="V33" s="320"/>
      <c r="W33" s="277"/>
    </row>
    <row r="34" spans="1:24" s="348" customFormat="1" ht="15" customHeight="1">
      <c r="A34" s="349">
        <v>3160</v>
      </c>
      <c r="B34" s="350"/>
      <c r="C34" s="276" t="s">
        <v>421</v>
      </c>
      <c r="D34" s="346"/>
      <c r="E34" s="328">
        <v>49490</v>
      </c>
      <c r="F34" s="346"/>
      <c r="G34" s="281" t="s">
        <v>422</v>
      </c>
      <c r="H34" s="351" t="s">
        <v>397</v>
      </c>
      <c r="I34" s="430">
        <f>'Table 2 (Adj No TNS)'!$K$13</f>
        <v>-3</v>
      </c>
      <c r="J34" s="346"/>
      <c r="K34" s="356">
        <v>23997105.75</v>
      </c>
      <c r="L34" s="353"/>
      <c r="M34" s="357">
        <v>11357282</v>
      </c>
      <c r="N34" s="354"/>
      <c r="O34" s="425">
        <f t="shared" si="6"/>
        <v>13359737</v>
      </c>
      <c r="P34" s="421"/>
      <c r="Q34" s="425">
        <f t="shared" si="7"/>
        <v>740292</v>
      </c>
      <c r="R34" s="355"/>
      <c r="S34" s="432">
        <f t="shared" si="8"/>
        <v>3.08</v>
      </c>
      <c r="T34" s="330"/>
      <c r="U34" s="437">
        <f>'Adj #1 East Bend 2041 Retire'!U34</f>
        <v>18.046573826002827</v>
      </c>
      <c r="V34" s="320"/>
      <c r="W34" s="277"/>
    </row>
    <row r="35" spans="1:24" s="348" customFormat="1" ht="15" customHeight="1">
      <c r="A35" s="349"/>
      <c r="B35" s="350"/>
      <c r="C35" s="276"/>
      <c r="D35" s="346"/>
      <c r="E35" s="358"/>
      <c r="F35" s="346"/>
      <c r="G35" s="358"/>
      <c r="H35" s="351"/>
      <c r="I35" s="323"/>
      <c r="J35" s="346"/>
      <c r="K35" s="359"/>
      <c r="L35" s="360"/>
      <c r="M35" s="334"/>
      <c r="N35" s="334"/>
      <c r="O35" s="334"/>
      <c r="P35" s="334"/>
      <c r="Q35" s="334"/>
      <c r="R35" s="347"/>
      <c r="S35" s="325"/>
      <c r="T35" s="330"/>
      <c r="U35" s="326"/>
      <c r="V35" s="320"/>
      <c r="W35" s="277"/>
    </row>
    <row r="36" spans="1:24" s="348" customFormat="1" ht="15" customHeight="1">
      <c r="A36" s="349"/>
      <c r="B36" s="321" t="s">
        <v>423</v>
      </c>
      <c r="C36" s="276"/>
      <c r="D36" s="346"/>
      <c r="E36" s="358"/>
      <c r="F36" s="346"/>
      <c r="G36" s="358"/>
      <c r="H36" s="351"/>
      <c r="I36" s="323"/>
      <c r="J36" s="346"/>
      <c r="K36" s="361">
        <f>SUBTOTAL(9,K29:K35)</f>
        <v>918526199.93999994</v>
      </c>
      <c r="L36" s="362"/>
      <c r="M36" s="363">
        <f>SUBTOTAL(9,M29:M35)</f>
        <v>455622465</v>
      </c>
      <c r="N36" s="363"/>
      <c r="O36" s="363">
        <f>SUBTOTAL(9,O29:O35)</f>
        <v>490219997</v>
      </c>
      <c r="P36" s="363"/>
      <c r="Q36" s="363">
        <f>SUBTOTAL(9,Q29:Q35)</f>
        <v>27295640</v>
      </c>
      <c r="R36" s="347"/>
      <c r="S36" s="339">
        <f>ROUND(Q36/K36*100,2)</f>
        <v>2.97</v>
      </c>
      <c r="T36" s="340"/>
      <c r="U36" s="341"/>
      <c r="V36" s="320"/>
      <c r="W36" s="277"/>
    </row>
    <row r="37" spans="1:24" s="364" customFormat="1" ht="15" customHeight="1">
      <c r="A37" s="349"/>
      <c r="B37" s="350"/>
      <c r="C37" s="276"/>
      <c r="D37" s="346"/>
      <c r="E37" s="358"/>
      <c r="F37" s="346"/>
      <c r="G37" s="358"/>
      <c r="H37" s="351"/>
      <c r="I37" s="323"/>
      <c r="J37" s="346"/>
      <c r="K37" s="359"/>
      <c r="L37" s="360"/>
      <c r="M37" s="334"/>
      <c r="N37" s="334"/>
      <c r="O37" s="334"/>
      <c r="P37" s="334"/>
      <c r="Q37" s="334"/>
      <c r="R37" s="347"/>
      <c r="S37" s="325"/>
      <c r="T37" s="330"/>
      <c r="U37" s="326"/>
      <c r="V37" s="276"/>
      <c r="W37" s="277"/>
    </row>
    <row r="38" spans="1:24" s="364" customFormat="1" ht="15" customHeight="1">
      <c r="A38" s="349"/>
      <c r="B38" s="350"/>
      <c r="C38" s="276"/>
      <c r="D38" s="346"/>
      <c r="E38" s="358"/>
      <c r="F38" s="346"/>
      <c r="G38" s="358"/>
      <c r="H38" s="351"/>
      <c r="I38" s="323"/>
      <c r="J38" s="346"/>
      <c r="K38" s="359"/>
      <c r="L38" s="360"/>
      <c r="M38" s="334"/>
      <c r="N38" s="334"/>
      <c r="O38" s="334"/>
      <c r="P38" s="334"/>
      <c r="Q38" s="334"/>
      <c r="R38" s="347"/>
      <c r="S38" s="325"/>
      <c r="T38" s="330"/>
      <c r="U38" s="326"/>
      <c r="V38" s="276"/>
      <c r="W38" s="277"/>
    </row>
    <row r="39" spans="1:24" s="364" customFormat="1" ht="15" customHeight="1">
      <c r="A39" s="349"/>
      <c r="B39" s="321" t="s">
        <v>243</v>
      </c>
      <c r="C39" s="276"/>
      <c r="D39" s="346"/>
      <c r="E39" s="358"/>
      <c r="F39" s="346"/>
      <c r="G39" s="358"/>
      <c r="H39" s="351"/>
      <c r="I39" s="323"/>
      <c r="J39" s="346"/>
      <c r="K39" s="359"/>
      <c r="L39" s="360"/>
      <c r="M39" s="334"/>
      <c r="N39" s="334"/>
      <c r="O39" s="334"/>
      <c r="P39" s="334"/>
      <c r="Q39" s="334"/>
      <c r="R39" s="347"/>
      <c r="S39" s="325"/>
      <c r="T39" s="330"/>
      <c r="U39" s="326"/>
      <c r="V39" s="276"/>
      <c r="W39" s="277"/>
    </row>
    <row r="40" spans="1:24" s="371" customFormat="1" ht="15" customHeight="1">
      <c r="A40" s="365">
        <v>3410</v>
      </c>
      <c r="B40" s="351"/>
      <c r="C40" s="322" t="s">
        <v>393</v>
      </c>
      <c r="D40" s="366"/>
      <c r="E40" s="328">
        <v>51317</v>
      </c>
      <c r="F40" s="366"/>
      <c r="G40" s="281" t="s">
        <v>424</v>
      </c>
      <c r="H40" s="351" t="s">
        <v>397</v>
      </c>
      <c r="I40" s="430">
        <f>'Table 2 (Adj No TNS)'!$K$17</f>
        <v>-2</v>
      </c>
      <c r="J40" s="366"/>
      <c r="K40" s="367">
        <v>36379260.229999997</v>
      </c>
      <c r="L40" s="367"/>
      <c r="M40" s="368">
        <v>27885105</v>
      </c>
      <c r="N40" s="368"/>
      <c r="O40" s="420">
        <f t="shared" ref="O40:O43" si="9">ROUND((K40*(-I40/100)+K40)-M40,0)</f>
        <v>9221740</v>
      </c>
      <c r="P40" s="421"/>
      <c r="Q40" s="422">
        <f t="shared" ref="Q40:Q46" si="10">ROUND(O40/U40,0)</f>
        <v>521855</v>
      </c>
      <c r="R40" s="347"/>
      <c r="S40" s="431">
        <f t="shared" ref="S40:S43" si="11">ROUND(Q40/K40*100,2)</f>
        <v>1.43</v>
      </c>
      <c r="T40" s="369"/>
      <c r="U40" s="370">
        <v>17.671060480928201</v>
      </c>
      <c r="V40" s="322"/>
      <c r="W40" s="277"/>
    </row>
    <row r="41" spans="1:24" s="371" customFormat="1" ht="15" customHeight="1">
      <c r="A41" s="365">
        <v>3420</v>
      </c>
      <c r="B41" s="351"/>
      <c r="C41" s="322" t="s">
        <v>425</v>
      </c>
      <c r="D41" s="366"/>
      <c r="E41" s="328">
        <v>51317</v>
      </c>
      <c r="F41" s="366"/>
      <c r="G41" s="281" t="s">
        <v>426</v>
      </c>
      <c r="H41" s="351" t="s">
        <v>397</v>
      </c>
      <c r="I41" s="430">
        <f>'Table 2 (Adj No TNS)'!$K$17</f>
        <v>-2</v>
      </c>
      <c r="J41" s="366"/>
      <c r="K41" s="367">
        <v>61310889.909999996</v>
      </c>
      <c r="L41" s="367"/>
      <c r="M41" s="368">
        <v>6744645</v>
      </c>
      <c r="N41" s="368"/>
      <c r="O41" s="420">
        <f t="shared" si="9"/>
        <v>55792463</v>
      </c>
      <c r="P41" s="421"/>
      <c r="Q41" s="422">
        <f t="shared" si="10"/>
        <v>3139990</v>
      </c>
      <c r="R41" s="347"/>
      <c r="S41" s="431">
        <f t="shared" si="11"/>
        <v>5.12</v>
      </c>
      <c r="T41" s="369"/>
      <c r="U41" s="370">
        <v>17.768356605748867</v>
      </c>
      <c r="V41" s="322"/>
      <c r="W41" s="277"/>
    </row>
    <row r="42" spans="1:24" s="371" customFormat="1" ht="15" customHeight="1">
      <c r="A42" s="365">
        <v>3430</v>
      </c>
      <c r="B42" s="351"/>
      <c r="C42" s="322" t="s">
        <v>427</v>
      </c>
      <c r="D42" s="366"/>
      <c r="E42" s="328">
        <v>51317</v>
      </c>
      <c r="F42" s="366"/>
      <c r="G42" s="281" t="s">
        <v>428</v>
      </c>
      <c r="H42" s="351" t="s">
        <v>397</v>
      </c>
      <c r="I42" s="430">
        <f>'Table 2 (Adj No TNS)'!$K$17</f>
        <v>-2</v>
      </c>
      <c r="J42" s="366"/>
      <c r="K42" s="367">
        <v>10340709.699999999</v>
      </c>
      <c r="L42" s="367"/>
      <c r="M42" s="368">
        <v>1522502</v>
      </c>
      <c r="N42" s="368"/>
      <c r="O42" s="420">
        <f t="shared" si="9"/>
        <v>9025022</v>
      </c>
      <c r="P42" s="421"/>
      <c r="Q42" s="422">
        <f t="shared" si="10"/>
        <v>594230</v>
      </c>
      <c r="R42" s="347"/>
      <c r="S42" s="431">
        <f t="shared" si="11"/>
        <v>5.75</v>
      </c>
      <c r="T42" s="369"/>
      <c r="U42" s="370">
        <v>15.187769749055633</v>
      </c>
      <c r="V42" s="322"/>
      <c r="W42" s="277"/>
      <c r="X42" s="372"/>
    </row>
    <row r="43" spans="1:24" s="371" customFormat="1" ht="15" customHeight="1">
      <c r="A43" s="365">
        <v>3440</v>
      </c>
      <c r="B43" s="351"/>
      <c r="C43" s="322" t="s">
        <v>429</v>
      </c>
      <c r="D43" s="366"/>
      <c r="E43" s="328">
        <v>51317</v>
      </c>
      <c r="F43" s="366"/>
      <c r="G43" s="281" t="s">
        <v>418</v>
      </c>
      <c r="H43" s="351" t="s">
        <v>397</v>
      </c>
      <c r="I43" s="430">
        <f>'Table 2 (Adj No TNS)'!$K$17</f>
        <v>-2</v>
      </c>
      <c r="J43" s="366"/>
      <c r="K43" s="367">
        <v>211248425.03999999</v>
      </c>
      <c r="L43" s="367"/>
      <c r="M43" s="368">
        <v>137426306</v>
      </c>
      <c r="N43" s="368"/>
      <c r="O43" s="420">
        <f t="shared" si="9"/>
        <v>78047088</v>
      </c>
      <c r="P43" s="421"/>
      <c r="Q43" s="422">
        <f t="shared" si="10"/>
        <v>5149425</v>
      </c>
      <c r="R43" s="347"/>
      <c r="S43" s="431">
        <f t="shared" si="11"/>
        <v>2.44</v>
      </c>
      <c r="T43" s="369"/>
      <c r="U43" s="370">
        <v>15.156467711769476</v>
      </c>
      <c r="V43" s="322"/>
      <c r="W43" s="277"/>
      <c r="X43" s="372"/>
    </row>
    <row r="44" spans="1:24" s="371" customFormat="1" ht="15" customHeight="1">
      <c r="A44" s="365">
        <v>3446</v>
      </c>
      <c r="B44" s="351"/>
      <c r="C44" s="322" t="s">
        <v>430</v>
      </c>
      <c r="D44" s="366"/>
      <c r="E44" s="281"/>
      <c r="F44" s="366"/>
      <c r="G44" s="281"/>
      <c r="H44" s="351"/>
      <c r="I44" s="323"/>
      <c r="J44" s="366"/>
      <c r="K44" s="367"/>
      <c r="L44" s="367"/>
      <c r="M44" s="368"/>
      <c r="N44" s="368"/>
      <c r="O44" s="368"/>
      <c r="P44" s="368"/>
      <c r="Q44" s="422"/>
      <c r="R44" s="347"/>
      <c r="S44" s="325"/>
      <c r="T44" s="369"/>
      <c r="U44" s="370"/>
      <c r="V44" s="322"/>
      <c r="W44" s="277"/>
    </row>
    <row r="45" spans="1:24" s="371" customFormat="1" ht="15" customHeight="1">
      <c r="A45" s="365"/>
      <c r="B45" s="351"/>
      <c r="C45" s="373" t="s">
        <v>431</v>
      </c>
      <c r="D45" s="366"/>
      <c r="E45" s="328">
        <v>53873</v>
      </c>
      <c r="F45" s="366"/>
      <c r="G45" s="281" t="s">
        <v>432</v>
      </c>
      <c r="H45" s="351" t="s">
        <v>397</v>
      </c>
      <c r="I45" s="430">
        <f>'Table 2 (Adj No TNS)'!K20</f>
        <v>-4</v>
      </c>
      <c r="J45" s="366"/>
      <c r="K45" s="367">
        <v>4143038.53</v>
      </c>
      <c r="L45" s="367"/>
      <c r="M45" s="368">
        <v>787881</v>
      </c>
      <c r="N45" s="368"/>
      <c r="O45" s="420">
        <f t="shared" ref="O45:O46" si="12">ROUND((K45*(-I45/100)+K45)-M45,0)</f>
        <v>3520879</v>
      </c>
      <c r="P45" s="421"/>
      <c r="Q45" s="422">
        <f t="shared" si="10"/>
        <v>180280</v>
      </c>
      <c r="R45" s="347"/>
      <c r="S45" s="431">
        <f t="shared" ref="S45:S46" si="13">ROUND(Q45/K45*100,2)</f>
        <v>4.3499999999999996</v>
      </c>
      <c r="T45" s="369"/>
      <c r="U45" s="370">
        <v>19.530043599630289</v>
      </c>
      <c r="V45" s="322"/>
      <c r="W45" s="277"/>
    </row>
    <row r="46" spans="1:24" s="371" customFormat="1" ht="15" customHeight="1">
      <c r="A46" s="365"/>
      <c r="B46" s="351"/>
      <c r="C46" s="373" t="s">
        <v>433</v>
      </c>
      <c r="D46" s="366"/>
      <c r="E46" s="328">
        <v>53873</v>
      </c>
      <c r="F46" s="366"/>
      <c r="G46" s="281" t="s">
        <v>432</v>
      </c>
      <c r="H46" s="351" t="s">
        <v>397</v>
      </c>
      <c r="I46" s="430">
        <f>'Table 2 (Adj No TNS)'!K21</f>
        <v>-4</v>
      </c>
      <c r="J46" s="366"/>
      <c r="K46" s="374">
        <v>5670767.0700000003</v>
      </c>
      <c r="L46" s="367"/>
      <c r="M46" s="375">
        <v>1078410</v>
      </c>
      <c r="N46" s="368"/>
      <c r="O46" s="425">
        <f t="shared" si="12"/>
        <v>4819188</v>
      </c>
      <c r="P46" s="421"/>
      <c r="Q46" s="425">
        <f t="shared" si="10"/>
        <v>246758</v>
      </c>
      <c r="R46" s="347"/>
      <c r="S46" s="432">
        <f t="shared" si="13"/>
        <v>4.3499999999999996</v>
      </c>
      <c r="T46" s="369"/>
      <c r="U46" s="428">
        <v>19.530005183891738</v>
      </c>
      <c r="V46" s="322"/>
      <c r="W46" s="277"/>
    </row>
    <row r="47" spans="1:24" s="371" customFormat="1" ht="15" customHeight="1">
      <c r="A47" s="365"/>
      <c r="B47" s="351"/>
      <c r="C47" s="322" t="s">
        <v>434</v>
      </c>
      <c r="D47" s="366"/>
      <c r="E47" s="281"/>
      <c r="F47" s="366"/>
      <c r="G47" s="281"/>
      <c r="H47" s="351"/>
      <c r="I47" s="323"/>
      <c r="J47" s="366"/>
      <c r="K47" s="367">
        <f>SUBTOTAL(9,K45:K46)</f>
        <v>9813805.5999999996</v>
      </c>
      <c r="L47" s="367"/>
      <c r="M47" s="368">
        <f>SUBTOTAL(9,M45:M46)</f>
        <v>1866291</v>
      </c>
      <c r="N47" s="368"/>
      <c r="O47" s="368">
        <f>SUBTOTAL(9,O45:O46)</f>
        <v>8340067</v>
      </c>
      <c r="P47" s="368"/>
      <c r="Q47" s="368">
        <f>SUBTOTAL(9,Q45:Q46)</f>
        <v>427038</v>
      </c>
      <c r="R47" s="347"/>
      <c r="S47" s="325"/>
      <c r="T47" s="369"/>
      <c r="U47" s="370">
        <v>19.530021401629362</v>
      </c>
      <c r="V47" s="322"/>
      <c r="W47" s="277"/>
    </row>
    <row r="48" spans="1:24" s="371" customFormat="1" ht="15" customHeight="1">
      <c r="A48" s="365"/>
      <c r="B48" s="351"/>
      <c r="C48" s="322"/>
      <c r="D48" s="366"/>
      <c r="E48" s="281"/>
      <c r="F48" s="366"/>
      <c r="G48" s="281"/>
      <c r="H48" s="351"/>
      <c r="I48" s="323"/>
      <c r="J48" s="366"/>
      <c r="K48" s="367"/>
      <c r="L48" s="367"/>
      <c r="M48" s="368"/>
      <c r="N48" s="368"/>
      <c r="O48" s="368"/>
      <c r="P48" s="368"/>
      <c r="Q48" s="368"/>
      <c r="R48" s="347"/>
      <c r="S48" s="325"/>
      <c r="T48" s="369"/>
      <c r="U48" s="370"/>
      <c r="V48" s="322"/>
      <c r="W48" s="277"/>
    </row>
    <row r="49" spans="1:23" s="364" customFormat="1" ht="15" customHeight="1">
      <c r="A49" s="349">
        <v>3450</v>
      </c>
      <c r="B49" s="350"/>
      <c r="C49" s="276" t="s">
        <v>419</v>
      </c>
      <c r="D49" s="346"/>
      <c r="E49" s="328">
        <v>51317</v>
      </c>
      <c r="F49" s="346"/>
      <c r="G49" s="281" t="s">
        <v>435</v>
      </c>
      <c r="H49" s="351" t="s">
        <v>397</v>
      </c>
      <c r="I49" s="430">
        <f>'Table 2 (Adj No TNS)'!$K$17</f>
        <v>-2</v>
      </c>
      <c r="J49" s="346"/>
      <c r="K49" s="367">
        <v>19858901.690000001</v>
      </c>
      <c r="L49" s="376"/>
      <c r="M49" s="368">
        <v>12312595</v>
      </c>
      <c r="N49" s="368"/>
      <c r="O49" s="420">
        <f>ROUND((K49*(-I49/100)+K49)-M49,0)</f>
        <v>7943485</v>
      </c>
      <c r="P49" s="421"/>
      <c r="Q49" s="422">
        <f>ROUND(O49/U49,0)</f>
        <v>558513</v>
      </c>
      <c r="R49" s="347"/>
      <c r="S49" s="431">
        <f>ROUND(Q49/K49*100,2)</f>
        <v>2.81</v>
      </c>
      <c r="T49" s="330"/>
      <c r="U49" s="326">
        <v>14.222554885558104</v>
      </c>
      <c r="V49" s="276"/>
      <c r="W49" s="277"/>
    </row>
    <row r="50" spans="1:23" s="364" customFormat="1" ht="15" customHeight="1">
      <c r="A50" s="349">
        <v>3456</v>
      </c>
      <c r="B50" s="350"/>
      <c r="C50" s="276" t="s">
        <v>436</v>
      </c>
      <c r="D50" s="346"/>
      <c r="E50" s="281"/>
      <c r="F50" s="346"/>
      <c r="G50" s="281"/>
      <c r="H50" s="351"/>
      <c r="I50" s="323"/>
      <c r="J50" s="346"/>
      <c r="K50" s="367"/>
      <c r="L50" s="376"/>
      <c r="M50" s="368"/>
      <c r="N50" s="368"/>
      <c r="O50" s="368"/>
      <c r="P50" s="368"/>
      <c r="Q50" s="368"/>
      <c r="R50" s="347"/>
      <c r="S50" s="325"/>
      <c r="T50" s="330"/>
      <c r="U50" s="326"/>
      <c r="V50" s="276"/>
      <c r="W50" s="277"/>
    </row>
    <row r="51" spans="1:23" s="364" customFormat="1" ht="15" customHeight="1">
      <c r="A51" s="349"/>
      <c r="B51" s="350"/>
      <c r="C51" s="373" t="s">
        <v>431</v>
      </c>
      <c r="D51" s="346"/>
      <c r="E51" s="328">
        <v>53873</v>
      </c>
      <c r="F51" s="346"/>
      <c r="G51" s="281" t="s">
        <v>432</v>
      </c>
      <c r="H51" s="351" t="s">
        <v>397</v>
      </c>
      <c r="I51" s="430">
        <f>'Table 2 (Adj No TNS)'!K20</f>
        <v>-4</v>
      </c>
      <c r="J51" s="346"/>
      <c r="K51" s="367">
        <v>637652.32999999996</v>
      </c>
      <c r="L51" s="367"/>
      <c r="M51" s="368">
        <v>85328</v>
      </c>
      <c r="N51" s="368"/>
      <c r="O51" s="420">
        <f t="shared" ref="O51:O52" si="14">ROUND((K51*(-I51/100)+K51)-M51,0)</f>
        <v>577830</v>
      </c>
      <c r="P51" s="421"/>
      <c r="Q51" s="422">
        <f t="shared" ref="Q51:Q52" si="15">ROUND(O51/U51,0)</f>
        <v>29587</v>
      </c>
      <c r="R51" s="347"/>
      <c r="S51" s="431">
        <f t="shared" ref="S51:S52" si="16">ROUND(Q51/K51*100,2)</f>
        <v>4.6399999999999997</v>
      </c>
      <c r="T51" s="369"/>
      <c r="U51" s="370">
        <v>19.529889977306023</v>
      </c>
      <c r="V51" s="276"/>
      <c r="W51" s="277"/>
    </row>
    <row r="52" spans="1:23" s="364" customFormat="1" ht="15" customHeight="1">
      <c r="A52" s="349"/>
      <c r="B52" s="350"/>
      <c r="C52" s="373" t="s">
        <v>433</v>
      </c>
      <c r="D52" s="346"/>
      <c r="E52" s="328">
        <v>53873</v>
      </c>
      <c r="F52" s="346"/>
      <c r="G52" s="281" t="s">
        <v>432</v>
      </c>
      <c r="H52" s="351" t="s">
        <v>397</v>
      </c>
      <c r="I52" s="430">
        <f>'Table 2 (Adj No TNS)'!K21</f>
        <v>-4</v>
      </c>
      <c r="J52" s="346"/>
      <c r="K52" s="374">
        <v>979306.42</v>
      </c>
      <c r="L52" s="367"/>
      <c r="M52" s="375">
        <v>131046</v>
      </c>
      <c r="N52" s="368"/>
      <c r="O52" s="425">
        <f t="shared" si="14"/>
        <v>887433</v>
      </c>
      <c r="P52" s="421"/>
      <c r="Q52" s="425">
        <f t="shared" si="15"/>
        <v>45439</v>
      </c>
      <c r="R52" s="347"/>
      <c r="S52" s="432">
        <f t="shared" si="16"/>
        <v>4.6399999999999997</v>
      </c>
      <c r="T52" s="369"/>
      <c r="U52" s="428">
        <v>19.530170962552841</v>
      </c>
      <c r="V52" s="276"/>
      <c r="W52" s="277"/>
    </row>
    <row r="53" spans="1:23" s="364" customFormat="1" ht="15" customHeight="1">
      <c r="A53" s="349"/>
      <c r="B53" s="350"/>
      <c r="C53" s="276" t="s">
        <v>437</v>
      </c>
      <c r="D53" s="346"/>
      <c r="E53" s="281"/>
      <c r="F53" s="346"/>
      <c r="G53" s="281"/>
      <c r="H53" s="351"/>
      <c r="I53" s="323"/>
      <c r="J53" s="346"/>
      <c r="K53" s="367">
        <f>SUBTOTAL(9,K51:K52)</f>
        <v>1616958.75</v>
      </c>
      <c r="L53" s="367"/>
      <c r="M53" s="368">
        <f>SUBTOTAL(9,M51:M52)</f>
        <v>216374</v>
      </c>
      <c r="N53" s="368"/>
      <c r="O53" s="368">
        <f>SUBTOTAL(9,O51:O52)</f>
        <v>1465263</v>
      </c>
      <c r="P53" s="368"/>
      <c r="Q53" s="368">
        <f>SUBTOTAL(9,Q51:Q52)</f>
        <v>75026</v>
      </c>
      <c r="R53" s="347"/>
      <c r="S53" s="325"/>
      <c r="T53" s="369"/>
      <c r="U53" s="370">
        <v>19.530060154294066</v>
      </c>
      <c r="V53" s="276"/>
      <c r="W53" s="277"/>
    </row>
    <row r="54" spans="1:23" s="364" customFormat="1" ht="15" customHeight="1">
      <c r="A54" s="349"/>
      <c r="B54" s="350"/>
      <c r="C54" s="276"/>
      <c r="D54" s="346"/>
      <c r="E54" s="281"/>
      <c r="F54" s="346"/>
      <c r="G54" s="281"/>
      <c r="H54" s="351"/>
      <c r="I54" s="323"/>
      <c r="J54" s="346"/>
      <c r="K54" s="367"/>
      <c r="L54" s="376"/>
      <c r="M54" s="368"/>
      <c r="N54" s="368"/>
      <c r="O54" s="368"/>
      <c r="P54" s="368"/>
      <c r="Q54" s="368"/>
      <c r="R54" s="347"/>
      <c r="S54" s="325"/>
      <c r="T54" s="330"/>
      <c r="U54" s="326"/>
      <c r="V54" s="276"/>
      <c r="W54" s="277"/>
    </row>
    <row r="55" spans="1:23" s="364" customFormat="1" ht="15" customHeight="1">
      <c r="A55" s="349">
        <v>3460</v>
      </c>
      <c r="B55" s="350"/>
      <c r="C55" s="276" t="s">
        <v>421</v>
      </c>
      <c r="D55" s="346"/>
      <c r="E55" s="328">
        <v>51317</v>
      </c>
      <c r="F55" s="346"/>
      <c r="G55" s="281" t="s">
        <v>400</v>
      </c>
      <c r="H55" s="351" t="s">
        <v>397</v>
      </c>
      <c r="I55" s="430">
        <f>'Table 2 (Adj No TNS)'!$K$17</f>
        <v>-2</v>
      </c>
      <c r="J55" s="346"/>
      <c r="K55" s="374">
        <v>5152109.78</v>
      </c>
      <c r="L55" s="376"/>
      <c r="M55" s="375">
        <v>3329034</v>
      </c>
      <c r="N55" s="368"/>
      <c r="O55" s="425">
        <f>ROUND((K55*(-I55/100)+K55)-M55,0)</f>
        <v>1926118</v>
      </c>
      <c r="P55" s="421"/>
      <c r="Q55" s="425">
        <f>ROUND(O55/U55,0)</f>
        <v>116500</v>
      </c>
      <c r="R55" s="347"/>
      <c r="S55" s="432">
        <f>ROUND(Q55/K55*100,2)</f>
        <v>2.2599999999999998</v>
      </c>
      <c r="T55" s="330"/>
      <c r="U55" s="427">
        <v>16.533244080859781</v>
      </c>
      <c r="V55" s="276"/>
      <c r="W55" s="277"/>
    </row>
    <row r="56" spans="1:23" s="364" customFormat="1" ht="15" customHeight="1">
      <c r="A56" s="287"/>
      <c r="B56" s="350"/>
      <c r="C56" s="276"/>
      <c r="D56" s="346"/>
      <c r="E56" s="358"/>
      <c r="F56" s="346"/>
      <c r="G56" s="358"/>
      <c r="H56" s="351"/>
      <c r="I56" s="345"/>
      <c r="J56" s="346"/>
      <c r="K56" s="324"/>
      <c r="L56" s="289"/>
      <c r="M56" s="288"/>
      <c r="N56" s="288"/>
      <c r="O56" s="288"/>
      <c r="P56" s="288"/>
      <c r="Q56" s="288"/>
      <c r="R56" s="347"/>
      <c r="S56" s="325"/>
      <c r="T56" s="330"/>
      <c r="U56" s="326"/>
      <c r="V56" s="276"/>
      <c r="W56" s="277"/>
    </row>
    <row r="57" spans="1:23" s="348" customFormat="1" ht="15" customHeight="1">
      <c r="A57" s="307"/>
      <c r="B57" s="321" t="s">
        <v>438</v>
      </c>
      <c r="C57" s="320"/>
      <c r="D57" s="346"/>
      <c r="E57" s="343"/>
      <c r="F57" s="346"/>
      <c r="G57" s="343"/>
      <c r="H57" s="344"/>
      <c r="I57" s="345"/>
      <c r="J57" s="346"/>
      <c r="K57" s="337">
        <f>SUBTOTAL(9,K40:K55)</f>
        <v>355721060.69999993</v>
      </c>
      <c r="L57" s="338"/>
      <c r="M57" s="313">
        <f>SUBTOTAL(9,M40:M55)</f>
        <v>191302852</v>
      </c>
      <c r="N57" s="313"/>
      <c r="O57" s="313">
        <f>SUBTOTAL(9,O40:O55)</f>
        <v>171761246</v>
      </c>
      <c r="P57" s="313"/>
      <c r="Q57" s="313">
        <f>SUBTOTAL(9,Q40:Q55)</f>
        <v>10582577</v>
      </c>
      <c r="R57" s="377"/>
      <c r="S57" s="339">
        <f>ROUND(Q57/K57*100,2)</f>
        <v>2.97</v>
      </c>
      <c r="T57" s="340"/>
      <c r="U57" s="341">
        <v>16.205697618696426</v>
      </c>
      <c r="V57" s="320"/>
      <c r="W57" s="277"/>
    </row>
    <row r="58" spans="1:23" s="348" customFormat="1" ht="15" customHeight="1">
      <c r="A58" s="307"/>
      <c r="B58" s="321"/>
      <c r="C58" s="320"/>
      <c r="D58" s="346"/>
      <c r="E58" s="343"/>
      <c r="F58" s="346"/>
      <c r="G58" s="343"/>
      <c r="H58" s="344"/>
      <c r="I58" s="345"/>
      <c r="J58" s="346"/>
      <c r="K58" s="337"/>
      <c r="L58" s="338"/>
      <c r="M58" s="313"/>
      <c r="N58" s="313"/>
      <c r="O58" s="313"/>
      <c r="P58" s="313"/>
      <c r="Q58" s="313"/>
      <c r="R58" s="347"/>
      <c r="S58" s="339"/>
      <c r="T58" s="340"/>
      <c r="U58" s="341"/>
      <c r="V58" s="320"/>
      <c r="W58" s="277"/>
    </row>
    <row r="59" spans="1:23" s="348" customFormat="1" ht="15" customHeight="1">
      <c r="A59" s="307"/>
      <c r="B59" s="321" t="s">
        <v>258</v>
      </c>
      <c r="C59" s="320"/>
      <c r="D59" s="346"/>
      <c r="E59" s="343"/>
      <c r="F59" s="346"/>
      <c r="G59" s="343"/>
      <c r="H59" s="344"/>
      <c r="I59" s="345"/>
      <c r="J59" s="346"/>
      <c r="K59" s="337"/>
      <c r="L59" s="338"/>
      <c r="M59" s="313"/>
      <c r="N59" s="313"/>
      <c r="O59" s="313"/>
      <c r="P59" s="313"/>
      <c r="Q59" s="313"/>
      <c r="R59" s="347"/>
      <c r="S59" s="339"/>
      <c r="T59" s="340"/>
      <c r="U59" s="341"/>
      <c r="V59" s="320"/>
      <c r="W59" s="277"/>
    </row>
    <row r="60" spans="1:23" s="348" customFormat="1" ht="15" customHeight="1">
      <c r="A60" s="287">
        <v>3501</v>
      </c>
      <c r="B60" s="321"/>
      <c r="C60" s="276" t="s">
        <v>439</v>
      </c>
      <c r="D60" s="346"/>
      <c r="E60" s="281"/>
      <c r="F60" s="346"/>
      <c r="G60" s="281" t="s">
        <v>440</v>
      </c>
      <c r="H60" s="351"/>
      <c r="I60" s="335">
        <v>0</v>
      </c>
      <c r="J60" s="346"/>
      <c r="K60" s="367">
        <v>1333532.32</v>
      </c>
      <c r="L60" s="376"/>
      <c r="M60" s="368">
        <v>718038</v>
      </c>
      <c r="N60" s="368"/>
      <c r="O60" s="420">
        <f t="shared" ref="O60:O68" si="17">ROUND((K60*(-I60/100)+K60)-M60,0)</f>
        <v>615494</v>
      </c>
      <c r="P60" s="421"/>
      <c r="Q60" s="422">
        <f t="shared" ref="Q60:Q68" si="18">ROUND(O60/U60,0)</f>
        <v>12417</v>
      </c>
      <c r="R60" s="347"/>
      <c r="S60" s="424">
        <f t="shared" ref="S60:S68" si="19">ROUND(Q60/K60*100,2)</f>
        <v>0.93</v>
      </c>
      <c r="T60" s="330"/>
      <c r="U60" s="326">
        <v>49.568655875010066</v>
      </c>
      <c r="V60" s="320"/>
      <c r="W60" s="277"/>
    </row>
    <row r="61" spans="1:23" s="348" customFormat="1" ht="15" customHeight="1">
      <c r="A61" s="287">
        <v>3520</v>
      </c>
      <c r="B61" s="321"/>
      <c r="C61" s="276" t="s">
        <v>393</v>
      </c>
      <c r="D61" s="346"/>
      <c r="E61" s="281"/>
      <c r="F61" s="346"/>
      <c r="G61" s="281" t="s">
        <v>441</v>
      </c>
      <c r="H61" s="351"/>
      <c r="I61" s="323">
        <v>-15</v>
      </c>
      <c r="J61" s="346"/>
      <c r="K61" s="367">
        <v>5985540.2800000003</v>
      </c>
      <c r="L61" s="376"/>
      <c r="M61" s="368">
        <v>445312</v>
      </c>
      <c r="N61" s="368"/>
      <c r="O61" s="420">
        <f t="shared" si="17"/>
        <v>6438059</v>
      </c>
      <c r="P61" s="421"/>
      <c r="Q61" s="422">
        <f t="shared" si="18"/>
        <v>101410</v>
      </c>
      <c r="R61" s="347"/>
      <c r="S61" s="424">
        <f t="shared" si="19"/>
        <v>1.69</v>
      </c>
      <c r="T61" s="330"/>
      <c r="U61" s="326">
        <v>63.48544522236466</v>
      </c>
      <c r="V61" s="320"/>
      <c r="W61" s="277"/>
    </row>
    <row r="62" spans="1:23" s="348" customFormat="1" ht="15" customHeight="1">
      <c r="A62" s="287">
        <v>3530</v>
      </c>
      <c r="B62" s="321"/>
      <c r="C62" s="276" t="s">
        <v>442</v>
      </c>
      <c r="D62" s="346"/>
      <c r="E62" s="281"/>
      <c r="F62" s="346"/>
      <c r="G62" s="281" t="s">
        <v>443</v>
      </c>
      <c r="H62" s="351"/>
      <c r="I62" s="323">
        <v>-10</v>
      </c>
      <c r="J62" s="346"/>
      <c r="K62" s="367">
        <v>29941037.25</v>
      </c>
      <c r="L62" s="376"/>
      <c r="M62" s="368">
        <v>3024220</v>
      </c>
      <c r="N62" s="368"/>
      <c r="O62" s="420">
        <f t="shared" si="17"/>
        <v>29910921</v>
      </c>
      <c r="P62" s="421"/>
      <c r="Q62" s="422">
        <f t="shared" si="18"/>
        <v>692521</v>
      </c>
      <c r="R62" s="347"/>
      <c r="S62" s="424">
        <f t="shared" si="19"/>
        <v>2.31</v>
      </c>
      <c r="T62" s="330"/>
      <c r="U62" s="326">
        <v>43.191355930000675</v>
      </c>
      <c r="V62" s="320"/>
      <c r="W62" s="277"/>
    </row>
    <row r="63" spans="1:23" s="348" customFormat="1" ht="15" customHeight="1">
      <c r="A63" s="287">
        <v>3531</v>
      </c>
      <c r="B63" s="321"/>
      <c r="C63" s="276" t="s">
        <v>444</v>
      </c>
      <c r="D63" s="346"/>
      <c r="E63" s="281"/>
      <c r="F63" s="346"/>
      <c r="G63" s="281" t="s">
        <v>445</v>
      </c>
      <c r="H63" s="351"/>
      <c r="I63" s="323">
        <v>-10</v>
      </c>
      <c r="J63" s="346"/>
      <c r="K63" s="367">
        <v>9373633.9800000004</v>
      </c>
      <c r="L63" s="376"/>
      <c r="M63" s="368">
        <v>4731216</v>
      </c>
      <c r="N63" s="368"/>
      <c r="O63" s="420">
        <f t="shared" si="17"/>
        <v>5579781</v>
      </c>
      <c r="P63" s="421"/>
      <c r="Q63" s="422">
        <f t="shared" si="18"/>
        <v>236594</v>
      </c>
      <c r="R63" s="347"/>
      <c r="S63" s="424">
        <f t="shared" si="19"/>
        <v>2.52</v>
      </c>
      <c r="T63" s="330"/>
      <c r="U63" s="326">
        <v>23.583780653778202</v>
      </c>
      <c r="V63" s="320"/>
      <c r="W63" s="277"/>
    </row>
    <row r="64" spans="1:23" s="348" customFormat="1" ht="15" customHeight="1">
      <c r="A64" s="287">
        <v>3532</v>
      </c>
      <c r="B64" s="321"/>
      <c r="C64" s="276" t="s">
        <v>446</v>
      </c>
      <c r="D64" s="346"/>
      <c r="E64" s="281"/>
      <c r="F64" s="346"/>
      <c r="G64" s="281" t="s">
        <v>447</v>
      </c>
      <c r="H64" s="351"/>
      <c r="I64" s="323">
        <v>-10</v>
      </c>
      <c r="J64" s="346"/>
      <c r="K64" s="367">
        <v>11448790.49</v>
      </c>
      <c r="L64" s="376"/>
      <c r="M64" s="368">
        <v>2305016</v>
      </c>
      <c r="N64" s="368"/>
      <c r="O64" s="420">
        <f t="shared" si="17"/>
        <v>10288654</v>
      </c>
      <c r="P64" s="421"/>
      <c r="Q64" s="422">
        <f t="shared" si="18"/>
        <v>204290</v>
      </c>
      <c r="R64" s="347"/>
      <c r="S64" s="424">
        <f t="shared" si="19"/>
        <v>1.78</v>
      </c>
      <c r="T64" s="330"/>
      <c r="U64" s="326">
        <v>50.362983993342795</v>
      </c>
      <c r="V64" s="320"/>
      <c r="W64" s="277"/>
    </row>
    <row r="65" spans="1:23" s="348" customFormat="1" ht="15" customHeight="1">
      <c r="A65" s="287">
        <v>3534</v>
      </c>
      <c r="B65" s="321"/>
      <c r="C65" s="276" t="s">
        <v>448</v>
      </c>
      <c r="D65" s="346"/>
      <c r="E65" s="281"/>
      <c r="F65" s="346"/>
      <c r="G65" s="281" t="s">
        <v>449</v>
      </c>
      <c r="H65" s="351"/>
      <c r="I65" s="323">
        <v>-10</v>
      </c>
      <c r="J65" s="346"/>
      <c r="K65" s="367">
        <v>7672013.5</v>
      </c>
      <c r="L65" s="376"/>
      <c r="M65" s="368">
        <v>2029313</v>
      </c>
      <c r="N65" s="368"/>
      <c r="O65" s="420">
        <f t="shared" si="17"/>
        <v>6409902</v>
      </c>
      <c r="P65" s="421"/>
      <c r="Q65" s="422">
        <f t="shared" si="18"/>
        <v>219899</v>
      </c>
      <c r="R65" s="347"/>
      <c r="S65" s="424">
        <f t="shared" si="19"/>
        <v>2.87</v>
      </c>
      <c r="T65" s="330"/>
      <c r="U65" s="326">
        <v>29.149300360620103</v>
      </c>
      <c r="V65" s="320"/>
      <c r="W65" s="277"/>
    </row>
    <row r="66" spans="1:23" s="348" customFormat="1" ht="15" customHeight="1">
      <c r="A66" s="287">
        <v>3550</v>
      </c>
      <c r="B66" s="321"/>
      <c r="C66" s="276" t="s">
        <v>450</v>
      </c>
      <c r="D66" s="346"/>
      <c r="E66" s="281"/>
      <c r="F66" s="346"/>
      <c r="G66" s="281" t="s">
        <v>451</v>
      </c>
      <c r="H66" s="351"/>
      <c r="I66" s="323">
        <v>-30</v>
      </c>
      <c r="J66" s="346"/>
      <c r="K66" s="367">
        <v>15265498.48</v>
      </c>
      <c r="L66" s="376"/>
      <c r="M66" s="368">
        <v>1982378.7</v>
      </c>
      <c r="N66" s="368"/>
      <c r="O66" s="420">
        <f t="shared" si="17"/>
        <v>17862769</v>
      </c>
      <c r="P66" s="421"/>
      <c r="Q66" s="422">
        <f t="shared" si="18"/>
        <v>392346</v>
      </c>
      <c r="R66" s="347"/>
      <c r="S66" s="424">
        <f t="shared" si="19"/>
        <v>2.57</v>
      </c>
      <c r="T66" s="330"/>
      <c r="U66" s="326">
        <v>45.528102746045583</v>
      </c>
      <c r="V66" s="320"/>
      <c r="W66" s="277"/>
    </row>
    <row r="67" spans="1:23" s="348" customFormat="1" ht="15" customHeight="1">
      <c r="A67" s="287">
        <v>3560</v>
      </c>
      <c r="B67" s="321"/>
      <c r="C67" s="276" t="s">
        <v>452</v>
      </c>
      <c r="D67" s="346"/>
      <c r="E67" s="281"/>
      <c r="F67" s="346"/>
      <c r="G67" s="281" t="s">
        <v>451</v>
      </c>
      <c r="H67" s="351"/>
      <c r="I67" s="323">
        <v>-25</v>
      </c>
      <c r="J67" s="346"/>
      <c r="K67" s="367">
        <v>11048347.48</v>
      </c>
      <c r="L67" s="376"/>
      <c r="M67" s="368">
        <v>3077904</v>
      </c>
      <c r="N67" s="368"/>
      <c r="O67" s="420">
        <f t="shared" si="17"/>
        <v>10732530</v>
      </c>
      <c r="P67" s="421"/>
      <c r="Q67" s="422">
        <f t="shared" si="18"/>
        <v>231320</v>
      </c>
      <c r="R67" s="347"/>
      <c r="S67" s="424">
        <f t="shared" si="19"/>
        <v>2.09</v>
      </c>
      <c r="T67" s="330"/>
      <c r="U67" s="326">
        <v>46.396896074701715</v>
      </c>
      <c r="V67" s="320"/>
      <c r="W67" s="277"/>
    </row>
    <row r="68" spans="1:23" s="348" customFormat="1" ht="15" customHeight="1">
      <c r="A68" s="287">
        <v>3561</v>
      </c>
      <c r="B68" s="321"/>
      <c r="C68" s="276" t="s">
        <v>453</v>
      </c>
      <c r="D68" s="346"/>
      <c r="E68" s="281"/>
      <c r="F68" s="346"/>
      <c r="G68" s="281" t="s">
        <v>454</v>
      </c>
      <c r="H68" s="351"/>
      <c r="I68" s="335">
        <v>0</v>
      </c>
      <c r="J68" s="346"/>
      <c r="K68" s="374">
        <v>1841852.59</v>
      </c>
      <c r="L68" s="376"/>
      <c r="M68" s="375">
        <v>85851</v>
      </c>
      <c r="N68" s="368"/>
      <c r="O68" s="425">
        <f t="shared" si="17"/>
        <v>1756002</v>
      </c>
      <c r="P68" s="421"/>
      <c r="Q68" s="425">
        <f t="shared" si="18"/>
        <v>28365</v>
      </c>
      <c r="R68" s="347"/>
      <c r="S68" s="426">
        <f t="shared" si="19"/>
        <v>1.54</v>
      </c>
      <c r="T68" s="330"/>
      <c r="U68" s="427">
        <v>61.907350608143837</v>
      </c>
      <c r="V68" s="320"/>
      <c r="W68" s="277"/>
    </row>
    <row r="69" spans="1:23" s="348" customFormat="1" ht="15" customHeight="1">
      <c r="A69" s="307"/>
      <c r="B69" s="321"/>
      <c r="C69" s="320"/>
      <c r="D69" s="346"/>
      <c r="E69" s="358"/>
      <c r="F69" s="346"/>
      <c r="G69" s="358"/>
      <c r="H69" s="351"/>
      <c r="I69" s="345"/>
      <c r="J69" s="346"/>
      <c r="K69" s="337"/>
      <c r="L69" s="338"/>
      <c r="M69" s="313"/>
      <c r="N69" s="313"/>
      <c r="O69" s="313"/>
      <c r="P69" s="313"/>
      <c r="Q69" s="313"/>
      <c r="R69" s="347"/>
      <c r="S69" s="325"/>
      <c r="T69" s="330"/>
      <c r="U69" s="326"/>
      <c r="V69" s="320"/>
      <c r="W69" s="277"/>
    </row>
    <row r="70" spans="1:23" s="348" customFormat="1" ht="15" customHeight="1">
      <c r="A70" s="307"/>
      <c r="B70" s="321" t="s">
        <v>455</v>
      </c>
      <c r="C70" s="320"/>
      <c r="D70" s="346"/>
      <c r="E70" s="343"/>
      <c r="F70" s="346"/>
      <c r="G70" s="343"/>
      <c r="H70" s="344"/>
      <c r="I70" s="345"/>
      <c r="J70" s="346"/>
      <c r="K70" s="337">
        <f>SUBTOTAL(9,K60:K68)</f>
        <v>93910246.370000005</v>
      </c>
      <c r="L70" s="338"/>
      <c r="M70" s="313">
        <f>SUBTOTAL(9,M60:M68)</f>
        <v>18399248.699999999</v>
      </c>
      <c r="N70" s="313"/>
      <c r="O70" s="313">
        <f>SUBTOTAL(9,O60:O68)</f>
        <v>89594112</v>
      </c>
      <c r="P70" s="313"/>
      <c r="Q70" s="313">
        <f>SUBTOTAL(9,Q60:Q68)</f>
        <v>2119162</v>
      </c>
      <c r="R70" s="377"/>
      <c r="S70" s="339">
        <f>ROUND(Q70/K70*100,2)</f>
        <v>2.2599999999999998</v>
      </c>
      <c r="T70" s="340"/>
      <c r="U70" s="341">
        <v>42.278085394132212</v>
      </c>
      <c r="V70" s="320"/>
      <c r="W70" s="277"/>
    </row>
    <row r="71" spans="1:23" s="348" customFormat="1" ht="15" customHeight="1">
      <c r="A71" s="307"/>
      <c r="B71" s="321"/>
      <c r="C71" s="320"/>
      <c r="D71" s="346"/>
      <c r="E71" s="343"/>
      <c r="F71" s="346"/>
      <c r="G71" s="343"/>
      <c r="H71" s="344"/>
      <c r="I71" s="345"/>
      <c r="J71" s="346"/>
      <c r="K71" s="337"/>
      <c r="L71" s="338"/>
      <c r="M71" s="313"/>
      <c r="N71" s="313"/>
      <c r="O71" s="313"/>
      <c r="P71" s="313"/>
      <c r="Q71" s="313"/>
      <c r="R71" s="347"/>
      <c r="S71" s="339"/>
      <c r="T71" s="340"/>
      <c r="U71" s="341"/>
      <c r="V71" s="320"/>
      <c r="W71" s="277"/>
    </row>
    <row r="72" spans="1:23" s="348" customFormat="1" ht="15" customHeight="1">
      <c r="A72" s="307"/>
      <c r="B72" s="321"/>
      <c r="C72" s="320"/>
      <c r="D72" s="346"/>
      <c r="E72" s="343"/>
      <c r="F72" s="346"/>
      <c r="G72" s="343"/>
      <c r="H72" s="344"/>
      <c r="I72" s="345"/>
      <c r="J72" s="346"/>
      <c r="K72" s="337"/>
      <c r="L72" s="338"/>
      <c r="M72" s="313"/>
      <c r="N72" s="313"/>
      <c r="O72" s="313"/>
      <c r="P72" s="313"/>
      <c r="Q72" s="313"/>
      <c r="R72" s="347"/>
      <c r="S72" s="339"/>
      <c r="T72" s="340"/>
      <c r="U72" s="341"/>
      <c r="V72" s="320"/>
      <c r="W72" s="277"/>
    </row>
    <row r="73" spans="1:23" s="364" customFormat="1" ht="15" customHeight="1">
      <c r="A73" s="287"/>
      <c r="B73" s="321" t="s">
        <v>274</v>
      </c>
      <c r="C73" s="276"/>
      <c r="D73" s="346"/>
      <c r="E73" s="358"/>
      <c r="F73" s="346"/>
      <c r="G73" s="358"/>
      <c r="H73" s="351"/>
      <c r="I73" s="345"/>
      <c r="J73" s="346"/>
      <c r="K73" s="324"/>
      <c r="L73" s="289"/>
      <c r="M73" s="288"/>
      <c r="N73" s="288"/>
      <c r="O73" s="288"/>
      <c r="P73" s="288"/>
      <c r="Q73" s="288"/>
      <c r="R73" s="347"/>
      <c r="S73" s="325"/>
      <c r="T73" s="330"/>
      <c r="U73" s="326"/>
      <c r="V73" s="276"/>
      <c r="W73" s="277"/>
    </row>
    <row r="74" spans="1:23" ht="15" customHeight="1">
      <c r="A74" s="378">
        <v>3601</v>
      </c>
      <c r="B74" s="308"/>
      <c r="C74" s="276" t="s">
        <v>439</v>
      </c>
      <c r="E74" s="281"/>
      <c r="G74" s="281" t="s">
        <v>440</v>
      </c>
      <c r="H74" s="336"/>
      <c r="I74" s="323">
        <v>0</v>
      </c>
      <c r="J74" s="364"/>
      <c r="K74" s="367">
        <v>4497571.3099999996</v>
      </c>
      <c r="L74" s="376"/>
      <c r="M74" s="368">
        <v>3188000</v>
      </c>
      <c r="N74" s="368"/>
      <c r="O74" s="420">
        <f t="shared" ref="O74:O94" si="20">ROUND((K74*(-I74/100)+K74)-M74,0)</f>
        <v>1309571</v>
      </c>
      <c r="P74" s="421"/>
      <c r="Q74" s="422">
        <f t="shared" ref="Q74:Q94" si="21">ROUND(O74/U74,0)</f>
        <v>31113</v>
      </c>
      <c r="S74" s="424">
        <f t="shared" ref="S74:S94" si="22">ROUND(Q74/K74*100,2)</f>
        <v>0.69</v>
      </c>
      <c r="T74" s="330"/>
      <c r="U74" s="326">
        <v>42.090798058689295</v>
      </c>
      <c r="V74" s="293"/>
      <c r="W74" s="277"/>
    </row>
    <row r="75" spans="1:23" s="364" customFormat="1" ht="15" customHeight="1">
      <c r="A75" s="379">
        <v>3610</v>
      </c>
      <c r="C75" s="364" t="s">
        <v>393</v>
      </c>
      <c r="D75" s="346"/>
      <c r="E75" s="281"/>
      <c r="F75" s="346"/>
      <c r="G75" s="281" t="s">
        <v>441</v>
      </c>
      <c r="H75" s="380"/>
      <c r="I75" s="323">
        <v>-15</v>
      </c>
      <c r="J75" s="346"/>
      <c r="K75" s="367">
        <v>1420206</v>
      </c>
      <c r="L75" s="376"/>
      <c r="M75" s="368">
        <v>133335</v>
      </c>
      <c r="N75" s="368"/>
      <c r="O75" s="420">
        <f t="shared" si="20"/>
        <v>1499902</v>
      </c>
      <c r="P75" s="421"/>
      <c r="Q75" s="422">
        <f t="shared" si="21"/>
        <v>26676</v>
      </c>
      <c r="R75" s="347"/>
      <c r="S75" s="424">
        <f t="shared" si="22"/>
        <v>1.88</v>
      </c>
      <c r="T75" s="330"/>
      <c r="U75" s="326">
        <v>56.226645674014094</v>
      </c>
      <c r="W75" s="277"/>
    </row>
    <row r="76" spans="1:23" s="364" customFormat="1" ht="15" customHeight="1">
      <c r="A76" s="379">
        <v>3620</v>
      </c>
      <c r="C76" s="364" t="s">
        <v>442</v>
      </c>
      <c r="D76" s="346"/>
      <c r="E76" s="281"/>
      <c r="F76" s="346"/>
      <c r="G76" s="281" t="s">
        <v>456</v>
      </c>
      <c r="H76" s="351"/>
      <c r="I76" s="323">
        <v>-10</v>
      </c>
      <c r="J76" s="346"/>
      <c r="K76" s="367">
        <v>74309691.329999998</v>
      </c>
      <c r="L76" s="376"/>
      <c r="M76" s="368">
        <v>2701461</v>
      </c>
      <c r="N76" s="368"/>
      <c r="O76" s="420">
        <f t="shared" si="20"/>
        <v>79039199</v>
      </c>
      <c r="P76" s="421"/>
      <c r="Q76" s="422">
        <f t="shared" si="21"/>
        <v>2908569</v>
      </c>
      <c r="R76" s="347"/>
      <c r="S76" s="424">
        <f t="shared" si="22"/>
        <v>3.91</v>
      </c>
      <c r="T76" s="330"/>
      <c r="U76" s="326">
        <v>27.174599949322157</v>
      </c>
      <c r="W76" s="277"/>
    </row>
    <row r="77" spans="1:23" s="364" customFormat="1" ht="15" customHeight="1">
      <c r="A77" s="379">
        <v>3622</v>
      </c>
      <c r="C77" s="364" t="s">
        <v>446</v>
      </c>
      <c r="D77" s="346"/>
      <c r="E77" s="281"/>
      <c r="F77" s="346"/>
      <c r="G77" s="281" t="s">
        <v>447</v>
      </c>
      <c r="H77" s="380"/>
      <c r="I77" s="323">
        <v>-10</v>
      </c>
      <c r="J77" s="346"/>
      <c r="K77" s="367">
        <v>42685560.460000001</v>
      </c>
      <c r="L77" s="376"/>
      <c r="M77" s="368">
        <v>10534388</v>
      </c>
      <c r="N77" s="368"/>
      <c r="O77" s="420">
        <f t="shared" si="20"/>
        <v>36419729</v>
      </c>
      <c r="P77" s="421"/>
      <c r="Q77" s="422">
        <f t="shared" si="21"/>
        <v>739611</v>
      </c>
      <c r="R77" s="347"/>
      <c r="S77" s="424">
        <f t="shared" si="22"/>
        <v>1.73</v>
      </c>
      <c r="T77" s="330"/>
      <c r="U77" s="326">
        <v>49.241735182413457</v>
      </c>
      <c r="W77" s="277"/>
    </row>
    <row r="78" spans="1:23" s="364" customFormat="1" ht="15" customHeight="1">
      <c r="A78" s="379">
        <v>3640</v>
      </c>
      <c r="C78" s="364" t="s">
        <v>457</v>
      </c>
      <c r="D78" s="346"/>
      <c r="E78" s="281"/>
      <c r="F78" s="346"/>
      <c r="G78" s="281" t="s">
        <v>458</v>
      </c>
      <c r="H78" s="380"/>
      <c r="I78" s="323">
        <v>-50</v>
      </c>
      <c r="J78" s="346"/>
      <c r="K78" s="367">
        <v>74482036.530000001</v>
      </c>
      <c r="L78" s="376"/>
      <c r="M78" s="368">
        <v>30437147</v>
      </c>
      <c r="N78" s="368"/>
      <c r="O78" s="420">
        <f t="shared" si="20"/>
        <v>81285908</v>
      </c>
      <c r="P78" s="421"/>
      <c r="Q78" s="422">
        <f t="shared" si="21"/>
        <v>1770540</v>
      </c>
      <c r="R78" s="347"/>
      <c r="S78" s="424">
        <f t="shared" si="22"/>
        <v>2.38</v>
      </c>
      <c r="T78" s="330"/>
      <c r="U78" s="326">
        <v>45.91023529544659</v>
      </c>
      <c r="W78" s="277"/>
    </row>
    <row r="79" spans="1:23" s="364" customFormat="1" ht="15" customHeight="1">
      <c r="A79" s="379">
        <v>3650</v>
      </c>
      <c r="C79" s="364" t="s">
        <v>452</v>
      </c>
      <c r="D79" s="346"/>
      <c r="E79" s="281"/>
      <c r="F79" s="346"/>
      <c r="G79" s="281" t="s">
        <v>459</v>
      </c>
      <c r="H79" s="380"/>
      <c r="I79" s="323">
        <v>-40</v>
      </c>
      <c r="J79" s="346"/>
      <c r="K79" s="367">
        <v>144890225.86000001</v>
      </c>
      <c r="L79" s="376"/>
      <c r="M79" s="368">
        <v>36592558</v>
      </c>
      <c r="N79" s="368"/>
      <c r="O79" s="420">
        <f t="shared" si="20"/>
        <v>166253758</v>
      </c>
      <c r="P79" s="421"/>
      <c r="Q79" s="422">
        <f t="shared" si="21"/>
        <v>3640144</v>
      </c>
      <c r="R79" s="347"/>
      <c r="S79" s="424">
        <f t="shared" si="22"/>
        <v>2.5099999999999998</v>
      </c>
      <c r="T79" s="330"/>
      <c r="U79" s="326">
        <v>45.672302524295745</v>
      </c>
      <c r="W79" s="277"/>
    </row>
    <row r="80" spans="1:23" s="364" customFormat="1" ht="15" customHeight="1">
      <c r="A80" s="379">
        <v>3651</v>
      </c>
      <c r="C80" s="276" t="s">
        <v>453</v>
      </c>
      <c r="D80" s="346"/>
      <c r="E80" s="281"/>
      <c r="F80" s="346"/>
      <c r="G80" s="281" t="s">
        <v>454</v>
      </c>
      <c r="H80" s="380"/>
      <c r="I80" s="323">
        <v>0</v>
      </c>
      <c r="J80" s="346"/>
      <c r="K80" s="367">
        <v>7177611.9199999999</v>
      </c>
      <c r="L80" s="376"/>
      <c r="M80" s="368">
        <v>526432</v>
      </c>
      <c r="N80" s="368"/>
      <c r="O80" s="420">
        <f t="shared" si="20"/>
        <v>6651180</v>
      </c>
      <c r="P80" s="421"/>
      <c r="Q80" s="422">
        <f t="shared" si="21"/>
        <v>107441</v>
      </c>
      <c r="R80" s="347"/>
      <c r="S80" s="424">
        <f t="shared" si="22"/>
        <v>1.5</v>
      </c>
      <c r="T80" s="330"/>
      <c r="U80" s="326">
        <v>61.905417857242583</v>
      </c>
      <c r="W80" s="277"/>
    </row>
    <row r="81" spans="1:25" s="364" customFormat="1" ht="15" customHeight="1">
      <c r="A81" s="379">
        <v>3660</v>
      </c>
      <c r="C81" s="364" t="s">
        <v>460</v>
      </c>
      <c r="D81" s="346"/>
      <c r="E81" s="281"/>
      <c r="F81" s="346"/>
      <c r="G81" s="281" t="s">
        <v>461</v>
      </c>
      <c r="H81" s="380"/>
      <c r="I81" s="323">
        <v>-25</v>
      </c>
      <c r="J81" s="346"/>
      <c r="K81" s="367">
        <v>43372544.850000001</v>
      </c>
      <c r="L81" s="376"/>
      <c r="M81" s="368">
        <v>8759919</v>
      </c>
      <c r="N81" s="368"/>
      <c r="O81" s="420">
        <f t="shared" si="20"/>
        <v>45455762</v>
      </c>
      <c r="P81" s="421"/>
      <c r="Q81" s="422">
        <f t="shared" si="21"/>
        <v>694427</v>
      </c>
      <c r="R81" s="347"/>
      <c r="S81" s="424">
        <f t="shared" si="22"/>
        <v>1.6</v>
      </c>
      <c r="T81" s="330"/>
      <c r="U81" s="326">
        <v>65.457941583492584</v>
      </c>
      <c r="W81" s="277"/>
    </row>
    <row r="82" spans="1:25" s="364" customFormat="1" ht="15" customHeight="1">
      <c r="A82" s="379">
        <v>3670</v>
      </c>
      <c r="C82" s="364" t="s">
        <v>462</v>
      </c>
      <c r="D82" s="346"/>
      <c r="E82" s="281"/>
      <c r="F82" s="346"/>
      <c r="G82" s="281" t="s">
        <v>463</v>
      </c>
      <c r="H82" s="380"/>
      <c r="I82" s="323">
        <v>-35</v>
      </c>
      <c r="J82" s="346"/>
      <c r="K82" s="367">
        <v>81870581.370000005</v>
      </c>
      <c r="L82" s="376"/>
      <c r="M82" s="368">
        <v>19997687</v>
      </c>
      <c r="N82" s="368"/>
      <c r="O82" s="420">
        <f t="shared" si="20"/>
        <v>90527598</v>
      </c>
      <c r="P82" s="421"/>
      <c r="Q82" s="422">
        <f t="shared" si="21"/>
        <v>2074660</v>
      </c>
      <c r="R82" s="347"/>
      <c r="S82" s="424">
        <f t="shared" si="22"/>
        <v>2.5299999999999998</v>
      </c>
      <c r="T82" s="330"/>
      <c r="U82" s="326">
        <v>43.634907888521489</v>
      </c>
      <c r="W82" s="277"/>
    </row>
    <row r="83" spans="1:25" s="364" customFormat="1" ht="15" customHeight="1">
      <c r="A83" s="379">
        <v>3680</v>
      </c>
      <c r="C83" s="371" t="s">
        <v>464</v>
      </c>
      <c r="D83" s="346"/>
      <c r="E83" s="281"/>
      <c r="F83" s="346"/>
      <c r="G83" s="281" t="s">
        <v>465</v>
      </c>
      <c r="H83" s="380"/>
      <c r="I83" s="323">
        <v>-15</v>
      </c>
      <c r="J83" s="346"/>
      <c r="K83" s="367">
        <v>73741779.670000002</v>
      </c>
      <c r="L83" s="376"/>
      <c r="M83" s="368">
        <v>27436641</v>
      </c>
      <c r="N83" s="368"/>
      <c r="O83" s="420">
        <f t="shared" si="20"/>
        <v>57366406</v>
      </c>
      <c r="P83" s="421"/>
      <c r="Q83" s="422">
        <f t="shared" si="21"/>
        <v>1498764</v>
      </c>
      <c r="R83" s="347"/>
      <c r="S83" s="424">
        <f t="shared" si="22"/>
        <v>2.0299999999999998</v>
      </c>
      <c r="T83" s="330"/>
      <c r="U83" s="326">
        <v>38.275809934052326</v>
      </c>
      <c r="W83" s="277"/>
    </row>
    <row r="84" spans="1:25" s="364" customFormat="1" ht="15" customHeight="1">
      <c r="A84" s="379">
        <v>3682</v>
      </c>
      <c r="C84" s="364" t="s">
        <v>466</v>
      </c>
      <c r="D84" s="346"/>
      <c r="E84" s="281"/>
      <c r="F84" s="346"/>
      <c r="G84" s="281" t="s">
        <v>467</v>
      </c>
      <c r="H84" s="380"/>
      <c r="I84" s="323">
        <v>-15</v>
      </c>
      <c r="J84" s="346"/>
      <c r="K84" s="367">
        <v>273660.52</v>
      </c>
      <c r="L84" s="376"/>
      <c r="M84" s="368">
        <v>279832</v>
      </c>
      <c r="N84" s="368"/>
      <c r="O84" s="420">
        <f t="shared" si="20"/>
        <v>34878</v>
      </c>
      <c r="P84" s="421"/>
      <c r="Q84" s="422">
        <f t="shared" si="21"/>
        <v>1453</v>
      </c>
      <c r="R84" s="347"/>
      <c r="S84" s="424">
        <f t="shared" si="22"/>
        <v>0.53</v>
      </c>
      <c r="T84" s="330"/>
      <c r="U84" s="326">
        <v>24.00412938747419</v>
      </c>
      <c r="W84" s="277"/>
    </row>
    <row r="85" spans="1:25" s="364" customFormat="1" ht="15" customHeight="1">
      <c r="A85" s="379">
        <v>3691</v>
      </c>
      <c r="C85" s="364" t="s">
        <v>468</v>
      </c>
      <c r="D85" s="346"/>
      <c r="E85" s="281"/>
      <c r="F85" s="346"/>
      <c r="G85" s="281" t="s">
        <v>454</v>
      </c>
      <c r="H85" s="380"/>
      <c r="I85" s="323">
        <v>-40</v>
      </c>
      <c r="J85" s="346"/>
      <c r="K85" s="367">
        <v>2765626.1</v>
      </c>
      <c r="L85" s="376"/>
      <c r="M85" s="368">
        <v>754485</v>
      </c>
      <c r="N85" s="368"/>
      <c r="O85" s="420">
        <f t="shared" si="20"/>
        <v>3117392</v>
      </c>
      <c r="P85" s="421"/>
      <c r="Q85" s="422">
        <f t="shared" si="21"/>
        <v>54614</v>
      </c>
      <c r="R85" s="347"/>
      <c r="S85" s="424">
        <f t="shared" si="22"/>
        <v>1.97</v>
      </c>
      <c r="T85" s="330"/>
      <c r="U85" s="326">
        <v>57.080455560845202</v>
      </c>
      <c r="W85" s="277"/>
    </row>
    <row r="86" spans="1:25" s="364" customFormat="1" ht="15" customHeight="1">
      <c r="A86" s="379">
        <v>3692</v>
      </c>
      <c r="C86" s="364" t="s">
        <v>469</v>
      </c>
      <c r="D86" s="346"/>
      <c r="E86" s="281"/>
      <c r="F86" s="346"/>
      <c r="G86" s="281" t="s">
        <v>470</v>
      </c>
      <c r="H86" s="380"/>
      <c r="I86" s="323">
        <v>-40</v>
      </c>
      <c r="J86" s="346"/>
      <c r="K86" s="367">
        <v>19464620.52</v>
      </c>
      <c r="L86" s="376"/>
      <c r="M86" s="368">
        <v>10671301</v>
      </c>
      <c r="N86" s="368"/>
      <c r="O86" s="420">
        <f t="shared" si="20"/>
        <v>16579168</v>
      </c>
      <c r="P86" s="421"/>
      <c r="Q86" s="422">
        <f t="shared" si="21"/>
        <v>330957</v>
      </c>
      <c r="R86" s="347"/>
      <c r="S86" s="424">
        <f t="shared" si="22"/>
        <v>1.7</v>
      </c>
      <c r="T86" s="330"/>
      <c r="U86" s="326">
        <v>50.09462860734174</v>
      </c>
      <c r="W86" s="277"/>
    </row>
    <row r="87" spans="1:25" s="364" customFormat="1" ht="15" customHeight="1">
      <c r="A87" s="381">
        <v>3700</v>
      </c>
      <c r="B87" s="371"/>
      <c r="C87" s="371" t="s">
        <v>471</v>
      </c>
      <c r="D87" s="366"/>
      <c r="E87" s="281"/>
      <c r="F87" s="366"/>
      <c r="G87" s="281" t="s">
        <v>472</v>
      </c>
      <c r="H87" s="380"/>
      <c r="I87" s="323">
        <v>-2</v>
      </c>
      <c r="J87" s="366"/>
      <c r="K87" s="367">
        <v>2620523.38</v>
      </c>
      <c r="L87" s="376"/>
      <c r="M87" s="368">
        <v>834658</v>
      </c>
      <c r="N87" s="368"/>
      <c r="O87" s="420">
        <f t="shared" si="20"/>
        <v>1838276</v>
      </c>
      <c r="P87" s="421"/>
      <c r="Q87" s="422">
        <f t="shared" si="21"/>
        <v>120438</v>
      </c>
      <c r="R87" s="347"/>
      <c r="S87" s="424">
        <f t="shared" si="22"/>
        <v>4.5999999999999996</v>
      </c>
      <c r="T87" s="330"/>
      <c r="U87" s="326">
        <v>15.263255783058503</v>
      </c>
      <c r="W87" s="277"/>
    </row>
    <row r="88" spans="1:25" s="364" customFormat="1" ht="15" customHeight="1">
      <c r="A88" s="381">
        <v>3702</v>
      </c>
      <c r="B88" s="371"/>
      <c r="C88" s="371" t="s">
        <v>473</v>
      </c>
      <c r="D88" s="366"/>
      <c r="E88" s="281"/>
      <c r="F88" s="366"/>
      <c r="G88" s="281" t="s">
        <v>474</v>
      </c>
      <c r="H88" s="380"/>
      <c r="I88" s="323">
        <v>0</v>
      </c>
      <c r="J88" s="366"/>
      <c r="K88" s="367">
        <v>25906841.190000001</v>
      </c>
      <c r="L88" s="376"/>
      <c r="M88" s="368">
        <v>6086656</v>
      </c>
      <c r="N88" s="368"/>
      <c r="O88" s="420">
        <f t="shared" si="20"/>
        <v>19820185</v>
      </c>
      <c r="P88" s="421"/>
      <c r="Q88" s="422">
        <f t="shared" si="21"/>
        <v>1586353</v>
      </c>
      <c r="R88" s="347"/>
      <c r="S88" s="424">
        <f t="shared" si="22"/>
        <v>6.12</v>
      </c>
      <c r="T88" s="330"/>
      <c r="U88" s="326">
        <v>12.494183198821448</v>
      </c>
      <c r="W88" s="277"/>
    </row>
    <row r="89" spans="1:25" s="364" customFormat="1" ht="15" customHeight="1">
      <c r="A89" s="381">
        <v>3711</v>
      </c>
      <c r="B89" s="371"/>
      <c r="C89" s="371" t="s">
        <v>475</v>
      </c>
      <c r="D89" s="366"/>
      <c r="E89" s="281"/>
      <c r="F89" s="366"/>
      <c r="G89" s="281" t="s">
        <v>476</v>
      </c>
      <c r="H89" s="380"/>
      <c r="I89" s="323">
        <v>0</v>
      </c>
      <c r="J89" s="366"/>
      <c r="K89" s="367">
        <v>1051.24</v>
      </c>
      <c r="L89" s="376"/>
      <c r="M89" s="368">
        <v>130.94999999999999</v>
      </c>
      <c r="N89" s="368"/>
      <c r="O89" s="420">
        <f t="shared" si="20"/>
        <v>920</v>
      </c>
      <c r="P89" s="421"/>
      <c r="Q89" s="422">
        <f t="shared" si="21"/>
        <v>48</v>
      </c>
      <c r="R89" s="347"/>
      <c r="S89" s="424">
        <f t="shared" si="22"/>
        <v>4.57</v>
      </c>
      <c r="T89" s="330"/>
      <c r="U89" s="326">
        <v>19.166666666666668</v>
      </c>
      <c r="W89" s="277"/>
    </row>
    <row r="90" spans="1:25" s="364" customFormat="1" ht="15" customHeight="1">
      <c r="A90" s="379">
        <v>3712</v>
      </c>
      <c r="C90" s="364" t="s">
        <v>477</v>
      </c>
      <c r="D90" s="346"/>
      <c r="E90" s="281"/>
      <c r="F90" s="346"/>
      <c r="G90" s="281" t="s">
        <v>478</v>
      </c>
      <c r="H90" s="380"/>
      <c r="I90" s="323">
        <v>-5</v>
      </c>
      <c r="J90" s="346"/>
      <c r="K90" s="367">
        <v>861284.3</v>
      </c>
      <c r="L90" s="376"/>
      <c r="M90" s="368">
        <v>124052</v>
      </c>
      <c r="N90" s="368"/>
      <c r="O90" s="420">
        <f t="shared" si="20"/>
        <v>780297</v>
      </c>
      <c r="P90" s="421"/>
      <c r="Q90" s="422">
        <f t="shared" si="21"/>
        <v>92852</v>
      </c>
      <c r="R90" s="347"/>
      <c r="S90" s="424">
        <f t="shared" si="22"/>
        <v>10.78</v>
      </c>
      <c r="T90" s="330"/>
      <c r="U90" s="326">
        <v>8.4036638952311211</v>
      </c>
      <c r="W90" s="277"/>
      <c r="X90" s="291"/>
      <c r="Y90" s="291"/>
    </row>
    <row r="91" spans="1:25" s="364" customFormat="1" ht="15" customHeight="1">
      <c r="A91" s="379">
        <v>3720</v>
      </c>
      <c r="C91" s="371" t="s">
        <v>479</v>
      </c>
      <c r="D91" s="346"/>
      <c r="E91" s="281"/>
      <c r="F91" s="346"/>
      <c r="G91" s="281" t="s">
        <v>480</v>
      </c>
      <c r="H91" s="380"/>
      <c r="I91" s="323">
        <v>0</v>
      </c>
      <c r="J91" s="346"/>
      <c r="K91" s="367">
        <v>9647.36</v>
      </c>
      <c r="L91" s="376"/>
      <c r="M91" s="368">
        <v>9647.36</v>
      </c>
      <c r="N91" s="368"/>
      <c r="O91" s="420">
        <f t="shared" si="20"/>
        <v>0</v>
      </c>
      <c r="P91" s="421"/>
      <c r="Q91" s="422">
        <v>0</v>
      </c>
      <c r="R91" s="347"/>
      <c r="S91" s="424">
        <f t="shared" si="22"/>
        <v>0</v>
      </c>
      <c r="T91" s="383"/>
      <c r="U91" s="384"/>
      <c r="W91" s="277"/>
    </row>
    <row r="92" spans="1:25" s="371" customFormat="1" ht="15" customHeight="1">
      <c r="A92" s="381">
        <v>3731</v>
      </c>
      <c r="C92" s="371" t="s">
        <v>481</v>
      </c>
      <c r="D92" s="346"/>
      <c r="E92" s="281"/>
      <c r="F92" s="346"/>
      <c r="G92" s="281" t="s">
        <v>482</v>
      </c>
      <c r="H92" s="380"/>
      <c r="I92" s="323">
        <v>-15</v>
      </c>
      <c r="J92" s="346"/>
      <c r="K92" s="367">
        <v>2507459.2200000002</v>
      </c>
      <c r="L92" s="376"/>
      <c r="M92" s="368">
        <v>2105390</v>
      </c>
      <c r="N92" s="368"/>
      <c r="O92" s="420">
        <f t="shared" si="20"/>
        <v>778188</v>
      </c>
      <c r="P92" s="421"/>
      <c r="Q92" s="422">
        <f t="shared" si="21"/>
        <v>31453</v>
      </c>
      <c r="R92" s="347"/>
      <c r="S92" s="424">
        <f t="shared" si="22"/>
        <v>1.25</v>
      </c>
      <c r="T92" s="330"/>
      <c r="U92" s="326">
        <v>24.741296537691159</v>
      </c>
      <c r="W92" s="277"/>
    </row>
    <row r="93" spans="1:25" s="371" customFormat="1" ht="15" customHeight="1">
      <c r="A93" s="381">
        <v>3732</v>
      </c>
      <c r="C93" s="371" t="s">
        <v>483</v>
      </c>
      <c r="D93" s="366"/>
      <c r="E93" s="281"/>
      <c r="F93" s="366"/>
      <c r="G93" s="281" t="s">
        <v>467</v>
      </c>
      <c r="H93" s="380"/>
      <c r="I93" s="323">
        <v>-20</v>
      </c>
      <c r="J93" s="366"/>
      <c r="K93" s="367">
        <v>3368422.54</v>
      </c>
      <c r="L93" s="367"/>
      <c r="M93" s="368">
        <v>2568569</v>
      </c>
      <c r="N93" s="368"/>
      <c r="O93" s="420">
        <f t="shared" si="20"/>
        <v>1473538</v>
      </c>
      <c r="P93" s="421"/>
      <c r="Q93" s="422">
        <f t="shared" si="21"/>
        <v>37692</v>
      </c>
      <c r="R93" s="347"/>
      <c r="S93" s="424">
        <f t="shared" si="22"/>
        <v>1.1200000000000001</v>
      </c>
      <c r="T93" s="369"/>
      <c r="U93" s="370">
        <v>39.094184442321975</v>
      </c>
      <c r="W93" s="277"/>
    </row>
    <row r="94" spans="1:25" s="371" customFormat="1" ht="15" customHeight="1">
      <c r="A94" s="381">
        <v>3733</v>
      </c>
      <c r="C94" s="371" t="s">
        <v>484</v>
      </c>
      <c r="D94" s="366"/>
      <c r="E94" s="281"/>
      <c r="F94" s="366"/>
      <c r="G94" s="281" t="s">
        <v>485</v>
      </c>
      <c r="H94" s="380"/>
      <c r="I94" s="323">
        <v>-10</v>
      </c>
      <c r="J94" s="366"/>
      <c r="K94" s="374">
        <v>3858522.09</v>
      </c>
      <c r="L94" s="367"/>
      <c r="M94" s="375">
        <v>852584</v>
      </c>
      <c r="N94" s="368"/>
      <c r="O94" s="425">
        <f t="shared" si="20"/>
        <v>3391790</v>
      </c>
      <c r="P94" s="421"/>
      <c r="Q94" s="425">
        <f t="shared" si="21"/>
        <v>162629</v>
      </c>
      <c r="R94" s="347"/>
      <c r="S94" s="426">
        <f t="shared" si="22"/>
        <v>4.21</v>
      </c>
      <c r="T94" s="369"/>
      <c r="U94" s="428">
        <v>20.855997392838916</v>
      </c>
      <c r="W94" s="277"/>
    </row>
    <row r="95" spans="1:25" s="364" customFormat="1" ht="15" customHeight="1">
      <c r="A95" s="379"/>
      <c r="D95" s="346"/>
      <c r="F95" s="346"/>
      <c r="H95" s="385"/>
      <c r="J95" s="346"/>
      <c r="K95" s="386"/>
      <c r="L95" s="387"/>
      <c r="M95" s="372"/>
      <c r="N95" s="372"/>
      <c r="O95" s="372"/>
      <c r="P95" s="372"/>
      <c r="Q95" s="372"/>
      <c r="R95" s="347"/>
      <c r="S95" s="325"/>
      <c r="T95" s="330"/>
      <c r="U95" s="326"/>
      <c r="W95" s="277"/>
    </row>
    <row r="96" spans="1:25" s="348" customFormat="1" ht="15" customHeight="1">
      <c r="A96" s="388"/>
      <c r="B96" s="321" t="s">
        <v>486</v>
      </c>
      <c r="D96" s="346"/>
      <c r="E96" s="389"/>
      <c r="F96" s="346"/>
      <c r="G96" s="389"/>
      <c r="H96" s="390"/>
      <c r="I96" s="345"/>
      <c r="J96" s="346"/>
      <c r="K96" s="337">
        <f>SUBTOTAL(9,K74:K94)</f>
        <v>610085467.76000011</v>
      </c>
      <c r="L96" s="391"/>
      <c r="M96" s="313">
        <f>SUBTOTAL(9,M74:M94)</f>
        <v>164594873.31</v>
      </c>
      <c r="N96" s="392"/>
      <c r="O96" s="313">
        <f>SUBTOTAL(9,O74:O94)</f>
        <v>613623645</v>
      </c>
      <c r="P96" s="392"/>
      <c r="Q96" s="313">
        <f>SUBTOTAL(9,Q74:Q94)</f>
        <v>15910434</v>
      </c>
      <c r="R96" s="377"/>
      <c r="S96" s="339">
        <f>ROUND(Q96/K96*100,2)</f>
        <v>2.61</v>
      </c>
      <c r="T96" s="340"/>
      <c r="U96" s="341">
        <v>38.567373146452198</v>
      </c>
      <c r="W96" s="277"/>
    </row>
    <row r="97" spans="1:23" s="364" customFormat="1" ht="15" customHeight="1">
      <c r="A97" s="379"/>
      <c r="D97" s="346"/>
      <c r="E97" s="393"/>
      <c r="F97" s="346"/>
      <c r="G97" s="393"/>
      <c r="H97" s="380"/>
      <c r="I97" s="345"/>
      <c r="J97" s="346"/>
      <c r="K97" s="386"/>
      <c r="L97" s="387"/>
      <c r="M97" s="372"/>
      <c r="N97" s="372"/>
      <c r="O97" s="372"/>
      <c r="P97" s="372"/>
      <c r="Q97" s="372"/>
      <c r="R97" s="347"/>
      <c r="S97" s="325"/>
      <c r="T97" s="330"/>
      <c r="U97" s="326"/>
      <c r="W97" s="277"/>
    </row>
    <row r="98" spans="1:23" s="364" customFormat="1" ht="15" customHeight="1">
      <c r="A98" s="379"/>
      <c r="D98" s="346"/>
      <c r="E98" s="393"/>
      <c r="F98" s="346"/>
      <c r="G98" s="393"/>
      <c r="H98" s="380"/>
      <c r="I98" s="345"/>
      <c r="J98" s="346"/>
      <c r="K98" s="386"/>
      <c r="L98" s="387"/>
      <c r="M98" s="372"/>
      <c r="N98" s="372"/>
      <c r="O98" s="372"/>
      <c r="P98" s="372"/>
      <c r="Q98" s="372"/>
      <c r="R98" s="347"/>
      <c r="S98" s="325"/>
      <c r="T98" s="330"/>
      <c r="U98" s="326"/>
      <c r="W98" s="277"/>
    </row>
    <row r="99" spans="1:23" s="364" customFormat="1" ht="15" customHeight="1">
      <c r="A99" s="379"/>
      <c r="B99" s="321" t="s">
        <v>303</v>
      </c>
      <c r="D99" s="346"/>
      <c r="E99" s="393"/>
      <c r="F99" s="346"/>
      <c r="G99" s="393"/>
      <c r="H99" s="380"/>
      <c r="I99" s="345"/>
      <c r="J99" s="346"/>
      <c r="K99" s="386"/>
      <c r="L99" s="387"/>
      <c r="M99" s="372"/>
      <c r="N99" s="372"/>
      <c r="O99" s="372"/>
      <c r="P99" s="372"/>
      <c r="Q99" s="372"/>
      <c r="R99" s="347"/>
      <c r="S99" s="325"/>
      <c r="T99" s="330"/>
      <c r="U99" s="326"/>
      <c r="W99" s="277"/>
    </row>
    <row r="100" spans="1:23" s="364" customFormat="1" ht="15" customHeight="1">
      <c r="A100" s="379">
        <v>3900</v>
      </c>
      <c r="C100" s="364" t="s">
        <v>393</v>
      </c>
      <c r="D100" s="346"/>
      <c r="E100" s="281"/>
      <c r="F100" s="346"/>
      <c r="G100" s="281" t="s">
        <v>487</v>
      </c>
      <c r="H100" s="380"/>
      <c r="I100" s="323">
        <v>-10</v>
      </c>
      <c r="J100" s="346"/>
      <c r="K100" s="367">
        <v>165341.66</v>
      </c>
      <c r="L100" s="376"/>
      <c r="M100" s="368">
        <v>51643</v>
      </c>
      <c r="N100" s="368"/>
      <c r="O100" s="420">
        <f t="shared" ref="O100:O107" si="23">ROUND((K100*(-I100/100)+K100)-M100,0)</f>
        <v>130233</v>
      </c>
      <c r="P100" s="421"/>
      <c r="Q100" s="422">
        <f t="shared" ref="Q100:Q107" si="24">ROUND(O100/U100,0)</f>
        <v>5505</v>
      </c>
      <c r="R100" s="347"/>
      <c r="S100" s="429">
        <f t="shared" ref="S100:S107" si="25">ROUND(Q100/K100*100,2)</f>
        <v>3.33</v>
      </c>
      <c r="T100" s="330"/>
      <c r="U100" s="326">
        <v>23.657220708446868</v>
      </c>
      <c r="W100" s="277"/>
    </row>
    <row r="101" spans="1:23" s="364" customFormat="1" ht="15" customHeight="1">
      <c r="A101" s="379">
        <v>3910</v>
      </c>
      <c r="C101" s="276" t="s">
        <v>402</v>
      </c>
      <c r="D101" s="346"/>
      <c r="E101" s="281"/>
      <c r="F101" s="346"/>
      <c r="G101" s="281" t="s">
        <v>403</v>
      </c>
      <c r="H101" s="380"/>
      <c r="I101" s="335">
        <v>0</v>
      </c>
      <c r="J101" s="346"/>
      <c r="K101" s="367">
        <v>374028.27</v>
      </c>
      <c r="L101" s="376"/>
      <c r="M101" s="368">
        <v>20503</v>
      </c>
      <c r="N101" s="368"/>
      <c r="O101" s="420">
        <f t="shared" si="23"/>
        <v>353525</v>
      </c>
      <c r="P101" s="421"/>
      <c r="Q101" s="422">
        <f t="shared" si="24"/>
        <v>18699</v>
      </c>
      <c r="R101" s="347"/>
      <c r="S101" s="429">
        <f t="shared" si="25"/>
        <v>5</v>
      </c>
      <c r="T101" s="330"/>
      <c r="U101" s="326">
        <v>18.906091234825393</v>
      </c>
      <c r="W101" s="277"/>
    </row>
    <row r="102" spans="1:23" s="364" customFormat="1" ht="15" customHeight="1">
      <c r="A102" s="287">
        <v>3911</v>
      </c>
      <c r="B102" s="277"/>
      <c r="C102" s="277" t="s">
        <v>404</v>
      </c>
      <c r="D102" s="346"/>
      <c r="E102" s="281"/>
      <c r="F102" s="346"/>
      <c r="G102" s="281" t="s">
        <v>405</v>
      </c>
      <c r="H102" s="380"/>
      <c r="I102" s="335">
        <v>0</v>
      </c>
      <c r="J102" s="346"/>
      <c r="K102" s="367">
        <v>2793949.44</v>
      </c>
      <c r="L102" s="376"/>
      <c r="M102" s="368">
        <v>1555554</v>
      </c>
      <c r="N102" s="368"/>
      <c r="O102" s="420">
        <f t="shared" si="23"/>
        <v>1238395</v>
      </c>
      <c r="P102" s="421"/>
      <c r="Q102" s="422">
        <f t="shared" si="24"/>
        <v>558763</v>
      </c>
      <c r="R102" s="347"/>
      <c r="S102" s="429">
        <f t="shared" si="25"/>
        <v>20</v>
      </c>
      <c r="T102" s="330"/>
      <c r="U102" s="326">
        <v>2.2163153251020558</v>
      </c>
      <c r="W102" s="277"/>
    </row>
    <row r="103" spans="1:23" s="364" customFormat="1" ht="15" customHeight="1">
      <c r="A103" s="379">
        <v>3920</v>
      </c>
      <c r="B103" s="277"/>
      <c r="C103" s="364" t="s">
        <v>488</v>
      </c>
      <c r="D103" s="346"/>
      <c r="E103" s="281"/>
      <c r="F103" s="346"/>
      <c r="G103" s="281" t="s">
        <v>489</v>
      </c>
      <c r="H103" s="380"/>
      <c r="I103" s="335">
        <v>0</v>
      </c>
      <c r="J103" s="346"/>
      <c r="K103" s="367">
        <v>1059153.6499999999</v>
      </c>
      <c r="L103" s="376"/>
      <c r="M103" s="368">
        <v>362709</v>
      </c>
      <c r="N103" s="368"/>
      <c r="O103" s="420">
        <f t="shared" si="23"/>
        <v>696445</v>
      </c>
      <c r="P103" s="421"/>
      <c r="Q103" s="422">
        <f t="shared" si="24"/>
        <v>65691</v>
      </c>
      <c r="R103" s="347"/>
      <c r="S103" s="429">
        <f t="shared" si="25"/>
        <v>6.2</v>
      </c>
      <c r="T103" s="330"/>
      <c r="U103" s="326">
        <v>10.601832823370021</v>
      </c>
      <c r="W103" s="277"/>
    </row>
    <row r="104" spans="1:23" s="364" customFormat="1" ht="15" customHeight="1">
      <c r="A104" s="379">
        <v>3921</v>
      </c>
      <c r="C104" s="364" t="s">
        <v>490</v>
      </c>
      <c r="D104" s="346"/>
      <c r="E104" s="281"/>
      <c r="F104" s="346"/>
      <c r="G104" s="281" t="s">
        <v>491</v>
      </c>
      <c r="H104" s="380"/>
      <c r="I104" s="335">
        <v>5</v>
      </c>
      <c r="J104" s="346"/>
      <c r="K104" s="367">
        <v>272066.39</v>
      </c>
      <c r="L104" s="376"/>
      <c r="M104" s="368">
        <v>190206</v>
      </c>
      <c r="N104" s="368"/>
      <c r="O104" s="420">
        <f t="shared" si="23"/>
        <v>68257</v>
      </c>
      <c r="P104" s="421"/>
      <c r="Q104" s="422">
        <f t="shared" si="24"/>
        <v>5253</v>
      </c>
      <c r="R104" s="347"/>
      <c r="S104" s="429">
        <f t="shared" si="25"/>
        <v>1.93</v>
      </c>
      <c r="T104" s="330"/>
      <c r="U104" s="326">
        <v>12.993908242908814</v>
      </c>
      <c r="W104" s="277"/>
    </row>
    <row r="105" spans="1:23" s="364" customFormat="1" ht="15" customHeight="1">
      <c r="A105" s="379">
        <v>3940</v>
      </c>
      <c r="C105" s="364" t="s">
        <v>406</v>
      </c>
      <c r="D105" s="346"/>
      <c r="E105" s="281"/>
      <c r="F105" s="346"/>
      <c r="G105" s="281" t="s">
        <v>407</v>
      </c>
      <c r="H105" s="380"/>
      <c r="I105" s="335">
        <v>0</v>
      </c>
      <c r="J105" s="346"/>
      <c r="K105" s="367">
        <v>3161672.92</v>
      </c>
      <c r="L105" s="376"/>
      <c r="M105" s="368">
        <v>591552</v>
      </c>
      <c r="N105" s="368"/>
      <c r="O105" s="420">
        <f t="shared" si="23"/>
        <v>2570121</v>
      </c>
      <c r="P105" s="421"/>
      <c r="Q105" s="422">
        <f t="shared" si="24"/>
        <v>126327</v>
      </c>
      <c r="R105" s="394"/>
      <c r="S105" s="429">
        <f t="shared" si="25"/>
        <v>4</v>
      </c>
      <c r="T105" s="330"/>
      <c r="U105" s="326">
        <v>20.344985632525113</v>
      </c>
      <c r="W105" s="277"/>
    </row>
    <row r="106" spans="1:23" s="364" customFormat="1" ht="15" customHeight="1">
      <c r="A106" s="379">
        <v>3960</v>
      </c>
      <c r="C106" s="364" t="s">
        <v>492</v>
      </c>
      <c r="D106" s="346"/>
      <c r="E106" s="281"/>
      <c r="F106" s="346"/>
      <c r="G106" s="281" t="s">
        <v>493</v>
      </c>
      <c r="H106" s="380"/>
      <c r="I106" s="335">
        <v>0</v>
      </c>
      <c r="J106" s="346"/>
      <c r="K106" s="367">
        <v>11770</v>
      </c>
      <c r="L106" s="376"/>
      <c r="M106" s="368">
        <v>8718</v>
      </c>
      <c r="N106" s="368"/>
      <c r="O106" s="420">
        <f t="shared" si="23"/>
        <v>3052</v>
      </c>
      <c r="P106" s="421"/>
      <c r="Q106" s="422">
        <f t="shared" si="24"/>
        <v>492</v>
      </c>
      <c r="R106" s="394"/>
      <c r="S106" s="429">
        <f t="shared" si="25"/>
        <v>4.18</v>
      </c>
      <c r="T106" s="330"/>
      <c r="U106" s="326">
        <v>6.2032520325203251</v>
      </c>
      <c r="W106" s="277"/>
    </row>
    <row r="107" spans="1:23" s="364" customFormat="1" ht="15" customHeight="1">
      <c r="A107" s="379">
        <v>3970</v>
      </c>
      <c r="C107" s="364" t="s">
        <v>408</v>
      </c>
      <c r="D107" s="346"/>
      <c r="E107" s="281"/>
      <c r="F107" s="346"/>
      <c r="G107" s="281" t="s">
        <v>409</v>
      </c>
      <c r="H107" s="380"/>
      <c r="I107" s="335">
        <v>0</v>
      </c>
      <c r="J107" s="346"/>
      <c r="K107" s="374">
        <v>9004323.9700000007</v>
      </c>
      <c r="L107" s="376"/>
      <c r="M107" s="375">
        <v>2552312</v>
      </c>
      <c r="N107" s="368"/>
      <c r="O107" s="425">
        <f t="shared" si="23"/>
        <v>6452012</v>
      </c>
      <c r="P107" s="421"/>
      <c r="Q107" s="425">
        <f t="shared" si="24"/>
        <v>600577</v>
      </c>
      <c r="R107" s="322"/>
      <c r="S107" s="426">
        <f t="shared" si="25"/>
        <v>6.67</v>
      </c>
      <c r="T107" s="330"/>
      <c r="U107" s="427">
        <v>10.743022127054482</v>
      </c>
      <c r="W107" s="277"/>
    </row>
    <row r="108" spans="1:23" s="364" customFormat="1" ht="15" customHeight="1">
      <c r="A108" s="287"/>
      <c r="B108" s="276"/>
      <c r="C108" s="276"/>
      <c r="E108" s="358"/>
      <c r="G108" s="358"/>
      <c r="H108" s="358"/>
      <c r="I108" s="323"/>
      <c r="K108" s="324"/>
      <c r="L108" s="289"/>
      <c r="M108" s="288"/>
      <c r="N108" s="288"/>
      <c r="O108" s="288"/>
      <c r="P108" s="288"/>
      <c r="Q108" s="288"/>
      <c r="R108" s="322"/>
      <c r="S108" s="325"/>
      <c r="T108" s="330"/>
      <c r="U108" s="326"/>
      <c r="V108" s="276"/>
      <c r="W108" s="277"/>
    </row>
    <row r="109" spans="1:23" s="348" customFormat="1" ht="15" customHeight="1">
      <c r="A109" s="307"/>
      <c r="B109" s="321" t="s">
        <v>494</v>
      </c>
      <c r="C109" s="320"/>
      <c r="D109" s="364"/>
      <c r="E109" s="343"/>
      <c r="F109" s="364"/>
      <c r="G109" s="343"/>
      <c r="H109" s="343"/>
      <c r="I109" s="294"/>
      <c r="J109" s="364"/>
      <c r="K109" s="337">
        <f>SUBTOTAL(9,K100:K107)</f>
        <v>16842306.300000001</v>
      </c>
      <c r="L109" s="338"/>
      <c r="M109" s="313">
        <f>SUBTOTAL(9,M100:M107)</f>
        <v>5333197</v>
      </c>
      <c r="N109" s="313"/>
      <c r="O109" s="313">
        <f>SUBTOTAL(9,O100:O107)</f>
        <v>11512040</v>
      </c>
      <c r="P109" s="313"/>
      <c r="Q109" s="313">
        <f>SUBTOTAL(9,Q100:Q107)</f>
        <v>1381307</v>
      </c>
      <c r="R109" s="394"/>
      <c r="S109" s="339">
        <f>ROUND(Q109/K109*100,2)</f>
        <v>8.1999999999999993</v>
      </c>
      <c r="T109" s="340"/>
      <c r="U109" s="341">
        <v>8.3341646715755449</v>
      </c>
      <c r="V109" s="320"/>
      <c r="W109" s="277"/>
    </row>
    <row r="110" spans="1:23" s="364" customFormat="1" ht="15" customHeight="1">
      <c r="A110" s="287"/>
      <c r="B110" s="276"/>
      <c r="C110" s="276"/>
      <c r="E110" s="358"/>
      <c r="G110" s="358"/>
      <c r="H110" s="358"/>
      <c r="I110" s="323"/>
      <c r="J110" s="371"/>
      <c r="K110" s="324"/>
      <c r="L110" s="289"/>
      <c r="M110" s="288"/>
      <c r="N110" s="288"/>
      <c r="O110" s="288"/>
      <c r="P110" s="288"/>
      <c r="Q110" s="288"/>
      <c r="R110" s="322"/>
      <c r="S110" s="325"/>
      <c r="T110" s="330"/>
      <c r="U110" s="326"/>
      <c r="V110" s="276"/>
      <c r="W110" s="276"/>
    </row>
    <row r="111" spans="1:23" s="364" customFormat="1" ht="15" customHeight="1">
      <c r="A111" s="287"/>
      <c r="B111" s="276"/>
      <c r="C111" s="276"/>
      <c r="E111" s="358"/>
      <c r="G111" s="358"/>
      <c r="H111" s="358"/>
      <c r="I111" s="323"/>
      <c r="K111" s="324"/>
      <c r="L111" s="289"/>
      <c r="M111" s="288"/>
      <c r="N111" s="288"/>
      <c r="O111" s="288"/>
      <c r="P111" s="288"/>
      <c r="Q111" s="288"/>
      <c r="R111" s="322"/>
      <c r="S111" s="325"/>
      <c r="T111" s="330"/>
      <c r="U111" s="326"/>
      <c r="V111" s="276"/>
      <c r="W111" s="276"/>
    </row>
    <row r="112" spans="1:23" s="364" customFormat="1" ht="15" customHeight="1">
      <c r="A112" s="287"/>
      <c r="B112" s="321" t="s">
        <v>495</v>
      </c>
      <c r="C112" s="276"/>
      <c r="E112" s="358"/>
      <c r="G112" s="358"/>
      <c r="H112" s="358"/>
      <c r="I112" s="323"/>
      <c r="K112" s="324"/>
      <c r="L112" s="289"/>
      <c r="M112" s="288"/>
      <c r="N112" s="288"/>
      <c r="O112" s="288"/>
      <c r="P112" s="288"/>
      <c r="Q112" s="288"/>
      <c r="R112" s="322"/>
      <c r="S112" s="325"/>
      <c r="T112" s="330"/>
      <c r="U112" s="326"/>
      <c r="V112" s="276"/>
      <c r="W112" s="276"/>
    </row>
    <row r="113" spans="1:23" s="364" customFormat="1" ht="15" customHeight="1">
      <c r="A113" s="287"/>
      <c r="B113" s="276"/>
      <c r="C113" s="276"/>
      <c r="E113" s="358"/>
      <c r="G113" s="358"/>
      <c r="H113" s="358"/>
      <c r="I113" s="323"/>
      <c r="K113" s="324"/>
      <c r="L113" s="289"/>
      <c r="M113" s="288"/>
      <c r="N113" s="288"/>
      <c r="O113" s="288"/>
      <c r="P113" s="288"/>
      <c r="Q113" s="288"/>
      <c r="R113" s="322"/>
      <c r="S113" s="325"/>
      <c r="T113" s="330"/>
      <c r="U113" s="326"/>
      <c r="V113" s="276"/>
      <c r="W113" s="276"/>
    </row>
    <row r="114" spans="1:23" s="364" customFormat="1" ht="15" customHeight="1">
      <c r="A114" s="287"/>
      <c r="B114" s="276"/>
      <c r="C114" s="320" t="s">
        <v>325</v>
      </c>
      <c r="E114" s="358"/>
      <c r="G114" s="358"/>
      <c r="H114" s="358"/>
      <c r="I114" s="323"/>
      <c r="K114" s="324"/>
      <c r="L114" s="289"/>
      <c r="M114" s="288"/>
      <c r="N114" s="288"/>
      <c r="O114" s="288"/>
      <c r="P114" s="288"/>
      <c r="Q114" s="288"/>
      <c r="R114" s="322"/>
      <c r="S114" s="325"/>
      <c r="T114" s="330"/>
      <c r="U114" s="326"/>
      <c r="V114" s="276"/>
      <c r="W114" s="276"/>
    </row>
    <row r="115" spans="1:23" s="364" customFormat="1" ht="15" customHeight="1">
      <c r="A115" s="287">
        <v>1910</v>
      </c>
      <c r="B115" s="277"/>
      <c r="C115" s="277" t="s">
        <v>402</v>
      </c>
      <c r="E115" s="358"/>
      <c r="G115" s="358"/>
      <c r="H115" s="358"/>
      <c r="I115" s="323"/>
      <c r="K115" s="324"/>
      <c r="L115" s="289"/>
      <c r="M115" s="288">
        <v>56834.040000000008</v>
      </c>
      <c r="N115" s="288"/>
      <c r="O115" s="288"/>
      <c r="P115" s="288"/>
      <c r="Q115" s="372">
        <f>-ROUND(M115/5,0)</f>
        <v>-11367</v>
      </c>
      <c r="R115" s="322"/>
      <c r="S115" s="325"/>
      <c r="T115" s="330"/>
      <c r="U115" s="326"/>
      <c r="V115" s="276"/>
      <c r="W115" s="276"/>
    </row>
    <row r="116" spans="1:23" s="364" customFormat="1" ht="15" customHeight="1">
      <c r="A116" s="287">
        <v>1911</v>
      </c>
      <c r="B116" s="276"/>
      <c r="C116" s="276" t="s">
        <v>404</v>
      </c>
      <c r="E116" s="358"/>
      <c r="G116" s="358"/>
      <c r="H116" s="358"/>
      <c r="I116" s="323"/>
      <c r="K116" s="324"/>
      <c r="L116" s="289"/>
      <c r="M116" s="288">
        <v>-14841.71</v>
      </c>
      <c r="N116" s="288"/>
      <c r="O116" s="288"/>
      <c r="P116" s="288"/>
      <c r="Q116" s="372">
        <f t="shared" ref="Q116:Q119" si="26">-ROUND(M116/5,0)</f>
        <v>2968</v>
      </c>
      <c r="R116" s="322"/>
      <c r="S116" s="325"/>
      <c r="T116" s="330"/>
      <c r="U116" s="326"/>
      <c r="V116" s="276"/>
      <c r="W116" s="276"/>
    </row>
    <row r="117" spans="1:23" s="364" customFormat="1" ht="15" customHeight="1">
      <c r="A117" s="287">
        <v>1940</v>
      </c>
      <c r="B117" s="276"/>
      <c r="C117" s="276" t="s">
        <v>406</v>
      </c>
      <c r="E117" s="358"/>
      <c r="G117" s="358"/>
      <c r="H117" s="358"/>
      <c r="I117" s="323"/>
      <c r="K117" s="324"/>
      <c r="L117" s="289"/>
      <c r="M117" s="288">
        <v>11272.839999999997</v>
      </c>
      <c r="N117" s="288"/>
      <c r="O117" s="288"/>
      <c r="P117" s="288"/>
      <c r="Q117" s="372">
        <f t="shared" si="26"/>
        <v>-2255</v>
      </c>
      <c r="R117" s="322"/>
      <c r="S117" s="325"/>
      <c r="T117" s="330"/>
      <c r="U117" s="326"/>
      <c r="V117" s="276"/>
      <c r="W117" s="276"/>
    </row>
    <row r="118" spans="1:23" s="364" customFormat="1" ht="15" customHeight="1">
      <c r="A118" s="287">
        <v>1970</v>
      </c>
      <c r="B118" s="276"/>
      <c r="C118" s="276" t="s">
        <v>408</v>
      </c>
      <c r="E118" s="358"/>
      <c r="G118" s="358"/>
      <c r="H118" s="358"/>
      <c r="I118" s="323"/>
      <c r="K118" s="324"/>
      <c r="L118" s="289"/>
      <c r="M118" s="288">
        <v>1376868.3899999997</v>
      </c>
      <c r="N118" s="288"/>
      <c r="O118" s="288"/>
      <c r="P118" s="288"/>
      <c r="Q118" s="372">
        <f t="shared" si="26"/>
        <v>-275374</v>
      </c>
      <c r="R118" s="322"/>
      <c r="S118" s="325"/>
      <c r="T118" s="330"/>
      <c r="U118" s="326"/>
      <c r="V118" s="276"/>
      <c r="W118" s="276"/>
    </row>
    <row r="119" spans="1:23" s="364" customFormat="1" ht="15" customHeight="1">
      <c r="A119" s="287">
        <v>1980</v>
      </c>
      <c r="B119" s="276"/>
      <c r="C119" s="276" t="s">
        <v>410</v>
      </c>
      <c r="E119" s="358"/>
      <c r="G119" s="358"/>
      <c r="H119" s="358"/>
      <c r="I119" s="323"/>
      <c r="K119" s="324"/>
      <c r="L119" s="289"/>
      <c r="M119" s="333">
        <v>-3716.3199999999997</v>
      </c>
      <c r="N119" s="288"/>
      <c r="O119" s="288"/>
      <c r="P119" s="288"/>
      <c r="Q119" s="333">
        <f t="shared" si="26"/>
        <v>743</v>
      </c>
      <c r="R119" s="322"/>
      <c r="S119" s="325"/>
      <c r="T119" s="330"/>
      <c r="U119" s="326"/>
      <c r="V119" s="276"/>
      <c r="W119" s="276"/>
    </row>
    <row r="120" spans="1:23" s="364" customFormat="1" ht="15" customHeight="1">
      <c r="A120" s="287"/>
      <c r="B120" s="276"/>
      <c r="C120" s="276"/>
      <c r="E120" s="358"/>
      <c r="G120" s="358"/>
      <c r="H120" s="358"/>
      <c r="I120" s="323"/>
      <c r="K120" s="324"/>
      <c r="L120" s="289"/>
      <c r="M120" s="288"/>
      <c r="N120" s="288"/>
      <c r="O120" s="288"/>
      <c r="P120" s="288"/>
      <c r="Q120" s="288"/>
      <c r="R120" s="322"/>
      <c r="S120" s="325"/>
      <c r="T120" s="330"/>
      <c r="U120" s="326"/>
      <c r="V120" s="276"/>
      <c r="W120" s="276"/>
    </row>
    <row r="121" spans="1:23" s="364" customFormat="1" ht="15" customHeight="1">
      <c r="A121" s="287"/>
      <c r="B121" s="320"/>
      <c r="C121" s="320" t="s">
        <v>411</v>
      </c>
      <c r="E121" s="358"/>
      <c r="G121" s="358"/>
      <c r="H121" s="358"/>
      <c r="I121" s="323"/>
      <c r="K121" s="324"/>
      <c r="L121" s="289"/>
      <c r="M121" s="313">
        <f>SUBTOTAL(9,M115:M119)</f>
        <v>1426417.2399999995</v>
      </c>
      <c r="N121" s="288"/>
      <c r="O121" s="288"/>
      <c r="P121" s="288"/>
      <c r="Q121" s="313">
        <f>SUBTOTAL(9,Q115:Q119)</f>
        <v>-285285</v>
      </c>
      <c r="R121" s="322"/>
      <c r="S121" s="325"/>
      <c r="T121" s="330"/>
      <c r="U121" s="326"/>
      <c r="V121" s="276"/>
      <c r="W121" s="276"/>
    </row>
    <row r="122" spans="1:23" s="364" customFormat="1" ht="15" customHeight="1">
      <c r="A122" s="287"/>
      <c r="B122" s="276"/>
      <c r="C122" s="276"/>
      <c r="E122" s="358"/>
      <c r="G122" s="358"/>
      <c r="H122" s="358"/>
      <c r="I122" s="323"/>
      <c r="K122" s="324"/>
      <c r="L122" s="289"/>
      <c r="M122" s="288"/>
      <c r="N122" s="288"/>
      <c r="O122" s="288"/>
      <c r="P122" s="288"/>
      <c r="Q122" s="288"/>
      <c r="R122" s="322"/>
      <c r="S122" s="325"/>
      <c r="T122" s="330"/>
      <c r="U122" s="326"/>
      <c r="V122" s="276"/>
      <c r="W122" s="276"/>
    </row>
    <row r="123" spans="1:23" s="364" customFormat="1" ht="15" customHeight="1">
      <c r="A123" s="287"/>
      <c r="B123" s="276"/>
      <c r="C123" s="320" t="s">
        <v>496</v>
      </c>
      <c r="E123" s="358"/>
      <c r="G123" s="358"/>
      <c r="H123" s="358"/>
      <c r="I123" s="323"/>
      <c r="K123" s="324"/>
      <c r="L123" s="289"/>
      <c r="M123" s="288"/>
      <c r="N123" s="288"/>
      <c r="O123" s="288"/>
      <c r="P123" s="288"/>
      <c r="Q123" s="288"/>
      <c r="R123" s="322"/>
      <c r="S123" s="325"/>
      <c r="T123" s="330"/>
      <c r="U123" s="326"/>
      <c r="V123" s="276"/>
      <c r="W123" s="276"/>
    </row>
    <row r="124" spans="1:23" s="364" customFormat="1" ht="15" customHeight="1">
      <c r="A124" s="379">
        <v>3910</v>
      </c>
      <c r="C124" s="276" t="s">
        <v>497</v>
      </c>
      <c r="E124" s="358"/>
      <c r="G124" s="358"/>
      <c r="H124" s="358"/>
      <c r="I124" s="323"/>
      <c r="K124" s="324"/>
      <c r="L124" s="289"/>
      <c r="M124" s="288">
        <v>-4992.4799999999977</v>
      </c>
      <c r="N124" s="288"/>
      <c r="O124" s="288"/>
      <c r="P124" s="288"/>
      <c r="Q124" s="288">
        <f t="shared" ref="Q124:Q127" si="27">-ROUND(M124/5,0)</f>
        <v>998</v>
      </c>
      <c r="R124" s="322"/>
      <c r="S124" s="325"/>
      <c r="T124" s="330"/>
      <c r="U124" s="326"/>
      <c r="V124" s="276"/>
      <c r="W124" s="276"/>
    </row>
    <row r="125" spans="1:23" s="364" customFormat="1" ht="15" customHeight="1">
      <c r="A125" s="287">
        <v>3911</v>
      </c>
      <c r="B125" s="277"/>
      <c r="C125" s="277" t="s">
        <v>404</v>
      </c>
      <c r="E125" s="358"/>
      <c r="G125" s="358"/>
      <c r="H125" s="358"/>
      <c r="I125" s="323"/>
      <c r="K125" s="324"/>
      <c r="L125" s="289"/>
      <c r="M125" s="288">
        <v>-91797.179999999935</v>
      </c>
      <c r="N125" s="288"/>
      <c r="O125" s="288"/>
      <c r="P125" s="288"/>
      <c r="Q125" s="288">
        <f t="shared" si="27"/>
        <v>18359</v>
      </c>
      <c r="R125" s="322"/>
      <c r="S125" s="325"/>
      <c r="T125" s="330"/>
      <c r="U125" s="326"/>
      <c r="V125" s="276"/>
      <c r="W125" s="276"/>
    </row>
    <row r="126" spans="1:23" s="364" customFormat="1" ht="15" customHeight="1">
      <c r="A126" s="379">
        <v>3940</v>
      </c>
      <c r="C126" s="364" t="s">
        <v>498</v>
      </c>
      <c r="E126" s="358"/>
      <c r="G126" s="358"/>
      <c r="H126" s="358"/>
      <c r="I126" s="323"/>
      <c r="K126" s="324"/>
      <c r="L126" s="289"/>
      <c r="M126" s="288">
        <v>357627.41000000003</v>
      </c>
      <c r="N126" s="288"/>
      <c r="O126" s="288"/>
      <c r="P126" s="288"/>
      <c r="Q126" s="372">
        <f t="shared" si="27"/>
        <v>-71525</v>
      </c>
      <c r="R126" s="322"/>
      <c r="S126" s="325"/>
      <c r="T126" s="330"/>
      <c r="U126" s="326"/>
      <c r="V126" s="276"/>
      <c r="W126" s="276"/>
    </row>
    <row r="127" spans="1:23" s="364" customFormat="1" ht="15" customHeight="1">
      <c r="A127" s="379">
        <v>3970</v>
      </c>
      <c r="C127" s="364" t="s">
        <v>499</v>
      </c>
      <c r="E127" s="358"/>
      <c r="G127" s="358"/>
      <c r="H127" s="358"/>
      <c r="I127" s="323"/>
      <c r="K127" s="324"/>
      <c r="L127" s="289"/>
      <c r="M127" s="333">
        <v>222478.35999999987</v>
      </c>
      <c r="N127" s="288"/>
      <c r="O127" s="288"/>
      <c r="P127" s="288"/>
      <c r="Q127" s="333">
        <f t="shared" si="27"/>
        <v>-44496</v>
      </c>
      <c r="R127" s="322"/>
      <c r="S127" s="325"/>
      <c r="T127" s="330"/>
      <c r="U127" s="326"/>
      <c r="V127" s="276"/>
      <c r="W127" s="276"/>
    </row>
    <row r="128" spans="1:23" s="364" customFormat="1" ht="15" customHeight="1">
      <c r="A128" s="287"/>
      <c r="B128" s="276"/>
      <c r="C128" s="276"/>
      <c r="E128" s="358"/>
      <c r="G128" s="358"/>
      <c r="H128" s="358"/>
      <c r="I128" s="323"/>
      <c r="K128" s="324"/>
      <c r="L128" s="289"/>
      <c r="M128" s="288"/>
      <c r="N128" s="288"/>
      <c r="O128" s="288"/>
      <c r="P128" s="288"/>
      <c r="Q128" s="288"/>
      <c r="R128" s="322"/>
      <c r="S128" s="325"/>
      <c r="T128" s="330"/>
      <c r="U128" s="292"/>
      <c r="V128" s="276"/>
      <c r="W128" s="276"/>
    </row>
    <row r="129" spans="1:23" s="364" customFormat="1" ht="15" customHeight="1">
      <c r="A129" s="287"/>
      <c r="B129" s="320"/>
      <c r="C129" s="320" t="s">
        <v>500</v>
      </c>
      <c r="E129" s="358"/>
      <c r="G129" s="358"/>
      <c r="H129" s="358"/>
      <c r="I129" s="323"/>
      <c r="K129" s="324"/>
      <c r="L129" s="289"/>
      <c r="M129" s="395">
        <f>SUBTOTAL(9,M124:M127)</f>
        <v>483316.11</v>
      </c>
      <c r="N129" s="288"/>
      <c r="O129" s="288"/>
      <c r="P129" s="288"/>
      <c r="Q129" s="395">
        <f>SUBTOTAL(9,Q124:Q127)</f>
        <v>-96664</v>
      </c>
      <c r="R129" s="322"/>
      <c r="S129" s="325"/>
      <c r="T129" s="330"/>
      <c r="U129" s="292"/>
      <c r="V129" s="276"/>
      <c r="W129" s="276"/>
    </row>
    <row r="130" spans="1:23" s="364" customFormat="1" ht="15" customHeight="1">
      <c r="A130" s="287"/>
      <c r="B130" s="276"/>
      <c r="C130" s="276"/>
      <c r="E130" s="358"/>
      <c r="G130" s="358"/>
      <c r="H130" s="358"/>
      <c r="I130" s="323"/>
      <c r="K130" s="324"/>
      <c r="L130" s="289"/>
      <c r="M130" s="288"/>
      <c r="N130" s="288"/>
      <c r="O130" s="288"/>
      <c r="P130" s="288"/>
      <c r="Q130" s="288"/>
      <c r="R130" s="322"/>
      <c r="S130" s="325"/>
      <c r="T130" s="330"/>
      <c r="U130" s="292"/>
      <c r="V130" s="276"/>
      <c r="W130" s="276"/>
    </row>
    <row r="131" spans="1:23" s="364" customFormat="1" ht="15" customHeight="1">
      <c r="A131" s="287"/>
      <c r="B131" s="320" t="s">
        <v>501</v>
      </c>
      <c r="C131" s="276"/>
      <c r="E131" s="358"/>
      <c r="G131" s="358"/>
      <c r="H131" s="358"/>
      <c r="I131" s="323"/>
      <c r="K131" s="324"/>
      <c r="L131" s="289"/>
      <c r="M131" s="395">
        <f>SUBTOTAL(9,M115:M130)</f>
        <v>1909733.3499999996</v>
      </c>
      <c r="N131" s="288"/>
      <c r="O131" s="372"/>
      <c r="P131" s="288"/>
      <c r="Q131" s="395">
        <f>SUBTOTAL(9,Q115:Q130)</f>
        <v>-381949</v>
      </c>
      <c r="R131" s="322"/>
      <c r="S131" s="325"/>
      <c r="T131" s="330"/>
      <c r="U131" s="292"/>
      <c r="V131" s="276"/>
      <c r="W131" s="276"/>
    </row>
    <row r="132" spans="1:23" s="364" customFormat="1" ht="15" customHeight="1">
      <c r="A132" s="287"/>
      <c r="B132" s="276"/>
      <c r="C132" s="276"/>
      <c r="E132" s="358"/>
      <c r="G132" s="358"/>
      <c r="H132" s="358"/>
      <c r="I132" s="323"/>
      <c r="K132" s="324"/>
      <c r="L132" s="289"/>
      <c r="M132" s="371"/>
      <c r="N132" s="371"/>
      <c r="O132" s="371"/>
      <c r="P132" s="371"/>
      <c r="Q132" s="371"/>
      <c r="R132" s="322"/>
      <c r="S132" s="325"/>
      <c r="T132" s="330"/>
      <c r="U132" s="292"/>
      <c r="V132" s="276"/>
      <c r="W132" s="276"/>
    </row>
    <row r="133" spans="1:23" s="364" customFormat="1" ht="15" customHeight="1">
      <c r="A133" s="287"/>
      <c r="B133" s="276"/>
      <c r="C133" s="276"/>
      <c r="E133" s="358"/>
      <c r="G133" s="358"/>
      <c r="H133" s="358"/>
      <c r="I133" s="323"/>
      <c r="K133" s="324"/>
      <c r="L133" s="289"/>
      <c r="M133" s="371"/>
      <c r="N133" s="371"/>
      <c r="O133" s="371"/>
      <c r="P133" s="371"/>
      <c r="Q133" s="371"/>
      <c r="R133" s="322"/>
      <c r="S133" s="325"/>
      <c r="T133" s="330"/>
      <c r="U133" s="292"/>
      <c r="V133" s="276"/>
      <c r="W133" s="276"/>
    </row>
    <row r="134" spans="1:23" s="364" customFormat="1" ht="15" customHeight="1" thickBot="1">
      <c r="A134" s="287"/>
      <c r="B134" s="321" t="s">
        <v>502</v>
      </c>
      <c r="C134" s="320"/>
      <c r="E134" s="343"/>
      <c r="G134" s="343"/>
      <c r="H134" s="343"/>
      <c r="I134" s="294"/>
      <c r="K134" s="396">
        <f>SUBTOTAL(9,K14:K131)</f>
        <v>2016306851.4699998</v>
      </c>
      <c r="L134" s="397"/>
      <c r="M134" s="398">
        <f>SUBTOTAL(9,M14:M131)</f>
        <v>842794233.36000001</v>
      </c>
      <c r="N134" s="313"/>
      <c r="O134" s="398">
        <f>SUBTOTAL(9,O14:O131)</f>
        <v>1393681184</v>
      </c>
      <c r="P134" s="313"/>
      <c r="Q134" s="398">
        <f>SUBTOTAL(9,Q14:Q131)</f>
        <v>58010313</v>
      </c>
      <c r="R134" s="394"/>
      <c r="S134" s="339">
        <f>ROUND(Q134/K134*100,2)</f>
        <v>2.88</v>
      </c>
      <c r="T134" s="330"/>
      <c r="U134" s="292"/>
      <c r="V134" s="276"/>
      <c r="W134" s="276"/>
    </row>
    <row r="135" spans="1:23" s="364" customFormat="1" ht="15" customHeight="1" thickTop="1">
      <c r="A135" s="287"/>
      <c r="B135" s="276"/>
      <c r="C135" s="276"/>
      <c r="E135" s="358"/>
      <c r="G135" s="358"/>
      <c r="H135" s="358"/>
      <c r="I135" s="323"/>
      <c r="K135" s="324"/>
      <c r="L135" s="289"/>
      <c r="M135" s="371"/>
      <c r="N135" s="371"/>
      <c r="O135" s="371"/>
      <c r="P135" s="371"/>
      <c r="Q135" s="371"/>
      <c r="R135" s="322"/>
      <c r="S135" s="325"/>
      <c r="T135" s="330"/>
      <c r="U135" s="292"/>
      <c r="V135" s="276"/>
      <c r="W135" s="276"/>
    </row>
    <row r="136" spans="1:23" s="364" customFormat="1" ht="15" customHeight="1">
      <c r="A136" s="287"/>
      <c r="B136" s="276"/>
      <c r="C136" s="276"/>
      <c r="E136" s="358"/>
      <c r="G136" s="358"/>
      <c r="H136" s="358"/>
      <c r="I136" s="323"/>
      <c r="K136" s="324"/>
      <c r="L136" s="289"/>
      <c r="M136" s="288"/>
      <c r="N136" s="288"/>
      <c r="O136" s="288"/>
      <c r="P136" s="288"/>
      <c r="Q136" s="288"/>
      <c r="R136" s="322"/>
      <c r="S136" s="325"/>
      <c r="T136" s="330"/>
      <c r="U136" s="292"/>
      <c r="V136" s="276"/>
      <c r="W136" s="276"/>
    </row>
    <row r="137" spans="1:23" ht="15" customHeight="1">
      <c r="B137" s="308" t="s">
        <v>503</v>
      </c>
      <c r="D137" s="364"/>
      <c r="E137" s="299"/>
      <c r="F137" s="364"/>
      <c r="G137" s="299"/>
      <c r="H137" s="299"/>
      <c r="I137" s="313"/>
      <c r="J137" s="364"/>
      <c r="K137" s="337"/>
      <c r="L137" s="338"/>
      <c r="M137" s="313"/>
      <c r="N137" s="313"/>
      <c r="O137" s="313"/>
      <c r="P137" s="313"/>
      <c r="Q137" s="399"/>
      <c r="S137" s="339"/>
      <c r="T137" s="340"/>
      <c r="U137" s="400"/>
      <c r="V137" s="293"/>
      <c r="W137" s="277"/>
    </row>
    <row r="138" spans="1:23" ht="15" customHeight="1">
      <c r="A138" s="287">
        <v>1890</v>
      </c>
      <c r="B138" s="308"/>
      <c r="C138" s="276" t="s">
        <v>504</v>
      </c>
      <c r="D138" s="364"/>
      <c r="E138" s="299"/>
      <c r="F138" s="364"/>
      <c r="G138" s="299"/>
      <c r="H138" s="299"/>
      <c r="I138" s="313"/>
      <c r="J138" s="364"/>
      <c r="K138" s="324">
        <v>1041678.45</v>
      </c>
      <c r="L138" s="337"/>
      <c r="M138" s="368"/>
      <c r="N138" s="313"/>
      <c r="O138" s="313"/>
      <c r="P138" s="313"/>
      <c r="Q138" s="399"/>
      <c r="S138" s="339"/>
      <c r="T138" s="340"/>
      <c r="U138" s="400"/>
      <c r="V138" s="293"/>
      <c r="W138" s="277"/>
    </row>
    <row r="139" spans="1:23" ht="15" customHeight="1">
      <c r="A139" s="378">
        <v>3100</v>
      </c>
      <c r="B139" s="308"/>
      <c r="C139" s="276" t="s">
        <v>504</v>
      </c>
      <c r="E139" s="299"/>
      <c r="G139" s="299"/>
      <c r="H139" s="299"/>
      <c r="I139" s="313"/>
      <c r="J139" s="364"/>
      <c r="K139" s="367">
        <v>7046983.5599999996</v>
      </c>
      <c r="L139" s="324"/>
      <c r="M139" s="368">
        <v>101422.52</v>
      </c>
      <c r="Q139" s="399"/>
      <c r="S139" s="339"/>
      <c r="T139" s="340"/>
      <c r="U139" s="400"/>
      <c r="V139" s="293"/>
      <c r="W139" s="277"/>
    </row>
    <row r="140" spans="1:23" ht="15" customHeight="1">
      <c r="A140" s="378">
        <v>3170</v>
      </c>
      <c r="B140" s="308"/>
      <c r="C140" s="276" t="s">
        <v>505</v>
      </c>
      <c r="E140" s="299"/>
      <c r="G140" s="299"/>
      <c r="H140" s="299"/>
      <c r="I140" s="313"/>
      <c r="J140" s="364"/>
      <c r="K140" s="367">
        <v>100701442.92</v>
      </c>
      <c r="L140" s="324"/>
      <c r="M140" s="368"/>
      <c r="Q140" s="399"/>
      <c r="S140" s="339"/>
      <c r="T140" s="340"/>
      <c r="U140" s="400"/>
      <c r="V140" s="293"/>
      <c r="W140" s="277"/>
    </row>
    <row r="141" spans="1:23" ht="15" customHeight="1">
      <c r="A141" s="378">
        <v>3400</v>
      </c>
      <c r="B141" s="308"/>
      <c r="C141" s="276" t="s">
        <v>504</v>
      </c>
      <c r="D141" s="320"/>
      <c r="E141" s="299"/>
      <c r="F141" s="320"/>
      <c r="G141" s="401"/>
      <c r="H141" s="299"/>
      <c r="I141" s="324"/>
      <c r="J141" s="364"/>
      <c r="K141" s="324">
        <v>2258588.39</v>
      </c>
      <c r="L141" s="324"/>
      <c r="M141" s="368">
        <v>3677</v>
      </c>
      <c r="Q141" s="399"/>
      <c r="S141" s="339"/>
      <c r="T141" s="340"/>
      <c r="U141" s="400"/>
      <c r="V141" s="293"/>
      <c r="W141" s="277"/>
    </row>
    <row r="142" spans="1:23" ht="15" customHeight="1">
      <c r="A142" s="378">
        <v>3406</v>
      </c>
      <c r="B142" s="308"/>
      <c r="C142" s="276" t="s">
        <v>504</v>
      </c>
      <c r="D142" s="320"/>
      <c r="E142" s="299"/>
      <c r="F142" s="320"/>
      <c r="G142" s="401"/>
      <c r="H142" s="299"/>
      <c r="I142" s="324"/>
      <c r="J142" s="364"/>
      <c r="K142" s="324">
        <v>776981.31</v>
      </c>
      <c r="L142" s="324"/>
      <c r="M142" s="368"/>
      <c r="Q142" s="399"/>
      <c r="S142" s="339"/>
      <c r="T142" s="340"/>
      <c r="U142" s="400"/>
      <c r="V142" s="293"/>
      <c r="W142" s="277"/>
    </row>
    <row r="143" spans="1:23" ht="15" customHeight="1">
      <c r="A143" s="378">
        <v>3500</v>
      </c>
      <c r="B143" s="308"/>
      <c r="C143" s="276" t="s">
        <v>504</v>
      </c>
      <c r="E143" s="299"/>
      <c r="G143" s="299"/>
      <c r="H143" s="299"/>
      <c r="I143" s="313"/>
      <c r="J143" s="364"/>
      <c r="K143" s="367">
        <v>2055417.5</v>
      </c>
      <c r="L143" s="324"/>
      <c r="M143" s="368"/>
      <c r="Q143" s="399"/>
      <c r="S143" s="339"/>
      <c r="T143" s="340"/>
      <c r="U143" s="400"/>
      <c r="V143" s="293"/>
      <c r="W143" s="277"/>
    </row>
    <row r="144" spans="1:23" ht="15" customHeight="1">
      <c r="A144" s="378">
        <v>3600</v>
      </c>
      <c r="B144" s="308"/>
      <c r="C144" s="276" t="s">
        <v>504</v>
      </c>
      <c r="E144" s="299"/>
      <c r="G144" s="299"/>
      <c r="H144" s="299"/>
      <c r="I144" s="313"/>
      <c r="J144" s="364"/>
      <c r="K144" s="374">
        <v>12594411.92</v>
      </c>
      <c r="L144" s="324"/>
      <c r="M144" s="375"/>
      <c r="Q144" s="399"/>
      <c r="S144" s="339"/>
      <c r="T144" s="340"/>
      <c r="U144" s="400"/>
      <c r="V144" s="293"/>
      <c r="W144" s="277"/>
    </row>
    <row r="145" spans="1:23" s="322" customFormat="1" ht="15" customHeight="1">
      <c r="A145" s="402"/>
      <c r="B145" s="402"/>
      <c r="C145" s="403"/>
      <c r="D145" s="308"/>
      <c r="E145" s="299"/>
      <c r="F145" s="308"/>
      <c r="G145" s="299"/>
      <c r="H145" s="299"/>
      <c r="I145" s="313"/>
      <c r="J145" s="364"/>
      <c r="K145" s="337"/>
      <c r="L145" s="337"/>
      <c r="M145" s="337"/>
      <c r="N145" s="313"/>
      <c r="O145" s="313"/>
      <c r="P145" s="313"/>
      <c r="Q145" s="313"/>
      <c r="S145" s="339"/>
      <c r="T145" s="404"/>
      <c r="U145" s="405"/>
      <c r="V145" s="406"/>
      <c r="W145" s="290"/>
    </row>
    <row r="146" spans="1:23" s="320" customFormat="1" ht="15" customHeight="1">
      <c r="A146" s="307"/>
      <c r="B146" s="308" t="s">
        <v>506</v>
      </c>
      <c r="D146" s="308"/>
      <c r="E146" s="299"/>
      <c r="F146" s="308"/>
      <c r="G146" s="299"/>
      <c r="H146" s="299"/>
      <c r="I146" s="313"/>
      <c r="J146" s="276"/>
      <c r="K146" s="337">
        <f>SUBTOTAL(9,K138:K144)</f>
        <v>126475504.05000001</v>
      </c>
      <c r="L146" s="338"/>
      <c r="M146" s="313">
        <f>SUBTOTAL(9,M138:M144)</f>
        <v>105099.52</v>
      </c>
      <c r="N146" s="313"/>
      <c r="O146" s="313"/>
      <c r="P146" s="313"/>
      <c r="Q146" s="313"/>
      <c r="R146" s="322"/>
      <c r="S146" s="339"/>
      <c r="T146" s="340"/>
      <c r="U146" s="400"/>
      <c r="V146" s="342"/>
      <c r="W146" s="308"/>
    </row>
    <row r="147" spans="1:23" s="320" customFormat="1" ht="15" customHeight="1">
      <c r="A147" s="307"/>
      <c r="B147" s="308"/>
      <c r="D147" s="308"/>
      <c r="E147" s="299"/>
      <c r="F147" s="308"/>
      <c r="G147" s="299"/>
      <c r="H147" s="299"/>
      <c r="I147" s="313"/>
      <c r="J147" s="276"/>
      <c r="K147" s="337"/>
      <c r="L147" s="338"/>
      <c r="M147" s="313"/>
      <c r="N147" s="313"/>
      <c r="O147" s="313"/>
      <c r="P147" s="313"/>
      <c r="Q147" s="313"/>
      <c r="R147" s="322"/>
      <c r="S147" s="339"/>
      <c r="T147" s="340"/>
      <c r="U147" s="400"/>
      <c r="V147" s="342"/>
      <c r="W147" s="308"/>
    </row>
    <row r="148" spans="1:23" s="320" customFormat="1" ht="15" customHeight="1">
      <c r="A148" s="307"/>
      <c r="B148" s="308"/>
      <c r="D148" s="308"/>
      <c r="E148" s="299"/>
      <c r="F148" s="308"/>
      <c r="G148" s="299"/>
      <c r="H148" s="299"/>
      <c r="I148" s="313"/>
      <c r="J148" s="276"/>
      <c r="K148" s="337"/>
      <c r="L148" s="338"/>
      <c r="M148" s="313"/>
      <c r="N148" s="313"/>
      <c r="O148" s="313"/>
      <c r="P148" s="313"/>
      <c r="Q148" s="313"/>
      <c r="R148" s="322"/>
      <c r="S148" s="339"/>
      <c r="T148" s="340"/>
      <c r="U148" s="400"/>
      <c r="V148" s="342"/>
      <c r="W148" s="308"/>
    </row>
    <row r="149" spans="1:23" s="320" customFormat="1" ht="15" customHeight="1">
      <c r="A149" s="307"/>
      <c r="B149" s="308" t="s">
        <v>507</v>
      </c>
      <c r="D149" s="308"/>
      <c r="E149" s="299"/>
      <c r="F149" s="308"/>
      <c r="G149" s="299"/>
      <c r="H149" s="299"/>
      <c r="I149" s="313"/>
      <c r="J149" s="276"/>
      <c r="K149" s="337"/>
      <c r="L149" s="338"/>
      <c r="M149" s="313"/>
      <c r="N149" s="313"/>
      <c r="O149" s="313"/>
      <c r="P149" s="313"/>
      <c r="Q149" s="313"/>
      <c r="R149" s="322"/>
      <c r="S149" s="339"/>
      <c r="T149" s="340"/>
      <c r="U149" s="400"/>
      <c r="V149" s="342"/>
      <c r="W149" s="308"/>
    </row>
    <row r="150" spans="1:23" s="320" customFormat="1" ht="15" customHeight="1">
      <c r="A150" s="287">
        <v>1030</v>
      </c>
      <c r="B150" s="308"/>
      <c r="C150" s="276" t="s">
        <v>508</v>
      </c>
      <c r="D150" s="364"/>
      <c r="E150" s="299"/>
      <c r="F150" s="364"/>
      <c r="G150" s="299"/>
      <c r="H150" s="299"/>
      <c r="I150" s="313"/>
      <c r="J150" s="364"/>
      <c r="K150" s="324">
        <v>22366609.539999999</v>
      </c>
      <c r="L150" s="337"/>
      <c r="M150" s="368">
        <v>22345887.359999999</v>
      </c>
      <c r="N150" s="313"/>
      <c r="O150" s="313"/>
      <c r="P150" s="313"/>
      <c r="Q150" s="313"/>
      <c r="R150" s="322"/>
      <c r="S150" s="339"/>
      <c r="T150" s="340"/>
      <c r="U150" s="400"/>
      <c r="V150" s="342"/>
      <c r="W150" s="308"/>
    </row>
    <row r="151" spans="1:23" s="320" customFormat="1" ht="15" customHeight="1">
      <c r="A151" s="287">
        <v>3030</v>
      </c>
      <c r="B151" s="308"/>
      <c r="C151" s="276" t="s">
        <v>508</v>
      </c>
      <c r="D151" s="364"/>
      <c r="E151" s="299"/>
      <c r="F151" s="364"/>
      <c r="G151" s="299"/>
      <c r="H151" s="299"/>
      <c r="I151" s="313"/>
      <c r="J151" s="364"/>
      <c r="K151" s="324">
        <v>14264277.590000002</v>
      </c>
      <c r="L151" s="337"/>
      <c r="M151" s="368">
        <v>8884478.2800000012</v>
      </c>
      <c r="N151" s="313"/>
      <c r="O151" s="313"/>
      <c r="P151" s="313"/>
      <c r="Q151" s="313"/>
      <c r="R151" s="322"/>
      <c r="S151" s="339"/>
      <c r="T151" s="340"/>
      <c r="U151" s="400"/>
      <c r="V151" s="342"/>
      <c r="W151" s="308"/>
    </row>
    <row r="152" spans="1:23" s="320" customFormat="1" ht="15" customHeight="1">
      <c r="A152" s="287">
        <v>30303</v>
      </c>
      <c r="B152" s="308"/>
      <c r="C152" s="276" t="s">
        <v>509</v>
      </c>
      <c r="D152" s="364"/>
      <c r="E152" s="299"/>
      <c r="F152" s="364"/>
      <c r="G152" s="299"/>
      <c r="H152" s="299"/>
      <c r="I152" s="313"/>
      <c r="J152" s="364"/>
      <c r="K152" s="324">
        <v>1385510.26</v>
      </c>
      <c r="L152" s="337"/>
      <c r="M152" s="368">
        <v>815783.57000000007</v>
      </c>
      <c r="N152" s="313"/>
      <c r="O152" s="313"/>
      <c r="P152" s="313"/>
      <c r="Q152" s="313"/>
      <c r="R152" s="322"/>
      <c r="S152" s="339"/>
      <c r="T152" s="340"/>
      <c r="U152" s="400"/>
      <c r="V152" s="342"/>
      <c r="W152" s="308"/>
    </row>
    <row r="153" spans="1:23" s="320" customFormat="1" ht="15" customHeight="1">
      <c r="A153" s="287">
        <v>3031</v>
      </c>
      <c r="B153" s="308"/>
      <c r="C153" s="276" t="s">
        <v>510</v>
      </c>
      <c r="D153" s="364"/>
      <c r="E153" s="299"/>
      <c r="F153" s="364"/>
      <c r="G153" s="299"/>
      <c r="H153" s="299"/>
      <c r="I153" s="313"/>
      <c r="J153" s="364"/>
      <c r="K153" s="332">
        <v>5092076.5</v>
      </c>
      <c r="L153" s="337"/>
      <c r="M153" s="375">
        <v>2168892.9899999998</v>
      </c>
      <c r="N153" s="313"/>
      <c r="O153" s="313"/>
      <c r="P153" s="313"/>
      <c r="Q153" s="313"/>
      <c r="R153" s="322"/>
      <c r="S153" s="339"/>
      <c r="T153" s="340"/>
      <c r="U153" s="400"/>
      <c r="V153" s="342"/>
      <c r="W153" s="308"/>
    </row>
    <row r="154" spans="1:23" s="320" customFormat="1" ht="15" customHeight="1">
      <c r="A154" s="402"/>
      <c r="B154" s="402"/>
      <c r="C154" s="403"/>
      <c r="D154" s="308"/>
      <c r="E154" s="299"/>
      <c r="F154" s="308"/>
      <c r="G154" s="299"/>
      <c r="H154" s="299"/>
      <c r="I154" s="313"/>
      <c r="J154" s="364"/>
      <c r="K154" s="337"/>
      <c r="L154" s="337"/>
      <c r="M154" s="337"/>
      <c r="N154" s="313"/>
      <c r="O154" s="313"/>
      <c r="P154" s="313"/>
      <c r="Q154" s="313"/>
      <c r="R154" s="322"/>
      <c r="S154" s="339"/>
      <c r="T154" s="340"/>
      <c r="U154" s="400"/>
      <c r="V154" s="342"/>
      <c r="W154" s="308"/>
    </row>
    <row r="155" spans="1:23" s="320" customFormat="1" ht="15" customHeight="1">
      <c r="A155" s="307"/>
      <c r="B155" s="308" t="s">
        <v>511</v>
      </c>
      <c r="D155" s="308"/>
      <c r="E155" s="299"/>
      <c r="F155" s="308"/>
      <c r="G155" s="299"/>
      <c r="H155" s="299"/>
      <c r="I155" s="313"/>
      <c r="J155" s="276"/>
      <c r="K155" s="407">
        <f>SUBTOTAL(9,K150:K153)</f>
        <v>43108473.890000001</v>
      </c>
      <c r="L155" s="362"/>
      <c r="M155" s="408">
        <f>SUBTOTAL(9,M150:M153)</f>
        <v>34215042.200000003</v>
      </c>
      <c r="N155" s="313"/>
      <c r="O155" s="313"/>
      <c r="P155" s="313"/>
      <c r="Q155" s="313"/>
      <c r="R155" s="322"/>
      <c r="S155" s="404"/>
      <c r="T155" s="340"/>
      <c r="U155" s="400"/>
      <c r="V155" s="342"/>
      <c r="W155" s="308"/>
    </row>
    <row r="156" spans="1:23" s="320" customFormat="1" ht="15" customHeight="1">
      <c r="A156" s="307"/>
      <c r="B156" s="308"/>
      <c r="D156" s="308"/>
      <c r="E156" s="299"/>
      <c r="F156" s="308"/>
      <c r="G156" s="299"/>
      <c r="H156" s="299"/>
      <c r="I156" s="313"/>
      <c r="K156" s="338"/>
      <c r="L156" s="338"/>
      <c r="M156" s="313"/>
      <c r="N156" s="313"/>
      <c r="O156" s="313"/>
      <c r="P156" s="313"/>
      <c r="Q156" s="313"/>
      <c r="R156" s="322"/>
      <c r="S156" s="404"/>
      <c r="T156" s="340"/>
      <c r="U156" s="400"/>
      <c r="V156" s="342"/>
      <c r="W156" s="308"/>
    </row>
    <row r="157" spans="1:23" s="320" customFormat="1" ht="15" customHeight="1">
      <c r="A157" s="307"/>
      <c r="B157" s="308"/>
      <c r="D157" s="308"/>
      <c r="E157" s="299"/>
      <c r="F157" s="308"/>
      <c r="G157" s="299"/>
      <c r="H157" s="299"/>
      <c r="I157" s="313"/>
      <c r="K157" s="338"/>
      <c r="L157" s="338"/>
      <c r="M157" s="313"/>
      <c r="N157" s="313"/>
      <c r="O157" s="313"/>
      <c r="P157" s="313"/>
      <c r="Q157" s="313"/>
      <c r="R157" s="322"/>
      <c r="S157" s="404"/>
      <c r="T157" s="340"/>
      <c r="U157" s="400"/>
      <c r="V157" s="342"/>
      <c r="W157" s="308"/>
    </row>
    <row r="158" spans="1:23" s="320" customFormat="1" ht="15" customHeight="1" thickBot="1">
      <c r="A158" s="307"/>
      <c r="B158" s="308" t="s">
        <v>512</v>
      </c>
      <c r="D158" s="308"/>
      <c r="E158" s="299"/>
      <c r="F158" s="308"/>
      <c r="G158" s="299"/>
      <c r="H158" s="299"/>
      <c r="I158" s="313"/>
      <c r="J158" s="276"/>
      <c r="K158" s="396">
        <f>SUBTOTAL(9,K14:K155)</f>
        <v>2185890829.4100003</v>
      </c>
      <c r="L158" s="338"/>
      <c r="M158" s="398">
        <f>SUBTOTAL(9,M14:M155)</f>
        <v>877114375.08000004</v>
      </c>
      <c r="N158" s="313"/>
      <c r="O158" s="398">
        <f>SUBTOTAL(9,O14:O155)</f>
        <v>1393681184</v>
      </c>
      <c r="P158" s="313"/>
      <c r="Q158" s="398">
        <f>SUBTOTAL(9,Q14:Q155)</f>
        <v>58010313</v>
      </c>
      <c r="R158" s="322"/>
      <c r="S158" s="404"/>
      <c r="T158" s="340"/>
      <c r="U158" s="400"/>
      <c r="V158" s="342"/>
      <c r="W158" s="308"/>
    </row>
    <row r="159" spans="1:23" ht="15" customHeight="1" thickTop="1">
      <c r="B159" s="308"/>
      <c r="D159" s="308"/>
      <c r="E159" s="299"/>
      <c r="F159" s="308"/>
      <c r="G159" s="299"/>
      <c r="H159" s="299"/>
      <c r="I159" s="313"/>
      <c r="J159" s="320"/>
      <c r="K159" s="391"/>
      <c r="L159" s="338"/>
      <c r="M159" s="313"/>
      <c r="N159" s="313"/>
      <c r="O159" s="313"/>
      <c r="P159" s="313"/>
      <c r="Q159" s="392"/>
      <c r="S159" s="404"/>
      <c r="T159" s="340"/>
      <c r="U159" s="400"/>
      <c r="V159" s="293"/>
      <c r="W159" s="277"/>
    </row>
    <row r="160" spans="1:23" ht="15" customHeight="1">
      <c r="B160" s="308"/>
      <c r="D160" s="308"/>
      <c r="E160" s="299"/>
      <c r="F160" s="308"/>
      <c r="G160" s="299"/>
      <c r="H160" s="299"/>
      <c r="I160" s="313"/>
      <c r="J160" s="320"/>
      <c r="K160" s="391"/>
      <c r="L160" s="338"/>
      <c r="M160" s="313"/>
      <c r="N160" s="313"/>
      <c r="O160" s="313"/>
      <c r="P160" s="313"/>
      <c r="Q160" s="392"/>
      <c r="S160" s="404"/>
      <c r="T160" s="340"/>
      <c r="U160" s="400"/>
      <c r="V160" s="293"/>
      <c r="W160" s="277"/>
    </row>
    <row r="161" spans="1:23" ht="15" customHeight="1">
      <c r="B161" s="308"/>
      <c r="D161" s="308"/>
      <c r="E161" s="299"/>
      <c r="F161" s="308"/>
      <c r="G161" s="299"/>
      <c r="H161" s="299"/>
      <c r="I161" s="313"/>
      <c r="J161" s="320"/>
      <c r="K161" s="391"/>
      <c r="L161" s="338"/>
      <c r="M161" s="313"/>
      <c r="N161" s="313"/>
      <c r="O161" s="313"/>
      <c r="P161" s="313"/>
      <c r="Q161" s="392"/>
      <c r="S161" s="404"/>
      <c r="T161" s="340"/>
      <c r="U161" s="400"/>
      <c r="V161" s="293"/>
      <c r="W161" s="277"/>
    </row>
    <row r="162" spans="1:23" ht="15" customHeight="1">
      <c r="B162" s="409" t="s">
        <v>397</v>
      </c>
      <c r="C162" s="290" t="s">
        <v>513</v>
      </c>
      <c r="D162" s="315"/>
      <c r="E162" s="281"/>
      <c r="F162" s="315"/>
      <c r="G162" s="281"/>
      <c r="H162" s="281"/>
      <c r="J162" s="322"/>
      <c r="K162" s="324"/>
      <c r="L162" s="324"/>
      <c r="R162" s="371"/>
      <c r="S162" s="369"/>
      <c r="T162" s="330"/>
      <c r="V162" s="293"/>
      <c r="W162" s="277"/>
    </row>
    <row r="163" spans="1:23" ht="15" customHeight="1">
      <c r="B163" s="410"/>
      <c r="C163" s="277"/>
      <c r="D163" s="308"/>
      <c r="E163" s="281"/>
      <c r="F163" s="308"/>
      <c r="G163" s="281"/>
      <c r="H163" s="281"/>
      <c r="J163" s="308"/>
      <c r="R163" s="371"/>
      <c r="V163" s="293"/>
      <c r="W163" s="277"/>
    </row>
    <row r="164" spans="1:23" ht="15" customHeight="1">
      <c r="A164" s="411"/>
      <c r="B164" s="409" t="s">
        <v>514</v>
      </c>
      <c r="C164" s="290" t="s">
        <v>515</v>
      </c>
      <c r="D164" s="308"/>
      <c r="E164" s="281"/>
      <c r="F164" s="308"/>
      <c r="G164" s="281"/>
      <c r="H164" s="281"/>
      <c r="J164" s="308"/>
      <c r="K164" s="412"/>
      <c r="L164" s="413"/>
      <c r="M164" s="414"/>
      <c r="R164" s="371"/>
      <c r="V164" s="293"/>
      <c r="W164" s="277"/>
    </row>
    <row r="165" spans="1:23" ht="15" customHeight="1">
      <c r="B165" s="410"/>
      <c r="C165" s="290" t="s">
        <v>516</v>
      </c>
      <c r="E165" s="415" t="s">
        <v>375</v>
      </c>
      <c r="G165" s="415" t="s">
        <v>383</v>
      </c>
      <c r="K165" s="412"/>
      <c r="L165" s="324"/>
      <c r="R165" s="371"/>
      <c r="V165" s="293"/>
      <c r="W165" s="277"/>
    </row>
    <row r="166" spans="1:23" ht="15" customHeight="1">
      <c r="B166" s="410"/>
      <c r="C166" s="277"/>
      <c r="D166" s="308"/>
      <c r="E166" s="416">
        <v>348</v>
      </c>
      <c r="F166" s="308"/>
      <c r="G166" s="416">
        <v>6.9</v>
      </c>
      <c r="H166" s="281"/>
      <c r="J166" s="308"/>
      <c r="R166" s="371"/>
      <c r="V166" s="293"/>
      <c r="W166" s="277"/>
    </row>
    <row r="167" spans="1:23" ht="15" customHeight="1">
      <c r="B167" s="410"/>
      <c r="C167" s="277"/>
      <c r="D167" s="308"/>
      <c r="E167" s="416">
        <v>351</v>
      </c>
      <c r="F167" s="308"/>
      <c r="G167" s="416">
        <v>6.9</v>
      </c>
      <c r="H167" s="281"/>
      <c r="J167" s="308"/>
      <c r="R167" s="371"/>
      <c r="V167" s="293"/>
      <c r="W167" s="277"/>
    </row>
    <row r="168" spans="1:23" ht="15" customHeight="1">
      <c r="E168" s="416">
        <v>363</v>
      </c>
      <c r="G168" s="416">
        <v>6.9</v>
      </c>
    </row>
    <row r="169" spans="1:23" ht="15" customHeight="1"/>
    <row r="170" spans="1:23" ht="15" customHeight="1">
      <c r="B170" s="417"/>
      <c r="C170" s="417" t="s">
        <v>517</v>
      </c>
      <c r="K170" s="412"/>
    </row>
    <row r="171" spans="1:23" s="291" customFormat="1" ht="15" customHeight="1">
      <c r="A171" s="287"/>
      <c r="B171" s="417"/>
      <c r="C171" s="417" t="s">
        <v>518</v>
      </c>
      <c r="D171" s="276"/>
      <c r="E171" s="415" t="s">
        <v>375</v>
      </c>
      <c r="F171" s="276"/>
      <c r="G171" s="415" t="s">
        <v>383</v>
      </c>
      <c r="H171" s="358"/>
      <c r="I171" s="288"/>
      <c r="J171" s="276"/>
      <c r="K171" s="412"/>
      <c r="L171" s="289"/>
      <c r="M171" s="288"/>
      <c r="N171" s="288"/>
      <c r="O171" s="288"/>
      <c r="P171" s="288"/>
      <c r="Q171" s="288"/>
      <c r="R171" s="406"/>
      <c r="S171" s="288"/>
      <c r="U171" s="292"/>
      <c r="V171" s="276"/>
      <c r="W171" s="276"/>
    </row>
    <row r="172" spans="1:23" s="291" customFormat="1" ht="15" customHeight="1">
      <c r="A172" s="287"/>
      <c r="B172" s="276"/>
      <c r="C172" s="276"/>
      <c r="D172" s="276"/>
      <c r="E172" s="416">
        <v>370.7</v>
      </c>
      <c r="F172" s="276"/>
      <c r="G172" s="358">
        <v>10.74</v>
      </c>
      <c r="H172" s="358"/>
      <c r="I172" s="288"/>
      <c r="J172" s="276"/>
      <c r="K172" s="289"/>
      <c r="L172" s="289"/>
      <c r="M172" s="288"/>
      <c r="N172" s="288"/>
      <c r="O172" s="288"/>
      <c r="P172" s="288"/>
      <c r="Q172" s="288"/>
      <c r="R172" s="406"/>
      <c r="S172" s="288"/>
      <c r="U172" s="292"/>
      <c r="V172" s="276"/>
      <c r="W172" s="276"/>
    </row>
    <row r="173" spans="1:23" s="291" customFormat="1" ht="15" customHeight="1">
      <c r="A173" s="287"/>
      <c r="B173" s="276"/>
      <c r="C173" s="276"/>
      <c r="D173" s="276"/>
      <c r="E173" s="416">
        <v>394.7</v>
      </c>
      <c r="F173" s="276"/>
      <c r="G173" s="358">
        <v>10.74</v>
      </c>
      <c r="H173" s="358"/>
      <c r="I173" s="288"/>
      <c r="J173" s="276"/>
      <c r="K173" s="289"/>
      <c r="L173" s="289"/>
      <c r="M173" s="288"/>
      <c r="N173" s="288"/>
      <c r="O173" s="288"/>
      <c r="P173" s="288"/>
      <c r="Q173" s="288"/>
      <c r="R173" s="406"/>
      <c r="S173" s="288"/>
      <c r="U173" s="292"/>
      <c r="V173" s="276"/>
      <c r="W173" s="276"/>
    </row>
    <row r="174" spans="1:23" s="291" customFormat="1" ht="15" customHeight="1">
      <c r="A174" s="287"/>
      <c r="B174" s="276"/>
      <c r="C174" s="276"/>
      <c r="D174" s="276"/>
      <c r="E174" s="358"/>
      <c r="F174" s="276"/>
      <c r="G174" s="358"/>
      <c r="H174" s="358"/>
      <c r="I174" s="288"/>
      <c r="J174" s="276"/>
      <c r="K174" s="289"/>
      <c r="L174" s="289"/>
      <c r="M174" s="324"/>
      <c r="N174" s="288"/>
      <c r="O174" s="288"/>
      <c r="P174" s="288"/>
      <c r="Q174" s="288"/>
      <c r="R174" s="406"/>
      <c r="S174" s="288"/>
      <c r="U174" s="292"/>
      <c r="V174" s="276"/>
      <c r="W174" s="276"/>
    </row>
    <row r="175" spans="1:23" s="291" customFormat="1" ht="15" customHeight="1">
      <c r="A175" s="287"/>
      <c r="B175" s="276"/>
      <c r="C175" s="417" t="s">
        <v>519</v>
      </c>
      <c r="D175" s="276"/>
      <c r="E175" s="358"/>
      <c r="F175" s="276"/>
      <c r="G175" s="358"/>
      <c r="H175" s="358"/>
      <c r="I175" s="288"/>
      <c r="J175" s="276"/>
      <c r="K175" s="289"/>
      <c r="L175" s="289"/>
      <c r="M175" s="288"/>
      <c r="N175" s="288"/>
      <c r="O175" s="288"/>
      <c r="P175" s="288"/>
      <c r="Q175" s="288"/>
      <c r="R175" s="406"/>
      <c r="S175" s="288"/>
      <c r="U175" s="292"/>
      <c r="V175" s="276"/>
      <c r="W175" s="276"/>
    </row>
    <row r="176" spans="1:23" s="291" customFormat="1" ht="15" customHeight="1">
      <c r="A176" s="287"/>
      <c r="B176" s="276"/>
      <c r="C176" s="417" t="s">
        <v>520</v>
      </c>
      <c r="D176" s="276"/>
      <c r="E176" s="415" t="s">
        <v>375</v>
      </c>
      <c r="F176" s="276"/>
      <c r="G176" s="415" t="s">
        <v>383</v>
      </c>
      <c r="H176" s="358"/>
      <c r="I176" s="288"/>
      <c r="J176" s="276"/>
      <c r="K176" s="289"/>
      <c r="L176" s="289"/>
      <c r="M176" s="288"/>
      <c r="N176" s="288"/>
      <c r="O176" s="288"/>
      <c r="P176" s="288"/>
      <c r="Q176" s="288"/>
      <c r="R176" s="406"/>
      <c r="S176" s="288"/>
      <c r="U176" s="292"/>
      <c r="V176" s="276"/>
      <c r="W176" s="276"/>
    </row>
    <row r="177" spans="1:23" s="291" customFormat="1" ht="15" customHeight="1">
      <c r="A177" s="287"/>
      <c r="B177" s="276"/>
      <c r="C177" s="276"/>
      <c r="D177" s="276"/>
      <c r="E177" s="416">
        <v>371.7</v>
      </c>
      <c r="F177" s="276"/>
      <c r="G177" s="358">
        <v>10.63</v>
      </c>
      <c r="H177" s="358"/>
      <c r="I177" s="288"/>
      <c r="J177" s="276"/>
      <c r="K177" s="289"/>
      <c r="L177" s="289"/>
      <c r="M177" s="288"/>
      <c r="N177" s="288"/>
      <c r="O177" s="288"/>
      <c r="P177" s="288"/>
      <c r="Q177" s="288"/>
      <c r="R177" s="406"/>
      <c r="S177" s="288"/>
      <c r="U177" s="292"/>
      <c r="V177" s="276"/>
      <c r="W177" s="276"/>
    </row>
    <row r="178" spans="1:23" s="291" customFormat="1" ht="15" customHeight="1">
      <c r="A178" s="287"/>
      <c r="B178" s="276"/>
      <c r="C178" s="276"/>
      <c r="D178" s="276"/>
      <c r="E178" s="358">
        <v>394.72</v>
      </c>
      <c r="F178" s="276"/>
      <c r="G178" s="358">
        <v>10.63</v>
      </c>
      <c r="H178" s="358"/>
      <c r="I178" s="288"/>
      <c r="J178" s="276"/>
      <c r="K178" s="289"/>
      <c r="L178" s="289"/>
      <c r="M178" s="288"/>
      <c r="N178" s="288"/>
      <c r="O178" s="288"/>
      <c r="P178" s="288"/>
      <c r="Q178" s="288"/>
      <c r="R178" s="406"/>
      <c r="S178" s="288"/>
      <c r="U178" s="292"/>
      <c r="V178" s="276"/>
      <c r="W178" s="276"/>
    </row>
    <row r="179" spans="1:23" s="291" customFormat="1" ht="15" customHeight="1">
      <c r="A179" s="287"/>
      <c r="B179" s="276"/>
      <c r="C179" s="276"/>
      <c r="D179" s="276"/>
      <c r="E179" s="358"/>
      <c r="F179" s="276"/>
      <c r="G179" s="358"/>
      <c r="H179" s="358"/>
      <c r="I179" s="288"/>
      <c r="J179" s="276"/>
      <c r="K179" s="289"/>
      <c r="L179" s="289"/>
      <c r="M179" s="288"/>
      <c r="N179" s="288"/>
      <c r="O179" s="288"/>
      <c r="P179" s="288"/>
      <c r="Q179" s="288"/>
      <c r="R179" s="406"/>
      <c r="S179" s="288"/>
      <c r="U179" s="292"/>
      <c r="V179" s="276"/>
      <c r="W179" s="276"/>
    </row>
    <row r="180" spans="1:23" s="291" customFormat="1" ht="15" customHeight="1">
      <c r="A180" s="287"/>
      <c r="B180" s="276"/>
      <c r="C180" s="276"/>
      <c r="D180" s="276"/>
      <c r="E180" s="358"/>
      <c r="F180" s="276"/>
      <c r="G180" s="358"/>
      <c r="H180" s="358"/>
      <c r="I180" s="288"/>
      <c r="J180" s="276"/>
      <c r="K180" s="289"/>
      <c r="L180" s="289"/>
      <c r="M180" s="288"/>
      <c r="N180" s="288"/>
      <c r="O180" s="288"/>
      <c r="P180" s="288"/>
      <c r="Q180" s="288"/>
      <c r="R180" s="406"/>
      <c r="S180" s="288"/>
      <c r="U180" s="292"/>
      <c r="V180" s="276"/>
      <c r="W180" s="276"/>
    </row>
    <row r="181" spans="1:23" s="291" customFormat="1" ht="15" customHeight="1">
      <c r="A181" s="287"/>
      <c r="B181" s="276"/>
      <c r="C181" s="276"/>
      <c r="D181" s="276"/>
      <c r="E181" s="358"/>
      <c r="F181" s="276"/>
      <c r="G181" s="358"/>
      <c r="H181" s="358"/>
      <c r="I181" s="288"/>
      <c r="J181" s="276"/>
      <c r="K181" s="289"/>
      <c r="L181" s="289"/>
      <c r="M181" s="288"/>
      <c r="N181" s="288"/>
      <c r="O181" s="288"/>
      <c r="P181" s="288"/>
      <c r="Q181" s="288"/>
      <c r="R181" s="406"/>
      <c r="S181" s="288"/>
      <c r="U181" s="292"/>
      <c r="V181" s="276"/>
      <c r="W181" s="276"/>
    </row>
    <row r="182" spans="1:23" s="291" customFormat="1" ht="15" customHeight="1">
      <c r="A182" s="287"/>
      <c r="B182" s="276"/>
      <c r="C182" s="276"/>
      <c r="D182" s="276"/>
      <c r="E182" s="358"/>
      <c r="F182" s="276"/>
      <c r="G182" s="358"/>
      <c r="H182" s="358"/>
      <c r="I182" s="288"/>
      <c r="J182" s="276"/>
      <c r="K182" s="289"/>
      <c r="L182" s="289"/>
      <c r="M182" s="288"/>
      <c r="N182" s="288"/>
      <c r="O182" s="288"/>
      <c r="P182" s="288"/>
      <c r="Q182" s="288"/>
      <c r="R182" s="418"/>
      <c r="S182" s="288"/>
      <c r="U182" s="292"/>
      <c r="V182" s="276"/>
      <c r="W182" s="276"/>
    </row>
    <row r="183" spans="1:23" s="291" customFormat="1" ht="15" customHeight="1">
      <c r="A183" s="287"/>
      <c r="B183" s="276"/>
      <c r="C183" s="276"/>
      <c r="D183" s="276"/>
      <c r="E183" s="358"/>
      <c r="F183" s="276"/>
      <c r="G183" s="358"/>
      <c r="H183" s="358"/>
      <c r="I183" s="288"/>
      <c r="J183" s="276"/>
      <c r="K183" s="289"/>
      <c r="L183" s="289"/>
      <c r="M183" s="288"/>
      <c r="N183" s="288"/>
      <c r="O183" s="288"/>
      <c r="P183" s="288"/>
      <c r="Q183" s="288"/>
      <c r="R183" s="418"/>
      <c r="S183" s="288"/>
      <c r="U183" s="292"/>
      <c r="V183" s="276"/>
      <c r="W183" s="276"/>
    </row>
    <row r="184" spans="1:23" s="291" customFormat="1" ht="15" customHeight="1">
      <c r="A184" s="287"/>
      <c r="B184" s="276"/>
      <c r="C184" s="276"/>
      <c r="D184" s="276"/>
      <c r="E184" s="358"/>
      <c r="F184" s="276"/>
      <c r="G184" s="358"/>
      <c r="H184" s="358"/>
      <c r="I184" s="288"/>
      <c r="J184" s="276"/>
      <c r="K184" s="289"/>
      <c r="L184" s="289"/>
      <c r="M184" s="288"/>
      <c r="N184" s="288"/>
      <c r="O184" s="288"/>
      <c r="P184" s="288"/>
      <c r="Q184" s="288"/>
      <c r="R184" s="406"/>
      <c r="S184" s="288"/>
      <c r="U184" s="292"/>
      <c r="V184" s="276"/>
      <c r="W184" s="276"/>
    </row>
    <row r="185" spans="1:23" s="291" customFormat="1" ht="15" customHeight="1">
      <c r="A185" s="287"/>
      <c r="B185" s="276"/>
      <c r="C185" s="276"/>
      <c r="D185" s="276"/>
      <c r="E185" s="358"/>
      <c r="F185" s="276"/>
      <c r="G185" s="358"/>
      <c r="H185" s="358"/>
      <c r="I185" s="288"/>
      <c r="J185" s="276"/>
      <c r="K185" s="289"/>
      <c r="L185" s="289"/>
      <c r="M185" s="288"/>
      <c r="N185" s="288"/>
      <c r="O185" s="288"/>
      <c r="P185" s="288"/>
      <c r="Q185" s="288"/>
      <c r="R185" s="406"/>
      <c r="S185" s="288"/>
      <c r="U185" s="292"/>
      <c r="V185" s="276"/>
      <c r="W185" s="276"/>
    </row>
    <row r="186" spans="1:23" s="291" customFormat="1" ht="15" customHeight="1">
      <c r="A186" s="287"/>
      <c r="B186" s="276"/>
      <c r="C186" s="276"/>
      <c r="D186" s="276"/>
      <c r="E186" s="358"/>
      <c r="F186" s="276"/>
      <c r="G186" s="358"/>
      <c r="H186" s="358"/>
      <c r="I186" s="288"/>
      <c r="J186" s="276"/>
      <c r="K186" s="289"/>
      <c r="L186" s="289"/>
      <c r="M186" s="288"/>
      <c r="N186" s="288"/>
      <c r="O186" s="288"/>
      <c r="P186" s="288"/>
      <c r="Q186" s="288"/>
      <c r="R186" s="371"/>
      <c r="S186" s="288"/>
      <c r="U186" s="292"/>
      <c r="V186" s="276"/>
      <c r="W186" s="276"/>
    </row>
    <row r="187" spans="1:23" s="291" customFormat="1" ht="15" customHeight="1">
      <c r="A187" s="287"/>
      <c r="B187" s="276"/>
      <c r="C187" s="276"/>
      <c r="D187" s="276"/>
      <c r="E187" s="358"/>
      <c r="F187" s="276"/>
      <c r="G187" s="358"/>
      <c r="H187" s="358"/>
      <c r="I187" s="288"/>
      <c r="J187" s="276"/>
      <c r="K187" s="289"/>
      <c r="L187" s="289"/>
      <c r="M187" s="288"/>
      <c r="N187" s="288"/>
      <c r="O187" s="288"/>
      <c r="P187" s="288"/>
      <c r="Q187" s="288"/>
      <c r="R187" s="371"/>
      <c r="S187" s="288"/>
      <c r="U187" s="292"/>
      <c r="V187" s="276"/>
      <c r="W187" s="276"/>
    </row>
    <row r="188" spans="1:23" s="291" customFormat="1" ht="15" customHeight="1">
      <c r="A188" s="287"/>
      <c r="B188" s="276"/>
      <c r="C188" s="276"/>
      <c r="D188" s="276"/>
      <c r="E188" s="358"/>
      <c r="F188" s="276"/>
      <c r="G188" s="358"/>
      <c r="H188" s="358"/>
      <c r="I188" s="288"/>
      <c r="J188" s="276"/>
      <c r="K188" s="289"/>
      <c r="L188" s="289"/>
      <c r="M188" s="288"/>
      <c r="N188" s="288"/>
      <c r="O188" s="288"/>
      <c r="P188" s="288"/>
      <c r="Q188" s="288"/>
      <c r="R188" s="371"/>
      <c r="S188" s="288"/>
      <c r="U188" s="292"/>
      <c r="V188" s="276"/>
      <c r="W188" s="276"/>
    </row>
    <row r="189" spans="1:23" s="291" customFormat="1" ht="15" customHeight="1">
      <c r="A189" s="287"/>
      <c r="B189" s="276"/>
      <c r="C189" s="276"/>
      <c r="D189" s="276"/>
      <c r="E189" s="358"/>
      <c r="F189" s="276"/>
      <c r="G189" s="358"/>
      <c r="H189" s="358"/>
      <c r="I189" s="288"/>
      <c r="J189" s="276"/>
      <c r="K189" s="289"/>
      <c r="L189" s="289"/>
      <c r="M189" s="288"/>
      <c r="N189" s="288"/>
      <c r="O189" s="288"/>
      <c r="P189" s="288"/>
      <c r="Q189" s="288"/>
      <c r="R189" s="419"/>
      <c r="S189" s="288"/>
      <c r="U189" s="292"/>
      <c r="V189" s="276"/>
      <c r="W189" s="276"/>
    </row>
    <row r="190" spans="1:23" s="291" customFormat="1" ht="15" customHeight="1">
      <c r="A190" s="287"/>
      <c r="B190" s="276"/>
      <c r="C190" s="276"/>
      <c r="D190" s="276"/>
      <c r="E190" s="358"/>
      <c r="F190" s="276"/>
      <c r="G190" s="358"/>
      <c r="H190" s="358"/>
      <c r="I190" s="288"/>
      <c r="J190" s="276"/>
      <c r="K190" s="289"/>
      <c r="L190" s="289"/>
      <c r="M190" s="288"/>
      <c r="N190" s="288"/>
      <c r="O190" s="288"/>
      <c r="P190" s="288"/>
      <c r="Q190" s="288"/>
      <c r="R190" s="371"/>
      <c r="S190" s="288"/>
      <c r="U190" s="292"/>
      <c r="V190" s="276"/>
      <c r="W190" s="276"/>
    </row>
    <row r="191" spans="1:23" s="291" customFormat="1" ht="15" customHeight="1">
      <c r="A191" s="287"/>
      <c r="B191" s="276"/>
      <c r="C191" s="276"/>
      <c r="D191" s="276"/>
      <c r="E191" s="358"/>
      <c r="F191" s="276"/>
      <c r="G191" s="358"/>
      <c r="H191" s="358"/>
      <c r="I191" s="288"/>
      <c r="J191" s="276"/>
      <c r="K191" s="289"/>
      <c r="L191" s="289"/>
      <c r="M191" s="288"/>
      <c r="N191" s="288"/>
      <c r="O191" s="288"/>
      <c r="P191" s="288"/>
      <c r="Q191" s="288"/>
      <c r="R191" s="406"/>
      <c r="S191" s="288"/>
      <c r="U191" s="292"/>
      <c r="V191" s="276"/>
      <c r="W191" s="276"/>
    </row>
    <row r="192" spans="1:23" s="291" customFormat="1" ht="15" customHeight="1">
      <c r="A192" s="287"/>
      <c r="B192" s="276"/>
      <c r="C192" s="276"/>
      <c r="D192" s="276"/>
      <c r="E192" s="358"/>
      <c r="F192" s="276"/>
      <c r="G192" s="358"/>
      <c r="H192" s="358"/>
      <c r="I192" s="288"/>
      <c r="J192" s="276"/>
      <c r="K192" s="289"/>
      <c r="L192" s="289"/>
      <c r="M192" s="288"/>
      <c r="N192" s="288"/>
      <c r="O192" s="288"/>
      <c r="P192" s="288"/>
      <c r="Q192" s="288"/>
      <c r="R192" s="406"/>
      <c r="S192" s="288"/>
      <c r="U192" s="292"/>
      <c r="V192" s="276"/>
      <c r="W192" s="276"/>
    </row>
    <row r="193" spans="1:23" s="291" customFormat="1" ht="15" customHeight="1">
      <c r="A193" s="287"/>
      <c r="B193" s="276"/>
      <c r="C193" s="276"/>
      <c r="D193" s="276"/>
      <c r="E193" s="358"/>
      <c r="F193" s="276"/>
      <c r="G193" s="358"/>
      <c r="H193" s="358"/>
      <c r="I193" s="288"/>
      <c r="J193" s="276"/>
      <c r="K193" s="289"/>
      <c r="L193" s="289"/>
      <c r="M193" s="288"/>
      <c r="N193" s="288"/>
      <c r="O193" s="288"/>
      <c r="P193" s="288"/>
      <c r="Q193" s="288"/>
      <c r="R193" s="406"/>
      <c r="S193" s="288"/>
      <c r="U193" s="292"/>
      <c r="V193" s="276"/>
      <c r="W193" s="276"/>
    </row>
    <row r="194" spans="1:23" s="291" customFormat="1" ht="15" customHeight="1">
      <c r="A194" s="287"/>
      <c r="B194" s="276"/>
      <c r="C194" s="276"/>
      <c r="D194" s="276"/>
      <c r="E194" s="358"/>
      <c r="F194" s="276"/>
      <c r="G194" s="358"/>
      <c r="H194" s="358"/>
      <c r="I194" s="288"/>
      <c r="J194" s="276"/>
      <c r="K194" s="289"/>
      <c r="L194" s="289"/>
      <c r="M194" s="288"/>
      <c r="N194" s="288"/>
      <c r="O194" s="288"/>
      <c r="P194" s="288"/>
      <c r="Q194" s="288"/>
      <c r="R194" s="406"/>
      <c r="S194" s="288"/>
      <c r="U194" s="292"/>
      <c r="V194" s="276"/>
      <c r="W194" s="276"/>
    </row>
    <row r="195" spans="1:23" s="291" customFormat="1" ht="15" customHeight="1">
      <c r="A195" s="287"/>
      <c r="B195" s="276"/>
      <c r="C195" s="276"/>
      <c r="D195" s="276"/>
      <c r="E195" s="358"/>
      <c r="F195" s="276"/>
      <c r="G195" s="358"/>
      <c r="H195" s="358"/>
      <c r="I195" s="288"/>
      <c r="J195" s="276"/>
      <c r="K195" s="289"/>
      <c r="L195" s="289"/>
      <c r="M195" s="288"/>
      <c r="N195" s="288"/>
      <c r="O195" s="288"/>
      <c r="P195" s="288"/>
      <c r="Q195" s="288"/>
      <c r="R195" s="406"/>
      <c r="S195" s="288"/>
      <c r="U195" s="292"/>
      <c r="V195" s="276"/>
      <c r="W195" s="276"/>
    </row>
    <row r="196" spans="1:23" s="291" customFormat="1" ht="15" customHeight="1">
      <c r="A196" s="287"/>
      <c r="B196" s="276"/>
      <c r="C196" s="276"/>
      <c r="D196" s="276"/>
      <c r="E196" s="358"/>
      <c r="F196" s="276"/>
      <c r="G196" s="358"/>
      <c r="H196" s="358"/>
      <c r="I196" s="288"/>
      <c r="J196" s="276"/>
      <c r="K196" s="289"/>
      <c r="L196" s="289"/>
      <c r="M196" s="288"/>
      <c r="N196" s="288"/>
      <c r="O196" s="288"/>
      <c r="P196" s="288"/>
      <c r="Q196" s="288"/>
      <c r="R196" s="406"/>
      <c r="S196" s="288"/>
      <c r="U196" s="292"/>
      <c r="V196" s="276"/>
      <c r="W196" s="276"/>
    </row>
  </sheetData>
  <printOptions horizontalCentered="1"/>
  <pageMargins left="0.75" right="0.75" top="0.75" bottom="0.5" header="0.3" footer="0.3"/>
  <pageSetup scale="45" fitToHeight="4" orientation="landscape" r:id="rId1"/>
  <headerFooter alignWithMargins="0">
    <oddHeader>&amp;R&amp;"Times New Roman,Bold"&amp;10KyPSC Case No. 2022-00372
AG-DR-01-117 Attachment 1 - Depreciation Table 1
Page &amp;P of &amp;N</oddHeader>
  </headerFooter>
  <rowBreaks count="2" manualBreakCount="2">
    <brk id="72" max="21" man="1"/>
    <brk id="136" max="2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K20"/>
  <sheetViews>
    <sheetView zoomScaleNormal="100" zoomScaleSheetLayoutView="100" workbookViewId="0">
      <selection activeCell="F53" sqref="F53"/>
    </sheetView>
  </sheetViews>
  <sheetFormatPr defaultColWidth="9.1796875" defaultRowHeight="11.5"/>
  <cols>
    <col min="1" max="1" width="25.7265625" style="443" customWidth="1"/>
    <col min="2" max="2" width="2.81640625" style="443" customWidth="1"/>
    <col min="3" max="3" width="16.1796875" style="443" customWidth="1"/>
    <col min="4" max="4" width="2" style="443" customWidth="1"/>
    <col min="5" max="5" width="16.26953125" style="443" customWidth="1"/>
    <col min="6" max="6" width="3.453125" style="443" customWidth="1"/>
    <col min="7" max="7" width="16.453125" style="443" customWidth="1"/>
    <col min="8" max="8" width="3.453125" style="443" customWidth="1"/>
    <col min="9" max="9" width="15.81640625" style="443" bestFit="1" customWidth="1"/>
    <col min="10" max="10" width="3" style="443" customWidth="1"/>
    <col min="11" max="11" width="15.81640625" style="443" bestFit="1" customWidth="1"/>
    <col min="12" max="12" width="9.1796875" style="443" customWidth="1"/>
    <col min="13" max="16384" width="9.1796875" style="443"/>
  </cols>
  <sheetData>
    <row r="1" spans="1:11">
      <c r="A1" s="442" t="s">
        <v>357</v>
      </c>
      <c r="B1" s="442"/>
      <c r="C1" s="442"/>
      <c r="D1" s="442"/>
      <c r="E1" s="442"/>
      <c r="F1" s="442"/>
      <c r="G1" s="442"/>
      <c r="H1" s="442"/>
      <c r="I1" s="442"/>
      <c r="J1" s="442"/>
      <c r="K1" s="442"/>
    </row>
    <row r="2" spans="1:11">
      <c r="A2" s="442"/>
      <c r="B2" s="444"/>
      <c r="C2" s="444"/>
      <c r="D2" s="444"/>
      <c r="E2" s="444"/>
      <c r="F2" s="444"/>
      <c r="G2" s="444"/>
      <c r="H2" s="444"/>
      <c r="I2" s="444"/>
      <c r="J2" s="444"/>
      <c r="K2" s="444"/>
    </row>
    <row r="3" spans="1:11">
      <c r="A3" s="442" t="s">
        <v>529</v>
      </c>
      <c r="B3" s="442"/>
      <c r="C3" s="442"/>
      <c r="D3" s="442"/>
      <c r="E3" s="442"/>
      <c r="F3" s="442"/>
      <c r="G3" s="442"/>
      <c r="H3" s="442"/>
      <c r="I3" s="442"/>
      <c r="J3" s="442"/>
      <c r="K3" s="442"/>
    </row>
    <row r="4" spans="1:11">
      <c r="A4" s="445"/>
      <c r="B4" s="445"/>
      <c r="C4" s="445"/>
      <c r="D4" s="445"/>
      <c r="E4" s="445"/>
      <c r="F4" s="445"/>
      <c r="G4" s="445"/>
      <c r="H4" s="445"/>
      <c r="I4" s="445"/>
      <c r="J4" s="445"/>
      <c r="K4" s="445"/>
    </row>
    <row r="5" spans="1:11">
      <c r="A5" s="444"/>
      <c r="B5" s="444"/>
      <c r="C5" s="444"/>
      <c r="D5" s="444"/>
      <c r="E5" s="444"/>
    </row>
    <row r="6" spans="1:11">
      <c r="A6" s="444"/>
      <c r="B6" s="444"/>
      <c r="C6" s="444"/>
      <c r="D6" s="444"/>
      <c r="E6" s="444"/>
    </row>
    <row r="7" spans="1:11">
      <c r="C7" s="446" t="s">
        <v>530</v>
      </c>
      <c r="D7" s="447"/>
      <c r="E7" s="447"/>
      <c r="G7" s="448" t="s">
        <v>531</v>
      </c>
      <c r="I7" s="442" t="s">
        <v>532</v>
      </c>
      <c r="K7" s="442" t="s">
        <v>533</v>
      </c>
    </row>
    <row r="8" spans="1:11">
      <c r="A8" s="446" t="s">
        <v>534</v>
      </c>
      <c r="B8" s="445"/>
      <c r="C8" s="449" t="s">
        <v>532</v>
      </c>
      <c r="D8" s="448"/>
      <c r="E8" s="449" t="s">
        <v>533</v>
      </c>
      <c r="G8" s="450" t="s">
        <v>535</v>
      </c>
      <c r="I8" s="450" t="s">
        <v>536</v>
      </c>
      <c r="J8" s="445"/>
      <c r="K8" s="450" t="s">
        <v>536</v>
      </c>
    </row>
    <row r="9" spans="1:11">
      <c r="A9" s="451" t="s">
        <v>385</v>
      </c>
      <c r="B9" s="452"/>
      <c r="C9" s="453" t="s">
        <v>293</v>
      </c>
      <c r="D9" s="452"/>
      <c r="E9" s="453" t="s">
        <v>330</v>
      </c>
      <c r="G9" s="453" t="s">
        <v>537</v>
      </c>
      <c r="I9" s="448" t="s">
        <v>538</v>
      </c>
      <c r="K9" s="448" t="s">
        <v>539</v>
      </c>
    </row>
    <row r="10" spans="1:11">
      <c r="A10" s="442"/>
      <c r="B10" s="452"/>
      <c r="C10" s="453"/>
      <c r="D10" s="448"/>
      <c r="E10" s="453"/>
    </row>
    <row r="11" spans="1:11">
      <c r="A11" s="454" t="s">
        <v>540</v>
      </c>
      <c r="B11" s="452"/>
      <c r="C11" s="453"/>
      <c r="D11" s="448"/>
      <c r="E11" s="453"/>
    </row>
    <row r="12" spans="1:11">
      <c r="A12" s="455" t="s">
        <v>541</v>
      </c>
      <c r="B12" s="452"/>
      <c r="C12" s="456">
        <v>-775508952.85000002</v>
      </c>
      <c r="D12" s="445"/>
      <c r="E12" s="456">
        <v>-135033089.50999999</v>
      </c>
      <c r="G12" s="457">
        <f>SUM(C12:E12)</f>
        <v>-910542042.36000001</v>
      </c>
      <c r="I12" s="458">
        <f>ROUND(C12/G12*100,2)</f>
        <v>85.17</v>
      </c>
      <c r="K12" s="458">
        <f>ROUND(E12/G12*100,2)</f>
        <v>14.83</v>
      </c>
    </row>
    <row r="13" spans="1:11">
      <c r="I13" s="445"/>
      <c r="K13" s="445"/>
    </row>
    <row r="14" spans="1:11">
      <c r="I14" s="445"/>
      <c r="K14" s="445"/>
    </row>
    <row r="15" spans="1:11">
      <c r="A15" s="454" t="s">
        <v>542</v>
      </c>
    </row>
    <row r="16" spans="1:11">
      <c r="A16" s="455" t="s">
        <v>543</v>
      </c>
      <c r="C16" s="456">
        <v>-231850064.02000001</v>
      </c>
      <c r="D16" s="445"/>
      <c r="E16" s="456">
        <v>-112440232.33000001</v>
      </c>
      <c r="G16" s="457">
        <f>SUM(C16:E16)</f>
        <v>-344290296.35000002</v>
      </c>
      <c r="I16" s="458">
        <f>ROUND(C16/G16*100,2)</f>
        <v>67.34</v>
      </c>
      <c r="K16" s="458">
        <f>ROUND(E16/G16*100,2)</f>
        <v>32.659999999999997</v>
      </c>
    </row>
    <row r="18" spans="1:11">
      <c r="A18" s="454" t="s">
        <v>544</v>
      </c>
    </row>
    <row r="19" spans="1:11">
      <c r="A19" s="455" t="s">
        <v>431</v>
      </c>
      <c r="C19" s="456">
        <v>-1273955.02</v>
      </c>
      <c r="D19" s="445"/>
      <c r="E19" s="456">
        <v>-3506735.8400000003</v>
      </c>
      <c r="G19" s="457">
        <f>SUM(C19:E19)</f>
        <v>-4780690.8600000003</v>
      </c>
      <c r="I19" s="458">
        <f>ROUND(C19/G19*100,2)</f>
        <v>26.65</v>
      </c>
      <c r="K19" s="458">
        <f>ROUND(E19/G19*100,2)</f>
        <v>73.349999999999994</v>
      </c>
    </row>
    <row r="20" spans="1:11">
      <c r="A20" s="455" t="s">
        <v>433</v>
      </c>
      <c r="C20" s="456">
        <v>-1772106.7399999998</v>
      </c>
      <c r="D20" s="445"/>
      <c r="E20" s="456">
        <v>-4877966.75</v>
      </c>
      <c r="G20" s="457">
        <f>SUM(C20:E20)</f>
        <v>-6650073.4900000002</v>
      </c>
      <c r="I20" s="458">
        <f>ROUND(C20/G20*100,2)</f>
        <v>26.65</v>
      </c>
      <c r="K20" s="458">
        <f>ROUND(E20/G20*100,2)</f>
        <v>73.349999999999994</v>
      </c>
    </row>
  </sheetData>
  <printOptions horizontalCentered="1"/>
  <pageMargins left="0.75" right="0.75" top="1" bottom="0.75" header="0.3" footer="0.3"/>
  <pageSetup scale="75" orientation="portrait" r:id="rId1"/>
  <headerFooter>
    <oddHeader>&amp;R&amp;"Times New Roman,Bold"&amp;10KyPSC Case No. 2022-00372
AG-DR-01-117 Attachment 6 - Net Salvage Table 1
Page &amp;P of &amp;N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R30"/>
  <sheetViews>
    <sheetView zoomScaleNormal="100" workbookViewId="0">
      <selection activeCell="M13" sqref="M13:N15"/>
    </sheetView>
  </sheetViews>
  <sheetFormatPr defaultColWidth="9.1796875" defaultRowHeight="11.5"/>
  <cols>
    <col min="1" max="1" width="25.7265625" style="443" customWidth="1"/>
    <col min="2" max="2" width="2.81640625" style="443" customWidth="1"/>
    <col min="3" max="3" width="18" style="443" customWidth="1"/>
    <col min="4" max="4" width="2" style="443" customWidth="1"/>
    <col min="5" max="5" width="12.7265625" style="443" customWidth="1"/>
    <col min="6" max="6" width="5.1796875" style="443" customWidth="1"/>
    <col min="7" max="7" width="14" style="443" customWidth="1"/>
    <col min="8" max="8" width="2.1796875" style="443" customWidth="1"/>
    <col min="9" max="9" width="12.1796875" style="443" customWidth="1"/>
    <col min="10" max="10" width="5" style="443" customWidth="1"/>
    <col min="11" max="11" width="15.54296875" style="443" bestFit="1" customWidth="1"/>
    <col min="12" max="12" width="16.1796875" style="445" bestFit="1" customWidth="1"/>
    <col min="13" max="13" width="22.54296875" style="443" customWidth="1"/>
    <col min="14" max="14" width="31.26953125" style="443" customWidth="1"/>
    <col min="15" max="16384" width="9.1796875" style="443"/>
  </cols>
  <sheetData>
    <row r="1" spans="1:18">
      <c r="A1" s="442" t="s">
        <v>357</v>
      </c>
      <c r="B1" s="442"/>
      <c r="C1" s="442"/>
      <c r="D1" s="442"/>
      <c r="E1" s="442"/>
      <c r="F1" s="442"/>
      <c r="G1" s="442"/>
      <c r="H1" s="442"/>
      <c r="I1" s="442"/>
      <c r="J1" s="442"/>
      <c r="K1" s="442"/>
      <c r="L1" s="448"/>
      <c r="M1" s="452"/>
      <c r="N1" s="452"/>
      <c r="O1" s="452"/>
      <c r="P1" s="452"/>
      <c r="Q1" s="452"/>
      <c r="R1" s="452"/>
    </row>
    <row r="2" spans="1:18">
      <c r="A2" s="442"/>
      <c r="B2" s="444"/>
      <c r="C2" s="444"/>
      <c r="D2" s="444"/>
      <c r="E2" s="444"/>
      <c r="F2" s="444"/>
      <c r="G2" s="444"/>
      <c r="H2" s="444"/>
      <c r="I2" s="444"/>
      <c r="J2" s="444"/>
      <c r="K2" s="444"/>
    </row>
    <row r="3" spans="1:18">
      <c r="A3" s="442" t="s">
        <v>545</v>
      </c>
      <c r="B3" s="444"/>
      <c r="C3" s="444"/>
      <c r="D3" s="444"/>
      <c r="E3" s="444"/>
      <c r="F3" s="444"/>
      <c r="G3" s="444"/>
      <c r="H3" s="444"/>
      <c r="I3" s="444"/>
      <c r="J3" s="444"/>
      <c r="K3" s="444"/>
    </row>
    <row r="7" spans="1:18">
      <c r="C7" s="446" t="s">
        <v>546</v>
      </c>
      <c r="D7" s="446"/>
      <c r="E7" s="446"/>
      <c r="G7" s="446" t="s">
        <v>547</v>
      </c>
      <c r="H7" s="446"/>
      <c r="I7" s="446"/>
      <c r="K7" s="448" t="s">
        <v>548</v>
      </c>
    </row>
    <row r="8" spans="1:18">
      <c r="A8" s="445"/>
      <c r="B8" s="445"/>
      <c r="C8" s="459" t="s">
        <v>535</v>
      </c>
      <c r="D8" s="448"/>
      <c r="E8" s="459" t="s">
        <v>549</v>
      </c>
      <c r="F8" s="445"/>
      <c r="G8" s="459" t="s">
        <v>535</v>
      </c>
      <c r="H8" s="448"/>
      <c r="I8" s="459" t="s">
        <v>549</v>
      </c>
      <c r="J8" s="445"/>
      <c r="K8" s="448" t="s">
        <v>550</v>
      </c>
    </row>
    <row r="9" spans="1:18">
      <c r="A9" s="446" t="s">
        <v>534</v>
      </c>
      <c r="B9" s="445"/>
      <c r="C9" s="450" t="s">
        <v>551</v>
      </c>
      <c r="D9" s="448"/>
      <c r="E9" s="450" t="s">
        <v>551</v>
      </c>
      <c r="F9" s="445"/>
      <c r="G9" s="450" t="s">
        <v>551</v>
      </c>
      <c r="H9" s="448"/>
      <c r="I9" s="450" t="s">
        <v>551</v>
      </c>
      <c r="J9" s="445"/>
      <c r="K9" s="450" t="s">
        <v>552</v>
      </c>
    </row>
    <row r="10" spans="1:18">
      <c r="A10" s="451" t="s">
        <v>385</v>
      </c>
      <c r="B10" s="452"/>
      <c r="C10" s="453" t="s">
        <v>293</v>
      </c>
      <c r="D10" s="448"/>
      <c r="E10" s="453" t="s">
        <v>330</v>
      </c>
      <c r="F10" s="448"/>
      <c r="G10" s="453" t="s">
        <v>327</v>
      </c>
      <c r="H10" s="448"/>
      <c r="I10" s="453" t="s">
        <v>386</v>
      </c>
      <c r="J10" s="448"/>
      <c r="K10" s="453" t="s">
        <v>553</v>
      </c>
    </row>
    <row r="12" spans="1:18">
      <c r="A12" s="452" t="s">
        <v>540</v>
      </c>
    </row>
    <row r="13" spans="1:18">
      <c r="A13" s="460" t="s">
        <v>541</v>
      </c>
      <c r="C13" s="461">
        <v>85.17</v>
      </c>
      <c r="E13" s="462">
        <v>-8</v>
      </c>
      <c r="G13" s="461">
        <v>14.83</v>
      </c>
      <c r="I13" s="463">
        <v>-20.329999999999998</v>
      </c>
      <c r="K13" s="462">
        <f>ROUND((G13*I13/100)+(C13*E13/100),0)</f>
        <v>-10</v>
      </c>
      <c r="M13" s="494"/>
      <c r="N13" s="494"/>
    </row>
    <row r="14" spans="1:18">
      <c r="B14" s="464"/>
      <c r="C14" s="461"/>
      <c r="E14" s="463"/>
      <c r="G14" s="461"/>
      <c r="I14" s="463"/>
      <c r="K14" s="462"/>
      <c r="M14" s="494"/>
      <c r="N14" s="494"/>
    </row>
    <row r="15" spans="1:18" s="445" customFormat="1">
      <c r="A15" s="443"/>
      <c r="B15" s="464"/>
      <c r="C15" s="461"/>
      <c r="D15" s="443"/>
      <c r="E15" s="463"/>
      <c r="F15" s="443"/>
      <c r="G15" s="461"/>
      <c r="H15" s="443"/>
      <c r="I15" s="463"/>
      <c r="J15" s="443"/>
      <c r="K15" s="462"/>
      <c r="N15" s="495"/>
    </row>
    <row r="16" spans="1:18" s="445" customFormat="1">
      <c r="A16" s="452" t="s">
        <v>542</v>
      </c>
      <c r="B16" s="464"/>
      <c r="C16" s="461"/>
      <c r="D16" s="443"/>
      <c r="E16" s="463"/>
      <c r="F16" s="443"/>
      <c r="G16" s="461"/>
      <c r="H16" s="443"/>
      <c r="I16" s="463"/>
      <c r="J16" s="443"/>
      <c r="K16" s="462"/>
    </row>
    <row r="17" spans="1:11" s="445" customFormat="1">
      <c r="A17" s="460" t="s">
        <v>543</v>
      </c>
      <c r="B17" s="464"/>
      <c r="C17" s="461">
        <v>67.34</v>
      </c>
      <c r="D17" s="443"/>
      <c r="E17" s="462">
        <v>-8</v>
      </c>
      <c r="F17" s="443"/>
      <c r="G17" s="461">
        <v>32.659999999999997</v>
      </c>
      <c r="H17" s="443"/>
      <c r="I17" s="463">
        <v>-7.39</v>
      </c>
      <c r="J17" s="443"/>
      <c r="K17" s="462">
        <f>ROUND((G17*I17/100)+(C17*E17/100),0)</f>
        <v>-8</v>
      </c>
    </row>
    <row r="18" spans="1:11" s="445" customFormat="1">
      <c r="A18" s="443"/>
      <c r="B18" s="464"/>
      <c r="C18" s="461"/>
      <c r="D18" s="443"/>
      <c r="E18" s="463"/>
      <c r="F18" s="443"/>
      <c r="G18" s="461"/>
      <c r="H18" s="443"/>
      <c r="I18" s="463"/>
      <c r="J18" s="443"/>
      <c r="K18" s="462"/>
    </row>
    <row r="19" spans="1:11" s="445" customFormat="1">
      <c r="A19" s="452" t="s">
        <v>544</v>
      </c>
      <c r="B19" s="464"/>
      <c r="C19" s="461"/>
      <c r="D19" s="443"/>
      <c r="E19" s="463"/>
      <c r="F19" s="443"/>
      <c r="G19" s="461"/>
      <c r="H19" s="443"/>
      <c r="I19" s="463"/>
      <c r="J19" s="443"/>
      <c r="K19" s="462"/>
    </row>
    <row r="20" spans="1:11" s="445" customFormat="1">
      <c r="A20" s="460" t="s">
        <v>431</v>
      </c>
      <c r="B20" s="464"/>
      <c r="C20" s="461">
        <v>26.65</v>
      </c>
      <c r="D20" s="443"/>
      <c r="E20" s="462">
        <v>-62</v>
      </c>
      <c r="F20" s="443"/>
      <c r="G20" s="461">
        <v>73.349999999999994</v>
      </c>
      <c r="H20" s="443"/>
      <c r="I20" s="463">
        <v>-4.8600000000000003</v>
      </c>
      <c r="J20" s="443"/>
      <c r="K20" s="465">
        <f>ROUND((G20*I20/100)+(C20*E20/100),0)</f>
        <v>-20</v>
      </c>
    </row>
    <row r="21" spans="1:11" s="445" customFormat="1">
      <c r="A21" s="460" t="s">
        <v>433</v>
      </c>
      <c r="B21" s="464"/>
      <c r="C21" s="461">
        <v>26.65</v>
      </c>
      <c r="D21" s="443"/>
      <c r="E21" s="462">
        <v>-63</v>
      </c>
      <c r="F21" s="443"/>
      <c r="G21" s="461">
        <v>73.349999999999994</v>
      </c>
      <c r="H21" s="443"/>
      <c r="I21" s="463">
        <v>-4.8600000000000003</v>
      </c>
      <c r="J21" s="443"/>
      <c r="K21" s="465">
        <f>ROUND((G21*I21/100)+(C21*E21/100),0)</f>
        <v>-20</v>
      </c>
    </row>
    <row r="22" spans="1:11" s="445" customFormat="1">
      <c r="A22" s="443"/>
      <c r="B22" s="464"/>
      <c r="C22" s="461"/>
      <c r="D22" s="443"/>
      <c r="E22" s="463"/>
      <c r="F22" s="443"/>
      <c r="G22" s="461"/>
      <c r="H22" s="443"/>
      <c r="I22" s="463"/>
      <c r="J22" s="443"/>
      <c r="K22" s="462"/>
    </row>
    <row r="23" spans="1:11" s="445" customFormat="1">
      <c r="A23" s="443"/>
      <c r="B23" s="464"/>
      <c r="C23" s="461"/>
      <c r="D23" s="443"/>
      <c r="E23" s="463"/>
      <c r="F23" s="443"/>
      <c r="G23" s="461"/>
      <c r="H23" s="443"/>
      <c r="I23" s="463"/>
      <c r="J23" s="443"/>
      <c r="K23" s="443"/>
    </row>
    <row r="24" spans="1:11" s="445" customFormat="1">
      <c r="A24" s="443"/>
      <c r="B24" s="464"/>
      <c r="C24" s="461"/>
      <c r="D24" s="443"/>
      <c r="E24" s="443"/>
      <c r="F24" s="443"/>
      <c r="G24" s="461"/>
      <c r="H24" s="443"/>
      <c r="I24" s="463"/>
      <c r="J24" s="443"/>
      <c r="K24" s="443"/>
    </row>
    <row r="25" spans="1:11" s="445" customFormat="1">
      <c r="A25" s="443"/>
      <c r="B25" s="464"/>
      <c r="C25" s="461"/>
      <c r="D25" s="443"/>
      <c r="E25" s="443"/>
      <c r="F25" s="443"/>
      <c r="G25" s="461"/>
      <c r="H25" s="443"/>
      <c r="I25" s="463"/>
      <c r="J25" s="443"/>
      <c r="K25" s="443"/>
    </row>
    <row r="26" spans="1:11" s="445" customFormat="1">
      <c r="A26" s="443"/>
      <c r="B26" s="443"/>
      <c r="C26" s="461"/>
      <c r="D26" s="443"/>
      <c r="E26" s="443"/>
      <c r="F26" s="443"/>
      <c r="G26" s="461"/>
      <c r="H26" s="443"/>
      <c r="I26" s="463"/>
      <c r="J26" s="443"/>
      <c r="K26" s="443"/>
    </row>
    <row r="27" spans="1:11" s="445" customFormat="1">
      <c r="A27" s="443"/>
      <c r="B27" s="443"/>
      <c r="C27" s="461"/>
      <c r="D27" s="443"/>
      <c r="E27" s="443"/>
      <c r="F27" s="443"/>
      <c r="G27" s="461"/>
      <c r="H27" s="443"/>
      <c r="I27" s="463"/>
      <c r="J27" s="443"/>
      <c r="K27" s="443"/>
    </row>
    <row r="28" spans="1:11" s="445" customFormat="1">
      <c r="A28" s="443"/>
      <c r="B28" s="443"/>
      <c r="C28" s="443"/>
      <c r="D28" s="443"/>
      <c r="E28" s="443"/>
      <c r="F28" s="443"/>
      <c r="G28" s="466"/>
      <c r="H28" s="443"/>
      <c r="I28" s="463"/>
      <c r="J28" s="443"/>
      <c r="K28" s="443"/>
    </row>
    <row r="29" spans="1:11" s="445" customFormat="1">
      <c r="A29" s="443"/>
      <c r="B29" s="443"/>
      <c r="C29" s="443"/>
      <c r="D29" s="443"/>
      <c r="E29" s="443"/>
      <c r="F29" s="443"/>
      <c r="G29" s="466"/>
      <c r="H29" s="443"/>
      <c r="I29" s="463"/>
      <c r="J29" s="443"/>
      <c r="K29" s="443"/>
    </row>
    <row r="30" spans="1:11" s="445" customFormat="1">
      <c r="A30" s="443"/>
      <c r="B30" s="443"/>
      <c r="C30" s="443"/>
      <c r="D30" s="443"/>
      <c r="E30" s="443"/>
      <c r="F30" s="443"/>
      <c r="G30" s="443"/>
      <c r="H30" s="443"/>
      <c r="I30" s="463"/>
      <c r="J30" s="443"/>
      <c r="K30" s="443"/>
    </row>
  </sheetData>
  <printOptions horizontalCentered="1"/>
  <pageMargins left="0.7" right="0.7" top="1" bottom="0.75" header="0.3" footer="0.3"/>
  <pageSetup scale="80" orientation="portrait" r:id="rId1"/>
  <headerFooter>
    <oddHeader>&amp;R&amp;"Times New Roman,Bold"&amp;10KyPSC Case No. 2022-00372
AG-DR-01-117 Attachment 7 - Net Salvage Table 2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pageSetUpPr autoPageBreaks="0" fitToPage="1"/>
  </sheetPr>
  <dimension ref="B1:P25"/>
  <sheetViews>
    <sheetView zoomScaleNormal="100" zoomScaleSheetLayoutView="80" workbookViewId="0">
      <selection activeCell="F39" sqref="F39"/>
    </sheetView>
  </sheetViews>
  <sheetFormatPr defaultColWidth="12.54296875" defaultRowHeight="11.5"/>
  <cols>
    <col min="1" max="1" width="5.81640625" style="469" customWidth="1"/>
    <col min="2" max="2" width="30.7265625" style="469" customWidth="1"/>
    <col min="3" max="3" width="2.7265625" style="469" customWidth="1"/>
    <col min="4" max="4" width="14.7265625" style="469" customWidth="1"/>
    <col min="5" max="5" width="2.7265625" style="469" customWidth="1"/>
    <col min="6" max="6" width="16.7265625" style="469" customWidth="1"/>
    <col min="7" max="7" width="2.7265625" style="469" customWidth="1"/>
    <col min="8" max="8" width="16.7265625" style="469" customWidth="1"/>
    <col min="9" max="9" width="2.7265625" style="469" customWidth="1"/>
    <col min="10" max="10" width="16.7265625" style="469" customWidth="1"/>
    <col min="11" max="11" width="2.7265625" style="469" customWidth="1"/>
    <col min="12" max="12" width="14.7265625" style="469" customWidth="1"/>
    <col min="13" max="13" width="2.81640625" style="469" customWidth="1"/>
    <col min="14" max="14" width="14.26953125" style="469" customWidth="1"/>
    <col min="15" max="15" width="2.26953125" style="469" customWidth="1"/>
    <col min="16" max="16" width="14.54296875" style="469" bestFit="1" customWidth="1"/>
    <col min="17" max="16384" width="12.54296875" style="469"/>
  </cols>
  <sheetData>
    <row r="1" spans="2:16">
      <c r="B1" s="467" t="s">
        <v>357</v>
      </c>
      <c r="C1" s="468"/>
      <c r="D1" s="468"/>
      <c r="E1" s="468"/>
      <c r="F1" s="468"/>
      <c r="G1" s="468"/>
      <c r="H1" s="468"/>
      <c r="I1" s="468"/>
      <c r="J1" s="468"/>
      <c r="K1" s="468"/>
      <c r="L1" s="468"/>
    </row>
    <row r="3" spans="2:16">
      <c r="B3" s="467" t="s">
        <v>554</v>
      </c>
      <c r="C3" s="468"/>
      <c r="D3" s="468"/>
      <c r="E3" s="468"/>
      <c r="F3" s="468"/>
      <c r="G3" s="468"/>
      <c r="H3" s="468"/>
      <c r="I3" s="468"/>
      <c r="J3" s="468"/>
      <c r="K3" s="468"/>
      <c r="L3" s="468"/>
    </row>
    <row r="6" spans="2:16">
      <c r="B6" s="470"/>
      <c r="C6" s="470"/>
      <c r="D6" s="470"/>
      <c r="E6" s="470"/>
      <c r="F6" s="471" t="s">
        <v>555</v>
      </c>
      <c r="G6" s="472"/>
      <c r="H6" s="471" t="s">
        <v>555</v>
      </c>
      <c r="I6" s="470"/>
      <c r="J6" s="470"/>
      <c r="K6" s="470"/>
      <c r="L6" s="470"/>
    </row>
    <row r="7" spans="2:16">
      <c r="B7" s="470"/>
      <c r="C7" s="470"/>
      <c r="D7" s="471" t="s">
        <v>556</v>
      </c>
      <c r="E7" s="470"/>
      <c r="F7" s="471" t="s">
        <v>557</v>
      </c>
      <c r="G7" s="472"/>
      <c r="H7" s="471" t="s">
        <v>557</v>
      </c>
      <c r="I7" s="470"/>
      <c r="J7" s="471" t="s">
        <v>556</v>
      </c>
      <c r="K7" s="470"/>
      <c r="L7" s="471" t="s">
        <v>532</v>
      </c>
      <c r="N7" s="471" t="s">
        <v>558</v>
      </c>
    </row>
    <row r="8" spans="2:16">
      <c r="B8" s="470"/>
      <c r="C8" s="470"/>
      <c r="D8" s="471" t="s">
        <v>366</v>
      </c>
      <c r="E8" s="470"/>
      <c r="F8" s="471" t="s">
        <v>559</v>
      </c>
      <c r="G8" s="472"/>
      <c r="H8" s="471" t="s">
        <v>559</v>
      </c>
      <c r="I8" s="470"/>
      <c r="J8" s="471" t="s">
        <v>532</v>
      </c>
      <c r="K8" s="470"/>
      <c r="L8" s="471" t="s">
        <v>361</v>
      </c>
      <c r="N8" s="471" t="s">
        <v>560</v>
      </c>
      <c r="P8" s="519"/>
    </row>
    <row r="9" spans="2:16">
      <c r="B9" s="471" t="s">
        <v>561</v>
      </c>
      <c r="C9" s="472"/>
      <c r="D9" s="473" t="s">
        <v>562</v>
      </c>
      <c r="E9" s="474"/>
      <c r="F9" s="473" t="s">
        <v>563</v>
      </c>
      <c r="G9" s="474"/>
      <c r="H9" s="473" t="s">
        <v>564</v>
      </c>
      <c r="I9" s="474"/>
      <c r="J9" s="475" t="s">
        <v>535</v>
      </c>
      <c r="K9" s="474"/>
      <c r="L9" s="473" t="s">
        <v>565</v>
      </c>
      <c r="N9" s="476" t="s">
        <v>566</v>
      </c>
      <c r="P9" s="519"/>
    </row>
    <row r="10" spans="2:16" s="480" customFormat="1">
      <c r="B10" s="477" t="s">
        <v>385</v>
      </c>
      <c r="C10" s="478"/>
      <c r="D10" s="477" t="s">
        <v>293</v>
      </c>
      <c r="E10" s="478"/>
      <c r="F10" s="477" t="s">
        <v>330</v>
      </c>
      <c r="G10" s="479"/>
      <c r="H10" s="477" t="s">
        <v>327</v>
      </c>
      <c r="I10" s="478"/>
      <c r="J10" s="477" t="s">
        <v>386</v>
      </c>
      <c r="K10" s="478"/>
      <c r="L10" s="477" t="s">
        <v>567</v>
      </c>
      <c r="P10" s="520"/>
    </row>
    <row r="11" spans="2:16">
      <c r="B11" s="481"/>
      <c r="C11" s="481"/>
      <c r="D11" s="482"/>
      <c r="E11" s="481"/>
      <c r="F11" s="483"/>
      <c r="G11" s="483"/>
      <c r="H11" s="481"/>
      <c r="I11" s="481"/>
      <c r="J11" s="482"/>
      <c r="K11" s="481"/>
      <c r="L11" s="482"/>
      <c r="P11" s="521"/>
    </row>
    <row r="12" spans="2:16">
      <c r="B12" s="481"/>
      <c r="C12" s="481"/>
      <c r="D12" s="482"/>
      <c r="E12" s="481"/>
      <c r="F12" s="484"/>
      <c r="G12" s="483"/>
      <c r="H12" s="481"/>
      <c r="I12" s="481"/>
      <c r="J12" s="482"/>
      <c r="K12" s="481"/>
      <c r="L12" s="482"/>
      <c r="P12" s="521"/>
    </row>
    <row r="13" spans="2:16">
      <c r="B13" s="485" t="s">
        <v>540</v>
      </c>
      <c r="C13" s="470"/>
      <c r="D13" s="470"/>
      <c r="E13" s="470"/>
      <c r="F13" s="484"/>
      <c r="G13" s="472"/>
      <c r="H13" s="470"/>
      <c r="I13" s="470"/>
      <c r="J13" s="470"/>
      <c r="K13" s="470"/>
      <c r="L13" s="470"/>
      <c r="P13" s="521"/>
    </row>
    <row r="14" spans="2:16">
      <c r="B14" s="486" t="s">
        <v>541</v>
      </c>
      <c r="D14" s="487">
        <v>2035</v>
      </c>
      <c r="F14" s="484">
        <v>38715000</v>
      </c>
      <c r="G14" s="488"/>
      <c r="H14" s="484">
        <v>54703281</v>
      </c>
      <c r="J14" s="484">
        <v>-775508952.85000002</v>
      </c>
      <c r="L14" s="489">
        <v>-8</v>
      </c>
      <c r="N14" s="490">
        <v>2022</v>
      </c>
      <c r="P14" s="521"/>
    </row>
    <row r="15" spans="2:16">
      <c r="B15" s="491"/>
      <c r="F15" s="484"/>
      <c r="L15" s="489"/>
      <c r="P15" s="521"/>
    </row>
    <row r="16" spans="2:16">
      <c r="B16" s="491"/>
      <c r="F16" s="484"/>
      <c r="L16" s="489"/>
      <c r="P16" s="521"/>
    </row>
    <row r="17" spans="2:14">
      <c r="B17" s="485" t="s">
        <v>542</v>
      </c>
      <c r="F17" s="484"/>
      <c r="H17" s="484"/>
      <c r="J17" s="484"/>
      <c r="L17" s="489"/>
    </row>
    <row r="18" spans="2:14">
      <c r="B18" s="486" t="s">
        <v>543</v>
      </c>
      <c r="D18" s="487">
        <v>2040</v>
      </c>
      <c r="F18" s="484">
        <v>11327000</v>
      </c>
      <c r="H18" s="484">
        <v>18107911</v>
      </c>
      <c r="J18" s="484">
        <v>-231850064.02000001</v>
      </c>
      <c r="L18" s="489">
        <v>-8</v>
      </c>
      <c r="N18" s="490">
        <v>2022</v>
      </c>
    </row>
    <row r="19" spans="2:14">
      <c r="B19" s="491"/>
      <c r="F19" s="484"/>
      <c r="H19" s="484"/>
      <c r="J19" s="484"/>
      <c r="L19" s="489"/>
    </row>
    <row r="20" spans="2:14">
      <c r="B20" s="485"/>
      <c r="F20" s="484"/>
    </row>
    <row r="21" spans="2:14">
      <c r="B21" s="485" t="s">
        <v>544</v>
      </c>
      <c r="F21" s="484"/>
      <c r="H21" s="484"/>
      <c r="J21" s="484"/>
      <c r="L21" s="489"/>
    </row>
    <row r="22" spans="2:14">
      <c r="B22" s="486" t="s">
        <v>431</v>
      </c>
      <c r="D22" s="487">
        <v>2047</v>
      </c>
      <c r="F22" s="484">
        <v>412300</v>
      </c>
      <c r="H22" s="484">
        <v>783491</v>
      </c>
      <c r="J22" s="484">
        <v>-1273955.02</v>
      </c>
      <c r="L22" s="489">
        <v>-62</v>
      </c>
      <c r="N22" s="490">
        <v>2022</v>
      </c>
    </row>
    <row r="23" spans="2:14">
      <c r="B23" s="486" t="s">
        <v>433</v>
      </c>
      <c r="D23" s="487">
        <v>2047</v>
      </c>
      <c r="F23" s="484">
        <v>586200</v>
      </c>
      <c r="H23" s="484">
        <v>1113952</v>
      </c>
      <c r="J23" s="484">
        <v>-1772106.7399999998</v>
      </c>
      <c r="L23" s="489">
        <v>-63</v>
      </c>
      <c r="N23" s="490">
        <v>2022</v>
      </c>
    </row>
    <row r="24" spans="2:14">
      <c r="F24" s="484"/>
    </row>
    <row r="25" spans="2:14">
      <c r="F25" s="484"/>
    </row>
  </sheetData>
  <printOptions horizontalCentered="1"/>
  <pageMargins left="0.75" right="0.75" top="0.94208333333333338" bottom="0.5" header="0.5" footer="0.5"/>
  <pageSetup scale="84" orientation="landscape" r:id="rId1"/>
  <headerFooter scaleWithDoc="0" alignWithMargins="0">
    <oddHeader>&amp;R&amp;"Times New Roman,Bold"&amp;8KyPSC Case No. 2022-00372
AG-DR-01-117 Attachment 8 - Net Salvage Table 3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R30"/>
  <sheetViews>
    <sheetView zoomScaleNormal="100" workbookViewId="0">
      <selection activeCell="E22" sqref="E22"/>
    </sheetView>
  </sheetViews>
  <sheetFormatPr defaultColWidth="9.1796875" defaultRowHeight="11.5"/>
  <cols>
    <col min="1" max="1" width="25.7265625" style="443" customWidth="1"/>
    <col min="2" max="2" width="2.81640625" style="443" customWidth="1"/>
    <col min="3" max="3" width="18" style="443" customWidth="1"/>
    <col min="4" max="4" width="2" style="443" customWidth="1"/>
    <col min="5" max="5" width="12.7265625" style="443" customWidth="1"/>
    <col min="6" max="6" width="5.1796875" style="443" customWidth="1"/>
    <col min="7" max="7" width="14" style="443" customWidth="1"/>
    <col min="8" max="8" width="2.1796875" style="443" customWidth="1"/>
    <col min="9" max="9" width="12.1796875" style="443" customWidth="1"/>
    <col min="10" max="10" width="5" style="443" customWidth="1"/>
    <col min="11" max="11" width="15.54296875" style="443" bestFit="1" customWidth="1"/>
    <col min="12" max="12" width="16.1796875" style="445" bestFit="1" customWidth="1"/>
    <col min="13" max="16384" width="9.1796875" style="443"/>
  </cols>
  <sheetData>
    <row r="1" spans="1:18">
      <c r="A1" s="442" t="s">
        <v>357</v>
      </c>
      <c r="B1" s="442"/>
      <c r="C1" s="442"/>
      <c r="D1" s="442"/>
      <c r="E1" s="442"/>
      <c r="F1" s="442"/>
      <c r="G1" s="442"/>
      <c r="H1" s="442"/>
      <c r="I1" s="442"/>
      <c r="J1" s="442"/>
      <c r="K1" s="442"/>
      <c r="L1" s="448"/>
      <c r="M1" s="452"/>
      <c r="N1" s="452"/>
      <c r="O1" s="452"/>
      <c r="P1" s="452"/>
      <c r="Q1" s="452"/>
      <c r="R1" s="452"/>
    </row>
    <row r="2" spans="1:18">
      <c r="A2" s="442"/>
      <c r="B2" s="444"/>
      <c r="C2" s="444"/>
      <c r="D2" s="444"/>
      <c r="E2" s="444"/>
      <c r="F2" s="444"/>
      <c r="G2" s="444"/>
      <c r="H2" s="444"/>
      <c r="I2" s="444"/>
      <c r="J2" s="444"/>
      <c r="K2" s="444"/>
    </row>
    <row r="3" spans="1:18">
      <c r="A3" s="442" t="s">
        <v>545</v>
      </c>
      <c r="B3" s="444"/>
      <c r="C3" s="444"/>
      <c r="D3" s="444"/>
      <c r="E3" s="444"/>
      <c r="F3" s="444"/>
      <c r="G3" s="444"/>
      <c r="H3" s="444"/>
      <c r="I3" s="444"/>
      <c r="J3" s="444"/>
      <c r="K3" s="444"/>
    </row>
    <row r="7" spans="1:18">
      <c r="C7" s="446" t="s">
        <v>546</v>
      </c>
      <c r="D7" s="446"/>
      <c r="E7" s="446"/>
      <c r="G7" s="446" t="s">
        <v>547</v>
      </c>
      <c r="H7" s="446"/>
      <c r="I7" s="446"/>
      <c r="K7" s="448" t="s">
        <v>548</v>
      </c>
    </row>
    <row r="8" spans="1:18">
      <c r="A8" s="445"/>
      <c r="B8" s="445"/>
      <c r="C8" s="459" t="s">
        <v>535</v>
      </c>
      <c r="D8" s="448"/>
      <c r="E8" s="459" t="s">
        <v>549</v>
      </c>
      <c r="F8" s="445"/>
      <c r="G8" s="459" t="s">
        <v>535</v>
      </c>
      <c r="H8" s="448"/>
      <c r="I8" s="459" t="s">
        <v>549</v>
      </c>
      <c r="J8" s="445"/>
      <c r="K8" s="448" t="s">
        <v>550</v>
      </c>
    </row>
    <row r="9" spans="1:18">
      <c r="A9" s="446" t="s">
        <v>534</v>
      </c>
      <c r="B9" s="445"/>
      <c r="C9" s="450" t="s">
        <v>551</v>
      </c>
      <c r="D9" s="448"/>
      <c r="E9" s="450" t="s">
        <v>551</v>
      </c>
      <c r="F9" s="445"/>
      <c r="G9" s="450" t="s">
        <v>551</v>
      </c>
      <c r="H9" s="448"/>
      <c r="I9" s="450" t="s">
        <v>551</v>
      </c>
      <c r="J9" s="445"/>
      <c r="K9" s="450" t="s">
        <v>552</v>
      </c>
    </row>
    <row r="10" spans="1:18">
      <c r="A10" s="451" t="s">
        <v>385</v>
      </c>
      <c r="B10" s="452"/>
      <c r="C10" s="453" t="s">
        <v>293</v>
      </c>
      <c r="D10" s="448"/>
      <c r="E10" s="453" t="s">
        <v>330</v>
      </c>
      <c r="F10" s="448"/>
      <c r="G10" s="453" t="s">
        <v>327</v>
      </c>
      <c r="H10" s="448"/>
      <c r="I10" s="453" t="s">
        <v>386</v>
      </c>
      <c r="J10" s="448"/>
      <c r="K10" s="453" t="s">
        <v>553</v>
      </c>
    </row>
    <row r="12" spans="1:18">
      <c r="A12" s="452" t="s">
        <v>540</v>
      </c>
    </row>
    <row r="13" spans="1:18">
      <c r="A13" s="460" t="s">
        <v>541</v>
      </c>
      <c r="C13" s="461">
        <v>85.17</v>
      </c>
      <c r="E13" s="492">
        <f>'Table 3-Adj No TNS in Rates'!L14</f>
        <v>0</v>
      </c>
      <c r="G13" s="461">
        <v>14.83</v>
      </c>
      <c r="I13" s="463">
        <v>-20.329999999999998</v>
      </c>
      <c r="K13" s="492">
        <f>ROUND((G13*I13/100)+(C13*E13/100),0)</f>
        <v>-3</v>
      </c>
    </row>
    <row r="14" spans="1:18">
      <c r="B14" s="464"/>
      <c r="C14" s="461"/>
      <c r="E14" s="463"/>
      <c r="G14" s="461"/>
      <c r="I14" s="463"/>
      <c r="K14" s="462"/>
    </row>
    <row r="15" spans="1:18" s="445" customFormat="1">
      <c r="A15" s="443"/>
      <c r="B15" s="464"/>
      <c r="C15" s="461"/>
      <c r="D15" s="443"/>
      <c r="E15" s="463"/>
      <c r="F15" s="443"/>
      <c r="G15" s="461"/>
      <c r="H15" s="443"/>
      <c r="I15" s="463"/>
      <c r="J15" s="443"/>
      <c r="K15" s="462"/>
    </row>
    <row r="16" spans="1:18" s="445" customFormat="1">
      <c r="A16" s="452" t="s">
        <v>542</v>
      </c>
      <c r="B16" s="464"/>
      <c r="C16" s="461"/>
      <c r="D16" s="443"/>
      <c r="E16" s="463"/>
      <c r="F16" s="443"/>
      <c r="G16" s="461"/>
      <c r="H16" s="443"/>
      <c r="I16" s="463"/>
      <c r="J16" s="443"/>
      <c r="K16" s="462"/>
    </row>
    <row r="17" spans="1:11" s="445" customFormat="1">
      <c r="A17" s="460" t="s">
        <v>543</v>
      </c>
      <c r="B17" s="464"/>
      <c r="C17" s="461">
        <v>67.34</v>
      </c>
      <c r="D17" s="443"/>
      <c r="E17" s="492">
        <f>'Table 3-Adj No TNS in Rates'!L18</f>
        <v>0</v>
      </c>
      <c r="F17" s="443"/>
      <c r="G17" s="461">
        <v>32.659999999999997</v>
      </c>
      <c r="H17" s="443"/>
      <c r="I17" s="463">
        <v>-7.39</v>
      </c>
      <c r="J17" s="443"/>
      <c r="K17" s="492">
        <f>ROUND((G17*I17/100)+(C17*E17/100),0)</f>
        <v>-2</v>
      </c>
    </row>
    <row r="18" spans="1:11" s="445" customFormat="1">
      <c r="A18" s="443"/>
      <c r="B18" s="464"/>
      <c r="C18" s="461"/>
      <c r="D18" s="443"/>
      <c r="E18" s="463"/>
      <c r="F18" s="443"/>
      <c r="G18" s="461"/>
      <c r="H18" s="443"/>
      <c r="I18" s="463"/>
      <c r="J18" s="443"/>
      <c r="K18" s="462"/>
    </row>
    <row r="19" spans="1:11" s="445" customFormat="1">
      <c r="A19" s="452" t="s">
        <v>544</v>
      </c>
      <c r="B19" s="464"/>
      <c r="C19" s="461"/>
      <c r="D19" s="443"/>
      <c r="E19" s="463"/>
      <c r="F19" s="443"/>
      <c r="G19" s="461"/>
      <c r="H19" s="443"/>
      <c r="I19" s="463"/>
      <c r="J19" s="443"/>
      <c r="K19" s="462"/>
    </row>
    <row r="20" spans="1:11" s="445" customFormat="1">
      <c r="A20" s="460" t="s">
        <v>431</v>
      </c>
      <c r="B20" s="464"/>
      <c r="C20" s="461">
        <v>26.65</v>
      </c>
      <c r="D20" s="443"/>
      <c r="E20" s="492">
        <f>'Table 3-Adj No TNS in Rates'!L22</f>
        <v>0</v>
      </c>
      <c r="F20" s="443"/>
      <c r="G20" s="461">
        <v>73.349999999999994</v>
      </c>
      <c r="H20" s="443"/>
      <c r="I20" s="463">
        <v>-4.8600000000000003</v>
      </c>
      <c r="J20" s="443"/>
      <c r="K20" s="492">
        <f>ROUND((G20*I20/100)+(C20*E20/100),0)</f>
        <v>-4</v>
      </c>
    </row>
    <row r="21" spans="1:11" s="445" customFormat="1">
      <c r="A21" s="460" t="s">
        <v>433</v>
      </c>
      <c r="B21" s="464"/>
      <c r="C21" s="461">
        <v>26.65</v>
      </c>
      <c r="D21" s="443"/>
      <c r="E21" s="492">
        <f>'Table 3-Adj No TNS in Rates'!L23</f>
        <v>0</v>
      </c>
      <c r="F21" s="443"/>
      <c r="G21" s="461">
        <v>73.349999999999994</v>
      </c>
      <c r="H21" s="443"/>
      <c r="I21" s="463">
        <v>-4.8600000000000003</v>
      </c>
      <c r="J21" s="443"/>
      <c r="K21" s="492">
        <f>ROUND((G21*I21/100)+(C21*E21/100),0)</f>
        <v>-4</v>
      </c>
    </row>
    <row r="22" spans="1:11" s="445" customFormat="1">
      <c r="A22" s="443"/>
      <c r="B22" s="464"/>
      <c r="C22" s="461"/>
      <c r="D22" s="443"/>
      <c r="E22" s="463"/>
      <c r="F22" s="443"/>
      <c r="G22" s="461"/>
      <c r="H22" s="443"/>
      <c r="I22" s="463"/>
      <c r="J22" s="443"/>
      <c r="K22" s="462"/>
    </row>
    <row r="23" spans="1:11" s="445" customFormat="1">
      <c r="A23" s="443"/>
      <c r="B23" s="464"/>
      <c r="C23" s="461"/>
      <c r="D23" s="443"/>
      <c r="E23" s="463"/>
      <c r="F23" s="443"/>
      <c r="G23" s="461"/>
      <c r="H23" s="443"/>
      <c r="I23" s="463"/>
      <c r="J23" s="443"/>
      <c r="K23" s="443"/>
    </row>
    <row r="24" spans="1:11" s="445" customFormat="1">
      <c r="A24" s="443"/>
      <c r="B24" s="464"/>
      <c r="C24" s="461"/>
      <c r="D24" s="443"/>
      <c r="E24" s="443"/>
      <c r="F24" s="443"/>
      <c r="G24" s="461"/>
      <c r="H24" s="443"/>
      <c r="I24" s="463"/>
      <c r="J24" s="443"/>
      <c r="K24" s="443"/>
    </row>
    <row r="25" spans="1:11" s="445" customFormat="1">
      <c r="A25" s="443"/>
      <c r="B25" s="464"/>
      <c r="C25" s="461"/>
      <c r="D25" s="443"/>
      <c r="E25" s="443"/>
      <c r="F25" s="443"/>
      <c r="G25" s="461"/>
      <c r="H25" s="443"/>
      <c r="I25" s="463"/>
      <c r="J25" s="443"/>
      <c r="K25" s="443"/>
    </row>
    <row r="26" spans="1:11" s="445" customFormat="1">
      <c r="A26" s="443"/>
      <c r="B26" s="443"/>
      <c r="C26" s="461"/>
      <c r="D26" s="443"/>
      <c r="E26" s="443"/>
      <c r="F26" s="443"/>
      <c r="G26" s="461"/>
      <c r="H26" s="443"/>
      <c r="I26" s="463"/>
      <c r="J26" s="443"/>
      <c r="K26" s="443"/>
    </row>
    <row r="27" spans="1:11" s="445" customFormat="1">
      <c r="A27" s="443"/>
      <c r="B27" s="443"/>
      <c r="C27" s="461"/>
      <c r="D27" s="443"/>
      <c r="E27" s="443"/>
      <c r="F27" s="443"/>
      <c r="G27" s="461"/>
      <c r="H27" s="443"/>
      <c r="I27" s="463"/>
      <c r="J27" s="443"/>
      <c r="K27" s="443"/>
    </row>
    <row r="28" spans="1:11" s="445" customFormat="1">
      <c r="A28" s="443"/>
      <c r="B28" s="443"/>
      <c r="C28" s="443"/>
      <c r="D28" s="443"/>
      <c r="E28" s="443"/>
      <c r="F28" s="443"/>
      <c r="G28" s="466"/>
      <c r="H28" s="443"/>
      <c r="I28" s="463"/>
      <c r="J28" s="443"/>
      <c r="K28" s="443"/>
    </row>
    <row r="29" spans="1:11" s="445" customFormat="1">
      <c r="A29" s="443"/>
      <c r="B29" s="443"/>
      <c r="C29" s="443"/>
      <c r="D29" s="443"/>
      <c r="E29" s="443"/>
      <c r="F29" s="443"/>
      <c r="G29" s="466"/>
      <c r="H29" s="443"/>
      <c r="I29" s="463"/>
      <c r="J29" s="443"/>
      <c r="K29" s="443"/>
    </row>
    <row r="30" spans="1:11" s="445" customFormat="1">
      <c r="A30" s="443"/>
      <c r="B30" s="443"/>
      <c r="C30" s="443"/>
      <c r="D30" s="443"/>
      <c r="E30" s="443"/>
      <c r="F30" s="443"/>
      <c r="G30" s="443"/>
      <c r="H30" s="443"/>
      <c r="I30" s="463"/>
      <c r="J30" s="443"/>
      <c r="K30" s="443"/>
    </row>
  </sheetData>
  <printOptions horizontalCentered="1"/>
  <pageMargins left="0.7" right="0.7" top="1" bottom="0.75" header="0.3" footer="0.3"/>
  <pageSetup scale="80" orientation="portrait" r:id="rId1"/>
  <headerFooter>
    <oddHeader>&amp;R&amp;"Times New Roman,Bold"&amp;10KyPSC Case No. 2022-00372
AG-DR-01-117 Attachment 7 - Net Salvage Table 2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pageSetUpPr autoPageBreaks="0" fitToPage="1"/>
  </sheetPr>
  <dimension ref="B1:L25"/>
  <sheetViews>
    <sheetView zoomScaleNormal="100" zoomScaleSheetLayoutView="80" workbookViewId="0">
      <selection activeCell="H20" sqref="H20"/>
    </sheetView>
  </sheetViews>
  <sheetFormatPr defaultColWidth="12.54296875" defaultRowHeight="11.5"/>
  <cols>
    <col min="1" max="1" width="5.81640625" style="469" customWidth="1"/>
    <col min="2" max="2" width="30.7265625" style="469" customWidth="1"/>
    <col min="3" max="3" width="2.7265625" style="469" customWidth="1"/>
    <col min="4" max="4" width="14.7265625" style="469" customWidth="1"/>
    <col min="5" max="5" width="2.7265625" style="469" customWidth="1"/>
    <col min="6" max="6" width="16.7265625" style="469" customWidth="1"/>
    <col min="7" max="7" width="2.7265625" style="469" customWidth="1"/>
    <col min="8" max="8" width="16.7265625" style="469" customWidth="1"/>
    <col min="9" max="9" width="2.7265625" style="469" customWidth="1"/>
    <col min="10" max="10" width="16.7265625" style="469" customWidth="1"/>
    <col min="11" max="11" width="2.7265625" style="469" customWidth="1"/>
    <col min="12" max="12" width="14.7265625" style="469" customWidth="1"/>
    <col min="13" max="16384" width="12.54296875" style="469"/>
  </cols>
  <sheetData>
    <row r="1" spans="2:12">
      <c r="B1" s="467" t="s">
        <v>357</v>
      </c>
      <c r="C1" s="468"/>
      <c r="D1" s="468"/>
      <c r="E1" s="468"/>
      <c r="F1" s="468"/>
      <c r="G1" s="468"/>
      <c r="H1" s="468"/>
      <c r="I1" s="468"/>
      <c r="J1" s="468"/>
      <c r="K1" s="468"/>
      <c r="L1" s="468"/>
    </row>
    <row r="3" spans="2:12">
      <c r="B3" s="467" t="s">
        <v>554</v>
      </c>
      <c r="C3" s="468"/>
      <c r="D3" s="468"/>
      <c r="E3" s="468"/>
      <c r="F3" s="468"/>
      <c r="G3" s="468"/>
      <c r="H3" s="468"/>
      <c r="I3" s="468"/>
      <c r="J3" s="468"/>
      <c r="K3" s="468"/>
      <c r="L3" s="468"/>
    </row>
    <row r="5" spans="2:12">
      <c r="L5" s="471" t="s">
        <v>568</v>
      </c>
    </row>
    <row r="6" spans="2:12">
      <c r="B6" s="470"/>
      <c r="C6" s="470"/>
      <c r="D6" s="470"/>
      <c r="E6" s="470"/>
      <c r="F6" s="471" t="s">
        <v>555</v>
      </c>
      <c r="G6" s="472"/>
      <c r="H6" s="471" t="s">
        <v>555</v>
      </c>
      <c r="I6" s="470"/>
      <c r="J6" s="470"/>
      <c r="K6" s="470"/>
      <c r="L6" s="471" t="s">
        <v>569</v>
      </c>
    </row>
    <row r="7" spans="2:12">
      <c r="B7" s="470"/>
      <c r="C7" s="470"/>
      <c r="D7" s="471" t="s">
        <v>556</v>
      </c>
      <c r="E7" s="470"/>
      <c r="F7" s="471" t="s">
        <v>557</v>
      </c>
      <c r="G7" s="472"/>
      <c r="H7" s="471" t="s">
        <v>557</v>
      </c>
      <c r="I7" s="470"/>
      <c r="J7" s="471" t="s">
        <v>556</v>
      </c>
      <c r="K7" s="470"/>
      <c r="L7" s="471" t="s">
        <v>532</v>
      </c>
    </row>
    <row r="8" spans="2:12">
      <c r="B8" s="470"/>
      <c r="C8" s="470"/>
      <c r="D8" s="471" t="s">
        <v>366</v>
      </c>
      <c r="E8" s="470"/>
      <c r="F8" s="471" t="s">
        <v>559</v>
      </c>
      <c r="G8" s="472"/>
      <c r="H8" s="471" t="s">
        <v>559</v>
      </c>
      <c r="I8" s="470"/>
      <c r="J8" s="471" t="s">
        <v>532</v>
      </c>
      <c r="K8" s="470"/>
      <c r="L8" s="471" t="s">
        <v>361</v>
      </c>
    </row>
    <row r="9" spans="2:12">
      <c r="B9" s="471" t="s">
        <v>561</v>
      </c>
      <c r="C9" s="472"/>
      <c r="D9" s="473" t="s">
        <v>562</v>
      </c>
      <c r="E9" s="474"/>
      <c r="F9" s="473" t="s">
        <v>563</v>
      </c>
      <c r="G9" s="474"/>
      <c r="H9" s="473" t="s">
        <v>564</v>
      </c>
      <c r="I9" s="474"/>
      <c r="J9" s="475" t="s">
        <v>535</v>
      </c>
      <c r="K9" s="474"/>
      <c r="L9" s="473" t="s">
        <v>565</v>
      </c>
    </row>
    <row r="10" spans="2:12" s="480" customFormat="1">
      <c r="B10" s="477" t="s">
        <v>385</v>
      </c>
      <c r="C10" s="478"/>
      <c r="D10" s="477" t="s">
        <v>293</v>
      </c>
      <c r="E10" s="478"/>
      <c r="F10" s="477" t="s">
        <v>330</v>
      </c>
      <c r="G10" s="479"/>
      <c r="H10" s="477" t="s">
        <v>327</v>
      </c>
      <c r="I10" s="478"/>
      <c r="J10" s="477" t="s">
        <v>386</v>
      </c>
      <c r="K10" s="478"/>
      <c r="L10" s="477" t="s">
        <v>567</v>
      </c>
    </row>
    <row r="11" spans="2:12">
      <c r="B11" s="481"/>
      <c r="C11" s="481"/>
      <c r="D11" s="482"/>
      <c r="E11" s="481"/>
      <c r="F11" s="483"/>
      <c r="G11" s="483"/>
      <c r="H11" s="481"/>
      <c r="I11" s="481"/>
      <c r="J11" s="482"/>
      <c r="K11" s="481"/>
      <c r="L11" s="482"/>
    </row>
    <row r="12" spans="2:12">
      <c r="B12" s="481"/>
      <c r="C12" s="481"/>
      <c r="D12" s="482"/>
      <c r="E12" s="481"/>
      <c r="F12" s="484"/>
      <c r="G12" s="483"/>
      <c r="H12" s="481"/>
      <c r="I12" s="481"/>
      <c r="J12" s="482"/>
      <c r="K12" s="481"/>
      <c r="L12" s="482"/>
    </row>
    <row r="13" spans="2:12">
      <c r="B13" s="485" t="s">
        <v>540</v>
      </c>
      <c r="C13" s="470"/>
      <c r="D13" s="470"/>
      <c r="E13" s="470"/>
      <c r="F13" s="484"/>
      <c r="G13" s="472"/>
      <c r="H13" s="470"/>
      <c r="I13" s="470"/>
      <c r="J13" s="470"/>
      <c r="K13" s="470"/>
      <c r="L13" s="470"/>
    </row>
    <row r="14" spans="2:12">
      <c r="B14" s="486" t="s">
        <v>541</v>
      </c>
      <c r="D14" s="487">
        <v>2035</v>
      </c>
      <c r="F14" s="484">
        <v>38715000</v>
      </c>
      <c r="G14" s="488"/>
      <c r="H14" s="484"/>
      <c r="J14" s="484">
        <v>-775508952.85000002</v>
      </c>
      <c r="L14" s="492">
        <f>ROUND((H14/J14*100),0)</f>
        <v>0</v>
      </c>
    </row>
    <row r="15" spans="2:12">
      <c r="B15" s="493"/>
      <c r="F15" s="484"/>
      <c r="L15" s="489"/>
    </row>
    <row r="16" spans="2:12">
      <c r="B16" s="491"/>
      <c r="F16" s="484"/>
      <c r="L16" s="489"/>
    </row>
    <row r="17" spans="2:12">
      <c r="B17" s="485" t="s">
        <v>542</v>
      </c>
      <c r="F17" s="484"/>
      <c r="H17" s="484"/>
      <c r="J17" s="484"/>
      <c r="L17" s="489"/>
    </row>
    <row r="18" spans="2:12">
      <c r="B18" s="486" t="s">
        <v>543</v>
      </c>
      <c r="D18" s="487">
        <v>2040</v>
      </c>
      <c r="F18" s="484">
        <v>11327000</v>
      </c>
      <c r="H18" s="484"/>
      <c r="J18" s="484">
        <v>-231850064.02000001</v>
      </c>
      <c r="L18" s="492">
        <f>ROUND((H18/J18*100),0)</f>
        <v>0</v>
      </c>
    </row>
    <row r="19" spans="2:12">
      <c r="B19" s="491"/>
      <c r="F19" s="484"/>
      <c r="H19" s="484"/>
      <c r="J19" s="484"/>
      <c r="L19" s="489"/>
    </row>
    <row r="20" spans="2:12">
      <c r="B20" s="485"/>
      <c r="F20" s="484"/>
    </row>
    <row r="21" spans="2:12">
      <c r="B21" s="485" t="s">
        <v>544</v>
      </c>
      <c r="F21" s="484"/>
      <c r="H21" s="484"/>
      <c r="J21" s="484"/>
      <c r="L21" s="489"/>
    </row>
    <row r="22" spans="2:12">
      <c r="B22" s="486" t="s">
        <v>431</v>
      </c>
      <c r="D22" s="487">
        <v>2047</v>
      </c>
      <c r="F22" s="484">
        <v>412300</v>
      </c>
      <c r="H22" s="484"/>
      <c r="J22" s="484">
        <v>-1273955.02</v>
      </c>
      <c r="L22" s="492">
        <f t="shared" ref="L22:L23" si="0">ROUND((H22/J22*100),0)</f>
        <v>0</v>
      </c>
    </row>
    <row r="23" spans="2:12">
      <c r="B23" s="486" t="s">
        <v>433</v>
      </c>
      <c r="D23" s="487">
        <v>2047</v>
      </c>
      <c r="F23" s="484">
        <v>586200</v>
      </c>
      <c r="H23" s="484"/>
      <c r="J23" s="484">
        <v>-1772106.7399999998</v>
      </c>
      <c r="L23" s="492">
        <f t="shared" si="0"/>
        <v>0</v>
      </c>
    </row>
    <row r="24" spans="2:12">
      <c r="F24" s="484"/>
    </row>
    <row r="25" spans="2:12">
      <c r="F25" s="484"/>
    </row>
  </sheetData>
  <printOptions horizontalCentered="1"/>
  <pageMargins left="0.75" right="0.75" top="0.94208333333333338" bottom="0.5" header="0.5" footer="0.5"/>
  <pageSetup scale="70" orientation="portrait" r:id="rId1"/>
  <headerFooter scaleWithDoc="0" alignWithMargins="0">
    <oddHeader>&amp;R&amp;"Times New Roman,Bold"&amp;8KyPSC Case No. 2022-00372
AG-DR-01-117 Attachment 8 - Net Salvage Table 3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6"/>
  <sheetViews>
    <sheetView topLeftCell="A10" workbookViewId="0">
      <selection activeCell="F43" sqref="F43"/>
    </sheetView>
  </sheetViews>
  <sheetFormatPr defaultRowHeight="12.5"/>
  <cols>
    <col min="4" max="8" width="11.7265625" customWidth="1"/>
    <col min="10" max="10" width="11" customWidth="1"/>
    <col min="12" max="12" width="10.26953125" customWidth="1"/>
    <col min="13" max="13" width="12.26953125" bestFit="1" customWidth="1"/>
  </cols>
  <sheetData>
    <row r="1" spans="1:11" ht="13">
      <c r="A1" s="663" t="s">
        <v>0</v>
      </c>
      <c r="B1" s="663"/>
      <c r="C1" s="663"/>
      <c r="D1" s="663"/>
      <c r="E1" s="663"/>
      <c r="F1" s="663"/>
      <c r="G1" s="663"/>
      <c r="H1" s="663"/>
      <c r="I1" s="39"/>
      <c r="J1" s="39"/>
      <c r="K1" s="39"/>
    </row>
    <row r="2" spans="1:11" ht="13">
      <c r="A2" s="664" t="s">
        <v>27</v>
      </c>
      <c r="B2" s="664"/>
      <c r="C2" s="664"/>
      <c r="D2" s="664"/>
      <c r="E2" s="664"/>
      <c r="F2" s="664"/>
      <c r="G2" s="664"/>
      <c r="H2" s="664"/>
      <c r="I2" s="39"/>
      <c r="J2" s="39"/>
      <c r="K2" s="39"/>
    </row>
    <row r="3" spans="1:11" ht="13">
      <c r="A3" s="664" t="s">
        <v>20</v>
      </c>
      <c r="B3" s="664"/>
      <c r="C3" s="664"/>
      <c r="D3" s="664"/>
      <c r="E3" s="664"/>
      <c r="F3" s="664"/>
      <c r="G3" s="664"/>
      <c r="H3" s="664"/>
      <c r="I3" s="52"/>
      <c r="J3" s="39"/>
      <c r="K3" s="39"/>
    </row>
    <row r="4" spans="1:11" ht="13">
      <c r="A4" s="664" t="s">
        <v>21</v>
      </c>
      <c r="B4" s="664"/>
      <c r="C4" s="664"/>
      <c r="D4" s="664"/>
      <c r="E4" s="664"/>
      <c r="F4" s="664"/>
      <c r="G4" s="664"/>
      <c r="H4" s="664"/>
      <c r="I4" s="52"/>
      <c r="J4" s="39"/>
      <c r="K4" s="39"/>
    </row>
    <row r="5" spans="1:11" ht="13">
      <c r="A5" s="664" t="s">
        <v>5</v>
      </c>
      <c r="B5" s="664"/>
      <c r="C5" s="664"/>
      <c r="D5" s="664"/>
      <c r="E5" s="664"/>
      <c r="F5" s="664"/>
      <c r="G5" s="664"/>
      <c r="H5" s="664"/>
      <c r="I5" s="53"/>
      <c r="J5" s="39"/>
      <c r="K5" s="39"/>
    </row>
    <row r="6" spans="1:11" ht="13">
      <c r="A6" s="43"/>
      <c r="B6" s="39"/>
      <c r="C6" s="39"/>
      <c r="D6" s="39"/>
      <c r="E6" s="39"/>
      <c r="F6" s="39"/>
      <c r="G6" s="39"/>
      <c r="H6" s="53"/>
      <c r="I6" s="53"/>
      <c r="J6" s="39"/>
      <c r="K6" s="39"/>
    </row>
    <row r="7" spans="1:11">
      <c r="A7" s="39"/>
      <c r="B7" s="39"/>
      <c r="C7" s="39"/>
      <c r="D7" s="39"/>
      <c r="E7" s="39"/>
      <c r="F7" s="39"/>
      <c r="G7" s="39"/>
      <c r="H7" s="54"/>
      <c r="I7" s="39"/>
      <c r="J7" s="39"/>
      <c r="K7" s="39"/>
    </row>
    <row r="8" spans="1:11" ht="13">
      <c r="A8" s="55" t="s">
        <v>28</v>
      </c>
      <c r="B8" s="39"/>
      <c r="C8" s="39"/>
      <c r="D8" s="39"/>
      <c r="E8" s="39"/>
      <c r="F8" s="39"/>
      <c r="G8" s="39"/>
      <c r="H8" s="39"/>
      <c r="I8" s="39"/>
      <c r="J8" s="39"/>
      <c r="K8" s="39"/>
    </row>
    <row r="9" spans="1:11" ht="13">
      <c r="A9" s="56"/>
      <c r="B9" s="43"/>
      <c r="C9" s="43"/>
      <c r="D9" s="43"/>
      <c r="E9" s="43"/>
      <c r="F9" s="57"/>
      <c r="G9" s="43"/>
      <c r="H9" s="43"/>
      <c r="I9" s="43"/>
      <c r="J9" s="39"/>
      <c r="K9" s="39"/>
    </row>
    <row r="10" spans="1:11" ht="13">
      <c r="A10" s="56"/>
      <c r="B10" s="43"/>
      <c r="C10" s="43"/>
      <c r="D10" s="58" t="s">
        <v>29</v>
      </c>
      <c r="E10" s="57" t="s">
        <v>29</v>
      </c>
      <c r="F10" s="57" t="s">
        <v>30</v>
      </c>
      <c r="G10" s="57" t="s">
        <v>31</v>
      </c>
      <c r="H10" s="57" t="s">
        <v>32</v>
      </c>
      <c r="I10" s="43"/>
      <c r="J10" s="39" t="s">
        <v>33</v>
      </c>
      <c r="K10" s="39"/>
    </row>
    <row r="11" spans="1:11" ht="13">
      <c r="A11" s="56"/>
      <c r="B11" s="43"/>
      <c r="C11" s="43"/>
      <c r="D11" s="59" t="s">
        <v>6</v>
      </c>
      <c r="E11" s="59" t="s">
        <v>34</v>
      </c>
      <c r="F11" s="59" t="s">
        <v>35</v>
      </c>
      <c r="G11" s="59" t="s">
        <v>36</v>
      </c>
      <c r="H11" s="60" t="s">
        <v>37</v>
      </c>
      <c r="I11" s="43"/>
      <c r="J11" s="39"/>
      <c r="K11" s="39"/>
    </row>
    <row r="12" spans="1:11">
      <c r="A12" s="39"/>
      <c r="B12" s="43"/>
      <c r="C12" s="43"/>
      <c r="D12" s="43"/>
      <c r="E12" s="43"/>
      <c r="F12" s="43"/>
      <c r="G12" s="43"/>
      <c r="H12" s="43"/>
      <c r="I12" s="43"/>
      <c r="J12" s="39"/>
      <c r="K12" s="39"/>
    </row>
    <row r="13" spans="1:11">
      <c r="A13" s="39"/>
      <c r="B13" s="43" t="s">
        <v>38</v>
      </c>
      <c r="C13" s="43"/>
      <c r="D13" s="61">
        <v>69.555344000000005</v>
      </c>
      <c r="E13" s="66">
        <f>ROUND(D13/D17,5)</f>
        <v>3.7819999999999999E-2</v>
      </c>
      <c r="F13" s="80">
        <v>4.7390000000000002E-2</v>
      </c>
      <c r="G13" s="66">
        <f>ROUND(+E13*F13,5)</f>
        <v>1.7899999999999999E-3</v>
      </c>
      <c r="H13" s="66">
        <f>+G13*GCRF!$E$28</f>
        <v>1.7930032804948286E-3</v>
      </c>
      <c r="I13" s="43"/>
      <c r="J13" s="39"/>
      <c r="K13" s="39"/>
    </row>
    <row r="14" spans="1:11">
      <c r="A14" s="39"/>
      <c r="B14" s="43" t="s">
        <v>39</v>
      </c>
      <c r="C14" s="43"/>
      <c r="D14" s="45">
        <v>803.94364199999995</v>
      </c>
      <c r="E14" s="81">
        <f>ROUND(D14/D17,5)</f>
        <v>0.43713000000000002</v>
      </c>
      <c r="F14" s="80">
        <v>4.3770000000000003E-2</v>
      </c>
      <c r="G14" s="66">
        <f>ROUND(+E14*F14,5)</f>
        <v>1.9130000000000001E-2</v>
      </c>
      <c r="H14" s="66">
        <f>+G14*GCRF!$E$28</f>
        <v>1.9162096511657026E-2</v>
      </c>
      <c r="I14" s="43"/>
      <c r="J14" s="39"/>
      <c r="K14" s="39"/>
    </row>
    <row r="15" spans="1:11">
      <c r="A15" s="39"/>
      <c r="B15" s="43" t="s">
        <v>40</v>
      </c>
      <c r="C15" s="43"/>
      <c r="D15" s="50">
        <v>965.63755600000002</v>
      </c>
      <c r="E15" s="82">
        <f>ROUND(D15/D17,5)</f>
        <v>0.52505000000000002</v>
      </c>
      <c r="F15" s="82">
        <v>0.10349999999999999</v>
      </c>
      <c r="G15" s="82">
        <f>ROUND(+E15*F15,5)</f>
        <v>5.4339999999999999E-2</v>
      </c>
      <c r="H15" s="82">
        <f>G15*GCRF!$C$28</f>
        <v>7.2502504950167482E-2</v>
      </c>
      <c r="I15" s="43"/>
      <c r="J15" s="65">
        <f>F15*GCRF!C28</f>
        <v>0.13809365591355049</v>
      </c>
      <c r="K15" s="39"/>
    </row>
    <row r="16" spans="1:11">
      <c r="A16" s="39"/>
      <c r="B16" s="43"/>
      <c r="C16" s="43"/>
      <c r="D16" s="45"/>
      <c r="E16" s="66"/>
      <c r="F16" s="66"/>
      <c r="G16" s="66"/>
      <c r="H16" s="66"/>
      <c r="I16" s="43"/>
      <c r="J16" s="39"/>
      <c r="K16" s="39"/>
    </row>
    <row r="17" spans="1:13" ht="13" thickBot="1">
      <c r="A17" s="39"/>
      <c r="B17" s="67" t="s">
        <v>41</v>
      </c>
      <c r="C17" s="43"/>
      <c r="D17" s="51">
        <f>SUM(D13:D16)</f>
        <v>1839.136542</v>
      </c>
      <c r="E17" s="68">
        <f>SUM(E13:E15)</f>
        <v>1</v>
      </c>
      <c r="F17" s="70"/>
      <c r="G17" s="83">
        <f>SUM(G13:G16)</f>
        <v>7.5259999999999994E-2</v>
      </c>
      <c r="H17" s="83">
        <f>SUM(H13:H16)</f>
        <v>9.3457604742319345E-2</v>
      </c>
      <c r="I17" s="43"/>
      <c r="J17" s="39"/>
      <c r="K17" s="39"/>
    </row>
    <row r="18" spans="1:13" ht="13" thickTop="1">
      <c r="A18" s="39"/>
      <c r="B18" s="67"/>
      <c r="C18" s="43"/>
      <c r="D18" s="69"/>
      <c r="E18" s="70"/>
      <c r="F18" s="70"/>
      <c r="G18" s="70"/>
      <c r="H18" s="70"/>
      <c r="I18" s="43"/>
      <c r="J18" s="39"/>
      <c r="K18" s="39"/>
    </row>
    <row r="19" spans="1:13">
      <c r="A19" s="39"/>
      <c r="B19" s="67"/>
      <c r="C19" s="43"/>
      <c r="D19" s="69"/>
      <c r="E19" s="70"/>
      <c r="F19" s="70"/>
      <c r="G19" s="70"/>
      <c r="H19" s="70"/>
      <c r="I19" s="43"/>
      <c r="J19" s="39"/>
      <c r="K19" s="39"/>
    </row>
    <row r="20" spans="1:13" ht="13">
      <c r="A20" s="55" t="s">
        <v>704</v>
      </c>
      <c r="B20" s="39"/>
      <c r="C20" s="39"/>
      <c r="D20" s="71"/>
      <c r="E20" s="39"/>
      <c r="F20" s="72"/>
      <c r="G20" s="72"/>
      <c r="H20" s="72"/>
      <c r="I20" s="43"/>
      <c r="J20" s="39"/>
      <c r="K20" s="39"/>
    </row>
    <row r="21" spans="1:13" ht="13">
      <c r="A21" s="56"/>
      <c r="B21" s="56"/>
      <c r="C21" s="43"/>
      <c r="D21" s="45"/>
      <c r="E21" s="43"/>
      <c r="F21" s="73"/>
      <c r="G21" s="74"/>
      <c r="H21" s="74"/>
      <c r="I21" s="43"/>
      <c r="J21" s="39"/>
      <c r="K21" s="39"/>
    </row>
    <row r="22" spans="1:13" ht="13">
      <c r="A22" s="56"/>
      <c r="B22" s="75"/>
      <c r="C22" s="47"/>
      <c r="D22" s="76" t="s">
        <v>29</v>
      </c>
      <c r="E22" s="57" t="s">
        <v>29</v>
      </c>
      <c r="F22" s="73" t="s">
        <v>30</v>
      </c>
      <c r="G22" s="73" t="s">
        <v>31</v>
      </c>
      <c r="H22" s="73" t="s">
        <v>32</v>
      </c>
      <c r="I22" s="43"/>
      <c r="J22" s="39"/>
      <c r="K22" s="39"/>
      <c r="M22" s="57" t="s">
        <v>29</v>
      </c>
    </row>
    <row r="23" spans="1:13" ht="13">
      <c r="A23" s="56"/>
      <c r="B23" s="47"/>
      <c r="C23" s="47"/>
      <c r="D23" s="77" t="s">
        <v>6</v>
      </c>
      <c r="E23" s="59" t="s">
        <v>34</v>
      </c>
      <c r="F23" s="78" t="s">
        <v>35</v>
      </c>
      <c r="G23" s="78" t="s">
        <v>36</v>
      </c>
      <c r="H23" s="79" t="s">
        <v>37</v>
      </c>
      <c r="I23" s="43"/>
      <c r="J23" s="39"/>
      <c r="K23" s="39"/>
      <c r="M23" s="59" t="s">
        <v>34</v>
      </c>
    </row>
    <row r="24" spans="1:13">
      <c r="A24" s="39"/>
      <c r="B24" s="47"/>
      <c r="C24" s="47"/>
      <c r="D24" s="44"/>
      <c r="E24" s="43"/>
      <c r="F24" s="74"/>
      <c r="G24" s="74"/>
      <c r="H24" s="74"/>
      <c r="I24" s="43"/>
      <c r="J24" s="39"/>
      <c r="K24" s="41" t="s">
        <v>580</v>
      </c>
      <c r="M24" s="43"/>
    </row>
    <row r="25" spans="1:13">
      <c r="A25" s="39"/>
      <c r="B25" s="43" t="s">
        <v>38</v>
      </c>
      <c r="C25" s="43"/>
      <c r="D25" s="61">
        <f>L25</f>
        <v>115.62534400000001</v>
      </c>
      <c r="E25" s="66">
        <f>ROUND(D25/D29,5)</f>
        <v>6.2869999999999995E-2</v>
      </c>
      <c r="F25" s="80">
        <f>F13</f>
        <v>4.7390000000000002E-2</v>
      </c>
      <c r="G25" s="66">
        <f>ROUND(+E25*F25,5)</f>
        <v>2.98E-3</v>
      </c>
      <c r="H25" s="63">
        <f>+G25*GCRF!$E$28</f>
        <v>2.9849998747902735E-3</v>
      </c>
      <c r="I25" s="43"/>
      <c r="J25" s="61">
        <v>69.555344000000005</v>
      </c>
      <c r="K25" s="45">
        <f>-K27</f>
        <v>46.07</v>
      </c>
      <c r="L25" s="61">
        <f>J25+K25</f>
        <v>115.62534400000001</v>
      </c>
      <c r="M25" s="66">
        <f>ROUND(L25/L29,5)</f>
        <v>6.2869999999999995E-2</v>
      </c>
    </row>
    <row r="26" spans="1:13">
      <c r="A26" s="39"/>
      <c r="B26" s="43" t="s">
        <v>39</v>
      </c>
      <c r="C26" s="43"/>
      <c r="D26" s="45">
        <f>L26</f>
        <v>803.94364199999995</v>
      </c>
      <c r="E26" s="81">
        <f>ROUND(D26/D29,5)</f>
        <v>0.43713000000000002</v>
      </c>
      <c r="F26" s="80">
        <f>F14</f>
        <v>4.3770000000000003E-2</v>
      </c>
      <c r="G26" s="66">
        <f>ROUND(+E26*F26,5)</f>
        <v>1.9130000000000001E-2</v>
      </c>
      <c r="H26" s="63">
        <f>+G26*GCRF!$E$28</f>
        <v>1.9162096511657026E-2</v>
      </c>
      <c r="I26" s="43"/>
      <c r="J26" s="45">
        <v>803.94364199999995</v>
      </c>
      <c r="K26" s="45"/>
      <c r="L26" s="498">
        <f t="shared" ref="L26:L27" si="0">J26+K26</f>
        <v>803.94364199999995</v>
      </c>
      <c r="M26" s="81">
        <f>ROUND(L26/L29,5)</f>
        <v>0.43713000000000002</v>
      </c>
    </row>
    <row r="27" spans="1:13">
      <c r="A27" s="39"/>
      <c r="B27" s="43" t="s">
        <v>40</v>
      </c>
      <c r="C27" s="43"/>
      <c r="D27" s="50">
        <f>L27</f>
        <v>919.56755599999997</v>
      </c>
      <c r="E27" s="82">
        <f>ROUND(D27/D29,5)</f>
        <v>0.5</v>
      </c>
      <c r="F27" s="82">
        <f>F15</f>
        <v>0.10349999999999999</v>
      </c>
      <c r="G27" s="82">
        <f>ROUND(+E27*F27,5)</f>
        <v>5.1749999999999997E-2</v>
      </c>
      <c r="H27" s="64">
        <f>G27*GCRF!$C$28</f>
        <v>6.9046827956775247E-2</v>
      </c>
      <c r="I27" s="43"/>
      <c r="J27" s="50">
        <v>965.63755600000002</v>
      </c>
      <c r="K27" s="195">
        <v>-46.07</v>
      </c>
      <c r="L27" s="499">
        <f t="shared" si="0"/>
        <v>919.56755599999997</v>
      </c>
      <c r="M27" s="82">
        <f>ROUND(L27/L29,5)</f>
        <v>0.5</v>
      </c>
    </row>
    <row r="28" spans="1:13">
      <c r="A28" s="39"/>
      <c r="B28" s="43"/>
      <c r="C28" s="43"/>
      <c r="D28" s="45"/>
      <c r="E28" s="66"/>
      <c r="F28" s="66"/>
      <c r="G28" s="66"/>
      <c r="H28" s="66"/>
      <c r="I28" s="43"/>
      <c r="J28" s="45"/>
      <c r="K28" s="45"/>
      <c r="L28" s="45"/>
      <c r="M28" s="66"/>
    </row>
    <row r="29" spans="1:13" ht="13" thickBot="1">
      <c r="A29" s="39"/>
      <c r="B29" s="67" t="s">
        <v>41</v>
      </c>
      <c r="C29" s="43"/>
      <c r="D29" s="51">
        <f>SUM(D25:D28)</f>
        <v>1839.136542</v>
      </c>
      <c r="E29" s="68">
        <f>SUM(E25:E27)</f>
        <v>1</v>
      </c>
      <c r="F29" s="70"/>
      <c r="G29" s="83">
        <f>SUM(G25:G28)</f>
        <v>7.3859999999999995E-2</v>
      </c>
      <c r="H29" s="83">
        <f>SUM(H25:H28)</f>
        <v>9.1193924343222543E-2</v>
      </c>
      <c r="I29" s="43"/>
      <c r="J29" s="51">
        <f>SUM(J25:J28)</f>
        <v>1839.136542</v>
      </c>
      <c r="K29" s="51">
        <f>SUM(K25:K28)</f>
        <v>0</v>
      </c>
      <c r="L29" s="51">
        <f>SUM(L25:L28)</f>
        <v>1839.136542</v>
      </c>
      <c r="M29" s="500">
        <f>SUM(M25:M27)</f>
        <v>1</v>
      </c>
    </row>
    <row r="30" spans="1:13" ht="13" thickTop="1">
      <c r="A30" s="39"/>
      <c r="B30" s="67"/>
      <c r="C30" s="43"/>
      <c r="D30" s="45"/>
      <c r="E30" s="74"/>
      <c r="F30" s="74"/>
      <c r="G30" s="74"/>
      <c r="H30" s="74"/>
      <c r="I30" s="43"/>
      <c r="J30" s="39"/>
      <c r="K30" s="39"/>
    </row>
    <row r="31" spans="1:13">
      <c r="A31" s="39"/>
      <c r="B31" s="84" t="s">
        <v>42</v>
      </c>
      <c r="C31" s="84"/>
      <c r="D31" s="85"/>
      <c r="E31" s="84"/>
      <c r="F31" s="84"/>
      <c r="G31" s="84"/>
      <c r="H31" s="86">
        <f>H29-H17</f>
        <v>-2.2636803990968013E-3</v>
      </c>
      <c r="I31" s="43"/>
      <c r="J31" s="39"/>
      <c r="K31" s="39"/>
    </row>
    <row r="32" spans="1:13">
      <c r="A32" s="39"/>
      <c r="B32" s="87" t="s">
        <v>43</v>
      </c>
      <c r="C32" s="84"/>
      <c r="D32" s="85"/>
      <c r="E32" s="84"/>
      <c r="F32" s="84"/>
      <c r="G32" s="84"/>
      <c r="H32" s="88">
        <f>'Rate Base'!D27</f>
        <v>1096.8496555706895</v>
      </c>
      <c r="I32" s="43"/>
      <c r="J32" s="39"/>
      <c r="K32" s="39"/>
    </row>
    <row r="33" spans="1:11" ht="13" thickBot="1">
      <c r="A33" s="39"/>
      <c r="B33" s="84" t="s">
        <v>44</v>
      </c>
      <c r="C33" s="84"/>
      <c r="D33" s="85"/>
      <c r="E33" s="84"/>
      <c r="F33" s="84"/>
      <c r="G33" s="84"/>
      <c r="H33" s="89">
        <f>H31*H32</f>
        <v>-2.4829170660714475</v>
      </c>
      <c r="I33" s="43"/>
      <c r="J33" s="39"/>
      <c r="K33" s="39"/>
    </row>
    <row r="34" spans="1:11" ht="13" thickTop="1">
      <c r="A34" s="39"/>
      <c r="B34" s="67"/>
      <c r="C34" s="43"/>
      <c r="D34" s="69"/>
      <c r="E34" s="70"/>
      <c r="F34" s="70"/>
      <c r="G34" s="70"/>
      <c r="H34" s="70"/>
      <c r="I34" s="43"/>
      <c r="J34" s="39"/>
      <c r="K34" s="39"/>
    </row>
    <row r="35" spans="1:11">
      <c r="A35" s="39"/>
      <c r="B35" s="84"/>
      <c r="C35" s="84"/>
      <c r="D35" s="85"/>
      <c r="E35" s="84"/>
      <c r="F35" s="84"/>
      <c r="G35" s="84"/>
      <c r="H35" s="90"/>
      <c r="I35" s="43"/>
      <c r="J35" s="91"/>
      <c r="K35" s="91"/>
    </row>
    <row r="36" spans="1:11" ht="13">
      <c r="A36" s="55" t="s">
        <v>706</v>
      </c>
      <c r="B36" s="39"/>
      <c r="C36" s="39"/>
      <c r="D36" s="71"/>
      <c r="E36" s="39"/>
      <c r="F36" s="39"/>
      <c r="G36" s="72"/>
      <c r="H36" s="72"/>
      <c r="I36" s="43"/>
      <c r="J36" s="91"/>
      <c r="K36" s="91"/>
    </row>
    <row r="37" spans="1:11" ht="13">
      <c r="A37" s="56"/>
      <c r="B37" s="43"/>
      <c r="C37" s="43"/>
      <c r="D37" s="45"/>
      <c r="E37" s="43"/>
      <c r="F37" s="57"/>
      <c r="G37" s="74"/>
      <c r="H37" s="74"/>
      <c r="I37" s="43"/>
      <c r="J37" s="91"/>
      <c r="K37" s="91"/>
    </row>
    <row r="38" spans="1:11" ht="13">
      <c r="A38" s="56"/>
      <c r="B38" s="43"/>
      <c r="C38" s="43"/>
      <c r="D38" s="92" t="s">
        <v>29</v>
      </c>
      <c r="E38" s="57" t="s">
        <v>29</v>
      </c>
      <c r="F38" s="57" t="s">
        <v>30</v>
      </c>
      <c r="G38" s="57" t="s">
        <v>31</v>
      </c>
      <c r="H38" s="57" t="s">
        <v>32</v>
      </c>
      <c r="I38" s="43"/>
      <c r="J38" s="91"/>
      <c r="K38" s="91"/>
    </row>
    <row r="39" spans="1:11" ht="13">
      <c r="A39" s="56"/>
      <c r="B39" s="43"/>
      <c r="C39" s="43"/>
      <c r="D39" s="93" t="s">
        <v>6</v>
      </c>
      <c r="E39" s="59" t="s">
        <v>34</v>
      </c>
      <c r="F39" s="59" t="s">
        <v>35</v>
      </c>
      <c r="G39" s="59" t="s">
        <v>36</v>
      </c>
      <c r="H39" s="60" t="s">
        <v>37</v>
      </c>
      <c r="I39" s="43"/>
      <c r="J39" s="91"/>
      <c r="K39" s="91"/>
    </row>
    <row r="40" spans="1:11">
      <c r="A40" s="39"/>
      <c r="B40" s="43"/>
      <c r="C40" s="43"/>
      <c r="D40" s="45"/>
      <c r="E40" s="43"/>
      <c r="F40" s="43"/>
      <c r="G40" s="43"/>
      <c r="H40" s="43"/>
      <c r="I40" s="43"/>
      <c r="J40" s="91"/>
      <c r="K40" s="91"/>
    </row>
    <row r="41" spans="1:11">
      <c r="A41" s="39"/>
      <c r="B41" s="43" t="s">
        <v>38</v>
      </c>
      <c r="C41" s="43"/>
      <c r="D41" s="61">
        <f>D25</f>
        <v>115.62534400000001</v>
      </c>
      <c r="E41" s="66">
        <f>ROUND(D41/D45,5)</f>
        <v>6.2869999999999995E-2</v>
      </c>
      <c r="F41" s="80">
        <f>F25</f>
        <v>4.7390000000000002E-2</v>
      </c>
      <c r="G41" s="66">
        <f>ROUND(+E41*F41,5)</f>
        <v>2.98E-3</v>
      </c>
      <c r="H41" s="66">
        <f>+G41*GCRF!$E$28</f>
        <v>2.9849998747902735E-3</v>
      </c>
      <c r="I41" s="43"/>
      <c r="J41" s="91"/>
      <c r="K41" s="91"/>
    </row>
    <row r="42" spans="1:11">
      <c r="A42" s="39"/>
      <c r="B42" s="43" t="s">
        <v>39</v>
      </c>
      <c r="C42" s="43"/>
      <c r="D42" s="45">
        <f>D26</f>
        <v>803.94364199999995</v>
      </c>
      <c r="E42" s="81">
        <f>ROUND(D42/D45,5)</f>
        <v>0.43713000000000002</v>
      </c>
      <c r="F42" s="80">
        <f>F26</f>
        <v>4.3770000000000003E-2</v>
      </c>
      <c r="G42" s="66">
        <f>ROUND(+E42*F42,5)</f>
        <v>1.9130000000000001E-2</v>
      </c>
      <c r="H42" s="66">
        <f>+G42*GCRF!$E$28</f>
        <v>1.9162096511657026E-2</v>
      </c>
      <c r="I42" s="43"/>
      <c r="J42" s="91"/>
      <c r="K42" s="91"/>
    </row>
    <row r="43" spans="1:11">
      <c r="A43" s="39"/>
      <c r="B43" s="43" t="s">
        <v>40</v>
      </c>
      <c r="C43" s="43"/>
      <c r="D43" s="50">
        <f>D27</f>
        <v>919.56755599999997</v>
      </c>
      <c r="E43" s="82">
        <f>ROUND(D43/D45,5)</f>
        <v>0.5</v>
      </c>
      <c r="F43" s="82">
        <v>9.5500000000000002E-2</v>
      </c>
      <c r="G43" s="82">
        <f>ROUND(+E43*F43,5)</f>
        <v>4.7750000000000001E-2</v>
      </c>
      <c r="H43" s="82">
        <f>G43*GCRF!$C$28</f>
        <v>6.3709875071227412E-2</v>
      </c>
      <c r="I43" s="43"/>
      <c r="J43" s="65">
        <f>F43*GCRF!C28</f>
        <v>0.12741975014245482</v>
      </c>
      <c r="K43" s="91"/>
    </row>
    <row r="44" spans="1:11">
      <c r="A44" s="39"/>
      <c r="B44" s="43"/>
      <c r="C44" s="43"/>
      <c r="D44" s="45"/>
      <c r="E44" s="66"/>
      <c r="F44" s="62"/>
      <c r="G44" s="66"/>
      <c r="H44" s="66"/>
      <c r="I44" s="43"/>
      <c r="J44" s="91"/>
      <c r="K44" s="91"/>
    </row>
    <row r="45" spans="1:11" ht="13" thickBot="1">
      <c r="A45" s="39"/>
      <c r="B45" s="67" t="s">
        <v>41</v>
      </c>
      <c r="C45" s="43"/>
      <c r="D45" s="51">
        <f>SUM(D41:D44)</f>
        <v>1839.136542</v>
      </c>
      <c r="E45" s="68">
        <f>SUM(E41:E43)</f>
        <v>1</v>
      </c>
      <c r="F45" s="94"/>
      <c r="G45" s="83">
        <f>SUM(G41:G44)</f>
        <v>6.9860000000000005E-2</v>
      </c>
      <c r="H45" s="83">
        <f>SUM(H41:H44)</f>
        <v>8.5856971457674708E-2</v>
      </c>
      <c r="I45" s="43"/>
      <c r="J45" s="91"/>
      <c r="K45" s="91"/>
    </row>
    <row r="46" spans="1:11" ht="13" thickTop="1">
      <c r="A46" s="39"/>
      <c r="B46" s="67"/>
      <c r="C46" s="43"/>
      <c r="D46" s="43"/>
      <c r="E46" s="74"/>
      <c r="F46" s="74"/>
      <c r="G46" s="74"/>
      <c r="H46" s="74"/>
      <c r="I46" s="43"/>
      <c r="J46" s="39"/>
      <c r="K46" s="39"/>
    </row>
    <row r="47" spans="1:11">
      <c r="A47" s="39"/>
      <c r="B47" s="84" t="s">
        <v>42</v>
      </c>
      <c r="C47" s="84"/>
      <c r="D47" s="84"/>
      <c r="E47" s="84"/>
      <c r="F47" s="84"/>
      <c r="G47" s="84"/>
      <c r="H47" s="86">
        <f>H45-H29</f>
        <v>-5.3369528855478354E-3</v>
      </c>
      <c r="I47" s="43"/>
      <c r="J47" s="39"/>
      <c r="K47" s="39"/>
    </row>
    <row r="48" spans="1:11">
      <c r="A48" s="39"/>
      <c r="B48" s="87" t="s">
        <v>43</v>
      </c>
      <c r="C48" s="84"/>
      <c r="D48" s="84"/>
      <c r="E48" s="84"/>
      <c r="F48" s="84"/>
      <c r="G48" s="84"/>
      <c r="H48" s="88">
        <f>'Rate Base'!D27</f>
        <v>1096.8496555706895</v>
      </c>
      <c r="I48" s="43"/>
      <c r="J48" s="39"/>
      <c r="K48" s="39"/>
    </row>
    <row r="49" spans="1:11" ht="13.5" thickBot="1">
      <c r="A49" s="95"/>
      <c r="B49" s="84" t="s">
        <v>44</v>
      </c>
      <c r="C49" s="84"/>
      <c r="D49" s="84"/>
      <c r="E49" s="84"/>
      <c r="F49" s="84"/>
      <c r="G49" s="84"/>
      <c r="H49" s="89">
        <f>H47*H48</f>
        <v>-5.8538349343101403</v>
      </c>
      <c r="I49" s="43"/>
      <c r="J49" s="39"/>
      <c r="K49" s="39"/>
    </row>
    <row r="50" spans="1:11" ht="13.5" thickTop="1">
      <c r="A50" s="96"/>
      <c r="B50" s="84"/>
      <c r="C50" s="84"/>
      <c r="D50" s="84"/>
      <c r="E50" s="84"/>
      <c r="F50" s="84"/>
      <c r="G50" s="84"/>
      <c r="H50" s="90"/>
      <c r="I50" s="43"/>
      <c r="J50" s="39"/>
      <c r="K50" s="39"/>
    </row>
    <row r="51" spans="1:11" ht="13">
      <c r="A51" s="96"/>
      <c r="B51" s="47"/>
      <c r="C51" s="47"/>
      <c r="D51" s="47"/>
      <c r="E51" s="97"/>
      <c r="F51" s="97"/>
      <c r="G51" s="98"/>
      <c r="H51" s="98"/>
      <c r="I51" s="43"/>
      <c r="J51" s="39"/>
      <c r="K51" s="39"/>
    </row>
    <row r="52" spans="1:11" ht="13.5" thickBot="1">
      <c r="A52" s="96"/>
      <c r="B52" s="47" t="s">
        <v>45</v>
      </c>
      <c r="C52" s="47"/>
      <c r="D52" s="47"/>
      <c r="E52" s="97"/>
      <c r="F52" s="97"/>
      <c r="G52" s="98"/>
      <c r="H52" s="99">
        <f>H49/((F15-F43)*100)</f>
        <v>-7.3172936678876814</v>
      </c>
      <c r="I52" s="43"/>
      <c r="J52" s="39"/>
      <c r="K52" s="39"/>
    </row>
    <row r="53" spans="1:11" ht="13.5" thickTop="1" thickBot="1">
      <c r="A53" s="100"/>
      <c r="B53" s="47" t="s">
        <v>46</v>
      </c>
      <c r="C53" s="47"/>
      <c r="D53" s="47"/>
      <c r="E53" s="97"/>
      <c r="F53" s="97"/>
      <c r="G53" s="98"/>
      <c r="H53" s="99">
        <f>H49/((F15-F43)*1000)</f>
        <v>-0.73172936678876821</v>
      </c>
      <c r="I53" s="43"/>
      <c r="J53" s="39"/>
      <c r="K53" s="39"/>
    </row>
    <row r="54" spans="1:11" ht="13" thickTop="1">
      <c r="A54" s="39"/>
      <c r="B54" s="43"/>
      <c r="C54" s="43"/>
      <c r="D54" s="43"/>
      <c r="E54" s="43"/>
      <c r="F54" s="43"/>
      <c r="G54" s="43"/>
      <c r="H54" s="43"/>
      <c r="I54" s="43"/>
      <c r="J54" s="39"/>
      <c r="K54" s="39"/>
    </row>
    <row r="55" spans="1:11">
      <c r="A55" s="39"/>
      <c r="B55" s="39"/>
      <c r="C55" s="39"/>
      <c r="D55" s="39"/>
      <c r="E55" s="39"/>
      <c r="F55" s="39"/>
      <c r="G55" s="39"/>
      <c r="H55" s="39"/>
      <c r="I55" s="39"/>
      <c r="J55" s="39"/>
      <c r="K55" s="39"/>
    </row>
    <row r="56" spans="1:11">
      <c r="A56" s="39"/>
      <c r="B56" s="39"/>
      <c r="C56" s="39"/>
      <c r="D56" s="39"/>
      <c r="E56" s="39"/>
      <c r="F56" s="39"/>
      <c r="G56" s="39"/>
      <c r="H56" s="39"/>
      <c r="I56" s="39"/>
      <c r="J56" s="39"/>
      <c r="K56" s="39"/>
    </row>
  </sheetData>
  <mergeCells count="5">
    <mergeCell ref="A1:H1"/>
    <mergeCell ref="A2:H2"/>
    <mergeCell ref="A3:H3"/>
    <mergeCell ref="A4:H4"/>
    <mergeCell ref="A5:H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showGridLines="0" workbookViewId="0">
      <selection sqref="A1:H30"/>
    </sheetView>
  </sheetViews>
  <sheetFormatPr defaultRowHeight="12.5"/>
  <cols>
    <col min="1" max="1" width="1.26953125" customWidth="1"/>
    <col min="2" max="2" width="17.453125" customWidth="1"/>
    <col min="4" max="4" width="10" customWidth="1"/>
    <col min="5" max="5" width="13.7265625" customWidth="1"/>
    <col min="6" max="7" width="14.54296875" customWidth="1"/>
    <col min="8" max="8" width="1.26953125" customWidth="1"/>
  </cols>
  <sheetData>
    <row r="1" spans="1:10" ht="6.75" customHeight="1">
      <c r="A1" s="643"/>
      <c r="B1" s="644"/>
      <c r="C1" s="644"/>
      <c r="D1" s="644"/>
      <c r="E1" s="644"/>
      <c r="F1" s="644"/>
      <c r="G1" s="644"/>
      <c r="H1" s="645"/>
    </row>
    <row r="2" spans="1:10" ht="15.75" customHeight="1">
      <c r="A2" s="646"/>
      <c r="B2" s="665" t="s">
        <v>774</v>
      </c>
      <c r="C2" s="665"/>
      <c r="D2" s="665"/>
      <c r="E2" s="665"/>
      <c r="F2" s="665"/>
      <c r="G2" s="665"/>
      <c r="H2" s="647"/>
    </row>
    <row r="3" spans="1:10" ht="15">
      <c r="A3" s="646"/>
      <c r="B3" s="661" t="s">
        <v>0</v>
      </c>
      <c r="C3" s="661"/>
      <c r="D3" s="661"/>
      <c r="E3" s="661"/>
      <c r="F3" s="661"/>
      <c r="G3" s="661"/>
      <c r="H3" s="647"/>
    </row>
    <row r="4" spans="1:10" ht="15">
      <c r="A4" s="646"/>
      <c r="B4" s="661" t="s">
        <v>47</v>
      </c>
      <c r="C4" s="661"/>
      <c r="D4" s="661"/>
      <c r="E4" s="661"/>
      <c r="F4" s="661"/>
      <c r="G4" s="661"/>
      <c r="H4" s="647"/>
    </row>
    <row r="5" spans="1:10" ht="15">
      <c r="A5" s="646"/>
      <c r="B5" s="666" t="s">
        <v>20</v>
      </c>
      <c r="C5" s="666"/>
      <c r="D5" s="666"/>
      <c r="E5" s="666"/>
      <c r="F5" s="666"/>
      <c r="G5" s="666"/>
      <c r="H5" s="648"/>
      <c r="I5" s="52"/>
      <c r="J5" s="52"/>
    </row>
    <row r="6" spans="1:10" ht="15.5">
      <c r="A6" s="646"/>
      <c r="B6" s="101"/>
      <c r="C6" s="101"/>
      <c r="D6" s="101"/>
      <c r="E6" s="101"/>
      <c r="F6" s="101"/>
      <c r="G6" s="101"/>
      <c r="H6" s="647"/>
    </row>
    <row r="7" spans="1:10" ht="15.5">
      <c r="A7" s="646"/>
      <c r="B7" s="10"/>
      <c r="C7" s="10"/>
      <c r="D7" s="10"/>
      <c r="E7" s="10"/>
      <c r="F7" s="10"/>
      <c r="G7" s="10"/>
      <c r="H7" s="647"/>
    </row>
    <row r="8" spans="1:10" ht="15">
      <c r="A8" s="646"/>
      <c r="B8" s="661" t="s">
        <v>48</v>
      </c>
      <c r="C8" s="661"/>
      <c r="D8" s="661"/>
      <c r="E8" s="661"/>
      <c r="F8" s="661"/>
      <c r="G8" s="661"/>
      <c r="H8" s="647"/>
    </row>
    <row r="9" spans="1:10" ht="15.5">
      <c r="A9" s="646"/>
      <c r="B9" s="10"/>
      <c r="C9" s="10"/>
      <c r="D9" s="10"/>
      <c r="E9" s="10"/>
      <c r="F9" s="10"/>
      <c r="G9" s="10"/>
      <c r="H9" s="647"/>
    </row>
    <row r="10" spans="1:10" ht="15.5">
      <c r="A10" s="646"/>
      <c r="B10" s="10"/>
      <c r="C10" s="10"/>
      <c r="D10" s="101" t="s">
        <v>29</v>
      </c>
      <c r="E10" s="101" t="s">
        <v>30</v>
      </c>
      <c r="F10" s="101" t="s">
        <v>31</v>
      </c>
      <c r="G10" s="101" t="s">
        <v>627</v>
      </c>
      <c r="H10" s="647"/>
    </row>
    <row r="11" spans="1:10" ht="15.5">
      <c r="A11" s="646"/>
      <c r="B11" s="10"/>
      <c r="C11" s="10"/>
      <c r="D11" s="102" t="s">
        <v>34</v>
      </c>
      <c r="E11" s="102" t="s">
        <v>35</v>
      </c>
      <c r="F11" s="102" t="s">
        <v>36</v>
      </c>
      <c r="G11" s="102" t="s">
        <v>713</v>
      </c>
      <c r="H11" s="647"/>
    </row>
    <row r="12" spans="1:10" ht="3.75" customHeight="1">
      <c r="A12" s="646"/>
      <c r="B12" s="10"/>
      <c r="C12" s="10"/>
      <c r="D12" s="10"/>
      <c r="E12" s="10"/>
      <c r="F12" s="10"/>
      <c r="G12" s="10"/>
      <c r="H12" s="647"/>
    </row>
    <row r="13" spans="1:10" ht="15.5">
      <c r="A13" s="646"/>
      <c r="B13" s="10" t="s">
        <v>38</v>
      </c>
      <c r="C13" s="10"/>
      <c r="D13" s="103">
        <f>COC!E13</f>
        <v>3.7819999999999999E-2</v>
      </c>
      <c r="E13" s="103">
        <f>COC!F13</f>
        <v>4.7390000000000002E-2</v>
      </c>
      <c r="F13" s="103">
        <f>COC!G13</f>
        <v>1.7899999999999999E-3</v>
      </c>
      <c r="G13" s="103">
        <f>COC!H13</f>
        <v>1.7930032804948286E-3</v>
      </c>
      <c r="H13" s="647"/>
    </row>
    <row r="14" spans="1:10" ht="15.5">
      <c r="A14" s="646"/>
      <c r="B14" s="10" t="s">
        <v>39</v>
      </c>
      <c r="C14" s="10"/>
      <c r="D14" s="103">
        <f>COC!E14</f>
        <v>0.43713000000000002</v>
      </c>
      <c r="E14" s="103">
        <f>COC!F14</f>
        <v>4.3770000000000003E-2</v>
      </c>
      <c r="F14" s="103">
        <f>COC!G14</f>
        <v>1.9130000000000001E-2</v>
      </c>
      <c r="G14" s="103">
        <f>COC!H14</f>
        <v>1.9162096511657026E-2</v>
      </c>
      <c r="H14" s="647"/>
    </row>
    <row r="15" spans="1:10" ht="15.5">
      <c r="A15" s="646"/>
      <c r="B15" s="10" t="s">
        <v>40</v>
      </c>
      <c r="C15" s="10"/>
      <c r="D15" s="104">
        <f>COC!E15</f>
        <v>0.52505000000000002</v>
      </c>
      <c r="E15" s="103">
        <f>COC!F15</f>
        <v>0.10349999999999999</v>
      </c>
      <c r="F15" s="104">
        <f>COC!G15</f>
        <v>5.4339999999999999E-2</v>
      </c>
      <c r="G15" s="104">
        <f>COC!H15</f>
        <v>7.2502504950167482E-2</v>
      </c>
      <c r="H15" s="647"/>
    </row>
    <row r="16" spans="1:10" ht="15.5">
      <c r="A16" s="646"/>
      <c r="B16" s="10"/>
      <c r="C16" s="10"/>
      <c r="D16" s="103"/>
      <c r="E16" s="103"/>
      <c r="F16" s="103"/>
      <c r="G16" s="103"/>
      <c r="H16" s="647"/>
    </row>
    <row r="17" spans="1:8" ht="16" thickBot="1">
      <c r="A17" s="646"/>
      <c r="B17" s="10" t="s">
        <v>41</v>
      </c>
      <c r="C17" s="10"/>
      <c r="D17" s="105">
        <v>1</v>
      </c>
      <c r="E17" s="103"/>
      <c r="F17" s="105">
        <f>SUM(F13:F16)</f>
        <v>7.5259999999999994E-2</v>
      </c>
      <c r="G17" s="105">
        <f>SUM(G13:G16)</f>
        <v>9.3457604742319345E-2</v>
      </c>
      <c r="H17" s="647"/>
    </row>
    <row r="18" spans="1:8" ht="16" thickTop="1">
      <c r="A18" s="646"/>
      <c r="B18" s="10"/>
      <c r="C18" s="10"/>
      <c r="D18" s="103"/>
      <c r="E18" s="103"/>
      <c r="F18" s="103"/>
      <c r="G18" s="103"/>
      <c r="H18" s="647"/>
    </row>
    <row r="19" spans="1:8" ht="15.5">
      <c r="A19" s="646"/>
      <c r="B19" s="10"/>
      <c r="C19" s="10"/>
      <c r="D19" s="103"/>
      <c r="E19" s="103"/>
      <c r="F19" s="103"/>
      <c r="G19" s="103"/>
      <c r="H19" s="647"/>
    </row>
    <row r="20" spans="1:8" ht="15">
      <c r="A20" s="646"/>
      <c r="B20" s="661" t="s">
        <v>49</v>
      </c>
      <c r="C20" s="661"/>
      <c r="D20" s="661"/>
      <c r="E20" s="661"/>
      <c r="F20" s="661"/>
      <c r="G20" s="661"/>
      <c r="H20" s="647"/>
    </row>
    <row r="21" spans="1:8" ht="15.5">
      <c r="A21" s="646"/>
      <c r="B21" s="10"/>
      <c r="C21" s="10"/>
      <c r="D21" s="103"/>
      <c r="E21" s="103"/>
      <c r="F21" s="103"/>
      <c r="G21" s="103"/>
      <c r="H21" s="647"/>
    </row>
    <row r="22" spans="1:8" ht="15.5">
      <c r="A22" s="646"/>
      <c r="B22" s="10"/>
      <c r="C22" s="10"/>
      <c r="D22" s="106" t="s">
        <v>29</v>
      </c>
      <c r="E22" s="106" t="s">
        <v>30</v>
      </c>
      <c r="F22" s="106" t="s">
        <v>31</v>
      </c>
      <c r="G22" s="101" t="s">
        <v>627</v>
      </c>
      <c r="H22" s="647"/>
    </row>
    <row r="23" spans="1:8" ht="15.5">
      <c r="A23" s="646"/>
      <c r="B23" s="10"/>
      <c r="C23" s="10"/>
      <c r="D23" s="107" t="s">
        <v>34</v>
      </c>
      <c r="E23" s="107" t="s">
        <v>35</v>
      </c>
      <c r="F23" s="107" t="s">
        <v>36</v>
      </c>
      <c r="G23" s="102" t="s">
        <v>713</v>
      </c>
      <c r="H23" s="647"/>
    </row>
    <row r="24" spans="1:8" ht="3.75" customHeight="1">
      <c r="A24" s="646"/>
      <c r="B24" s="10"/>
      <c r="C24" s="10"/>
      <c r="D24" s="103"/>
      <c r="E24" s="103"/>
      <c r="F24" s="103"/>
      <c r="G24" s="10"/>
      <c r="H24" s="647"/>
    </row>
    <row r="25" spans="1:8" ht="15.5">
      <c r="A25" s="646"/>
      <c r="B25" s="10" t="s">
        <v>38</v>
      </c>
      <c r="C25" s="10"/>
      <c r="D25" s="103">
        <f>COC!E41</f>
        <v>6.2869999999999995E-2</v>
      </c>
      <c r="E25" s="103">
        <f>COC!F41</f>
        <v>4.7390000000000002E-2</v>
      </c>
      <c r="F25" s="103">
        <f>COC!G41</f>
        <v>2.98E-3</v>
      </c>
      <c r="G25" s="103">
        <f>COC!H41</f>
        <v>2.9849998747902735E-3</v>
      </c>
      <c r="H25" s="647"/>
    </row>
    <row r="26" spans="1:8" ht="15.5">
      <c r="A26" s="646"/>
      <c r="B26" s="10" t="s">
        <v>39</v>
      </c>
      <c r="C26" s="10"/>
      <c r="D26" s="103">
        <f>COC!E42</f>
        <v>0.43713000000000002</v>
      </c>
      <c r="E26" s="103">
        <f>COC!F42</f>
        <v>4.3770000000000003E-2</v>
      </c>
      <c r="F26" s="103">
        <f>COC!G42</f>
        <v>1.9130000000000001E-2</v>
      </c>
      <c r="G26" s="103">
        <f>COC!H42</f>
        <v>1.9162096511657026E-2</v>
      </c>
      <c r="H26" s="647"/>
    </row>
    <row r="27" spans="1:8" ht="15.5">
      <c r="A27" s="646"/>
      <c r="B27" s="10" t="s">
        <v>40</v>
      </c>
      <c r="C27" s="10"/>
      <c r="D27" s="104">
        <f>COC!E43</f>
        <v>0.5</v>
      </c>
      <c r="E27" s="103">
        <f>COC!F43</f>
        <v>9.5500000000000002E-2</v>
      </c>
      <c r="F27" s="104">
        <f>COC!G43</f>
        <v>4.7750000000000001E-2</v>
      </c>
      <c r="G27" s="104">
        <f>COC!H43</f>
        <v>6.3709875071227412E-2</v>
      </c>
      <c r="H27" s="647"/>
    </row>
    <row r="28" spans="1:8" ht="15.5">
      <c r="A28" s="646"/>
      <c r="B28" s="10"/>
      <c r="C28" s="10"/>
      <c r="D28" s="103"/>
      <c r="E28" s="103"/>
      <c r="F28" s="103"/>
      <c r="G28" s="103"/>
      <c r="H28" s="647"/>
    </row>
    <row r="29" spans="1:8" ht="16" thickBot="1">
      <c r="A29" s="646"/>
      <c r="B29" s="10" t="s">
        <v>41</v>
      </c>
      <c r="C29" s="10"/>
      <c r="D29" s="105">
        <v>0.99997397228063223</v>
      </c>
      <c r="E29" s="103"/>
      <c r="F29" s="105">
        <f>SUM(F25:F28)</f>
        <v>6.9860000000000005E-2</v>
      </c>
      <c r="G29" s="105">
        <f>SUM(G25:G28)</f>
        <v>8.5856971457674708E-2</v>
      </c>
      <c r="H29" s="647"/>
    </row>
    <row r="30" spans="1:8" ht="7.5" customHeight="1" thickTop="1" thickBot="1">
      <c r="A30" s="649"/>
      <c r="B30" s="650"/>
      <c r="C30" s="650"/>
      <c r="D30" s="651"/>
      <c r="E30" s="651"/>
      <c r="F30" s="651"/>
      <c r="G30" s="651"/>
      <c r="H30" s="652"/>
    </row>
  </sheetData>
  <mergeCells count="6">
    <mergeCell ref="B20:G20"/>
    <mergeCell ref="B2:G2"/>
    <mergeCell ref="B3:G3"/>
    <mergeCell ref="B4:G4"/>
    <mergeCell ref="B5:G5"/>
    <mergeCell ref="B8:G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3"/>
  <sheetViews>
    <sheetView workbookViewId="0">
      <selection sqref="A1:G34"/>
    </sheetView>
  </sheetViews>
  <sheetFormatPr defaultRowHeight="12.5"/>
  <cols>
    <col min="2" max="2" width="50.26953125" customWidth="1"/>
    <col min="3" max="3" width="12.26953125" customWidth="1"/>
    <col min="4" max="4" width="3" customWidth="1"/>
    <col min="5" max="5" width="12.26953125" customWidth="1"/>
    <col min="6" max="6" width="2.81640625" customWidth="1"/>
    <col min="7" max="7" width="12.26953125" customWidth="1"/>
  </cols>
  <sheetData>
    <row r="1" spans="1:7" ht="13">
      <c r="A1" s="667" t="s">
        <v>50</v>
      </c>
      <c r="B1" s="667"/>
      <c r="C1" s="667"/>
      <c r="D1" s="667"/>
      <c r="E1" s="667"/>
      <c r="F1" s="667"/>
      <c r="G1" s="667"/>
    </row>
    <row r="2" spans="1:7" ht="13">
      <c r="A2" s="667" t="s">
        <v>51</v>
      </c>
      <c r="B2" s="667"/>
      <c r="C2" s="667"/>
      <c r="D2" s="667"/>
      <c r="E2" s="667"/>
      <c r="F2" s="667"/>
      <c r="G2" s="667"/>
    </row>
    <row r="3" spans="1:7" ht="13">
      <c r="A3" s="664" t="s">
        <v>20</v>
      </c>
      <c r="B3" s="664"/>
      <c r="C3" s="664"/>
      <c r="D3" s="664"/>
      <c r="E3" s="664"/>
      <c r="F3" s="664"/>
      <c r="G3" s="664"/>
    </row>
    <row r="4" spans="1:7" ht="13">
      <c r="A4" s="664" t="s">
        <v>21</v>
      </c>
      <c r="B4" s="664"/>
      <c r="C4" s="664"/>
      <c r="D4" s="664"/>
      <c r="E4" s="664"/>
      <c r="F4" s="664"/>
      <c r="G4" s="664"/>
    </row>
    <row r="5" spans="1:7" ht="13">
      <c r="A5" s="108"/>
      <c r="B5" s="108"/>
      <c r="C5" s="108"/>
      <c r="D5" s="108"/>
      <c r="E5" s="108"/>
      <c r="F5" s="108"/>
      <c r="G5" s="109"/>
    </row>
    <row r="6" spans="1:7" ht="13">
      <c r="A6" s="108"/>
      <c r="B6" s="108"/>
      <c r="C6" s="108"/>
      <c r="D6" s="108"/>
      <c r="E6" s="108"/>
      <c r="F6" s="108"/>
      <c r="G6" s="109"/>
    </row>
    <row r="7" spans="1:7" ht="13">
      <c r="A7" s="110" t="s">
        <v>52</v>
      </c>
      <c r="B7" s="110"/>
      <c r="C7" s="110"/>
      <c r="D7" s="110"/>
      <c r="E7" s="110"/>
      <c r="F7" s="110"/>
      <c r="G7" s="109"/>
    </row>
    <row r="8" spans="1:7" ht="13">
      <c r="A8" s="111"/>
      <c r="B8" s="111"/>
      <c r="C8" s="111"/>
      <c r="D8" s="111"/>
      <c r="E8" s="112" t="s">
        <v>53</v>
      </c>
      <c r="F8" s="111"/>
      <c r="G8" s="113" t="s">
        <v>54</v>
      </c>
    </row>
    <row r="9" spans="1:7" ht="13">
      <c r="A9" s="111"/>
      <c r="B9" s="111"/>
      <c r="C9" s="114" t="s">
        <v>55</v>
      </c>
      <c r="D9" s="111"/>
      <c r="E9" s="112" t="s">
        <v>56</v>
      </c>
      <c r="F9" s="111"/>
      <c r="G9" s="114" t="s">
        <v>57</v>
      </c>
    </row>
    <row r="10" spans="1:7">
      <c r="A10" s="115"/>
      <c r="B10" s="115"/>
      <c r="C10" s="116" t="s">
        <v>58</v>
      </c>
      <c r="D10" s="115"/>
      <c r="E10" s="116" t="s">
        <v>58</v>
      </c>
      <c r="F10" s="115"/>
      <c r="G10" s="116" t="s">
        <v>58</v>
      </c>
    </row>
    <row r="11" spans="1:7" ht="13">
      <c r="A11" s="115"/>
      <c r="B11" s="115"/>
      <c r="C11" s="117"/>
      <c r="D11" s="115"/>
      <c r="E11" s="115"/>
      <c r="F11" s="115"/>
      <c r="G11" s="117"/>
    </row>
    <row r="12" spans="1:7">
      <c r="A12" s="115" t="s">
        <v>59</v>
      </c>
      <c r="B12" s="115"/>
      <c r="C12" s="118">
        <v>1</v>
      </c>
      <c r="D12" s="115"/>
      <c r="E12" s="118">
        <v>1</v>
      </c>
      <c r="F12" s="115"/>
      <c r="G12" s="118">
        <v>1</v>
      </c>
    </row>
    <row r="13" spans="1:7">
      <c r="A13" s="119"/>
      <c r="B13" s="119"/>
      <c r="C13" s="120"/>
      <c r="D13" s="119"/>
      <c r="E13" s="120"/>
      <c r="F13" s="119"/>
      <c r="G13" s="120"/>
    </row>
    <row r="14" spans="1:7">
      <c r="A14" s="119" t="s">
        <v>60</v>
      </c>
      <c r="B14" s="119"/>
      <c r="C14" s="121">
        <v>1.493E-3</v>
      </c>
      <c r="D14" s="119"/>
      <c r="E14" s="121">
        <v>1.493E-3</v>
      </c>
      <c r="F14" s="119"/>
      <c r="G14" s="121">
        <v>0</v>
      </c>
    </row>
    <row r="15" spans="1:7">
      <c r="A15" s="122" t="s">
        <v>61</v>
      </c>
      <c r="B15" s="119"/>
      <c r="C15" s="123">
        <v>1.8200000000000001E-4</v>
      </c>
      <c r="D15" s="119"/>
      <c r="E15" s="123">
        <v>1.8200000000000001E-4</v>
      </c>
      <c r="F15" s="119"/>
      <c r="G15" s="123">
        <v>0</v>
      </c>
    </row>
    <row r="16" spans="1:7">
      <c r="A16" s="122" t="s">
        <v>62</v>
      </c>
      <c r="B16" s="119"/>
      <c r="C16" s="124">
        <f>SUM(C14:C15)</f>
        <v>1.6750000000000001E-3</v>
      </c>
      <c r="D16" s="119"/>
      <c r="E16" s="124">
        <f>SUM(E14:E15)</f>
        <v>1.6750000000000001E-3</v>
      </c>
      <c r="F16" s="119"/>
      <c r="G16" s="124">
        <f>SUM(G14:G15)</f>
        <v>0</v>
      </c>
    </row>
    <row r="17" spans="1:7">
      <c r="A17" s="119"/>
      <c r="B17" s="119"/>
      <c r="C17" s="125"/>
      <c r="D17" s="119"/>
      <c r="E17" s="125"/>
      <c r="F17" s="119"/>
      <c r="G17" s="125"/>
    </row>
    <row r="18" spans="1:7">
      <c r="A18" s="119" t="s">
        <v>63</v>
      </c>
      <c r="B18" s="119"/>
      <c r="C18" s="118">
        <f>C12-C16</f>
        <v>0.99832500000000002</v>
      </c>
      <c r="D18" s="119"/>
      <c r="E18" s="118">
        <f>E12-E16</f>
        <v>0.99832500000000002</v>
      </c>
      <c r="F18" s="119"/>
      <c r="G18" s="118">
        <f>G12-G16</f>
        <v>1</v>
      </c>
    </row>
    <row r="19" spans="1:7">
      <c r="A19" s="119"/>
      <c r="B19" s="119"/>
      <c r="C19" s="120"/>
      <c r="D19" s="119"/>
      <c r="E19" s="120"/>
      <c r="F19" s="119"/>
      <c r="G19" s="120"/>
    </row>
    <row r="20" spans="1:7">
      <c r="A20" s="119" t="s">
        <v>64</v>
      </c>
      <c r="B20" s="119"/>
      <c r="C20" s="126">
        <f>(5%*99.37%)*C18</f>
        <v>4.960177762500001E-2</v>
      </c>
      <c r="D20" s="119"/>
      <c r="E20" s="126">
        <v>0</v>
      </c>
      <c r="F20" s="119"/>
      <c r="G20" s="126">
        <f>(5%*99.37%)*G18</f>
        <v>4.9685000000000007E-2</v>
      </c>
    </row>
    <row r="21" spans="1:7">
      <c r="A21" s="119"/>
      <c r="B21" s="119"/>
      <c r="C21" s="120"/>
      <c r="D21" s="119"/>
      <c r="E21" s="120"/>
      <c r="F21" s="119"/>
      <c r="G21" s="120"/>
    </row>
    <row r="22" spans="1:7">
      <c r="A22" s="127" t="s">
        <v>65</v>
      </c>
      <c r="B22" s="119"/>
      <c r="C22" s="128">
        <f>C18-C20</f>
        <v>0.94872322237499995</v>
      </c>
      <c r="D22" s="119"/>
      <c r="E22" s="128">
        <f>E18-E20</f>
        <v>0.99832500000000002</v>
      </c>
      <c r="F22" s="119"/>
      <c r="G22" s="128">
        <f>G18-G20</f>
        <v>0.95031500000000002</v>
      </c>
    </row>
    <row r="23" spans="1:7">
      <c r="A23" s="119"/>
      <c r="B23" s="119"/>
      <c r="C23" s="129"/>
      <c r="D23" s="119"/>
      <c r="E23" s="129"/>
      <c r="F23" s="119"/>
      <c r="G23" s="129"/>
    </row>
    <row r="24" spans="1:7">
      <c r="A24" s="119" t="s">
        <v>66</v>
      </c>
      <c r="B24" s="119"/>
      <c r="C24" s="130">
        <f>C22*0.21</f>
        <v>0.19923187669874998</v>
      </c>
      <c r="D24" s="119"/>
      <c r="E24" s="130">
        <v>0</v>
      </c>
      <c r="F24" s="119"/>
      <c r="G24" s="130">
        <f>G22*0.21</f>
        <v>0.19956615</v>
      </c>
    </row>
    <row r="25" spans="1:7">
      <c r="A25" s="119"/>
      <c r="B25" s="119"/>
      <c r="C25" s="118"/>
      <c r="D25" s="119"/>
      <c r="E25" s="118"/>
      <c r="F25" s="119"/>
      <c r="G25" s="118"/>
    </row>
    <row r="26" spans="1:7">
      <c r="A26" s="119" t="s">
        <v>67</v>
      </c>
      <c r="B26" s="119"/>
      <c r="C26" s="118">
        <f>C22-C24</f>
        <v>0.74949134567624998</v>
      </c>
      <c r="D26" s="119"/>
      <c r="E26" s="118">
        <f>E22-E24</f>
        <v>0.99832500000000002</v>
      </c>
      <c r="F26" s="119"/>
      <c r="G26" s="118">
        <f>G22-G24</f>
        <v>0.75074885000000002</v>
      </c>
    </row>
    <row r="27" spans="1:7">
      <c r="A27" s="119"/>
      <c r="B27" s="119"/>
      <c r="C27" s="120"/>
      <c r="D27" s="119"/>
      <c r="E27" s="120"/>
      <c r="F27" s="119"/>
      <c r="G27" s="120"/>
    </row>
    <row r="28" spans="1:7" ht="13" thickBot="1">
      <c r="A28" s="119" t="s">
        <v>68</v>
      </c>
      <c r="B28" s="119"/>
      <c r="C28" s="131">
        <f>1/C26</f>
        <v>1.3342382213869615</v>
      </c>
      <c r="D28" s="119"/>
      <c r="E28" s="131">
        <f>1/E26</f>
        <v>1.0016778103323065</v>
      </c>
      <c r="F28" s="119"/>
      <c r="G28" s="131">
        <f>1/G26</f>
        <v>1.3320033723661382</v>
      </c>
    </row>
    <row r="29" spans="1:7" ht="13" thickTop="1">
      <c r="A29" s="119"/>
      <c r="B29" s="119"/>
      <c r="C29" s="132"/>
      <c r="D29" s="119"/>
      <c r="E29" s="132"/>
      <c r="F29" s="119"/>
      <c r="G29" s="132"/>
    </row>
    <row r="30" spans="1:7">
      <c r="A30" s="119"/>
      <c r="B30" s="119"/>
      <c r="C30" s="132"/>
      <c r="D30" s="119"/>
      <c r="E30" s="132"/>
      <c r="F30" s="119"/>
      <c r="G30" s="132"/>
    </row>
    <row r="31" spans="1:7">
      <c r="A31" s="119"/>
      <c r="B31" s="119"/>
      <c r="C31" s="119"/>
      <c r="D31" s="119"/>
      <c r="E31" s="119"/>
      <c r="F31" s="119"/>
      <c r="G31" s="119"/>
    </row>
    <row r="32" spans="1:7" ht="13.5" thickBot="1">
      <c r="A32" s="119" t="s">
        <v>69</v>
      </c>
      <c r="B32" s="133"/>
      <c r="C32" s="128"/>
      <c r="D32" s="134"/>
      <c r="E32" s="128"/>
      <c r="F32" s="133"/>
      <c r="G32" s="135">
        <f>G20+G24</f>
        <v>0.24925115</v>
      </c>
    </row>
    <row r="33" spans="1:7" ht="13.5" thickTop="1">
      <c r="A33" s="133"/>
      <c r="B33" s="133"/>
      <c r="C33" s="133"/>
      <c r="D33" s="133"/>
      <c r="E33" s="133"/>
      <c r="F33" s="133"/>
      <c r="G33" s="133"/>
    </row>
  </sheetData>
  <mergeCells count="4">
    <mergeCell ref="A1:G1"/>
    <mergeCell ref="A2:G2"/>
    <mergeCell ref="A3:G3"/>
    <mergeCell ref="A4:G4"/>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S69"/>
  <sheetViews>
    <sheetView showGridLines="0" workbookViewId="0">
      <selection sqref="A1:K18"/>
    </sheetView>
  </sheetViews>
  <sheetFormatPr defaultColWidth="9.1796875" defaultRowHeight="12.5"/>
  <cols>
    <col min="1" max="1" width="1" style="524" customWidth="1"/>
    <col min="2" max="2" width="39" style="524" customWidth="1"/>
    <col min="3" max="3" width="3.453125" style="524" customWidth="1"/>
    <col min="4" max="4" width="16.54296875" style="524" customWidth="1"/>
    <col min="5" max="5" width="3.453125" style="524" customWidth="1"/>
    <col min="6" max="6" width="11.1796875" style="524" customWidth="1"/>
    <col min="7" max="7" width="3.453125" style="524" customWidth="1"/>
    <col min="8" max="8" width="11.1796875" style="524" customWidth="1"/>
    <col min="9" max="9" width="3.453125" style="524" customWidth="1"/>
    <col min="10" max="10" width="11.1796875" style="524" customWidth="1"/>
    <col min="11" max="11" width="1" style="524" customWidth="1"/>
    <col min="12" max="12" width="13.54296875" style="524" bestFit="1" customWidth="1"/>
    <col min="13" max="13" width="10.1796875" style="524" customWidth="1"/>
    <col min="14" max="14" width="12.81640625" style="524" bestFit="1" customWidth="1"/>
    <col min="15" max="16384" width="9.1796875" style="524"/>
  </cols>
  <sheetData>
    <row r="1" spans="1:17" ht="6.75" customHeight="1">
      <c r="A1" s="547"/>
      <c r="B1" s="548"/>
      <c r="C1" s="548"/>
      <c r="D1" s="548"/>
      <c r="E1" s="548"/>
      <c r="F1" s="548"/>
      <c r="G1" s="548"/>
      <c r="H1" s="548"/>
      <c r="I1" s="548"/>
      <c r="J1" s="548"/>
      <c r="K1" s="523"/>
    </row>
    <row r="2" spans="1:17" ht="15.75" customHeight="1">
      <c r="A2" s="549"/>
      <c r="B2" s="668" t="s">
        <v>613</v>
      </c>
      <c r="C2" s="668"/>
      <c r="D2" s="668"/>
      <c r="E2" s="668"/>
      <c r="F2" s="668"/>
      <c r="G2" s="668"/>
      <c r="H2" s="668"/>
      <c r="I2" s="668"/>
      <c r="J2" s="668"/>
      <c r="K2" s="525"/>
    </row>
    <row r="3" spans="1:17" ht="15.5">
      <c r="A3" s="549"/>
      <c r="B3" s="526" t="s">
        <v>0</v>
      </c>
      <c r="C3" s="526"/>
      <c r="D3" s="526"/>
      <c r="E3" s="526"/>
      <c r="F3" s="526"/>
      <c r="G3" s="526"/>
      <c r="H3" s="526"/>
      <c r="I3" s="526"/>
      <c r="J3" s="527"/>
      <c r="K3" s="528"/>
      <c r="L3" s="529"/>
      <c r="M3" s="529"/>
    </row>
    <row r="4" spans="1:17" ht="15">
      <c r="A4" s="549"/>
      <c r="B4" s="530" t="s">
        <v>736</v>
      </c>
      <c r="C4" s="530"/>
      <c r="D4" s="530"/>
      <c r="E4" s="530"/>
      <c r="F4" s="530"/>
      <c r="G4" s="530"/>
      <c r="H4" s="530"/>
      <c r="I4" s="530"/>
      <c r="J4" s="530"/>
      <c r="K4" s="528"/>
      <c r="L4" s="529"/>
      <c r="M4" s="529"/>
    </row>
    <row r="5" spans="1:17" ht="15">
      <c r="A5" s="549"/>
      <c r="B5" s="668" t="s">
        <v>5</v>
      </c>
      <c r="C5" s="668"/>
      <c r="D5" s="668"/>
      <c r="E5" s="668"/>
      <c r="F5" s="668"/>
      <c r="G5" s="668"/>
      <c r="H5" s="668"/>
      <c r="I5" s="668"/>
      <c r="J5" s="668"/>
      <c r="K5" s="528"/>
      <c r="L5" s="529"/>
      <c r="M5" s="529"/>
    </row>
    <row r="6" spans="1:17" ht="15">
      <c r="A6" s="549"/>
      <c r="B6" s="531"/>
      <c r="C6" s="531"/>
      <c r="D6" s="531"/>
      <c r="E6" s="531"/>
      <c r="F6" s="531"/>
      <c r="G6" s="531"/>
      <c r="H6" s="531"/>
      <c r="I6" s="531"/>
      <c r="J6" s="531"/>
      <c r="K6" s="528"/>
      <c r="L6" s="529"/>
      <c r="M6" s="529"/>
    </row>
    <row r="7" spans="1:17" ht="15">
      <c r="A7" s="549"/>
      <c r="B7" s="531"/>
      <c r="C7" s="531"/>
      <c r="D7" s="531"/>
      <c r="E7" s="531"/>
      <c r="F7" s="533" t="s">
        <v>627</v>
      </c>
      <c r="G7" s="531"/>
      <c r="H7" s="531"/>
      <c r="I7" s="531"/>
      <c r="J7" s="531" t="s">
        <v>626</v>
      </c>
      <c r="K7" s="528"/>
      <c r="L7" s="529"/>
      <c r="M7" s="529"/>
    </row>
    <row r="8" spans="1:17" ht="15">
      <c r="A8" s="549"/>
      <c r="B8" s="532"/>
      <c r="C8" s="532"/>
      <c r="D8" s="532"/>
      <c r="E8" s="532"/>
      <c r="F8" s="531" t="s">
        <v>624</v>
      </c>
      <c r="G8" s="533"/>
      <c r="H8" s="533" t="s">
        <v>627</v>
      </c>
      <c r="I8" s="533"/>
      <c r="J8" s="533" t="s">
        <v>614</v>
      </c>
      <c r="K8" s="528"/>
      <c r="L8" s="534"/>
      <c r="M8" s="535"/>
      <c r="N8" s="536"/>
    </row>
    <row r="9" spans="1:17" ht="15.5">
      <c r="A9" s="549"/>
      <c r="B9" s="535"/>
      <c r="C9" s="532"/>
      <c r="D9" s="533" t="s">
        <v>615</v>
      </c>
      <c r="E9" s="532"/>
      <c r="F9" s="531" t="s">
        <v>625</v>
      </c>
      <c r="G9" s="533"/>
      <c r="H9" s="533" t="s">
        <v>84</v>
      </c>
      <c r="I9" s="533"/>
      <c r="J9" s="533" t="s">
        <v>616</v>
      </c>
      <c r="K9" s="528"/>
      <c r="L9" s="535"/>
      <c r="M9" s="541"/>
      <c r="N9" s="541"/>
      <c r="O9" s="541"/>
      <c r="P9" s="536"/>
      <c r="Q9" s="536"/>
    </row>
    <row r="10" spans="1:17" ht="15.5">
      <c r="A10" s="549"/>
      <c r="B10" s="538" t="s">
        <v>617</v>
      </c>
      <c r="C10" s="550"/>
      <c r="D10" s="551" t="s">
        <v>628</v>
      </c>
      <c r="E10" s="550"/>
      <c r="F10" s="551" t="s">
        <v>618</v>
      </c>
      <c r="G10" s="552"/>
      <c r="H10" s="551" t="s">
        <v>618</v>
      </c>
      <c r="I10" s="552"/>
      <c r="J10" s="551" t="s">
        <v>618</v>
      </c>
      <c r="K10" s="525"/>
      <c r="M10" s="541"/>
      <c r="N10" s="541"/>
      <c r="O10" s="541"/>
      <c r="P10" s="536"/>
      <c r="Q10" s="536"/>
    </row>
    <row r="11" spans="1:17" ht="15.5">
      <c r="A11" s="549"/>
      <c r="B11" s="550"/>
      <c r="C11" s="550"/>
      <c r="D11" s="550"/>
      <c r="E11" s="550"/>
      <c r="F11" s="550"/>
      <c r="G11" s="550"/>
      <c r="H11" s="550"/>
      <c r="I11" s="550"/>
      <c r="J11" s="553"/>
      <c r="K11" s="525"/>
      <c r="M11" s="536"/>
      <c r="N11" s="536"/>
      <c r="O11" s="536"/>
      <c r="P11" s="536"/>
      <c r="Q11" s="536"/>
    </row>
    <row r="12" spans="1:17" ht="15.5">
      <c r="A12" s="549"/>
      <c r="B12" s="11" t="s">
        <v>620</v>
      </c>
      <c r="C12" s="550"/>
      <c r="D12" s="552" t="s">
        <v>622</v>
      </c>
      <c r="E12" s="550"/>
      <c r="F12" s="17">
        <f>'Summary Rev Req'!I21</f>
        <v>-1.1273043199228044E-2</v>
      </c>
      <c r="G12" s="17"/>
      <c r="H12" s="17">
        <v>0</v>
      </c>
      <c r="I12" s="17"/>
      <c r="J12" s="17">
        <f>SUM(F12:H12)</f>
        <v>-1.1273043199228044E-2</v>
      </c>
      <c r="K12" s="525"/>
      <c r="M12" s="536"/>
      <c r="N12" s="540"/>
      <c r="O12" s="536"/>
      <c r="P12" s="536"/>
      <c r="Q12" s="536"/>
    </row>
    <row r="13" spans="1:17" ht="15.5">
      <c r="A13" s="549"/>
      <c r="B13" s="11"/>
      <c r="C13" s="550"/>
      <c r="D13" s="552" t="s">
        <v>734</v>
      </c>
      <c r="E13" s="550"/>
      <c r="F13" s="17"/>
      <c r="G13" s="17"/>
      <c r="H13" s="17"/>
      <c r="I13" s="17"/>
      <c r="J13" s="17"/>
      <c r="K13" s="525"/>
      <c r="N13" s="542"/>
    </row>
    <row r="14" spans="1:17" ht="15.5">
      <c r="A14" s="549"/>
      <c r="B14" s="546" t="s">
        <v>621</v>
      </c>
      <c r="C14" s="550"/>
      <c r="D14" s="552" t="s">
        <v>622</v>
      </c>
      <c r="E14" s="550"/>
      <c r="F14" s="17">
        <f>'Summary Rev Req'!I22</f>
        <v>-0.45968654506274786</v>
      </c>
      <c r="G14" s="17"/>
      <c r="H14" s="17">
        <v>0</v>
      </c>
      <c r="I14" s="17"/>
      <c r="J14" s="17">
        <f t="shared" ref="J14:J15" si="0">SUM(F14:H14)</f>
        <v>-0.45968654506274786</v>
      </c>
      <c r="K14" s="525"/>
      <c r="N14" s="542"/>
    </row>
    <row r="15" spans="1:17" ht="15.5">
      <c r="A15" s="549"/>
      <c r="B15" s="546" t="s">
        <v>623</v>
      </c>
      <c r="C15" s="550"/>
      <c r="D15" s="552" t="s">
        <v>735</v>
      </c>
      <c r="E15" s="550"/>
      <c r="F15" s="17">
        <v>0</v>
      </c>
      <c r="G15" s="17"/>
      <c r="H15" s="17">
        <f>'Summary Rev Req'!I31</f>
        <v>-1.6434527834122154E-2</v>
      </c>
      <c r="I15" s="17"/>
      <c r="J15" s="554">
        <f t="shared" si="0"/>
        <v>-1.6434527834122154E-2</v>
      </c>
      <c r="K15" s="525"/>
      <c r="N15" s="542"/>
    </row>
    <row r="16" spans="1:17" ht="7.5" customHeight="1">
      <c r="A16" s="549"/>
      <c r="B16" s="550"/>
      <c r="C16" s="550"/>
      <c r="D16" s="552"/>
      <c r="E16" s="550"/>
      <c r="F16" s="17"/>
      <c r="G16" s="17"/>
      <c r="H16" s="17"/>
      <c r="I16" s="17"/>
      <c r="J16" s="17"/>
      <c r="K16" s="525"/>
      <c r="N16" s="543"/>
    </row>
    <row r="17" spans="1:14" ht="16" thickBot="1">
      <c r="A17" s="549"/>
      <c r="B17" s="555" t="s">
        <v>619</v>
      </c>
      <c r="C17" s="550"/>
      <c r="D17" s="552"/>
      <c r="E17" s="550"/>
      <c r="F17" s="17"/>
      <c r="G17" s="17"/>
      <c r="H17" s="17"/>
      <c r="I17" s="17"/>
      <c r="J17" s="625">
        <f>SUM(J12:J16)</f>
        <v>-0.48739411609609806</v>
      </c>
      <c r="K17" s="525"/>
      <c r="N17" s="543"/>
    </row>
    <row r="18" spans="1:14" ht="6" customHeight="1" thickTop="1">
      <c r="A18" s="556"/>
      <c r="B18" s="557"/>
      <c r="C18" s="557"/>
      <c r="D18" s="558"/>
      <c r="E18" s="557"/>
      <c r="F18" s="557"/>
      <c r="G18" s="557"/>
      <c r="H18" s="557"/>
      <c r="I18" s="557"/>
      <c r="J18" s="559"/>
      <c r="K18" s="544"/>
      <c r="N18" s="539"/>
    </row>
    <row r="19" spans="1:14" ht="15.5">
      <c r="A19" s="529"/>
      <c r="B19" s="550"/>
      <c r="C19" s="550"/>
      <c r="D19" s="550"/>
      <c r="E19" s="550"/>
      <c r="F19" s="550"/>
      <c r="G19" s="550"/>
      <c r="H19" s="550"/>
      <c r="I19" s="550"/>
      <c r="J19" s="553"/>
    </row>
    <row r="20" spans="1:14" ht="15.5">
      <c r="B20" s="537"/>
      <c r="C20" s="537"/>
      <c r="D20" s="537"/>
      <c r="E20" s="537"/>
      <c r="F20" s="537"/>
      <c r="G20" s="537"/>
      <c r="H20" s="537"/>
      <c r="I20" s="537"/>
      <c r="J20" s="540"/>
    </row>
    <row r="21" spans="1:14" ht="15.5">
      <c r="B21" s="537"/>
      <c r="C21" s="537"/>
      <c r="D21" s="537"/>
      <c r="E21" s="537"/>
      <c r="F21" s="537"/>
      <c r="G21" s="537"/>
      <c r="H21" s="537"/>
      <c r="I21" s="537"/>
      <c r="J21" s="540"/>
    </row>
    <row r="22" spans="1:14" ht="15.5">
      <c r="B22" s="537"/>
      <c r="C22" s="537"/>
      <c r="D22" s="537"/>
      <c r="E22" s="537"/>
      <c r="F22" s="537"/>
      <c r="G22" s="537"/>
      <c r="H22" s="537"/>
      <c r="I22" s="537"/>
      <c r="J22" s="540"/>
    </row>
    <row r="23" spans="1:14" ht="15.5">
      <c r="B23" s="537"/>
      <c r="C23" s="537"/>
      <c r="D23" s="537"/>
      <c r="E23" s="537"/>
      <c r="F23" s="537"/>
      <c r="G23" s="537"/>
      <c r="H23" s="537"/>
      <c r="I23" s="537"/>
      <c r="J23" s="540"/>
    </row>
    <row r="24" spans="1:14" ht="15.5">
      <c r="B24" s="537"/>
      <c r="C24" s="537"/>
      <c r="D24" s="537"/>
      <c r="E24" s="537"/>
      <c r="F24" s="537"/>
      <c r="G24" s="537"/>
      <c r="H24" s="537"/>
      <c r="I24" s="537"/>
      <c r="J24" s="540"/>
    </row>
    <row r="25" spans="1:14" ht="15.5">
      <c r="B25" s="539"/>
      <c r="C25" s="539"/>
      <c r="D25" s="539"/>
      <c r="E25" s="539"/>
      <c r="F25" s="539"/>
      <c r="G25" s="539"/>
      <c r="H25" s="539"/>
      <c r="I25" s="539"/>
      <c r="J25" s="542"/>
    </row>
    <row r="26" spans="1:14" ht="15.5">
      <c r="B26" s="545"/>
      <c r="C26" s="539"/>
      <c r="D26" s="539"/>
      <c r="E26" s="539"/>
      <c r="F26" s="539"/>
      <c r="G26" s="539"/>
      <c r="H26" s="539"/>
      <c r="I26" s="539"/>
      <c r="J26" s="542"/>
    </row>
    <row r="27" spans="1:14" ht="15.5">
      <c r="B27" s="539"/>
      <c r="C27" s="539"/>
      <c r="D27" s="539"/>
      <c r="E27" s="539"/>
      <c r="F27" s="539"/>
      <c r="G27" s="539"/>
      <c r="H27" s="539"/>
      <c r="I27" s="539"/>
      <c r="J27" s="542"/>
    </row>
    <row r="28" spans="1:14" ht="15.5">
      <c r="B28" s="539"/>
      <c r="C28" s="539"/>
      <c r="D28" s="539"/>
      <c r="E28" s="539"/>
      <c r="F28" s="539"/>
      <c r="G28" s="539"/>
      <c r="H28" s="539"/>
      <c r="I28" s="539"/>
      <c r="J28" s="542"/>
    </row>
    <row r="29" spans="1:14" ht="15.5">
      <c r="B29" s="539"/>
      <c r="C29" s="539"/>
      <c r="D29" s="539"/>
      <c r="E29" s="539"/>
      <c r="F29" s="539"/>
      <c r="G29" s="539"/>
      <c r="H29" s="539"/>
      <c r="I29" s="539"/>
      <c r="J29" s="542"/>
    </row>
    <row r="30" spans="1:14" ht="15.5">
      <c r="B30" s="539"/>
      <c r="C30" s="539"/>
      <c r="D30" s="539"/>
      <c r="E30" s="539"/>
      <c r="F30" s="539"/>
      <c r="G30" s="539"/>
      <c r="H30" s="539"/>
      <c r="I30" s="539"/>
      <c r="J30" s="542"/>
    </row>
    <row r="31" spans="1:14" ht="15.5">
      <c r="B31" s="539"/>
      <c r="C31" s="539"/>
      <c r="D31" s="539"/>
      <c r="E31" s="539"/>
      <c r="F31" s="539"/>
      <c r="G31" s="539"/>
      <c r="H31" s="539"/>
      <c r="I31" s="539"/>
      <c r="J31" s="539"/>
    </row>
    <row r="32" spans="1:14" ht="15.5">
      <c r="B32" s="539"/>
      <c r="C32" s="539"/>
      <c r="D32" s="539"/>
      <c r="E32" s="539"/>
      <c r="F32" s="539"/>
      <c r="G32" s="539"/>
      <c r="H32" s="539"/>
      <c r="I32" s="539"/>
      <c r="J32" s="539"/>
    </row>
    <row r="33" spans="2:10" ht="15.5">
      <c r="B33" s="539"/>
      <c r="C33" s="539"/>
      <c r="D33" s="539"/>
      <c r="E33" s="539"/>
      <c r="F33" s="539"/>
      <c r="G33" s="539"/>
      <c r="H33" s="539"/>
      <c r="I33" s="539"/>
      <c r="J33" s="539"/>
    </row>
    <row r="34" spans="2:10" ht="15.5">
      <c r="B34" s="539"/>
      <c r="C34" s="539"/>
      <c r="D34" s="539"/>
      <c r="E34" s="539"/>
      <c r="F34" s="539"/>
      <c r="G34" s="539"/>
      <c r="H34" s="539"/>
      <c r="I34" s="539"/>
      <c r="J34" s="539"/>
    </row>
    <row r="35" spans="2:10" ht="15.5">
      <c r="B35" s="539"/>
      <c r="C35" s="539"/>
      <c r="D35" s="539"/>
      <c r="E35" s="539"/>
      <c r="F35" s="539"/>
      <c r="G35" s="539"/>
      <c r="H35" s="539"/>
      <c r="I35" s="539"/>
      <c r="J35" s="539"/>
    </row>
    <row r="36" spans="2:10" ht="15.5">
      <c r="B36" s="539"/>
      <c r="C36" s="539"/>
      <c r="D36" s="539"/>
      <c r="E36" s="539"/>
      <c r="F36" s="539"/>
      <c r="G36" s="539"/>
      <c r="H36" s="539"/>
      <c r="I36" s="539"/>
      <c r="J36" s="539"/>
    </row>
    <row r="37" spans="2:10" ht="15.5">
      <c r="B37" s="539"/>
      <c r="C37" s="539"/>
      <c r="D37" s="539"/>
      <c r="E37" s="539"/>
      <c r="F37" s="539"/>
      <c r="G37" s="539"/>
      <c r="H37" s="539"/>
      <c r="I37" s="539"/>
      <c r="J37" s="539"/>
    </row>
    <row r="69" spans="19:19">
      <c r="S69" s="524">
        <f>K19+K21+K23+K26+K32+K37+K41+K34</f>
        <v>0</v>
      </c>
    </row>
  </sheetData>
  <mergeCells count="2">
    <mergeCell ref="B2:J2"/>
    <mergeCell ref="B5:J5"/>
  </mergeCells>
  <pageMargins left="0.37" right="0.32" top="1.36" bottom="0.24" header="0.5" footer="0.2"/>
  <pageSetup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dimension ref="A1:AF299"/>
  <sheetViews>
    <sheetView topLeftCell="A18" zoomScaleNormal="100" zoomScaleSheetLayoutView="75" workbookViewId="0">
      <selection activeCell="C18" sqref="C18"/>
    </sheetView>
  </sheetViews>
  <sheetFormatPr defaultColWidth="8.81640625" defaultRowHeight="12.5"/>
  <cols>
    <col min="1" max="1" width="4.453125" style="191" customWidth="1"/>
    <col min="2" max="2" width="52" style="146" customWidth="1"/>
    <col min="3" max="3" width="16.81640625" style="146" customWidth="1"/>
    <col min="4" max="4" width="5.26953125" style="146" customWidth="1"/>
    <col min="5" max="5" width="11.1796875" style="148" customWidth="1"/>
    <col min="6" max="6" width="4.26953125" style="39" customWidth="1"/>
    <col min="7" max="7" width="18.453125" style="146" customWidth="1"/>
    <col min="8" max="8" width="4.453125" style="146" customWidth="1"/>
    <col min="9" max="9" width="31.81640625" style="150" customWidth="1"/>
    <col min="10" max="10" width="3" style="146" customWidth="1"/>
    <col min="11" max="11" width="15.7265625" style="146" customWidth="1"/>
    <col min="12" max="12" width="3.81640625" style="146" customWidth="1"/>
    <col min="13" max="13" width="12.7265625" style="148" customWidth="1"/>
    <col min="14" max="14" width="3.81640625" style="148" customWidth="1"/>
    <col min="15" max="15" width="16.7265625" style="146" customWidth="1"/>
    <col min="16" max="19" width="15" style="146" customWidth="1"/>
    <col min="20" max="31" width="12" style="146" customWidth="1"/>
    <col min="32" max="256" width="8.81640625" style="146"/>
    <col min="257" max="257" width="4.453125" style="146" customWidth="1"/>
    <col min="258" max="258" width="52" style="146" customWidth="1"/>
    <col min="259" max="259" width="16.81640625" style="146" customWidth="1"/>
    <col min="260" max="260" width="5.26953125" style="146" customWidth="1"/>
    <col min="261" max="261" width="11.1796875" style="146" customWidth="1"/>
    <col min="262" max="262" width="4.26953125" style="146" customWidth="1"/>
    <col min="263" max="263" width="18.453125" style="146" customWidth="1"/>
    <col min="264" max="264" width="4.453125" style="146" customWidth="1"/>
    <col min="265" max="265" width="31.81640625" style="146" customWidth="1"/>
    <col min="266" max="266" width="3" style="146" customWidth="1"/>
    <col min="267" max="267" width="15.7265625" style="146" customWidth="1"/>
    <col min="268" max="268" width="3.81640625" style="146" customWidth="1"/>
    <col min="269" max="269" width="12.7265625" style="146" customWidth="1"/>
    <col min="270" max="270" width="3.81640625" style="146" customWidth="1"/>
    <col min="271" max="271" width="16.7265625" style="146" customWidth="1"/>
    <col min="272" max="275" width="15" style="146" customWidth="1"/>
    <col min="276" max="287" width="12" style="146" customWidth="1"/>
    <col min="288" max="512" width="8.81640625" style="146"/>
    <col min="513" max="513" width="4.453125" style="146" customWidth="1"/>
    <col min="514" max="514" width="52" style="146" customWidth="1"/>
    <col min="515" max="515" width="16.81640625" style="146" customWidth="1"/>
    <col min="516" max="516" width="5.26953125" style="146" customWidth="1"/>
    <col min="517" max="517" width="11.1796875" style="146" customWidth="1"/>
    <col min="518" max="518" width="4.26953125" style="146" customWidth="1"/>
    <col min="519" max="519" width="18.453125" style="146" customWidth="1"/>
    <col min="520" max="520" width="4.453125" style="146" customWidth="1"/>
    <col min="521" max="521" width="31.81640625" style="146" customWidth="1"/>
    <col min="522" max="522" width="3" style="146" customWidth="1"/>
    <col min="523" max="523" width="15.7265625" style="146" customWidth="1"/>
    <col min="524" max="524" width="3.81640625" style="146" customWidth="1"/>
    <col min="525" max="525" width="12.7265625" style="146" customWidth="1"/>
    <col min="526" max="526" width="3.81640625" style="146" customWidth="1"/>
    <col min="527" max="527" width="16.7265625" style="146" customWidth="1"/>
    <col min="528" max="531" width="15" style="146" customWidth="1"/>
    <col min="532" max="543" width="12" style="146" customWidth="1"/>
    <col min="544" max="768" width="8.81640625" style="146"/>
    <col min="769" max="769" width="4.453125" style="146" customWidth="1"/>
    <col min="770" max="770" width="52" style="146" customWidth="1"/>
    <col min="771" max="771" width="16.81640625" style="146" customWidth="1"/>
    <col min="772" max="772" width="5.26953125" style="146" customWidth="1"/>
    <col min="773" max="773" width="11.1796875" style="146" customWidth="1"/>
    <col min="774" max="774" width="4.26953125" style="146" customWidth="1"/>
    <col min="775" max="775" width="18.453125" style="146" customWidth="1"/>
    <col min="776" max="776" width="4.453125" style="146" customWidth="1"/>
    <col min="777" max="777" width="31.81640625" style="146" customWidth="1"/>
    <col min="778" max="778" width="3" style="146" customWidth="1"/>
    <col min="779" max="779" width="15.7265625" style="146" customWidth="1"/>
    <col min="780" max="780" width="3.81640625" style="146" customWidth="1"/>
    <col min="781" max="781" width="12.7265625" style="146" customWidth="1"/>
    <col min="782" max="782" width="3.81640625" style="146" customWidth="1"/>
    <col min="783" max="783" width="16.7265625" style="146" customWidth="1"/>
    <col min="784" max="787" width="15" style="146" customWidth="1"/>
    <col min="788" max="799" width="12" style="146" customWidth="1"/>
    <col min="800" max="1024" width="8.81640625" style="146"/>
    <col min="1025" max="1025" width="4.453125" style="146" customWidth="1"/>
    <col min="1026" max="1026" width="52" style="146" customWidth="1"/>
    <col min="1027" max="1027" width="16.81640625" style="146" customWidth="1"/>
    <col min="1028" max="1028" width="5.26953125" style="146" customWidth="1"/>
    <col min="1029" max="1029" width="11.1796875" style="146" customWidth="1"/>
    <col min="1030" max="1030" width="4.26953125" style="146" customWidth="1"/>
    <col min="1031" max="1031" width="18.453125" style="146" customWidth="1"/>
    <col min="1032" max="1032" width="4.453125" style="146" customWidth="1"/>
    <col min="1033" max="1033" width="31.81640625" style="146" customWidth="1"/>
    <col min="1034" max="1034" width="3" style="146" customWidth="1"/>
    <col min="1035" max="1035" width="15.7265625" style="146" customWidth="1"/>
    <col min="1036" max="1036" width="3.81640625" style="146" customWidth="1"/>
    <col min="1037" max="1037" width="12.7265625" style="146" customWidth="1"/>
    <col min="1038" max="1038" width="3.81640625" style="146" customWidth="1"/>
    <col min="1039" max="1039" width="16.7265625" style="146" customWidth="1"/>
    <col min="1040" max="1043" width="15" style="146" customWidth="1"/>
    <col min="1044" max="1055" width="12" style="146" customWidth="1"/>
    <col min="1056" max="1280" width="8.81640625" style="146"/>
    <col min="1281" max="1281" width="4.453125" style="146" customWidth="1"/>
    <col min="1282" max="1282" width="52" style="146" customWidth="1"/>
    <col min="1283" max="1283" width="16.81640625" style="146" customWidth="1"/>
    <col min="1284" max="1284" width="5.26953125" style="146" customWidth="1"/>
    <col min="1285" max="1285" width="11.1796875" style="146" customWidth="1"/>
    <col min="1286" max="1286" width="4.26953125" style="146" customWidth="1"/>
    <col min="1287" max="1287" width="18.453125" style="146" customWidth="1"/>
    <col min="1288" max="1288" width="4.453125" style="146" customWidth="1"/>
    <col min="1289" max="1289" width="31.81640625" style="146" customWidth="1"/>
    <col min="1290" max="1290" width="3" style="146" customWidth="1"/>
    <col min="1291" max="1291" width="15.7265625" style="146" customWidth="1"/>
    <col min="1292" max="1292" width="3.81640625" style="146" customWidth="1"/>
    <col min="1293" max="1293" width="12.7265625" style="146" customWidth="1"/>
    <col min="1294" max="1294" width="3.81640625" style="146" customWidth="1"/>
    <col min="1295" max="1295" width="16.7265625" style="146" customWidth="1"/>
    <col min="1296" max="1299" width="15" style="146" customWidth="1"/>
    <col min="1300" max="1311" width="12" style="146" customWidth="1"/>
    <col min="1312" max="1536" width="8.81640625" style="146"/>
    <col min="1537" max="1537" width="4.453125" style="146" customWidth="1"/>
    <col min="1538" max="1538" width="52" style="146" customWidth="1"/>
    <col min="1539" max="1539" width="16.81640625" style="146" customWidth="1"/>
    <col min="1540" max="1540" width="5.26953125" style="146" customWidth="1"/>
    <col min="1541" max="1541" width="11.1796875" style="146" customWidth="1"/>
    <col min="1542" max="1542" width="4.26953125" style="146" customWidth="1"/>
    <col min="1543" max="1543" width="18.453125" style="146" customWidth="1"/>
    <col min="1544" max="1544" width="4.453125" style="146" customWidth="1"/>
    <col min="1545" max="1545" width="31.81640625" style="146" customWidth="1"/>
    <col min="1546" max="1546" width="3" style="146" customWidth="1"/>
    <col min="1547" max="1547" width="15.7265625" style="146" customWidth="1"/>
    <col min="1548" max="1548" width="3.81640625" style="146" customWidth="1"/>
    <col min="1549" max="1549" width="12.7265625" style="146" customWidth="1"/>
    <col min="1550" max="1550" width="3.81640625" style="146" customWidth="1"/>
    <col min="1551" max="1551" width="16.7265625" style="146" customWidth="1"/>
    <col min="1552" max="1555" width="15" style="146" customWidth="1"/>
    <col min="1556" max="1567" width="12" style="146" customWidth="1"/>
    <col min="1568" max="1792" width="8.81640625" style="146"/>
    <col min="1793" max="1793" width="4.453125" style="146" customWidth="1"/>
    <col min="1794" max="1794" width="52" style="146" customWidth="1"/>
    <col min="1795" max="1795" width="16.81640625" style="146" customWidth="1"/>
    <col min="1796" max="1796" width="5.26953125" style="146" customWidth="1"/>
    <col min="1797" max="1797" width="11.1796875" style="146" customWidth="1"/>
    <col min="1798" max="1798" width="4.26953125" style="146" customWidth="1"/>
    <col min="1799" max="1799" width="18.453125" style="146" customWidth="1"/>
    <col min="1800" max="1800" width="4.453125" style="146" customWidth="1"/>
    <col min="1801" max="1801" width="31.81640625" style="146" customWidth="1"/>
    <col min="1802" max="1802" width="3" style="146" customWidth="1"/>
    <col min="1803" max="1803" width="15.7265625" style="146" customWidth="1"/>
    <col min="1804" max="1804" width="3.81640625" style="146" customWidth="1"/>
    <col min="1805" max="1805" width="12.7265625" style="146" customWidth="1"/>
    <col min="1806" max="1806" width="3.81640625" style="146" customWidth="1"/>
    <col min="1807" max="1807" width="16.7265625" style="146" customWidth="1"/>
    <col min="1808" max="1811" width="15" style="146" customWidth="1"/>
    <col min="1812" max="1823" width="12" style="146" customWidth="1"/>
    <col min="1824" max="2048" width="8.81640625" style="146"/>
    <col min="2049" max="2049" width="4.453125" style="146" customWidth="1"/>
    <col min="2050" max="2050" width="52" style="146" customWidth="1"/>
    <col min="2051" max="2051" width="16.81640625" style="146" customWidth="1"/>
    <col min="2052" max="2052" width="5.26953125" style="146" customWidth="1"/>
    <col min="2053" max="2053" width="11.1796875" style="146" customWidth="1"/>
    <col min="2054" max="2054" width="4.26953125" style="146" customWidth="1"/>
    <col min="2055" max="2055" width="18.453125" style="146" customWidth="1"/>
    <col min="2056" max="2056" width="4.453125" style="146" customWidth="1"/>
    <col min="2057" max="2057" width="31.81640625" style="146" customWidth="1"/>
    <col min="2058" max="2058" width="3" style="146" customWidth="1"/>
    <col min="2059" max="2059" width="15.7265625" style="146" customWidth="1"/>
    <col min="2060" max="2060" width="3.81640625" style="146" customWidth="1"/>
    <col min="2061" max="2061" width="12.7265625" style="146" customWidth="1"/>
    <col min="2062" max="2062" width="3.81640625" style="146" customWidth="1"/>
    <col min="2063" max="2063" width="16.7265625" style="146" customWidth="1"/>
    <col min="2064" max="2067" width="15" style="146" customWidth="1"/>
    <col min="2068" max="2079" width="12" style="146" customWidth="1"/>
    <col min="2080" max="2304" width="8.81640625" style="146"/>
    <col min="2305" max="2305" width="4.453125" style="146" customWidth="1"/>
    <col min="2306" max="2306" width="52" style="146" customWidth="1"/>
    <col min="2307" max="2307" width="16.81640625" style="146" customWidth="1"/>
    <col min="2308" max="2308" width="5.26953125" style="146" customWidth="1"/>
    <col min="2309" max="2309" width="11.1796875" style="146" customWidth="1"/>
    <col min="2310" max="2310" width="4.26953125" style="146" customWidth="1"/>
    <col min="2311" max="2311" width="18.453125" style="146" customWidth="1"/>
    <col min="2312" max="2312" width="4.453125" style="146" customWidth="1"/>
    <col min="2313" max="2313" width="31.81640625" style="146" customWidth="1"/>
    <col min="2314" max="2314" width="3" style="146" customWidth="1"/>
    <col min="2315" max="2315" width="15.7265625" style="146" customWidth="1"/>
    <col min="2316" max="2316" width="3.81640625" style="146" customWidth="1"/>
    <col min="2317" max="2317" width="12.7265625" style="146" customWidth="1"/>
    <col min="2318" max="2318" width="3.81640625" style="146" customWidth="1"/>
    <col min="2319" max="2319" width="16.7265625" style="146" customWidth="1"/>
    <col min="2320" max="2323" width="15" style="146" customWidth="1"/>
    <col min="2324" max="2335" width="12" style="146" customWidth="1"/>
    <col min="2336" max="2560" width="8.81640625" style="146"/>
    <col min="2561" max="2561" width="4.453125" style="146" customWidth="1"/>
    <col min="2562" max="2562" width="52" style="146" customWidth="1"/>
    <col min="2563" max="2563" width="16.81640625" style="146" customWidth="1"/>
    <col min="2564" max="2564" width="5.26953125" style="146" customWidth="1"/>
    <col min="2565" max="2565" width="11.1796875" style="146" customWidth="1"/>
    <col min="2566" max="2566" width="4.26953125" style="146" customWidth="1"/>
    <col min="2567" max="2567" width="18.453125" style="146" customWidth="1"/>
    <col min="2568" max="2568" width="4.453125" style="146" customWidth="1"/>
    <col min="2569" max="2569" width="31.81640625" style="146" customWidth="1"/>
    <col min="2570" max="2570" width="3" style="146" customWidth="1"/>
    <col min="2571" max="2571" width="15.7265625" style="146" customWidth="1"/>
    <col min="2572" max="2572" width="3.81640625" style="146" customWidth="1"/>
    <col min="2573" max="2573" width="12.7265625" style="146" customWidth="1"/>
    <col min="2574" max="2574" width="3.81640625" style="146" customWidth="1"/>
    <col min="2575" max="2575" width="16.7265625" style="146" customWidth="1"/>
    <col min="2576" max="2579" width="15" style="146" customWidth="1"/>
    <col min="2580" max="2591" width="12" style="146" customWidth="1"/>
    <col min="2592" max="2816" width="8.81640625" style="146"/>
    <col min="2817" max="2817" width="4.453125" style="146" customWidth="1"/>
    <col min="2818" max="2818" width="52" style="146" customWidth="1"/>
    <col min="2819" max="2819" width="16.81640625" style="146" customWidth="1"/>
    <col min="2820" max="2820" width="5.26953125" style="146" customWidth="1"/>
    <col min="2821" max="2821" width="11.1796875" style="146" customWidth="1"/>
    <col min="2822" max="2822" width="4.26953125" style="146" customWidth="1"/>
    <col min="2823" max="2823" width="18.453125" style="146" customWidth="1"/>
    <col min="2824" max="2824" width="4.453125" style="146" customWidth="1"/>
    <col min="2825" max="2825" width="31.81640625" style="146" customWidth="1"/>
    <col min="2826" max="2826" width="3" style="146" customWidth="1"/>
    <col min="2827" max="2827" width="15.7265625" style="146" customWidth="1"/>
    <col min="2828" max="2828" width="3.81640625" style="146" customWidth="1"/>
    <col min="2829" max="2829" width="12.7265625" style="146" customWidth="1"/>
    <col min="2830" max="2830" width="3.81640625" style="146" customWidth="1"/>
    <col min="2831" max="2831" width="16.7265625" style="146" customWidth="1"/>
    <col min="2832" max="2835" width="15" style="146" customWidth="1"/>
    <col min="2836" max="2847" width="12" style="146" customWidth="1"/>
    <col min="2848" max="3072" width="8.81640625" style="146"/>
    <col min="3073" max="3073" width="4.453125" style="146" customWidth="1"/>
    <col min="3074" max="3074" width="52" style="146" customWidth="1"/>
    <col min="3075" max="3075" width="16.81640625" style="146" customWidth="1"/>
    <col min="3076" max="3076" width="5.26953125" style="146" customWidth="1"/>
    <col min="3077" max="3077" width="11.1796875" style="146" customWidth="1"/>
    <col min="3078" max="3078" width="4.26953125" style="146" customWidth="1"/>
    <col min="3079" max="3079" width="18.453125" style="146" customWidth="1"/>
    <col min="3080" max="3080" width="4.453125" style="146" customWidth="1"/>
    <col min="3081" max="3081" width="31.81640625" style="146" customWidth="1"/>
    <col min="3082" max="3082" width="3" style="146" customWidth="1"/>
    <col min="3083" max="3083" width="15.7265625" style="146" customWidth="1"/>
    <col min="3084" max="3084" width="3.81640625" style="146" customWidth="1"/>
    <col min="3085" max="3085" width="12.7265625" style="146" customWidth="1"/>
    <col min="3086" max="3086" width="3.81640625" style="146" customWidth="1"/>
    <col min="3087" max="3087" width="16.7265625" style="146" customWidth="1"/>
    <col min="3088" max="3091" width="15" style="146" customWidth="1"/>
    <col min="3092" max="3103" width="12" style="146" customWidth="1"/>
    <col min="3104" max="3328" width="8.81640625" style="146"/>
    <col min="3329" max="3329" width="4.453125" style="146" customWidth="1"/>
    <col min="3330" max="3330" width="52" style="146" customWidth="1"/>
    <col min="3331" max="3331" width="16.81640625" style="146" customWidth="1"/>
    <col min="3332" max="3332" width="5.26953125" style="146" customWidth="1"/>
    <col min="3333" max="3333" width="11.1796875" style="146" customWidth="1"/>
    <col min="3334" max="3334" width="4.26953125" style="146" customWidth="1"/>
    <col min="3335" max="3335" width="18.453125" style="146" customWidth="1"/>
    <col min="3336" max="3336" width="4.453125" style="146" customWidth="1"/>
    <col min="3337" max="3337" width="31.81640625" style="146" customWidth="1"/>
    <col min="3338" max="3338" width="3" style="146" customWidth="1"/>
    <col min="3339" max="3339" width="15.7265625" style="146" customWidth="1"/>
    <col min="3340" max="3340" width="3.81640625" style="146" customWidth="1"/>
    <col min="3341" max="3341" width="12.7265625" style="146" customWidth="1"/>
    <col min="3342" max="3342" width="3.81640625" style="146" customWidth="1"/>
    <col min="3343" max="3343" width="16.7265625" style="146" customWidth="1"/>
    <col min="3344" max="3347" width="15" style="146" customWidth="1"/>
    <col min="3348" max="3359" width="12" style="146" customWidth="1"/>
    <col min="3360" max="3584" width="8.81640625" style="146"/>
    <col min="3585" max="3585" width="4.453125" style="146" customWidth="1"/>
    <col min="3586" max="3586" width="52" style="146" customWidth="1"/>
    <col min="3587" max="3587" width="16.81640625" style="146" customWidth="1"/>
    <col min="3588" max="3588" width="5.26953125" style="146" customWidth="1"/>
    <col min="3589" max="3589" width="11.1796875" style="146" customWidth="1"/>
    <col min="3590" max="3590" width="4.26953125" style="146" customWidth="1"/>
    <col min="3591" max="3591" width="18.453125" style="146" customWidth="1"/>
    <col min="3592" max="3592" width="4.453125" style="146" customWidth="1"/>
    <col min="3593" max="3593" width="31.81640625" style="146" customWidth="1"/>
    <col min="3594" max="3594" width="3" style="146" customWidth="1"/>
    <col min="3595" max="3595" width="15.7265625" style="146" customWidth="1"/>
    <col min="3596" max="3596" width="3.81640625" style="146" customWidth="1"/>
    <col min="3597" max="3597" width="12.7265625" style="146" customWidth="1"/>
    <col min="3598" max="3598" width="3.81640625" style="146" customWidth="1"/>
    <col min="3599" max="3599" width="16.7265625" style="146" customWidth="1"/>
    <col min="3600" max="3603" width="15" style="146" customWidth="1"/>
    <col min="3604" max="3615" width="12" style="146" customWidth="1"/>
    <col min="3616" max="3840" width="8.81640625" style="146"/>
    <col min="3841" max="3841" width="4.453125" style="146" customWidth="1"/>
    <col min="3842" max="3842" width="52" style="146" customWidth="1"/>
    <col min="3843" max="3843" width="16.81640625" style="146" customWidth="1"/>
    <col min="3844" max="3844" width="5.26953125" style="146" customWidth="1"/>
    <col min="3845" max="3845" width="11.1796875" style="146" customWidth="1"/>
    <col min="3846" max="3846" width="4.26953125" style="146" customWidth="1"/>
    <col min="3847" max="3847" width="18.453125" style="146" customWidth="1"/>
    <col min="3848" max="3848" width="4.453125" style="146" customWidth="1"/>
    <col min="3849" max="3849" width="31.81640625" style="146" customWidth="1"/>
    <col min="3850" max="3850" width="3" style="146" customWidth="1"/>
    <col min="3851" max="3851" width="15.7265625" style="146" customWidth="1"/>
    <col min="3852" max="3852" width="3.81640625" style="146" customWidth="1"/>
    <col min="3853" max="3853" width="12.7265625" style="146" customWidth="1"/>
    <col min="3854" max="3854" width="3.81640625" style="146" customWidth="1"/>
    <col min="3855" max="3855" width="16.7265625" style="146" customWidth="1"/>
    <col min="3856" max="3859" width="15" style="146" customWidth="1"/>
    <col min="3860" max="3871" width="12" style="146" customWidth="1"/>
    <col min="3872" max="4096" width="8.81640625" style="146"/>
    <col min="4097" max="4097" width="4.453125" style="146" customWidth="1"/>
    <col min="4098" max="4098" width="52" style="146" customWidth="1"/>
    <col min="4099" max="4099" width="16.81640625" style="146" customWidth="1"/>
    <col min="4100" max="4100" width="5.26953125" style="146" customWidth="1"/>
    <col min="4101" max="4101" width="11.1796875" style="146" customWidth="1"/>
    <col min="4102" max="4102" width="4.26953125" style="146" customWidth="1"/>
    <col min="4103" max="4103" width="18.453125" style="146" customWidth="1"/>
    <col min="4104" max="4104" width="4.453125" style="146" customWidth="1"/>
    <col min="4105" max="4105" width="31.81640625" style="146" customWidth="1"/>
    <col min="4106" max="4106" width="3" style="146" customWidth="1"/>
    <col min="4107" max="4107" width="15.7265625" style="146" customWidth="1"/>
    <col min="4108" max="4108" width="3.81640625" style="146" customWidth="1"/>
    <col min="4109" max="4109" width="12.7265625" style="146" customWidth="1"/>
    <col min="4110" max="4110" width="3.81640625" style="146" customWidth="1"/>
    <col min="4111" max="4111" width="16.7265625" style="146" customWidth="1"/>
    <col min="4112" max="4115" width="15" style="146" customWidth="1"/>
    <col min="4116" max="4127" width="12" style="146" customWidth="1"/>
    <col min="4128" max="4352" width="8.81640625" style="146"/>
    <col min="4353" max="4353" width="4.453125" style="146" customWidth="1"/>
    <col min="4354" max="4354" width="52" style="146" customWidth="1"/>
    <col min="4355" max="4355" width="16.81640625" style="146" customWidth="1"/>
    <col min="4356" max="4356" width="5.26953125" style="146" customWidth="1"/>
    <col min="4357" max="4357" width="11.1796875" style="146" customWidth="1"/>
    <col min="4358" max="4358" width="4.26953125" style="146" customWidth="1"/>
    <col min="4359" max="4359" width="18.453125" style="146" customWidth="1"/>
    <col min="4360" max="4360" width="4.453125" style="146" customWidth="1"/>
    <col min="4361" max="4361" width="31.81640625" style="146" customWidth="1"/>
    <col min="4362" max="4362" width="3" style="146" customWidth="1"/>
    <col min="4363" max="4363" width="15.7265625" style="146" customWidth="1"/>
    <col min="4364" max="4364" width="3.81640625" style="146" customWidth="1"/>
    <col min="4365" max="4365" width="12.7265625" style="146" customWidth="1"/>
    <col min="4366" max="4366" width="3.81640625" style="146" customWidth="1"/>
    <col min="4367" max="4367" width="16.7265625" style="146" customWidth="1"/>
    <col min="4368" max="4371" width="15" style="146" customWidth="1"/>
    <col min="4372" max="4383" width="12" style="146" customWidth="1"/>
    <col min="4384" max="4608" width="8.81640625" style="146"/>
    <col min="4609" max="4609" width="4.453125" style="146" customWidth="1"/>
    <col min="4610" max="4610" width="52" style="146" customWidth="1"/>
    <col min="4611" max="4611" width="16.81640625" style="146" customWidth="1"/>
    <col min="4612" max="4612" width="5.26953125" style="146" customWidth="1"/>
    <col min="4613" max="4613" width="11.1796875" style="146" customWidth="1"/>
    <col min="4614" max="4614" width="4.26953125" style="146" customWidth="1"/>
    <col min="4615" max="4615" width="18.453125" style="146" customWidth="1"/>
    <col min="4616" max="4616" width="4.453125" style="146" customWidth="1"/>
    <col min="4617" max="4617" width="31.81640625" style="146" customWidth="1"/>
    <col min="4618" max="4618" width="3" style="146" customWidth="1"/>
    <col min="4619" max="4619" width="15.7265625" style="146" customWidth="1"/>
    <col min="4620" max="4620" width="3.81640625" style="146" customWidth="1"/>
    <col min="4621" max="4621" width="12.7265625" style="146" customWidth="1"/>
    <col min="4622" max="4622" width="3.81640625" style="146" customWidth="1"/>
    <col min="4623" max="4623" width="16.7265625" style="146" customWidth="1"/>
    <col min="4624" max="4627" width="15" style="146" customWidth="1"/>
    <col min="4628" max="4639" width="12" style="146" customWidth="1"/>
    <col min="4640" max="4864" width="8.81640625" style="146"/>
    <col min="4865" max="4865" width="4.453125" style="146" customWidth="1"/>
    <col min="4866" max="4866" width="52" style="146" customWidth="1"/>
    <col min="4867" max="4867" width="16.81640625" style="146" customWidth="1"/>
    <col min="4868" max="4868" width="5.26953125" style="146" customWidth="1"/>
    <col min="4869" max="4869" width="11.1796875" style="146" customWidth="1"/>
    <col min="4870" max="4870" width="4.26953125" style="146" customWidth="1"/>
    <col min="4871" max="4871" width="18.453125" style="146" customWidth="1"/>
    <col min="4872" max="4872" width="4.453125" style="146" customWidth="1"/>
    <col min="4873" max="4873" width="31.81640625" style="146" customWidth="1"/>
    <col min="4874" max="4874" width="3" style="146" customWidth="1"/>
    <col min="4875" max="4875" width="15.7265625" style="146" customWidth="1"/>
    <col min="4876" max="4876" width="3.81640625" style="146" customWidth="1"/>
    <col min="4877" max="4877" width="12.7265625" style="146" customWidth="1"/>
    <col min="4878" max="4878" width="3.81640625" style="146" customWidth="1"/>
    <col min="4879" max="4879" width="16.7265625" style="146" customWidth="1"/>
    <col min="4880" max="4883" width="15" style="146" customWidth="1"/>
    <col min="4884" max="4895" width="12" style="146" customWidth="1"/>
    <col min="4896" max="5120" width="8.81640625" style="146"/>
    <col min="5121" max="5121" width="4.453125" style="146" customWidth="1"/>
    <col min="5122" max="5122" width="52" style="146" customWidth="1"/>
    <col min="5123" max="5123" width="16.81640625" style="146" customWidth="1"/>
    <col min="5124" max="5124" width="5.26953125" style="146" customWidth="1"/>
    <col min="5125" max="5125" width="11.1796875" style="146" customWidth="1"/>
    <col min="5126" max="5126" width="4.26953125" style="146" customWidth="1"/>
    <col min="5127" max="5127" width="18.453125" style="146" customWidth="1"/>
    <col min="5128" max="5128" width="4.453125" style="146" customWidth="1"/>
    <col min="5129" max="5129" width="31.81640625" style="146" customWidth="1"/>
    <col min="5130" max="5130" width="3" style="146" customWidth="1"/>
    <col min="5131" max="5131" width="15.7265625" style="146" customWidth="1"/>
    <col min="5132" max="5132" width="3.81640625" style="146" customWidth="1"/>
    <col min="5133" max="5133" width="12.7265625" style="146" customWidth="1"/>
    <col min="5134" max="5134" width="3.81640625" style="146" customWidth="1"/>
    <col min="5135" max="5135" width="16.7265625" style="146" customWidth="1"/>
    <col min="5136" max="5139" width="15" style="146" customWidth="1"/>
    <col min="5140" max="5151" width="12" style="146" customWidth="1"/>
    <col min="5152" max="5376" width="8.81640625" style="146"/>
    <col min="5377" max="5377" width="4.453125" style="146" customWidth="1"/>
    <col min="5378" max="5378" width="52" style="146" customWidth="1"/>
    <col min="5379" max="5379" width="16.81640625" style="146" customWidth="1"/>
    <col min="5380" max="5380" width="5.26953125" style="146" customWidth="1"/>
    <col min="5381" max="5381" width="11.1796875" style="146" customWidth="1"/>
    <col min="5382" max="5382" width="4.26953125" style="146" customWidth="1"/>
    <col min="5383" max="5383" width="18.453125" style="146" customWidth="1"/>
    <col min="5384" max="5384" width="4.453125" style="146" customWidth="1"/>
    <col min="5385" max="5385" width="31.81640625" style="146" customWidth="1"/>
    <col min="5386" max="5386" width="3" style="146" customWidth="1"/>
    <col min="5387" max="5387" width="15.7265625" style="146" customWidth="1"/>
    <col min="5388" max="5388" width="3.81640625" style="146" customWidth="1"/>
    <col min="5389" max="5389" width="12.7265625" style="146" customWidth="1"/>
    <col min="5390" max="5390" width="3.81640625" style="146" customWidth="1"/>
    <col min="5391" max="5391" width="16.7265625" style="146" customWidth="1"/>
    <col min="5392" max="5395" width="15" style="146" customWidth="1"/>
    <col min="5396" max="5407" width="12" style="146" customWidth="1"/>
    <col min="5408" max="5632" width="8.81640625" style="146"/>
    <col min="5633" max="5633" width="4.453125" style="146" customWidth="1"/>
    <col min="5634" max="5634" width="52" style="146" customWidth="1"/>
    <col min="5635" max="5635" width="16.81640625" style="146" customWidth="1"/>
    <col min="5636" max="5636" width="5.26953125" style="146" customWidth="1"/>
    <col min="5637" max="5637" width="11.1796875" style="146" customWidth="1"/>
    <col min="5638" max="5638" width="4.26953125" style="146" customWidth="1"/>
    <col min="5639" max="5639" width="18.453125" style="146" customWidth="1"/>
    <col min="5640" max="5640" width="4.453125" style="146" customWidth="1"/>
    <col min="5641" max="5641" width="31.81640625" style="146" customWidth="1"/>
    <col min="5642" max="5642" width="3" style="146" customWidth="1"/>
    <col min="5643" max="5643" width="15.7265625" style="146" customWidth="1"/>
    <col min="5644" max="5644" width="3.81640625" style="146" customWidth="1"/>
    <col min="5645" max="5645" width="12.7265625" style="146" customWidth="1"/>
    <col min="5646" max="5646" width="3.81640625" style="146" customWidth="1"/>
    <col min="5647" max="5647" width="16.7265625" style="146" customWidth="1"/>
    <col min="5648" max="5651" width="15" style="146" customWidth="1"/>
    <col min="5652" max="5663" width="12" style="146" customWidth="1"/>
    <col min="5664" max="5888" width="8.81640625" style="146"/>
    <col min="5889" max="5889" width="4.453125" style="146" customWidth="1"/>
    <col min="5890" max="5890" width="52" style="146" customWidth="1"/>
    <col min="5891" max="5891" width="16.81640625" style="146" customWidth="1"/>
    <col min="5892" max="5892" width="5.26953125" style="146" customWidth="1"/>
    <col min="5893" max="5893" width="11.1796875" style="146" customWidth="1"/>
    <col min="5894" max="5894" width="4.26953125" style="146" customWidth="1"/>
    <col min="5895" max="5895" width="18.453125" style="146" customWidth="1"/>
    <col min="5896" max="5896" width="4.453125" style="146" customWidth="1"/>
    <col min="5897" max="5897" width="31.81640625" style="146" customWidth="1"/>
    <col min="5898" max="5898" width="3" style="146" customWidth="1"/>
    <col min="5899" max="5899" width="15.7265625" style="146" customWidth="1"/>
    <col min="5900" max="5900" width="3.81640625" style="146" customWidth="1"/>
    <col min="5901" max="5901" width="12.7265625" style="146" customWidth="1"/>
    <col min="5902" max="5902" width="3.81640625" style="146" customWidth="1"/>
    <col min="5903" max="5903" width="16.7265625" style="146" customWidth="1"/>
    <col min="5904" max="5907" width="15" style="146" customWidth="1"/>
    <col min="5908" max="5919" width="12" style="146" customWidth="1"/>
    <col min="5920" max="6144" width="8.81640625" style="146"/>
    <col min="6145" max="6145" width="4.453125" style="146" customWidth="1"/>
    <col min="6146" max="6146" width="52" style="146" customWidth="1"/>
    <col min="6147" max="6147" width="16.81640625" style="146" customWidth="1"/>
    <col min="6148" max="6148" width="5.26953125" style="146" customWidth="1"/>
    <col min="6149" max="6149" width="11.1796875" style="146" customWidth="1"/>
    <col min="6150" max="6150" width="4.26953125" style="146" customWidth="1"/>
    <col min="6151" max="6151" width="18.453125" style="146" customWidth="1"/>
    <col min="6152" max="6152" width="4.453125" style="146" customWidth="1"/>
    <col min="6153" max="6153" width="31.81640625" style="146" customWidth="1"/>
    <col min="6154" max="6154" width="3" style="146" customWidth="1"/>
    <col min="6155" max="6155" width="15.7265625" style="146" customWidth="1"/>
    <col min="6156" max="6156" width="3.81640625" style="146" customWidth="1"/>
    <col min="6157" max="6157" width="12.7265625" style="146" customWidth="1"/>
    <col min="6158" max="6158" width="3.81640625" style="146" customWidth="1"/>
    <col min="6159" max="6159" width="16.7265625" style="146" customWidth="1"/>
    <col min="6160" max="6163" width="15" style="146" customWidth="1"/>
    <col min="6164" max="6175" width="12" style="146" customWidth="1"/>
    <col min="6176" max="6400" width="8.81640625" style="146"/>
    <col min="6401" max="6401" width="4.453125" style="146" customWidth="1"/>
    <col min="6402" max="6402" width="52" style="146" customWidth="1"/>
    <col min="6403" max="6403" width="16.81640625" style="146" customWidth="1"/>
    <col min="6404" max="6404" width="5.26953125" style="146" customWidth="1"/>
    <col min="6405" max="6405" width="11.1796875" style="146" customWidth="1"/>
    <col min="6406" max="6406" width="4.26953125" style="146" customWidth="1"/>
    <col min="6407" max="6407" width="18.453125" style="146" customWidth="1"/>
    <col min="6408" max="6408" width="4.453125" style="146" customWidth="1"/>
    <col min="6409" max="6409" width="31.81640625" style="146" customWidth="1"/>
    <col min="6410" max="6410" width="3" style="146" customWidth="1"/>
    <col min="6411" max="6411" width="15.7265625" style="146" customWidth="1"/>
    <col min="6412" max="6412" width="3.81640625" style="146" customWidth="1"/>
    <col min="6413" max="6413" width="12.7265625" style="146" customWidth="1"/>
    <col min="6414" max="6414" width="3.81640625" style="146" customWidth="1"/>
    <col min="6415" max="6415" width="16.7265625" style="146" customWidth="1"/>
    <col min="6416" max="6419" width="15" style="146" customWidth="1"/>
    <col min="6420" max="6431" width="12" style="146" customWidth="1"/>
    <col min="6432" max="6656" width="8.81640625" style="146"/>
    <col min="6657" max="6657" width="4.453125" style="146" customWidth="1"/>
    <col min="6658" max="6658" width="52" style="146" customWidth="1"/>
    <col min="6659" max="6659" width="16.81640625" style="146" customWidth="1"/>
    <col min="6660" max="6660" width="5.26953125" style="146" customWidth="1"/>
    <col min="6661" max="6661" width="11.1796875" style="146" customWidth="1"/>
    <col min="6662" max="6662" width="4.26953125" style="146" customWidth="1"/>
    <col min="6663" max="6663" width="18.453125" style="146" customWidth="1"/>
    <col min="6664" max="6664" width="4.453125" style="146" customWidth="1"/>
    <col min="6665" max="6665" width="31.81640625" style="146" customWidth="1"/>
    <col min="6666" max="6666" width="3" style="146" customWidth="1"/>
    <col min="6667" max="6667" width="15.7265625" style="146" customWidth="1"/>
    <col min="6668" max="6668" width="3.81640625" style="146" customWidth="1"/>
    <col min="6669" max="6669" width="12.7265625" style="146" customWidth="1"/>
    <col min="6670" max="6670" width="3.81640625" style="146" customWidth="1"/>
    <col min="6671" max="6671" width="16.7265625" style="146" customWidth="1"/>
    <col min="6672" max="6675" width="15" style="146" customWidth="1"/>
    <col min="6676" max="6687" width="12" style="146" customWidth="1"/>
    <col min="6688" max="6912" width="8.81640625" style="146"/>
    <col min="6913" max="6913" width="4.453125" style="146" customWidth="1"/>
    <col min="6914" max="6914" width="52" style="146" customWidth="1"/>
    <col min="6915" max="6915" width="16.81640625" style="146" customWidth="1"/>
    <col min="6916" max="6916" width="5.26953125" style="146" customWidth="1"/>
    <col min="6917" max="6917" width="11.1796875" style="146" customWidth="1"/>
    <col min="6918" max="6918" width="4.26953125" style="146" customWidth="1"/>
    <col min="6919" max="6919" width="18.453125" style="146" customWidth="1"/>
    <col min="6920" max="6920" width="4.453125" style="146" customWidth="1"/>
    <col min="6921" max="6921" width="31.81640625" style="146" customWidth="1"/>
    <col min="6922" max="6922" width="3" style="146" customWidth="1"/>
    <col min="6923" max="6923" width="15.7265625" style="146" customWidth="1"/>
    <col min="6924" max="6924" width="3.81640625" style="146" customWidth="1"/>
    <col min="6925" max="6925" width="12.7265625" style="146" customWidth="1"/>
    <col min="6926" max="6926" width="3.81640625" style="146" customWidth="1"/>
    <col min="6927" max="6927" width="16.7265625" style="146" customWidth="1"/>
    <col min="6928" max="6931" width="15" style="146" customWidth="1"/>
    <col min="6932" max="6943" width="12" style="146" customWidth="1"/>
    <col min="6944" max="7168" width="8.81640625" style="146"/>
    <col min="7169" max="7169" width="4.453125" style="146" customWidth="1"/>
    <col min="7170" max="7170" width="52" style="146" customWidth="1"/>
    <col min="7171" max="7171" width="16.81640625" style="146" customWidth="1"/>
    <col min="7172" max="7172" width="5.26953125" style="146" customWidth="1"/>
    <col min="7173" max="7173" width="11.1796875" style="146" customWidth="1"/>
    <col min="7174" max="7174" width="4.26953125" style="146" customWidth="1"/>
    <col min="7175" max="7175" width="18.453125" style="146" customWidth="1"/>
    <col min="7176" max="7176" width="4.453125" style="146" customWidth="1"/>
    <col min="7177" max="7177" width="31.81640625" style="146" customWidth="1"/>
    <col min="7178" max="7178" width="3" style="146" customWidth="1"/>
    <col min="7179" max="7179" width="15.7265625" style="146" customWidth="1"/>
    <col min="7180" max="7180" width="3.81640625" style="146" customWidth="1"/>
    <col min="7181" max="7181" width="12.7265625" style="146" customWidth="1"/>
    <col min="7182" max="7182" width="3.81640625" style="146" customWidth="1"/>
    <col min="7183" max="7183" width="16.7265625" style="146" customWidth="1"/>
    <col min="7184" max="7187" width="15" style="146" customWidth="1"/>
    <col min="7188" max="7199" width="12" style="146" customWidth="1"/>
    <col min="7200" max="7424" width="8.81640625" style="146"/>
    <col min="7425" max="7425" width="4.453125" style="146" customWidth="1"/>
    <col min="7426" max="7426" width="52" style="146" customWidth="1"/>
    <col min="7427" max="7427" width="16.81640625" style="146" customWidth="1"/>
    <col min="7428" max="7428" width="5.26953125" style="146" customWidth="1"/>
    <col min="7429" max="7429" width="11.1796875" style="146" customWidth="1"/>
    <col min="7430" max="7430" width="4.26953125" style="146" customWidth="1"/>
    <col min="7431" max="7431" width="18.453125" style="146" customWidth="1"/>
    <col min="7432" max="7432" width="4.453125" style="146" customWidth="1"/>
    <col min="7433" max="7433" width="31.81640625" style="146" customWidth="1"/>
    <col min="7434" max="7434" width="3" style="146" customWidth="1"/>
    <col min="7435" max="7435" width="15.7265625" style="146" customWidth="1"/>
    <col min="7436" max="7436" width="3.81640625" style="146" customWidth="1"/>
    <col min="7437" max="7437" width="12.7265625" style="146" customWidth="1"/>
    <col min="7438" max="7438" width="3.81640625" style="146" customWidth="1"/>
    <col min="7439" max="7439" width="16.7265625" style="146" customWidth="1"/>
    <col min="7440" max="7443" width="15" style="146" customWidth="1"/>
    <col min="7444" max="7455" width="12" style="146" customWidth="1"/>
    <col min="7456" max="7680" width="8.81640625" style="146"/>
    <col min="7681" max="7681" width="4.453125" style="146" customWidth="1"/>
    <col min="7682" max="7682" width="52" style="146" customWidth="1"/>
    <col min="7683" max="7683" width="16.81640625" style="146" customWidth="1"/>
    <col min="7684" max="7684" width="5.26953125" style="146" customWidth="1"/>
    <col min="7685" max="7685" width="11.1796875" style="146" customWidth="1"/>
    <col min="7686" max="7686" width="4.26953125" style="146" customWidth="1"/>
    <col min="7687" max="7687" width="18.453125" style="146" customWidth="1"/>
    <col min="7688" max="7688" width="4.453125" style="146" customWidth="1"/>
    <col min="7689" max="7689" width="31.81640625" style="146" customWidth="1"/>
    <col min="7690" max="7690" width="3" style="146" customWidth="1"/>
    <col min="7691" max="7691" width="15.7265625" style="146" customWidth="1"/>
    <col min="7692" max="7692" width="3.81640625" style="146" customWidth="1"/>
    <col min="7693" max="7693" width="12.7265625" style="146" customWidth="1"/>
    <col min="7694" max="7694" width="3.81640625" style="146" customWidth="1"/>
    <col min="7695" max="7695" width="16.7265625" style="146" customWidth="1"/>
    <col min="7696" max="7699" width="15" style="146" customWidth="1"/>
    <col min="7700" max="7711" width="12" style="146" customWidth="1"/>
    <col min="7712" max="7936" width="8.81640625" style="146"/>
    <col min="7937" max="7937" width="4.453125" style="146" customWidth="1"/>
    <col min="7938" max="7938" width="52" style="146" customWidth="1"/>
    <col min="7939" max="7939" width="16.81640625" style="146" customWidth="1"/>
    <col min="7940" max="7940" width="5.26953125" style="146" customWidth="1"/>
    <col min="7941" max="7941" width="11.1796875" style="146" customWidth="1"/>
    <col min="7942" max="7942" width="4.26953125" style="146" customWidth="1"/>
    <col min="7943" max="7943" width="18.453125" style="146" customWidth="1"/>
    <col min="7944" max="7944" width="4.453125" style="146" customWidth="1"/>
    <col min="7945" max="7945" width="31.81640625" style="146" customWidth="1"/>
    <col min="7946" max="7946" width="3" style="146" customWidth="1"/>
    <col min="7947" max="7947" width="15.7265625" style="146" customWidth="1"/>
    <col min="7948" max="7948" width="3.81640625" style="146" customWidth="1"/>
    <col min="7949" max="7949" width="12.7265625" style="146" customWidth="1"/>
    <col min="7950" max="7950" width="3.81640625" style="146" customWidth="1"/>
    <col min="7951" max="7951" width="16.7265625" style="146" customWidth="1"/>
    <col min="7952" max="7955" width="15" style="146" customWidth="1"/>
    <col min="7956" max="7967" width="12" style="146" customWidth="1"/>
    <col min="7968" max="8192" width="8.81640625" style="146"/>
    <col min="8193" max="8193" width="4.453125" style="146" customWidth="1"/>
    <col min="8194" max="8194" width="52" style="146" customWidth="1"/>
    <col min="8195" max="8195" width="16.81640625" style="146" customWidth="1"/>
    <col min="8196" max="8196" width="5.26953125" style="146" customWidth="1"/>
    <col min="8197" max="8197" width="11.1796875" style="146" customWidth="1"/>
    <col min="8198" max="8198" width="4.26953125" style="146" customWidth="1"/>
    <col min="8199" max="8199" width="18.453125" style="146" customWidth="1"/>
    <col min="8200" max="8200" width="4.453125" style="146" customWidth="1"/>
    <col min="8201" max="8201" width="31.81640625" style="146" customWidth="1"/>
    <col min="8202" max="8202" width="3" style="146" customWidth="1"/>
    <col min="8203" max="8203" width="15.7265625" style="146" customWidth="1"/>
    <col min="8204" max="8204" width="3.81640625" style="146" customWidth="1"/>
    <col min="8205" max="8205" width="12.7265625" style="146" customWidth="1"/>
    <col min="8206" max="8206" width="3.81640625" style="146" customWidth="1"/>
    <col min="8207" max="8207" width="16.7265625" style="146" customWidth="1"/>
    <col min="8208" max="8211" width="15" style="146" customWidth="1"/>
    <col min="8212" max="8223" width="12" style="146" customWidth="1"/>
    <col min="8224" max="8448" width="8.81640625" style="146"/>
    <col min="8449" max="8449" width="4.453125" style="146" customWidth="1"/>
    <col min="8450" max="8450" width="52" style="146" customWidth="1"/>
    <col min="8451" max="8451" width="16.81640625" style="146" customWidth="1"/>
    <col min="8452" max="8452" width="5.26953125" style="146" customWidth="1"/>
    <col min="8453" max="8453" width="11.1796875" style="146" customWidth="1"/>
    <col min="8454" max="8454" width="4.26953125" style="146" customWidth="1"/>
    <col min="8455" max="8455" width="18.453125" style="146" customWidth="1"/>
    <col min="8456" max="8456" width="4.453125" style="146" customWidth="1"/>
    <col min="8457" max="8457" width="31.81640625" style="146" customWidth="1"/>
    <col min="8458" max="8458" width="3" style="146" customWidth="1"/>
    <col min="8459" max="8459" width="15.7265625" style="146" customWidth="1"/>
    <col min="8460" max="8460" width="3.81640625" style="146" customWidth="1"/>
    <col min="8461" max="8461" width="12.7265625" style="146" customWidth="1"/>
    <col min="8462" max="8462" width="3.81640625" style="146" customWidth="1"/>
    <col min="8463" max="8463" width="16.7265625" style="146" customWidth="1"/>
    <col min="8464" max="8467" width="15" style="146" customWidth="1"/>
    <col min="8468" max="8479" width="12" style="146" customWidth="1"/>
    <col min="8480" max="8704" width="8.81640625" style="146"/>
    <col min="8705" max="8705" width="4.453125" style="146" customWidth="1"/>
    <col min="8706" max="8706" width="52" style="146" customWidth="1"/>
    <col min="8707" max="8707" width="16.81640625" style="146" customWidth="1"/>
    <col min="8708" max="8708" width="5.26953125" style="146" customWidth="1"/>
    <col min="8709" max="8709" width="11.1796875" style="146" customWidth="1"/>
    <col min="8710" max="8710" width="4.26953125" style="146" customWidth="1"/>
    <col min="8711" max="8711" width="18.453125" style="146" customWidth="1"/>
    <col min="8712" max="8712" width="4.453125" style="146" customWidth="1"/>
    <col min="8713" max="8713" width="31.81640625" style="146" customWidth="1"/>
    <col min="8714" max="8714" width="3" style="146" customWidth="1"/>
    <col min="8715" max="8715" width="15.7265625" style="146" customWidth="1"/>
    <col min="8716" max="8716" width="3.81640625" style="146" customWidth="1"/>
    <col min="8717" max="8717" width="12.7265625" style="146" customWidth="1"/>
    <col min="8718" max="8718" width="3.81640625" style="146" customWidth="1"/>
    <col min="8719" max="8719" width="16.7265625" style="146" customWidth="1"/>
    <col min="8720" max="8723" width="15" style="146" customWidth="1"/>
    <col min="8724" max="8735" width="12" style="146" customWidth="1"/>
    <col min="8736" max="8960" width="8.81640625" style="146"/>
    <col min="8961" max="8961" width="4.453125" style="146" customWidth="1"/>
    <col min="8962" max="8962" width="52" style="146" customWidth="1"/>
    <col min="8963" max="8963" width="16.81640625" style="146" customWidth="1"/>
    <col min="8964" max="8964" width="5.26953125" style="146" customWidth="1"/>
    <col min="8965" max="8965" width="11.1796875" style="146" customWidth="1"/>
    <col min="8966" max="8966" width="4.26953125" style="146" customWidth="1"/>
    <col min="8967" max="8967" width="18.453125" style="146" customWidth="1"/>
    <col min="8968" max="8968" width="4.453125" style="146" customWidth="1"/>
    <col min="8969" max="8969" width="31.81640625" style="146" customWidth="1"/>
    <col min="8970" max="8970" width="3" style="146" customWidth="1"/>
    <col min="8971" max="8971" width="15.7265625" style="146" customWidth="1"/>
    <col min="8972" max="8972" width="3.81640625" style="146" customWidth="1"/>
    <col min="8973" max="8973" width="12.7265625" style="146" customWidth="1"/>
    <col min="8974" max="8974" width="3.81640625" style="146" customWidth="1"/>
    <col min="8975" max="8975" width="16.7265625" style="146" customWidth="1"/>
    <col min="8976" max="8979" width="15" style="146" customWidth="1"/>
    <col min="8980" max="8991" width="12" style="146" customWidth="1"/>
    <col min="8992" max="9216" width="8.81640625" style="146"/>
    <col min="9217" max="9217" width="4.453125" style="146" customWidth="1"/>
    <col min="9218" max="9218" width="52" style="146" customWidth="1"/>
    <col min="9219" max="9219" width="16.81640625" style="146" customWidth="1"/>
    <col min="9220" max="9220" width="5.26953125" style="146" customWidth="1"/>
    <col min="9221" max="9221" width="11.1796875" style="146" customWidth="1"/>
    <col min="9222" max="9222" width="4.26953125" style="146" customWidth="1"/>
    <col min="9223" max="9223" width="18.453125" style="146" customWidth="1"/>
    <col min="9224" max="9224" width="4.453125" style="146" customWidth="1"/>
    <col min="9225" max="9225" width="31.81640625" style="146" customWidth="1"/>
    <col min="9226" max="9226" width="3" style="146" customWidth="1"/>
    <col min="9227" max="9227" width="15.7265625" style="146" customWidth="1"/>
    <col min="9228" max="9228" width="3.81640625" style="146" customWidth="1"/>
    <col min="9229" max="9229" width="12.7265625" style="146" customWidth="1"/>
    <col min="9230" max="9230" width="3.81640625" style="146" customWidth="1"/>
    <col min="9231" max="9231" width="16.7265625" style="146" customWidth="1"/>
    <col min="9232" max="9235" width="15" style="146" customWidth="1"/>
    <col min="9236" max="9247" width="12" style="146" customWidth="1"/>
    <col min="9248" max="9472" width="8.81640625" style="146"/>
    <col min="9473" max="9473" width="4.453125" style="146" customWidth="1"/>
    <col min="9474" max="9474" width="52" style="146" customWidth="1"/>
    <col min="9475" max="9475" width="16.81640625" style="146" customWidth="1"/>
    <col min="9476" max="9476" width="5.26953125" style="146" customWidth="1"/>
    <col min="9477" max="9477" width="11.1796875" style="146" customWidth="1"/>
    <col min="9478" max="9478" width="4.26953125" style="146" customWidth="1"/>
    <col min="9479" max="9479" width="18.453125" style="146" customWidth="1"/>
    <col min="9480" max="9480" width="4.453125" style="146" customWidth="1"/>
    <col min="9481" max="9481" width="31.81640625" style="146" customWidth="1"/>
    <col min="9482" max="9482" width="3" style="146" customWidth="1"/>
    <col min="9483" max="9483" width="15.7265625" style="146" customWidth="1"/>
    <col min="9484" max="9484" width="3.81640625" style="146" customWidth="1"/>
    <col min="9485" max="9485" width="12.7265625" style="146" customWidth="1"/>
    <col min="9486" max="9486" width="3.81640625" style="146" customWidth="1"/>
    <col min="9487" max="9487" width="16.7265625" style="146" customWidth="1"/>
    <col min="9488" max="9491" width="15" style="146" customWidth="1"/>
    <col min="9492" max="9503" width="12" style="146" customWidth="1"/>
    <col min="9504" max="9728" width="8.81640625" style="146"/>
    <col min="9729" max="9729" width="4.453125" style="146" customWidth="1"/>
    <col min="9730" max="9730" width="52" style="146" customWidth="1"/>
    <col min="9731" max="9731" width="16.81640625" style="146" customWidth="1"/>
    <col min="9732" max="9732" width="5.26953125" style="146" customWidth="1"/>
    <col min="9733" max="9733" width="11.1796875" style="146" customWidth="1"/>
    <col min="9734" max="9734" width="4.26953125" style="146" customWidth="1"/>
    <col min="9735" max="9735" width="18.453125" style="146" customWidth="1"/>
    <col min="9736" max="9736" width="4.453125" style="146" customWidth="1"/>
    <col min="9737" max="9737" width="31.81640625" style="146" customWidth="1"/>
    <col min="9738" max="9738" width="3" style="146" customWidth="1"/>
    <col min="9739" max="9739" width="15.7265625" style="146" customWidth="1"/>
    <col min="9740" max="9740" width="3.81640625" style="146" customWidth="1"/>
    <col min="9741" max="9741" width="12.7265625" style="146" customWidth="1"/>
    <col min="9742" max="9742" width="3.81640625" style="146" customWidth="1"/>
    <col min="9743" max="9743" width="16.7265625" style="146" customWidth="1"/>
    <col min="9744" max="9747" width="15" style="146" customWidth="1"/>
    <col min="9748" max="9759" width="12" style="146" customWidth="1"/>
    <col min="9760" max="9984" width="8.81640625" style="146"/>
    <col min="9985" max="9985" width="4.453125" style="146" customWidth="1"/>
    <col min="9986" max="9986" width="52" style="146" customWidth="1"/>
    <col min="9987" max="9987" width="16.81640625" style="146" customWidth="1"/>
    <col min="9988" max="9988" width="5.26953125" style="146" customWidth="1"/>
    <col min="9989" max="9989" width="11.1796875" style="146" customWidth="1"/>
    <col min="9990" max="9990" width="4.26953125" style="146" customWidth="1"/>
    <col min="9991" max="9991" width="18.453125" style="146" customWidth="1"/>
    <col min="9992" max="9992" width="4.453125" style="146" customWidth="1"/>
    <col min="9993" max="9993" width="31.81640625" style="146" customWidth="1"/>
    <col min="9994" max="9994" width="3" style="146" customWidth="1"/>
    <col min="9995" max="9995" width="15.7265625" style="146" customWidth="1"/>
    <col min="9996" max="9996" width="3.81640625" style="146" customWidth="1"/>
    <col min="9997" max="9997" width="12.7265625" style="146" customWidth="1"/>
    <col min="9998" max="9998" width="3.81640625" style="146" customWidth="1"/>
    <col min="9999" max="9999" width="16.7265625" style="146" customWidth="1"/>
    <col min="10000" max="10003" width="15" style="146" customWidth="1"/>
    <col min="10004" max="10015" width="12" style="146" customWidth="1"/>
    <col min="10016" max="10240" width="8.81640625" style="146"/>
    <col min="10241" max="10241" width="4.453125" style="146" customWidth="1"/>
    <col min="10242" max="10242" width="52" style="146" customWidth="1"/>
    <col min="10243" max="10243" width="16.81640625" style="146" customWidth="1"/>
    <col min="10244" max="10244" width="5.26953125" style="146" customWidth="1"/>
    <col min="10245" max="10245" width="11.1796875" style="146" customWidth="1"/>
    <col min="10246" max="10246" width="4.26953125" style="146" customWidth="1"/>
    <col min="10247" max="10247" width="18.453125" style="146" customWidth="1"/>
    <col min="10248" max="10248" width="4.453125" style="146" customWidth="1"/>
    <col min="10249" max="10249" width="31.81640625" style="146" customWidth="1"/>
    <col min="10250" max="10250" width="3" style="146" customWidth="1"/>
    <col min="10251" max="10251" width="15.7265625" style="146" customWidth="1"/>
    <col min="10252" max="10252" width="3.81640625" style="146" customWidth="1"/>
    <col min="10253" max="10253" width="12.7265625" style="146" customWidth="1"/>
    <col min="10254" max="10254" width="3.81640625" style="146" customWidth="1"/>
    <col min="10255" max="10255" width="16.7265625" style="146" customWidth="1"/>
    <col min="10256" max="10259" width="15" style="146" customWidth="1"/>
    <col min="10260" max="10271" width="12" style="146" customWidth="1"/>
    <col min="10272" max="10496" width="8.81640625" style="146"/>
    <col min="10497" max="10497" width="4.453125" style="146" customWidth="1"/>
    <col min="10498" max="10498" width="52" style="146" customWidth="1"/>
    <col min="10499" max="10499" width="16.81640625" style="146" customWidth="1"/>
    <col min="10500" max="10500" width="5.26953125" style="146" customWidth="1"/>
    <col min="10501" max="10501" width="11.1796875" style="146" customWidth="1"/>
    <col min="10502" max="10502" width="4.26953125" style="146" customWidth="1"/>
    <col min="10503" max="10503" width="18.453125" style="146" customWidth="1"/>
    <col min="10504" max="10504" width="4.453125" style="146" customWidth="1"/>
    <col min="10505" max="10505" width="31.81640625" style="146" customWidth="1"/>
    <col min="10506" max="10506" width="3" style="146" customWidth="1"/>
    <col min="10507" max="10507" width="15.7265625" style="146" customWidth="1"/>
    <col min="10508" max="10508" width="3.81640625" style="146" customWidth="1"/>
    <col min="10509" max="10509" width="12.7265625" style="146" customWidth="1"/>
    <col min="10510" max="10510" width="3.81640625" style="146" customWidth="1"/>
    <col min="10511" max="10511" width="16.7265625" style="146" customWidth="1"/>
    <col min="10512" max="10515" width="15" style="146" customWidth="1"/>
    <col min="10516" max="10527" width="12" style="146" customWidth="1"/>
    <col min="10528" max="10752" width="8.81640625" style="146"/>
    <col min="10753" max="10753" width="4.453125" style="146" customWidth="1"/>
    <col min="10754" max="10754" width="52" style="146" customWidth="1"/>
    <col min="10755" max="10755" width="16.81640625" style="146" customWidth="1"/>
    <col min="10756" max="10756" width="5.26953125" style="146" customWidth="1"/>
    <col min="10757" max="10757" width="11.1796875" style="146" customWidth="1"/>
    <col min="10758" max="10758" width="4.26953125" style="146" customWidth="1"/>
    <col min="10759" max="10759" width="18.453125" style="146" customWidth="1"/>
    <col min="10760" max="10760" width="4.453125" style="146" customWidth="1"/>
    <col min="10761" max="10761" width="31.81640625" style="146" customWidth="1"/>
    <col min="10762" max="10762" width="3" style="146" customWidth="1"/>
    <col min="10763" max="10763" width="15.7265625" style="146" customWidth="1"/>
    <col min="10764" max="10764" width="3.81640625" style="146" customWidth="1"/>
    <col min="10765" max="10765" width="12.7265625" style="146" customWidth="1"/>
    <col min="10766" max="10766" width="3.81640625" style="146" customWidth="1"/>
    <col min="10767" max="10767" width="16.7265625" style="146" customWidth="1"/>
    <col min="10768" max="10771" width="15" style="146" customWidth="1"/>
    <col min="10772" max="10783" width="12" style="146" customWidth="1"/>
    <col min="10784" max="11008" width="8.81640625" style="146"/>
    <col min="11009" max="11009" width="4.453125" style="146" customWidth="1"/>
    <col min="11010" max="11010" width="52" style="146" customWidth="1"/>
    <col min="11011" max="11011" width="16.81640625" style="146" customWidth="1"/>
    <col min="11012" max="11012" width="5.26953125" style="146" customWidth="1"/>
    <col min="11013" max="11013" width="11.1796875" style="146" customWidth="1"/>
    <col min="11014" max="11014" width="4.26953125" style="146" customWidth="1"/>
    <col min="11015" max="11015" width="18.453125" style="146" customWidth="1"/>
    <col min="11016" max="11016" width="4.453125" style="146" customWidth="1"/>
    <col min="11017" max="11017" width="31.81640625" style="146" customWidth="1"/>
    <col min="11018" max="11018" width="3" style="146" customWidth="1"/>
    <col min="11019" max="11019" width="15.7265625" style="146" customWidth="1"/>
    <col min="11020" max="11020" width="3.81640625" style="146" customWidth="1"/>
    <col min="11021" max="11021" width="12.7265625" style="146" customWidth="1"/>
    <col min="11022" max="11022" width="3.81640625" style="146" customWidth="1"/>
    <col min="11023" max="11023" width="16.7265625" style="146" customWidth="1"/>
    <col min="11024" max="11027" width="15" style="146" customWidth="1"/>
    <col min="11028" max="11039" width="12" style="146" customWidth="1"/>
    <col min="11040" max="11264" width="8.81640625" style="146"/>
    <col min="11265" max="11265" width="4.453125" style="146" customWidth="1"/>
    <col min="11266" max="11266" width="52" style="146" customWidth="1"/>
    <col min="11267" max="11267" width="16.81640625" style="146" customWidth="1"/>
    <col min="11268" max="11268" width="5.26953125" style="146" customWidth="1"/>
    <col min="11269" max="11269" width="11.1796875" style="146" customWidth="1"/>
    <col min="11270" max="11270" width="4.26953125" style="146" customWidth="1"/>
    <col min="11271" max="11271" width="18.453125" style="146" customWidth="1"/>
    <col min="11272" max="11272" width="4.453125" style="146" customWidth="1"/>
    <col min="11273" max="11273" width="31.81640625" style="146" customWidth="1"/>
    <col min="11274" max="11274" width="3" style="146" customWidth="1"/>
    <col min="11275" max="11275" width="15.7265625" style="146" customWidth="1"/>
    <col min="11276" max="11276" width="3.81640625" style="146" customWidth="1"/>
    <col min="11277" max="11277" width="12.7265625" style="146" customWidth="1"/>
    <col min="11278" max="11278" width="3.81640625" style="146" customWidth="1"/>
    <col min="11279" max="11279" width="16.7265625" style="146" customWidth="1"/>
    <col min="11280" max="11283" width="15" style="146" customWidth="1"/>
    <col min="11284" max="11295" width="12" style="146" customWidth="1"/>
    <col min="11296" max="11520" width="8.81640625" style="146"/>
    <col min="11521" max="11521" width="4.453125" style="146" customWidth="1"/>
    <col min="11522" max="11522" width="52" style="146" customWidth="1"/>
    <col min="11523" max="11523" width="16.81640625" style="146" customWidth="1"/>
    <col min="11524" max="11524" width="5.26953125" style="146" customWidth="1"/>
    <col min="11525" max="11525" width="11.1796875" style="146" customWidth="1"/>
    <col min="11526" max="11526" width="4.26953125" style="146" customWidth="1"/>
    <col min="11527" max="11527" width="18.453125" style="146" customWidth="1"/>
    <col min="11528" max="11528" width="4.453125" style="146" customWidth="1"/>
    <col min="11529" max="11529" width="31.81640625" style="146" customWidth="1"/>
    <col min="11530" max="11530" width="3" style="146" customWidth="1"/>
    <col min="11531" max="11531" width="15.7265625" style="146" customWidth="1"/>
    <col min="11532" max="11532" width="3.81640625" style="146" customWidth="1"/>
    <col min="11533" max="11533" width="12.7265625" style="146" customWidth="1"/>
    <col min="11534" max="11534" width="3.81640625" style="146" customWidth="1"/>
    <col min="11535" max="11535" width="16.7265625" style="146" customWidth="1"/>
    <col min="11536" max="11539" width="15" style="146" customWidth="1"/>
    <col min="11540" max="11551" width="12" style="146" customWidth="1"/>
    <col min="11552" max="11776" width="8.81640625" style="146"/>
    <col min="11777" max="11777" width="4.453125" style="146" customWidth="1"/>
    <col min="11778" max="11778" width="52" style="146" customWidth="1"/>
    <col min="11779" max="11779" width="16.81640625" style="146" customWidth="1"/>
    <col min="11780" max="11780" width="5.26953125" style="146" customWidth="1"/>
    <col min="11781" max="11781" width="11.1796875" style="146" customWidth="1"/>
    <col min="11782" max="11782" width="4.26953125" style="146" customWidth="1"/>
    <col min="11783" max="11783" width="18.453125" style="146" customWidth="1"/>
    <col min="11784" max="11784" width="4.453125" style="146" customWidth="1"/>
    <col min="11785" max="11785" width="31.81640625" style="146" customWidth="1"/>
    <col min="11786" max="11786" width="3" style="146" customWidth="1"/>
    <col min="11787" max="11787" width="15.7265625" style="146" customWidth="1"/>
    <col min="11788" max="11788" width="3.81640625" style="146" customWidth="1"/>
    <col min="11789" max="11789" width="12.7265625" style="146" customWidth="1"/>
    <col min="11790" max="11790" width="3.81640625" style="146" customWidth="1"/>
    <col min="11791" max="11791" width="16.7265625" style="146" customWidth="1"/>
    <col min="11792" max="11795" width="15" style="146" customWidth="1"/>
    <col min="11796" max="11807" width="12" style="146" customWidth="1"/>
    <col min="11808" max="12032" width="8.81640625" style="146"/>
    <col min="12033" max="12033" width="4.453125" style="146" customWidth="1"/>
    <col min="12034" max="12034" width="52" style="146" customWidth="1"/>
    <col min="12035" max="12035" width="16.81640625" style="146" customWidth="1"/>
    <col min="12036" max="12036" width="5.26953125" style="146" customWidth="1"/>
    <col min="12037" max="12037" width="11.1796875" style="146" customWidth="1"/>
    <col min="12038" max="12038" width="4.26953125" style="146" customWidth="1"/>
    <col min="12039" max="12039" width="18.453125" style="146" customWidth="1"/>
    <col min="12040" max="12040" width="4.453125" style="146" customWidth="1"/>
    <col min="12041" max="12041" width="31.81640625" style="146" customWidth="1"/>
    <col min="12042" max="12042" width="3" style="146" customWidth="1"/>
    <col min="12043" max="12043" width="15.7265625" style="146" customWidth="1"/>
    <col min="12044" max="12044" width="3.81640625" style="146" customWidth="1"/>
    <col min="12045" max="12045" width="12.7265625" style="146" customWidth="1"/>
    <col min="12046" max="12046" width="3.81640625" style="146" customWidth="1"/>
    <col min="12047" max="12047" width="16.7265625" style="146" customWidth="1"/>
    <col min="12048" max="12051" width="15" style="146" customWidth="1"/>
    <col min="12052" max="12063" width="12" style="146" customWidth="1"/>
    <col min="12064" max="12288" width="8.81640625" style="146"/>
    <col min="12289" max="12289" width="4.453125" style="146" customWidth="1"/>
    <col min="12290" max="12290" width="52" style="146" customWidth="1"/>
    <col min="12291" max="12291" width="16.81640625" style="146" customWidth="1"/>
    <col min="12292" max="12292" width="5.26953125" style="146" customWidth="1"/>
    <col min="12293" max="12293" width="11.1796875" style="146" customWidth="1"/>
    <col min="12294" max="12294" width="4.26953125" style="146" customWidth="1"/>
    <col min="12295" max="12295" width="18.453125" style="146" customWidth="1"/>
    <col min="12296" max="12296" width="4.453125" style="146" customWidth="1"/>
    <col min="12297" max="12297" width="31.81640625" style="146" customWidth="1"/>
    <col min="12298" max="12298" width="3" style="146" customWidth="1"/>
    <col min="12299" max="12299" width="15.7265625" style="146" customWidth="1"/>
    <col min="12300" max="12300" width="3.81640625" style="146" customWidth="1"/>
    <col min="12301" max="12301" width="12.7265625" style="146" customWidth="1"/>
    <col min="12302" max="12302" width="3.81640625" style="146" customWidth="1"/>
    <col min="12303" max="12303" width="16.7265625" style="146" customWidth="1"/>
    <col min="12304" max="12307" width="15" style="146" customWidth="1"/>
    <col min="12308" max="12319" width="12" style="146" customWidth="1"/>
    <col min="12320" max="12544" width="8.81640625" style="146"/>
    <col min="12545" max="12545" width="4.453125" style="146" customWidth="1"/>
    <col min="12546" max="12546" width="52" style="146" customWidth="1"/>
    <col min="12547" max="12547" width="16.81640625" style="146" customWidth="1"/>
    <col min="12548" max="12548" width="5.26953125" style="146" customWidth="1"/>
    <col min="12549" max="12549" width="11.1796875" style="146" customWidth="1"/>
    <col min="12550" max="12550" width="4.26953125" style="146" customWidth="1"/>
    <col min="12551" max="12551" width="18.453125" style="146" customWidth="1"/>
    <col min="12552" max="12552" width="4.453125" style="146" customWidth="1"/>
    <col min="12553" max="12553" width="31.81640625" style="146" customWidth="1"/>
    <col min="12554" max="12554" width="3" style="146" customWidth="1"/>
    <col min="12555" max="12555" width="15.7265625" style="146" customWidth="1"/>
    <col min="12556" max="12556" width="3.81640625" style="146" customWidth="1"/>
    <col min="12557" max="12557" width="12.7265625" style="146" customWidth="1"/>
    <col min="12558" max="12558" width="3.81640625" style="146" customWidth="1"/>
    <col min="12559" max="12559" width="16.7265625" style="146" customWidth="1"/>
    <col min="12560" max="12563" width="15" style="146" customWidth="1"/>
    <col min="12564" max="12575" width="12" style="146" customWidth="1"/>
    <col min="12576" max="12800" width="8.81640625" style="146"/>
    <col min="12801" max="12801" width="4.453125" style="146" customWidth="1"/>
    <col min="12802" max="12802" width="52" style="146" customWidth="1"/>
    <col min="12803" max="12803" width="16.81640625" style="146" customWidth="1"/>
    <col min="12804" max="12804" width="5.26953125" style="146" customWidth="1"/>
    <col min="12805" max="12805" width="11.1796875" style="146" customWidth="1"/>
    <col min="12806" max="12806" width="4.26953125" style="146" customWidth="1"/>
    <col min="12807" max="12807" width="18.453125" style="146" customWidth="1"/>
    <col min="12808" max="12808" width="4.453125" style="146" customWidth="1"/>
    <col min="12809" max="12809" width="31.81640625" style="146" customWidth="1"/>
    <col min="12810" max="12810" width="3" style="146" customWidth="1"/>
    <col min="12811" max="12811" width="15.7265625" style="146" customWidth="1"/>
    <col min="12812" max="12812" width="3.81640625" style="146" customWidth="1"/>
    <col min="12813" max="12813" width="12.7265625" style="146" customWidth="1"/>
    <col min="12814" max="12814" width="3.81640625" style="146" customWidth="1"/>
    <col min="12815" max="12815" width="16.7265625" style="146" customWidth="1"/>
    <col min="12816" max="12819" width="15" style="146" customWidth="1"/>
    <col min="12820" max="12831" width="12" style="146" customWidth="1"/>
    <col min="12832" max="13056" width="8.81640625" style="146"/>
    <col min="13057" max="13057" width="4.453125" style="146" customWidth="1"/>
    <col min="13058" max="13058" width="52" style="146" customWidth="1"/>
    <col min="13059" max="13059" width="16.81640625" style="146" customWidth="1"/>
    <col min="13060" max="13060" width="5.26953125" style="146" customWidth="1"/>
    <col min="13061" max="13061" width="11.1796875" style="146" customWidth="1"/>
    <col min="13062" max="13062" width="4.26953125" style="146" customWidth="1"/>
    <col min="13063" max="13063" width="18.453125" style="146" customWidth="1"/>
    <col min="13064" max="13064" width="4.453125" style="146" customWidth="1"/>
    <col min="13065" max="13065" width="31.81640625" style="146" customWidth="1"/>
    <col min="13066" max="13066" width="3" style="146" customWidth="1"/>
    <col min="13067" max="13067" width="15.7265625" style="146" customWidth="1"/>
    <col min="13068" max="13068" width="3.81640625" style="146" customWidth="1"/>
    <col min="13069" max="13069" width="12.7265625" style="146" customWidth="1"/>
    <col min="13070" max="13070" width="3.81640625" style="146" customWidth="1"/>
    <col min="13071" max="13071" width="16.7265625" style="146" customWidth="1"/>
    <col min="13072" max="13075" width="15" style="146" customWidth="1"/>
    <col min="13076" max="13087" width="12" style="146" customWidth="1"/>
    <col min="13088" max="13312" width="8.81640625" style="146"/>
    <col min="13313" max="13313" width="4.453125" style="146" customWidth="1"/>
    <col min="13314" max="13314" width="52" style="146" customWidth="1"/>
    <col min="13315" max="13315" width="16.81640625" style="146" customWidth="1"/>
    <col min="13316" max="13316" width="5.26953125" style="146" customWidth="1"/>
    <col min="13317" max="13317" width="11.1796875" style="146" customWidth="1"/>
    <col min="13318" max="13318" width="4.26953125" style="146" customWidth="1"/>
    <col min="13319" max="13319" width="18.453125" style="146" customWidth="1"/>
    <col min="13320" max="13320" width="4.453125" style="146" customWidth="1"/>
    <col min="13321" max="13321" width="31.81640625" style="146" customWidth="1"/>
    <col min="13322" max="13322" width="3" style="146" customWidth="1"/>
    <col min="13323" max="13323" width="15.7265625" style="146" customWidth="1"/>
    <col min="13324" max="13324" width="3.81640625" style="146" customWidth="1"/>
    <col min="13325" max="13325" width="12.7265625" style="146" customWidth="1"/>
    <col min="13326" max="13326" width="3.81640625" style="146" customWidth="1"/>
    <col min="13327" max="13327" width="16.7265625" style="146" customWidth="1"/>
    <col min="13328" max="13331" width="15" style="146" customWidth="1"/>
    <col min="13332" max="13343" width="12" style="146" customWidth="1"/>
    <col min="13344" max="13568" width="8.81640625" style="146"/>
    <col min="13569" max="13569" width="4.453125" style="146" customWidth="1"/>
    <col min="13570" max="13570" width="52" style="146" customWidth="1"/>
    <col min="13571" max="13571" width="16.81640625" style="146" customWidth="1"/>
    <col min="13572" max="13572" width="5.26953125" style="146" customWidth="1"/>
    <col min="13573" max="13573" width="11.1796875" style="146" customWidth="1"/>
    <col min="13574" max="13574" width="4.26953125" style="146" customWidth="1"/>
    <col min="13575" max="13575" width="18.453125" style="146" customWidth="1"/>
    <col min="13576" max="13576" width="4.453125" style="146" customWidth="1"/>
    <col min="13577" max="13577" width="31.81640625" style="146" customWidth="1"/>
    <col min="13578" max="13578" width="3" style="146" customWidth="1"/>
    <col min="13579" max="13579" width="15.7265625" style="146" customWidth="1"/>
    <col min="13580" max="13580" width="3.81640625" style="146" customWidth="1"/>
    <col min="13581" max="13581" width="12.7265625" style="146" customWidth="1"/>
    <col min="13582" max="13582" width="3.81640625" style="146" customWidth="1"/>
    <col min="13583" max="13583" width="16.7265625" style="146" customWidth="1"/>
    <col min="13584" max="13587" width="15" style="146" customWidth="1"/>
    <col min="13588" max="13599" width="12" style="146" customWidth="1"/>
    <col min="13600" max="13824" width="8.81640625" style="146"/>
    <col min="13825" max="13825" width="4.453125" style="146" customWidth="1"/>
    <col min="13826" max="13826" width="52" style="146" customWidth="1"/>
    <col min="13827" max="13827" width="16.81640625" style="146" customWidth="1"/>
    <col min="13828" max="13828" width="5.26953125" style="146" customWidth="1"/>
    <col min="13829" max="13829" width="11.1796875" style="146" customWidth="1"/>
    <col min="13830" max="13830" width="4.26953125" style="146" customWidth="1"/>
    <col min="13831" max="13831" width="18.453125" style="146" customWidth="1"/>
    <col min="13832" max="13832" width="4.453125" style="146" customWidth="1"/>
    <col min="13833" max="13833" width="31.81640625" style="146" customWidth="1"/>
    <col min="13834" max="13834" width="3" style="146" customWidth="1"/>
    <col min="13835" max="13835" width="15.7265625" style="146" customWidth="1"/>
    <col min="13836" max="13836" width="3.81640625" style="146" customWidth="1"/>
    <col min="13837" max="13837" width="12.7265625" style="146" customWidth="1"/>
    <col min="13838" max="13838" width="3.81640625" style="146" customWidth="1"/>
    <col min="13839" max="13839" width="16.7265625" style="146" customWidth="1"/>
    <col min="13840" max="13843" width="15" style="146" customWidth="1"/>
    <col min="13844" max="13855" width="12" style="146" customWidth="1"/>
    <col min="13856" max="14080" width="8.81640625" style="146"/>
    <col min="14081" max="14081" width="4.453125" style="146" customWidth="1"/>
    <col min="14082" max="14082" width="52" style="146" customWidth="1"/>
    <col min="14083" max="14083" width="16.81640625" style="146" customWidth="1"/>
    <col min="14084" max="14084" width="5.26953125" style="146" customWidth="1"/>
    <col min="14085" max="14085" width="11.1796875" style="146" customWidth="1"/>
    <col min="14086" max="14086" width="4.26953125" style="146" customWidth="1"/>
    <col min="14087" max="14087" width="18.453125" style="146" customWidth="1"/>
    <col min="14088" max="14088" width="4.453125" style="146" customWidth="1"/>
    <col min="14089" max="14089" width="31.81640625" style="146" customWidth="1"/>
    <col min="14090" max="14090" width="3" style="146" customWidth="1"/>
    <col min="14091" max="14091" width="15.7265625" style="146" customWidth="1"/>
    <col min="14092" max="14092" width="3.81640625" style="146" customWidth="1"/>
    <col min="14093" max="14093" width="12.7265625" style="146" customWidth="1"/>
    <col min="14094" max="14094" width="3.81640625" style="146" customWidth="1"/>
    <col min="14095" max="14095" width="16.7265625" style="146" customWidth="1"/>
    <col min="14096" max="14099" width="15" style="146" customWidth="1"/>
    <col min="14100" max="14111" width="12" style="146" customWidth="1"/>
    <col min="14112" max="14336" width="8.81640625" style="146"/>
    <col min="14337" max="14337" width="4.453125" style="146" customWidth="1"/>
    <col min="14338" max="14338" width="52" style="146" customWidth="1"/>
    <col min="14339" max="14339" width="16.81640625" style="146" customWidth="1"/>
    <col min="14340" max="14340" width="5.26953125" style="146" customWidth="1"/>
    <col min="14341" max="14341" width="11.1796875" style="146" customWidth="1"/>
    <col min="14342" max="14342" width="4.26953125" style="146" customWidth="1"/>
    <col min="14343" max="14343" width="18.453125" style="146" customWidth="1"/>
    <col min="14344" max="14344" width="4.453125" style="146" customWidth="1"/>
    <col min="14345" max="14345" width="31.81640625" style="146" customWidth="1"/>
    <col min="14346" max="14346" width="3" style="146" customWidth="1"/>
    <col min="14347" max="14347" width="15.7265625" style="146" customWidth="1"/>
    <col min="14348" max="14348" width="3.81640625" style="146" customWidth="1"/>
    <col min="14349" max="14349" width="12.7265625" style="146" customWidth="1"/>
    <col min="14350" max="14350" width="3.81640625" style="146" customWidth="1"/>
    <col min="14351" max="14351" width="16.7265625" style="146" customWidth="1"/>
    <col min="14352" max="14355" width="15" style="146" customWidth="1"/>
    <col min="14356" max="14367" width="12" style="146" customWidth="1"/>
    <col min="14368" max="14592" width="8.81640625" style="146"/>
    <col min="14593" max="14593" width="4.453125" style="146" customWidth="1"/>
    <col min="14594" max="14594" width="52" style="146" customWidth="1"/>
    <col min="14595" max="14595" width="16.81640625" style="146" customWidth="1"/>
    <col min="14596" max="14596" width="5.26953125" style="146" customWidth="1"/>
    <col min="14597" max="14597" width="11.1796875" style="146" customWidth="1"/>
    <col min="14598" max="14598" width="4.26953125" style="146" customWidth="1"/>
    <col min="14599" max="14599" width="18.453125" style="146" customWidth="1"/>
    <col min="14600" max="14600" width="4.453125" style="146" customWidth="1"/>
    <col min="14601" max="14601" width="31.81640625" style="146" customWidth="1"/>
    <col min="14602" max="14602" width="3" style="146" customWidth="1"/>
    <col min="14603" max="14603" width="15.7265625" style="146" customWidth="1"/>
    <col min="14604" max="14604" width="3.81640625" style="146" customWidth="1"/>
    <col min="14605" max="14605" width="12.7265625" style="146" customWidth="1"/>
    <col min="14606" max="14606" width="3.81640625" style="146" customWidth="1"/>
    <col min="14607" max="14607" width="16.7265625" style="146" customWidth="1"/>
    <col min="14608" max="14611" width="15" style="146" customWidth="1"/>
    <col min="14612" max="14623" width="12" style="146" customWidth="1"/>
    <col min="14624" max="14848" width="8.81640625" style="146"/>
    <col min="14849" max="14849" width="4.453125" style="146" customWidth="1"/>
    <col min="14850" max="14850" width="52" style="146" customWidth="1"/>
    <col min="14851" max="14851" width="16.81640625" style="146" customWidth="1"/>
    <col min="14852" max="14852" width="5.26953125" style="146" customWidth="1"/>
    <col min="14853" max="14853" width="11.1796875" style="146" customWidth="1"/>
    <col min="14854" max="14854" width="4.26953125" style="146" customWidth="1"/>
    <col min="14855" max="14855" width="18.453125" style="146" customWidth="1"/>
    <col min="14856" max="14856" width="4.453125" style="146" customWidth="1"/>
    <col min="14857" max="14857" width="31.81640625" style="146" customWidth="1"/>
    <col min="14858" max="14858" width="3" style="146" customWidth="1"/>
    <col min="14859" max="14859" width="15.7265625" style="146" customWidth="1"/>
    <col min="14860" max="14860" width="3.81640625" style="146" customWidth="1"/>
    <col min="14861" max="14861" width="12.7265625" style="146" customWidth="1"/>
    <col min="14862" max="14862" width="3.81640625" style="146" customWidth="1"/>
    <col min="14863" max="14863" width="16.7265625" style="146" customWidth="1"/>
    <col min="14864" max="14867" width="15" style="146" customWidth="1"/>
    <col min="14868" max="14879" width="12" style="146" customWidth="1"/>
    <col min="14880" max="15104" width="8.81640625" style="146"/>
    <col min="15105" max="15105" width="4.453125" style="146" customWidth="1"/>
    <col min="15106" max="15106" width="52" style="146" customWidth="1"/>
    <col min="15107" max="15107" width="16.81640625" style="146" customWidth="1"/>
    <col min="15108" max="15108" width="5.26953125" style="146" customWidth="1"/>
    <col min="15109" max="15109" width="11.1796875" style="146" customWidth="1"/>
    <col min="15110" max="15110" width="4.26953125" style="146" customWidth="1"/>
    <col min="15111" max="15111" width="18.453125" style="146" customWidth="1"/>
    <col min="15112" max="15112" width="4.453125" style="146" customWidth="1"/>
    <col min="15113" max="15113" width="31.81640625" style="146" customWidth="1"/>
    <col min="15114" max="15114" width="3" style="146" customWidth="1"/>
    <col min="15115" max="15115" width="15.7265625" style="146" customWidth="1"/>
    <col min="15116" max="15116" width="3.81640625" style="146" customWidth="1"/>
    <col min="15117" max="15117" width="12.7265625" style="146" customWidth="1"/>
    <col min="15118" max="15118" width="3.81640625" style="146" customWidth="1"/>
    <col min="15119" max="15119" width="16.7265625" style="146" customWidth="1"/>
    <col min="15120" max="15123" width="15" style="146" customWidth="1"/>
    <col min="15124" max="15135" width="12" style="146" customWidth="1"/>
    <col min="15136" max="15360" width="8.81640625" style="146"/>
    <col min="15361" max="15361" width="4.453125" style="146" customWidth="1"/>
    <col min="15362" max="15362" width="52" style="146" customWidth="1"/>
    <col min="15363" max="15363" width="16.81640625" style="146" customWidth="1"/>
    <col min="15364" max="15364" width="5.26953125" style="146" customWidth="1"/>
    <col min="15365" max="15365" width="11.1796875" style="146" customWidth="1"/>
    <col min="15366" max="15366" width="4.26953125" style="146" customWidth="1"/>
    <col min="15367" max="15367" width="18.453125" style="146" customWidth="1"/>
    <col min="15368" max="15368" width="4.453125" style="146" customWidth="1"/>
    <col min="15369" max="15369" width="31.81640625" style="146" customWidth="1"/>
    <col min="15370" max="15370" width="3" style="146" customWidth="1"/>
    <col min="15371" max="15371" width="15.7265625" style="146" customWidth="1"/>
    <col min="15372" max="15372" width="3.81640625" style="146" customWidth="1"/>
    <col min="15373" max="15373" width="12.7265625" style="146" customWidth="1"/>
    <col min="15374" max="15374" width="3.81640625" style="146" customWidth="1"/>
    <col min="15375" max="15375" width="16.7265625" style="146" customWidth="1"/>
    <col min="15376" max="15379" width="15" style="146" customWidth="1"/>
    <col min="15380" max="15391" width="12" style="146" customWidth="1"/>
    <col min="15392" max="15616" width="8.81640625" style="146"/>
    <col min="15617" max="15617" width="4.453125" style="146" customWidth="1"/>
    <col min="15618" max="15618" width="52" style="146" customWidth="1"/>
    <col min="15619" max="15619" width="16.81640625" style="146" customWidth="1"/>
    <col min="15620" max="15620" width="5.26953125" style="146" customWidth="1"/>
    <col min="15621" max="15621" width="11.1796875" style="146" customWidth="1"/>
    <col min="15622" max="15622" width="4.26953125" style="146" customWidth="1"/>
    <col min="15623" max="15623" width="18.453125" style="146" customWidth="1"/>
    <col min="15624" max="15624" width="4.453125" style="146" customWidth="1"/>
    <col min="15625" max="15625" width="31.81640625" style="146" customWidth="1"/>
    <col min="15626" max="15626" width="3" style="146" customWidth="1"/>
    <col min="15627" max="15627" width="15.7265625" style="146" customWidth="1"/>
    <col min="15628" max="15628" width="3.81640625" style="146" customWidth="1"/>
    <col min="15629" max="15629" width="12.7265625" style="146" customWidth="1"/>
    <col min="15630" max="15630" width="3.81640625" style="146" customWidth="1"/>
    <col min="15631" max="15631" width="16.7265625" style="146" customWidth="1"/>
    <col min="15632" max="15635" width="15" style="146" customWidth="1"/>
    <col min="15636" max="15647" width="12" style="146" customWidth="1"/>
    <col min="15648" max="15872" width="8.81640625" style="146"/>
    <col min="15873" max="15873" width="4.453125" style="146" customWidth="1"/>
    <col min="15874" max="15874" width="52" style="146" customWidth="1"/>
    <col min="15875" max="15875" width="16.81640625" style="146" customWidth="1"/>
    <col min="15876" max="15876" width="5.26953125" style="146" customWidth="1"/>
    <col min="15877" max="15877" width="11.1796875" style="146" customWidth="1"/>
    <col min="15878" max="15878" width="4.26953125" style="146" customWidth="1"/>
    <col min="15879" max="15879" width="18.453125" style="146" customWidth="1"/>
    <col min="15880" max="15880" width="4.453125" style="146" customWidth="1"/>
    <col min="15881" max="15881" width="31.81640625" style="146" customWidth="1"/>
    <col min="15882" max="15882" width="3" style="146" customWidth="1"/>
    <col min="15883" max="15883" width="15.7265625" style="146" customWidth="1"/>
    <col min="15884" max="15884" width="3.81640625" style="146" customWidth="1"/>
    <col min="15885" max="15885" width="12.7265625" style="146" customWidth="1"/>
    <col min="15886" max="15886" width="3.81640625" style="146" customWidth="1"/>
    <col min="15887" max="15887" width="16.7265625" style="146" customWidth="1"/>
    <col min="15888" max="15891" width="15" style="146" customWidth="1"/>
    <col min="15892" max="15903" width="12" style="146" customWidth="1"/>
    <col min="15904" max="16128" width="8.81640625" style="146"/>
    <col min="16129" max="16129" width="4.453125" style="146" customWidth="1"/>
    <col min="16130" max="16130" width="52" style="146" customWidth="1"/>
    <col min="16131" max="16131" width="16.81640625" style="146" customWidth="1"/>
    <col min="16132" max="16132" width="5.26953125" style="146" customWidth="1"/>
    <col min="16133" max="16133" width="11.1796875" style="146" customWidth="1"/>
    <col min="16134" max="16134" width="4.26953125" style="146" customWidth="1"/>
    <col min="16135" max="16135" width="18.453125" style="146" customWidth="1"/>
    <col min="16136" max="16136" width="4.453125" style="146" customWidth="1"/>
    <col min="16137" max="16137" width="31.81640625" style="146" customWidth="1"/>
    <col min="16138" max="16138" width="3" style="146" customWidth="1"/>
    <col min="16139" max="16139" width="15.7265625" style="146" customWidth="1"/>
    <col min="16140" max="16140" width="3.81640625" style="146" customWidth="1"/>
    <col min="16141" max="16141" width="12.7265625" style="146" customWidth="1"/>
    <col min="16142" max="16142" width="3.81640625" style="146" customWidth="1"/>
    <col min="16143" max="16143" width="16.7265625" style="146" customWidth="1"/>
    <col min="16144" max="16147" width="15" style="146" customWidth="1"/>
    <col min="16148" max="16159" width="12" style="146" customWidth="1"/>
    <col min="16160" max="16384" width="8.81640625" style="146"/>
  </cols>
  <sheetData>
    <row r="1" spans="1:32" ht="12.75" customHeight="1">
      <c r="A1" s="39"/>
      <c r="B1" s="39" t="s">
        <v>129</v>
      </c>
      <c r="D1" s="147"/>
      <c r="F1" s="149" t="s">
        <v>73</v>
      </c>
      <c r="J1" s="151"/>
      <c r="M1" s="152"/>
      <c r="N1" s="146"/>
    </row>
    <row r="2" spans="1:32" ht="12.75" customHeight="1">
      <c r="A2" s="39"/>
      <c r="B2" s="39"/>
      <c r="D2" s="147"/>
      <c r="F2" s="149" t="s">
        <v>74</v>
      </c>
      <c r="J2" s="151"/>
      <c r="K2" s="153"/>
      <c r="M2" s="152"/>
      <c r="N2" s="146"/>
    </row>
    <row r="3" spans="1:32" ht="12.75" customHeight="1">
      <c r="A3" s="39"/>
      <c r="B3" s="39"/>
      <c r="D3" s="147"/>
      <c r="F3" s="149" t="s">
        <v>75</v>
      </c>
      <c r="J3" s="151"/>
      <c r="K3" s="154"/>
      <c r="M3" s="152"/>
      <c r="N3" s="146"/>
    </row>
    <row r="4" spans="1:32" ht="12.75" customHeight="1">
      <c r="A4" s="39"/>
      <c r="B4" s="39"/>
      <c r="D4" s="147"/>
      <c r="F4" s="147" t="s">
        <v>76</v>
      </c>
      <c r="J4" s="151"/>
      <c r="M4" s="152"/>
      <c r="N4" s="146"/>
    </row>
    <row r="5" spans="1:32" ht="12.75" customHeight="1">
      <c r="A5" s="39"/>
      <c r="B5" s="39"/>
      <c r="C5" s="39"/>
      <c r="D5" s="39"/>
      <c r="E5" s="155"/>
      <c r="G5" s="39"/>
      <c r="H5" s="39"/>
      <c r="I5" s="57"/>
      <c r="J5" s="39"/>
      <c r="P5" s="39"/>
      <c r="Q5" s="39"/>
      <c r="R5" s="39"/>
      <c r="S5" s="39"/>
      <c r="T5" s="39"/>
      <c r="U5" s="39"/>
      <c r="V5" s="39"/>
      <c r="W5" s="39"/>
      <c r="X5" s="39"/>
      <c r="Y5" s="39"/>
      <c r="Z5" s="39"/>
      <c r="AA5" s="39"/>
      <c r="AB5" s="39"/>
      <c r="AC5" s="39"/>
      <c r="AD5" s="39"/>
      <c r="AE5" s="39"/>
      <c r="AF5" s="39"/>
    </row>
    <row r="6" spans="1:32" ht="12.75" customHeight="1">
      <c r="A6" s="39"/>
      <c r="B6" s="39"/>
      <c r="C6" s="664"/>
      <c r="D6" s="664"/>
      <c r="E6" s="664"/>
      <c r="F6" s="664"/>
      <c r="G6" s="664"/>
      <c r="H6" s="664"/>
      <c r="I6" s="664"/>
      <c r="J6" s="56"/>
      <c r="K6" s="669"/>
      <c r="L6" s="669"/>
      <c r="M6" s="669"/>
      <c r="N6" s="669"/>
      <c r="O6" s="669"/>
      <c r="P6" s="39"/>
      <c r="Q6" s="39"/>
      <c r="R6" s="39"/>
      <c r="S6" s="39"/>
      <c r="T6" s="39"/>
      <c r="U6" s="39"/>
      <c r="V6" s="39"/>
      <c r="W6" s="39"/>
      <c r="X6" s="39"/>
      <c r="Y6" s="39"/>
      <c r="Z6" s="39"/>
      <c r="AA6" s="39"/>
      <c r="AB6" s="39"/>
      <c r="AC6" s="39"/>
      <c r="AD6" s="39"/>
      <c r="AE6" s="39"/>
      <c r="AF6" s="39"/>
    </row>
    <row r="7" spans="1:32" ht="12.75" customHeight="1">
      <c r="A7" s="39"/>
      <c r="B7" s="39"/>
      <c r="C7" s="144" t="s">
        <v>77</v>
      </c>
      <c r="D7" s="56"/>
      <c r="E7" s="144" t="s">
        <v>78</v>
      </c>
      <c r="F7" s="56"/>
      <c r="G7" s="156" t="s">
        <v>79</v>
      </c>
      <c r="H7" s="156"/>
      <c r="I7" s="145"/>
      <c r="J7" s="56"/>
      <c r="K7" s="144"/>
      <c r="L7" s="144"/>
      <c r="M7" s="157"/>
      <c r="N7" s="157"/>
      <c r="O7" s="156"/>
      <c r="P7" s="39"/>
      <c r="Q7" s="39"/>
      <c r="R7" s="39"/>
      <c r="S7" s="39"/>
      <c r="T7" s="39"/>
      <c r="U7" s="39"/>
      <c r="V7" s="39"/>
      <c r="W7" s="39"/>
      <c r="X7" s="39"/>
      <c r="Y7" s="39"/>
      <c r="Z7" s="39"/>
      <c r="AA7" s="39"/>
      <c r="AB7" s="39"/>
      <c r="AC7" s="39"/>
      <c r="AD7" s="39"/>
      <c r="AE7" s="39"/>
      <c r="AF7" s="39"/>
    </row>
    <row r="8" spans="1:32" ht="12.75" customHeight="1">
      <c r="A8" s="41" t="s">
        <v>80</v>
      </c>
      <c r="B8" s="39"/>
      <c r="C8" s="145" t="s">
        <v>81</v>
      </c>
      <c r="D8" s="56"/>
      <c r="E8" s="144" t="s">
        <v>82</v>
      </c>
      <c r="F8" s="56"/>
      <c r="G8" s="145" t="s">
        <v>31</v>
      </c>
      <c r="H8" s="145"/>
      <c r="I8" s="145"/>
      <c r="J8" s="56"/>
      <c r="K8" s="145"/>
      <c r="L8" s="145"/>
      <c r="M8" s="157"/>
      <c r="N8" s="157"/>
      <c r="O8" s="145"/>
      <c r="P8" s="39"/>
      <c r="Q8" s="39"/>
      <c r="R8" s="39"/>
      <c r="S8" s="39"/>
      <c r="T8" s="39"/>
      <c r="U8" s="39"/>
      <c r="V8" s="39"/>
      <c r="W8" s="39"/>
      <c r="X8" s="39"/>
      <c r="Y8" s="39"/>
      <c r="Z8" s="39"/>
      <c r="AA8" s="39"/>
      <c r="AB8" s="39"/>
      <c r="AC8" s="39"/>
      <c r="AD8" s="39"/>
      <c r="AE8" s="39"/>
      <c r="AF8" s="39"/>
    </row>
    <row r="9" spans="1:32" ht="12.75" customHeight="1">
      <c r="A9" s="158" t="s">
        <v>83</v>
      </c>
      <c r="B9" s="159"/>
      <c r="C9" s="160" t="s">
        <v>84</v>
      </c>
      <c r="D9" s="56"/>
      <c r="E9" s="161" t="s">
        <v>85</v>
      </c>
      <c r="F9" s="56"/>
      <c r="G9" s="160" t="s">
        <v>6</v>
      </c>
      <c r="H9" s="160"/>
      <c r="I9" s="160" t="s">
        <v>86</v>
      </c>
      <c r="J9" s="160"/>
      <c r="K9" s="160"/>
      <c r="L9" s="160"/>
      <c r="M9" s="161"/>
      <c r="N9" s="161"/>
      <c r="O9" s="160"/>
      <c r="P9" s="39"/>
      <c r="Q9" s="39"/>
      <c r="R9" s="39"/>
      <c r="S9" s="39"/>
      <c r="T9" s="39"/>
      <c r="U9" s="39"/>
      <c r="V9" s="39"/>
      <c r="W9" s="39"/>
      <c r="X9" s="39"/>
      <c r="Y9" s="39"/>
      <c r="Z9" s="39"/>
      <c r="AA9" s="39"/>
      <c r="AB9" s="39"/>
      <c r="AC9" s="39"/>
      <c r="AD9" s="39"/>
      <c r="AE9" s="39"/>
      <c r="AF9" s="39"/>
    </row>
    <row r="10" spans="1:32" ht="12.75" customHeight="1">
      <c r="A10" s="39"/>
      <c r="B10" s="56" t="s">
        <v>87</v>
      </c>
      <c r="C10" s="162">
        <f>+B10-1</f>
        <v>-1</v>
      </c>
      <c r="D10" s="162"/>
      <c r="E10" s="162">
        <f>+C10-1</f>
        <v>-2</v>
      </c>
      <c r="F10" s="162"/>
      <c r="G10" s="162">
        <f>+E10-1</f>
        <v>-3</v>
      </c>
      <c r="H10" s="162"/>
      <c r="I10" s="162">
        <f>+G10-1</f>
        <v>-4</v>
      </c>
      <c r="J10" s="162"/>
      <c r="K10" s="162"/>
      <c r="L10" s="162"/>
      <c r="M10" s="162"/>
      <c r="N10" s="162"/>
      <c r="O10" s="162"/>
      <c r="P10" s="39"/>
      <c r="Q10" s="39"/>
      <c r="R10" s="39"/>
      <c r="S10" s="39"/>
      <c r="T10" s="39"/>
      <c r="U10" s="39"/>
      <c r="V10" s="39"/>
      <c r="W10" s="39"/>
      <c r="X10" s="39"/>
      <c r="Y10" s="39"/>
      <c r="Z10" s="39"/>
      <c r="AA10" s="39"/>
      <c r="AB10" s="39"/>
      <c r="AC10" s="39"/>
      <c r="AD10" s="39"/>
      <c r="AE10" s="39"/>
      <c r="AF10" s="39"/>
    </row>
    <row r="11" spans="1:32" ht="12.75" customHeight="1">
      <c r="A11" s="163">
        <v>1</v>
      </c>
      <c r="B11" s="164" t="s">
        <v>88</v>
      </c>
      <c r="C11" s="165">
        <v>390669179</v>
      </c>
      <c r="E11" s="578">
        <f>+G11/C11</f>
        <v>45.909364142833716</v>
      </c>
      <c r="G11" s="165">
        <v>17935373598.092888</v>
      </c>
      <c r="H11" s="165"/>
      <c r="I11" s="166" t="s">
        <v>89</v>
      </c>
      <c r="J11" s="167"/>
      <c r="N11" s="168"/>
      <c r="P11" s="39"/>
      <c r="Q11" s="39"/>
      <c r="R11" s="39"/>
      <c r="S11" s="39"/>
      <c r="T11" s="39"/>
      <c r="U11" s="39"/>
      <c r="V11" s="39"/>
      <c r="W11" s="39"/>
      <c r="X11" s="39"/>
      <c r="Y11" s="39"/>
      <c r="Z11" s="39"/>
      <c r="AA11" s="39"/>
      <c r="AB11" s="39"/>
      <c r="AC11" s="39"/>
      <c r="AD11" s="39"/>
      <c r="AE11" s="39"/>
      <c r="AF11" s="39"/>
    </row>
    <row r="12" spans="1:32" ht="12.75" customHeight="1">
      <c r="A12" s="163">
        <v>2</v>
      </c>
      <c r="B12" s="146" t="s">
        <v>90</v>
      </c>
      <c r="C12" s="169">
        <v>1936836</v>
      </c>
      <c r="E12" s="148">
        <f>+G12/C12</f>
        <v>45.909364142833731</v>
      </c>
      <c r="G12" s="169">
        <v>88918909.208949506</v>
      </c>
      <c r="H12" s="170"/>
      <c r="I12" s="166" t="s">
        <v>91</v>
      </c>
      <c r="J12" s="167"/>
      <c r="O12" s="171"/>
      <c r="P12" s="39"/>
      <c r="Q12" s="39"/>
      <c r="R12" s="39"/>
      <c r="S12" s="39"/>
      <c r="T12" s="39"/>
      <c r="U12" s="39"/>
      <c r="V12" s="39"/>
      <c r="W12" s="39"/>
      <c r="X12" s="39"/>
      <c r="Y12" s="39"/>
      <c r="Z12" s="39"/>
      <c r="AA12" s="39"/>
      <c r="AB12" s="39"/>
      <c r="AC12" s="39"/>
      <c r="AD12" s="39"/>
      <c r="AE12" s="39"/>
      <c r="AF12" s="39"/>
    </row>
    <row r="13" spans="1:32" ht="12.75" customHeight="1">
      <c r="A13" s="163">
        <v>3</v>
      </c>
      <c r="B13" s="55" t="s">
        <v>92</v>
      </c>
      <c r="C13" s="172">
        <f>+C12+C11</f>
        <v>392606015</v>
      </c>
      <c r="D13" s="39"/>
      <c r="E13" s="173">
        <f>G13/C13</f>
        <v>45.909364142833724</v>
      </c>
      <c r="G13" s="172">
        <f>+G12+G11</f>
        <v>18024292507.301838</v>
      </c>
      <c r="H13" s="174"/>
      <c r="I13" s="166"/>
      <c r="J13" s="167"/>
      <c r="P13" s="39"/>
      <c r="Q13" s="39"/>
      <c r="R13" s="39"/>
      <c r="S13" s="39"/>
      <c r="T13" s="39"/>
      <c r="U13" s="39"/>
      <c r="V13" s="39"/>
      <c r="W13" s="39"/>
      <c r="X13" s="39"/>
      <c r="Y13" s="39"/>
      <c r="Z13" s="39"/>
      <c r="AA13" s="39"/>
      <c r="AB13" s="39"/>
      <c r="AC13" s="39"/>
      <c r="AD13" s="39"/>
      <c r="AE13" s="39"/>
      <c r="AF13" s="39"/>
    </row>
    <row r="14" spans="1:32" ht="12.75" customHeight="1">
      <c r="A14" s="163">
        <v>4</v>
      </c>
      <c r="B14" s="39"/>
      <c r="C14" s="175"/>
      <c r="D14" s="39"/>
      <c r="E14" s="155"/>
      <c r="G14" s="175"/>
      <c r="H14" s="175"/>
      <c r="I14" s="57"/>
      <c r="J14" s="41"/>
      <c r="P14" s="39"/>
      <c r="Q14" s="39"/>
      <c r="R14" s="39"/>
      <c r="S14" s="39"/>
      <c r="T14" s="39"/>
      <c r="U14" s="39"/>
      <c r="V14" s="39"/>
      <c r="W14" s="39"/>
      <c r="X14" s="39"/>
      <c r="Y14" s="39"/>
      <c r="Z14" s="39"/>
      <c r="AA14" s="39"/>
      <c r="AB14" s="39"/>
      <c r="AC14" s="39"/>
      <c r="AD14" s="39"/>
      <c r="AE14" s="39"/>
      <c r="AF14" s="39"/>
    </row>
    <row r="15" spans="1:32" ht="12.75" customHeight="1">
      <c r="A15" s="163">
        <v>5</v>
      </c>
      <c r="B15" s="55" t="s">
        <v>93</v>
      </c>
      <c r="C15" s="175"/>
      <c r="D15" s="39"/>
      <c r="E15" s="155"/>
      <c r="G15" s="175"/>
      <c r="H15" s="175"/>
      <c r="I15" s="57"/>
      <c r="J15" s="41"/>
      <c r="O15" s="176"/>
      <c r="P15" s="39"/>
      <c r="Q15" s="39"/>
      <c r="R15" s="39"/>
      <c r="S15" s="39"/>
      <c r="T15" s="39"/>
      <c r="U15" s="39"/>
      <c r="V15" s="39"/>
      <c r="W15" s="39"/>
      <c r="X15" s="39"/>
      <c r="Y15" s="39"/>
      <c r="Z15" s="39"/>
      <c r="AA15" s="39"/>
      <c r="AB15" s="39"/>
      <c r="AC15" s="39"/>
      <c r="AD15" s="39"/>
      <c r="AE15" s="39"/>
      <c r="AF15" s="39"/>
    </row>
    <row r="16" spans="1:32" ht="12.75" customHeight="1">
      <c r="A16" s="163">
        <v>6</v>
      </c>
      <c r="B16" s="177" t="s">
        <v>135</v>
      </c>
      <c r="C16" s="175">
        <v>0</v>
      </c>
      <c r="D16" s="39"/>
      <c r="E16" s="155">
        <v>40.450967467066924</v>
      </c>
      <c r="G16" s="175">
        <f t="shared" ref="G16:G22" si="0">+E16*C16</f>
        <v>0</v>
      </c>
      <c r="H16" s="175"/>
      <c r="I16" s="166" t="s">
        <v>94</v>
      </c>
      <c r="J16" s="167"/>
      <c r="O16" s="178"/>
      <c r="P16" s="39"/>
      <c r="Q16" s="39"/>
      <c r="R16" s="39"/>
      <c r="S16" s="39"/>
      <c r="T16" s="39"/>
      <c r="U16" s="39"/>
      <c r="V16" s="39"/>
      <c r="W16" s="39"/>
      <c r="X16" s="39"/>
      <c r="Y16" s="39"/>
      <c r="Z16" s="39"/>
      <c r="AA16" s="39"/>
      <c r="AB16" s="39"/>
      <c r="AC16" s="39"/>
      <c r="AD16" s="39"/>
      <c r="AE16" s="39"/>
      <c r="AF16" s="39"/>
    </row>
    <row r="17" spans="1:32" ht="12.75" customHeight="1">
      <c r="A17" s="163">
        <v>7</v>
      </c>
      <c r="B17" s="177" t="s">
        <v>136</v>
      </c>
      <c r="C17" s="175">
        <v>0</v>
      </c>
      <c r="D17" s="39"/>
      <c r="E17" s="155">
        <v>10</v>
      </c>
      <c r="G17" s="175">
        <f t="shared" si="0"/>
        <v>0</v>
      </c>
      <c r="H17" s="175"/>
      <c r="I17" s="166" t="s">
        <v>95</v>
      </c>
      <c r="J17" s="167"/>
      <c r="P17" s="39"/>
      <c r="Q17" s="179"/>
      <c r="R17" s="39"/>
      <c r="S17" s="39"/>
      <c r="T17" s="39"/>
      <c r="U17" s="39"/>
      <c r="V17" s="39"/>
      <c r="W17" s="39"/>
      <c r="X17" s="39"/>
      <c r="Y17" s="39"/>
      <c r="Z17" s="39"/>
      <c r="AA17" s="39"/>
      <c r="AB17" s="39"/>
      <c r="AC17" s="39"/>
      <c r="AD17" s="39"/>
      <c r="AE17" s="39"/>
      <c r="AF17" s="39"/>
    </row>
    <row r="18" spans="1:32" ht="12.75" customHeight="1">
      <c r="A18" s="163">
        <v>8</v>
      </c>
      <c r="B18" s="177" t="s">
        <v>137</v>
      </c>
      <c r="C18" s="175">
        <v>31401736</v>
      </c>
      <c r="D18" s="39"/>
      <c r="E18" s="155">
        <v>21.012867467448334</v>
      </c>
      <c r="G18" s="175">
        <f t="shared" si="0"/>
        <v>659840516.81580114</v>
      </c>
      <c r="H18" s="175"/>
      <c r="I18" s="166" t="s">
        <v>96</v>
      </c>
      <c r="J18" s="167"/>
      <c r="P18" s="39"/>
      <c r="Q18" s="39"/>
      <c r="R18" s="39"/>
      <c r="S18" s="39"/>
      <c r="T18" s="39"/>
      <c r="U18" s="39"/>
      <c r="V18" s="39"/>
      <c r="W18" s="39"/>
      <c r="X18" s="39"/>
      <c r="Y18" s="39"/>
      <c r="Z18" s="39"/>
      <c r="AA18" s="39"/>
      <c r="AB18" s="39"/>
      <c r="AC18" s="39"/>
      <c r="AD18" s="39"/>
      <c r="AE18" s="39"/>
      <c r="AF18" s="39"/>
    </row>
    <row r="19" spans="1:32" ht="12.75" customHeight="1">
      <c r="A19" s="163">
        <v>9</v>
      </c>
      <c r="B19" s="177" t="s">
        <v>138</v>
      </c>
      <c r="C19" s="175">
        <v>90298628</v>
      </c>
      <c r="D19" s="39"/>
      <c r="E19" s="155">
        <v>10.999999999999995</v>
      </c>
      <c r="G19" s="175">
        <f t="shared" si="0"/>
        <v>993284907.99999952</v>
      </c>
      <c r="H19" s="175"/>
      <c r="I19" s="166" t="s">
        <v>97</v>
      </c>
    </row>
    <row r="20" spans="1:32" ht="12.75" customHeight="1">
      <c r="A20" s="163">
        <v>10</v>
      </c>
      <c r="B20" s="177" t="s">
        <v>139</v>
      </c>
      <c r="C20" s="175">
        <v>7527600</v>
      </c>
      <c r="D20" s="39"/>
      <c r="E20" s="155">
        <v>18.990594574091052</v>
      </c>
      <c r="G20" s="175">
        <f t="shared" si="0"/>
        <v>142953599.71592781</v>
      </c>
      <c r="H20" s="175"/>
      <c r="I20" s="166" t="s">
        <v>98</v>
      </c>
      <c r="J20" s="167"/>
      <c r="P20" s="39"/>
      <c r="Q20" s="39"/>
      <c r="R20" s="39"/>
      <c r="S20" s="39"/>
      <c r="T20" s="39"/>
      <c r="U20" s="39"/>
      <c r="V20" s="39"/>
      <c r="W20" s="39"/>
      <c r="X20" s="39"/>
      <c r="Y20" s="39"/>
      <c r="Z20" s="39"/>
      <c r="AA20" s="39"/>
      <c r="AB20" s="39"/>
      <c r="AC20" s="39"/>
      <c r="AD20" s="39"/>
      <c r="AE20" s="39"/>
      <c r="AF20" s="39"/>
    </row>
    <row r="21" spans="1:32" ht="12.75" customHeight="1">
      <c r="A21" s="163">
        <v>11</v>
      </c>
      <c r="B21" s="177" t="s">
        <v>140</v>
      </c>
      <c r="C21" s="175">
        <v>541120.31999999995</v>
      </c>
      <c r="D21" s="39"/>
      <c r="E21" s="155">
        <v>559</v>
      </c>
      <c r="G21" s="175">
        <f t="shared" si="0"/>
        <v>302486258.88</v>
      </c>
      <c r="H21" s="175"/>
      <c r="I21" s="166" t="s">
        <v>99</v>
      </c>
      <c r="P21" s="39"/>
      <c r="Q21" s="39"/>
      <c r="R21" s="39"/>
      <c r="S21" s="39"/>
      <c r="T21" s="39"/>
      <c r="U21" s="39"/>
      <c r="V21" s="39"/>
      <c r="W21" s="39"/>
      <c r="X21" s="39"/>
      <c r="Y21" s="39"/>
      <c r="Z21" s="39"/>
      <c r="AA21" s="39"/>
      <c r="AB21" s="39"/>
      <c r="AC21" s="39"/>
      <c r="AD21" s="39"/>
      <c r="AE21" s="39"/>
      <c r="AF21" s="39"/>
    </row>
    <row r="22" spans="1:32" ht="12.75" customHeight="1">
      <c r="A22" s="163">
        <v>12</v>
      </c>
      <c r="B22" s="177" t="s">
        <v>141</v>
      </c>
      <c r="C22" s="175">
        <v>20970372</v>
      </c>
      <c r="D22" s="39"/>
      <c r="E22" s="155">
        <v>10.999999999999995</v>
      </c>
      <c r="G22" s="175">
        <f t="shared" si="0"/>
        <v>230674091.99999988</v>
      </c>
      <c r="H22" s="175"/>
      <c r="I22" s="166" t="s">
        <v>100</v>
      </c>
      <c r="J22" s="167"/>
      <c r="P22" s="39"/>
      <c r="Q22" s="39"/>
      <c r="R22" s="39"/>
      <c r="S22" s="39"/>
      <c r="T22" s="39"/>
      <c r="U22" s="39"/>
      <c r="V22" s="39"/>
      <c r="W22" s="39"/>
      <c r="X22" s="39"/>
      <c r="Y22" s="39"/>
      <c r="Z22" s="39"/>
      <c r="AA22" s="39"/>
      <c r="AB22" s="39"/>
      <c r="AC22" s="39"/>
      <c r="AD22" s="39"/>
      <c r="AE22" s="39"/>
      <c r="AF22" s="39"/>
    </row>
    <row r="23" spans="1:32" ht="12.75" customHeight="1">
      <c r="A23" s="163">
        <v>13</v>
      </c>
      <c r="B23" s="177" t="s">
        <v>142</v>
      </c>
      <c r="C23" s="175">
        <v>25155941</v>
      </c>
      <c r="D23" s="39"/>
      <c r="E23" s="155">
        <v>15.078245578991723</v>
      </c>
      <c r="G23" s="175">
        <f>+E23*C23</f>
        <v>379307456.16862661</v>
      </c>
      <c r="H23" s="175"/>
      <c r="I23" s="166" t="s">
        <v>101</v>
      </c>
      <c r="J23" s="167"/>
      <c r="P23" s="39"/>
      <c r="Q23" s="39"/>
      <c r="R23" s="39"/>
      <c r="S23" s="39"/>
      <c r="T23" s="39"/>
      <c r="U23" s="39"/>
      <c r="V23" s="39"/>
      <c r="W23" s="39"/>
      <c r="X23" s="39"/>
      <c r="Y23" s="39"/>
      <c r="Z23" s="39"/>
      <c r="AA23" s="39"/>
      <c r="AB23" s="39"/>
      <c r="AC23" s="39"/>
      <c r="AD23" s="39"/>
      <c r="AE23" s="39"/>
      <c r="AF23" s="39"/>
    </row>
    <row r="24" spans="1:32" ht="12.75" customHeight="1">
      <c r="A24" s="163">
        <v>14</v>
      </c>
      <c r="B24" s="177" t="s">
        <v>143</v>
      </c>
      <c r="C24" s="175">
        <v>1221336</v>
      </c>
      <c r="D24" s="39"/>
      <c r="E24" s="155">
        <v>231.11438966500771</v>
      </c>
      <c r="G24" s="175">
        <f>+E24*C24</f>
        <v>282268324.21590185</v>
      </c>
      <c r="H24" s="175"/>
      <c r="I24" s="166" t="s">
        <v>102</v>
      </c>
    </row>
    <row r="25" spans="1:32" ht="12.75" customHeight="1">
      <c r="A25" s="163">
        <v>15</v>
      </c>
      <c r="B25" s="177" t="s">
        <v>144</v>
      </c>
      <c r="C25" s="175">
        <v>90193</v>
      </c>
      <c r="D25" s="39"/>
      <c r="E25" s="155">
        <v>621.5</v>
      </c>
      <c r="G25" s="175">
        <f>+E25*C25</f>
        <v>56054949.5</v>
      </c>
      <c r="H25" s="175"/>
      <c r="I25" s="166" t="s">
        <v>103</v>
      </c>
    </row>
    <row r="26" spans="1:32" ht="12.75" customHeight="1">
      <c r="A26" s="163">
        <v>16</v>
      </c>
      <c r="B26" s="177" t="s">
        <v>145</v>
      </c>
      <c r="C26" s="175">
        <v>5179290</v>
      </c>
      <c r="D26" s="39"/>
      <c r="E26" s="155">
        <v>11.520447133090988</v>
      </c>
      <c r="G26" s="175">
        <f>+E26*C26</f>
        <v>59667736.631946824</v>
      </c>
      <c r="H26" s="175"/>
      <c r="I26" s="166" t="s">
        <v>104</v>
      </c>
      <c r="J26" s="39"/>
    </row>
    <row r="27" spans="1:32" ht="12.75" customHeight="1">
      <c r="A27" s="163">
        <v>17</v>
      </c>
      <c r="B27" s="177" t="s">
        <v>146</v>
      </c>
      <c r="C27" s="175"/>
      <c r="D27" s="39"/>
      <c r="E27" s="155"/>
      <c r="G27" s="175"/>
      <c r="H27" s="175"/>
      <c r="I27" s="166"/>
    </row>
    <row r="28" spans="1:32" ht="12.75" customHeight="1">
      <c r="A28" s="163">
        <v>18</v>
      </c>
      <c r="B28" s="177" t="s">
        <v>147</v>
      </c>
      <c r="C28" s="175">
        <v>820600</v>
      </c>
      <c r="D28" s="39"/>
      <c r="E28" s="155">
        <v>-182.5</v>
      </c>
      <c r="G28" s="175">
        <f t="shared" ref="G28:G33" si="1">+E28*C28</f>
        <v>-149759500</v>
      </c>
      <c r="H28" s="175"/>
      <c r="I28" s="166" t="s">
        <v>105</v>
      </c>
      <c r="P28" s="39"/>
      <c r="Q28" s="39"/>
      <c r="R28" s="39"/>
      <c r="S28" s="39"/>
      <c r="T28" s="39"/>
      <c r="U28" s="39"/>
      <c r="V28" s="39"/>
      <c r="W28" s="39"/>
      <c r="X28" s="39"/>
      <c r="Y28" s="39"/>
      <c r="Z28" s="39"/>
      <c r="AA28" s="39"/>
      <c r="AB28" s="39"/>
      <c r="AC28" s="39"/>
      <c r="AD28" s="39"/>
      <c r="AE28" s="39"/>
      <c r="AF28" s="39"/>
    </row>
    <row r="29" spans="1:32" ht="12.75" customHeight="1">
      <c r="A29" s="163">
        <v>19</v>
      </c>
      <c r="B29" s="177" t="s">
        <v>148</v>
      </c>
      <c r="C29" s="175">
        <v>184403</v>
      </c>
      <c r="E29" s="155">
        <v>-163.19424079883305</v>
      </c>
      <c r="G29" s="175">
        <f t="shared" si="1"/>
        <v>-30093507.586027212</v>
      </c>
      <c r="I29" s="166" t="s">
        <v>106</v>
      </c>
      <c r="P29" s="39"/>
      <c r="Q29" s="39"/>
      <c r="R29" s="39"/>
      <c r="S29" s="39"/>
      <c r="T29" s="39"/>
      <c r="U29" s="39"/>
      <c r="V29" s="39"/>
      <c r="W29" s="39"/>
      <c r="X29" s="39"/>
      <c r="Y29" s="39"/>
      <c r="Z29" s="39"/>
      <c r="AA29" s="39"/>
      <c r="AB29" s="39"/>
      <c r="AC29" s="39"/>
      <c r="AD29" s="39"/>
      <c r="AE29" s="39"/>
      <c r="AF29" s="39"/>
    </row>
    <row r="30" spans="1:32" ht="12.75" customHeight="1">
      <c r="A30" s="163">
        <v>20</v>
      </c>
      <c r="B30" s="177" t="s">
        <v>149</v>
      </c>
      <c r="C30" s="175">
        <v>30805.720389999995</v>
      </c>
      <c r="D30" s="39"/>
      <c r="E30" s="155">
        <v>45.170795129356222</v>
      </c>
      <c r="G30" s="175">
        <f t="shared" si="1"/>
        <v>1391518.8845489214</v>
      </c>
      <c r="H30" s="175"/>
      <c r="I30" s="166" t="s">
        <v>107</v>
      </c>
      <c r="P30" s="39"/>
      <c r="Q30" s="39"/>
      <c r="R30" s="39"/>
      <c r="S30" s="39"/>
      <c r="T30" s="39"/>
      <c r="U30" s="39"/>
      <c r="V30" s="39"/>
      <c r="W30" s="39"/>
      <c r="X30" s="39"/>
      <c r="Y30" s="39"/>
      <c r="Z30" s="39"/>
      <c r="AA30" s="39"/>
      <c r="AB30" s="39"/>
      <c r="AC30" s="39"/>
      <c r="AD30" s="39"/>
      <c r="AE30" s="39"/>
      <c r="AF30" s="39"/>
    </row>
    <row r="31" spans="1:32" ht="12.75" customHeight="1">
      <c r="A31" s="163">
        <v>21</v>
      </c>
      <c r="B31" s="177" t="s">
        <v>150</v>
      </c>
      <c r="C31" s="175">
        <v>425072.3877100001</v>
      </c>
      <c r="E31" s="155">
        <v>45.101484496495445</v>
      </c>
      <c r="G31" s="175">
        <f t="shared" si="1"/>
        <v>19171395.704190869</v>
      </c>
      <c r="H31" s="175"/>
      <c r="I31" s="166" t="s">
        <v>108</v>
      </c>
    </row>
    <row r="32" spans="1:32" ht="12.75" customHeight="1">
      <c r="A32" s="163">
        <v>22</v>
      </c>
      <c r="B32" s="177" t="s">
        <v>151</v>
      </c>
      <c r="C32" s="175">
        <v>3812218.6199998311</v>
      </c>
      <c r="E32" s="155">
        <v>57.103117621998834</v>
      </c>
      <c r="G32" s="175">
        <f t="shared" si="1"/>
        <v>217689568.25862443</v>
      </c>
      <c r="H32" s="175"/>
      <c r="I32" s="166" t="s">
        <v>109</v>
      </c>
      <c r="P32" s="39"/>
      <c r="Q32" s="39"/>
      <c r="R32" s="39"/>
      <c r="S32" s="39"/>
      <c r="T32" s="39"/>
      <c r="U32" s="39"/>
      <c r="V32" s="39"/>
      <c r="W32" s="39"/>
      <c r="X32" s="39"/>
      <c r="Y32" s="39"/>
      <c r="Z32" s="39"/>
      <c r="AA32" s="39"/>
      <c r="AB32" s="39"/>
      <c r="AC32" s="39"/>
      <c r="AD32" s="39"/>
      <c r="AE32" s="39"/>
      <c r="AF32" s="39"/>
    </row>
    <row r="33" spans="1:32" ht="12.75" customHeight="1">
      <c r="A33" s="163">
        <v>23</v>
      </c>
      <c r="B33" s="67" t="s">
        <v>152</v>
      </c>
      <c r="C33" s="175">
        <v>48403588.951900184</v>
      </c>
      <c r="E33" s="155">
        <v>68.70536408190749</v>
      </c>
      <c r="G33" s="175">
        <f t="shared" si="1"/>
        <v>3325586201.8112969</v>
      </c>
      <c r="H33" s="175"/>
      <c r="I33" s="166" t="s">
        <v>110</v>
      </c>
    </row>
    <row r="34" spans="1:32" ht="12.75" customHeight="1">
      <c r="A34" s="163">
        <v>24</v>
      </c>
      <c r="B34" s="67" t="s">
        <v>153</v>
      </c>
      <c r="C34" s="180">
        <f>SUM(C16:C33)</f>
        <v>236062905</v>
      </c>
      <c r="D34" s="39"/>
      <c r="E34" s="173">
        <f>+G34/C34</f>
        <v>27.494889631222822</v>
      </c>
      <c r="G34" s="180">
        <f>SUM(G16:G33)</f>
        <v>6490523519.0008383</v>
      </c>
      <c r="P34" s="39"/>
      <c r="Q34" s="39"/>
      <c r="R34" s="39"/>
      <c r="S34" s="39"/>
      <c r="T34" s="39"/>
      <c r="U34" s="39"/>
      <c r="V34" s="39"/>
      <c r="W34" s="39"/>
      <c r="X34" s="39"/>
      <c r="Y34" s="39"/>
      <c r="Z34" s="39"/>
      <c r="AA34" s="39"/>
      <c r="AB34" s="39"/>
      <c r="AC34" s="39"/>
      <c r="AD34" s="39"/>
      <c r="AE34" s="39"/>
      <c r="AF34" s="39"/>
    </row>
    <row r="35" spans="1:32" ht="12.75" customHeight="1">
      <c r="A35" s="163">
        <v>25</v>
      </c>
      <c r="C35" s="165"/>
      <c r="G35" s="165"/>
      <c r="H35" s="165"/>
      <c r="P35" s="39"/>
      <c r="Q35" s="39"/>
      <c r="R35" s="39"/>
      <c r="S35" s="39"/>
      <c r="T35" s="39"/>
      <c r="U35" s="39"/>
      <c r="V35" s="39"/>
      <c r="W35" s="39"/>
      <c r="X35" s="39"/>
      <c r="Y35" s="39"/>
      <c r="Z35" s="39"/>
      <c r="AA35" s="39"/>
      <c r="AB35" s="39"/>
      <c r="AC35" s="39"/>
      <c r="AD35" s="39"/>
      <c r="AE35" s="39"/>
      <c r="AF35" s="39"/>
    </row>
    <row r="36" spans="1:32" ht="12.75" customHeight="1">
      <c r="A36" s="163">
        <v>26</v>
      </c>
      <c r="B36" s="181" t="s">
        <v>111</v>
      </c>
      <c r="C36" s="175"/>
      <c r="D36" s="39"/>
      <c r="E36" s="155"/>
      <c r="G36" s="175"/>
      <c r="H36" s="175"/>
      <c r="I36" s="57"/>
      <c r="J36" s="41"/>
      <c r="P36" s="39"/>
      <c r="Q36" s="39"/>
      <c r="R36" s="39"/>
      <c r="S36" s="39"/>
      <c r="T36" s="39"/>
      <c r="U36" s="39"/>
      <c r="V36" s="39"/>
      <c r="W36" s="39"/>
      <c r="X36" s="39"/>
      <c r="Y36" s="39"/>
      <c r="Z36" s="39"/>
      <c r="AA36" s="39"/>
      <c r="AB36" s="39"/>
      <c r="AC36" s="39"/>
      <c r="AD36" s="39"/>
      <c r="AE36" s="39"/>
      <c r="AF36" s="39"/>
    </row>
    <row r="37" spans="1:32" ht="12.75" customHeight="1">
      <c r="A37" s="163">
        <v>27</v>
      </c>
      <c r="B37" s="177" t="s">
        <v>154</v>
      </c>
      <c r="C37" s="175">
        <v>0</v>
      </c>
      <c r="D37" s="39"/>
      <c r="E37" s="155">
        <v>33.920418211503794</v>
      </c>
      <c r="G37" s="175">
        <f t="shared" ref="G37:G42" si="2">+E37*C37</f>
        <v>0</v>
      </c>
      <c r="H37" s="175"/>
      <c r="I37" s="166" t="s">
        <v>112</v>
      </c>
      <c r="J37" s="167"/>
      <c r="P37" s="39"/>
      <c r="Q37" s="39"/>
      <c r="R37" s="39"/>
      <c r="S37" s="39"/>
      <c r="T37" s="39"/>
      <c r="U37" s="39"/>
      <c r="V37" s="39"/>
      <c r="W37" s="39"/>
      <c r="X37" s="39"/>
      <c r="Y37" s="39"/>
      <c r="Z37" s="39"/>
      <c r="AA37" s="39"/>
      <c r="AB37" s="39"/>
      <c r="AC37" s="39"/>
      <c r="AD37" s="39"/>
      <c r="AE37" s="39"/>
      <c r="AF37" s="39"/>
    </row>
    <row r="38" spans="1:32" ht="12.75" customHeight="1">
      <c r="A38" s="163">
        <v>28</v>
      </c>
      <c r="B38" s="177" t="s">
        <v>155</v>
      </c>
      <c r="C38" s="175">
        <v>0</v>
      </c>
      <c r="D38" s="39"/>
      <c r="E38" s="155">
        <v>287.5</v>
      </c>
      <c r="G38" s="175">
        <f t="shared" si="2"/>
        <v>0</v>
      </c>
      <c r="H38" s="175"/>
      <c r="I38" s="166" t="s">
        <v>113</v>
      </c>
      <c r="J38" s="167"/>
      <c r="P38" s="39"/>
      <c r="Q38" s="39"/>
      <c r="R38" s="39"/>
      <c r="S38" s="39"/>
      <c r="T38" s="39"/>
      <c r="U38" s="39"/>
      <c r="V38" s="39"/>
      <c r="W38" s="39"/>
      <c r="X38" s="39"/>
      <c r="Y38" s="39"/>
      <c r="Z38" s="39"/>
      <c r="AA38" s="39"/>
      <c r="AB38" s="39"/>
      <c r="AC38" s="39"/>
      <c r="AD38" s="39"/>
      <c r="AE38" s="39"/>
      <c r="AF38" s="39"/>
    </row>
    <row r="39" spans="1:32" ht="12.75" customHeight="1">
      <c r="A39" s="163">
        <v>29</v>
      </c>
      <c r="B39" s="177" t="s">
        <v>156</v>
      </c>
      <c r="C39" s="175">
        <v>19741464</v>
      </c>
      <c r="D39" s="39"/>
      <c r="E39" s="155">
        <v>258.27627518594386</v>
      </c>
      <c r="G39" s="175">
        <f t="shared" si="2"/>
        <v>5098751788.6374044</v>
      </c>
      <c r="H39" s="175"/>
      <c r="I39" s="166" t="s">
        <v>114</v>
      </c>
      <c r="J39" s="167"/>
      <c r="P39" s="39"/>
      <c r="Q39" s="39"/>
      <c r="R39" s="39"/>
      <c r="S39" s="39"/>
      <c r="T39" s="39"/>
      <c r="U39" s="39"/>
      <c r="V39" s="39"/>
      <c r="W39" s="39"/>
      <c r="X39" s="39"/>
      <c r="Y39" s="39"/>
      <c r="Z39" s="39"/>
      <c r="AA39" s="39"/>
      <c r="AB39" s="39"/>
      <c r="AC39" s="39"/>
      <c r="AD39" s="39"/>
      <c r="AE39" s="39"/>
      <c r="AF39" s="39"/>
    </row>
    <row r="40" spans="1:32" ht="12.75" customHeight="1">
      <c r="A40" s="163">
        <v>30</v>
      </c>
      <c r="B40" s="177" t="s">
        <v>157</v>
      </c>
      <c r="C40" s="175">
        <v>1862237</v>
      </c>
      <c r="D40" s="39"/>
      <c r="E40" s="155">
        <v>22.477589949386751</v>
      </c>
      <c r="G40" s="175">
        <f t="shared" si="2"/>
        <v>41858599.674576133</v>
      </c>
      <c r="H40" s="175"/>
      <c r="I40" s="166" t="s">
        <v>115</v>
      </c>
      <c r="J40" s="41"/>
      <c r="P40" s="39"/>
      <c r="Q40" s="39"/>
      <c r="R40" s="39"/>
      <c r="S40" s="39"/>
      <c r="T40" s="39"/>
      <c r="U40" s="39"/>
      <c r="V40" s="39"/>
      <c r="W40" s="39"/>
      <c r="X40" s="39"/>
      <c r="Y40" s="39"/>
      <c r="Z40" s="39"/>
      <c r="AA40" s="39"/>
      <c r="AB40" s="39"/>
      <c r="AC40" s="39"/>
      <c r="AD40" s="39"/>
      <c r="AE40" s="39"/>
      <c r="AF40" s="39"/>
    </row>
    <row r="41" spans="1:32" ht="12.75" customHeight="1">
      <c r="A41" s="163">
        <v>31</v>
      </c>
      <c r="B41" s="177" t="s">
        <v>158</v>
      </c>
      <c r="C41" s="175">
        <v>0</v>
      </c>
      <c r="D41" s="39"/>
      <c r="E41" s="155">
        <v>75.625</v>
      </c>
      <c r="G41" s="175">
        <f t="shared" si="2"/>
        <v>0</v>
      </c>
      <c r="H41" s="175"/>
      <c r="I41" s="166" t="s">
        <v>116</v>
      </c>
      <c r="J41" s="41"/>
      <c r="P41" s="39"/>
      <c r="Q41" s="39"/>
      <c r="R41" s="39"/>
      <c r="S41" s="39"/>
      <c r="T41" s="39"/>
      <c r="U41" s="39"/>
      <c r="V41" s="39"/>
      <c r="W41" s="39"/>
      <c r="X41" s="39"/>
      <c r="Y41" s="39"/>
      <c r="Z41" s="39"/>
      <c r="AA41" s="39"/>
      <c r="AB41" s="39"/>
      <c r="AC41" s="39"/>
      <c r="AD41" s="39"/>
      <c r="AE41" s="39"/>
      <c r="AF41" s="39"/>
    </row>
    <row r="42" spans="1:32" ht="12.75" customHeight="1">
      <c r="A42" s="163">
        <v>32</v>
      </c>
      <c r="B42" s="177" t="s">
        <v>159</v>
      </c>
      <c r="C42" s="175">
        <v>0</v>
      </c>
      <c r="D42" s="39"/>
      <c r="E42" s="155">
        <v>34.5</v>
      </c>
      <c r="G42" s="175">
        <f t="shared" si="2"/>
        <v>0</v>
      </c>
      <c r="H42" s="175"/>
      <c r="I42" s="166" t="s">
        <v>117</v>
      </c>
      <c r="J42" s="167"/>
    </row>
    <row r="43" spans="1:32" ht="12.75" customHeight="1">
      <c r="A43" s="163">
        <v>33</v>
      </c>
      <c r="B43" s="177" t="s">
        <v>160</v>
      </c>
      <c r="C43" s="182">
        <f>SUM(C37:C42)</f>
        <v>21603701</v>
      </c>
      <c r="D43" s="39"/>
      <c r="E43" s="155">
        <f>+G43/C43</f>
        <v>237.95045063398999</v>
      </c>
      <c r="G43" s="182">
        <f>SUM(G37:G42)</f>
        <v>5140610388.3119802</v>
      </c>
      <c r="N43" s="168"/>
      <c r="P43" s="39"/>
      <c r="Q43" s="39"/>
      <c r="R43" s="39"/>
      <c r="S43" s="39"/>
      <c r="T43" s="39"/>
      <c r="U43" s="39"/>
      <c r="V43" s="39"/>
      <c r="W43" s="39"/>
      <c r="X43" s="39"/>
      <c r="Y43" s="39"/>
      <c r="Z43" s="39"/>
      <c r="AA43" s="39"/>
      <c r="AB43" s="39"/>
      <c r="AC43" s="39"/>
      <c r="AD43" s="39"/>
      <c r="AE43" s="39"/>
      <c r="AF43" s="39"/>
    </row>
    <row r="44" spans="1:32" ht="12.75" customHeight="1">
      <c r="A44" s="163">
        <v>34</v>
      </c>
      <c r="J44" s="167"/>
      <c r="P44" s="39"/>
      <c r="Q44" s="39"/>
      <c r="R44" s="39"/>
      <c r="S44" s="39"/>
      <c r="T44" s="39"/>
      <c r="U44" s="39"/>
      <c r="V44" s="39"/>
      <c r="W44" s="39"/>
      <c r="X44" s="39"/>
      <c r="Y44" s="39"/>
      <c r="Z44" s="39"/>
      <c r="AA44" s="39"/>
      <c r="AB44" s="39"/>
      <c r="AC44" s="39"/>
      <c r="AD44" s="39"/>
      <c r="AE44" s="39"/>
      <c r="AF44" s="39"/>
    </row>
    <row r="45" spans="1:32" ht="12.75" customHeight="1">
      <c r="A45" s="163">
        <v>35</v>
      </c>
      <c r="B45" s="55" t="s">
        <v>118</v>
      </c>
      <c r="C45" s="175"/>
      <c r="D45" s="39"/>
      <c r="E45" s="155"/>
      <c r="G45" s="175"/>
      <c r="H45" s="175"/>
      <c r="I45" s="57"/>
      <c r="J45" s="41"/>
      <c r="P45" s="39"/>
      <c r="Q45" s="39"/>
      <c r="R45" s="39"/>
      <c r="S45" s="39"/>
      <c r="T45" s="39"/>
      <c r="U45" s="39"/>
      <c r="V45" s="39"/>
      <c r="W45" s="39"/>
      <c r="X45" s="39"/>
      <c r="Y45" s="39"/>
      <c r="Z45" s="39"/>
      <c r="AA45" s="39"/>
      <c r="AB45" s="39"/>
      <c r="AC45" s="39"/>
      <c r="AD45" s="39"/>
      <c r="AE45" s="39"/>
      <c r="AF45" s="39"/>
    </row>
    <row r="46" spans="1:32" ht="12.75" customHeight="1">
      <c r="A46" s="163">
        <v>36</v>
      </c>
      <c r="B46" s="39" t="s">
        <v>161</v>
      </c>
      <c r="C46" s="175">
        <v>-541501.25751190004</v>
      </c>
      <c r="D46" s="39"/>
      <c r="E46" s="155">
        <v>36.5</v>
      </c>
      <c r="G46" s="175">
        <f>+E46*C46</f>
        <v>-19764795.89918435</v>
      </c>
      <c r="H46" s="175"/>
      <c r="I46" s="166" t="s">
        <v>119</v>
      </c>
      <c r="J46" s="167"/>
      <c r="P46" s="39"/>
      <c r="Q46" s="39"/>
      <c r="R46" s="39"/>
      <c r="S46" s="39"/>
      <c r="T46" s="39"/>
      <c r="U46" s="39"/>
      <c r="V46" s="39"/>
      <c r="W46" s="39"/>
      <c r="X46" s="39"/>
      <c r="Y46" s="39"/>
      <c r="Z46" s="39"/>
      <c r="AA46" s="39"/>
      <c r="AB46" s="39"/>
      <c r="AC46" s="39"/>
      <c r="AD46" s="39"/>
      <c r="AE46" s="39"/>
      <c r="AF46" s="39"/>
    </row>
    <row r="47" spans="1:32" ht="12.75" customHeight="1">
      <c r="A47" s="163">
        <v>37</v>
      </c>
      <c r="B47" s="39" t="s">
        <v>162</v>
      </c>
      <c r="C47" s="175">
        <v>-888735.91660999996</v>
      </c>
      <c r="D47" s="39"/>
      <c r="E47" s="155">
        <v>36.5</v>
      </c>
      <c r="G47" s="175">
        <f>+E47*C47</f>
        <v>-32438860.956264999</v>
      </c>
      <c r="H47" s="175"/>
      <c r="I47" s="166" t="s">
        <v>120</v>
      </c>
      <c r="J47" s="39"/>
      <c r="L47" s="175"/>
      <c r="M47" s="155"/>
      <c r="N47" s="155"/>
      <c r="O47" s="176"/>
      <c r="P47" s="39"/>
      <c r="Q47" s="39"/>
      <c r="R47" s="39"/>
      <c r="S47" s="39"/>
      <c r="T47" s="39"/>
      <c r="U47" s="39"/>
      <c r="V47" s="39"/>
      <c r="W47" s="39"/>
      <c r="X47" s="39"/>
      <c r="Y47" s="39"/>
      <c r="Z47" s="39"/>
      <c r="AA47" s="39"/>
      <c r="AB47" s="39"/>
      <c r="AC47" s="39"/>
      <c r="AD47" s="39"/>
      <c r="AE47" s="39"/>
      <c r="AF47" s="39"/>
    </row>
    <row r="48" spans="1:32" ht="12.75" customHeight="1">
      <c r="A48" s="163">
        <v>38</v>
      </c>
      <c r="B48" s="39" t="s">
        <v>163</v>
      </c>
      <c r="C48" s="182">
        <f>SUM(C46:C47)</f>
        <v>-1430237.1741219</v>
      </c>
      <c r="D48" s="39"/>
      <c r="E48" s="155">
        <f>+G48/C48</f>
        <v>36.5</v>
      </c>
      <c r="G48" s="182">
        <f>SUM(G46:G47)</f>
        <v>-52203656.855449349</v>
      </c>
      <c r="H48" s="39"/>
      <c r="I48" s="39"/>
      <c r="J48" s="39"/>
      <c r="P48" s="39"/>
      <c r="Q48" s="39"/>
      <c r="R48" s="39"/>
      <c r="S48" s="39"/>
      <c r="T48" s="39"/>
      <c r="U48" s="39"/>
      <c r="V48" s="39"/>
      <c r="W48" s="39"/>
      <c r="X48" s="39"/>
      <c r="Y48" s="39"/>
      <c r="Z48" s="39"/>
      <c r="AA48" s="39"/>
      <c r="AB48" s="39"/>
      <c r="AC48" s="39"/>
      <c r="AD48" s="39"/>
      <c r="AE48" s="39"/>
      <c r="AF48" s="39"/>
    </row>
    <row r="49" spans="1:32" ht="12.75" customHeight="1">
      <c r="A49" s="163">
        <v>39</v>
      </c>
      <c r="B49" s="39"/>
      <c r="C49" s="39"/>
      <c r="D49" s="39"/>
      <c r="E49" s="39"/>
      <c r="G49" s="39"/>
      <c r="H49" s="39"/>
      <c r="I49" s="39"/>
      <c r="J49" s="39"/>
      <c r="O49" s="39"/>
      <c r="P49" s="39"/>
      <c r="Q49" s="39"/>
      <c r="R49" s="39"/>
      <c r="S49" s="39"/>
      <c r="T49" s="39"/>
      <c r="U49" s="39"/>
      <c r="V49" s="39"/>
      <c r="W49" s="39"/>
      <c r="X49" s="39"/>
      <c r="Y49" s="39"/>
      <c r="Z49" s="39"/>
      <c r="AA49" s="39"/>
      <c r="AB49" s="39"/>
      <c r="AC49" s="39"/>
      <c r="AD49" s="39"/>
      <c r="AE49" s="39"/>
      <c r="AF49" s="39"/>
    </row>
    <row r="50" spans="1:32" ht="12.75" customHeight="1">
      <c r="A50" s="163">
        <v>40</v>
      </c>
      <c r="B50" s="56" t="s">
        <v>164</v>
      </c>
      <c r="C50" s="182">
        <f>+C48+C43+C34</f>
        <v>256236368.82587808</v>
      </c>
      <c r="D50" s="39"/>
      <c r="E50" s="155">
        <f>+G50/C50</f>
        <v>45.188473063032177</v>
      </c>
      <c r="G50" s="182">
        <f>+G48+G43+G34</f>
        <v>11578930250.457369</v>
      </c>
      <c r="H50" s="39"/>
      <c r="I50" s="39"/>
      <c r="J50" s="39"/>
      <c r="O50" s="39"/>
      <c r="P50" s="39"/>
      <c r="Q50" s="39"/>
      <c r="R50" s="39"/>
      <c r="S50" s="39"/>
      <c r="T50" s="39"/>
      <c r="U50" s="39"/>
      <c r="V50" s="39"/>
      <c r="W50" s="39"/>
      <c r="X50" s="39"/>
      <c r="Y50" s="39"/>
      <c r="Z50" s="39"/>
      <c r="AA50" s="39"/>
      <c r="AB50" s="39"/>
      <c r="AC50" s="39"/>
      <c r="AD50" s="39"/>
      <c r="AE50" s="39"/>
      <c r="AF50" s="39"/>
    </row>
    <row r="51" spans="1:32" ht="12.75" customHeight="1">
      <c r="A51" s="163">
        <v>41</v>
      </c>
      <c r="B51" s="39"/>
      <c r="C51" s="39"/>
      <c r="D51" s="39"/>
      <c r="E51" s="39"/>
      <c r="G51" s="39"/>
      <c r="H51" s="39"/>
      <c r="I51" s="39"/>
      <c r="J51" s="39"/>
      <c r="O51" s="176"/>
      <c r="P51" s="39"/>
      <c r="Q51" s="39"/>
      <c r="R51" s="39"/>
      <c r="S51" s="39"/>
      <c r="T51" s="39"/>
      <c r="U51" s="39"/>
      <c r="V51" s="39"/>
      <c r="W51" s="39"/>
      <c r="X51" s="39"/>
      <c r="Y51" s="39"/>
      <c r="Z51" s="39"/>
      <c r="AA51" s="39"/>
      <c r="AB51" s="39"/>
      <c r="AC51" s="39"/>
      <c r="AD51" s="39"/>
      <c r="AE51" s="39"/>
      <c r="AF51" s="39"/>
    </row>
    <row r="52" spans="1:32" ht="12.75" customHeight="1">
      <c r="A52" s="163">
        <v>42</v>
      </c>
      <c r="B52" s="55" t="s">
        <v>121</v>
      </c>
      <c r="C52" s="175">
        <f>+C50</f>
        <v>256236368.82587808</v>
      </c>
      <c r="D52" s="39"/>
      <c r="E52" s="155">
        <f>G52/C52</f>
        <v>45.188473063032177</v>
      </c>
      <c r="G52" s="176">
        <f>+G50</f>
        <v>11578930250.457369</v>
      </c>
      <c r="H52" s="176"/>
      <c r="I52" s="57"/>
      <c r="J52" s="39"/>
      <c r="O52" s="39"/>
      <c r="P52" s="39"/>
      <c r="Q52" s="39"/>
      <c r="R52" s="39"/>
      <c r="S52" s="39"/>
      <c r="T52" s="39"/>
      <c r="U52" s="39"/>
      <c r="V52" s="39"/>
      <c r="W52" s="39"/>
      <c r="X52" s="39"/>
      <c r="Y52" s="39"/>
      <c r="Z52" s="39"/>
      <c r="AA52" s="39"/>
      <c r="AB52" s="39"/>
      <c r="AC52" s="39"/>
      <c r="AD52" s="39"/>
      <c r="AE52" s="39"/>
      <c r="AF52" s="39"/>
    </row>
    <row r="53" spans="1:32" ht="12.75" customHeight="1">
      <c r="A53" s="163">
        <v>43</v>
      </c>
      <c r="B53" s="39"/>
      <c r="C53" s="175"/>
      <c r="D53" s="39"/>
      <c r="E53" s="155"/>
      <c r="G53" s="39"/>
      <c r="H53" s="39"/>
      <c r="I53" s="57"/>
      <c r="J53" s="39"/>
      <c r="O53" s="39"/>
      <c r="P53" s="39"/>
      <c r="Q53" s="39"/>
      <c r="R53" s="39"/>
      <c r="S53" s="39"/>
      <c r="T53" s="39"/>
      <c r="U53" s="39"/>
      <c r="V53" s="39"/>
      <c r="W53" s="39"/>
      <c r="X53" s="39"/>
      <c r="Y53" s="39"/>
      <c r="Z53" s="39"/>
      <c r="AA53" s="39"/>
      <c r="AB53" s="39"/>
      <c r="AC53" s="39"/>
      <c r="AD53" s="39"/>
      <c r="AE53" s="39"/>
      <c r="AF53" s="39"/>
    </row>
    <row r="54" spans="1:32" ht="12.75" customHeight="1">
      <c r="A54" s="163">
        <v>44</v>
      </c>
      <c r="B54" s="43" t="s">
        <v>122</v>
      </c>
      <c r="C54" s="43"/>
      <c r="D54" s="43"/>
      <c r="E54" s="183">
        <f>+E13</f>
        <v>45.909364142833724</v>
      </c>
      <c r="J54" s="39"/>
      <c r="K54" s="175"/>
      <c r="O54" s="175"/>
      <c r="P54" s="39"/>
      <c r="Q54" s="39"/>
      <c r="R54" s="39"/>
      <c r="S54" s="39"/>
      <c r="T54" s="39"/>
      <c r="U54" s="39"/>
      <c r="V54" s="39"/>
      <c r="W54" s="39"/>
      <c r="X54" s="39"/>
      <c r="Y54" s="39"/>
      <c r="Z54" s="39"/>
      <c r="AA54" s="39"/>
      <c r="AB54" s="39"/>
      <c r="AC54" s="39"/>
      <c r="AD54" s="39"/>
      <c r="AE54" s="39"/>
      <c r="AF54" s="39"/>
    </row>
    <row r="55" spans="1:32" ht="12.75" customHeight="1">
      <c r="A55" s="163">
        <v>45</v>
      </c>
      <c r="B55" s="43" t="s">
        <v>123</v>
      </c>
      <c r="C55" s="43"/>
      <c r="D55" s="43"/>
      <c r="E55" s="184">
        <f>+E52</f>
        <v>45.188473063032177</v>
      </c>
      <c r="J55" s="39"/>
      <c r="O55" s="175"/>
      <c r="P55" s="39"/>
      <c r="Q55" s="39"/>
      <c r="R55" s="39"/>
      <c r="S55" s="39"/>
      <c r="T55" s="39"/>
      <c r="U55" s="39"/>
      <c r="V55" s="39"/>
      <c r="W55" s="39"/>
      <c r="X55" s="39"/>
      <c r="Y55" s="39"/>
      <c r="Z55" s="39"/>
      <c r="AA55" s="39"/>
      <c r="AB55" s="39"/>
      <c r="AC55" s="39"/>
      <c r="AD55" s="39"/>
      <c r="AE55" s="39"/>
      <c r="AF55" s="39"/>
    </row>
    <row r="56" spans="1:32" ht="12.75" customHeight="1" thickBot="1">
      <c r="A56" s="163">
        <v>46</v>
      </c>
      <c r="B56" s="43" t="s">
        <v>124</v>
      </c>
      <c r="C56" s="43"/>
      <c r="D56" s="43"/>
      <c r="E56" s="185">
        <f>+E54-E55</f>
        <v>0.72089107980154665</v>
      </c>
      <c r="G56" s="175"/>
      <c r="J56" s="41"/>
      <c r="M56" s="186"/>
      <c r="N56" s="186"/>
      <c r="O56" s="175"/>
      <c r="P56" s="39"/>
      <c r="Q56" s="39"/>
      <c r="R56" s="39"/>
      <c r="S56" s="39"/>
      <c r="T56" s="39"/>
      <c r="U56" s="39"/>
      <c r="V56" s="39"/>
      <c r="W56" s="39"/>
      <c r="X56" s="39"/>
      <c r="Y56" s="39"/>
      <c r="Z56" s="39"/>
      <c r="AA56" s="39"/>
      <c r="AB56" s="39"/>
      <c r="AC56" s="39"/>
      <c r="AD56" s="39"/>
      <c r="AE56" s="39"/>
      <c r="AF56" s="39"/>
    </row>
    <row r="57" spans="1:32" ht="12.75" customHeight="1" thickTop="1">
      <c r="A57" s="163">
        <v>47</v>
      </c>
      <c r="G57" s="175"/>
      <c r="J57" s="187"/>
      <c r="M57" s="155"/>
      <c r="N57" s="155"/>
      <c r="O57" s="175"/>
      <c r="P57" s="39"/>
      <c r="Q57" s="39"/>
      <c r="R57" s="39"/>
      <c r="S57" s="39"/>
      <c r="T57" s="39"/>
      <c r="U57" s="39"/>
      <c r="V57" s="39"/>
      <c r="W57" s="39"/>
      <c r="X57" s="39"/>
      <c r="Y57" s="39"/>
      <c r="Z57" s="39"/>
      <c r="AA57" s="39"/>
      <c r="AB57" s="39"/>
      <c r="AC57" s="39"/>
      <c r="AD57" s="39"/>
      <c r="AE57" s="39"/>
      <c r="AF57" s="39"/>
    </row>
    <row r="58" spans="1:32" ht="12.75" customHeight="1">
      <c r="A58" s="163">
        <v>48</v>
      </c>
      <c r="B58" s="188" t="s">
        <v>125</v>
      </c>
      <c r="G58" s="175">
        <f>+C52/365</f>
        <v>702017.44883802219</v>
      </c>
      <c r="J58" s="187"/>
      <c r="M58" s="155"/>
      <c r="N58" s="155"/>
      <c r="O58" s="39"/>
      <c r="P58" s="39"/>
      <c r="Q58" s="39"/>
      <c r="R58" s="39"/>
      <c r="S58" s="39"/>
      <c r="T58" s="39"/>
      <c r="U58" s="39"/>
      <c r="V58" s="39"/>
      <c r="W58" s="39"/>
      <c r="X58" s="39"/>
      <c r="Y58" s="39"/>
      <c r="Z58" s="39"/>
      <c r="AA58" s="39"/>
      <c r="AB58" s="39"/>
      <c r="AC58" s="39"/>
      <c r="AD58" s="39"/>
      <c r="AE58" s="39"/>
      <c r="AF58" s="39"/>
    </row>
    <row r="59" spans="1:32" ht="12.75" customHeight="1">
      <c r="A59" s="163">
        <v>49</v>
      </c>
      <c r="G59" s="175"/>
      <c r="J59" s="41"/>
      <c r="O59" s="39"/>
      <c r="P59" s="39"/>
      <c r="Q59" s="39"/>
      <c r="R59" s="39"/>
      <c r="S59" s="39"/>
      <c r="T59" s="39"/>
      <c r="U59" s="39"/>
      <c r="V59" s="39"/>
      <c r="W59" s="39"/>
      <c r="X59" s="39"/>
      <c r="Y59" s="39"/>
      <c r="Z59" s="39"/>
      <c r="AA59" s="39"/>
      <c r="AB59" s="39"/>
      <c r="AC59" s="39"/>
      <c r="AD59" s="39"/>
      <c r="AE59" s="39"/>
      <c r="AF59" s="39"/>
    </row>
    <row r="60" spans="1:32" ht="12.75" customHeight="1" thickBot="1">
      <c r="A60" s="163">
        <v>50</v>
      </c>
      <c r="B60" s="55" t="s">
        <v>126</v>
      </c>
      <c r="G60" s="189">
        <f>+G58*E56</f>
        <v>506078.11673236883</v>
      </c>
      <c r="J60" s="41"/>
      <c r="O60" s="175"/>
      <c r="P60" s="39"/>
      <c r="Q60" s="39"/>
      <c r="R60" s="39"/>
      <c r="S60" s="39"/>
      <c r="T60" s="39"/>
      <c r="U60" s="39"/>
      <c r="V60" s="39"/>
      <c r="W60" s="39"/>
      <c r="X60" s="39"/>
      <c r="Y60" s="39"/>
      <c r="Z60" s="39"/>
      <c r="AA60" s="39"/>
      <c r="AB60" s="39"/>
      <c r="AC60" s="39"/>
      <c r="AD60" s="39"/>
      <c r="AE60" s="39"/>
      <c r="AF60" s="39"/>
    </row>
    <row r="61" spans="1:32" ht="12.75" customHeight="1" thickTop="1">
      <c r="A61" s="163">
        <v>51</v>
      </c>
      <c r="G61" s="39"/>
      <c r="J61" s="39"/>
      <c r="O61" s="175"/>
      <c r="P61" s="39"/>
      <c r="Q61" s="39"/>
      <c r="R61" s="39"/>
      <c r="S61" s="39"/>
      <c r="T61" s="39"/>
      <c r="U61" s="39"/>
      <c r="V61" s="39"/>
      <c r="W61" s="39"/>
      <c r="X61" s="39"/>
      <c r="Y61" s="39"/>
      <c r="Z61" s="39"/>
      <c r="AA61" s="39"/>
      <c r="AB61" s="39"/>
      <c r="AC61" s="39"/>
      <c r="AD61" s="39"/>
      <c r="AE61" s="39"/>
      <c r="AF61" s="39"/>
    </row>
    <row r="62" spans="1:32" ht="12.75" customHeight="1">
      <c r="A62" s="163">
        <v>52</v>
      </c>
      <c r="C62" s="146" t="s">
        <v>629</v>
      </c>
      <c r="G62" s="192">
        <v>5424742</v>
      </c>
      <c r="J62" s="187"/>
      <c r="O62" s="176"/>
      <c r="P62" s="39"/>
      <c r="Q62" s="39"/>
      <c r="R62" s="39"/>
      <c r="S62" s="39"/>
      <c r="T62" s="39"/>
      <c r="U62" s="39"/>
      <c r="V62" s="39"/>
      <c r="W62" s="39"/>
      <c r="X62" s="39"/>
      <c r="Y62" s="39"/>
      <c r="Z62" s="39"/>
      <c r="AA62" s="39"/>
      <c r="AB62" s="39"/>
      <c r="AC62" s="39"/>
      <c r="AD62" s="39"/>
      <c r="AE62" s="39"/>
      <c r="AF62" s="39"/>
    </row>
    <row r="63" spans="1:32" ht="12.75" customHeight="1">
      <c r="A63" s="163">
        <v>53</v>
      </c>
      <c r="G63" s="39"/>
      <c r="J63" s="190"/>
      <c r="P63" s="39"/>
      <c r="Q63" s="39"/>
      <c r="R63" s="39"/>
      <c r="S63" s="39"/>
      <c r="T63" s="39"/>
      <c r="U63" s="39"/>
      <c r="V63" s="39"/>
      <c r="W63" s="39"/>
      <c r="X63" s="39"/>
      <c r="Y63" s="39"/>
      <c r="Z63" s="39"/>
      <c r="AA63" s="39"/>
      <c r="AB63" s="39"/>
      <c r="AC63" s="39"/>
      <c r="AD63" s="39"/>
      <c r="AE63" s="39"/>
      <c r="AF63" s="39"/>
    </row>
    <row r="64" spans="1:32" ht="12.75" customHeight="1" thickBot="1">
      <c r="A64" s="163">
        <v>54</v>
      </c>
      <c r="B64" s="39"/>
      <c r="C64" s="39" t="s">
        <v>127</v>
      </c>
      <c r="D64" s="39"/>
      <c r="E64" s="39"/>
      <c r="G64" s="193">
        <f>G60-G62</f>
        <v>-4918663.8832676308</v>
      </c>
      <c r="H64" s="39"/>
      <c r="I64" s="39"/>
      <c r="J64" s="190"/>
      <c r="P64" s="39"/>
      <c r="Q64" s="39"/>
      <c r="R64" s="39"/>
      <c r="S64" s="39"/>
      <c r="T64" s="39"/>
      <c r="U64" s="39"/>
      <c r="V64" s="39"/>
      <c r="W64" s="39"/>
      <c r="X64" s="39"/>
      <c r="Y64" s="39"/>
      <c r="Z64" s="39"/>
      <c r="AA64" s="39"/>
      <c r="AB64" s="39"/>
      <c r="AC64" s="39"/>
      <c r="AD64" s="39"/>
      <c r="AE64" s="39"/>
      <c r="AF64" s="39"/>
    </row>
    <row r="65" spans="1:32" ht="12.75" customHeight="1" thickTop="1">
      <c r="A65" s="163">
        <v>55</v>
      </c>
      <c r="B65" s="39"/>
      <c r="C65" s="39"/>
      <c r="D65" s="39"/>
      <c r="E65" s="39"/>
      <c r="G65" s="39"/>
      <c r="H65" s="39"/>
      <c r="I65" s="39"/>
      <c r="J65" s="39"/>
      <c r="K65" s="39"/>
      <c r="P65" s="39"/>
      <c r="Q65" s="39"/>
      <c r="R65" s="39"/>
      <c r="S65" s="39"/>
      <c r="T65" s="39"/>
      <c r="U65" s="39"/>
      <c r="V65" s="39"/>
      <c r="W65" s="39"/>
      <c r="X65" s="39"/>
      <c r="Y65" s="39"/>
      <c r="Z65" s="39"/>
      <c r="AA65" s="39"/>
      <c r="AB65" s="39"/>
      <c r="AC65" s="39"/>
      <c r="AD65" s="39"/>
      <c r="AE65" s="39"/>
      <c r="AF65" s="39"/>
    </row>
    <row r="66" spans="1:32" ht="12.75" customHeight="1">
      <c r="A66" s="39"/>
      <c r="B66" s="39"/>
      <c r="C66" s="39"/>
      <c r="D66" s="39"/>
      <c r="E66" s="39"/>
      <c r="G66" s="39"/>
      <c r="H66" s="39"/>
      <c r="I66" s="39"/>
      <c r="J66" s="39"/>
      <c r="K66" s="39"/>
      <c r="P66" s="39"/>
      <c r="Q66" s="39"/>
      <c r="R66" s="39"/>
      <c r="S66" s="39"/>
      <c r="T66" s="39"/>
      <c r="U66" s="39"/>
      <c r="V66" s="39"/>
      <c r="W66" s="39"/>
      <c r="X66" s="39"/>
      <c r="Y66" s="39"/>
      <c r="Z66" s="39"/>
      <c r="AA66" s="39"/>
      <c r="AB66" s="39"/>
      <c r="AC66" s="39"/>
      <c r="AD66" s="39"/>
      <c r="AE66" s="39"/>
      <c r="AF66" s="39"/>
    </row>
    <row r="67" spans="1:32" ht="12.75" customHeight="1">
      <c r="A67" s="39"/>
      <c r="B67" s="39"/>
      <c r="C67" s="39"/>
      <c r="D67" s="39"/>
      <c r="E67" s="39"/>
      <c r="G67" s="39"/>
      <c r="H67" s="39"/>
      <c r="I67" s="39"/>
      <c r="J67" s="39"/>
      <c r="K67" s="39"/>
      <c r="P67" s="39"/>
      <c r="Q67" s="39"/>
      <c r="R67" s="39"/>
      <c r="S67" s="39"/>
      <c r="T67" s="39"/>
      <c r="U67" s="39"/>
      <c r="V67" s="39"/>
      <c r="W67" s="39"/>
      <c r="X67" s="39"/>
      <c r="Y67" s="39"/>
      <c r="Z67" s="39"/>
      <c r="AA67" s="39"/>
      <c r="AB67" s="39"/>
      <c r="AC67" s="39"/>
      <c r="AD67" s="39"/>
      <c r="AE67" s="39"/>
      <c r="AF67" s="39"/>
    </row>
    <row r="68" spans="1:32" ht="12.75" customHeight="1">
      <c r="A68" s="39"/>
      <c r="B68" s="39"/>
      <c r="C68" s="39"/>
      <c r="D68" s="39"/>
      <c r="E68" s="39"/>
      <c r="G68" s="39"/>
      <c r="H68" s="39"/>
      <c r="I68" s="39"/>
      <c r="J68" s="39"/>
      <c r="K68" s="39"/>
      <c r="P68" s="39"/>
      <c r="Q68" s="39"/>
      <c r="R68" s="39"/>
      <c r="S68" s="39"/>
      <c r="T68" s="39"/>
      <c r="U68" s="39"/>
      <c r="V68" s="39"/>
      <c r="W68" s="39"/>
      <c r="X68" s="39"/>
      <c r="Y68" s="39"/>
      <c r="Z68" s="39"/>
      <c r="AA68" s="39"/>
      <c r="AB68" s="39"/>
      <c r="AC68" s="39"/>
      <c r="AD68" s="39"/>
      <c r="AE68" s="39"/>
      <c r="AF68" s="39"/>
    </row>
    <row r="69" spans="1:32" ht="12.75" customHeight="1">
      <c r="A69" s="39"/>
      <c r="B69" s="39"/>
      <c r="C69" s="39"/>
      <c r="D69" s="39"/>
      <c r="E69" s="39"/>
      <c r="G69" s="39"/>
      <c r="H69" s="39"/>
      <c r="I69" s="39"/>
      <c r="J69" s="39"/>
      <c r="K69" s="39"/>
      <c r="P69" s="39"/>
      <c r="Q69" s="39"/>
      <c r="R69" s="39"/>
      <c r="S69" s="39"/>
      <c r="T69" s="39"/>
      <c r="U69" s="39"/>
      <c r="V69" s="39"/>
      <c r="W69" s="39"/>
      <c r="X69" s="39"/>
      <c r="Y69" s="39"/>
      <c r="Z69" s="39"/>
      <c r="AA69" s="39"/>
      <c r="AB69" s="39"/>
      <c r="AC69" s="39"/>
      <c r="AD69" s="39"/>
      <c r="AE69" s="39"/>
      <c r="AF69" s="39"/>
    </row>
    <row r="70" spans="1:32" ht="12.75" customHeight="1">
      <c r="A70" s="39"/>
      <c r="J70" s="39"/>
      <c r="K70" s="39"/>
      <c r="P70" s="39"/>
      <c r="Q70" s="39"/>
      <c r="R70" s="39"/>
      <c r="S70" s="39"/>
      <c r="T70" s="39"/>
      <c r="U70" s="39"/>
      <c r="V70" s="39"/>
      <c r="W70" s="39"/>
      <c r="X70" s="39"/>
      <c r="Y70" s="39"/>
      <c r="Z70" s="39"/>
      <c r="AA70" s="39"/>
      <c r="AB70" s="39"/>
      <c r="AC70" s="39"/>
      <c r="AD70" s="39"/>
      <c r="AE70" s="39"/>
      <c r="AF70" s="39"/>
    </row>
    <row r="71" spans="1:32" ht="12.75" customHeight="1">
      <c r="A71" s="39"/>
      <c r="B71" s="39"/>
      <c r="C71" s="39"/>
      <c r="D71" s="39"/>
      <c r="E71" s="39"/>
      <c r="G71" s="39"/>
      <c r="H71" s="39"/>
      <c r="I71" s="39"/>
      <c r="J71" s="39"/>
      <c r="K71" s="39"/>
      <c r="P71" s="39"/>
      <c r="Q71" s="39"/>
      <c r="R71" s="39"/>
      <c r="S71" s="39"/>
      <c r="T71" s="39"/>
      <c r="U71" s="39"/>
      <c r="V71" s="39"/>
      <c r="W71" s="39"/>
      <c r="X71" s="39"/>
      <c r="Y71" s="39"/>
      <c r="Z71" s="39"/>
      <c r="AA71" s="39"/>
      <c r="AB71" s="39"/>
      <c r="AC71" s="39"/>
      <c r="AD71" s="39"/>
      <c r="AE71" s="39"/>
      <c r="AF71" s="39"/>
    </row>
    <row r="72" spans="1:32" ht="12.75" customHeight="1">
      <c r="A72" s="39"/>
      <c r="B72" s="39"/>
      <c r="C72" s="39"/>
      <c r="D72" s="39"/>
      <c r="E72" s="39"/>
      <c r="G72" s="39"/>
      <c r="H72" s="39"/>
      <c r="I72" s="39"/>
      <c r="J72" s="39"/>
      <c r="K72" s="39"/>
      <c r="P72" s="39"/>
      <c r="Q72" s="39"/>
      <c r="R72" s="39"/>
      <c r="S72" s="39"/>
      <c r="T72" s="39"/>
      <c r="U72" s="39"/>
      <c r="V72" s="39"/>
      <c r="W72" s="39"/>
      <c r="X72" s="39"/>
      <c r="Y72" s="39"/>
      <c r="Z72" s="39"/>
      <c r="AA72" s="39"/>
      <c r="AB72" s="39"/>
      <c r="AC72" s="39"/>
      <c r="AD72" s="39"/>
      <c r="AE72" s="39"/>
      <c r="AF72" s="39"/>
    </row>
    <row r="73" spans="1:32" ht="12.75" customHeight="1">
      <c r="A73" s="39"/>
      <c r="B73" s="39"/>
      <c r="C73" s="39"/>
      <c r="D73" s="39"/>
      <c r="E73" s="39"/>
      <c r="G73" s="39"/>
      <c r="H73" s="39"/>
      <c r="I73" s="39"/>
      <c r="J73" s="39"/>
      <c r="K73" s="39"/>
      <c r="P73" s="39"/>
      <c r="Q73" s="39"/>
      <c r="R73" s="39"/>
      <c r="S73" s="39"/>
      <c r="T73" s="39"/>
      <c r="U73" s="39"/>
      <c r="V73" s="39"/>
      <c r="W73" s="39"/>
      <c r="X73" s="39"/>
      <c r="Y73" s="39"/>
      <c r="Z73" s="39"/>
      <c r="AA73" s="39"/>
      <c r="AB73" s="39"/>
      <c r="AC73" s="39"/>
      <c r="AD73" s="39"/>
      <c r="AE73" s="39"/>
      <c r="AF73" s="39"/>
    </row>
    <row r="74" spans="1:32" ht="12.75" customHeight="1">
      <c r="A74" s="39"/>
      <c r="B74" s="39"/>
      <c r="C74" s="39"/>
      <c r="D74" s="39"/>
      <c r="E74" s="39"/>
      <c r="G74" s="39"/>
      <c r="H74" s="39"/>
      <c r="I74" s="39"/>
      <c r="J74" s="39"/>
      <c r="K74" s="39"/>
      <c r="P74" s="39"/>
      <c r="Q74" s="39"/>
      <c r="R74" s="39"/>
      <c r="S74" s="39"/>
      <c r="T74" s="39"/>
      <c r="U74" s="39"/>
      <c r="V74" s="39"/>
      <c r="W74" s="39"/>
      <c r="X74" s="39"/>
      <c r="Y74" s="39"/>
      <c r="Z74" s="39"/>
      <c r="AA74" s="39"/>
      <c r="AB74" s="39"/>
      <c r="AC74" s="39"/>
      <c r="AD74" s="39"/>
      <c r="AE74" s="39"/>
      <c r="AF74" s="39"/>
    </row>
    <row r="75" spans="1:32" ht="12.75" customHeight="1">
      <c r="A75" s="39"/>
      <c r="B75" s="39"/>
      <c r="C75" s="39"/>
      <c r="D75" s="39"/>
      <c r="E75" s="39"/>
      <c r="G75" s="39"/>
      <c r="H75" s="39"/>
      <c r="I75" s="39"/>
      <c r="J75" s="39"/>
      <c r="K75" s="39"/>
      <c r="P75" s="39"/>
      <c r="Q75" s="39"/>
      <c r="R75" s="39"/>
      <c r="S75" s="39"/>
      <c r="T75" s="39"/>
      <c r="U75" s="39"/>
      <c r="V75" s="39"/>
      <c r="W75" s="39"/>
      <c r="X75" s="39"/>
      <c r="Y75" s="39"/>
      <c r="Z75" s="39"/>
      <c r="AA75" s="39"/>
      <c r="AB75" s="39"/>
      <c r="AC75" s="39"/>
      <c r="AD75" s="39"/>
      <c r="AE75" s="39"/>
      <c r="AF75" s="39"/>
    </row>
    <row r="76" spans="1:32" ht="12.75" customHeight="1">
      <c r="A76" s="39"/>
      <c r="B76" s="39"/>
      <c r="C76" s="39"/>
      <c r="D76" s="39"/>
      <c r="E76" s="39"/>
      <c r="G76" s="39"/>
      <c r="H76" s="39"/>
      <c r="I76" s="39"/>
      <c r="J76" s="39"/>
      <c r="K76" s="39"/>
      <c r="P76" s="39"/>
      <c r="Q76" s="39"/>
      <c r="R76" s="39"/>
      <c r="S76" s="39"/>
      <c r="T76" s="39"/>
      <c r="U76" s="39"/>
      <c r="V76" s="39"/>
      <c r="W76" s="39"/>
      <c r="X76" s="39"/>
      <c r="Y76" s="39"/>
      <c r="Z76" s="39"/>
      <c r="AA76" s="39"/>
      <c r="AB76" s="39"/>
      <c r="AC76" s="39"/>
      <c r="AD76" s="39"/>
      <c r="AE76" s="39"/>
      <c r="AF76" s="39"/>
    </row>
    <row r="77" spans="1:32" ht="12.75" customHeight="1">
      <c r="A77" s="39"/>
      <c r="B77" s="39"/>
      <c r="C77" s="39"/>
      <c r="D77" s="39"/>
      <c r="E77" s="39"/>
      <c r="G77" s="39"/>
      <c r="H77" s="39"/>
      <c r="I77" s="39"/>
      <c r="J77" s="39"/>
      <c r="K77" s="39"/>
      <c r="P77" s="39"/>
      <c r="Q77" s="39"/>
      <c r="R77" s="39"/>
      <c r="S77" s="39"/>
      <c r="T77" s="39"/>
      <c r="U77" s="39"/>
      <c r="V77" s="39"/>
      <c r="W77" s="39"/>
      <c r="X77" s="39"/>
      <c r="Y77" s="39"/>
      <c r="Z77" s="39"/>
      <c r="AA77" s="39"/>
      <c r="AB77" s="39"/>
      <c r="AC77" s="39"/>
      <c r="AD77" s="39"/>
      <c r="AE77" s="39"/>
      <c r="AF77" s="39"/>
    </row>
    <row r="78" spans="1:32" ht="12.75" customHeight="1">
      <c r="A78" s="39"/>
      <c r="B78" s="39"/>
      <c r="C78" s="39"/>
      <c r="D78" s="39"/>
      <c r="E78" s="39"/>
      <c r="G78" s="39"/>
      <c r="H78" s="39"/>
      <c r="I78" s="39"/>
      <c r="J78" s="39"/>
      <c r="K78" s="39"/>
      <c r="P78" s="39"/>
      <c r="Q78" s="39"/>
      <c r="R78" s="39"/>
      <c r="S78" s="39"/>
      <c r="T78" s="39"/>
      <c r="U78" s="39"/>
      <c r="V78" s="39"/>
      <c r="W78" s="39"/>
      <c r="X78" s="39"/>
      <c r="Y78" s="39"/>
      <c r="Z78" s="39"/>
      <c r="AA78" s="39"/>
      <c r="AB78" s="39"/>
      <c r="AC78" s="39"/>
      <c r="AD78" s="39"/>
      <c r="AE78" s="39"/>
      <c r="AF78" s="39"/>
    </row>
    <row r="79" spans="1:32" ht="12.75" customHeight="1">
      <c r="A79" s="39"/>
      <c r="B79" s="39"/>
      <c r="C79" s="39"/>
      <c r="D79" s="39"/>
      <c r="E79" s="39"/>
      <c r="G79" s="39"/>
      <c r="H79" s="39"/>
      <c r="I79" s="39"/>
      <c r="J79" s="39"/>
      <c r="K79" s="39"/>
      <c r="P79" s="39"/>
      <c r="Q79" s="39"/>
      <c r="R79" s="39"/>
      <c r="S79" s="39"/>
      <c r="T79" s="39"/>
      <c r="U79" s="39"/>
      <c r="V79" s="39"/>
      <c r="W79" s="39"/>
      <c r="X79" s="39"/>
      <c r="Y79" s="39"/>
      <c r="Z79" s="39"/>
      <c r="AA79" s="39"/>
      <c r="AB79" s="39"/>
      <c r="AC79" s="39"/>
      <c r="AD79" s="39"/>
      <c r="AE79" s="39"/>
      <c r="AF79" s="39"/>
    </row>
    <row r="80" spans="1:32" ht="12.75" customHeight="1">
      <c r="A80" s="39"/>
      <c r="B80" s="39"/>
      <c r="C80" s="39"/>
      <c r="D80" s="39"/>
      <c r="E80" s="39"/>
      <c r="G80" s="39"/>
      <c r="H80" s="39"/>
      <c r="I80" s="39"/>
      <c r="J80" s="39"/>
      <c r="K80" s="39"/>
      <c r="P80" s="39"/>
      <c r="Q80" s="39"/>
      <c r="R80" s="39"/>
      <c r="S80" s="39"/>
      <c r="T80" s="39"/>
      <c r="U80" s="39"/>
      <c r="V80" s="39"/>
      <c r="W80" s="39"/>
      <c r="X80" s="39"/>
      <c r="Y80" s="39"/>
      <c r="Z80" s="39"/>
      <c r="AA80" s="39"/>
      <c r="AB80" s="39"/>
      <c r="AC80" s="39"/>
      <c r="AD80" s="39"/>
      <c r="AE80" s="39"/>
      <c r="AF80" s="39"/>
    </row>
    <row r="81" spans="1:32" ht="12.75" customHeight="1">
      <c r="A81" s="39"/>
      <c r="B81" s="39"/>
      <c r="C81" s="39"/>
      <c r="D81" s="39"/>
      <c r="E81" s="39"/>
      <c r="G81" s="39"/>
      <c r="H81" s="39"/>
      <c r="I81" s="39"/>
      <c r="J81" s="39"/>
      <c r="K81" s="39"/>
      <c r="P81" s="39"/>
      <c r="Q81" s="39"/>
      <c r="R81" s="39"/>
      <c r="S81" s="39"/>
      <c r="T81" s="39"/>
      <c r="U81" s="39"/>
      <c r="V81" s="39"/>
      <c r="W81" s="39"/>
      <c r="X81" s="39"/>
      <c r="Y81" s="39"/>
      <c r="Z81" s="39"/>
      <c r="AA81" s="39"/>
      <c r="AB81" s="39"/>
      <c r="AC81" s="39"/>
      <c r="AD81" s="39"/>
      <c r="AE81" s="39"/>
      <c r="AF81" s="39"/>
    </row>
    <row r="82" spans="1:32" ht="12.75" customHeight="1">
      <c r="A82" s="39"/>
      <c r="B82" s="39"/>
      <c r="C82" s="39"/>
      <c r="D82" s="39"/>
      <c r="E82" s="39"/>
      <c r="G82" s="39"/>
      <c r="H82" s="39"/>
      <c r="I82" s="39"/>
      <c r="J82" s="39"/>
      <c r="K82" s="39"/>
      <c r="P82" s="39"/>
      <c r="Q82" s="39"/>
      <c r="R82" s="39"/>
      <c r="S82" s="39"/>
      <c r="T82" s="39"/>
      <c r="U82" s="39"/>
      <c r="V82" s="39"/>
      <c r="W82" s="39"/>
      <c r="X82" s="39"/>
      <c r="Y82" s="39"/>
      <c r="Z82" s="39"/>
      <c r="AA82" s="39"/>
      <c r="AB82" s="39"/>
      <c r="AC82" s="39"/>
      <c r="AD82" s="39"/>
      <c r="AE82" s="39"/>
      <c r="AF82" s="39"/>
    </row>
    <row r="83" spans="1:32" ht="12.75" customHeight="1">
      <c r="A83" s="39"/>
      <c r="B83" s="39"/>
      <c r="C83" s="39"/>
      <c r="D83" s="39"/>
      <c r="E83" s="39"/>
      <c r="G83" s="39"/>
      <c r="H83" s="39"/>
      <c r="I83" s="39"/>
      <c r="J83" s="39"/>
      <c r="K83" s="39"/>
      <c r="P83" s="39"/>
      <c r="Q83" s="39"/>
      <c r="R83" s="39"/>
      <c r="S83" s="39"/>
      <c r="T83" s="39"/>
      <c r="U83" s="39"/>
      <c r="V83" s="39"/>
      <c r="W83" s="39"/>
      <c r="X83" s="39"/>
      <c r="Y83" s="39"/>
      <c r="Z83" s="39"/>
      <c r="AA83" s="39"/>
      <c r="AB83" s="39"/>
      <c r="AC83" s="39"/>
      <c r="AD83" s="39"/>
      <c r="AE83" s="39"/>
      <c r="AF83" s="39"/>
    </row>
    <row r="84" spans="1:32">
      <c r="A84" s="39"/>
      <c r="B84" s="39"/>
      <c r="C84" s="39"/>
      <c r="D84" s="39"/>
      <c r="E84" s="39"/>
      <c r="G84" s="39"/>
      <c r="H84" s="39"/>
      <c r="I84" s="39"/>
      <c r="J84" s="39"/>
      <c r="K84" s="39"/>
      <c r="P84" s="39"/>
      <c r="Q84" s="39"/>
      <c r="R84" s="39"/>
      <c r="S84" s="39"/>
      <c r="T84" s="39"/>
      <c r="U84" s="39"/>
      <c r="V84" s="39"/>
      <c r="W84" s="39"/>
      <c r="X84" s="39"/>
      <c r="Y84" s="39"/>
      <c r="Z84" s="39"/>
      <c r="AA84" s="39"/>
      <c r="AB84" s="39"/>
      <c r="AC84" s="39"/>
      <c r="AD84" s="39"/>
      <c r="AE84" s="39"/>
      <c r="AF84" s="39"/>
    </row>
    <row r="85" spans="1:32">
      <c r="A85" s="39"/>
      <c r="B85" s="39"/>
      <c r="C85" s="39"/>
      <c r="D85" s="39"/>
      <c r="E85" s="39"/>
      <c r="G85" s="39"/>
      <c r="H85" s="39"/>
      <c r="I85" s="39"/>
      <c r="J85" s="39"/>
      <c r="K85" s="39"/>
      <c r="P85" s="39"/>
      <c r="Q85" s="39"/>
      <c r="R85" s="39"/>
      <c r="S85" s="39"/>
      <c r="T85" s="39"/>
      <c r="U85" s="39"/>
      <c r="V85" s="39"/>
      <c r="W85" s="39"/>
      <c r="X85" s="39"/>
      <c r="Y85" s="39"/>
      <c r="Z85" s="39"/>
      <c r="AA85" s="39"/>
      <c r="AB85" s="39"/>
      <c r="AC85" s="39"/>
      <c r="AD85" s="39"/>
      <c r="AE85" s="39"/>
      <c r="AF85" s="39"/>
    </row>
    <row r="86" spans="1:32">
      <c r="A86" s="39"/>
      <c r="B86" s="39"/>
      <c r="C86" s="39"/>
      <c r="D86" s="39"/>
      <c r="E86" s="39"/>
      <c r="G86" s="39"/>
      <c r="H86" s="39"/>
      <c r="I86" s="39"/>
      <c r="J86" s="39"/>
      <c r="K86" s="39"/>
      <c r="P86" s="39"/>
      <c r="Q86" s="39"/>
      <c r="R86" s="39"/>
      <c r="S86" s="39"/>
      <c r="T86" s="39"/>
      <c r="U86" s="39"/>
      <c r="V86" s="39"/>
      <c r="W86" s="39"/>
      <c r="X86" s="39"/>
      <c r="Y86" s="39"/>
      <c r="Z86" s="39"/>
      <c r="AA86" s="39"/>
      <c r="AB86" s="39"/>
      <c r="AC86" s="39"/>
      <c r="AD86" s="39"/>
      <c r="AE86" s="39"/>
      <c r="AF86" s="39"/>
    </row>
    <row r="87" spans="1:32">
      <c r="A87" s="39"/>
      <c r="B87" s="39"/>
      <c r="C87" s="39"/>
      <c r="D87" s="39"/>
      <c r="E87" s="39"/>
      <c r="G87" s="39"/>
      <c r="H87" s="39"/>
      <c r="I87" s="39"/>
      <c r="J87" s="39"/>
      <c r="K87" s="39"/>
      <c r="P87" s="39"/>
      <c r="Q87" s="39"/>
      <c r="R87" s="39"/>
      <c r="S87" s="39"/>
      <c r="T87" s="39"/>
      <c r="U87" s="39"/>
      <c r="V87" s="39"/>
      <c r="W87" s="39"/>
      <c r="X87" s="39"/>
      <c r="Y87" s="39"/>
      <c r="Z87" s="39"/>
      <c r="AA87" s="39"/>
      <c r="AB87" s="39"/>
      <c r="AC87" s="39"/>
      <c r="AD87" s="39"/>
      <c r="AE87" s="39"/>
      <c r="AF87" s="39"/>
    </row>
    <row r="88" spans="1:32">
      <c r="A88" s="39"/>
      <c r="B88" s="39"/>
      <c r="C88" s="39"/>
      <c r="D88" s="39"/>
      <c r="E88" s="39"/>
      <c r="G88" s="39"/>
      <c r="H88" s="39"/>
      <c r="I88" s="39"/>
      <c r="J88" s="39"/>
      <c r="K88" s="39"/>
      <c r="P88" s="39"/>
      <c r="Q88" s="39"/>
      <c r="R88" s="39"/>
      <c r="S88" s="39"/>
      <c r="T88" s="39"/>
      <c r="U88" s="39"/>
      <c r="V88" s="39"/>
      <c r="W88" s="39"/>
      <c r="X88" s="39"/>
      <c r="Y88" s="39"/>
      <c r="Z88" s="39"/>
      <c r="AA88" s="39"/>
      <c r="AB88" s="39"/>
      <c r="AC88" s="39"/>
      <c r="AD88" s="39"/>
      <c r="AE88" s="39"/>
      <c r="AF88" s="39"/>
    </row>
    <row r="89" spans="1:32">
      <c r="A89" s="39"/>
      <c r="B89" s="39"/>
      <c r="C89" s="39"/>
      <c r="D89" s="39"/>
      <c r="E89" s="39"/>
      <c r="G89" s="39"/>
      <c r="H89" s="39"/>
      <c r="I89" s="39"/>
      <c r="J89" s="39"/>
      <c r="K89" s="39"/>
      <c r="P89" s="39"/>
      <c r="Q89" s="39"/>
      <c r="R89" s="39"/>
      <c r="S89" s="39"/>
      <c r="T89" s="39"/>
      <c r="U89" s="39"/>
      <c r="V89" s="39"/>
      <c r="W89" s="39"/>
      <c r="X89" s="39"/>
      <c r="Y89" s="39"/>
      <c r="Z89" s="39"/>
      <c r="AA89" s="39"/>
      <c r="AB89" s="39"/>
      <c r="AC89" s="39"/>
      <c r="AD89" s="39"/>
      <c r="AE89" s="39"/>
      <c r="AF89" s="39"/>
    </row>
    <row r="90" spans="1:32">
      <c r="A90" s="39"/>
      <c r="B90" s="39"/>
      <c r="C90" s="39"/>
      <c r="D90" s="39"/>
      <c r="E90" s="39"/>
      <c r="G90" s="39"/>
      <c r="H90" s="39"/>
      <c r="I90" s="39"/>
      <c r="J90" s="39"/>
      <c r="K90" s="39"/>
      <c r="P90" s="39"/>
      <c r="Q90" s="39"/>
      <c r="R90" s="39"/>
      <c r="S90" s="39"/>
      <c r="T90" s="39"/>
      <c r="U90" s="39"/>
      <c r="V90" s="39"/>
      <c r="W90" s="39"/>
      <c r="X90" s="39"/>
      <c r="Y90" s="39"/>
      <c r="Z90" s="39"/>
      <c r="AA90" s="39"/>
      <c r="AB90" s="39"/>
      <c r="AC90" s="39"/>
      <c r="AD90" s="39"/>
      <c r="AE90" s="39"/>
      <c r="AF90" s="39"/>
    </row>
    <row r="91" spans="1:32">
      <c r="A91" s="39"/>
      <c r="B91" s="39"/>
      <c r="C91" s="39"/>
      <c r="D91" s="39"/>
      <c r="E91" s="39"/>
      <c r="G91" s="39"/>
      <c r="H91" s="39"/>
      <c r="I91" s="39"/>
      <c r="J91" s="39"/>
      <c r="K91" s="39"/>
      <c r="P91" s="39"/>
      <c r="Q91" s="39"/>
      <c r="R91" s="39"/>
      <c r="S91" s="39"/>
      <c r="T91" s="39"/>
      <c r="U91" s="39"/>
      <c r="V91" s="39"/>
      <c r="W91" s="39"/>
      <c r="X91" s="39"/>
      <c r="Y91" s="39"/>
      <c r="Z91" s="39"/>
      <c r="AA91" s="39"/>
      <c r="AB91" s="39"/>
      <c r="AC91" s="39"/>
      <c r="AD91" s="39"/>
      <c r="AE91" s="39"/>
      <c r="AF91" s="39"/>
    </row>
    <row r="92" spans="1:32">
      <c r="A92" s="39"/>
      <c r="B92" s="39"/>
      <c r="C92" s="39"/>
      <c r="D92" s="39"/>
      <c r="E92" s="39"/>
      <c r="G92" s="39"/>
      <c r="H92" s="39"/>
      <c r="I92" s="39"/>
      <c r="J92" s="39"/>
      <c r="K92" s="39"/>
      <c r="P92" s="39"/>
      <c r="Q92" s="39"/>
      <c r="R92" s="39"/>
      <c r="S92" s="39"/>
      <c r="T92" s="39"/>
      <c r="U92" s="39"/>
      <c r="V92" s="39"/>
      <c r="W92" s="39"/>
      <c r="X92" s="39"/>
      <c r="Y92" s="39"/>
      <c r="Z92" s="39"/>
      <c r="AA92" s="39"/>
      <c r="AB92" s="39"/>
      <c r="AC92" s="39"/>
      <c r="AD92" s="39"/>
      <c r="AE92" s="39"/>
      <c r="AF92" s="39"/>
    </row>
    <row r="93" spans="1:32">
      <c r="A93" s="39"/>
      <c r="B93" s="39"/>
      <c r="C93" s="39"/>
      <c r="D93" s="39"/>
      <c r="E93" s="39"/>
      <c r="G93" s="39"/>
      <c r="H93" s="39"/>
      <c r="I93" s="39"/>
      <c r="J93" s="39"/>
      <c r="K93" s="39"/>
      <c r="P93" s="39"/>
      <c r="Q93" s="39"/>
      <c r="R93" s="39"/>
      <c r="S93" s="39"/>
      <c r="T93" s="39"/>
      <c r="U93" s="39"/>
      <c r="V93" s="39"/>
      <c r="W93" s="39"/>
      <c r="X93" s="39"/>
      <c r="Y93" s="39"/>
      <c r="Z93" s="39"/>
      <c r="AA93" s="39"/>
      <c r="AB93" s="39"/>
      <c r="AC93" s="39"/>
      <c r="AD93" s="39"/>
      <c r="AE93" s="39"/>
      <c r="AF93" s="39"/>
    </row>
    <row r="94" spans="1:32">
      <c r="A94" s="39"/>
      <c r="B94" s="39"/>
      <c r="C94" s="39"/>
      <c r="D94" s="39"/>
      <c r="E94" s="39"/>
      <c r="G94" s="39"/>
      <c r="H94" s="39"/>
      <c r="I94" s="39"/>
      <c r="J94" s="39"/>
      <c r="K94" s="39"/>
      <c r="P94" s="39"/>
      <c r="Q94" s="39"/>
      <c r="R94" s="39"/>
      <c r="S94" s="39"/>
      <c r="T94" s="39"/>
      <c r="U94" s="39"/>
      <c r="V94" s="39"/>
      <c r="W94" s="39"/>
      <c r="X94" s="39"/>
      <c r="Y94" s="39"/>
      <c r="Z94" s="39"/>
      <c r="AA94" s="39"/>
      <c r="AB94" s="39"/>
      <c r="AC94" s="39"/>
      <c r="AD94" s="39"/>
      <c r="AE94" s="39"/>
      <c r="AF94" s="39"/>
    </row>
    <row r="95" spans="1:32">
      <c r="A95" s="39"/>
      <c r="B95" s="39"/>
      <c r="C95" s="39"/>
      <c r="D95" s="39"/>
      <c r="E95" s="39"/>
      <c r="G95" s="39"/>
      <c r="H95" s="39"/>
      <c r="I95" s="39"/>
      <c r="J95" s="39"/>
      <c r="K95" s="39"/>
      <c r="P95" s="39"/>
      <c r="Q95" s="39"/>
      <c r="R95" s="39"/>
      <c r="S95" s="39"/>
      <c r="T95" s="39"/>
      <c r="U95" s="39"/>
      <c r="V95" s="39"/>
      <c r="W95" s="39"/>
      <c r="X95" s="39"/>
      <c r="Y95" s="39"/>
      <c r="Z95" s="39"/>
      <c r="AA95" s="39"/>
      <c r="AB95" s="39"/>
      <c r="AC95" s="39"/>
      <c r="AD95" s="39"/>
      <c r="AE95" s="39"/>
      <c r="AF95" s="39"/>
    </row>
    <row r="96" spans="1:32">
      <c r="A96" s="39"/>
      <c r="B96" s="39"/>
      <c r="C96" s="39"/>
      <c r="D96" s="39"/>
      <c r="E96" s="39"/>
      <c r="G96" s="39"/>
      <c r="H96" s="39"/>
      <c r="I96" s="39"/>
      <c r="J96" s="39"/>
      <c r="K96" s="39"/>
      <c r="P96" s="39"/>
      <c r="Q96" s="39"/>
      <c r="R96" s="39"/>
      <c r="S96" s="39"/>
      <c r="T96" s="39"/>
      <c r="U96" s="39"/>
      <c r="V96" s="39"/>
      <c r="W96" s="39"/>
      <c r="X96" s="39"/>
      <c r="Y96" s="39"/>
      <c r="Z96" s="39"/>
      <c r="AA96" s="39"/>
      <c r="AB96" s="39"/>
      <c r="AC96" s="39"/>
      <c r="AD96" s="39"/>
      <c r="AE96" s="39"/>
      <c r="AF96" s="39"/>
    </row>
    <row r="97" spans="1:32">
      <c r="A97" s="39"/>
      <c r="B97" s="39"/>
      <c r="C97" s="39"/>
      <c r="D97" s="39"/>
      <c r="E97" s="39"/>
      <c r="G97" s="39"/>
      <c r="H97" s="39"/>
      <c r="I97" s="39"/>
      <c r="J97" s="39"/>
      <c r="K97" s="39"/>
      <c r="P97" s="39"/>
      <c r="Q97" s="39"/>
      <c r="R97" s="39"/>
      <c r="S97" s="39"/>
      <c r="T97" s="39"/>
      <c r="U97" s="39"/>
      <c r="V97" s="39"/>
      <c r="W97" s="39"/>
      <c r="X97" s="39"/>
      <c r="Y97" s="39"/>
      <c r="Z97" s="39"/>
      <c r="AA97" s="39"/>
      <c r="AB97" s="39"/>
      <c r="AC97" s="39"/>
      <c r="AD97" s="39"/>
      <c r="AE97" s="39"/>
      <c r="AF97" s="39"/>
    </row>
    <row r="98" spans="1:32">
      <c r="A98" s="39"/>
      <c r="B98" s="39"/>
      <c r="C98" s="39"/>
      <c r="D98" s="39"/>
      <c r="E98" s="39"/>
      <c r="G98" s="39"/>
      <c r="H98" s="39"/>
      <c r="I98" s="39"/>
      <c r="J98" s="39"/>
      <c r="K98" s="39"/>
      <c r="P98" s="39"/>
      <c r="Q98" s="39"/>
      <c r="R98" s="39"/>
      <c r="S98" s="39"/>
      <c r="T98" s="39"/>
      <c r="U98" s="39"/>
      <c r="V98" s="39"/>
      <c r="W98" s="39"/>
      <c r="X98" s="39"/>
      <c r="Y98" s="39"/>
      <c r="Z98" s="39"/>
      <c r="AA98" s="39"/>
      <c r="AB98" s="39"/>
      <c r="AC98" s="39"/>
      <c r="AD98" s="39"/>
      <c r="AE98" s="39"/>
      <c r="AF98" s="39"/>
    </row>
    <row r="99" spans="1:32">
      <c r="A99" s="39"/>
      <c r="B99" s="39"/>
      <c r="C99" s="39"/>
      <c r="D99" s="39"/>
      <c r="E99" s="39"/>
      <c r="G99" s="39"/>
      <c r="H99" s="39"/>
      <c r="I99" s="39"/>
      <c r="J99" s="39"/>
      <c r="K99" s="39"/>
      <c r="P99" s="39"/>
      <c r="Q99" s="39"/>
      <c r="R99" s="39"/>
      <c r="S99" s="39"/>
      <c r="T99" s="39"/>
      <c r="U99" s="39"/>
      <c r="V99" s="39"/>
      <c r="W99" s="39"/>
      <c r="X99" s="39"/>
      <c r="Y99" s="39"/>
      <c r="Z99" s="39"/>
      <c r="AA99" s="39"/>
      <c r="AB99" s="39"/>
      <c r="AC99" s="39"/>
      <c r="AD99" s="39"/>
      <c r="AE99" s="39"/>
      <c r="AF99" s="39"/>
    </row>
    <row r="100" spans="1:32">
      <c r="A100" s="39"/>
      <c r="B100" s="39"/>
      <c r="C100" s="39"/>
      <c r="D100" s="39"/>
      <c r="E100" s="39"/>
      <c r="G100" s="39"/>
      <c r="H100" s="39"/>
      <c r="I100" s="39"/>
      <c r="J100" s="39"/>
      <c r="K100" s="39"/>
      <c r="P100" s="39"/>
      <c r="Q100" s="39"/>
      <c r="R100" s="39"/>
      <c r="S100" s="39"/>
      <c r="T100" s="39"/>
      <c r="U100" s="39"/>
      <c r="V100" s="39"/>
      <c r="W100" s="39"/>
      <c r="X100" s="39"/>
      <c r="Y100" s="39"/>
      <c r="Z100" s="39"/>
      <c r="AA100" s="39"/>
      <c r="AB100" s="39"/>
      <c r="AC100" s="39"/>
      <c r="AD100" s="39"/>
      <c r="AE100" s="39"/>
      <c r="AF100" s="39"/>
    </row>
    <row r="101" spans="1:32">
      <c r="A101" s="39"/>
      <c r="B101" s="39"/>
      <c r="C101" s="39"/>
      <c r="D101" s="39"/>
      <c r="E101" s="39"/>
      <c r="G101" s="39"/>
      <c r="H101" s="39"/>
      <c r="I101" s="39"/>
      <c r="J101" s="39"/>
      <c r="K101" s="39"/>
      <c r="P101" s="39"/>
      <c r="Q101" s="39"/>
      <c r="R101" s="39"/>
      <c r="S101" s="39"/>
      <c r="T101" s="39"/>
      <c r="U101" s="39"/>
      <c r="V101" s="39"/>
      <c r="W101" s="39"/>
      <c r="X101" s="39"/>
      <c r="Y101" s="39"/>
      <c r="Z101" s="39"/>
      <c r="AA101" s="39"/>
      <c r="AB101" s="39"/>
      <c r="AC101" s="39"/>
      <c r="AD101" s="39"/>
      <c r="AE101" s="39"/>
      <c r="AF101" s="39"/>
    </row>
    <row r="102" spans="1:32">
      <c r="A102" s="39"/>
      <c r="P102" s="39"/>
      <c r="Q102" s="39"/>
      <c r="R102" s="39"/>
      <c r="S102" s="39"/>
      <c r="T102" s="39"/>
      <c r="U102" s="39"/>
      <c r="V102" s="39"/>
      <c r="W102" s="39"/>
      <c r="X102" s="39"/>
      <c r="Y102" s="39"/>
      <c r="Z102" s="39"/>
      <c r="AA102" s="39"/>
      <c r="AB102" s="39"/>
      <c r="AC102" s="39"/>
      <c r="AD102" s="39"/>
      <c r="AE102" s="39"/>
      <c r="AF102" s="39"/>
    </row>
    <row r="103" spans="1:32">
      <c r="P103" s="39"/>
      <c r="Q103" s="39"/>
      <c r="R103" s="39"/>
      <c r="S103" s="39"/>
      <c r="T103" s="39"/>
      <c r="U103" s="39"/>
      <c r="V103" s="39"/>
      <c r="W103" s="39"/>
      <c r="X103" s="39"/>
      <c r="Y103" s="39"/>
      <c r="Z103" s="39"/>
      <c r="AA103" s="39"/>
      <c r="AB103" s="39"/>
      <c r="AC103" s="39"/>
      <c r="AD103" s="39"/>
      <c r="AE103" s="39"/>
      <c r="AF103" s="39"/>
    </row>
    <row r="104" spans="1:32">
      <c r="P104" s="39"/>
      <c r="Q104" s="39"/>
      <c r="R104" s="39"/>
      <c r="S104" s="39"/>
      <c r="T104" s="39"/>
      <c r="U104" s="39"/>
      <c r="V104" s="39"/>
      <c r="W104" s="39"/>
      <c r="X104" s="39"/>
      <c r="Y104" s="39"/>
      <c r="Z104" s="39"/>
      <c r="AA104" s="39"/>
      <c r="AB104" s="39"/>
      <c r="AC104" s="39"/>
      <c r="AD104" s="39"/>
      <c r="AE104" s="39"/>
      <c r="AF104" s="39"/>
    </row>
    <row r="105" spans="1:32">
      <c r="P105" s="39"/>
      <c r="Q105" s="39"/>
      <c r="R105" s="39"/>
      <c r="S105" s="39"/>
      <c r="T105" s="39"/>
      <c r="U105" s="39"/>
      <c r="V105" s="39"/>
      <c r="W105" s="39"/>
      <c r="X105" s="39"/>
      <c r="Y105" s="39"/>
      <c r="Z105" s="39"/>
      <c r="AA105" s="39"/>
      <c r="AB105" s="39"/>
      <c r="AC105" s="39"/>
      <c r="AD105" s="39"/>
      <c r="AE105" s="39"/>
      <c r="AF105" s="39"/>
    </row>
    <row r="106" spans="1:32">
      <c r="P106" s="39"/>
      <c r="Q106" s="39"/>
      <c r="R106" s="39"/>
      <c r="S106" s="39"/>
      <c r="T106" s="39"/>
      <c r="U106" s="39"/>
      <c r="V106" s="39"/>
      <c r="W106" s="39"/>
      <c r="X106" s="39"/>
      <c r="Y106" s="39"/>
      <c r="Z106" s="39"/>
      <c r="AA106" s="39"/>
      <c r="AB106" s="39"/>
      <c r="AC106" s="39"/>
      <c r="AD106" s="39"/>
      <c r="AE106" s="39"/>
      <c r="AF106" s="39"/>
    </row>
    <row r="107" spans="1:32">
      <c r="P107" s="39"/>
      <c r="Q107" s="39"/>
      <c r="R107" s="39"/>
      <c r="S107" s="39"/>
      <c r="T107" s="39"/>
      <c r="U107" s="39"/>
      <c r="V107" s="39"/>
      <c r="W107" s="39"/>
      <c r="X107" s="39"/>
      <c r="Y107" s="39"/>
      <c r="Z107" s="39"/>
      <c r="AA107" s="39"/>
      <c r="AB107" s="39"/>
      <c r="AC107" s="39"/>
      <c r="AD107" s="39"/>
      <c r="AE107" s="39"/>
      <c r="AF107" s="39"/>
    </row>
    <row r="108" spans="1:32">
      <c r="P108" s="39"/>
      <c r="Q108" s="39"/>
      <c r="R108" s="39"/>
      <c r="S108" s="39"/>
      <c r="T108" s="39"/>
      <c r="U108" s="39"/>
      <c r="V108" s="39"/>
      <c r="W108" s="39"/>
      <c r="X108" s="39"/>
      <c r="Y108" s="39"/>
      <c r="Z108" s="39"/>
      <c r="AA108" s="39"/>
      <c r="AB108" s="39"/>
      <c r="AC108" s="39"/>
      <c r="AD108" s="39"/>
      <c r="AE108" s="39"/>
      <c r="AF108" s="39"/>
    </row>
    <row r="109" spans="1:32">
      <c r="P109" s="39"/>
      <c r="Q109" s="39"/>
      <c r="R109" s="39"/>
      <c r="S109" s="39"/>
      <c r="T109" s="39"/>
      <c r="U109" s="39"/>
      <c r="V109" s="39"/>
      <c r="W109" s="39"/>
      <c r="X109" s="39"/>
      <c r="Y109" s="39"/>
      <c r="Z109" s="39"/>
      <c r="AA109" s="39"/>
      <c r="AB109" s="39"/>
      <c r="AC109" s="39"/>
      <c r="AD109" s="39"/>
      <c r="AE109" s="39"/>
      <c r="AF109" s="39"/>
    </row>
    <row r="110" spans="1:32">
      <c r="P110" s="39"/>
      <c r="Q110" s="39"/>
      <c r="R110" s="39"/>
      <c r="S110" s="39"/>
      <c r="T110" s="39"/>
      <c r="U110" s="39"/>
      <c r="V110" s="39"/>
      <c r="W110" s="39"/>
      <c r="X110" s="39"/>
      <c r="Y110" s="39"/>
      <c r="Z110" s="39"/>
      <c r="AA110" s="39"/>
      <c r="AB110" s="39"/>
      <c r="AC110" s="39"/>
      <c r="AD110" s="39"/>
      <c r="AE110" s="39"/>
      <c r="AF110" s="39"/>
    </row>
    <row r="111" spans="1:32">
      <c r="P111" s="39"/>
      <c r="Q111" s="39"/>
      <c r="R111" s="39"/>
      <c r="S111" s="39"/>
      <c r="T111" s="39"/>
      <c r="U111" s="39"/>
      <c r="V111" s="39"/>
      <c r="W111" s="39"/>
      <c r="X111" s="39"/>
      <c r="Y111" s="39"/>
      <c r="Z111" s="39"/>
      <c r="AA111" s="39"/>
      <c r="AB111" s="39"/>
      <c r="AC111" s="39"/>
      <c r="AD111" s="39"/>
      <c r="AE111" s="39"/>
      <c r="AF111" s="39"/>
    </row>
    <row r="112" spans="1:32">
      <c r="P112" s="39"/>
      <c r="Q112" s="39"/>
      <c r="R112" s="39"/>
      <c r="S112" s="39"/>
      <c r="T112" s="39"/>
      <c r="U112" s="39"/>
      <c r="V112" s="39"/>
      <c r="W112" s="39"/>
      <c r="X112" s="39"/>
      <c r="Y112" s="39"/>
      <c r="Z112" s="39"/>
      <c r="AA112" s="39"/>
      <c r="AB112" s="39"/>
      <c r="AC112" s="39"/>
      <c r="AD112" s="39"/>
      <c r="AE112" s="39"/>
      <c r="AF112" s="39"/>
    </row>
    <row r="113" spans="16:32">
      <c r="P113" s="39"/>
      <c r="Q113" s="39"/>
      <c r="R113" s="39"/>
      <c r="S113" s="39"/>
      <c r="T113" s="39"/>
      <c r="U113" s="39"/>
      <c r="V113" s="39"/>
      <c r="W113" s="39"/>
      <c r="X113" s="39"/>
      <c r="Y113" s="39"/>
      <c r="Z113" s="39"/>
      <c r="AA113" s="39"/>
      <c r="AB113" s="39"/>
      <c r="AC113" s="39"/>
      <c r="AD113" s="39"/>
      <c r="AE113" s="39"/>
      <c r="AF113" s="39"/>
    </row>
    <row r="114" spans="16:32">
      <c r="P114" s="39"/>
      <c r="Q114" s="39"/>
      <c r="R114" s="39"/>
      <c r="S114" s="39"/>
      <c r="T114" s="39"/>
      <c r="U114" s="39"/>
      <c r="V114" s="39"/>
      <c r="W114" s="39"/>
      <c r="X114" s="39"/>
      <c r="Y114" s="39"/>
      <c r="Z114" s="39"/>
      <c r="AA114" s="39"/>
      <c r="AB114" s="39"/>
      <c r="AC114" s="39"/>
      <c r="AD114" s="39"/>
      <c r="AE114" s="39"/>
      <c r="AF114" s="39"/>
    </row>
    <row r="115" spans="16:32">
      <c r="P115" s="39"/>
      <c r="Q115" s="39"/>
      <c r="R115" s="39"/>
      <c r="S115" s="39"/>
      <c r="T115" s="39"/>
      <c r="U115" s="39"/>
      <c r="V115" s="39"/>
      <c r="W115" s="39"/>
      <c r="X115" s="39"/>
      <c r="Y115" s="39"/>
      <c r="Z115" s="39"/>
      <c r="AA115" s="39"/>
      <c r="AB115" s="39"/>
      <c r="AC115" s="39"/>
      <c r="AD115" s="39"/>
      <c r="AE115" s="39"/>
      <c r="AF115" s="39"/>
    </row>
    <row r="116" spans="16:32">
      <c r="P116" s="39"/>
      <c r="Q116" s="39"/>
      <c r="R116" s="39"/>
      <c r="S116" s="39"/>
      <c r="T116" s="39"/>
      <c r="U116" s="39"/>
      <c r="V116" s="39"/>
      <c r="W116" s="39"/>
      <c r="X116" s="39"/>
      <c r="Y116" s="39"/>
      <c r="Z116" s="39"/>
      <c r="AA116" s="39"/>
      <c r="AB116" s="39"/>
      <c r="AC116" s="39"/>
      <c r="AD116" s="39"/>
      <c r="AE116" s="39"/>
      <c r="AF116" s="39"/>
    </row>
    <row r="117" spans="16:32">
      <c r="P117" s="39"/>
      <c r="Q117" s="39"/>
      <c r="R117" s="39"/>
      <c r="S117" s="39"/>
      <c r="T117" s="39"/>
      <c r="U117" s="39"/>
      <c r="V117" s="39"/>
      <c r="W117" s="39"/>
      <c r="X117" s="39"/>
      <c r="Y117" s="39"/>
      <c r="Z117" s="39"/>
      <c r="AA117" s="39"/>
      <c r="AB117" s="39"/>
      <c r="AC117" s="39"/>
      <c r="AD117" s="39"/>
      <c r="AE117" s="39"/>
      <c r="AF117" s="39"/>
    </row>
    <row r="118" spans="16:32">
      <c r="P118" s="39"/>
      <c r="Q118" s="39"/>
      <c r="R118" s="39"/>
      <c r="S118" s="39"/>
      <c r="T118" s="39"/>
      <c r="U118" s="39"/>
      <c r="V118" s="39"/>
      <c r="W118" s="39"/>
      <c r="X118" s="39"/>
      <c r="Y118" s="39"/>
      <c r="Z118" s="39"/>
      <c r="AA118" s="39"/>
      <c r="AB118" s="39"/>
      <c r="AC118" s="39"/>
      <c r="AD118" s="39"/>
      <c r="AE118" s="39"/>
      <c r="AF118" s="39"/>
    </row>
    <row r="119" spans="16:32">
      <c r="P119" s="39"/>
      <c r="Q119" s="39"/>
      <c r="R119" s="39"/>
      <c r="S119" s="39"/>
      <c r="T119" s="39"/>
      <c r="U119" s="39"/>
      <c r="V119" s="39"/>
      <c r="W119" s="39"/>
      <c r="X119" s="39"/>
      <c r="Y119" s="39"/>
      <c r="Z119" s="39"/>
      <c r="AA119" s="39"/>
      <c r="AB119" s="39"/>
      <c r="AC119" s="39"/>
      <c r="AD119" s="39"/>
      <c r="AE119" s="39"/>
      <c r="AF119" s="39"/>
    </row>
    <row r="120" spans="16:32">
      <c r="P120" s="39"/>
      <c r="Q120" s="39"/>
      <c r="R120" s="39"/>
      <c r="S120" s="39"/>
      <c r="T120" s="39"/>
      <c r="U120" s="39"/>
      <c r="V120" s="39"/>
      <c r="W120" s="39"/>
      <c r="X120" s="39"/>
      <c r="Y120" s="39"/>
      <c r="Z120" s="39"/>
      <c r="AA120" s="39"/>
      <c r="AB120" s="39"/>
      <c r="AC120" s="39"/>
      <c r="AD120" s="39"/>
      <c r="AE120" s="39"/>
      <c r="AF120" s="39"/>
    </row>
    <row r="121" spans="16:32">
      <c r="P121" s="39"/>
      <c r="Q121" s="39"/>
      <c r="R121" s="39"/>
      <c r="S121" s="39"/>
      <c r="T121" s="39"/>
      <c r="U121" s="39"/>
      <c r="V121" s="39"/>
      <c r="W121" s="39"/>
      <c r="X121" s="39"/>
      <c r="Y121" s="39"/>
      <c r="Z121" s="39"/>
      <c r="AA121" s="39"/>
      <c r="AB121" s="39"/>
      <c r="AC121" s="39"/>
      <c r="AD121" s="39"/>
      <c r="AE121" s="39"/>
      <c r="AF121" s="39"/>
    </row>
    <row r="122" spans="16:32">
      <c r="P122" s="39"/>
      <c r="Q122" s="39"/>
      <c r="R122" s="39"/>
      <c r="S122" s="39"/>
      <c r="T122" s="39"/>
      <c r="U122" s="39"/>
      <c r="V122" s="39"/>
      <c r="W122" s="39"/>
      <c r="X122" s="39"/>
      <c r="Y122" s="39"/>
      <c r="Z122" s="39"/>
      <c r="AA122" s="39"/>
      <c r="AB122" s="39"/>
      <c r="AC122" s="39"/>
      <c r="AD122" s="39"/>
      <c r="AE122" s="39"/>
      <c r="AF122" s="39"/>
    </row>
    <row r="123" spans="16:32">
      <c r="P123" s="39"/>
      <c r="Q123" s="39"/>
      <c r="R123" s="39"/>
      <c r="S123" s="39"/>
      <c r="T123" s="39"/>
      <c r="U123" s="39"/>
      <c r="V123" s="39"/>
      <c r="W123" s="39"/>
      <c r="X123" s="39"/>
      <c r="Y123" s="39"/>
      <c r="Z123" s="39"/>
      <c r="AA123" s="39"/>
      <c r="AB123" s="39"/>
      <c r="AC123" s="39"/>
      <c r="AD123" s="39"/>
      <c r="AE123" s="39"/>
      <c r="AF123" s="39"/>
    </row>
    <row r="124" spans="16:32">
      <c r="P124" s="39"/>
      <c r="Q124" s="39"/>
      <c r="R124" s="39"/>
      <c r="S124" s="39"/>
      <c r="T124" s="39"/>
      <c r="U124" s="39"/>
      <c r="V124" s="39"/>
      <c r="W124" s="39"/>
      <c r="X124" s="39"/>
      <c r="Y124" s="39"/>
      <c r="Z124" s="39"/>
      <c r="AA124" s="39"/>
      <c r="AB124" s="39"/>
      <c r="AC124" s="39"/>
      <c r="AD124" s="39"/>
      <c r="AE124" s="39"/>
      <c r="AF124" s="39"/>
    </row>
    <row r="125" spans="16:32">
      <c r="P125" s="39"/>
      <c r="Q125" s="39"/>
      <c r="R125" s="39"/>
      <c r="S125" s="39"/>
      <c r="T125" s="39"/>
      <c r="U125" s="39"/>
      <c r="V125" s="39"/>
      <c r="W125" s="39"/>
      <c r="X125" s="39"/>
      <c r="Y125" s="39"/>
      <c r="Z125" s="39"/>
      <c r="AA125" s="39"/>
      <c r="AB125" s="39"/>
      <c r="AC125" s="39"/>
      <c r="AD125" s="39"/>
      <c r="AE125" s="39"/>
      <c r="AF125" s="39"/>
    </row>
    <row r="126" spans="16:32">
      <c r="P126" s="39"/>
      <c r="Q126" s="39"/>
      <c r="R126" s="39"/>
      <c r="S126" s="39"/>
      <c r="T126" s="39"/>
      <c r="U126" s="39"/>
      <c r="V126" s="39"/>
      <c r="W126" s="39"/>
      <c r="X126" s="39"/>
      <c r="Y126" s="39"/>
      <c r="Z126" s="39"/>
      <c r="AA126" s="39"/>
      <c r="AB126" s="39"/>
      <c r="AC126" s="39"/>
      <c r="AD126" s="39"/>
      <c r="AE126" s="39"/>
      <c r="AF126" s="39"/>
    </row>
    <row r="127" spans="16:32">
      <c r="P127" s="39"/>
      <c r="Q127" s="39"/>
      <c r="R127" s="39"/>
      <c r="S127" s="39"/>
      <c r="T127" s="39"/>
      <c r="U127" s="39"/>
      <c r="V127" s="39"/>
      <c r="W127" s="39"/>
      <c r="X127" s="39"/>
      <c r="Y127" s="39"/>
      <c r="Z127" s="39"/>
      <c r="AA127" s="39"/>
      <c r="AB127" s="39"/>
      <c r="AC127" s="39"/>
      <c r="AD127" s="39"/>
      <c r="AE127" s="39"/>
      <c r="AF127" s="39"/>
    </row>
    <row r="128" spans="16:32">
      <c r="P128" s="39"/>
      <c r="Q128" s="39"/>
      <c r="R128" s="39"/>
      <c r="S128" s="39"/>
      <c r="T128" s="39"/>
      <c r="U128" s="39"/>
      <c r="V128" s="39"/>
      <c r="W128" s="39"/>
      <c r="X128" s="39"/>
      <c r="Y128" s="39"/>
      <c r="Z128" s="39"/>
      <c r="AA128" s="39"/>
      <c r="AB128" s="39"/>
      <c r="AC128" s="39"/>
      <c r="AD128" s="39"/>
      <c r="AE128" s="39"/>
      <c r="AF128" s="39"/>
    </row>
    <row r="129" spans="16:32">
      <c r="P129" s="39"/>
      <c r="Q129" s="39"/>
      <c r="R129" s="39"/>
      <c r="S129" s="39"/>
      <c r="T129" s="39"/>
      <c r="U129" s="39"/>
      <c r="V129" s="39"/>
      <c r="W129" s="39"/>
      <c r="X129" s="39"/>
      <c r="Y129" s="39"/>
      <c r="Z129" s="39"/>
      <c r="AA129" s="39"/>
      <c r="AB129" s="39"/>
      <c r="AC129" s="39"/>
      <c r="AD129" s="39"/>
      <c r="AE129" s="39"/>
      <c r="AF129" s="39"/>
    </row>
    <row r="130" spans="16:32">
      <c r="P130" s="39"/>
      <c r="Q130" s="39"/>
      <c r="R130" s="39"/>
      <c r="S130" s="39"/>
      <c r="T130" s="39"/>
      <c r="U130" s="39"/>
      <c r="V130" s="39"/>
      <c r="W130" s="39"/>
      <c r="X130" s="39"/>
      <c r="Y130" s="39"/>
      <c r="Z130" s="39"/>
      <c r="AA130" s="39"/>
      <c r="AB130" s="39"/>
      <c r="AC130" s="39"/>
      <c r="AD130" s="39"/>
      <c r="AE130" s="39"/>
      <c r="AF130" s="39"/>
    </row>
    <row r="131" spans="16:32">
      <c r="P131" s="39"/>
      <c r="Q131" s="39"/>
      <c r="R131" s="39"/>
      <c r="S131" s="39"/>
      <c r="T131" s="39"/>
      <c r="U131" s="39"/>
      <c r="V131" s="39"/>
      <c r="W131" s="39"/>
      <c r="X131" s="39"/>
      <c r="Y131" s="39"/>
      <c r="Z131" s="39"/>
      <c r="AA131" s="39"/>
      <c r="AB131" s="39"/>
      <c r="AC131" s="39"/>
      <c r="AD131" s="39"/>
      <c r="AE131" s="39"/>
      <c r="AF131" s="39"/>
    </row>
    <row r="132" spans="16:32">
      <c r="P132" s="39"/>
      <c r="Q132" s="39"/>
      <c r="R132" s="39"/>
      <c r="S132" s="39"/>
      <c r="T132" s="39"/>
      <c r="U132" s="39"/>
      <c r="V132" s="39"/>
      <c r="W132" s="39"/>
      <c r="X132" s="39"/>
      <c r="Y132" s="39"/>
      <c r="Z132" s="39"/>
      <c r="AA132" s="39"/>
      <c r="AB132" s="39"/>
      <c r="AC132" s="39"/>
      <c r="AD132" s="39"/>
      <c r="AE132" s="39"/>
      <c r="AF132" s="39"/>
    </row>
    <row r="133" spans="16:32">
      <c r="P133" s="39"/>
      <c r="Q133" s="39"/>
      <c r="R133" s="39"/>
      <c r="S133" s="39"/>
      <c r="T133" s="39"/>
      <c r="U133" s="39"/>
      <c r="V133" s="39"/>
      <c r="W133" s="39"/>
      <c r="X133" s="39"/>
      <c r="Y133" s="39"/>
      <c r="Z133" s="39"/>
      <c r="AA133" s="39"/>
      <c r="AB133" s="39"/>
      <c r="AC133" s="39"/>
      <c r="AD133" s="39"/>
      <c r="AE133" s="39"/>
      <c r="AF133" s="39"/>
    </row>
    <row r="134" spans="16:32">
      <c r="P134" s="39"/>
      <c r="Q134" s="39"/>
      <c r="R134" s="39"/>
      <c r="S134" s="39"/>
      <c r="T134" s="39"/>
      <c r="U134" s="39"/>
      <c r="V134" s="39"/>
      <c r="W134" s="39"/>
      <c r="X134" s="39"/>
      <c r="Y134" s="39"/>
      <c r="Z134" s="39"/>
      <c r="AA134" s="39"/>
      <c r="AB134" s="39"/>
      <c r="AC134" s="39"/>
      <c r="AD134" s="39"/>
      <c r="AE134" s="39"/>
      <c r="AF134" s="39"/>
    </row>
    <row r="135" spans="16:32">
      <c r="P135" s="39"/>
      <c r="Q135" s="39"/>
      <c r="R135" s="39"/>
      <c r="S135" s="39"/>
      <c r="T135" s="39"/>
      <c r="U135" s="39"/>
      <c r="V135" s="39"/>
      <c r="W135" s="39"/>
      <c r="X135" s="39"/>
      <c r="Y135" s="39"/>
      <c r="Z135" s="39"/>
      <c r="AA135" s="39"/>
      <c r="AB135" s="39"/>
      <c r="AC135" s="39"/>
      <c r="AD135" s="39"/>
      <c r="AE135" s="39"/>
      <c r="AF135" s="39"/>
    </row>
    <row r="136" spans="16:32">
      <c r="P136" s="39"/>
      <c r="Q136" s="39"/>
      <c r="R136" s="39"/>
      <c r="S136" s="39"/>
      <c r="T136" s="39"/>
      <c r="U136" s="39"/>
      <c r="V136" s="39"/>
      <c r="W136" s="39"/>
      <c r="X136" s="39"/>
      <c r="Y136" s="39"/>
      <c r="Z136" s="39"/>
      <c r="AA136" s="39"/>
      <c r="AB136" s="39"/>
      <c r="AC136" s="39"/>
      <c r="AD136" s="39"/>
      <c r="AE136" s="39"/>
      <c r="AF136" s="39"/>
    </row>
    <row r="137" spans="16:32">
      <c r="P137" s="39"/>
      <c r="Q137" s="39"/>
      <c r="R137" s="39"/>
      <c r="S137" s="39"/>
      <c r="T137" s="39"/>
      <c r="U137" s="39"/>
      <c r="V137" s="39"/>
      <c r="W137" s="39"/>
      <c r="X137" s="39"/>
      <c r="Y137" s="39"/>
      <c r="Z137" s="39"/>
      <c r="AA137" s="39"/>
      <c r="AB137" s="39"/>
      <c r="AC137" s="39"/>
      <c r="AD137" s="39"/>
      <c r="AE137" s="39"/>
      <c r="AF137" s="39"/>
    </row>
    <row r="138" spans="16:32">
      <c r="P138" s="39"/>
      <c r="Q138" s="39"/>
      <c r="R138" s="39"/>
      <c r="S138" s="39"/>
      <c r="T138" s="39"/>
      <c r="U138" s="39"/>
      <c r="V138" s="39"/>
      <c r="W138" s="39"/>
      <c r="X138" s="39"/>
      <c r="Y138" s="39"/>
      <c r="Z138" s="39"/>
      <c r="AA138" s="39"/>
      <c r="AB138" s="39"/>
      <c r="AC138" s="39"/>
      <c r="AD138" s="39"/>
      <c r="AE138" s="39"/>
      <c r="AF138" s="39"/>
    </row>
    <row r="139" spans="16:32">
      <c r="P139" s="39"/>
      <c r="Q139" s="39"/>
      <c r="R139" s="39"/>
      <c r="S139" s="39"/>
      <c r="T139" s="39"/>
      <c r="U139" s="39"/>
      <c r="V139" s="39"/>
      <c r="W139" s="39"/>
      <c r="X139" s="39"/>
      <c r="Y139" s="39"/>
      <c r="Z139" s="39"/>
      <c r="AA139" s="39"/>
      <c r="AB139" s="39"/>
      <c r="AC139" s="39"/>
      <c r="AD139" s="39"/>
      <c r="AE139" s="39"/>
      <c r="AF139" s="39"/>
    </row>
    <row r="140" spans="16:32">
      <c r="P140" s="39"/>
      <c r="Q140" s="39"/>
      <c r="R140" s="39"/>
      <c r="S140" s="39"/>
      <c r="T140" s="39"/>
      <c r="U140" s="39"/>
      <c r="V140" s="39"/>
      <c r="W140" s="39"/>
      <c r="X140" s="39"/>
      <c r="Y140" s="39"/>
      <c r="Z140" s="39"/>
      <c r="AA140" s="39"/>
      <c r="AB140" s="39"/>
      <c r="AC140" s="39"/>
      <c r="AD140" s="39"/>
      <c r="AE140" s="39"/>
      <c r="AF140" s="39"/>
    </row>
    <row r="141" spans="16:32">
      <c r="P141" s="39"/>
      <c r="Q141" s="39"/>
      <c r="R141" s="39"/>
      <c r="S141" s="39"/>
      <c r="T141" s="39"/>
      <c r="U141" s="39"/>
      <c r="V141" s="39"/>
      <c r="W141" s="39"/>
      <c r="X141" s="39"/>
      <c r="Y141" s="39"/>
      <c r="Z141" s="39"/>
      <c r="AA141" s="39"/>
      <c r="AB141" s="39"/>
      <c r="AC141" s="39"/>
      <c r="AD141" s="39"/>
      <c r="AE141" s="39"/>
      <c r="AF141" s="39"/>
    </row>
    <row r="142" spans="16:32">
      <c r="P142" s="39"/>
      <c r="Q142" s="39"/>
      <c r="R142" s="39"/>
      <c r="S142" s="39"/>
      <c r="T142" s="39"/>
      <c r="U142" s="39"/>
      <c r="V142" s="39"/>
      <c r="W142" s="39"/>
      <c r="X142" s="39"/>
      <c r="Y142" s="39"/>
      <c r="Z142" s="39"/>
      <c r="AA142" s="39"/>
      <c r="AB142" s="39"/>
      <c r="AC142" s="39"/>
      <c r="AD142" s="39"/>
      <c r="AE142" s="39"/>
      <c r="AF142" s="39"/>
    </row>
    <row r="143" spans="16:32">
      <c r="P143" s="39"/>
      <c r="Q143" s="39"/>
      <c r="R143" s="39"/>
      <c r="S143" s="39"/>
      <c r="T143" s="39"/>
      <c r="U143" s="39"/>
      <c r="V143" s="39"/>
      <c r="W143" s="39"/>
      <c r="X143" s="39"/>
      <c r="Y143" s="39"/>
      <c r="Z143" s="39"/>
      <c r="AA143" s="39"/>
      <c r="AB143" s="39"/>
      <c r="AC143" s="39"/>
      <c r="AD143" s="39"/>
      <c r="AE143" s="39"/>
      <c r="AF143" s="39"/>
    </row>
    <row r="144" spans="16:32">
      <c r="P144" s="39"/>
      <c r="Q144" s="39"/>
      <c r="R144" s="39"/>
      <c r="S144" s="39"/>
      <c r="T144" s="39"/>
      <c r="U144" s="39"/>
      <c r="V144" s="39"/>
      <c r="W144" s="39"/>
      <c r="X144" s="39"/>
      <c r="Y144" s="39"/>
      <c r="Z144" s="39"/>
      <c r="AA144" s="39"/>
      <c r="AB144" s="39"/>
      <c r="AC144" s="39"/>
      <c r="AD144" s="39"/>
      <c r="AE144" s="39"/>
      <c r="AF144" s="39"/>
    </row>
    <row r="145" spans="16:32">
      <c r="P145" s="39"/>
      <c r="Q145" s="39"/>
      <c r="R145" s="39"/>
      <c r="S145" s="39"/>
      <c r="T145" s="39"/>
      <c r="U145" s="39"/>
      <c r="V145" s="39"/>
      <c r="W145" s="39"/>
      <c r="X145" s="39"/>
      <c r="Y145" s="39"/>
      <c r="Z145" s="39"/>
      <c r="AA145" s="39"/>
      <c r="AB145" s="39"/>
      <c r="AC145" s="39"/>
      <c r="AD145" s="39"/>
      <c r="AE145" s="39"/>
      <c r="AF145" s="39"/>
    </row>
    <row r="146" spans="16:32">
      <c r="P146" s="39"/>
      <c r="Q146" s="39"/>
      <c r="R146" s="39"/>
      <c r="S146" s="39"/>
      <c r="T146" s="39"/>
      <c r="U146" s="39"/>
      <c r="V146" s="39"/>
      <c r="W146" s="39"/>
      <c r="X146" s="39"/>
      <c r="Y146" s="39"/>
      <c r="Z146" s="39"/>
      <c r="AA146" s="39"/>
      <c r="AB146" s="39"/>
      <c r="AC146" s="39"/>
      <c r="AD146" s="39"/>
      <c r="AE146" s="39"/>
      <c r="AF146" s="39"/>
    </row>
    <row r="147" spans="16:32">
      <c r="P147" s="39"/>
      <c r="Q147" s="39"/>
      <c r="R147" s="39"/>
      <c r="S147" s="39"/>
      <c r="T147" s="39"/>
      <c r="U147" s="39"/>
      <c r="V147" s="39"/>
      <c r="W147" s="39"/>
      <c r="X147" s="39"/>
      <c r="Y147" s="39"/>
      <c r="Z147" s="39"/>
      <c r="AA147" s="39"/>
      <c r="AB147" s="39"/>
      <c r="AC147" s="39"/>
      <c r="AD147" s="39"/>
      <c r="AE147" s="39"/>
      <c r="AF147" s="39"/>
    </row>
    <row r="148" spans="16:32">
      <c r="P148" s="39"/>
      <c r="Q148" s="39"/>
      <c r="R148" s="39"/>
      <c r="S148" s="39"/>
      <c r="T148" s="39"/>
      <c r="U148" s="39"/>
      <c r="V148" s="39"/>
      <c r="W148" s="39"/>
      <c r="X148" s="39"/>
      <c r="Y148" s="39"/>
      <c r="Z148" s="39"/>
      <c r="AA148" s="39"/>
      <c r="AB148" s="39"/>
      <c r="AC148" s="39"/>
      <c r="AD148" s="39"/>
      <c r="AE148" s="39"/>
      <c r="AF148" s="39"/>
    </row>
    <row r="149" spans="16:32">
      <c r="P149" s="39"/>
      <c r="Q149" s="39"/>
      <c r="R149" s="39"/>
      <c r="S149" s="39"/>
      <c r="T149" s="39"/>
      <c r="U149" s="39"/>
      <c r="V149" s="39"/>
      <c r="W149" s="39"/>
      <c r="X149" s="39"/>
      <c r="Y149" s="39"/>
      <c r="Z149" s="39"/>
      <c r="AA149" s="39"/>
      <c r="AB149" s="39"/>
      <c r="AC149" s="39"/>
      <c r="AD149" s="39"/>
      <c r="AE149" s="39"/>
      <c r="AF149" s="39"/>
    </row>
    <row r="150" spans="16:32">
      <c r="P150" s="39"/>
      <c r="Q150" s="39"/>
      <c r="R150" s="39"/>
      <c r="S150" s="39"/>
      <c r="T150" s="39"/>
      <c r="U150" s="39"/>
      <c r="V150" s="39"/>
      <c r="W150" s="39"/>
      <c r="X150" s="39"/>
      <c r="Y150" s="39"/>
      <c r="Z150" s="39"/>
      <c r="AA150" s="39"/>
      <c r="AB150" s="39"/>
      <c r="AC150" s="39"/>
      <c r="AD150" s="39"/>
      <c r="AE150" s="39"/>
      <c r="AF150" s="39"/>
    </row>
    <row r="151" spans="16:32">
      <c r="P151" s="39"/>
      <c r="Q151" s="39"/>
      <c r="R151" s="39"/>
      <c r="S151" s="39"/>
      <c r="T151" s="39"/>
      <c r="U151" s="39"/>
      <c r="V151" s="39"/>
      <c r="W151" s="39"/>
      <c r="X151" s="39"/>
      <c r="Y151" s="39"/>
      <c r="Z151" s="39"/>
      <c r="AA151" s="39"/>
      <c r="AB151" s="39"/>
      <c r="AC151" s="39"/>
      <c r="AD151" s="39"/>
      <c r="AE151" s="39"/>
      <c r="AF151" s="39"/>
    </row>
    <row r="152" spans="16:32">
      <c r="P152" s="39"/>
      <c r="Q152" s="39"/>
      <c r="R152" s="39"/>
      <c r="S152" s="39"/>
      <c r="T152" s="39"/>
      <c r="U152" s="39"/>
      <c r="V152" s="39"/>
      <c r="W152" s="39"/>
      <c r="X152" s="39"/>
      <c r="Y152" s="39"/>
      <c r="Z152" s="39"/>
      <c r="AA152" s="39"/>
      <c r="AB152" s="39"/>
      <c r="AC152" s="39"/>
      <c r="AD152" s="39"/>
      <c r="AE152" s="39"/>
      <c r="AF152" s="39"/>
    </row>
    <row r="153" spans="16:32">
      <c r="P153" s="39"/>
      <c r="Q153" s="39"/>
      <c r="R153" s="39"/>
      <c r="S153" s="39"/>
      <c r="T153" s="39"/>
      <c r="U153" s="39"/>
      <c r="V153" s="39"/>
      <c r="W153" s="39"/>
      <c r="X153" s="39"/>
      <c r="Y153" s="39"/>
      <c r="Z153" s="39"/>
      <c r="AA153" s="39"/>
      <c r="AB153" s="39"/>
      <c r="AC153" s="39"/>
      <c r="AD153" s="39"/>
      <c r="AE153" s="39"/>
      <c r="AF153" s="39"/>
    </row>
    <row r="154" spans="16:32">
      <c r="P154" s="39"/>
      <c r="Q154" s="39"/>
      <c r="R154" s="39"/>
      <c r="S154" s="39"/>
      <c r="T154" s="39"/>
      <c r="U154" s="39"/>
      <c r="V154" s="39"/>
      <c r="W154" s="39"/>
      <c r="X154" s="39"/>
      <c r="Y154" s="39"/>
      <c r="Z154" s="39"/>
      <c r="AA154" s="39"/>
      <c r="AB154" s="39"/>
      <c r="AC154" s="39"/>
      <c r="AD154" s="39"/>
      <c r="AE154" s="39"/>
      <c r="AF154" s="39"/>
    </row>
    <row r="155" spans="16:32">
      <c r="P155" s="39"/>
      <c r="Q155" s="39"/>
      <c r="R155" s="39"/>
      <c r="S155" s="39"/>
      <c r="T155" s="39"/>
      <c r="U155" s="39"/>
      <c r="V155" s="39"/>
      <c r="W155" s="39"/>
      <c r="X155" s="39"/>
      <c r="Y155" s="39"/>
      <c r="Z155" s="39"/>
      <c r="AA155" s="39"/>
      <c r="AB155" s="39"/>
      <c r="AC155" s="39"/>
      <c r="AD155" s="39"/>
      <c r="AE155" s="39"/>
      <c r="AF155" s="39"/>
    </row>
    <row r="156" spans="16:32">
      <c r="P156" s="39"/>
      <c r="Q156" s="39"/>
      <c r="R156" s="39"/>
      <c r="S156" s="39"/>
      <c r="T156" s="39"/>
      <c r="U156" s="39"/>
      <c r="V156" s="39"/>
      <c r="W156" s="39"/>
      <c r="X156" s="39"/>
      <c r="Y156" s="39"/>
      <c r="Z156" s="39"/>
      <c r="AA156" s="39"/>
      <c r="AB156" s="39"/>
      <c r="AC156" s="39"/>
      <c r="AD156" s="39"/>
      <c r="AE156" s="39"/>
      <c r="AF156" s="39"/>
    </row>
    <row r="157" spans="16:32">
      <c r="P157" s="39"/>
      <c r="Q157" s="39"/>
      <c r="R157" s="39"/>
      <c r="S157" s="39"/>
      <c r="T157" s="39"/>
      <c r="U157" s="39"/>
      <c r="V157" s="39"/>
      <c r="W157" s="39"/>
      <c r="X157" s="39"/>
      <c r="Y157" s="39"/>
      <c r="Z157" s="39"/>
      <c r="AA157" s="39"/>
      <c r="AB157" s="39"/>
      <c r="AC157" s="39"/>
      <c r="AD157" s="39"/>
      <c r="AE157" s="39"/>
      <c r="AF157" s="39"/>
    </row>
    <row r="158" spans="16:32">
      <c r="P158" s="39"/>
      <c r="Q158" s="39"/>
      <c r="R158" s="39"/>
      <c r="S158" s="39"/>
      <c r="T158" s="39"/>
      <c r="U158" s="39"/>
      <c r="V158" s="39"/>
      <c r="W158" s="39"/>
      <c r="X158" s="39"/>
      <c r="Y158" s="39"/>
      <c r="Z158" s="39"/>
      <c r="AA158" s="39"/>
      <c r="AB158" s="39"/>
      <c r="AC158" s="39"/>
      <c r="AD158" s="39"/>
      <c r="AE158" s="39"/>
      <c r="AF158" s="39"/>
    </row>
    <row r="159" spans="16:32">
      <c r="P159" s="39"/>
      <c r="Q159" s="39"/>
      <c r="R159" s="39"/>
      <c r="S159" s="39"/>
      <c r="T159" s="39"/>
      <c r="U159" s="39"/>
      <c r="V159" s="39"/>
      <c r="W159" s="39"/>
      <c r="X159" s="39"/>
      <c r="Y159" s="39"/>
      <c r="Z159" s="39"/>
      <c r="AA159" s="39"/>
      <c r="AB159" s="39"/>
      <c r="AC159" s="39"/>
      <c r="AD159" s="39"/>
      <c r="AE159" s="39"/>
      <c r="AF159" s="39"/>
    </row>
    <row r="160" spans="16:32">
      <c r="P160" s="39"/>
      <c r="Q160" s="39"/>
      <c r="R160" s="39"/>
      <c r="S160" s="39"/>
      <c r="T160" s="39"/>
      <c r="U160" s="39"/>
      <c r="V160" s="39"/>
      <c r="W160" s="39"/>
      <c r="X160" s="39"/>
      <c r="Y160" s="39"/>
      <c r="Z160" s="39"/>
      <c r="AA160" s="39"/>
      <c r="AB160" s="39"/>
      <c r="AC160" s="39"/>
      <c r="AD160" s="39"/>
      <c r="AE160" s="39"/>
      <c r="AF160" s="39"/>
    </row>
    <row r="161" spans="16:32">
      <c r="P161" s="39"/>
      <c r="Q161" s="39"/>
      <c r="R161" s="39"/>
      <c r="S161" s="39"/>
      <c r="T161" s="39"/>
      <c r="U161" s="39"/>
      <c r="V161" s="39"/>
      <c r="W161" s="39"/>
      <c r="X161" s="39"/>
      <c r="Y161" s="39"/>
      <c r="Z161" s="39"/>
      <c r="AA161" s="39"/>
      <c r="AB161" s="39"/>
      <c r="AC161" s="39"/>
      <c r="AD161" s="39"/>
      <c r="AE161" s="39"/>
      <c r="AF161" s="39"/>
    </row>
    <row r="162" spans="16:32">
      <c r="P162" s="39"/>
      <c r="Q162" s="39"/>
      <c r="R162" s="39"/>
      <c r="S162" s="39"/>
      <c r="T162" s="39"/>
      <c r="U162" s="39"/>
      <c r="V162" s="39"/>
      <c r="W162" s="39"/>
      <c r="X162" s="39"/>
      <c r="Y162" s="39"/>
      <c r="Z162" s="39"/>
      <c r="AA162" s="39"/>
      <c r="AB162" s="39"/>
      <c r="AC162" s="39"/>
      <c r="AD162" s="39"/>
      <c r="AE162" s="39"/>
      <c r="AF162" s="39"/>
    </row>
    <row r="163" spans="16:32">
      <c r="P163" s="39"/>
      <c r="Q163" s="39"/>
      <c r="R163" s="39"/>
      <c r="S163" s="39"/>
      <c r="T163" s="39"/>
      <c r="U163" s="39"/>
      <c r="V163" s="39"/>
      <c r="W163" s="39"/>
      <c r="X163" s="39"/>
      <c r="Y163" s="39"/>
      <c r="Z163" s="39"/>
      <c r="AA163" s="39"/>
      <c r="AB163" s="39"/>
      <c r="AC163" s="39"/>
      <c r="AD163" s="39"/>
      <c r="AE163" s="39"/>
      <c r="AF163" s="39"/>
    </row>
    <row r="164" spans="16:32">
      <c r="P164" s="39"/>
      <c r="Q164" s="39"/>
      <c r="R164" s="39"/>
      <c r="S164" s="39"/>
      <c r="T164" s="39"/>
      <c r="U164" s="39"/>
      <c r="V164" s="39"/>
      <c r="W164" s="39"/>
      <c r="X164" s="39"/>
      <c r="Y164" s="39"/>
      <c r="Z164" s="39"/>
      <c r="AA164" s="39"/>
      <c r="AB164" s="39"/>
      <c r="AC164" s="39"/>
      <c r="AD164" s="39"/>
      <c r="AE164" s="39"/>
      <c r="AF164" s="39"/>
    </row>
    <row r="165" spans="16:32">
      <c r="P165" s="39"/>
      <c r="Q165" s="39"/>
      <c r="R165" s="39"/>
      <c r="S165" s="39"/>
      <c r="T165" s="39"/>
      <c r="U165" s="39"/>
      <c r="V165" s="39"/>
      <c r="W165" s="39"/>
      <c r="X165" s="39"/>
      <c r="Y165" s="39"/>
      <c r="Z165" s="39"/>
      <c r="AA165" s="39"/>
      <c r="AB165" s="39"/>
      <c r="AC165" s="39"/>
      <c r="AD165" s="39"/>
      <c r="AE165" s="39"/>
      <c r="AF165" s="39"/>
    </row>
    <row r="166" spans="16:32">
      <c r="P166" s="39"/>
      <c r="Q166" s="39"/>
      <c r="R166" s="39"/>
      <c r="S166" s="39"/>
      <c r="T166" s="39"/>
      <c r="U166" s="39"/>
      <c r="V166" s="39"/>
      <c r="W166" s="39"/>
      <c r="X166" s="39"/>
      <c r="Y166" s="39"/>
      <c r="Z166" s="39"/>
      <c r="AA166" s="39"/>
      <c r="AB166" s="39"/>
      <c r="AC166" s="39"/>
      <c r="AD166" s="39"/>
      <c r="AE166" s="39"/>
      <c r="AF166" s="39"/>
    </row>
    <row r="167" spans="16:32">
      <c r="P167" s="39"/>
      <c r="Q167" s="39"/>
      <c r="R167" s="39"/>
      <c r="S167" s="39"/>
      <c r="T167" s="39"/>
      <c r="U167" s="39"/>
      <c r="V167" s="39"/>
      <c r="W167" s="39"/>
      <c r="X167" s="39"/>
      <c r="Y167" s="39"/>
      <c r="Z167" s="39"/>
      <c r="AA167" s="39"/>
      <c r="AB167" s="39"/>
      <c r="AC167" s="39"/>
      <c r="AD167" s="39"/>
      <c r="AE167" s="39"/>
      <c r="AF167" s="39"/>
    </row>
    <row r="168" spans="16:32">
      <c r="P168" s="39"/>
      <c r="Q168" s="39"/>
      <c r="R168" s="39"/>
      <c r="S168" s="39"/>
      <c r="T168" s="39"/>
      <c r="U168" s="39"/>
      <c r="V168" s="39"/>
      <c r="W168" s="39"/>
      <c r="X168" s="39"/>
      <c r="Y168" s="39"/>
      <c r="Z168" s="39"/>
      <c r="AA168" s="39"/>
      <c r="AB168" s="39"/>
      <c r="AC168" s="39"/>
      <c r="AD168" s="39"/>
      <c r="AE168" s="39"/>
      <c r="AF168" s="39"/>
    </row>
    <row r="169" spans="16:32">
      <c r="P169" s="39"/>
      <c r="Q169" s="39"/>
      <c r="R169" s="39"/>
      <c r="S169" s="39"/>
      <c r="T169" s="39"/>
      <c r="U169" s="39"/>
      <c r="V169" s="39"/>
      <c r="W169" s="39"/>
      <c r="X169" s="39"/>
      <c r="Y169" s="39"/>
      <c r="Z169" s="39"/>
      <c r="AA169" s="39"/>
      <c r="AB169" s="39"/>
      <c r="AC169" s="39"/>
      <c r="AD169" s="39"/>
      <c r="AE169" s="39"/>
      <c r="AF169" s="39"/>
    </row>
    <row r="170" spans="16:32">
      <c r="P170" s="39"/>
      <c r="Q170" s="39"/>
      <c r="R170" s="39"/>
      <c r="S170" s="39"/>
      <c r="T170" s="39"/>
      <c r="U170" s="39"/>
      <c r="V170" s="39"/>
      <c r="W170" s="39"/>
      <c r="X170" s="39"/>
      <c r="Y170" s="39"/>
      <c r="Z170" s="39"/>
      <c r="AA170" s="39"/>
      <c r="AB170" s="39"/>
      <c r="AC170" s="39"/>
      <c r="AD170" s="39"/>
      <c r="AE170" s="39"/>
      <c r="AF170" s="39"/>
    </row>
    <row r="171" spans="16:32">
      <c r="P171" s="39"/>
      <c r="Q171" s="39"/>
      <c r="R171" s="39"/>
      <c r="S171" s="39"/>
      <c r="T171" s="39"/>
      <c r="U171" s="39"/>
      <c r="V171" s="39"/>
      <c r="W171" s="39"/>
      <c r="X171" s="39"/>
      <c r="Y171" s="39"/>
      <c r="Z171" s="39"/>
      <c r="AA171" s="39"/>
      <c r="AB171" s="39"/>
      <c r="AC171" s="39"/>
      <c r="AD171" s="39"/>
      <c r="AE171" s="39"/>
      <c r="AF171" s="39"/>
    </row>
    <row r="172" spans="16:32">
      <c r="P172" s="39"/>
      <c r="Q172" s="39"/>
      <c r="R172" s="39"/>
      <c r="S172" s="39"/>
      <c r="T172" s="39"/>
      <c r="U172" s="39"/>
      <c r="V172" s="39"/>
      <c r="W172" s="39"/>
      <c r="X172" s="39"/>
      <c r="Y172" s="39"/>
      <c r="Z172" s="39"/>
      <c r="AA172" s="39"/>
      <c r="AB172" s="39"/>
      <c r="AC172" s="39"/>
      <c r="AD172" s="39"/>
      <c r="AE172" s="39"/>
      <c r="AF172" s="39"/>
    </row>
    <row r="173" spans="16:32">
      <c r="P173" s="39"/>
      <c r="Q173" s="39"/>
      <c r="R173" s="39"/>
      <c r="S173" s="39"/>
      <c r="T173" s="39"/>
      <c r="U173" s="39"/>
      <c r="V173" s="39"/>
      <c r="W173" s="39"/>
      <c r="X173" s="39"/>
      <c r="Y173" s="39"/>
      <c r="Z173" s="39"/>
      <c r="AA173" s="39"/>
      <c r="AB173" s="39"/>
      <c r="AC173" s="39"/>
      <c r="AD173" s="39"/>
      <c r="AE173" s="39"/>
      <c r="AF173" s="39"/>
    </row>
    <row r="174" spans="16:32">
      <c r="P174" s="39"/>
      <c r="Q174" s="39"/>
      <c r="R174" s="39"/>
      <c r="S174" s="39"/>
      <c r="T174" s="39"/>
      <c r="U174" s="39"/>
      <c r="V174" s="39"/>
      <c r="W174" s="39"/>
      <c r="X174" s="39"/>
      <c r="Y174" s="39"/>
      <c r="Z174" s="39"/>
      <c r="AA174" s="39"/>
      <c r="AB174" s="39"/>
      <c r="AC174" s="39"/>
      <c r="AD174" s="39"/>
      <c r="AE174" s="39"/>
      <c r="AF174" s="39"/>
    </row>
    <row r="175" spans="16:32">
      <c r="P175" s="39"/>
      <c r="Q175" s="39"/>
      <c r="R175" s="39"/>
      <c r="S175" s="39"/>
      <c r="T175" s="39"/>
      <c r="U175" s="39"/>
      <c r="V175" s="39"/>
      <c r="W175" s="39"/>
      <c r="X175" s="39"/>
      <c r="Y175" s="39"/>
      <c r="Z175" s="39"/>
      <c r="AA175" s="39"/>
      <c r="AB175" s="39"/>
      <c r="AC175" s="39"/>
      <c r="AD175" s="39"/>
      <c r="AE175" s="39"/>
      <c r="AF175" s="39"/>
    </row>
    <row r="176" spans="16:32">
      <c r="P176" s="39"/>
      <c r="Q176" s="39"/>
      <c r="R176" s="39"/>
      <c r="S176" s="39"/>
      <c r="T176" s="39"/>
      <c r="U176" s="39"/>
      <c r="V176" s="39"/>
      <c r="W176" s="39"/>
      <c r="X176" s="39"/>
      <c r="Y176" s="39"/>
      <c r="Z176" s="39"/>
      <c r="AA176" s="39"/>
      <c r="AB176" s="39"/>
      <c r="AC176" s="39"/>
      <c r="AD176" s="39"/>
      <c r="AE176" s="39"/>
      <c r="AF176" s="39"/>
    </row>
    <row r="177" spans="16:32">
      <c r="P177" s="39"/>
      <c r="Q177" s="39"/>
      <c r="R177" s="39"/>
      <c r="S177" s="39"/>
      <c r="T177" s="39"/>
      <c r="U177" s="39"/>
      <c r="V177" s="39"/>
      <c r="W177" s="39"/>
      <c r="X177" s="39"/>
      <c r="Y177" s="39"/>
      <c r="Z177" s="39"/>
      <c r="AA177" s="39"/>
      <c r="AB177" s="39"/>
      <c r="AC177" s="39"/>
      <c r="AD177" s="39"/>
      <c r="AE177" s="39"/>
      <c r="AF177" s="39"/>
    </row>
    <row r="178" spans="16:32">
      <c r="P178" s="39"/>
      <c r="Q178" s="39"/>
      <c r="R178" s="39"/>
      <c r="S178" s="39"/>
      <c r="T178" s="39"/>
      <c r="U178" s="39"/>
      <c r="V178" s="39"/>
      <c r="W178" s="39"/>
      <c r="X178" s="39"/>
      <c r="Y178" s="39"/>
      <c r="Z178" s="39"/>
      <c r="AA178" s="39"/>
      <c r="AB178" s="39"/>
      <c r="AC178" s="39"/>
      <c r="AD178" s="39"/>
      <c r="AE178" s="39"/>
      <c r="AF178" s="39"/>
    </row>
    <row r="179" spans="16:32">
      <c r="P179" s="39"/>
      <c r="Q179" s="39"/>
      <c r="R179" s="39"/>
      <c r="S179" s="39"/>
      <c r="T179" s="39"/>
      <c r="U179" s="39"/>
      <c r="V179" s="39"/>
      <c r="W179" s="39"/>
      <c r="X179" s="39"/>
      <c r="Y179" s="39"/>
      <c r="Z179" s="39"/>
      <c r="AA179" s="39"/>
      <c r="AB179" s="39"/>
      <c r="AC179" s="39"/>
      <c r="AD179" s="39"/>
      <c r="AE179" s="39"/>
      <c r="AF179" s="39"/>
    </row>
    <row r="180" spans="16:32">
      <c r="P180" s="39"/>
      <c r="Q180" s="39"/>
      <c r="R180" s="39"/>
      <c r="S180" s="39"/>
      <c r="T180" s="39"/>
      <c r="U180" s="39"/>
      <c r="V180" s="39"/>
      <c r="W180" s="39"/>
      <c r="X180" s="39"/>
      <c r="Y180" s="39"/>
      <c r="Z180" s="39"/>
      <c r="AA180" s="39"/>
      <c r="AB180" s="39"/>
      <c r="AC180" s="39"/>
      <c r="AD180" s="39"/>
      <c r="AE180" s="39"/>
      <c r="AF180" s="39"/>
    </row>
    <row r="181" spans="16:32">
      <c r="P181" s="39"/>
      <c r="Q181" s="39"/>
      <c r="R181" s="39"/>
      <c r="S181" s="39"/>
      <c r="T181" s="39"/>
      <c r="U181" s="39"/>
      <c r="V181" s="39"/>
      <c r="W181" s="39"/>
      <c r="X181" s="39"/>
      <c r="Y181" s="39"/>
      <c r="Z181" s="39"/>
      <c r="AA181" s="39"/>
      <c r="AB181" s="39"/>
      <c r="AC181" s="39"/>
      <c r="AD181" s="39"/>
      <c r="AE181" s="39"/>
      <c r="AF181" s="39"/>
    </row>
    <row r="182" spans="16:32">
      <c r="P182" s="39"/>
      <c r="Q182" s="39"/>
      <c r="R182" s="39"/>
      <c r="S182" s="39"/>
      <c r="T182" s="39"/>
      <c r="U182" s="39"/>
      <c r="V182" s="39"/>
      <c r="W182" s="39"/>
      <c r="X182" s="39"/>
      <c r="Y182" s="39"/>
      <c r="Z182" s="39"/>
      <c r="AA182" s="39"/>
      <c r="AB182" s="39"/>
      <c r="AC182" s="39"/>
      <c r="AD182" s="39"/>
      <c r="AE182" s="39"/>
      <c r="AF182" s="39"/>
    </row>
    <row r="183" spans="16:32">
      <c r="P183" s="39"/>
      <c r="Q183" s="39"/>
      <c r="R183" s="39"/>
      <c r="S183" s="39"/>
      <c r="T183" s="39"/>
      <c r="U183" s="39"/>
      <c r="V183" s="39"/>
      <c r="W183" s="39"/>
      <c r="X183" s="39"/>
      <c r="Y183" s="39"/>
      <c r="Z183" s="39"/>
      <c r="AA183" s="39"/>
      <c r="AB183" s="39"/>
      <c r="AC183" s="39"/>
      <c r="AD183" s="39"/>
      <c r="AE183" s="39"/>
      <c r="AF183" s="39"/>
    </row>
    <row r="184" spans="16:32">
      <c r="P184" s="39"/>
      <c r="Q184" s="39"/>
      <c r="R184" s="39"/>
      <c r="S184" s="39"/>
      <c r="T184" s="39"/>
      <c r="U184" s="39"/>
      <c r="V184" s="39"/>
      <c r="W184" s="39"/>
      <c r="X184" s="39"/>
      <c r="Y184" s="39"/>
      <c r="Z184" s="39"/>
      <c r="AA184" s="39"/>
      <c r="AB184" s="39"/>
      <c r="AC184" s="39"/>
      <c r="AD184" s="39"/>
      <c r="AE184" s="39"/>
      <c r="AF184" s="39"/>
    </row>
    <row r="185" spans="16:32">
      <c r="P185" s="39"/>
      <c r="Q185" s="39"/>
      <c r="R185" s="39"/>
      <c r="S185" s="39"/>
      <c r="T185" s="39"/>
      <c r="U185" s="39"/>
      <c r="V185" s="39"/>
      <c r="W185" s="39"/>
      <c r="X185" s="39"/>
      <c r="Y185" s="39"/>
      <c r="Z185" s="39"/>
      <c r="AA185" s="39"/>
      <c r="AB185" s="39"/>
      <c r="AC185" s="39"/>
      <c r="AD185" s="39"/>
      <c r="AE185" s="39"/>
      <c r="AF185" s="39"/>
    </row>
    <row r="186" spans="16:32">
      <c r="P186" s="39"/>
      <c r="Q186" s="39"/>
      <c r="R186" s="39"/>
      <c r="S186" s="39"/>
      <c r="T186" s="39"/>
      <c r="U186" s="39"/>
      <c r="V186" s="39"/>
      <c r="W186" s="39"/>
      <c r="X186" s="39"/>
      <c r="Y186" s="39"/>
      <c r="Z186" s="39"/>
      <c r="AA186" s="39"/>
      <c r="AB186" s="39"/>
      <c r="AC186" s="39"/>
      <c r="AD186" s="39"/>
      <c r="AE186" s="39"/>
      <c r="AF186" s="39"/>
    </row>
    <row r="187" spans="16:32">
      <c r="P187" s="39"/>
      <c r="Q187" s="39"/>
      <c r="R187" s="39"/>
      <c r="S187" s="39"/>
      <c r="T187" s="39"/>
      <c r="U187" s="39"/>
      <c r="V187" s="39"/>
      <c r="W187" s="39"/>
      <c r="X187" s="39"/>
      <c r="Y187" s="39"/>
      <c r="Z187" s="39"/>
      <c r="AA187" s="39"/>
      <c r="AB187" s="39"/>
      <c r="AC187" s="39"/>
      <c r="AD187" s="39"/>
      <c r="AE187" s="39"/>
      <c r="AF187" s="39"/>
    </row>
    <row r="188" spans="16:32">
      <c r="P188" s="39"/>
      <c r="Q188" s="39"/>
      <c r="R188" s="39"/>
      <c r="S188" s="39"/>
      <c r="T188" s="39"/>
      <c r="U188" s="39"/>
      <c r="V188" s="39"/>
      <c r="W188" s="39"/>
      <c r="X188" s="39"/>
      <c r="Y188" s="39"/>
      <c r="Z188" s="39"/>
      <c r="AA188" s="39"/>
      <c r="AB188" s="39"/>
      <c r="AC188" s="39"/>
      <c r="AD188" s="39"/>
      <c r="AE188" s="39"/>
      <c r="AF188" s="39"/>
    </row>
    <row r="189" spans="16:32">
      <c r="P189" s="39"/>
      <c r="Q189" s="39"/>
      <c r="R189" s="39"/>
      <c r="S189" s="39"/>
      <c r="T189" s="39"/>
      <c r="U189" s="39"/>
      <c r="V189" s="39"/>
      <c r="W189" s="39"/>
      <c r="X189" s="39"/>
      <c r="Y189" s="39"/>
      <c r="Z189" s="39"/>
      <c r="AA189" s="39"/>
      <c r="AB189" s="39"/>
      <c r="AC189" s="39"/>
      <c r="AD189" s="39"/>
      <c r="AE189" s="39"/>
      <c r="AF189" s="39"/>
    </row>
    <row r="190" spans="16:32">
      <c r="P190" s="39"/>
      <c r="Q190" s="39"/>
      <c r="R190" s="39"/>
      <c r="S190" s="39"/>
      <c r="T190" s="39"/>
      <c r="U190" s="39"/>
      <c r="V190" s="39"/>
      <c r="W190" s="39"/>
      <c r="X190" s="39"/>
      <c r="Y190" s="39"/>
      <c r="Z190" s="39"/>
      <c r="AA190" s="39"/>
      <c r="AB190" s="39"/>
      <c r="AC190" s="39"/>
      <c r="AD190" s="39"/>
      <c r="AE190" s="39"/>
      <c r="AF190" s="39"/>
    </row>
    <row r="191" spans="16:32">
      <c r="P191" s="39"/>
      <c r="Q191" s="39"/>
      <c r="R191" s="39"/>
      <c r="S191" s="39"/>
      <c r="T191" s="39"/>
      <c r="U191" s="39"/>
      <c r="V191" s="39"/>
      <c r="W191" s="39"/>
      <c r="X191" s="39"/>
      <c r="Y191" s="39"/>
      <c r="Z191" s="39"/>
      <c r="AA191" s="39"/>
      <c r="AB191" s="39"/>
      <c r="AC191" s="39"/>
      <c r="AD191" s="39"/>
      <c r="AE191" s="39"/>
      <c r="AF191" s="39"/>
    </row>
    <row r="192" spans="16:32">
      <c r="P192" s="39"/>
      <c r="Q192" s="39"/>
      <c r="R192" s="39"/>
      <c r="S192" s="39"/>
      <c r="T192" s="39"/>
      <c r="U192" s="39"/>
      <c r="V192" s="39"/>
      <c r="W192" s="39"/>
      <c r="X192" s="39"/>
      <c r="Y192" s="39"/>
      <c r="Z192" s="39"/>
      <c r="AA192" s="39"/>
      <c r="AB192" s="39"/>
      <c r="AC192" s="39"/>
      <c r="AD192" s="39"/>
      <c r="AE192" s="39"/>
      <c r="AF192" s="39"/>
    </row>
    <row r="193" spans="16:32">
      <c r="P193" s="39"/>
      <c r="Q193" s="39"/>
      <c r="R193" s="39"/>
      <c r="S193" s="39"/>
      <c r="T193" s="39"/>
      <c r="U193" s="39"/>
      <c r="V193" s="39"/>
      <c r="W193" s="39"/>
      <c r="X193" s="39"/>
      <c r="Y193" s="39"/>
      <c r="Z193" s="39"/>
      <c r="AA193" s="39"/>
      <c r="AB193" s="39"/>
      <c r="AC193" s="39"/>
      <c r="AD193" s="39"/>
      <c r="AE193" s="39"/>
      <c r="AF193" s="39"/>
    </row>
    <row r="194" spans="16:32">
      <c r="P194" s="39"/>
      <c r="Q194" s="39"/>
      <c r="R194" s="39"/>
      <c r="S194" s="39"/>
      <c r="T194" s="39"/>
      <c r="U194" s="39"/>
      <c r="V194" s="39"/>
      <c r="W194" s="39"/>
      <c r="X194" s="39"/>
      <c r="Y194" s="39"/>
      <c r="Z194" s="39"/>
      <c r="AA194" s="39"/>
      <c r="AB194" s="39"/>
      <c r="AC194" s="39"/>
      <c r="AD194" s="39"/>
      <c r="AE194" s="39"/>
      <c r="AF194" s="39"/>
    </row>
    <row r="195" spans="16:32">
      <c r="P195" s="39"/>
      <c r="Q195" s="39"/>
      <c r="R195" s="39"/>
      <c r="S195" s="39"/>
      <c r="T195" s="39"/>
      <c r="U195" s="39"/>
      <c r="V195" s="39"/>
      <c r="W195" s="39"/>
      <c r="X195" s="39"/>
      <c r="Y195" s="39"/>
      <c r="Z195" s="39"/>
      <c r="AA195" s="39"/>
      <c r="AB195" s="39"/>
      <c r="AC195" s="39"/>
      <c r="AD195" s="39"/>
      <c r="AE195" s="39"/>
      <c r="AF195" s="39"/>
    </row>
    <row r="196" spans="16:32">
      <c r="P196" s="39"/>
      <c r="Q196" s="39"/>
      <c r="R196" s="39"/>
      <c r="S196" s="39"/>
      <c r="T196" s="39"/>
      <c r="U196" s="39"/>
      <c r="V196" s="39"/>
      <c r="W196" s="39"/>
      <c r="X196" s="39"/>
      <c r="Y196" s="39"/>
      <c r="Z196" s="39"/>
      <c r="AA196" s="39"/>
      <c r="AB196" s="39"/>
      <c r="AC196" s="39"/>
      <c r="AD196" s="39"/>
      <c r="AE196" s="39"/>
      <c r="AF196" s="39"/>
    </row>
    <row r="197" spans="16:32">
      <c r="P197" s="39"/>
      <c r="Q197" s="39"/>
      <c r="R197" s="39"/>
      <c r="S197" s="39"/>
      <c r="T197" s="39"/>
      <c r="U197" s="39"/>
      <c r="V197" s="39"/>
      <c r="W197" s="39"/>
      <c r="X197" s="39"/>
      <c r="Y197" s="39"/>
      <c r="Z197" s="39"/>
      <c r="AA197" s="39"/>
      <c r="AB197" s="39"/>
      <c r="AC197" s="39"/>
      <c r="AD197" s="39"/>
      <c r="AE197" s="39"/>
      <c r="AF197" s="39"/>
    </row>
    <row r="198" spans="16:32">
      <c r="P198" s="39"/>
      <c r="Q198" s="39"/>
      <c r="R198" s="39"/>
      <c r="S198" s="39"/>
      <c r="T198" s="39"/>
      <c r="U198" s="39"/>
      <c r="V198" s="39"/>
      <c r="W198" s="39"/>
      <c r="X198" s="39"/>
      <c r="Y198" s="39"/>
      <c r="Z198" s="39"/>
      <c r="AA198" s="39"/>
      <c r="AB198" s="39"/>
      <c r="AC198" s="39"/>
      <c r="AD198" s="39"/>
      <c r="AE198" s="39"/>
      <c r="AF198" s="39"/>
    </row>
    <row r="199" spans="16:32">
      <c r="P199" s="39"/>
      <c r="Q199" s="39"/>
      <c r="R199" s="39"/>
      <c r="S199" s="39"/>
      <c r="T199" s="39"/>
      <c r="U199" s="39"/>
      <c r="V199" s="39"/>
      <c r="W199" s="39"/>
      <c r="X199" s="39"/>
      <c r="Y199" s="39"/>
      <c r="Z199" s="39"/>
      <c r="AA199" s="39"/>
      <c r="AB199" s="39"/>
      <c r="AC199" s="39"/>
      <c r="AD199" s="39"/>
      <c r="AE199" s="39"/>
      <c r="AF199" s="39"/>
    </row>
    <row r="200" spans="16:32">
      <c r="P200" s="39"/>
      <c r="Q200" s="39"/>
      <c r="R200" s="39"/>
      <c r="S200" s="39"/>
      <c r="T200" s="39"/>
      <c r="U200" s="39"/>
      <c r="V200" s="39"/>
      <c r="W200" s="39"/>
      <c r="X200" s="39"/>
      <c r="Y200" s="39"/>
      <c r="Z200" s="39"/>
      <c r="AA200" s="39"/>
      <c r="AB200" s="39"/>
      <c r="AC200" s="39"/>
      <c r="AD200" s="39"/>
      <c r="AE200" s="39"/>
      <c r="AF200" s="39"/>
    </row>
    <row r="201" spans="16:32">
      <c r="P201" s="39"/>
      <c r="Q201" s="39"/>
      <c r="R201" s="39"/>
      <c r="S201" s="39"/>
      <c r="T201" s="39"/>
      <c r="U201" s="39"/>
      <c r="V201" s="39"/>
      <c r="W201" s="39"/>
      <c r="X201" s="39"/>
      <c r="Y201" s="39"/>
      <c r="Z201" s="39"/>
      <c r="AA201" s="39"/>
      <c r="AB201" s="39"/>
      <c r="AC201" s="39"/>
      <c r="AD201" s="39"/>
      <c r="AE201" s="39"/>
      <c r="AF201" s="39"/>
    </row>
    <row r="202" spans="16:32">
      <c r="P202" s="39"/>
      <c r="Q202" s="39"/>
      <c r="R202" s="39"/>
      <c r="S202" s="39"/>
      <c r="T202" s="39"/>
      <c r="U202" s="39"/>
      <c r="V202" s="39"/>
      <c r="W202" s="39"/>
      <c r="X202" s="39"/>
      <c r="Y202" s="39"/>
      <c r="Z202" s="39"/>
      <c r="AA202" s="39"/>
      <c r="AB202" s="39"/>
      <c r="AC202" s="39"/>
      <c r="AD202" s="39"/>
      <c r="AE202" s="39"/>
      <c r="AF202" s="39"/>
    </row>
    <row r="203" spans="16:32">
      <c r="P203" s="39"/>
      <c r="Q203" s="39"/>
      <c r="R203" s="39"/>
      <c r="S203" s="39"/>
      <c r="T203" s="39"/>
      <c r="U203" s="39"/>
      <c r="V203" s="39"/>
      <c r="W203" s="39"/>
      <c r="X203" s="39"/>
      <c r="Y203" s="39"/>
      <c r="Z203" s="39"/>
      <c r="AA203" s="39"/>
      <c r="AB203" s="39"/>
      <c r="AC203" s="39"/>
      <c r="AD203" s="39"/>
      <c r="AE203" s="39"/>
      <c r="AF203" s="39"/>
    </row>
    <row r="204" spans="16:32">
      <c r="P204" s="39"/>
      <c r="Q204" s="39"/>
      <c r="R204" s="39"/>
      <c r="S204" s="39"/>
      <c r="T204" s="39"/>
      <c r="U204" s="39"/>
      <c r="V204" s="39"/>
      <c r="W204" s="39"/>
      <c r="X204" s="39"/>
      <c r="Y204" s="39"/>
      <c r="Z204" s="39"/>
      <c r="AA204" s="39"/>
      <c r="AB204" s="39"/>
      <c r="AC204" s="39"/>
      <c r="AD204" s="39"/>
      <c r="AE204" s="39"/>
      <c r="AF204" s="39"/>
    </row>
    <row r="205" spans="16:32">
      <c r="P205" s="39"/>
      <c r="Q205" s="39"/>
      <c r="R205" s="39"/>
      <c r="S205" s="39"/>
      <c r="T205" s="39"/>
      <c r="U205" s="39"/>
      <c r="V205" s="39"/>
      <c r="W205" s="39"/>
      <c r="X205" s="39"/>
      <c r="Y205" s="39"/>
      <c r="Z205" s="39"/>
      <c r="AA205" s="39"/>
      <c r="AB205" s="39"/>
      <c r="AC205" s="39"/>
      <c r="AD205" s="39"/>
      <c r="AE205" s="39"/>
      <c r="AF205" s="39"/>
    </row>
    <row r="206" spans="16:32">
      <c r="P206" s="39"/>
      <c r="Q206" s="39"/>
      <c r="R206" s="39"/>
      <c r="S206" s="39"/>
      <c r="T206" s="39"/>
      <c r="U206" s="39"/>
      <c r="V206" s="39"/>
      <c r="W206" s="39"/>
      <c r="X206" s="39"/>
      <c r="Y206" s="39"/>
      <c r="Z206" s="39"/>
      <c r="AA206" s="39"/>
      <c r="AB206" s="39"/>
      <c r="AC206" s="39"/>
      <c r="AD206" s="39"/>
      <c r="AE206" s="39"/>
      <c r="AF206" s="39"/>
    </row>
    <row r="207" spans="16:32">
      <c r="P207" s="39"/>
      <c r="Q207" s="39"/>
      <c r="R207" s="39"/>
      <c r="S207" s="39"/>
      <c r="T207" s="39"/>
      <c r="U207" s="39"/>
      <c r="V207" s="39"/>
      <c r="W207" s="39"/>
      <c r="X207" s="39"/>
      <c r="Y207" s="39"/>
      <c r="Z207" s="39"/>
      <c r="AA207" s="39"/>
      <c r="AB207" s="39"/>
      <c r="AC207" s="39"/>
      <c r="AD207" s="39"/>
      <c r="AE207" s="39"/>
      <c r="AF207" s="39"/>
    </row>
    <row r="208" spans="16:32">
      <c r="P208" s="39"/>
      <c r="Q208" s="39"/>
      <c r="R208" s="39"/>
      <c r="S208" s="39"/>
      <c r="T208" s="39"/>
      <c r="U208" s="39"/>
      <c r="V208" s="39"/>
      <c r="W208" s="39"/>
      <c r="X208" s="39"/>
      <c r="Y208" s="39"/>
      <c r="Z208" s="39"/>
      <c r="AA208" s="39"/>
      <c r="AB208" s="39"/>
      <c r="AC208" s="39"/>
      <c r="AD208" s="39"/>
      <c r="AE208" s="39"/>
      <c r="AF208" s="39"/>
    </row>
    <row r="209" spans="16:32">
      <c r="P209" s="39"/>
      <c r="Q209" s="39"/>
      <c r="R209" s="39"/>
      <c r="S209" s="39"/>
      <c r="T209" s="39"/>
      <c r="U209" s="39"/>
      <c r="V209" s="39"/>
      <c r="W209" s="39"/>
      <c r="X209" s="39"/>
      <c r="Y209" s="39"/>
      <c r="Z209" s="39"/>
      <c r="AA209" s="39"/>
      <c r="AB209" s="39"/>
      <c r="AC209" s="39"/>
      <c r="AD209" s="39"/>
      <c r="AE209" s="39"/>
      <c r="AF209" s="39"/>
    </row>
    <row r="210" spans="16:32">
      <c r="P210" s="39"/>
      <c r="Q210" s="39"/>
      <c r="R210" s="39"/>
      <c r="S210" s="39"/>
      <c r="T210" s="39"/>
      <c r="U210" s="39"/>
      <c r="V210" s="39"/>
      <c r="W210" s="39"/>
      <c r="X210" s="39"/>
      <c r="Y210" s="39"/>
      <c r="Z210" s="39"/>
      <c r="AA210" s="39"/>
      <c r="AB210" s="39"/>
      <c r="AC210" s="39"/>
      <c r="AD210" s="39"/>
      <c r="AE210" s="39"/>
      <c r="AF210" s="39"/>
    </row>
    <row r="211" spans="16:32">
      <c r="P211" s="39"/>
      <c r="Q211" s="39"/>
      <c r="R211" s="39"/>
      <c r="S211" s="39"/>
      <c r="T211" s="39"/>
      <c r="U211" s="39"/>
      <c r="V211" s="39"/>
      <c r="W211" s="39"/>
      <c r="X211" s="39"/>
      <c r="Y211" s="39"/>
      <c r="Z211" s="39"/>
      <c r="AA211" s="39"/>
      <c r="AB211" s="39"/>
      <c r="AC211" s="39"/>
      <c r="AD211" s="39"/>
      <c r="AE211" s="39"/>
      <c r="AF211" s="39"/>
    </row>
    <row r="212" spans="16:32">
      <c r="P212" s="39"/>
      <c r="Q212" s="39"/>
      <c r="R212" s="39"/>
      <c r="S212" s="39"/>
      <c r="T212" s="39"/>
      <c r="U212" s="39"/>
      <c r="V212" s="39"/>
      <c r="W212" s="39"/>
      <c r="X212" s="39"/>
      <c r="Y212" s="39"/>
      <c r="Z212" s="39"/>
      <c r="AA212" s="39"/>
      <c r="AB212" s="39"/>
      <c r="AC212" s="39"/>
      <c r="AD212" s="39"/>
      <c r="AE212" s="39"/>
      <c r="AF212" s="39"/>
    </row>
    <row r="213" spans="16:32">
      <c r="P213" s="39"/>
      <c r="Q213" s="39"/>
      <c r="R213" s="39"/>
      <c r="S213" s="39"/>
      <c r="T213" s="39"/>
      <c r="U213" s="39"/>
      <c r="V213" s="39"/>
      <c r="W213" s="39"/>
      <c r="X213" s="39"/>
      <c r="Y213" s="39"/>
      <c r="Z213" s="39"/>
      <c r="AA213" s="39"/>
      <c r="AB213" s="39"/>
      <c r="AC213" s="39"/>
      <c r="AD213" s="39"/>
      <c r="AE213" s="39"/>
      <c r="AF213" s="39"/>
    </row>
    <row r="214" spans="16:32">
      <c r="P214" s="39"/>
      <c r="Q214" s="39"/>
      <c r="R214" s="39"/>
      <c r="S214" s="39"/>
      <c r="T214" s="39"/>
      <c r="U214" s="39"/>
      <c r="V214" s="39"/>
      <c r="W214" s="39"/>
      <c r="X214" s="39"/>
      <c r="Y214" s="39"/>
      <c r="Z214" s="39"/>
      <c r="AA214" s="39"/>
      <c r="AB214" s="39"/>
      <c r="AC214" s="39"/>
      <c r="AD214" s="39"/>
      <c r="AE214" s="39"/>
      <c r="AF214" s="39"/>
    </row>
    <row r="215" spans="16:32">
      <c r="P215" s="39"/>
      <c r="Q215" s="39"/>
      <c r="R215" s="39"/>
      <c r="S215" s="39"/>
      <c r="T215" s="39"/>
      <c r="U215" s="39"/>
      <c r="V215" s="39"/>
      <c r="W215" s="39"/>
      <c r="X215" s="39"/>
      <c r="Y215" s="39"/>
      <c r="Z215" s="39"/>
      <c r="AA215" s="39"/>
      <c r="AB215" s="39"/>
      <c r="AC215" s="39"/>
      <c r="AD215" s="39"/>
      <c r="AE215" s="39"/>
      <c r="AF215" s="39"/>
    </row>
    <row r="216" spans="16:32">
      <c r="P216" s="39"/>
      <c r="Q216" s="39"/>
      <c r="R216" s="39"/>
      <c r="S216" s="39"/>
      <c r="T216" s="39"/>
      <c r="U216" s="39"/>
      <c r="V216" s="39"/>
      <c r="W216" s="39"/>
      <c r="X216" s="39"/>
      <c r="Y216" s="39"/>
      <c r="Z216" s="39"/>
      <c r="AA216" s="39"/>
      <c r="AB216" s="39"/>
      <c r="AC216" s="39"/>
      <c r="AD216" s="39"/>
      <c r="AE216" s="39"/>
      <c r="AF216" s="39"/>
    </row>
    <row r="217" spans="16:32">
      <c r="P217" s="39"/>
      <c r="Q217" s="39"/>
      <c r="R217" s="39"/>
      <c r="S217" s="39"/>
      <c r="T217" s="39"/>
      <c r="U217" s="39"/>
      <c r="V217" s="39"/>
      <c r="W217" s="39"/>
      <c r="X217" s="39"/>
      <c r="Y217" s="39"/>
      <c r="Z217" s="39"/>
      <c r="AA217" s="39"/>
      <c r="AB217" s="39"/>
      <c r="AC217" s="39"/>
      <c r="AD217" s="39"/>
      <c r="AE217" s="39"/>
      <c r="AF217" s="39"/>
    </row>
    <row r="218" spans="16:32">
      <c r="P218" s="39"/>
      <c r="Q218" s="39"/>
      <c r="R218" s="39"/>
      <c r="S218" s="39"/>
      <c r="T218" s="39"/>
      <c r="U218" s="39"/>
      <c r="V218" s="39"/>
      <c r="W218" s="39"/>
      <c r="X218" s="39"/>
      <c r="Y218" s="39"/>
      <c r="Z218" s="39"/>
      <c r="AA218" s="39"/>
      <c r="AB218" s="39"/>
      <c r="AC218" s="39"/>
      <c r="AD218" s="39"/>
      <c r="AE218" s="39"/>
      <c r="AF218" s="39"/>
    </row>
    <row r="219" spans="16:32">
      <c r="P219" s="39"/>
      <c r="Q219" s="39"/>
      <c r="R219" s="39"/>
      <c r="S219" s="39"/>
      <c r="T219" s="39"/>
      <c r="U219" s="39"/>
      <c r="V219" s="39"/>
      <c r="W219" s="39"/>
      <c r="X219" s="39"/>
      <c r="Y219" s="39"/>
      <c r="Z219" s="39"/>
      <c r="AA219" s="39"/>
      <c r="AB219" s="39"/>
      <c r="AC219" s="39"/>
      <c r="AD219" s="39"/>
      <c r="AE219" s="39"/>
      <c r="AF219" s="39"/>
    </row>
    <row r="220" spans="16:32">
      <c r="P220" s="39"/>
      <c r="Q220" s="39"/>
      <c r="R220" s="39"/>
      <c r="S220" s="39"/>
      <c r="T220" s="39"/>
      <c r="U220" s="39"/>
      <c r="V220" s="39"/>
      <c r="W220" s="39"/>
      <c r="X220" s="39"/>
      <c r="Y220" s="39"/>
      <c r="Z220" s="39"/>
      <c r="AA220" s="39"/>
      <c r="AB220" s="39"/>
      <c r="AC220" s="39"/>
      <c r="AD220" s="39"/>
      <c r="AE220" s="39"/>
      <c r="AF220" s="39"/>
    </row>
    <row r="221" spans="16:32">
      <c r="P221" s="39"/>
      <c r="Q221" s="39"/>
      <c r="R221" s="39"/>
      <c r="S221" s="39"/>
      <c r="T221" s="39"/>
      <c r="U221" s="39"/>
      <c r="V221" s="39"/>
      <c r="W221" s="39"/>
      <c r="X221" s="39"/>
      <c r="Y221" s="39"/>
      <c r="Z221" s="39"/>
      <c r="AA221" s="39"/>
      <c r="AB221" s="39"/>
      <c r="AC221" s="39"/>
      <c r="AD221" s="39"/>
      <c r="AE221" s="39"/>
      <c r="AF221" s="39"/>
    </row>
    <row r="222" spans="16:32">
      <c r="P222" s="39"/>
      <c r="Q222" s="39"/>
      <c r="R222" s="39"/>
      <c r="S222" s="39"/>
      <c r="T222" s="39"/>
      <c r="U222" s="39"/>
      <c r="V222" s="39"/>
      <c r="W222" s="39"/>
      <c r="X222" s="39"/>
      <c r="Y222" s="39"/>
      <c r="Z222" s="39"/>
      <c r="AA222" s="39"/>
      <c r="AB222" s="39"/>
      <c r="AC222" s="39"/>
      <c r="AD222" s="39"/>
      <c r="AE222" s="39"/>
      <c r="AF222" s="39"/>
    </row>
    <row r="223" spans="16:32">
      <c r="P223" s="39"/>
      <c r="Q223" s="39"/>
      <c r="R223" s="39"/>
      <c r="S223" s="39"/>
      <c r="T223" s="39"/>
      <c r="U223" s="39"/>
      <c r="V223" s="39"/>
      <c r="W223" s="39"/>
      <c r="X223" s="39"/>
      <c r="Y223" s="39"/>
      <c r="Z223" s="39"/>
      <c r="AA223" s="39"/>
      <c r="AB223" s="39"/>
      <c r="AC223" s="39"/>
      <c r="AD223" s="39"/>
      <c r="AE223" s="39"/>
      <c r="AF223" s="39"/>
    </row>
    <row r="224" spans="16:32">
      <c r="P224" s="39"/>
      <c r="Q224" s="39"/>
      <c r="R224" s="39"/>
      <c r="S224" s="39"/>
      <c r="T224" s="39"/>
      <c r="U224" s="39"/>
      <c r="V224" s="39"/>
      <c r="W224" s="39"/>
      <c r="X224" s="39"/>
      <c r="Y224" s="39"/>
      <c r="Z224" s="39"/>
      <c r="AA224" s="39"/>
      <c r="AB224" s="39"/>
      <c r="AC224" s="39"/>
      <c r="AD224" s="39"/>
      <c r="AE224" s="39"/>
      <c r="AF224" s="39"/>
    </row>
    <row r="225" spans="16:32">
      <c r="P225" s="39"/>
      <c r="Q225" s="39"/>
      <c r="R225" s="39"/>
      <c r="S225" s="39"/>
      <c r="T225" s="39"/>
      <c r="U225" s="39"/>
      <c r="V225" s="39"/>
      <c r="W225" s="39"/>
      <c r="X225" s="39"/>
      <c r="Y225" s="39"/>
      <c r="Z225" s="39"/>
      <c r="AA225" s="39"/>
      <c r="AB225" s="39"/>
      <c r="AC225" s="39"/>
      <c r="AD225" s="39"/>
      <c r="AE225" s="39"/>
      <c r="AF225" s="39"/>
    </row>
    <row r="226" spans="16:32">
      <c r="P226" s="39"/>
      <c r="Q226" s="39"/>
      <c r="R226" s="39"/>
      <c r="S226" s="39"/>
      <c r="T226" s="39"/>
      <c r="U226" s="39"/>
      <c r="V226" s="39"/>
      <c r="W226" s="39"/>
      <c r="X226" s="39"/>
      <c r="Y226" s="39"/>
      <c r="Z226" s="39"/>
      <c r="AA226" s="39"/>
      <c r="AB226" s="39"/>
      <c r="AC226" s="39"/>
      <c r="AD226" s="39"/>
      <c r="AE226" s="39"/>
      <c r="AF226" s="39"/>
    </row>
    <row r="227" spans="16:32">
      <c r="P227" s="39"/>
      <c r="Q227" s="39"/>
      <c r="R227" s="39"/>
      <c r="S227" s="39"/>
      <c r="T227" s="39"/>
      <c r="U227" s="39"/>
      <c r="V227" s="39"/>
      <c r="W227" s="39"/>
      <c r="X227" s="39"/>
      <c r="Y227" s="39"/>
      <c r="Z227" s="39"/>
      <c r="AA227" s="39"/>
      <c r="AB227" s="39"/>
      <c r="AC227" s="39"/>
      <c r="AD227" s="39"/>
      <c r="AE227" s="39"/>
      <c r="AF227" s="39"/>
    </row>
    <row r="228" spans="16:32">
      <c r="P228" s="39"/>
      <c r="Q228" s="39"/>
      <c r="R228" s="39"/>
      <c r="S228" s="39"/>
      <c r="T228" s="39"/>
      <c r="U228" s="39"/>
      <c r="V228" s="39"/>
      <c r="W228" s="39"/>
      <c r="X228" s="39"/>
      <c r="Y228" s="39"/>
      <c r="Z228" s="39"/>
      <c r="AA228" s="39"/>
      <c r="AB228" s="39"/>
      <c r="AC228" s="39"/>
      <c r="AD228" s="39"/>
      <c r="AE228" s="39"/>
      <c r="AF228" s="39"/>
    </row>
    <row r="229" spans="16:32">
      <c r="P229" s="39"/>
      <c r="Q229" s="39"/>
      <c r="R229" s="39"/>
      <c r="S229" s="39"/>
      <c r="T229" s="39"/>
      <c r="U229" s="39"/>
      <c r="V229" s="39"/>
      <c r="W229" s="39"/>
      <c r="X229" s="39"/>
      <c r="Y229" s="39"/>
      <c r="Z229" s="39"/>
      <c r="AA229" s="39"/>
      <c r="AB229" s="39"/>
      <c r="AC229" s="39"/>
      <c r="AD229" s="39"/>
      <c r="AE229" s="39"/>
      <c r="AF229" s="39"/>
    </row>
    <row r="230" spans="16:32">
      <c r="P230" s="39"/>
      <c r="Q230" s="39"/>
      <c r="R230" s="39"/>
      <c r="S230" s="39"/>
      <c r="T230" s="39"/>
      <c r="U230" s="39"/>
      <c r="V230" s="39"/>
      <c r="W230" s="39"/>
      <c r="X230" s="39"/>
      <c r="Y230" s="39"/>
      <c r="Z230" s="39"/>
      <c r="AA230" s="39"/>
      <c r="AB230" s="39"/>
      <c r="AC230" s="39"/>
      <c r="AD230" s="39"/>
      <c r="AE230" s="39"/>
      <c r="AF230" s="39"/>
    </row>
    <row r="231" spans="16:32">
      <c r="P231" s="39"/>
      <c r="Q231" s="39"/>
      <c r="R231" s="39"/>
      <c r="S231" s="39"/>
      <c r="T231" s="39"/>
      <c r="U231" s="39"/>
      <c r="V231" s="39"/>
      <c r="W231" s="39"/>
      <c r="X231" s="39"/>
      <c r="Y231" s="39"/>
      <c r="Z231" s="39"/>
      <c r="AA231" s="39"/>
      <c r="AB231" s="39"/>
      <c r="AC231" s="39"/>
      <c r="AD231" s="39"/>
      <c r="AE231" s="39"/>
      <c r="AF231" s="39"/>
    </row>
    <row r="232" spans="16:32">
      <c r="P232" s="39"/>
      <c r="Q232" s="39"/>
      <c r="R232" s="39"/>
      <c r="S232" s="39"/>
      <c r="T232" s="39"/>
      <c r="U232" s="39"/>
      <c r="V232" s="39"/>
      <c r="W232" s="39"/>
      <c r="X232" s="39"/>
      <c r="Y232" s="39"/>
      <c r="Z232" s="39"/>
      <c r="AA232" s="39"/>
      <c r="AB232" s="39"/>
      <c r="AC232" s="39"/>
      <c r="AD232" s="39"/>
      <c r="AE232" s="39"/>
      <c r="AF232" s="39"/>
    </row>
    <row r="233" spans="16:32">
      <c r="P233" s="39"/>
      <c r="Q233" s="39"/>
      <c r="R233" s="39"/>
      <c r="S233" s="39"/>
      <c r="T233" s="39"/>
      <c r="U233" s="39"/>
      <c r="V233" s="39"/>
      <c r="W233" s="39"/>
      <c r="X233" s="39"/>
      <c r="Y233" s="39"/>
      <c r="Z233" s="39"/>
      <c r="AA233" s="39"/>
      <c r="AB233" s="39"/>
      <c r="AC233" s="39"/>
      <c r="AD233" s="39"/>
      <c r="AE233" s="39"/>
      <c r="AF233" s="39"/>
    </row>
    <row r="234" spans="16:32">
      <c r="P234" s="39"/>
      <c r="Q234" s="39"/>
      <c r="R234" s="39"/>
      <c r="S234" s="39"/>
      <c r="T234" s="39"/>
      <c r="U234" s="39"/>
      <c r="V234" s="39"/>
      <c r="W234" s="39"/>
      <c r="X234" s="39"/>
      <c r="Y234" s="39"/>
      <c r="Z234" s="39"/>
      <c r="AA234" s="39"/>
      <c r="AB234" s="39"/>
      <c r="AC234" s="39"/>
      <c r="AD234" s="39"/>
      <c r="AE234" s="39"/>
      <c r="AF234" s="39"/>
    </row>
    <row r="235" spans="16:32">
      <c r="P235" s="39"/>
      <c r="Q235" s="39"/>
      <c r="R235" s="39"/>
      <c r="S235" s="39"/>
      <c r="T235" s="39"/>
      <c r="U235" s="39"/>
      <c r="V235" s="39"/>
      <c r="W235" s="39"/>
      <c r="X235" s="39"/>
      <c r="Y235" s="39"/>
      <c r="Z235" s="39"/>
      <c r="AA235" s="39"/>
      <c r="AB235" s="39"/>
      <c r="AC235" s="39"/>
      <c r="AD235" s="39"/>
      <c r="AE235" s="39"/>
      <c r="AF235" s="39"/>
    </row>
    <row r="236" spans="16:32">
      <c r="P236" s="39"/>
      <c r="Q236" s="39"/>
      <c r="R236" s="39"/>
      <c r="S236" s="39"/>
      <c r="T236" s="39"/>
      <c r="U236" s="39"/>
      <c r="V236" s="39"/>
      <c r="W236" s="39"/>
      <c r="X236" s="39"/>
      <c r="Y236" s="39"/>
      <c r="Z236" s="39"/>
      <c r="AA236" s="39"/>
      <c r="AB236" s="39"/>
      <c r="AC236" s="39"/>
      <c r="AD236" s="39"/>
      <c r="AE236" s="39"/>
      <c r="AF236" s="39"/>
    </row>
    <row r="237" spans="16:32">
      <c r="P237" s="39"/>
      <c r="Q237" s="39"/>
      <c r="R237" s="39"/>
      <c r="S237" s="39"/>
      <c r="T237" s="39"/>
      <c r="U237" s="39"/>
      <c r="V237" s="39"/>
      <c r="W237" s="39"/>
      <c r="X237" s="39"/>
      <c r="Y237" s="39"/>
      <c r="Z237" s="39"/>
      <c r="AA237" s="39"/>
      <c r="AB237" s="39"/>
      <c r="AC237" s="39"/>
      <c r="AD237" s="39"/>
      <c r="AE237" s="39"/>
      <c r="AF237" s="39"/>
    </row>
    <row r="238" spans="16:32">
      <c r="P238" s="39"/>
      <c r="Q238" s="39"/>
      <c r="R238" s="39"/>
      <c r="S238" s="39"/>
      <c r="T238" s="39"/>
      <c r="U238" s="39"/>
      <c r="V238" s="39"/>
      <c r="W238" s="39"/>
      <c r="X238" s="39"/>
      <c r="Y238" s="39"/>
      <c r="Z238" s="39"/>
      <c r="AA238" s="39"/>
      <c r="AB238" s="39"/>
      <c r="AC238" s="39"/>
      <c r="AD238" s="39"/>
      <c r="AE238" s="39"/>
      <c r="AF238" s="39"/>
    </row>
    <row r="239" spans="16:32">
      <c r="P239" s="39"/>
      <c r="Q239" s="39"/>
      <c r="R239" s="39"/>
      <c r="S239" s="39"/>
      <c r="T239" s="39"/>
      <c r="U239" s="39"/>
      <c r="V239" s="39"/>
      <c r="W239" s="39"/>
      <c r="X239" s="39"/>
      <c r="Y239" s="39"/>
      <c r="Z239" s="39"/>
      <c r="AA239" s="39"/>
      <c r="AB239" s="39"/>
      <c r="AC239" s="39"/>
      <c r="AD239" s="39"/>
      <c r="AE239" s="39"/>
      <c r="AF239" s="39"/>
    </row>
    <row r="240" spans="16:32">
      <c r="P240" s="39"/>
      <c r="Q240" s="39"/>
      <c r="R240" s="39"/>
      <c r="S240" s="39"/>
      <c r="T240" s="39"/>
      <c r="U240" s="39"/>
      <c r="V240" s="39"/>
      <c r="W240" s="39"/>
      <c r="X240" s="39"/>
      <c r="Y240" s="39"/>
      <c r="Z240" s="39"/>
      <c r="AA240" s="39"/>
      <c r="AB240" s="39"/>
      <c r="AC240" s="39"/>
      <c r="AD240" s="39"/>
      <c r="AE240" s="39"/>
      <c r="AF240" s="39"/>
    </row>
    <row r="241" spans="16:32">
      <c r="P241" s="39"/>
      <c r="Q241" s="39"/>
      <c r="R241" s="39"/>
      <c r="S241" s="39"/>
      <c r="T241" s="39"/>
      <c r="U241" s="39"/>
      <c r="V241" s="39"/>
      <c r="W241" s="39"/>
      <c r="X241" s="39"/>
      <c r="Y241" s="39"/>
      <c r="Z241" s="39"/>
      <c r="AA241" s="39"/>
      <c r="AB241" s="39"/>
      <c r="AC241" s="39"/>
      <c r="AD241" s="39"/>
      <c r="AE241" s="39"/>
      <c r="AF241" s="39"/>
    </row>
    <row r="242" spans="16:32">
      <c r="P242" s="39"/>
      <c r="Q242" s="39"/>
      <c r="R242" s="39"/>
      <c r="S242" s="39"/>
      <c r="T242" s="39"/>
      <c r="U242" s="39"/>
      <c r="V242" s="39"/>
      <c r="W242" s="39"/>
      <c r="X242" s="39"/>
      <c r="Y242" s="39"/>
      <c r="Z242" s="39"/>
      <c r="AA242" s="39"/>
      <c r="AB242" s="39"/>
      <c r="AC242" s="39"/>
      <c r="AD242" s="39"/>
      <c r="AE242" s="39"/>
      <c r="AF242" s="39"/>
    </row>
    <row r="243" spans="16:32">
      <c r="P243" s="39"/>
      <c r="Q243" s="39"/>
      <c r="R243" s="39"/>
      <c r="S243" s="39"/>
      <c r="T243" s="39"/>
      <c r="U243" s="39"/>
      <c r="V243" s="39"/>
      <c r="W243" s="39"/>
      <c r="X243" s="39"/>
      <c r="Y243" s="39"/>
      <c r="Z243" s="39"/>
      <c r="AA243" s="39"/>
      <c r="AB243" s="39"/>
      <c r="AC243" s="39"/>
      <c r="AD243" s="39"/>
      <c r="AE243" s="39"/>
      <c r="AF243" s="39"/>
    </row>
    <row r="244" spans="16:32">
      <c r="P244" s="39"/>
      <c r="Q244" s="39"/>
      <c r="R244" s="39"/>
      <c r="S244" s="39"/>
      <c r="T244" s="39"/>
      <c r="U244" s="39"/>
      <c r="V244" s="39"/>
      <c r="W244" s="39"/>
      <c r="X244" s="39"/>
      <c r="Y244" s="39"/>
      <c r="Z244" s="39"/>
      <c r="AA244" s="39"/>
      <c r="AB244" s="39"/>
      <c r="AC244" s="39"/>
      <c r="AD244" s="39"/>
      <c r="AE244" s="39"/>
      <c r="AF244" s="39"/>
    </row>
    <row r="245" spans="16:32">
      <c r="P245" s="39"/>
      <c r="Q245" s="39"/>
      <c r="R245" s="39"/>
      <c r="S245" s="39"/>
      <c r="T245" s="39"/>
      <c r="U245" s="39"/>
      <c r="V245" s="39"/>
      <c r="W245" s="39"/>
      <c r="X245" s="39"/>
      <c r="Y245" s="39"/>
      <c r="Z245" s="39"/>
      <c r="AA245" s="39"/>
      <c r="AB245" s="39"/>
      <c r="AC245" s="39"/>
      <c r="AD245" s="39"/>
      <c r="AE245" s="39"/>
      <c r="AF245" s="39"/>
    </row>
    <row r="246" spans="16:32">
      <c r="P246" s="39"/>
      <c r="Q246" s="39"/>
      <c r="R246" s="39"/>
      <c r="S246" s="39"/>
      <c r="T246" s="39"/>
      <c r="U246" s="39"/>
      <c r="V246" s="39"/>
      <c r="W246" s="39"/>
      <c r="X246" s="39"/>
      <c r="Y246" s="39"/>
      <c r="Z246" s="39"/>
      <c r="AA246" s="39"/>
      <c r="AB246" s="39"/>
      <c r="AC246" s="39"/>
      <c r="AD246" s="39"/>
      <c r="AE246" s="39"/>
      <c r="AF246" s="39"/>
    </row>
    <row r="247" spans="16:32">
      <c r="P247" s="39"/>
      <c r="Q247" s="39"/>
      <c r="R247" s="39"/>
      <c r="S247" s="39"/>
      <c r="T247" s="39"/>
      <c r="U247" s="39"/>
      <c r="V247" s="39"/>
      <c r="W247" s="39"/>
      <c r="X247" s="39"/>
      <c r="Y247" s="39"/>
      <c r="Z247" s="39"/>
      <c r="AA247" s="39"/>
      <c r="AB247" s="39"/>
      <c r="AC247" s="39"/>
      <c r="AD247" s="39"/>
      <c r="AE247" s="39"/>
      <c r="AF247" s="39"/>
    </row>
    <row r="248" spans="16:32">
      <c r="P248" s="39"/>
      <c r="Q248" s="39"/>
      <c r="R248" s="39"/>
      <c r="S248" s="39"/>
      <c r="T248" s="39"/>
      <c r="U248" s="39"/>
      <c r="V248" s="39"/>
      <c r="W248" s="39"/>
      <c r="X248" s="39"/>
      <c r="Y248" s="39"/>
      <c r="Z248" s="39"/>
      <c r="AA248" s="39"/>
      <c r="AB248" s="39"/>
      <c r="AC248" s="39"/>
      <c r="AD248" s="39"/>
      <c r="AE248" s="39"/>
      <c r="AF248" s="39"/>
    </row>
    <row r="249" spans="16:32">
      <c r="P249" s="39"/>
      <c r="Q249" s="39"/>
      <c r="R249" s="39"/>
      <c r="S249" s="39"/>
      <c r="T249" s="39"/>
      <c r="U249" s="39"/>
      <c r="V249" s="39"/>
      <c r="W249" s="39"/>
      <c r="X249" s="39"/>
      <c r="Y249" s="39"/>
      <c r="Z249" s="39"/>
      <c r="AA249" s="39"/>
      <c r="AB249" s="39"/>
      <c r="AC249" s="39"/>
      <c r="AD249" s="39"/>
      <c r="AE249" s="39"/>
      <c r="AF249" s="39"/>
    </row>
    <row r="250" spans="16:32">
      <c r="P250" s="39"/>
      <c r="Q250" s="39"/>
      <c r="R250" s="39"/>
      <c r="S250" s="39"/>
      <c r="T250" s="39"/>
      <c r="U250" s="39"/>
      <c r="V250" s="39"/>
      <c r="W250" s="39"/>
      <c r="X250" s="39"/>
      <c r="Y250" s="39"/>
      <c r="Z250" s="39"/>
      <c r="AA250" s="39"/>
      <c r="AB250" s="39"/>
      <c r="AC250" s="39"/>
      <c r="AD250" s="39"/>
      <c r="AE250" s="39"/>
      <c r="AF250" s="39"/>
    </row>
    <row r="251" spans="16:32">
      <c r="P251" s="39"/>
      <c r="Q251" s="39"/>
      <c r="R251" s="39"/>
      <c r="S251" s="39"/>
      <c r="T251" s="39"/>
      <c r="U251" s="39"/>
      <c r="V251" s="39"/>
      <c r="W251" s="39"/>
      <c r="X251" s="39"/>
      <c r="Y251" s="39"/>
      <c r="Z251" s="39"/>
      <c r="AA251" s="39"/>
      <c r="AB251" s="39"/>
      <c r="AC251" s="39"/>
      <c r="AD251" s="39"/>
      <c r="AE251" s="39"/>
      <c r="AF251" s="39"/>
    </row>
    <row r="252" spans="16:32">
      <c r="P252" s="39"/>
      <c r="Q252" s="39"/>
      <c r="R252" s="39"/>
      <c r="S252" s="39"/>
      <c r="T252" s="39"/>
      <c r="U252" s="39"/>
      <c r="V252" s="39"/>
      <c r="W252" s="39"/>
      <c r="X252" s="39"/>
      <c r="Y252" s="39"/>
      <c r="Z252" s="39"/>
      <c r="AA252" s="39"/>
      <c r="AB252" s="39"/>
      <c r="AC252" s="39"/>
      <c r="AD252" s="39"/>
      <c r="AE252" s="39"/>
      <c r="AF252" s="39"/>
    </row>
    <row r="253" spans="16:32">
      <c r="P253" s="39"/>
      <c r="Q253" s="39"/>
      <c r="R253" s="39"/>
      <c r="S253" s="39"/>
      <c r="T253" s="39"/>
      <c r="U253" s="39"/>
      <c r="V253" s="39"/>
      <c r="W253" s="39"/>
      <c r="X253" s="39"/>
      <c r="Y253" s="39"/>
      <c r="Z253" s="39"/>
      <c r="AA253" s="39"/>
      <c r="AB253" s="39"/>
      <c r="AC253" s="39"/>
      <c r="AD253" s="39"/>
      <c r="AE253" s="39"/>
      <c r="AF253" s="39"/>
    </row>
    <row r="254" spans="16:32">
      <c r="P254" s="39"/>
      <c r="Q254" s="39"/>
      <c r="R254" s="39"/>
      <c r="S254" s="39"/>
      <c r="T254" s="39"/>
      <c r="U254" s="39"/>
      <c r="V254" s="39"/>
      <c r="W254" s="39"/>
      <c r="X254" s="39"/>
      <c r="Y254" s="39"/>
      <c r="Z254" s="39"/>
      <c r="AA254" s="39"/>
      <c r="AB254" s="39"/>
      <c r="AC254" s="39"/>
      <c r="AD254" s="39"/>
      <c r="AE254" s="39"/>
      <c r="AF254" s="39"/>
    </row>
    <row r="255" spans="16:32">
      <c r="P255" s="39"/>
      <c r="Q255" s="39"/>
      <c r="R255" s="39"/>
      <c r="S255" s="39"/>
      <c r="T255" s="39"/>
      <c r="U255" s="39"/>
      <c r="V255" s="39"/>
      <c r="W255" s="39"/>
      <c r="X255" s="39"/>
      <c r="Y255" s="39"/>
      <c r="Z255" s="39"/>
      <c r="AA255" s="39"/>
      <c r="AB255" s="39"/>
      <c r="AC255" s="39"/>
      <c r="AD255" s="39"/>
      <c r="AE255" s="39"/>
      <c r="AF255" s="39"/>
    </row>
    <row r="256" spans="16:32">
      <c r="P256" s="39"/>
      <c r="Q256" s="39"/>
      <c r="R256" s="39"/>
      <c r="S256" s="39"/>
      <c r="T256" s="39"/>
      <c r="U256" s="39"/>
      <c r="V256" s="39"/>
      <c r="W256" s="39"/>
      <c r="X256" s="39"/>
      <c r="Y256" s="39"/>
      <c r="Z256" s="39"/>
      <c r="AA256" s="39"/>
      <c r="AB256" s="39"/>
      <c r="AC256" s="39"/>
      <c r="AD256" s="39"/>
      <c r="AE256" s="39"/>
      <c r="AF256" s="39"/>
    </row>
    <row r="257" spans="16:32">
      <c r="P257" s="39"/>
      <c r="Q257" s="39"/>
      <c r="R257" s="39"/>
      <c r="S257" s="39"/>
      <c r="T257" s="39"/>
      <c r="U257" s="39"/>
      <c r="V257" s="39"/>
      <c r="W257" s="39"/>
      <c r="X257" s="39"/>
      <c r="Y257" s="39"/>
      <c r="Z257" s="39"/>
      <c r="AA257" s="39"/>
      <c r="AB257" s="39"/>
      <c r="AC257" s="39"/>
      <c r="AD257" s="39"/>
      <c r="AE257" s="39"/>
      <c r="AF257" s="39"/>
    </row>
    <row r="258" spans="16:32">
      <c r="P258" s="39"/>
      <c r="Q258" s="39"/>
      <c r="R258" s="39"/>
      <c r="S258" s="39"/>
      <c r="T258" s="39"/>
      <c r="U258" s="39"/>
      <c r="V258" s="39"/>
      <c r="W258" s="39"/>
      <c r="X258" s="39"/>
      <c r="Y258" s="39"/>
      <c r="Z258" s="39"/>
      <c r="AA258" s="39"/>
      <c r="AB258" s="39"/>
      <c r="AC258" s="39"/>
      <c r="AD258" s="39"/>
      <c r="AE258" s="39"/>
      <c r="AF258" s="39"/>
    </row>
    <row r="259" spans="16:32">
      <c r="P259" s="39"/>
      <c r="Q259" s="39"/>
      <c r="R259" s="39"/>
      <c r="S259" s="39"/>
      <c r="T259" s="39"/>
      <c r="U259" s="39"/>
      <c r="V259" s="39"/>
      <c r="W259" s="39"/>
      <c r="X259" s="39"/>
      <c r="Y259" s="39"/>
      <c r="Z259" s="39"/>
      <c r="AA259" s="39"/>
      <c r="AB259" s="39"/>
      <c r="AC259" s="39"/>
      <c r="AD259" s="39"/>
      <c r="AE259" s="39"/>
      <c r="AF259" s="39"/>
    </row>
    <row r="260" spans="16:32">
      <c r="P260" s="39"/>
      <c r="Q260" s="39"/>
      <c r="R260" s="39"/>
      <c r="S260" s="39"/>
      <c r="T260" s="39"/>
      <c r="U260" s="39"/>
      <c r="V260" s="39"/>
      <c r="W260" s="39"/>
      <c r="X260" s="39"/>
      <c r="Y260" s="39"/>
      <c r="Z260" s="39"/>
      <c r="AA260" s="39"/>
      <c r="AB260" s="39"/>
      <c r="AC260" s="39"/>
      <c r="AD260" s="39"/>
      <c r="AE260" s="39"/>
      <c r="AF260" s="39"/>
    </row>
    <row r="261" spans="16:32">
      <c r="P261" s="39"/>
      <c r="Q261" s="39"/>
      <c r="R261" s="39"/>
      <c r="S261" s="39"/>
      <c r="T261" s="39"/>
      <c r="U261" s="39"/>
      <c r="V261" s="39"/>
      <c r="W261" s="39"/>
      <c r="X261" s="39"/>
      <c r="Y261" s="39"/>
      <c r="Z261" s="39"/>
      <c r="AA261" s="39"/>
      <c r="AB261" s="39"/>
      <c r="AC261" s="39"/>
      <c r="AD261" s="39"/>
      <c r="AE261" s="39"/>
      <c r="AF261" s="39"/>
    </row>
    <row r="262" spans="16:32">
      <c r="P262" s="39"/>
      <c r="Q262" s="39"/>
      <c r="R262" s="39"/>
      <c r="S262" s="39"/>
      <c r="T262" s="39"/>
      <c r="U262" s="39"/>
      <c r="V262" s="39"/>
      <c r="W262" s="39"/>
      <c r="X262" s="39"/>
      <c r="Y262" s="39"/>
      <c r="Z262" s="39"/>
      <c r="AA262" s="39"/>
      <c r="AB262" s="39"/>
      <c r="AC262" s="39"/>
      <c r="AD262" s="39"/>
      <c r="AE262" s="39"/>
      <c r="AF262" s="39"/>
    </row>
    <row r="263" spans="16:32">
      <c r="P263" s="39"/>
      <c r="Q263" s="39"/>
      <c r="R263" s="39"/>
      <c r="S263" s="39"/>
      <c r="T263" s="39"/>
      <c r="U263" s="39"/>
      <c r="V263" s="39"/>
      <c r="W263" s="39"/>
      <c r="X263" s="39"/>
      <c r="Y263" s="39"/>
      <c r="Z263" s="39"/>
      <c r="AA263" s="39"/>
      <c r="AB263" s="39"/>
      <c r="AC263" s="39"/>
      <c r="AD263" s="39"/>
      <c r="AE263" s="39"/>
      <c r="AF263" s="39"/>
    </row>
    <row r="264" spans="16:32">
      <c r="P264" s="39"/>
      <c r="Q264" s="39"/>
      <c r="R264" s="39"/>
      <c r="S264" s="39"/>
      <c r="T264" s="39"/>
      <c r="U264" s="39"/>
      <c r="V264" s="39"/>
      <c r="W264" s="39"/>
      <c r="X264" s="39"/>
      <c r="Y264" s="39"/>
      <c r="Z264" s="39"/>
      <c r="AA264" s="39"/>
      <c r="AB264" s="39"/>
      <c r="AC264" s="39"/>
      <c r="AD264" s="39"/>
      <c r="AE264" s="39"/>
      <c r="AF264" s="39"/>
    </row>
    <row r="265" spans="16:32">
      <c r="P265" s="39"/>
      <c r="Q265" s="39"/>
      <c r="R265" s="39"/>
      <c r="S265" s="39"/>
      <c r="T265" s="39"/>
      <c r="U265" s="39"/>
      <c r="V265" s="39"/>
      <c r="W265" s="39"/>
      <c r="X265" s="39"/>
      <c r="Y265" s="39"/>
      <c r="Z265" s="39"/>
      <c r="AA265" s="39"/>
      <c r="AB265" s="39"/>
      <c r="AC265" s="39"/>
      <c r="AD265" s="39"/>
      <c r="AE265" s="39"/>
      <c r="AF265" s="39"/>
    </row>
    <row r="266" spans="16:32">
      <c r="P266" s="39"/>
      <c r="Q266" s="39"/>
      <c r="R266" s="39"/>
      <c r="S266" s="39"/>
      <c r="T266" s="39"/>
      <c r="U266" s="39"/>
      <c r="V266" s="39"/>
      <c r="W266" s="39"/>
      <c r="X266" s="39"/>
      <c r="Y266" s="39"/>
      <c r="Z266" s="39"/>
      <c r="AA266" s="39"/>
      <c r="AB266" s="39"/>
      <c r="AC266" s="39"/>
      <c r="AD266" s="39"/>
      <c r="AE266" s="39"/>
      <c r="AF266" s="39"/>
    </row>
    <row r="267" spans="16:32">
      <c r="P267" s="39"/>
      <c r="Q267" s="39"/>
      <c r="R267" s="39"/>
      <c r="S267" s="39"/>
      <c r="T267" s="39"/>
      <c r="U267" s="39"/>
      <c r="V267" s="39"/>
      <c r="W267" s="39"/>
      <c r="X267" s="39"/>
      <c r="Y267" s="39"/>
      <c r="Z267" s="39"/>
      <c r="AA267" s="39"/>
      <c r="AB267" s="39"/>
      <c r="AC267" s="39"/>
      <c r="AD267" s="39"/>
      <c r="AE267" s="39"/>
      <c r="AF267" s="39"/>
    </row>
    <row r="268" spans="16:32">
      <c r="P268" s="39"/>
      <c r="Q268" s="39"/>
      <c r="R268" s="39"/>
      <c r="S268" s="39"/>
      <c r="T268" s="39"/>
      <c r="U268" s="39"/>
      <c r="V268" s="39"/>
      <c r="W268" s="39"/>
      <c r="X268" s="39"/>
      <c r="Y268" s="39"/>
      <c r="Z268" s="39"/>
      <c r="AA268" s="39"/>
      <c r="AB268" s="39"/>
      <c r="AC268" s="39"/>
      <c r="AD268" s="39"/>
      <c r="AE268" s="39"/>
      <c r="AF268" s="39"/>
    </row>
    <row r="269" spans="16:32">
      <c r="P269" s="39"/>
      <c r="Q269" s="39"/>
      <c r="R269" s="39"/>
      <c r="S269" s="39"/>
      <c r="T269" s="39"/>
      <c r="U269" s="39"/>
      <c r="V269" s="39"/>
      <c r="W269" s="39"/>
      <c r="X269" s="39"/>
      <c r="Y269" s="39"/>
      <c r="Z269" s="39"/>
      <c r="AA269" s="39"/>
      <c r="AB269" s="39"/>
      <c r="AC269" s="39"/>
      <c r="AD269" s="39"/>
      <c r="AE269" s="39"/>
      <c r="AF269" s="39"/>
    </row>
    <row r="270" spans="16:32">
      <c r="P270" s="39"/>
      <c r="Q270" s="39"/>
      <c r="R270" s="39"/>
      <c r="S270" s="39"/>
      <c r="T270" s="39"/>
      <c r="U270" s="39"/>
      <c r="V270" s="39"/>
      <c r="W270" s="39"/>
      <c r="X270" s="39"/>
      <c r="Y270" s="39"/>
      <c r="Z270" s="39"/>
      <c r="AA270" s="39"/>
      <c r="AB270" s="39"/>
      <c r="AC270" s="39"/>
      <c r="AD270" s="39"/>
      <c r="AE270" s="39"/>
      <c r="AF270" s="39"/>
    </row>
    <row r="271" spans="16:32">
      <c r="P271" s="39"/>
      <c r="Q271" s="39"/>
      <c r="R271" s="39"/>
      <c r="S271" s="39"/>
      <c r="T271" s="39"/>
      <c r="U271" s="39"/>
      <c r="V271" s="39"/>
      <c r="W271" s="39"/>
      <c r="X271" s="39"/>
      <c r="Y271" s="39"/>
      <c r="Z271" s="39"/>
      <c r="AA271" s="39"/>
      <c r="AB271" s="39"/>
      <c r="AC271" s="39"/>
      <c r="AD271" s="39"/>
      <c r="AE271" s="39"/>
      <c r="AF271" s="39"/>
    </row>
    <row r="272" spans="16:32">
      <c r="P272" s="39"/>
      <c r="Q272" s="39"/>
      <c r="R272" s="39"/>
      <c r="S272" s="39"/>
      <c r="T272" s="39"/>
      <c r="U272" s="39"/>
      <c r="V272" s="39"/>
      <c r="W272" s="39"/>
      <c r="X272" s="39"/>
      <c r="Y272" s="39"/>
      <c r="Z272" s="39"/>
      <c r="AA272" s="39"/>
      <c r="AB272" s="39"/>
      <c r="AC272" s="39"/>
      <c r="AD272" s="39"/>
      <c r="AE272" s="39"/>
      <c r="AF272" s="39"/>
    </row>
    <row r="273" spans="16:32">
      <c r="P273" s="39"/>
      <c r="Q273" s="39"/>
      <c r="R273" s="39"/>
      <c r="S273" s="39"/>
      <c r="T273" s="39"/>
      <c r="U273" s="39"/>
      <c r="V273" s="39"/>
      <c r="W273" s="39"/>
      <c r="X273" s="39"/>
      <c r="Y273" s="39"/>
      <c r="Z273" s="39"/>
      <c r="AA273" s="39"/>
      <c r="AB273" s="39"/>
      <c r="AC273" s="39"/>
      <c r="AD273" s="39"/>
      <c r="AE273" s="39"/>
      <c r="AF273" s="39"/>
    </row>
    <row r="274" spans="16:32">
      <c r="P274" s="39"/>
      <c r="Q274" s="39"/>
      <c r="R274" s="39"/>
      <c r="S274" s="39"/>
      <c r="T274" s="39"/>
      <c r="U274" s="39"/>
      <c r="V274" s="39"/>
      <c r="W274" s="39"/>
      <c r="X274" s="39"/>
      <c r="Y274" s="39"/>
      <c r="Z274" s="39"/>
      <c r="AA274" s="39"/>
      <c r="AB274" s="39"/>
      <c r="AC274" s="39"/>
      <c r="AD274" s="39"/>
      <c r="AE274" s="39"/>
      <c r="AF274" s="39"/>
    </row>
    <row r="275" spans="16:32">
      <c r="P275" s="39"/>
      <c r="Q275" s="39"/>
      <c r="R275" s="39"/>
      <c r="S275" s="39"/>
      <c r="T275" s="39"/>
      <c r="U275" s="39"/>
      <c r="V275" s="39"/>
      <c r="W275" s="39"/>
      <c r="X275" s="39"/>
      <c r="Y275" s="39"/>
      <c r="Z275" s="39"/>
      <c r="AA275" s="39"/>
      <c r="AB275" s="39"/>
      <c r="AC275" s="39"/>
      <c r="AD275" s="39"/>
      <c r="AE275" s="39"/>
      <c r="AF275" s="39"/>
    </row>
    <row r="276" spans="16:32">
      <c r="P276" s="39"/>
      <c r="Q276" s="39"/>
      <c r="R276" s="39"/>
      <c r="S276" s="39"/>
      <c r="T276" s="39"/>
      <c r="U276" s="39"/>
      <c r="V276" s="39"/>
      <c r="W276" s="39"/>
      <c r="X276" s="39"/>
      <c r="Y276" s="39"/>
      <c r="Z276" s="39"/>
      <c r="AA276" s="39"/>
      <c r="AB276" s="39"/>
      <c r="AC276" s="39"/>
      <c r="AD276" s="39"/>
      <c r="AE276" s="39"/>
      <c r="AF276" s="39"/>
    </row>
    <row r="277" spans="16:32">
      <c r="P277" s="39"/>
      <c r="Q277" s="39"/>
      <c r="R277" s="39"/>
      <c r="S277" s="39"/>
      <c r="T277" s="39"/>
      <c r="U277" s="39"/>
      <c r="V277" s="39"/>
      <c r="W277" s="39"/>
      <c r="X277" s="39"/>
      <c r="Y277" s="39"/>
      <c r="Z277" s="39"/>
      <c r="AA277" s="39"/>
      <c r="AB277" s="39"/>
      <c r="AC277" s="39"/>
      <c r="AD277" s="39"/>
      <c r="AE277" s="39"/>
      <c r="AF277" s="39"/>
    </row>
    <row r="278" spans="16:32">
      <c r="P278" s="39"/>
      <c r="Q278" s="39"/>
      <c r="R278" s="39"/>
      <c r="S278" s="39"/>
      <c r="T278" s="39"/>
      <c r="U278" s="39"/>
      <c r="V278" s="39"/>
      <c r="W278" s="39"/>
      <c r="X278" s="39"/>
      <c r="Y278" s="39"/>
      <c r="Z278" s="39"/>
      <c r="AA278" s="39"/>
      <c r="AB278" s="39"/>
      <c r="AC278" s="39"/>
      <c r="AD278" s="39"/>
      <c r="AE278" s="39"/>
      <c r="AF278" s="39"/>
    </row>
    <row r="279" spans="16:32">
      <c r="P279" s="39"/>
      <c r="Q279" s="39"/>
      <c r="R279" s="39"/>
      <c r="S279" s="39"/>
      <c r="T279" s="39"/>
      <c r="U279" s="39"/>
      <c r="V279" s="39"/>
      <c r="W279" s="39"/>
      <c r="X279" s="39"/>
      <c r="Y279" s="39"/>
      <c r="Z279" s="39"/>
      <c r="AA279" s="39"/>
      <c r="AB279" s="39"/>
      <c r="AC279" s="39"/>
      <c r="AD279" s="39"/>
      <c r="AE279" s="39"/>
      <c r="AF279" s="39"/>
    </row>
    <row r="280" spans="16:32">
      <c r="P280" s="39"/>
      <c r="Q280" s="39"/>
      <c r="R280" s="39"/>
      <c r="S280" s="39"/>
      <c r="T280" s="39"/>
      <c r="U280" s="39"/>
      <c r="V280" s="39"/>
      <c r="W280" s="39"/>
      <c r="X280" s="39"/>
      <c r="Y280" s="39"/>
      <c r="Z280" s="39"/>
      <c r="AA280" s="39"/>
      <c r="AB280" s="39"/>
      <c r="AC280" s="39"/>
      <c r="AD280" s="39"/>
      <c r="AE280" s="39"/>
      <c r="AF280" s="39"/>
    </row>
    <row r="281" spans="16:32">
      <c r="P281" s="39"/>
      <c r="Q281" s="39"/>
      <c r="R281" s="39"/>
      <c r="S281" s="39"/>
      <c r="T281" s="39"/>
      <c r="U281" s="39"/>
      <c r="V281" s="39"/>
      <c r="W281" s="39"/>
      <c r="X281" s="39"/>
      <c r="Y281" s="39"/>
      <c r="Z281" s="39"/>
      <c r="AA281" s="39"/>
      <c r="AB281" s="39"/>
      <c r="AC281" s="39"/>
      <c r="AD281" s="39"/>
      <c r="AE281" s="39"/>
      <c r="AF281" s="39"/>
    </row>
    <row r="282" spans="16:32">
      <c r="P282" s="39"/>
      <c r="Q282" s="39"/>
      <c r="R282" s="39"/>
      <c r="S282" s="39"/>
      <c r="T282" s="39"/>
      <c r="U282" s="39"/>
      <c r="V282" s="39"/>
      <c r="W282" s="39"/>
      <c r="X282" s="39"/>
      <c r="Y282" s="39"/>
      <c r="Z282" s="39"/>
      <c r="AA282" s="39"/>
      <c r="AB282" s="39"/>
      <c r="AC282" s="39"/>
      <c r="AD282" s="39"/>
      <c r="AE282" s="39"/>
      <c r="AF282" s="39"/>
    </row>
    <row r="283" spans="16:32">
      <c r="P283" s="39"/>
      <c r="Q283" s="39"/>
      <c r="R283" s="39"/>
      <c r="S283" s="39"/>
      <c r="T283" s="39"/>
      <c r="U283" s="39"/>
      <c r="V283" s="39"/>
      <c r="W283" s="39"/>
      <c r="X283" s="39"/>
      <c r="Y283" s="39"/>
      <c r="Z283" s="39"/>
      <c r="AA283" s="39"/>
      <c r="AB283" s="39"/>
      <c r="AC283" s="39"/>
      <c r="AD283" s="39"/>
      <c r="AE283" s="39"/>
      <c r="AF283" s="39"/>
    </row>
    <row r="284" spans="16:32">
      <c r="P284" s="39"/>
      <c r="Q284" s="39"/>
      <c r="R284" s="39"/>
      <c r="S284" s="39"/>
      <c r="T284" s="39"/>
      <c r="U284" s="39"/>
      <c r="V284" s="39"/>
      <c r="W284" s="39"/>
      <c r="X284" s="39"/>
      <c r="Y284" s="39"/>
      <c r="Z284" s="39"/>
      <c r="AA284" s="39"/>
      <c r="AB284" s="39"/>
      <c r="AC284" s="39"/>
      <c r="AD284" s="39"/>
      <c r="AE284" s="39"/>
      <c r="AF284" s="39"/>
    </row>
    <row r="285" spans="16:32">
      <c r="P285" s="39"/>
      <c r="Q285" s="39"/>
      <c r="R285" s="39"/>
      <c r="S285" s="39"/>
      <c r="T285" s="39"/>
      <c r="U285" s="39"/>
      <c r="V285" s="39"/>
      <c r="W285" s="39"/>
      <c r="X285" s="39"/>
      <c r="Y285" s="39"/>
      <c r="Z285" s="39"/>
      <c r="AA285" s="39"/>
      <c r="AB285" s="39"/>
      <c r="AC285" s="39"/>
      <c r="AD285" s="39"/>
      <c r="AE285" s="39"/>
      <c r="AF285" s="39"/>
    </row>
    <row r="286" spans="16:32">
      <c r="P286" s="39"/>
      <c r="Q286" s="39"/>
      <c r="R286" s="39"/>
      <c r="S286" s="39"/>
      <c r="T286" s="39"/>
      <c r="U286" s="39"/>
      <c r="V286" s="39"/>
      <c r="W286" s="39"/>
      <c r="X286" s="39"/>
      <c r="Y286" s="39"/>
      <c r="Z286" s="39"/>
      <c r="AA286" s="39"/>
      <c r="AB286" s="39"/>
      <c r="AC286" s="39"/>
      <c r="AD286" s="39"/>
      <c r="AE286" s="39"/>
      <c r="AF286" s="39"/>
    </row>
    <row r="287" spans="16:32">
      <c r="P287" s="39"/>
      <c r="Q287" s="39"/>
      <c r="R287" s="39"/>
      <c r="S287" s="39"/>
      <c r="T287" s="39"/>
      <c r="U287" s="39"/>
      <c r="V287" s="39"/>
      <c r="W287" s="39"/>
      <c r="X287" s="39"/>
      <c r="Y287" s="39"/>
      <c r="Z287" s="39"/>
      <c r="AA287" s="39"/>
      <c r="AB287" s="39"/>
      <c r="AC287" s="39"/>
      <c r="AD287" s="39"/>
      <c r="AE287" s="39"/>
      <c r="AF287" s="39"/>
    </row>
    <row r="288" spans="16:32">
      <c r="P288" s="39"/>
      <c r="Q288" s="39"/>
      <c r="R288" s="39"/>
      <c r="S288" s="39"/>
      <c r="T288" s="39"/>
      <c r="U288" s="39"/>
      <c r="V288" s="39"/>
      <c r="W288" s="39"/>
      <c r="X288" s="39"/>
      <c r="Y288" s="39"/>
      <c r="Z288" s="39"/>
      <c r="AA288" s="39"/>
      <c r="AB288" s="39"/>
      <c r="AC288" s="39"/>
      <c r="AD288" s="39"/>
      <c r="AE288" s="39"/>
      <c r="AF288" s="39"/>
    </row>
    <row r="289" spans="16:32">
      <c r="P289" s="39"/>
      <c r="Q289" s="39"/>
      <c r="R289" s="39"/>
      <c r="S289" s="39"/>
      <c r="T289" s="39"/>
      <c r="U289" s="39"/>
      <c r="V289" s="39"/>
      <c r="W289" s="39"/>
      <c r="X289" s="39"/>
      <c r="Y289" s="39"/>
      <c r="Z289" s="39"/>
      <c r="AA289" s="39"/>
      <c r="AB289" s="39"/>
      <c r="AC289" s="39"/>
      <c r="AD289" s="39"/>
      <c r="AE289" s="39"/>
      <c r="AF289" s="39"/>
    </row>
    <row r="290" spans="16:32">
      <c r="P290" s="39"/>
      <c r="Q290" s="39"/>
      <c r="R290" s="39"/>
      <c r="S290" s="39"/>
      <c r="T290" s="39"/>
      <c r="U290" s="39"/>
      <c r="V290" s="39"/>
      <c r="W290" s="39"/>
      <c r="X290" s="39"/>
      <c r="Y290" s="39"/>
      <c r="Z290" s="39"/>
      <c r="AA290" s="39"/>
      <c r="AB290" s="39"/>
      <c r="AC290" s="39"/>
      <c r="AD290" s="39"/>
      <c r="AE290" s="39"/>
      <c r="AF290" s="39"/>
    </row>
    <row r="291" spans="16:32">
      <c r="P291" s="39"/>
      <c r="Q291" s="39"/>
      <c r="R291" s="39"/>
      <c r="S291" s="39"/>
      <c r="T291" s="39"/>
      <c r="U291" s="39"/>
      <c r="V291" s="39"/>
      <c r="W291" s="39"/>
      <c r="X291" s="39"/>
      <c r="Y291" s="39"/>
      <c r="Z291" s="39"/>
      <c r="AA291" s="39"/>
      <c r="AB291" s="39"/>
      <c r="AC291" s="39"/>
      <c r="AD291" s="39"/>
      <c r="AE291" s="39"/>
      <c r="AF291" s="39"/>
    </row>
    <row r="292" spans="16:32">
      <c r="P292" s="39"/>
      <c r="Q292" s="39"/>
      <c r="R292" s="39"/>
      <c r="S292" s="39"/>
      <c r="T292" s="39"/>
      <c r="U292" s="39"/>
      <c r="V292" s="39"/>
      <c r="W292" s="39"/>
      <c r="X292" s="39"/>
      <c r="Y292" s="39"/>
      <c r="Z292" s="39"/>
      <c r="AA292" s="39"/>
      <c r="AB292" s="39"/>
      <c r="AC292" s="39"/>
      <c r="AD292" s="39"/>
      <c r="AE292" s="39"/>
      <c r="AF292" s="39"/>
    </row>
    <row r="293" spans="16:32">
      <c r="P293" s="39"/>
      <c r="Q293" s="39"/>
      <c r="R293" s="39"/>
      <c r="S293" s="39"/>
      <c r="T293" s="39"/>
      <c r="U293" s="39"/>
      <c r="V293" s="39"/>
      <c r="W293" s="39"/>
      <c r="X293" s="39"/>
      <c r="Y293" s="39"/>
      <c r="Z293" s="39"/>
      <c r="AA293" s="39"/>
      <c r="AB293" s="39"/>
      <c r="AC293" s="39"/>
      <c r="AD293" s="39"/>
      <c r="AE293" s="39"/>
      <c r="AF293" s="39"/>
    </row>
    <row r="294" spans="16:32">
      <c r="P294" s="39"/>
      <c r="Q294" s="39"/>
      <c r="R294" s="39"/>
      <c r="S294" s="39"/>
      <c r="T294" s="39"/>
      <c r="U294" s="39"/>
      <c r="V294" s="39"/>
      <c r="W294" s="39"/>
      <c r="X294" s="39"/>
      <c r="Y294" s="39"/>
      <c r="Z294" s="39"/>
      <c r="AA294" s="39"/>
      <c r="AB294" s="39"/>
      <c r="AC294" s="39"/>
      <c r="AD294" s="39"/>
      <c r="AE294" s="39"/>
      <c r="AF294" s="39"/>
    </row>
    <row r="295" spans="16:32">
      <c r="P295" s="39"/>
      <c r="Q295" s="39"/>
      <c r="R295" s="39"/>
      <c r="S295" s="39"/>
      <c r="T295" s="39"/>
      <c r="U295" s="39"/>
      <c r="V295" s="39"/>
      <c r="W295" s="39"/>
      <c r="X295" s="39"/>
      <c r="Y295" s="39"/>
      <c r="Z295" s="39"/>
      <c r="AA295" s="39"/>
      <c r="AB295" s="39"/>
      <c r="AC295" s="39"/>
      <c r="AD295" s="39"/>
      <c r="AE295" s="39"/>
      <c r="AF295" s="39"/>
    </row>
    <row r="296" spans="16:32">
      <c r="P296" s="39"/>
      <c r="Q296" s="39"/>
      <c r="R296" s="39"/>
      <c r="S296" s="39"/>
      <c r="T296" s="39"/>
      <c r="U296" s="39"/>
      <c r="V296" s="39"/>
      <c r="W296" s="39"/>
      <c r="X296" s="39"/>
      <c r="Y296" s="39"/>
      <c r="Z296" s="39"/>
      <c r="AA296" s="39"/>
      <c r="AB296" s="39"/>
      <c r="AC296" s="39"/>
      <c r="AD296" s="39"/>
      <c r="AE296" s="39"/>
      <c r="AF296" s="39"/>
    </row>
    <row r="297" spans="16:32">
      <c r="P297" s="39"/>
      <c r="Q297" s="39"/>
      <c r="R297" s="39"/>
      <c r="S297" s="39"/>
      <c r="T297" s="39"/>
      <c r="U297" s="39"/>
      <c r="V297" s="39"/>
      <c r="W297" s="39"/>
      <c r="X297" s="39"/>
      <c r="Y297" s="39"/>
      <c r="Z297" s="39"/>
      <c r="AA297" s="39"/>
      <c r="AB297" s="39"/>
      <c r="AC297" s="39"/>
      <c r="AD297" s="39"/>
      <c r="AE297" s="39"/>
      <c r="AF297" s="39"/>
    </row>
    <row r="298" spans="16:32">
      <c r="P298" s="39"/>
      <c r="Q298" s="39"/>
      <c r="R298" s="39"/>
      <c r="S298" s="39"/>
      <c r="T298" s="39"/>
      <c r="U298" s="39"/>
      <c r="V298" s="39"/>
      <c r="W298" s="39"/>
      <c r="X298" s="39"/>
      <c r="Y298" s="39"/>
      <c r="Z298" s="39"/>
      <c r="AA298" s="39"/>
      <c r="AB298" s="39"/>
      <c r="AC298" s="39"/>
      <c r="AD298" s="39"/>
      <c r="AE298" s="39"/>
      <c r="AF298" s="39"/>
    </row>
    <row r="299" spans="16:32">
      <c r="P299" s="39"/>
      <c r="Q299" s="39"/>
      <c r="R299" s="39"/>
      <c r="S299" s="39"/>
      <c r="T299" s="39"/>
      <c r="U299" s="39"/>
      <c r="V299" s="39"/>
      <c r="W299" s="39"/>
      <c r="X299" s="39"/>
      <c r="Y299" s="39"/>
      <c r="Z299" s="39"/>
      <c r="AA299" s="39"/>
      <c r="AB299" s="39"/>
      <c r="AC299" s="39"/>
      <c r="AD299" s="39"/>
      <c r="AE299" s="39"/>
      <c r="AF299" s="39"/>
    </row>
  </sheetData>
  <mergeCells count="2">
    <mergeCell ref="C6:I6"/>
    <mergeCell ref="K6:O6"/>
  </mergeCells>
  <printOptions horizontalCentered="1"/>
  <pageMargins left="0" right="0" top="0.5" bottom="0.5" header="0.5" footer="0"/>
  <pageSetup scale="65" orientation="landscape" r:id="rId1"/>
  <headerFooter alignWithMargins="0">
    <oddHeader xml:space="preserve">&amp;RKyPSC Case No. 2022-00372
&amp;F 
Page &amp;P of &amp;N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dimension ref="A1:AE299"/>
  <sheetViews>
    <sheetView topLeftCell="A22" zoomScaleNormal="100" zoomScaleSheetLayoutView="75" workbookViewId="0">
      <selection activeCell="P23" sqref="P23"/>
    </sheetView>
  </sheetViews>
  <sheetFormatPr defaultColWidth="8.81640625" defaultRowHeight="12.5"/>
  <cols>
    <col min="1" max="1" width="4.453125" style="191" customWidth="1"/>
    <col min="2" max="2" width="52" style="146" customWidth="1"/>
    <col min="3" max="3" width="16.81640625" style="146" customWidth="1"/>
    <col min="4" max="4" width="6.54296875" style="146" customWidth="1"/>
    <col min="5" max="5" width="11.1796875" style="148" customWidth="1"/>
    <col min="6" max="6" width="5.1796875" style="39" customWidth="1"/>
    <col min="7" max="7" width="18.453125" style="146" customWidth="1"/>
    <col min="8" max="8" width="4.453125" style="146" customWidth="1"/>
    <col min="9" max="9" width="31.81640625" style="150" customWidth="1"/>
    <col min="10" max="10" width="3" style="146" customWidth="1"/>
    <col min="11" max="11" width="15.7265625" style="146" customWidth="1"/>
    <col min="12" max="12" width="3.81640625" style="146" customWidth="1"/>
    <col min="13" max="13" width="15.54296875" style="148" customWidth="1"/>
    <col min="14" max="14" width="14" style="148" customWidth="1"/>
    <col min="15" max="15" width="16.7265625" style="146" customWidth="1"/>
    <col min="16" max="16" width="16" style="146" customWidth="1"/>
    <col min="17" max="17" width="1.81640625" style="146" customWidth="1"/>
    <col min="18" max="18" width="15" style="146" customWidth="1"/>
    <col min="19" max="30" width="12" style="146" customWidth="1"/>
    <col min="31" max="255" width="8.81640625" style="146"/>
    <col min="256" max="256" width="4.453125" style="146" customWidth="1"/>
    <col min="257" max="257" width="52" style="146" customWidth="1"/>
    <col min="258" max="258" width="16.81640625" style="146" customWidth="1"/>
    <col min="259" max="259" width="5.26953125" style="146" customWidth="1"/>
    <col min="260" max="260" width="11.1796875" style="146" customWidth="1"/>
    <col min="261" max="261" width="4.26953125" style="146" customWidth="1"/>
    <col min="262" max="262" width="18.453125" style="146" customWidth="1"/>
    <col min="263" max="263" width="4.453125" style="146" customWidth="1"/>
    <col min="264" max="264" width="31.81640625" style="146" customWidth="1"/>
    <col min="265" max="265" width="3" style="146" customWidth="1"/>
    <col min="266" max="266" width="15.7265625" style="146" customWidth="1"/>
    <col min="267" max="267" width="3.81640625" style="146" customWidth="1"/>
    <col min="268" max="268" width="12.7265625" style="146" customWidth="1"/>
    <col min="269" max="269" width="3.81640625" style="146" customWidth="1"/>
    <col min="270" max="270" width="16.7265625" style="146" customWidth="1"/>
    <col min="271" max="274" width="15" style="146" customWidth="1"/>
    <col min="275" max="286" width="12" style="146" customWidth="1"/>
    <col min="287" max="511" width="8.81640625" style="146"/>
    <col min="512" max="512" width="4.453125" style="146" customWidth="1"/>
    <col min="513" max="513" width="52" style="146" customWidth="1"/>
    <col min="514" max="514" width="16.81640625" style="146" customWidth="1"/>
    <col min="515" max="515" width="5.26953125" style="146" customWidth="1"/>
    <col min="516" max="516" width="11.1796875" style="146" customWidth="1"/>
    <col min="517" max="517" width="4.26953125" style="146" customWidth="1"/>
    <col min="518" max="518" width="18.453125" style="146" customWidth="1"/>
    <col min="519" max="519" width="4.453125" style="146" customWidth="1"/>
    <col min="520" max="520" width="31.81640625" style="146" customWidth="1"/>
    <col min="521" max="521" width="3" style="146" customWidth="1"/>
    <col min="522" max="522" width="15.7265625" style="146" customWidth="1"/>
    <col min="523" max="523" width="3.81640625" style="146" customWidth="1"/>
    <col min="524" max="524" width="12.7265625" style="146" customWidth="1"/>
    <col min="525" max="525" width="3.81640625" style="146" customWidth="1"/>
    <col min="526" max="526" width="16.7265625" style="146" customWidth="1"/>
    <col min="527" max="530" width="15" style="146" customWidth="1"/>
    <col min="531" max="542" width="12" style="146" customWidth="1"/>
    <col min="543" max="767" width="8.81640625" style="146"/>
    <col min="768" max="768" width="4.453125" style="146" customWidth="1"/>
    <col min="769" max="769" width="52" style="146" customWidth="1"/>
    <col min="770" max="770" width="16.81640625" style="146" customWidth="1"/>
    <col min="771" max="771" width="5.26953125" style="146" customWidth="1"/>
    <col min="772" max="772" width="11.1796875" style="146" customWidth="1"/>
    <col min="773" max="773" width="4.26953125" style="146" customWidth="1"/>
    <col min="774" max="774" width="18.453125" style="146" customWidth="1"/>
    <col min="775" max="775" width="4.453125" style="146" customWidth="1"/>
    <col min="776" max="776" width="31.81640625" style="146" customWidth="1"/>
    <col min="777" max="777" width="3" style="146" customWidth="1"/>
    <col min="778" max="778" width="15.7265625" style="146" customWidth="1"/>
    <col min="779" max="779" width="3.81640625" style="146" customWidth="1"/>
    <col min="780" max="780" width="12.7265625" style="146" customWidth="1"/>
    <col min="781" max="781" width="3.81640625" style="146" customWidth="1"/>
    <col min="782" max="782" width="16.7265625" style="146" customWidth="1"/>
    <col min="783" max="786" width="15" style="146" customWidth="1"/>
    <col min="787" max="798" width="12" style="146" customWidth="1"/>
    <col min="799" max="1023" width="8.81640625" style="146"/>
    <col min="1024" max="1024" width="4.453125" style="146" customWidth="1"/>
    <col min="1025" max="1025" width="52" style="146" customWidth="1"/>
    <col min="1026" max="1026" width="16.81640625" style="146" customWidth="1"/>
    <col min="1027" max="1027" width="5.26953125" style="146" customWidth="1"/>
    <col min="1028" max="1028" width="11.1796875" style="146" customWidth="1"/>
    <col min="1029" max="1029" width="4.26953125" style="146" customWidth="1"/>
    <col min="1030" max="1030" width="18.453125" style="146" customWidth="1"/>
    <col min="1031" max="1031" width="4.453125" style="146" customWidth="1"/>
    <col min="1032" max="1032" width="31.81640625" style="146" customWidth="1"/>
    <col min="1033" max="1033" width="3" style="146" customWidth="1"/>
    <col min="1034" max="1034" width="15.7265625" style="146" customWidth="1"/>
    <col min="1035" max="1035" width="3.81640625" style="146" customWidth="1"/>
    <col min="1036" max="1036" width="12.7265625" style="146" customWidth="1"/>
    <col min="1037" max="1037" width="3.81640625" style="146" customWidth="1"/>
    <col min="1038" max="1038" width="16.7265625" style="146" customWidth="1"/>
    <col min="1039" max="1042" width="15" style="146" customWidth="1"/>
    <col min="1043" max="1054" width="12" style="146" customWidth="1"/>
    <col min="1055" max="1279" width="8.81640625" style="146"/>
    <col min="1280" max="1280" width="4.453125" style="146" customWidth="1"/>
    <col min="1281" max="1281" width="52" style="146" customWidth="1"/>
    <col min="1282" max="1282" width="16.81640625" style="146" customWidth="1"/>
    <col min="1283" max="1283" width="5.26953125" style="146" customWidth="1"/>
    <col min="1284" max="1284" width="11.1796875" style="146" customWidth="1"/>
    <col min="1285" max="1285" width="4.26953125" style="146" customWidth="1"/>
    <col min="1286" max="1286" width="18.453125" style="146" customWidth="1"/>
    <col min="1287" max="1287" width="4.453125" style="146" customWidth="1"/>
    <col min="1288" max="1288" width="31.81640625" style="146" customWidth="1"/>
    <col min="1289" max="1289" width="3" style="146" customWidth="1"/>
    <col min="1290" max="1290" width="15.7265625" style="146" customWidth="1"/>
    <col min="1291" max="1291" width="3.81640625" style="146" customWidth="1"/>
    <col min="1292" max="1292" width="12.7265625" style="146" customWidth="1"/>
    <col min="1293" max="1293" width="3.81640625" style="146" customWidth="1"/>
    <col min="1294" max="1294" width="16.7265625" style="146" customWidth="1"/>
    <col min="1295" max="1298" width="15" style="146" customWidth="1"/>
    <col min="1299" max="1310" width="12" style="146" customWidth="1"/>
    <col min="1311" max="1535" width="8.81640625" style="146"/>
    <col min="1536" max="1536" width="4.453125" style="146" customWidth="1"/>
    <col min="1537" max="1537" width="52" style="146" customWidth="1"/>
    <col min="1538" max="1538" width="16.81640625" style="146" customWidth="1"/>
    <col min="1539" max="1539" width="5.26953125" style="146" customWidth="1"/>
    <col min="1540" max="1540" width="11.1796875" style="146" customWidth="1"/>
    <col min="1541" max="1541" width="4.26953125" style="146" customWidth="1"/>
    <col min="1542" max="1542" width="18.453125" style="146" customWidth="1"/>
    <col min="1543" max="1543" width="4.453125" style="146" customWidth="1"/>
    <col min="1544" max="1544" width="31.81640625" style="146" customWidth="1"/>
    <col min="1545" max="1545" width="3" style="146" customWidth="1"/>
    <col min="1546" max="1546" width="15.7265625" style="146" customWidth="1"/>
    <col min="1547" max="1547" width="3.81640625" style="146" customWidth="1"/>
    <col min="1548" max="1548" width="12.7265625" style="146" customWidth="1"/>
    <col min="1549" max="1549" width="3.81640625" style="146" customWidth="1"/>
    <col min="1550" max="1550" width="16.7265625" style="146" customWidth="1"/>
    <col min="1551" max="1554" width="15" style="146" customWidth="1"/>
    <col min="1555" max="1566" width="12" style="146" customWidth="1"/>
    <col min="1567" max="1791" width="8.81640625" style="146"/>
    <col min="1792" max="1792" width="4.453125" style="146" customWidth="1"/>
    <col min="1793" max="1793" width="52" style="146" customWidth="1"/>
    <col min="1794" max="1794" width="16.81640625" style="146" customWidth="1"/>
    <col min="1795" max="1795" width="5.26953125" style="146" customWidth="1"/>
    <col min="1796" max="1796" width="11.1796875" style="146" customWidth="1"/>
    <col min="1797" max="1797" width="4.26953125" style="146" customWidth="1"/>
    <col min="1798" max="1798" width="18.453125" style="146" customWidth="1"/>
    <col min="1799" max="1799" width="4.453125" style="146" customWidth="1"/>
    <col min="1800" max="1800" width="31.81640625" style="146" customWidth="1"/>
    <col min="1801" max="1801" width="3" style="146" customWidth="1"/>
    <col min="1802" max="1802" width="15.7265625" style="146" customWidth="1"/>
    <col min="1803" max="1803" width="3.81640625" style="146" customWidth="1"/>
    <col min="1804" max="1804" width="12.7265625" style="146" customWidth="1"/>
    <col min="1805" max="1805" width="3.81640625" style="146" customWidth="1"/>
    <col min="1806" max="1806" width="16.7265625" style="146" customWidth="1"/>
    <col min="1807" max="1810" width="15" style="146" customWidth="1"/>
    <col min="1811" max="1822" width="12" style="146" customWidth="1"/>
    <col min="1823" max="2047" width="8.81640625" style="146"/>
    <col min="2048" max="2048" width="4.453125" style="146" customWidth="1"/>
    <col min="2049" max="2049" width="52" style="146" customWidth="1"/>
    <col min="2050" max="2050" width="16.81640625" style="146" customWidth="1"/>
    <col min="2051" max="2051" width="5.26953125" style="146" customWidth="1"/>
    <col min="2052" max="2052" width="11.1796875" style="146" customWidth="1"/>
    <col min="2053" max="2053" width="4.26953125" style="146" customWidth="1"/>
    <col min="2054" max="2054" width="18.453125" style="146" customWidth="1"/>
    <col min="2055" max="2055" width="4.453125" style="146" customWidth="1"/>
    <col min="2056" max="2056" width="31.81640625" style="146" customWidth="1"/>
    <col min="2057" max="2057" width="3" style="146" customWidth="1"/>
    <col min="2058" max="2058" width="15.7265625" style="146" customWidth="1"/>
    <col min="2059" max="2059" width="3.81640625" style="146" customWidth="1"/>
    <col min="2060" max="2060" width="12.7265625" style="146" customWidth="1"/>
    <col min="2061" max="2061" width="3.81640625" style="146" customWidth="1"/>
    <col min="2062" max="2062" width="16.7265625" style="146" customWidth="1"/>
    <col min="2063" max="2066" width="15" style="146" customWidth="1"/>
    <col min="2067" max="2078" width="12" style="146" customWidth="1"/>
    <col min="2079" max="2303" width="8.81640625" style="146"/>
    <col min="2304" max="2304" width="4.453125" style="146" customWidth="1"/>
    <col min="2305" max="2305" width="52" style="146" customWidth="1"/>
    <col min="2306" max="2306" width="16.81640625" style="146" customWidth="1"/>
    <col min="2307" max="2307" width="5.26953125" style="146" customWidth="1"/>
    <col min="2308" max="2308" width="11.1796875" style="146" customWidth="1"/>
    <col min="2309" max="2309" width="4.26953125" style="146" customWidth="1"/>
    <col min="2310" max="2310" width="18.453125" style="146" customWidth="1"/>
    <col min="2311" max="2311" width="4.453125" style="146" customWidth="1"/>
    <col min="2312" max="2312" width="31.81640625" style="146" customWidth="1"/>
    <col min="2313" max="2313" width="3" style="146" customWidth="1"/>
    <col min="2314" max="2314" width="15.7265625" style="146" customWidth="1"/>
    <col min="2315" max="2315" width="3.81640625" style="146" customWidth="1"/>
    <col min="2316" max="2316" width="12.7265625" style="146" customWidth="1"/>
    <col min="2317" max="2317" width="3.81640625" style="146" customWidth="1"/>
    <col min="2318" max="2318" width="16.7265625" style="146" customWidth="1"/>
    <col min="2319" max="2322" width="15" style="146" customWidth="1"/>
    <col min="2323" max="2334" width="12" style="146" customWidth="1"/>
    <col min="2335" max="2559" width="8.81640625" style="146"/>
    <col min="2560" max="2560" width="4.453125" style="146" customWidth="1"/>
    <col min="2561" max="2561" width="52" style="146" customWidth="1"/>
    <col min="2562" max="2562" width="16.81640625" style="146" customWidth="1"/>
    <col min="2563" max="2563" width="5.26953125" style="146" customWidth="1"/>
    <col min="2564" max="2564" width="11.1796875" style="146" customWidth="1"/>
    <col min="2565" max="2565" width="4.26953125" style="146" customWidth="1"/>
    <col min="2566" max="2566" width="18.453125" style="146" customWidth="1"/>
    <col min="2567" max="2567" width="4.453125" style="146" customWidth="1"/>
    <col min="2568" max="2568" width="31.81640625" style="146" customWidth="1"/>
    <col min="2569" max="2569" width="3" style="146" customWidth="1"/>
    <col min="2570" max="2570" width="15.7265625" style="146" customWidth="1"/>
    <col min="2571" max="2571" width="3.81640625" style="146" customWidth="1"/>
    <col min="2572" max="2572" width="12.7265625" style="146" customWidth="1"/>
    <col min="2573" max="2573" width="3.81640625" style="146" customWidth="1"/>
    <col min="2574" max="2574" width="16.7265625" style="146" customWidth="1"/>
    <col min="2575" max="2578" width="15" style="146" customWidth="1"/>
    <col min="2579" max="2590" width="12" style="146" customWidth="1"/>
    <col min="2591" max="2815" width="8.81640625" style="146"/>
    <col min="2816" max="2816" width="4.453125" style="146" customWidth="1"/>
    <col min="2817" max="2817" width="52" style="146" customWidth="1"/>
    <col min="2818" max="2818" width="16.81640625" style="146" customWidth="1"/>
    <col min="2819" max="2819" width="5.26953125" style="146" customWidth="1"/>
    <col min="2820" max="2820" width="11.1796875" style="146" customWidth="1"/>
    <col min="2821" max="2821" width="4.26953125" style="146" customWidth="1"/>
    <col min="2822" max="2822" width="18.453125" style="146" customWidth="1"/>
    <col min="2823" max="2823" width="4.453125" style="146" customWidth="1"/>
    <col min="2824" max="2824" width="31.81640625" style="146" customWidth="1"/>
    <col min="2825" max="2825" width="3" style="146" customWidth="1"/>
    <col min="2826" max="2826" width="15.7265625" style="146" customWidth="1"/>
    <col min="2827" max="2827" width="3.81640625" style="146" customWidth="1"/>
    <col min="2828" max="2828" width="12.7265625" style="146" customWidth="1"/>
    <col min="2829" max="2829" width="3.81640625" style="146" customWidth="1"/>
    <col min="2830" max="2830" width="16.7265625" style="146" customWidth="1"/>
    <col min="2831" max="2834" width="15" style="146" customWidth="1"/>
    <col min="2835" max="2846" width="12" style="146" customWidth="1"/>
    <col min="2847" max="3071" width="8.81640625" style="146"/>
    <col min="3072" max="3072" width="4.453125" style="146" customWidth="1"/>
    <col min="3073" max="3073" width="52" style="146" customWidth="1"/>
    <col min="3074" max="3074" width="16.81640625" style="146" customWidth="1"/>
    <col min="3075" max="3075" width="5.26953125" style="146" customWidth="1"/>
    <col min="3076" max="3076" width="11.1796875" style="146" customWidth="1"/>
    <col min="3077" max="3077" width="4.26953125" style="146" customWidth="1"/>
    <col min="3078" max="3078" width="18.453125" style="146" customWidth="1"/>
    <col min="3079" max="3079" width="4.453125" style="146" customWidth="1"/>
    <col min="3080" max="3080" width="31.81640625" style="146" customWidth="1"/>
    <col min="3081" max="3081" width="3" style="146" customWidth="1"/>
    <col min="3082" max="3082" width="15.7265625" style="146" customWidth="1"/>
    <col min="3083" max="3083" width="3.81640625" style="146" customWidth="1"/>
    <col min="3084" max="3084" width="12.7265625" style="146" customWidth="1"/>
    <col min="3085" max="3085" width="3.81640625" style="146" customWidth="1"/>
    <col min="3086" max="3086" width="16.7265625" style="146" customWidth="1"/>
    <col min="3087" max="3090" width="15" style="146" customWidth="1"/>
    <col min="3091" max="3102" width="12" style="146" customWidth="1"/>
    <col min="3103" max="3327" width="8.81640625" style="146"/>
    <col min="3328" max="3328" width="4.453125" style="146" customWidth="1"/>
    <col min="3329" max="3329" width="52" style="146" customWidth="1"/>
    <col min="3330" max="3330" width="16.81640625" style="146" customWidth="1"/>
    <col min="3331" max="3331" width="5.26953125" style="146" customWidth="1"/>
    <col min="3332" max="3332" width="11.1796875" style="146" customWidth="1"/>
    <col min="3333" max="3333" width="4.26953125" style="146" customWidth="1"/>
    <col min="3334" max="3334" width="18.453125" style="146" customWidth="1"/>
    <col min="3335" max="3335" width="4.453125" style="146" customWidth="1"/>
    <col min="3336" max="3336" width="31.81640625" style="146" customWidth="1"/>
    <col min="3337" max="3337" width="3" style="146" customWidth="1"/>
    <col min="3338" max="3338" width="15.7265625" style="146" customWidth="1"/>
    <col min="3339" max="3339" width="3.81640625" style="146" customWidth="1"/>
    <col min="3340" max="3340" width="12.7265625" style="146" customWidth="1"/>
    <col min="3341" max="3341" width="3.81640625" style="146" customWidth="1"/>
    <col min="3342" max="3342" width="16.7265625" style="146" customWidth="1"/>
    <col min="3343" max="3346" width="15" style="146" customWidth="1"/>
    <col min="3347" max="3358" width="12" style="146" customWidth="1"/>
    <col min="3359" max="3583" width="8.81640625" style="146"/>
    <col min="3584" max="3584" width="4.453125" style="146" customWidth="1"/>
    <col min="3585" max="3585" width="52" style="146" customWidth="1"/>
    <col min="3586" max="3586" width="16.81640625" style="146" customWidth="1"/>
    <col min="3587" max="3587" width="5.26953125" style="146" customWidth="1"/>
    <col min="3588" max="3588" width="11.1796875" style="146" customWidth="1"/>
    <col min="3589" max="3589" width="4.26953125" style="146" customWidth="1"/>
    <col min="3590" max="3590" width="18.453125" style="146" customWidth="1"/>
    <col min="3591" max="3591" width="4.453125" style="146" customWidth="1"/>
    <col min="3592" max="3592" width="31.81640625" style="146" customWidth="1"/>
    <col min="3593" max="3593" width="3" style="146" customWidth="1"/>
    <col min="3594" max="3594" width="15.7265625" style="146" customWidth="1"/>
    <col min="3595" max="3595" width="3.81640625" style="146" customWidth="1"/>
    <col min="3596" max="3596" width="12.7265625" style="146" customWidth="1"/>
    <col min="3597" max="3597" width="3.81640625" style="146" customWidth="1"/>
    <col min="3598" max="3598" width="16.7265625" style="146" customWidth="1"/>
    <col min="3599" max="3602" width="15" style="146" customWidth="1"/>
    <col min="3603" max="3614" width="12" style="146" customWidth="1"/>
    <col min="3615" max="3839" width="8.81640625" style="146"/>
    <col min="3840" max="3840" width="4.453125" style="146" customWidth="1"/>
    <col min="3841" max="3841" width="52" style="146" customWidth="1"/>
    <col min="3842" max="3842" width="16.81640625" style="146" customWidth="1"/>
    <col min="3843" max="3843" width="5.26953125" style="146" customWidth="1"/>
    <col min="3844" max="3844" width="11.1796875" style="146" customWidth="1"/>
    <col min="3845" max="3845" width="4.26953125" style="146" customWidth="1"/>
    <col min="3846" max="3846" width="18.453125" style="146" customWidth="1"/>
    <col min="3847" max="3847" width="4.453125" style="146" customWidth="1"/>
    <col min="3848" max="3848" width="31.81640625" style="146" customWidth="1"/>
    <col min="3849" max="3849" width="3" style="146" customWidth="1"/>
    <col min="3850" max="3850" width="15.7265625" style="146" customWidth="1"/>
    <col min="3851" max="3851" width="3.81640625" style="146" customWidth="1"/>
    <col min="3852" max="3852" width="12.7265625" style="146" customWidth="1"/>
    <col min="3853" max="3853" width="3.81640625" style="146" customWidth="1"/>
    <col min="3854" max="3854" width="16.7265625" style="146" customWidth="1"/>
    <col min="3855" max="3858" width="15" style="146" customWidth="1"/>
    <col min="3859" max="3870" width="12" style="146" customWidth="1"/>
    <col min="3871" max="4095" width="8.81640625" style="146"/>
    <col min="4096" max="4096" width="4.453125" style="146" customWidth="1"/>
    <col min="4097" max="4097" width="52" style="146" customWidth="1"/>
    <col min="4098" max="4098" width="16.81640625" style="146" customWidth="1"/>
    <col min="4099" max="4099" width="5.26953125" style="146" customWidth="1"/>
    <col min="4100" max="4100" width="11.1796875" style="146" customWidth="1"/>
    <col min="4101" max="4101" width="4.26953125" style="146" customWidth="1"/>
    <col min="4102" max="4102" width="18.453125" style="146" customWidth="1"/>
    <col min="4103" max="4103" width="4.453125" style="146" customWidth="1"/>
    <col min="4104" max="4104" width="31.81640625" style="146" customWidth="1"/>
    <col min="4105" max="4105" width="3" style="146" customWidth="1"/>
    <col min="4106" max="4106" width="15.7265625" style="146" customWidth="1"/>
    <col min="4107" max="4107" width="3.81640625" style="146" customWidth="1"/>
    <col min="4108" max="4108" width="12.7265625" style="146" customWidth="1"/>
    <col min="4109" max="4109" width="3.81640625" style="146" customWidth="1"/>
    <col min="4110" max="4110" width="16.7265625" style="146" customWidth="1"/>
    <col min="4111" max="4114" width="15" style="146" customWidth="1"/>
    <col min="4115" max="4126" width="12" style="146" customWidth="1"/>
    <col min="4127" max="4351" width="8.81640625" style="146"/>
    <col min="4352" max="4352" width="4.453125" style="146" customWidth="1"/>
    <col min="4353" max="4353" width="52" style="146" customWidth="1"/>
    <col min="4354" max="4354" width="16.81640625" style="146" customWidth="1"/>
    <col min="4355" max="4355" width="5.26953125" style="146" customWidth="1"/>
    <col min="4356" max="4356" width="11.1796875" style="146" customWidth="1"/>
    <col min="4357" max="4357" width="4.26953125" style="146" customWidth="1"/>
    <col min="4358" max="4358" width="18.453125" style="146" customWidth="1"/>
    <col min="4359" max="4359" width="4.453125" style="146" customWidth="1"/>
    <col min="4360" max="4360" width="31.81640625" style="146" customWidth="1"/>
    <col min="4361" max="4361" width="3" style="146" customWidth="1"/>
    <col min="4362" max="4362" width="15.7265625" style="146" customWidth="1"/>
    <col min="4363" max="4363" width="3.81640625" style="146" customWidth="1"/>
    <col min="4364" max="4364" width="12.7265625" style="146" customWidth="1"/>
    <col min="4365" max="4365" width="3.81640625" style="146" customWidth="1"/>
    <col min="4366" max="4366" width="16.7265625" style="146" customWidth="1"/>
    <col min="4367" max="4370" width="15" style="146" customWidth="1"/>
    <col min="4371" max="4382" width="12" style="146" customWidth="1"/>
    <col min="4383" max="4607" width="8.81640625" style="146"/>
    <col min="4608" max="4608" width="4.453125" style="146" customWidth="1"/>
    <col min="4609" max="4609" width="52" style="146" customWidth="1"/>
    <col min="4610" max="4610" width="16.81640625" style="146" customWidth="1"/>
    <col min="4611" max="4611" width="5.26953125" style="146" customWidth="1"/>
    <col min="4612" max="4612" width="11.1796875" style="146" customWidth="1"/>
    <col min="4613" max="4613" width="4.26953125" style="146" customWidth="1"/>
    <col min="4614" max="4614" width="18.453125" style="146" customWidth="1"/>
    <col min="4615" max="4615" width="4.453125" style="146" customWidth="1"/>
    <col min="4616" max="4616" width="31.81640625" style="146" customWidth="1"/>
    <col min="4617" max="4617" width="3" style="146" customWidth="1"/>
    <col min="4618" max="4618" width="15.7265625" style="146" customWidth="1"/>
    <col min="4619" max="4619" width="3.81640625" style="146" customWidth="1"/>
    <col min="4620" max="4620" width="12.7265625" style="146" customWidth="1"/>
    <col min="4621" max="4621" width="3.81640625" style="146" customWidth="1"/>
    <col min="4622" max="4622" width="16.7265625" style="146" customWidth="1"/>
    <col min="4623" max="4626" width="15" style="146" customWidth="1"/>
    <col min="4627" max="4638" width="12" style="146" customWidth="1"/>
    <col min="4639" max="4863" width="8.81640625" style="146"/>
    <col min="4864" max="4864" width="4.453125" style="146" customWidth="1"/>
    <col min="4865" max="4865" width="52" style="146" customWidth="1"/>
    <col min="4866" max="4866" width="16.81640625" style="146" customWidth="1"/>
    <col min="4867" max="4867" width="5.26953125" style="146" customWidth="1"/>
    <col min="4868" max="4868" width="11.1796875" style="146" customWidth="1"/>
    <col min="4869" max="4869" width="4.26953125" style="146" customWidth="1"/>
    <col min="4870" max="4870" width="18.453125" style="146" customWidth="1"/>
    <col min="4871" max="4871" width="4.453125" style="146" customWidth="1"/>
    <col min="4872" max="4872" width="31.81640625" style="146" customWidth="1"/>
    <col min="4873" max="4873" width="3" style="146" customWidth="1"/>
    <col min="4874" max="4874" width="15.7265625" style="146" customWidth="1"/>
    <col min="4875" max="4875" width="3.81640625" style="146" customWidth="1"/>
    <col min="4876" max="4876" width="12.7265625" style="146" customWidth="1"/>
    <col min="4877" max="4877" width="3.81640625" style="146" customWidth="1"/>
    <col min="4878" max="4878" width="16.7265625" style="146" customWidth="1"/>
    <col min="4879" max="4882" width="15" style="146" customWidth="1"/>
    <col min="4883" max="4894" width="12" style="146" customWidth="1"/>
    <col min="4895" max="5119" width="8.81640625" style="146"/>
    <col min="5120" max="5120" width="4.453125" style="146" customWidth="1"/>
    <col min="5121" max="5121" width="52" style="146" customWidth="1"/>
    <col min="5122" max="5122" width="16.81640625" style="146" customWidth="1"/>
    <col min="5123" max="5123" width="5.26953125" style="146" customWidth="1"/>
    <col min="5124" max="5124" width="11.1796875" style="146" customWidth="1"/>
    <col min="5125" max="5125" width="4.26953125" style="146" customWidth="1"/>
    <col min="5126" max="5126" width="18.453125" style="146" customWidth="1"/>
    <col min="5127" max="5127" width="4.453125" style="146" customWidth="1"/>
    <col min="5128" max="5128" width="31.81640625" style="146" customWidth="1"/>
    <col min="5129" max="5129" width="3" style="146" customWidth="1"/>
    <col min="5130" max="5130" width="15.7265625" style="146" customWidth="1"/>
    <col min="5131" max="5131" width="3.81640625" style="146" customWidth="1"/>
    <col min="5132" max="5132" width="12.7265625" style="146" customWidth="1"/>
    <col min="5133" max="5133" width="3.81640625" style="146" customWidth="1"/>
    <col min="5134" max="5134" width="16.7265625" style="146" customWidth="1"/>
    <col min="5135" max="5138" width="15" style="146" customWidth="1"/>
    <col min="5139" max="5150" width="12" style="146" customWidth="1"/>
    <col min="5151" max="5375" width="8.81640625" style="146"/>
    <col min="5376" max="5376" width="4.453125" style="146" customWidth="1"/>
    <col min="5377" max="5377" width="52" style="146" customWidth="1"/>
    <col min="5378" max="5378" width="16.81640625" style="146" customWidth="1"/>
    <col min="5379" max="5379" width="5.26953125" style="146" customWidth="1"/>
    <col min="5380" max="5380" width="11.1796875" style="146" customWidth="1"/>
    <col min="5381" max="5381" width="4.26953125" style="146" customWidth="1"/>
    <col min="5382" max="5382" width="18.453125" style="146" customWidth="1"/>
    <col min="5383" max="5383" width="4.453125" style="146" customWidth="1"/>
    <col min="5384" max="5384" width="31.81640625" style="146" customWidth="1"/>
    <col min="5385" max="5385" width="3" style="146" customWidth="1"/>
    <col min="5386" max="5386" width="15.7265625" style="146" customWidth="1"/>
    <col min="5387" max="5387" width="3.81640625" style="146" customWidth="1"/>
    <col min="5388" max="5388" width="12.7265625" style="146" customWidth="1"/>
    <col min="5389" max="5389" width="3.81640625" style="146" customWidth="1"/>
    <col min="5390" max="5390" width="16.7265625" style="146" customWidth="1"/>
    <col min="5391" max="5394" width="15" style="146" customWidth="1"/>
    <col min="5395" max="5406" width="12" style="146" customWidth="1"/>
    <col min="5407" max="5631" width="8.81640625" style="146"/>
    <col min="5632" max="5632" width="4.453125" style="146" customWidth="1"/>
    <col min="5633" max="5633" width="52" style="146" customWidth="1"/>
    <col min="5634" max="5634" width="16.81640625" style="146" customWidth="1"/>
    <col min="5635" max="5635" width="5.26953125" style="146" customWidth="1"/>
    <col min="5636" max="5636" width="11.1796875" style="146" customWidth="1"/>
    <col min="5637" max="5637" width="4.26953125" style="146" customWidth="1"/>
    <col min="5638" max="5638" width="18.453125" style="146" customWidth="1"/>
    <col min="5639" max="5639" width="4.453125" style="146" customWidth="1"/>
    <col min="5640" max="5640" width="31.81640625" style="146" customWidth="1"/>
    <col min="5641" max="5641" width="3" style="146" customWidth="1"/>
    <col min="5642" max="5642" width="15.7265625" style="146" customWidth="1"/>
    <col min="5643" max="5643" width="3.81640625" style="146" customWidth="1"/>
    <col min="5644" max="5644" width="12.7265625" style="146" customWidth="1"/>
    <col min="5645" max="5645" width="3.81640625" style="146" customWidth="1"/>
    <col min="5646" max="5646" width="16.7265625" style="146" customWidth="1"/>
    <col min="5647" max="5650" width="15" style="146" customWidth="1"/>
    <col min="5651" max="5662" width="12" style="146" customWidth="1"/>
    <col min="5663" max="5887" width="8.81640625" style="146"/>
    <col min="5888" max="5888" width="4.453125" style="146" customWidth="1"/>
    <col min="5889" max="5889" width="52" style="146" customWidth="1"/>
    <col min="5890" max="5890" width="16.81640625" style="146" customWidth="1"/>
    <col min="5891" max="5891" width="5.26953125" style="146" customWidth="1"/>
    <col min="5892" max="5892" width="11.1796875" style="146" customWidth="1"/>
    <col min="5893" max="5893" width="4.26953125" style="146" customWidth="1"/>
    <col min="5894" max="5894" width="18.453125" style="146" customWidth="1"/>
    <col min="5895" max="5895" width="4.453125" style="146" customWidth="1"/>
    <col min="5896" max="5896" width="31.81640625" style="146" customWidth="1"/>
    <col min="5897" max="5897" width="3" style="146" customWidth="1"/>
    <col min="5898" max="5898" width="15.7265625" style="146" customWidth="1"/>
    <col min="5899" max="5899" width="3.81640625" style="146" customWidth="1"/>
    <col min="5900" max="5900" width="12.7265625" style="146" customWidth="1"/>
    <col min="5901" max="5901" width="3.81640625" style="146" customWidth="1"/>
    <col min="5902" max="5902" width="16.7265625" style="146" customWidth="1"/>
    <col min="5903" max="5906" width="15" style="146" customWidth="1"/>
    <col min="5907" max="5918" width="12" style="146" customWidth="1"/>
    <col min="5919" max="6143" width="8.81640625" style="146"/>
    <col min="6144" max="6144" width="4.453125" style="146" customWidth="1"/>
    <col min="6145" max="6145" width="52" style="146" customWidth="1"/>
    <col min="6146" max="6146" width="16.81640625" style="146" customWidth="1"/>
    <col min="6147" max="6147" width="5.26953125" style="146" customWidth="1"/>
    <col min="6148" max="6148" width="11.1796875" style="146" customWidth="1"/>
    <col min="6149" max="6149" width="4.26953125" style="146" customWidth="1"/>
    <col min="6150" max="6150" width="18.453125" style="146" customWidth="1"/>
    <col min="6151" max="6151" width="4.453125" style="146" customWidth="1"/>
    <col min="6152" max="6152" width="31.81640625" style="146" customWidth="1"/>
    <col min="6153" max="6153" width="3" style="146" customWidth="1"/>
    <col min="6154" max="6154" width="15.7265625" style="146" customWidth="1"/>
    <col min="6155" max="6155" width="3.81640625" style="146" customWidth="1"/>
    <col min="6156" max="6156" width="12.7265625" style="146" customWidth="1"/>
    <col min="6157" max="6157" width="3.81640625" style="146" customWidth="1"/>
    <col min="6158" max="6158" width="16.7265625" style="146" customWidth="1"/>
    <col min="6159" max="6162" width="15" style="146" customWidth="1"/>
    <col min="6163" max="6174" width="12" style="146" customWidth="1"/>
    <col min="6175" max="6399" width="8.81640625" style="146"/>
    <col min="6400" max="6400" width="4.453125" style="146" customWidth="1"/>
    <col min="6401" max="6401" width="52" style="146" customWidth="1"/>
    <col min="6402" max="6402" width="16.81640625" style="146" customWidth="1"/>
    <col min="6403" max="6403" width="5.26953125" style="146" customWidth="1"/>
    <col min="6404" max="6404" width="11.1796875" style="146" customWidth="1"/>
    <col min="6405" max="6405" width="4.26953125" style="146" customWidth="1"/>
    <col min="6406" max="6406" width="18.453125" style="146" customWidth="1"/>
    <col min="6407" max="6407" width="4.453125" style="146" customWidth="1"/>
    <col min="6408" max="6408" width="31.81640625" style="146" customWidth="1"/>
    <col min="6409" max="6409" width="3" style="146" customWidth="1"/>
    <col min="6410" max="6410" width="15.7265625" style="146" customWidth="1"/>
    <col min="6411" max="6411" width="3.81640625" style="146" customWidth="1"/>
    <col min="6412" max="6412" width="12.7265625" style="146" customWidth="1"/>
    <col min="6413" max="6413" width="3.81640625" style="146" customWidth="1"/>
    <col min="6414" max="6414" width="16.7265625" style="146" customWidth="1"/>
    <col min="6415" max="6418" width="15" style="146" customWidth="1"/>
    <col min="6419" max="6430" width="12" style="146" customWidth="1"/>
    <col min="6431" max="6655" width="8.81640625" style="146"/>
    <col min="6656" max="6656" width="4.453125" style="146" customWidth="1"/>
    <col min="6657" max="6657" width="52" style="146" customWidth="1"/>
    <col min="6658" max="6658" width="16.81640625" style="146" customWidth="1"/>
    <col min="6659" max="6659" width="5.26953125" style="146" customWidth="1"/>
    <col min="6660" max="6660" width="11.1796875" style="146" customWidth="1"/>
    <col min="6661" max="6661" width="4.26953125" style="146" customWidth="1"/>
    <col min="6662" max="6662" width="18.453125" style="146" customWidth="1"/>
    <col min="6663" max="6663" width="4.453125" style="146" customWidth="1"/>
    <col min="6664" max="6664" width="31.81640625" style="146" customWidth="1"/>
    <col min="6665" max="6665" width="3" style="146" customWidth="1"/>
    <col min="6666" max="6666" width="15.7265625" style="146" customWidth="1"/>
    <col min="6667" max="6667" width="3.81640625" style="146" customWidth="1"/>
    <col min="6668" max="6668" width="12.7265625" style="146" customWidth="1"/>
    <col min="6669" max="6669" width="3.81640625" style="146" customWidth="1"/>
    <col min="6670" max="6670" width="16.7265625" style="146" customWidth="1"/>
    <col min="6671" max="6674" width="15" style="146" customWidth="1"/>
    <col min="6675" max="6686" width="12" style="146" customWidth="1"/>
    <col min="6687" max="6911" width="8.81640625" style="146"/>
    <col min="6912" max="6912" width="4.453125" style="146" customWidth="1"/>
    <col min="6913" max="6913" width="52" style="146" customWidth="1"/>
    <col min="6914" max="6914" width="16.81640625" style="146" customWidth="1"/>
    <col min="6915" max="6915" width="5.26953125" style="146" customWidth="1"/>
    <col min="6916" max="6916" width="11.1796875" style="146" customWidth="1"/>
    <col min="6917" max="6917" width="4.26953125" style="146" customWidth="1"/>
    <col min="6918" max="6918" width="18.453125" style="146" customWidth="1"/>
    <col min="6919" max="6919" width="4.453125" style="146" customWidth="1"/>
    <col min="6920" max="6920" width="31.81640625" style="146" customWidth="1"/>
    <col min="6921" max="6921" width="3" style="146" customWidth="1"/>
    <col min="6922" max="6922" width="15.7265625" style="146" customWidth="1"/>
    <col min="6923" max="6923" width="3.81640625" style="146" customWidth="1"/>
    <col min="6924" max="6924" width="12.7265625" style="146" customWidth="1"/>
    <col min="6925" max="6925" width="3.81640625" style="146" customWidth="1"/>
    <col min="6926" max="6926" width="16.7265625" style="146" customWidth="1"/>
    <col min="6927" max="6930" width="15" style="146" customWidth="1"/>
    <col min="6931" max="6942" width="12" style="146" customWidth="1"/>
    <col min="6943" max="7167" width="8.81640625" style="146"/>
    <col min="7168" max="7168" width="4.453125" style="146" customWidth="1"/>
    <col min="7169" max="7169" width="52" style="146" customWidth="1"/>
    <col min="7170" max="7170" width="16.81640625" style="146" customWidth="1"/>
    <col min="7171" max="7171" width="5.26953125" style="146" customWidth="1"/>
    <col min="7172" max="7172" width="11.1796875" style="146" customWidth="1"/>
    <col min="7173" max="7173" width="4.26953125" style="146" customWidth="1"/>
    <col min="7174" max="7174" width="18.453125" style="146" customWidth="1"/>
    <col min="7175" max="7175" width="4.453125" style="146" customWidth="1"/>
    <col min="7176" max="7176" width="31.81640625" style="146" customWidth="1"/>
    <col min="7177" max="7177" width="3" style="146" customWidth="1"/>
    <col min="7178" max="7178" width="15.7265625" style="146" customWidth="1"/>
    <col min="7179" max="7179" width="3.81640625" style="146" customWidth="1"/>
    <col min="7180" max="7180" width="12.7265625" style="146" customWidth="1"/>
    <col min="7181" max="7181" width="3.81640625" style="146" customWidth="1"/>
    <col min="7182" max="7182" width="16.7265625" style="146" customWidth="1"/>
    <col min="7183" max="7186" width="15" style="146" customWidth="1"/>
    <col min="7187" max="7198" width="12" style="146" customWidth="1"/>
    <col min="7199" max="7423" width="8.81640625" style="146"/>
    <col min="7424" max="7424" width="4.453125" style="146" customWidth="1"/>
    <col min="7425" max="7425" width="52" style="146" customWidth="1"/>
    <col min="7426" max="7426" width="16.81640625" style="146" customWidth="1"/>
    <col min="7427" max="7427" width="5.26953125" style="146" customWidth="1"/>
    <col min="7428" max="7428" width="11.1796875" style="146" customWidth="1"/>
    <col min="7429" max="7429" width="4.26953125" style="146" customWidth="1"/>
    <col min="7430" max="7430" width="18.453125" style="146" customWidth="1"/>
    <col min="7431" max="7431" width="4.453125" style="146" customWidth="1"/>
    <col min="7432" max="7432" width="31.81640625" style="146" customWidth="1"/>
    <col min="7433" max="7433" width="3" style="146" customWidth="1"/>
    <col min="7434" max="7434" width="15.7265625" style="146" customWidth="1"/>
    <col min="7435" max="7435" width="3.81640625" style="146" customWidth="1"/>
    <col min="7436" max="7436" width="12.7265625" style="146" customWidth="1"/>
    <col min="7437" max="7437" width="3.81640625" style="146" customWidth="1"/>
    <col min="7438" max="7438" width="16.7265625" style="146" customWidth="1"/>
    <col min="7439" max="7442" width="15" style="146" customWidth="1"/>
    <col min="7443" max="7454" width="12" style="146" customWidth="1"/>
    <col min="7455" max="7679" width="8.81640625" style="146"/>
    <col min="7680" max="7680" width="4.453125" style="146" customWidth="1"/>
    <col min="7681" max="7681" width="52" style="146" customWidth="1"/>
    <col min="7682" max="7682" width="16.81640625" style="146" customWidth="1"/>
    <col min="7683" max="7683" width="5.26953125" style="146" customWidth="1"/>
    <col min="7684" max="7684" width="11.1796875" style="146" customWidth="1"/>
    <col min="7685" max="7685" width="4.26953125" style="146" customWidth="1"/>
    <col min="7686" max="7686" width="18.453125" style="146" customWidth="1"/>
    <col min="7687" max="7687" width="4.453125" style="146" customWidth="1"/>
    <col min="7688" max="7688" width="31.81640625" style="146" customWidth="1"/>
    <col min="7689" max="7689" width="3" style="146" customWidth="1"/>
    <col min="7690" max="7690" width="15.7265625" style="146" customWidth="1"/>
    <col min="7691" max="7691" width="3.81640625" style="146" customWidth="1"/>
    <col min="7692" max="7692" width="12.7265625" style="146" customWidth="1"/>
    <col min="7693" max="7693" width="3.81640625" style="146" customWidth="1"/>
    <col min="7694" max="7694" width="16.7265625" style="146" customWidth="1"/>
    <col min="7695" max="7698" width="15" style="146" customWidth="1"/>
    <col min="7699" max="7710" width="12" style="146" customWidth="1"/>
    <col min="7711" max="7935" width="8.81640625" style="146"/>
    <col min="7936" max="7936" width="4.453125" style="146" customWidth="1"/>
    <col min="7937" max="7937" width="52" style="146" customWidth="1"/>
    <col min="7938" max="7938" width="16.81640625" style="146" customWidth="1"/>
    <col min="7939" max="7939" width="5.26953125" style="146" customWidth="1"/>
    <col min="7940" max="7940" width="11.1796875" style="146" customWidth="1"/>
    <col min="7941" max="7941" width="4.26953125" style="146" customWidth="1"/>
    <col min="7942" max="7942" width="18.453125" style="146" customWidth="1"/>
    <col min="7943" max="7943" width="4.453125" style="146" customWidth="1"/>
    <col min="7944" max="7944" width="31.81640625" style="146" customWidth="1"/>
    <col min="7945" max="7945" width="3" style="146" customWidth="1"/>
    <col min="7946" max="7946" width="15.7265625" style="146" customWidth="1"/>
    <col min="7947" max="7947" width="3.81640625" style="146" customWidth="1"/>
    <col min="7948" max="7948" width="12.7265625" style="146" customWidth="1"/>
    <col min="7949" max="7949" width="3.81640625" style="146" customWidth="1"/>
    <col min="7950" max="7950" width="16.7265625" style="146" customWidth="1"/>
    <col min="7951" max="7954" width="15" style="146" customWidth="1"/>
    <col min="7955" max="7966" width="12" style="146" customWidth="1"/>
    <col min="7967" max="8191" width="8.81640625" style="146"/>
    <col min="8192" max="8192" width="4.453125" style="146" customWidth="1"/>
    <col min="8193" max="8193" width="52" style="146" customWidth="1"/>
    <col min="8194" max="8194" width="16.81640625" style="146" customWidth="1"/>
    <col min="8195" max="8195" width="5.26953125" style="146" customWidth="1"/>
    <col min="8196" max="8196" width="11.1796875" style="146" customWidth="1"/>
    <col min="8197" max="8197" width="4.26953125" style="146" customWidth="1"/>
    <col min="8198" max="8198" width="18.453125" style="146" customWidth="1"/>
    <col min="8199" max="8199" width="4.453125" style="146" customWidth="1"/>
    <col min="8200" max="8200" width="31.81640625" style="146" customWidth="1"/>
    <col min="8201" max="8201" width="3" style="146" customWidth="1"/>
    <col min="8202" max="8202" width="15.7265625" style="146" customWidth="1"/>
    <col min="8203" max="8203" width="3.81640625" style="146" customWidth="1"/>
    <col min="8204" max="8204" width="12.7265625" style="146" customWidth="1"/>
    <col min="8205" max="8205" width="3.81640625" style="146" customWidth="1"/>
    <col min="8206" max="8206" width="16.7265625" style="146" customWidth="1"/>
    <col min="8207" max="8210" width="15" style="146" customWidth="1"/>
    <col min="8211" max="8222" width="12" style="146" customWidth="1"/>
    <col min="8223" max="8447" width="8.81640625" style="146"/>
    <col min="8448" max="8448" width="4.453125" style="146" customWidth="1"/>
    <col min="8449" max="8449" width="52" style="146" customWidth="1"/>
    <col min="8450" max="8450" width="16.81640625" style="146" customWidth="1"/>
    <col min="8451" max="8451" width="5.26953125" style="146" customWidth="1"/>
    <col min="8452" max="8452" width="11.1796875" style="146" customWidth="1"/>
    <col min="8453" max="8453" width="4.26953125" style="146" customWidth="1"/>
    <col min="8454" max="8454" width="18.453125" style="146" customWidth="1"/>
    <col min="8455" max="8455" width="4.453125" style="146" customWidth="1"/>
    <col min="8456" max="8456" width="31.81640625" style="146" customWidth="1"/>
    <col min="8457" max="8457" width="3" style="146" customWidth="1"/>
    <col min="8458" max="8458" width="15.7265625" style="146" customWidth="1"/>
    <col min="8459" max="8459" width="3.81640625" style="146" customWidth="1"/>
    <col min="8460" max="8460" width="12.7265625" style="146" customWidth="1"/>
    <col min="8461" max="8461" width="3.81640625" style="146" customWidth="1"/>
    <col min="8462" max="8462" width="16.7265625" style="146" customWidth="1"/>
    <col min="8463" max="8466" width="15" style="146" customWidth="1"/>
    <col min="8467" max="8478" width="12" style="146" customWidth="1"/>
    <col min="8479" max="8703" width="8.81640625" style="146"/>
    <col min="8704" max="8704" width="4.453125" style="146" customWidth="1"/>
    <col min="8705" max="8705" width="52" style="146" customWidth="1"/>
    <col min="8706" max="8706" width="16.81640625" style="146" customWidth="1"/>
    <col min="8707" max="8707" width="5.26953125" style="146" customWidth="1"/>
    <col min="8708" max="8708" width="11.1796875" style="146" customWidth="1"/>
    <col min="8709" max="8709" width="4.26953125" style="146" customWidth="1"/>
    <col min="8710" max="8710" width="18.453125" style="146" customWidth="1"/>
    <col min="8711" max="8711" width="4.453125" style="146" customWidth="1"/>
    <col min="8712" max="8712" width="31.81640625" style="146" customWidth="1"/>
    <col min="8713" max="8713" width="3" style="146" customWidth="1"/>
    <col min="8714" max="8714" width="15.7265625" style="146" customWidth="1"/>
    <col min="8715" max="8715" width="3.81640625" style="146" customWidth="1"/>
    <col min="8716" max="8716" width="12.7265625" style="146" customWidth="1"/>
    <col min="8717" max="8717" width="3.81640625" style="146" customWidth="1"/>
    <col min="8718" max="8718" width="16.7265625" style="146" customWidth="1"/>
    <col min="8719" max="8722" width="15" style="146" customWidth="1"/>
    <col min="8723" max="8734" width="12" style="146" customWidth="1"/>
    <col min="8735" max="8959" width="8.81640625" style="146"/>
    <col min="8960" max="8960" width="4.453125" style="146" customWidth="1"/>
    <col min="8961" max="8961" width="52" style="146" customWidth="1"/>
    <col min="8962" max="8962" width="16.81640625" style="146" customWidth="1"/>
    <col min="8963" max="8963" width="5.26953125" style="146" customWidth="1"/>
    <col min="8964" max="8964" width="11.1796875" style="146" customWidth="1"/>
    <col min="8965" max="8965" width="4.26953125" style="146" customWidth="1"/>
    <col min="8966" max="8966" width="18.453125" style="146" customWidth="1"/>
    <col min="8967" max="8967" width="4.453125" style="146" customWidth="1"/>
    <col min="8968" max="8968" width="31.81640625" style="146" customWidth="1"/>
    <col min="8969" max="8969" width="3" style="146" customWidth="1"/>
    <col min="8970" max="8970" width="15.7265625" style="146" customWidth="1"/>
    <col min="8971" max="8971" width="3.81640625" style="146" customWidth="1"/>
    <col min="8972" max="8972" width="12.7265625" style="146" customWidth="1"/>
    <col min="8973" max="8973" width="3.81640625" style="146" customWidth="1"/>
    <col min="8974" max="8974" width="16.7265625" style="146" customWidth="1"/>
    <col min="8975" max="8978" width="15" style="146" customWidth="1"/>
    <col min="8979" max="8990" width="12" style="146" customWidth="1"/>
    <col min="8991" max="9215" width="8.81640625" style="146"/>
    <col min="9216" max="9216" width="4.453125" style="146" customWidth="1"/>
    <col min="9217" max="9217" width="52" style="146" customWidth="1"/>
    <col min="9218" max="9218" width="16.81640625" style="146" customWidth="1"/>
    <col min="9219" max="9219" width="5.26953125" style="146" customWidth="1"/>
    <col min="9220" max="9220" width="11.1796875" style="146" customWidth="1"/>
    <col min="9221" max="9221" width="4.26953125" style="146" customWidth="1"/>
    <col min="9222" max="9222" width="18.453125" style="146" customWidth="1"/>
    <col min="9223" max="9223" width="4.453125" style="146" customWidth="1"/>
    <col min="9224" max="9224" width="31.81640625" style="146" customWidth="1"/>
    <col min="9225" max="9225" width="3" style="146" customWidth="1"/>
    <col min="9226" max="9226" width="15.7265625" style="146" customWidth="1"/>
    <col min="9227" max="9227" width="3.81640625" style="146" customWidth="1"/>
    <col min="9228" max="9228" width="12.7265625" style="146" customWidth="1"/>
    <col min="9229" max="9229" width="3.81640625" style="146" customWidth="1"/>
    <col min="9230" max="9230" width="16.7265625" style="146" customWidth="1"/>
    <col min="9231" max="9234" width="15" style="146" customWidth="1"/>
    <col min="9235" max="9246" width="12" style="146" customWidth="1"/>
    <col min="9247" max="9471" width="8.81640625" style="146"/>
    <col min="9472" max="9472" width="4.453125" style="146" customWidth="1"/>
    <col min="9473" max="9473" width="52" style="146" customWidth="1"/>
    <col min="9474" max="9474" width="16.81640625" style="146" customWidth="1"/>
    <col min="9475" max="9475" width="5.26953125" style="146" customWidth="1"/>
    <col min="9476" max="9476" width="11.1796875" style="146" customWidth="1"/>
    <col min="9477" max="9477" width="4.26953125" style="146" customWidth="1"/>
    <col min="9478" max="9478" width="18.453125" style="146" customWidth="1"/>
    <col min="9479" max="9479" width="4.453125" style="146" customWidth="1"/>
    <col min="9480" max="9480" width="31.81640625" style="146" customWidth="1"/>
    <col min="9481" max="9481" width="3" style="146" customWidth="1"/>
    <col min="9482" max="9482" width="15.7265625" style="146" customWidth="1"/>
    <col min="9483" max="9483" width="3.81640625" style="146" customWidth="1"/>
    <col min="9484" max="9484" width="12.7265625" style="146" customWidth="1"/>
    <col min="9485" max="9485" width="3.81640625" style="146" customWidth="1"/>
    <col min="9486" max="9486" width="16.7265625" style="146" customWidth="1"/>
    <col min="9487" max="9490" width="15" style="146" customWidth="1"/>
    <col min="9491" max="9502" width="12" style="146" customWidth="1"/>
    <col min="9503" max="9727" width="8.81640625" style="146"/>
    <col min="9728" max="9728" width="4.453125" style="146" customWidth="1"/>
    <col min="9729" max="9729" width="52" style="146" customWidth="1"/>
    <col min="9730" max="9730" width="16.81640625" style="146" customWidth="1"/>
    <col min="9731" max="9731" width="5.26953125" style="146" customWidth="1"/>
    <col min="9732" max="9732" width="11.1796875" style="146" customWidth="1"/>
    <col min="9733" max="9733" width="4.26953125" style="146" customWidth="1"/>
    <col min="9734" max="9734" width="18.453125" style="146" customWidth="1"/>
    <col min="9735" max="9735" width="4.453125" style="146" customWidth="1"/>
    <col min="9736" max="9736" width="31.81640625" style="146" customWidth="1"/>
    <col min="9737" max="9737" width="3" style="146" customWidth="1"/>
    <col min="9738" max="9738" width="15.7265625" style="146" customWidth="1"/>
    <col min="9739" max="9739" width="3.81640625" style="146" customWidth="1"/>
    <col min="9740" max="9740" width="12.7265625" style="146" customWidth="1"/>
    <col min="9741" max="9741" width="3.81640625" style="146" customWidth="1"/>
    <col min="9742" max="9742" width="16.7265625" style="146" customWidth="1"/>
    <col min="9743" max="9746" width="15" style="146" customWidth="1"/>
    <col min="9747" max="9758" width="12" style="146" customWidth="1"/>
    <col min="9759" max="9983" width="8.81640625" style="146"/>
    <col min="9984" max="9984" width="4.453125" style="146" customWidth="1"/>
    <col min="9985" max="9985" width="52" style="146" customWidth="1"/>
    <col min="9986" max="9986" width="16.81640625" style="146" customWidth="1"/>
    <col min="9987" max="9987" width="5.26953125" style="146" customWidth="1"/>
    <col min="9988" max="9988" width="11.1796875" style="146" customWidth="1"/>
    <col min="9989" max="9989" width="4.26953125" style="146" customWidth="1"/>
    <col min="9990" max="9990" width="18.453125" style="146" customWidth="1"/>
    <col min="9991" max="9991" width="4.453125" style="146" customWidth="1"/>
    <col min="9992" max="9992" width="31.81640625" style="146" customWidth="1"/>
    <col min="9993" max="9993" width="3" style="146" customWidth="1"/>
    <col min="9994" max="9994" width="15.7265625" style="146" customWidth="1"/>
    <col min="9995" max="9995" width="3.81640625" style="146" customWidth="1"/>
    <col min="9996" max="9996" width="12.7265625" style="146" customWidth="1"/>
    <col min="9997" max="9997" width="3.81640625" style="146" customWidth="1"/>
    <col min="9998" max="9998" width="16.7265625" style="146" customWidth="1"/>
    <col min="9999" max="10002" width="15" style="146" customWidth="1"/>
    <col min="10003" max="10014" width="12" style="146" customWidth="1"/>
    <col min="10015" max="10239" width="8.81640625" style="146"/>
    <col min="10240" max="10240" width="4.453125" style="146" customWidth="1"/>
    <col min="10241" max="10241" width="52" style="146" customWidth="1"/>
    <col min="10242" max="10242" width="16.81640625" style="146" customWidth="1"/>
    <col min="10243" max="10243" width="5.26953125" style="146" customWidth="1"/>
    <col min="10244" max="10244" width="11.1796875" style="146" customWidth="1"/>
    <col min="10245" max="10245" width="4.26953125" style="146" customWidth="1"/>
    <col min="10246" max="10246" width="18.453125" style="146" customWidth="1"/>
    <col min="10247" max="10247" width="4.453125" style="146" customWidth="1"/>
    <col min="10248" max="10248" width="31.81640625" style="146" customWidth="1"/>
    <col min="10249" max="10249" width="3" style="146" customWidth="1"/>
    <col min="10250" max="10250" width="15.7265625" style="146" customWidth="1"/>
    <col min="10251" max="10251" width="3.81640625" style="146" customWidth="1"/>
    <col min="10252" max="10252" width="12.7265625" style="146" customWidth="1"/>
    <col min="10253" max="10253" width="3.81640625" style="146" customWidth="1"/>
    <col min="10254" max="10254" width="16.7265625" style="146" customWidth="1"/>
    <col min="10255" max="10258" width="15" style="146" customWidth="1"/>
    <col min="10259" max="10270" width="12" style="146" customWidth="1"/>
    <col min="10271" max="10495" width="8.81640625" style="146"/>
    <col min="10496" max="10496" width="4.453125" style="146" customWidth="1"/>
    <col min="10497" max="10497" width="52" style="146" customWidth="1"/>
    <col min="10498" max="10498" width="16.81640625" style="146" customWidth="1"/>
    <col min="10499" max="10499" width="5.26953125" style="146" customWidth="1"/>
    <col min="10500" max="10500" width="11.1796875" style="146" customWidth="1"/>
    <col min="10501" max="10501" width="4.26953125" style="146" customWidth="1"/>
    <col min="10502" max="10502" width="18.453125" style="146" customWidth="1"/>
    <col min="10503" max="10503" width="4.453125" style="146" customWidth="1"/>
    <col min="10504" max="10504" width="31.81640625" style="146" customWidth="1"/>
    <col min="10505" max="10505" width="3" style="146" customWidth="1"/>
    <col min="10506" max="10506" width="15.7265625" style="146" customWidth="1"/>
    <col min="10507" max="10507" width="3.81640625" style="146" customWidth="1"/>
    <col min="10508" max="10508" width="12.7265625" style="146" customWidth="1"/>
    <col min="10509" max="10509" width="3.81640625" style="146" customWidth="1"/>
    <col min="10510" max="10510" width="16.7265625" style="146" customWidth="1"/>
    <col min="10511" max="10514" width="15" style="146" customWidth="1"/>
    <col min="10515" max="10526" width="12" style="146" customWidth="1"/>
    <col min="10527" max="10751" width="8.81640625" style="146"/>
    <col min="10752" max="10752" width="4.453125" style="146" customWidth="1"/>
    <col min="10753" max="10753" width="52" style="146" customWidth="1"/>
    <col min="10754" max="10754" width="16.81640625" style="146" customWidth="1"/>
    <col min="10755" max="10755" width="5.26953125" style="146" customWidth="1"/>
    <col min="10756" max="10756" width="11.1796875" style="146" customWidth="1"/>
    <col min="10757" max="10757" width="4.26953125" style="146" customWidth="1"/>
    <col min="10758" max="10758" width="18.453125" style="146" customWidth="1"/>
    <col min="10759" max="10759" width="4.453125" style="146" customWidth="1"/>
    <col min="10760" max="10760" width="31.81640625" style="146" customWidth="1"/>
    <col min="10761" max="10761" width="3" style="146" customWidth="1"/>
    <col min="10762" max="10762" width="15.7265625" style="146" customWidth="1"/>
    <col min="10763" max="10763" width="3.81640625" style="146" customWidth="1"/>
    <col min="10764" max="10764" width="12.7265625" style="146" customWidth="1"/>
    <col min="10765" max="10765" width="3.81640625" style="146" customWidth="1"/>
    <col min="10766" max="10766" width="16.7265625" style="146" customWidth="1"/>
    <col min="10767" max="10770" width="15" style="146" customWidth="1"/>
    <col min="10771" max="10782" width="12" style="146" customWidth="1"/>
    <col min="10783" max="11007" width="8.81640625" style="146"/>
    <col min="11008" max="11008" width="4.453125" style="146" customWidth="1"/>
    <col min="11009" max="11009" width="52" style="146" customWidth="1"/>
    <col min="11010" max="11010" width="16.81640625" style="146" customWidth="1"/>
    <col min="11011" max="11011" width="5.26953125" style="146" customWidth="1"/>
    <col min="11012" max="11012" width="11.1796875" style="146" customWidth="1"/>
    <col min="11013" max="11013" width="4.26953125" style="146" customWidth="1"/>
    <col min="11014" max="11014" width="18.453125" style="146" customWidth="1"/>
    <col min="11015" max="11015" width="4.453125" style="146" customWidth="1"/>
    <col min="11016" max="11016" width="31.81640625" style="146" customWidth="1"/>
    <col min="11017" max="11017" width="3" style="146" customWidth="1"/>
    <col min="11018" max="11018" width="15.7265625" style="146" customWidth="1"/>
    <col min="11019" max="11019" width="3.81640625" style="146" customWidth="1"/>
    <col min="11020" max="11020" width="12.7265625" style="146" customWidth="1"/>
    <col min="11021" max="11021" width="3.81640625" style="146" customWidth="1"/>
    <col min="11022" max="11022" width="16.7265625" style="146" customWidth="1"/>
    <col min="11023" max="11026" width="15" style="146" customWidth="1"/>
    <col min="11027" max="11038" width="12" style="146" customWidth="1"/>
    <col min="11039" max="11263" width="8.81640625" style="146"/>
    <col min="11264" max="11264" width="4.453125" style="146" customWidth="1"/>
    <col min="11265" max="11265" width="52" style="146" customWidth="1"/>
    <col min="11266" max="11266" width="16.81640625" style="146" customWidth="1"/>
    <col min="11267" max="11267" width="5.26953125" style="146" customWidth="1"/>
    <col min="11268" max="11268" width="11.1796875" style="146" customWidth="1"/>
    <col min="11269" max="11269" width="4.26953125" style="146" customWidth="1"/>
    <col min="11270" max="11270" width="18.453125" style="146" customWidth="1"/>
    <col min="11271" max="11271" width="4.453125" style="146" customWidth="1"/>
    <col min="11272" max="11272" width="31.81640625" style="146" customWidth="1"/>
    <col min="11273" max="11273" width="3" style="146" customWidth="1"/>
    <col min="11274" max="11274" width="15.7265625" style="146" customWidth="1"/>
    <col min="11275" max="11275" width="3.81640625" style="146" customWidth="1"/>
    <col min="11276" max="11276" width="12.7265625" style="146" customWidth="1"/>
    <col min="11277" max="11277" width="3.81640625" style="146" customWidth="1"/>
    <col min="11278" max="11278" width="16.7265625" style="146" customWidth="1"/>
    <col min="11279" max="11282" width="15" style="146" customWidth="1"/>
    <col min="11283" max="11294" width="12" style="146" customWidth="1"/>
    <col min="11295" max="11519" width="8.81640625" style="146"/>
    <col min="11520" max="11520" width="4.453125" style="146" customWidth="1"/>
    <col min="11521" max="11521" width="52" style="146" customWidth="1"/>
    <col min="11522" max="11522" width="16.81640625" style="146" customWidth="1"/>
    <col min="11523" max="11523" width="5.26953125" style="146" customWidth="1"/>
    <col min="11524" max="11524" width="11.1796875" style="146" customWidth="1"/>
    <col min="11525" max="11525" width="4.26953125" style="146" customWidth="1"/>
    <col min="11526" max="11526" width="18.453125" style="146" customWidth="1"/>
    <col min="11527" max="11527" width="4.453125" style="146" customWidth="1"/>
    <col min="11528" max="11528" width="31.81640625" style="146" customWidth="1"/>
    <col min="11529" max="11529" width="3" style="146" customWidth="1"/>
    <col min="11530" max="11530" width="15.7265625" style="146" customWidth="1"/>
    <col min="11531" max="11531" width="3.81640625" style="146" customWidth="1"/>
    <col min="11532" max="11532" width="12.7265625" style="146" customWidth="1"/>
    <col min="11533" max="11533" width="3.81640625" style="146" customWidth="1"/>
    <col min="11534" max="11534" width="16.7265625" style="146" customWidth="1"/>
    <col min="11535" max="11538" width="15" style="146" customWidth="1"/>
    <col min="11539" max="11550" width="12" style="146" customWidth="1"/>
    <col min="11551" max="11775" width="8.81640625" style="146"/>
    <col min="11776" max="11776" width="4.453125" style="146" customWidth="1"/>
    <col min="11777" max="11777" width="52" style="146" customWidth="1"/>
    <col min="11778" max="11778" width="16.81640625" style="146" customWidth="1"/>
    <col min="11779" max="11779" width="5.26953125" style="146" customWidth="1"/>
    <col min="11780" max="11780" width="11.1796875" style="146" customWidth="1"/>
    <col min="11781" max="11781" width="4.26953125" style="146" customWidth="1"/>
    <col min="11782" max="11782" width="18.453125" style="146" customWidth="1"/>
    <col min="11783" max="11783" width="4.453125" style="146" customWidth="1"/>
    <col min="11784" max="11784" width="31.81640625" style="146" customWidth="1"/>
    <col min="11785" max="11785" width="3" style="146" customWidth="1"/>
    <col min="11786" max="11786" width="15.7265625" style="146" customWidth="1"/>
    <col min="11787" max="11787" width="3.81640625" style="146" customWidth="1"/>
    <col min="11788" max="11788" width="12.7265625" style="146" customWidth="1"/>
    <col min="11789" max="11789" width="3.81640625" style="146" customWidth="1"/>
    <col min="11790" max="11790" width="16.7265625" style="146" customWidth="1"/>
    <col min="11791" max="11794" width="15" style="146" customWidth="1"/>
    <col min="11795" max="11806" width="12" style="146" customWidth="1"/>
    <col min="11807" max="12031" width="8.81640625" style="146"/>
    <col min="12032" max="12032" width="4.453125" style="146" customWidth="1"/>
    <col min="12033" max="12033" width="52" style="146" customWidth="1"/>
    <col min="12034" max="12034" width="16.81640625" style="146" customWidth="1"/>
    <col min="12035" max="12035" width="5.26953125" style="146" customWidth="1"/>
    <col min="12036" max="12036" width="11.1796875" style="146" customWidth="1"/>
    <col min="12037" max="12037" width="4.26953125" style="146" customWidth="1"/>
    <col min="12038" max="12038" width="18.453125" style="146" customWidth="1"/>
    <col min="12039" max="12039" width="4.453125" style="146" customWidth="1"/>
    <col min="12040" max="12040" width="31.81640625" style="146" customWidth="1"/>
    <col min="12041" max="12041" width="3" style="146" customWidth="1"/>
    <col min="12042" max="12042" width="15.7265625" style="146" customWidth="1"/>
    <col min="12043" max="12043" width="3.81640625" style="146" customWidth="1"/>
    <col min="12044" max="12044" width="12.7265625" style="146" customWidth="1"/>
    <col min="12045" max="12045" width="3.81640625" style="146" customWidth="1"/>
    <col min="12046" max="12046" width="16.7265625" style="146" customWidth="1"/>
    <col min="12047" max="12050" width="15" style="146" customWidth="1"/>
    <col min="12051" max="12062" width="12" style="146" customWidth="1"/>
    <col min="12063" max="12287" width="8.81640625" style="146"/>
    <col min="12288" max="12288" width="4.453125" style="146" customWidth="1"/>
    <col min="12289" max="12289" width="52" style="146" customWidth="1"/>
    <col min="12290" max="12290" width="16.81640625" style="146" customWidth="1"/>
    <col min="12291" max="12291" width="5.26953125" style="146" customWidth="1"/>
    <col min="12292" max="12292" width="11.1796875" style="146" customWidth="1"/>
    <col min="12293" max="12293" width="4.26953125" style="146" customWidth="1"/>
    <col min="12294" max="12294" width="18.453125" style="146" customWidth="1"/>
    <col min="12295" max="12295" width="4.453125" style="146" customWidth="1"/>
    <col min="12296" max="12296" width="31.81640625" style="146" customWidth="1"/>
    <col min="12297" max="12297" width="3" style="146" customWidth="1"/>
    <col min="12298" max="12298" width="15.7265625" style="146" customWidth="1"/>
    <col min="12299" max="12299" width="3.81640625" style="146" customWidth="1"/>
    <col min="12300" max="12300" width="12.7265625" style="146" customWidth="1"/>
    <col min="12301" max="12301" width="3.81640625" style="146" customWidth="1"/>
    <col min="12302" max="12302" width="16.7265625" style="146" customWidth="1"/>
    <col min="12303" max="12306" width="15" style="146" customWidth="1"/>
    <col min="12307" max="12318" width="12" style="146" customWidth="1"/>
    <col min="12319" max="12543" width="8.81640625" style="146"/>
    <col min="12544" max="12544" width="4.453125" style="146" customWidth="1"/>
    <col min="12545" max="12545" width="52" style="146" customWidth="1"/>
    <col min="12546" max="12546" width="16.81640625" style="146" customWidth="1"/>
    <col min="12547" max="12547" width="5.26953125" style="146" customWidth="1"/>
    <col min="12548" max="12548" width="11.1796875" style="146" customWidth="1"/>
    <col min="12549" max="12549" width="4.26953125" style="146" customWidth="1"/>
    <col min="12550" max="12550" width="18.453125" style="146" customWidth="1"/>
    <col min="12551" max="12551" width="4.453125" style="146" customWidth="1"/>
    <col min="12552" max="12552" width="31.81640625" style="146" customWidth="1"/>
    <col min="12553" max="12553" width="3" style="146" customWidth="1"/>
    <col min="12554" max="12554" width="15.7265625" style="146" customWidth="1"/>
    <col min="12555" max="12555" width="3.81640625" style="146" customWidth="1"/>
    <col min="12556" max="12556" width="12.7265625" style="146" customWidth="1"/>
    <col min="12557" max="12557" width="3.81640625" style="146" customWidth="1"/>
    <col min="12558" max="12558" width="16.7265625" style="146" customWidth="1"/>
    <col min="12559" max="12562" width="15" style="146" customWidth="1"/>
    <col min="12563" max="12574" width="12" style="146" customWidth="1"/>
    <col min="12575" max="12799" width="8.81640625" style="146"/>
    <col min="12800" max="12800" width="4.453125" style="146" customWidth="1"/>
    <col min="12801" max="12801" width="52" style="146" customWidth="1"/>
    <col min="12802" max="12802" width="16.81640625" style="146" customWidth="1"/>
    <col min="12803" max="12803" width="5.26953125" style="146" customWidth="1"/>
    <col min="12804" max="12804" width="11.1796875" style="146" customWidth="1"/>
    <col min="12805" max="12805" width="4.26953125" style="146" customWidth="1"/>
    <col min="12806" max="12806" width="18.453125" style="146" customWidth="1"/>
    <col min="12807" max="12807" width="4.453125" style="146" customWidth="1"/>
    <col min="12808" max="12808" width="31.81640625" style="146" customWidth="1"/>
    <col min="12809" max="12809" width="3" style="146" customWidth="1"/>
    <col min="12810" max="12810" width="15.7265625" style="146" customWidth="1"/>
    <col min="12811" max="12811" width="3.81640625" style="146" customWidth="1"/>
    <col min="12812" max="12812" width="12.7265625" style="146" customWidth="1"/>
    <col min="12813" max="12813" width="3.81640625" style="146" customWidth="1"/>
    <col min="12814" max="12814" width="16.7265625" style="146" customWidth="1"/>
    <col min="12815" max="12818" width="15" style="146" customWidth="1"/>
    <col min="12819" max="12830" width="12" style="146" customWidth="1"/>
    <col min="12831" max="13055" width="8.81640625" style="146"/>
    <col min="13056" max="13056" width="4.453125" style="146" customWidth="1"/>
    <col min="13057" max="13057" width="52" style="146" customWidth="1"/>
    <col min="13058" max="13058" width="16.81640625" style="146" customWidth="1"/>
    <col min="13059" max="13059" width="5.26953125" style="146" customWidth="1"/>
    <col min="13060" max="13060" width="11.1796875" style="146" customWidth="1"/>
    <col min="13061" max="13061" width="4.26953125" style="146" customWidth="1"/>
    <col min="13062" max="13062" width="18.453125" style="146" customWidth="1"/>
    <col min="13063" max="13063" width="4.453125" style="146" customWidth="1"/>
    <col min="13064" max="13064" width="31.81640625" style="146" customWidth="1"/>
    <col min="13065" max="13065" width="3" style="146" customWidth="1"/>
    <col min="13066" max="13066" width="15.7265625" style="146" customWidth="1"/>
    <col min="13067" max="13067" width="3.81640625" style="146" customWidth="1"/>
    <col min="13068" max="13068" width="12.7265625" style="146" customWidth="1"/>
    <col min="13069" max="13069" width="3.81640625" style="146" customWidth="1"/>
    <col min="13070" max="13070" width="16.7265625" style="146" customWidth="1"/>
    <col min="13071" max="13074" width="15" style="146" customWidth="1"/>
    <col min="13075" max="13086" width="12" style="146" customWidth="1"/>
    <col min="13087" max="13311" width="8.81640625" style="146"/>
    <col min="13312" max="13312" width="4.453125" style="146" customWidth="1"/>
    <col min="13313" max="13313" width="52" style="146" customWidth="1"/>
    <col min="13314" max="13314" width="16.81640625" style="146" customWidth="1"/>
    <col min="13315" max="13315" width="5.26953125" style="146" customWidth="1"/>
    <col min="13316" max="13316" width="11.1796875" style="146" customWidth="1"/>
    <col min="13317" max="13317" width="4.26953125" style="146" customWidth="1"/>
    <col min="13318" max="13318" width="18.453125" style="146" customWidth="1"/>
    <col min="13319" max="13319" width="4.453125" style="146" customWidth="1"/>
    <col min="13320" max="13320" width="31.81640625" style="146" customWidth="1"/>
    <col min="13321" max="13321" width="3" style="146" customWidth="1"/>
    <col min="13322" max="13322" width="15.7265625" style="146" customWidth="1"/>
    <col min="13323" max="13323" width="3.81640625" style="146" customWidth="1"/>
    <col min="13324" max="13324" width="12.7265625" style="146" customWidth="1"/>
    <col min="13325" max="13325" width="3.81640625" style="146" customWidth="1"/>
    <col min="13326" max="13326" width="16.7265625" style="146" customWidth="1"/>
    <col min="13327" max="13330" width="15" style="146" customWidth="1"/>
    <col min="13331" max="13342" width="12" style="146" customWidth="1"/>
    <col min="13343" max="13567" width="8.81640625" style="146"/>
    <col min="13568" max="13568" width="4.453125" style="146" customWidth="1"/>
    <col min="13569" max="13569" width="52" style="146" customWidth="1"/>
    <col min="13570" max="13570" width="16.81640625" style="146" customWidth="1"/>
    <col min="13571" max="13571" width="5.26953125" style="146" customWidth="1"/>
    <col min="13572" max="13572" width="11.1796875" style="146" customWidth="1"/>
    <col min="13573" max="13573" width="4.26953125" style="146" customWidth="1"/>
    <col min="13574" max="13574" width="18.453125" style="146" customWidth="1"/>
    <col min="13575" max="13575" width="4.453125" style="146" customWidth="1"/>
    <col min="13576" max="13576" width="31.81640625" style="146" customWidth="1"/>
    <col min="13577" max="13577" width="3" style="146" customWidth="1"/>
    <col min="13578" max="13578" width="15.7265625" style="146" customWidth="1"/>
    <col min="13579" max="13579" width="3.81640625" style="146" customWidth="1"/>
    <col min="13580" max="13580" width="12.7265625" style="146" customWidth="1"/>
    <col min="13581" max="13581" width="3.81640625" style="146" customWidth="1"/>
    <col min="13582" max="13582" width="16.7265625" style="146" customWidth="1"/>
    <col min="13583" max="13586" width="15" style="146" customWidth="1"/>
    <col min="13587" max="13598" width="12" style="146" customWidth="1"/>
    <col min="13599" max="13823" width="8.81640625" style="146"/>
    <col min="13824" max="13824" width="4.453125" style="146" customWidth="1"/>
    <col min="13825" max="13825" width="52" style="146" customWidth="1"/>
    <col min="13826" max="13826" width="16.81640625" style="146" customWidth="1"/>
    <col min="13827" max="13827" width="5.26953125" style="146" customWidth="1"/>
    <col min="13828" max="13828" width="11.1796875" style="146" customWidth="1"/>
    <col min="13829" max="13829" width="4.26953125" style="146" customWidth="1"/>
    <col min="13830" max="13830" width="18.453125" style="146" customWidth="1"/>
    <col min="13831" max="13831" width="4.453125" style="146" customWidth="1"/>
    <col min="13832" max="13832" width="31.81640625" style="146" customWidth="1"/>
    <col min="13833" max="13833" width="3" style="146" customWidth="1"/>
    <col min="13834" max="13834" width="15.7265625" style="146" customWidth="1"/>
    <col min="13835" max="13835" width="3.81640625" style="146" customWidth="1"/>
    <col min="13836" max="13836" width="12.7265625" style="146" customWidth="1"/>
    <col min="13837" max="13837" width="3.81640625" style="146" customWidth="1"/>
    <col min="13838" max="13838" width="16.7265625" style="146" customWidth="1"/>
    <col min="13839" max="13842" width="15" style="146" customWidth="1"/>
    <col min="13843" max="13854" width="12" style="146" customWidth="1"/>
    <col min="13855" max="14079" width="8.81640625" style="146"/>
    <col min="14080" max="14080" width="4.453125" style="146" customWidth="1"/>
    <col min="14081" max="14081" width="52" style="146" customWidth="1"/>
    <col min="14082" max="14082" width="16.81640625" style="146" customWidth="1"/>
    <col min="14083" max="14083" width="5.26953125" style="146" customWidth="1"/>
    <col min="14084" max="14084" width="11.1796875" style="146" customWidth="1"/>
    <col min="14085" max="14085" width="4.26953125" style="146" customWidth="1"/>
    <col min="14086" max="14086" width="18.453125" style="146" customWidth="1"/>
    <col min="14087" max="14087" width="4.453125" style="146" customWidth="1"/>
    <col min="14088" max="14088" width="31.81640625" style="146" customWidth="1"/>
    <col min="14089" max="14089" width="3" style="146" customWidth="1"/>
    <col min="14090" max="14090" width="15.7265625" style="146" customWidth="1"/>
    <col min="14091" max="14091" width="3.81640625" style="146" customWidth="1"/>
    <col min="14092" max="14092" width="12.7265625" style="146" customWidth="1"/>
    <col min="14093" max="14093" width="3.81640625" style="146" customWidth="1"/>
    <col min="14094" max="14094" width="16.7265625" style="146" customWidth="1"/>
    <col min="14095" max="14098" width="15" style="146" customWidth="1"/>
    <col min="14099" max="14110" width="12" style="146" customWidth="1"/>
    <col min="14111" max="14335" width="8.81640625" style="146"/>
    <col min="14336" max="14336" width="4.453125" style="146" customWidth="1"/>
    <col min="14337" max="14337" width="52" style="146" customWidth="1"/>
    <col min="14338" max="14338" width="16.81640625" style="146" customWidth="1"/>
    <col min="14339" max="14339" width="5.26953125" style="146" customWidth="1"/>
    <col min="14340" max="14340" width="11.1796875" style="146" customWidth="1"/>
    <col min="14341" max="14341" width="4.26953125" style="146" customWidth="1"/>
    <col min="14342" max="14342" width="18.453125" style="146" customWidth="1"/>
    <col min="14343" max="14343" width="4.453125" style="146" customWidth="1"/>
    <col min="14344" max="14344" width="31.81640625" style="146" customWidth="1"/>
    <col min="14345" max="14345" width="3" style="146" customWidth="1"/>
    <col min="14346" max="14346" width="15.7265625" style="146" customWidth="1"/>
    <col min="14347" max="14347" width="3.81640625" style="146" customWidth="1"/>
    <col min="14348" max="14348" width="12.7265625" style="146" customWidth="1"/>
    <col min="14349" max="14349" width="3.81640625" style="146" customWidth="1"/>
    <col min="14350" max="14350" width="16.7265625" style="146" customWidth="1"/>
    <col min="14351" max="14354" width="15" style="146" customWidth="1"/>
    <col min="14355" max="14366" width="12" style="146" customWidth="1"/>
    <col min="14367" max="14591" width="8.81640625" style="146"/>
    <col min="14592" max="14592" width="4.453125" style="146" customWidth="1"/>
    <col min="14593" max="14593" width="52" style="146" customWidth="1"/>
    <col min="14594" max="14594" width="16.81640625" style="146" customWidth="1"/>
    <col min="14595" max="14595" width="5.26953125" style="146" customWidth="1"/>
    <col min="14596" max="14596" width="11.1796875" style="146" customWidth="1"/>
    <col min="14597" max="14597" width="4.26953125" style="146" customWidth="1"/>
    <col min="14598" max="14598" width="18.453125" style="146" customWidth="1"/>
    <col min="14599" max="14599" width="4.453125" style="146" customWidth="1"/>
    <col min="14600" max="14600" width="31.81640625" style="146" customWidth="1"/>
    <col min="14601" max="14601" width="3" style="146" customWidth="1"/>
    <col min="14602" max="14602" width="15.7265625" style="146" customWidth="1"/>
    <col min="14603" max="14603" width="3.81640625" style="146" customWidth="1"/>
    <col min="14604" max="14604" width="12.7265625" style="146" customWidth="1"/>
    <col min="14605" max="14605" width="3.81640625" style="146" customWidth="1"/>
    <col min="14606" max="14606" width="16.7265625" style="146" customWidth="1"/>
    <col min="14607" max="14610" width="15" style="146" customWidth="1"/>
    <col min="14611" max="14622" width="12" style="146" customWidth="1"/>
    <col min="14623" max="14847" width="8.81640625" style="146"/>
    <col min="14848" max="14848" width="4.453125" style="146" customWidth="1"/>
    <col min="14849" max="14849" width="52" style="146" customWidth="1"/>
    <col min="14850" max="14850" width="16.81640625" style="146" customWidth="1"/>
    <col min="14851" max="14851" width="5.26953125" style="146" customWidth="1"/>
    <col min="14852" max="14852" width="11.1796875" style="146" customWidth="1"/>
    <col min="14853" max="14853" width="4.26953125" style="146" customWidth="1"/>
    <col min="14854" max="14854" width="18.453125" style="146" customWidth="1"/>
    <col min="14855" max="14855" width="4.453125" style="146" customWidth="1"/>
    <col min="14856" max="14856" width="31.81640625" style="146" customWidth="1"/>
    <col min="14857" max="14857" width="3" style="146" customWidth="1"/>
    <col min="14858" max="14858" width="15.7265625" style="146" customWidth="1"/>
    <col min="14859" max="14859" width="3.81640625" style="146" customWidth="1"/>
    <col min="14860" max="14860" width="12.7265625" style="146" customWidth="1"/>
    <col min="14861" max="14861" width="3.81640625" style="146" customWidth="1"/>
    <col min="14862" max="14862" width="16.7265625" style="146" customWidth="1"/>
    <col min="14863" max="14866" width="15" style="146" customWidth="1"/>
    <col min="14867" max="14878" width="12" style="146" customWidth="1"/>
    <col min="14879" max="15103" width="8.81640625" style="146"/>
    <col min="15104" max="15104" width="4.453125" style="146" customWidth="1"/>
    <col min="15105" max="15105" width="52" style="146" customWidth="1"/>
    <col min="15106" max="15106" width="16.81640625" style="146" customWidth="1"/>
    <col min="15107" max="15107" width="5.26953125" style="146" customWidth="1"/>
    <col min="15108" max="15108" width="11.1796875" style="146" customWidth="1"/>
    <col min="15109" max="15109" width="4.26953125" style="146" customWidth="1"/>
    <col min="15110" max="15110" width="18.453125" style="146" customWidth="1"/>
    <col min="15111" max="15111" width="4.453125" style="146" customWidth="1"/>
    <col min="15112" max="15112" width="31.81640625" style="146" customWidth="1"/>
    <col min="15113" max="15113" width="3" style="146" customWidth="1"/>
    <col min="15114" max="15114" width="15.7265625" style="146" customWidth="1"/>
    <col min="15115" max="15115" width="3.81640625" style="146" customWidth="1"/>
    <col min="15116" max="15116" width="12.7265625" style="146" customWidth="1"/>
    <col min="15117" max="15117" width="3.81640625" style="146" customWidth="1"/>
    <col min="15118" max="15118" width="16.7265625" style="146" customWidth="1"/>
    <col min="15119" max="15122" width="15" style="146" customWidth="1"/>
    <col min="15123" max="15134" width="12" style="146" customWidth="1"/>
    <col min="15135" max="15359" width="8.81640625" style="146"/>
    <col min="15360" max="15360" width="4.453125" style="146" customWidth="1"/>
    <col min="15361" max="15361" width="52" style="146" customWidth="1"/>
    <col min="15362" max="15362" width="16.81640625" style="146" customWidth="1"/>
    <col min="15363" max="15363" width="5.26953125" style="146" customWidth="1"/>
    <col min="15364" max="15364" width="11.1796875" style="146" customWidth="1"/>
    <col min="15365" max="15365" width="4.26953125" style="146" customWidth="1"/>
    <col min="15366" max="15366" width="18.453125" style="146" customWidth="1"/>
    <col min="15367" max="15367" width="4.453125" style="146" customWidth="1"/>
    <col min="15368" max="15368" width="31.81640625" style="146" customWidth="1"/>
    <col min="15369" max="15369" width="3" style="146" customWidth="1"/>
    <col min="15370" max="15370" width="15.7265625" style="146" customWidth="1"/>
    <col min="15371" max="15371" width="3.81640625" style="146" customWidth="1"/>
    <col min="15372" max="15372" width="12.7265625" style="146" customWidth="1"/>
    <col min="15373" max="15373" width="3.81640625" style="146" customWidth="1"/>
    <col min="15374" max="15374" width="16.7265625" style="146" customWidth="1"/>
    <col min="15375" max="15378" width="15" style="146" customWidth="1"/>
    <col min="15379" max="15390" width="12" style="146" customWidth="1"/>
    <col min="15391" max="15615" width="8.81640625" style="146"/>
    <col min="15616" max="15616" width="4.453125" style="146" customWidth="1"/>
    <col min="15617" max="15617" width="52" style="146" customWidth="1"/>
    <col min="15618" max="15618" width="16.81640625" style="146" customWidth="1"/>
    <col min="15619" max="15619" width="5.26953125" style="146" customWidth="1"/>
    <col min="15620" max="15620" width="11.1796875" style="146" customWidth="1"/>
    <col min="15621" max="15621" width="4.26953125" style="146" customWidth="1"/>
    <col min="15622" max="15622" width="18.453125" style="146" customWidth="1"/>
    <col min="15623" max="15623" width="4.453125" style="146" customWidth="1"/>
    <col min="15624" max="15624" width="31.81640625" style="146" customWidth="1"/>
    <col min="15625" max="15625" width="3" style="146" customWidth="1"/>
    <col min="15626" max="15626" width="15.7265625" style="146" customWidth="1"/>
    <col min="15627" max="15627" width="3.81640625" style="146" customWidth="1"/>
    <col min="15628" max="15628" width="12.7265625" style="146" customWidth="1"/>
    <col min="15629" max="15629" width="3.81640625" style="146" customWidth="1"/>
    <col min="15630" max="15630" width="16.7265625" style="146" customWidth="1"/>
    <col min="15631" max="15634" width="15" style="146" customWidth="1"/>
    <col min="15635" max="15646" width="12" style="146" customWidth="1"/>
    <col min="15647" max="15871" width="8.81640625" style="146"/>
    <col min="15872" max="15872" width="4.453125" style="146" customWidth="1"/>
    <col min="15873" max="15873" width="52" style="146" customWidth="1"/>
    <col min="15874" max="15874" width="16.81640625" style="146" customWidth="1"/>
    <col min="15875" max="15875" width="5.26953125" style="146" customWidth="1"/>
    <col min="15876" max="15876" width="11.1796875" style="146" customWidth="1"/>
    <col min="15877" max="15877" width="4.26953125" style="146" customWidth="1"/>
    <col min="15878" max="15878" width="18.453125" style="146" customWidth="1"/>
    <col min="15879" max="15879" width="4.453125" style="146" customWidth="1"/>
    <col min="15880" max="15880" width="31.81640625" style="146" customWidth="1"/>
    <col min="15881" max="15881" width="3" style="146" customWidth="1"/>
    <col min="15882" max="15882" width="15.7265625" style="146" customWidth="1"/>
    <col min="15883" max="15883" width="3.81640625" style="146" customWidth="1"/>
    <col min="15884" max="15884" width="12.7265625" style="146" customWidth="1"/>
    <col min="15885" max="15885" width="3.81640625" style="146" customWidth="1"/>
    <col min="15886" max="15886" width="16.7265625" style="146" customWidth="1"/>
    <col min="15887" max="15890" width="15" style="146" customWidth="1"/>
    <col min="15891" max="15902" width="12" style="146" customWidth="1"/>
    <col min="15903" max="16127" width="8.81640625" style="146"/>
    <col min="16128" max="16128" width="4.453125" style="146" customWidth="1"/>
    <col min="16129" max="16129" width="52" style="146" customWidth="1"/>
    <col min="16130" max="16130" width="16.81640625" style="146" customWidth="1"/>
    <col min="16131" max="16131" width="5.26953125" style="146" customWidth="1"/>
    <col min="16132" max="16132" width="11.1796875" style="146" customWidth="1"/>
    <col min="16133" max="16133" width="4.26953125" style="146" customWidth="1"/>
    <col min="16134" max="16134" width="18.453125" style="146" customWidth="1"/>
    <col min="16135" max="16135" width="4.453125" style="146" customWidth="1"/>
    <col min="16136" max="16136" width="31.81640625" style="146" customWidth="1"/>
    <col min="16137" max="16137" width="3" style="146" customWidth="1"/>
    <col min="16138" max="16138" width="15.7265625" style="146" customWidth="1"/>
    <col min="16139" max="16139" width="3.81640625" style="146" customWidth="1"/>
    <col min="16140" max="16140" width="12.7265625" style="146" customWidth="1"/>
    <col min="16141" max="16141" width="3.81640625" style="146" customWidth="1"/>
    <col min="16142" max="16142" width="16.7265625" style="146" customWidth="1"/>
    <col min="16143" max="16146" width="15" style="146" customWidth="1"/>
    <col min="16147" max="16158" width="12" style="146" customWidth="1"/>
    <col min="16159" max="16384" width="8.81640625" style="146"/>
  </cols>
  <sheetData>
    <row r="1" spans="1:31" ht="12.75" customHeight="1">
      <c r="A1" s="39"/>
      <c r="B1" s="39" t="s">
        <v>129</v>
      </c>
      <c r="D1" s="147"/>
      <c r="F1" s="149" t="s">
        <v>73</v>
      </c>
      <c r="J1" s="151"/>
      <c r="M1" s="152"/>
      <c r="N1" s="146"/>
    </row>
    <row r="2" spans="1:31" ht="12.75" customHeight="1">
      <c r="A2" s="39"/>
      <c r="B2" s="39"/>
      <c r="D2" s="147"/>
      <c r="F2" s="149" t="s">
        <v>74</v>
      </c>
      <c r="J2" s="151"/>
      <c r="K2" s="153"/>
      <c r="M2" s="152"/>
      <c r="N2" s="146"/>
    </row>
    <row r="3" spans="1:31" ht="12.75" customHeight="1">
      <c r="A3" s="39"/>
      <c r="B3" s="39"/>
      <c r="D3" s="147"/>
      <c r="F3" s="149" t="s">
        <v>75</v>
      </c>
      <c r="J3" s="151"/>
      <c r="K3" s="154"/>
      <c r="M3" s="152"/>
      <c r="N3" s="146"/>
    </row>
    <row r="4" spans="1:31" ht="12.75" customHeight="1">
      <c r="A4" s="39"/>
      <c r="B4" s="39"/>
      <c r="D4" s="147"/>
      <c r="F4" s="147" t="s">
        <v>76</v>
      </c>
      <c r="J4" s="151"/>
      <c r="M4" s="152"/>
      <c r="N4" s="146"/>
    </row>
    <row r="5" spans="1:31" ht="12.75" customHeight="1">
      <c r="A5" s="39"/>
      <c r="B5" s="39"/>
      <c r="C5" s="39"/>
      <c r="D5" s="39"/>
      <c r="E5" s="155"/>
      <c r="G5" s="39"/>
      <c r="H5" s="39"/>
      <c r="I5" s="57"/>
      <c r="J5" s="39"/>
      <c r="P5" s="39"/>
      <c r="Q5" s="39"/>
      <c r="R5" s="39"/>
      <c r="S5" s="39"/>
      <c r="T5" s="39"/>
      <c r="U5" s="39"/>
      <c r="V5" s="39"/>
      <c r="W5" s="39"/>
      <c r="X5" s="39"/>
      <c r="Y5" s="39"/>
      <c r="Z5" s="39"/>
      <c r="AA5" s="39"/>
      <c r="AB5" s="39"/>
      <c r="AC5" s="39"/>
      <c r="AD5" s="39"/>
      <c r="AE5" s="39"/>
    </row>
    <row r="6" spans="1:31" ht="12.75" customHeight="1">
      <c r="A6" s="39"/>
      <c r="B6" s="39"/>
      <c r="C6" s="664"/>
      <c r="D6" s="664"/>
      <c r="E6" s="664"/>
      <c r="F6" s="664"/>
      <c r="G6" s="664"/>
      <c r="H6" s="664"/>
      <c r="I6" s="664"/>
      <c r="J6" s="56"/>
      <c r="K6" s="669"/>
      <c r="L6" s="669"/>
      <c r="M6" s="669"/>
      <c r="N6" s="669"/>
      <c r="O6" s="669"/>
      <c r="P6" s="39" t="s">
        <v>644</v>
      </c>
      <c r="Q6" s="39"/>
      <c r="R6" s="39"/>
      <c r="S6" s="39"/>
      <c r="T6" s="39"/>
      <c r="U6" s="39"/>
      <c r="V6" s="39"/>
      <c r="W6" s="39"/>
      <c r="X6" s="39"/>
      <c r="Y6" s="39"/>
      <c r="Z6" s="39"/>
      <c r="AA6" s="39"/>
      <c r="AB6" s="39"/>
      <c r="AC6" s="39"/>
      <c r="AD6" s="39"/>
      <c r="AE6" s="39"/>
    </row>
    <row r="7" spans="1:31" ht="12.75" customHeight="1">
      <c r="A7" s="39"/>
      <c r="B7" s="39"/>
      <c r="C7" s="502" t="s">
        <v>77</v>
      </c>
      <c r="D7" s="56"/>
      <c r="E7" s="502" t="s">
        <v>78</v>
      </c>
      <c r="F7" s="56"/>
      <c r="G7" s="504" t="s">
        <v>79</v>
      </c>
      <c r="H7" s="504"/>
      <c r="I7" s="503"/>
      <c r="J7" s="56"/>
      <c r="K7" s="502"/>
      <c r="L7" s="502"/>
      <c r="M7" t="s">
        <v>639</v>
      </c>
      <c r="N7" s="563"/>
      <c r="O7"/>
      <c r="P7" s="570">
        <v>15.21875</v>
      </c>
      <c r="Q7"/>
      <c r="R7" s="563"/>
      <c r="S7" s="39"/>
      <c r="T7" s="39"/>
      <c r="U7" s="39"/>
      <c r="V7" s="39"/>
      <c r="W7" s="39"/>
      <c r="X7" s="39"/>
      <c r="Y7" s="39"/>
      <c r="Z7" s="39"/>
      <c r="AA7" s="39"/>
      <c r="AB7" s="39"/>
      <c r="AC7" s="39"/>
      <c r="AD7" s="39"/>
      <c r="AE7" s="39"/>
    </row>
    <row r="8" spans="1:31" ht="12.75" customHeight="1">
      <c r="A8" s="41" t="s">
        <v>80</v>
      </c>
      <c r="B8" s="39"/>
      <c r="C8" s="503" t="s">
        <v>81</v>
      </c>
      <c r="D8" s="56"/>
      <c r="E8" s="502" t="s">
        <v>82</v>
      </c>
      <c r="F8" s="56"/>
      <c r="G8" s="503" t="s">
        <v>31</v>
      </c>
      <c r="H8" s="503"/>
      <c r="I8" s="503"/>
      <c r="J8" s="56"/>
      <c r="K8" s="503"/>
      <c r="L8" s="503"/>
      <c r="M8"/>
      <c r="N8" s="563"/>
      <c r="O8"/>
      <c r="P8" s="7"/>
      <c r="Q8"/>
      <c r="R8" s="563"/>
      <c r="S8" s="39"/>
      <c r="T8" s="39"/>
      <c r="U8" s="39"/>
      <c r="V8" s="39"/>
      <c r="W8" s="39"/>
      <c r="X8" s="39"/>
      <c r="Y8" s="39"/>
      <c r="Z8" s="39"/>
      <c r="AA8" s="39"/>
      <c r="AB8" s="39"/>
      <c r="AC8" s="39"/>
      <c r="AD8" s="39"/>
      <c r="AE8" s="39"/>
    </row>
    <row r="9" spans="1:31" ht="12.75" customHeight="1">
      <c r="A9" s="158" t="s">
        <v>83</v>
      </c>
      <c r="B9" s="159"/>
      <c r="C9" s="160" t="s">
        <v>84</v>
      </c>
      <c r="D9" s="56"/>
      <c r="E9" s="161" t="s">
        <v>85</v>
      </c>
      <c r="F9" s="56"/>
      <c r="G9" s="160" t="s">
        <v>6</v>
      </c>
      <c r="H9" s="160"/>
      <c r="I9" s="160" t="s">
        <v>86</v>
      </c>
      <c r="J9" s="160"/>
      <c r="K9" s="160"/>
      <c r="L9" s="160"/>
      <c r="M9" t="s">
        <v>640</v>
      </c>
      <c r="N9" s="563"/>
      <c r="O9"/>
      <c r="P9" s="7"/>
      <c r="Q9"/>
      <c r="R9" s="563"/>
      <c r="S9" s="39"/>
      <c r="T9" s="39"/>
      <c r="U9" s="39"/>
      <c r="V9" s="39"/>
      <c r="W9" s="39"/>
      <c r="X9" s="39"/>
      <c r="Y9" s="39"/>
      <c r="Z9" s="39"/>
      <c r="AA9" s="39"/>
      <c r="AB9" s="39"/>
      <c r="AC9" s="39"/>
      <c r="AD9" s="39"/>
      <c r="AE9" s="39"/>
    </row>
    <row r="10" spans="1:31" ht="12.75" customHeight="1">
      <c r="A10" s="39"/>
      <c r="B10" s="56" t="s">
        <v>87</v>
      </c>
      <c r="C10" s="162">
        <f>+B10-1</f>
        <v>-1</v>
      </c>
      <c r="D10" s="162"/>
      <c r="E10" s="162">
        <f>+C10-1</f>
        <v>-2</v>
      </c>
      <c r="F10" s="162"/>
      <c r="G10" s="162">
        <f>+E10-1</f>
        <v>-3</v>
      </c>
      <c r="H10" s="162"/>
      <c r="I10" s="162">
        <f>+G10-1</f>
        <v>-4</v>
      </c>
      <c r="J10" s="162"/>
      <c r="K10" s="162"/>
      <c r="L10" s="162"/>
      <c r="M10" s="564" t="s">
        <v>641</v>
      </c>
      <c r="N10" s="563"/>
      <c r="O10"/>
      <c r="P10" s="571">
        <v>3.668439907831424</v>
      </c>
      <c r="Q10"/>
      <c r="R10" s="563"/>
      <c r="S10" s="39"/>
      <c r="T10" s="39"/>
      <c r="U10" s="39"/>
      <c r="V10" s="39"/>
      <c r="W10" s="39"/>
      <c r="X10" s="39"/>
      <c r="Y10" s="39"/>
      <c r="Z10" s="39"/>
      <c r="AA10" s="39"/>
      <c r="AB10" s="39"/>
      <c r="AC10" s="39"/>
      <c r="AD10" s="39"/>
      <c r="AE10" s="39"/>
    </row>
    <row r="11" spans="1:31" ht="12.75" customHeight="1">
      <c r="A11" s="163">
        <v>1</v>
      </c>
      <c r="B11" s="164" t="s">
        <v>88</v>
      </c>
      <c r="C11" s="165">
        <v>390669179</v>
      </c>
      <c r="E11" s="148">
        <f>+G11/C11</f>
        <v>20.347189907831424</v>
      </c>
      <c r="G11" s="165">
        <f>R24</f>
        <v>7949019976.249588</v>
      </c>
      <c r="H11" s="165"/>
      <c r="I11" s="166" t="s">
        <v>89</v>
      </c>
      <c r="J11" s="167"/>
      <c r="M11" s="564"/>
      <c r="N11" s="563"/>
      <c r="O11"/>
      <c r="P11" s="572"/>
      <c r="Q11"/>
      <c r="R11" s="563"/>
      <c r="S11" s="39"/>
      <c r="T11" s="39"/>
      <c r="U11" s="39"/>
      <c r="V11" s="39"/>
      <c r="W11" s="39"/>
      <c r="X11" s="39"/>
      <c r="Y11" s="39"/>
      <c r="Z11" s="39"/>
      <c r="AA11" s="39"/>
      <c r="AB11" s="39"/>
      <c r="AC11" s="39"/>
      <c r="AD11" s="39"/>
      <c r="AE11" s="39"/>
    </row>
    <row r="12" spans="1:31" ht="12.75" customHeight="1">
      <c r="A12" s="163">
        <v>2</v>
      </c>
      <c r="B12" s="146" t="s">
        <v>90</v>
      </c>
      <c r="C12" s="169">
        <v>1936836</v>
      </c>
      <c r="E12" s="148">
        <f>+G12/C12</f>
        <v>20.347189907831424</v>
      </c>
      <c r="G12" s="169">
        <f>C12*E11</f>
        <v>39409169.912324585</v>
      </c>
      <c r="H12" s="170"/>
      <c r="I12" s="166" t="s">
        <v>91</v>
      </c>
      <c r="J12" s="167"/>
      <c r="M12" s="565" t="s">
        <v>642</v>
      </c>
      <c r="N12" s="563"/>
      <c r="O12"/>
      <c r="P12" s="573">
        <v>27.022174235002304</v>
      </c>
      <c r="Q12"/>
      <c r="R12"/>
      <c r="S12" s="39"/>
      <c r="T12" s="39"/>
      <c r="U12" s="39"/>
      <c r="V12" s="39"/>
      <c r="W12" s="39"/>
      <c r="X12" s="39"/>
      <c r="Y12" s="39"/>
      <c r="Z12" s="39"/>
      <c r="AA12" s="39"/>
      <c r="AB12" s="39"/>
      <c r="AC12" s="39"/>
      <c r="AD12" s="39"/>
      <c r="AE12" s="39"/>
    </row>
    <row r="13" spans="1:31" ht="12.75" customHeight="1">
      <c r="A13" s="163">
        <v>3</v>
      </c>
      <c r="B13" s="55" t="s">
        <v>92</v>
      </c>
      <c r="C13" s="172">
        <f>+C12+C11</f>
        <v>392606015</v>
      </c>
      <c r="D13" s="39"/>
      <c r="E13" s="173">
        <f>G13/C13</f>
        <v>20.347189907831424</v>
      </c>
      <c r="G13" s="172">
        <f>+G12+G11</f>
        <v>7988429146.1619129</v>
      </c>
      <c r="H13" s="174"/>
      <c r="I13" s="166"/>
      <c r="J13" s="167"/>
      <c r="M13"/>
      <c r="N13" s="566"/>
      <c r="O13"/>
      <c r="P13"/>
      <c r="Q13"/>
      <c r="R13" s="567"/>
      <c r="S13" s="39"/>
      <c r="T13" s="39"/>
      <c r="U13" s="39"/>
      <c r="V13" s="39"/>
      <c r="W13" s="39"/>
      <c r="X13" s="39"/>
      <c r="Y13" s="39"/>
      <c r="Z13" s="39"/>
      <c r="AA13" s="39"/>
      <c r="AB13" s="39"/>
      <c r="AC13" s="39"/>
      <c r="AD13" s="39"/>
      <c r="AE13" s="39"/>
    </row>
    <row r="14" spans="1:31" ht="12.75" customHeight="1">
      <c r="A14" s="163">
        <v>4</v>
      </c>
      <c r="B14" s="39"/>
      <c r="C14" s="175"/>
      <c r="D14" s="39"/>
      <c r="E14" s="155"/>
      <c r="G14" s="175"/>
      <c r="H14" s="175"/>
      <c r="I14" s="57"/>
      <c r="J14" s="41"/>
      <c r="M14" s="568" t="s">
        <v>643</v>
      </c>
      <c r="N14" s="574">
        <v>390669179</v>
      </c>
      <c r="O14"/>
      <c r="P14" s="569">
        <f>+P12+P10+P7</f>
        <v>45.909364142833724</v>
      </c>
      <c r="Q14"/>
      <c r="R14" s="563">
        <f>+P14*N14</f>
        <v>17935373598.092888</v>
      </c>
      <c r="S14" s="39"/>
      <c r="T14" s="39"/>
      <c r="U14" s="39"/>
      <c r="V14" s="39"/>
      <c r="W14" s="39"/>
      <c r="X14" s="39"/>
      <c r="Y14" s="39"/>
      <c r="Z14" s="39"/>
      <c r="AA14" s="39"/>
      <c r="AB14" s="39"/>
      <c r="AC14" s="39"/>
      <c r="AD14" s="39"/>
      <c r="AE14" s="39"/>
    </row>
    <row r="15" spans="1:31" ht="12.75" customHeight="1">
      <c r="A15" s="163">
        <v>5</v>
      </c>
      <c r="B15" s="55" t="s">
        <v>93</v>
      </c>
      <c r="C15" s="175"/>
      <c r="D15" s="39"/>
      <c r="E15" s="155"/>
      <c r="G15" s="175"/>
      <c r="H15" s="175"/>
      <c r="I15" s="57"/>
      <c r="J15" s="41"/>
      <c r="N15" s="575"/>
      <c r="O15" s="176"/>
      <c r="P15" s="39"/>
      <c r="Q15" s="39"/>
      <c r="R15" s="39"/>
      <c r="S15" s="39"/>
      <c r="T15" s="39"/>
      <c r="U15" s="39"/>
      <c r="V15" s="39"/>
      <c r="W15" s="39"/>
      <c r="X15" s="39"/>
      <c r="Y15" s="39"/>
      <c r="Z15" s="39"/>
      <c r="AA15" s="39"/>
      <c r="AB15" s="39"/>
      <c r="AC15" s="39"/>
      <c r="AD15" s="39"/>
      <c r="AE15" s="39"/>
    </row>
    <row r="16" spans="1:31" ht="12.75" customHeight="1">
      <c r="A16" s="163">
        <v>6</v>
      </c>
      <c r="B16" s="177" t="s">
        <v>135</v>
      </c>
      <c r="C16" s="175">
        <v>0</v>
      </c>
      <c r="D16" s="39"/>
      <c r="E16" s="155">
        <v>40.450967467066924</v>
      </c>
      <c r="G16" s="175">
        <f t="shared" ref="G16:G22" si="0">+E16*C16</f>
        <v>0</v>
      </c>
      <c r="H16" s="175"/>
      <c r="I16" s="166" t="s">
        <v>94</v>
      </c>
      <c r="J16" s="167"/>
      <c r="N16" s="575"/>
      <c r="O16" s="178"/>
      <c r="P16" s="39" t="s">
        <v>645</v>
      </c>
      <c r="Q16" s="39"/>
      <c r="R16" s="39"/>
      <c r="S16" s="39"/>
      <c r="T16" s="39"/>
      <c r="U16" s="39"/>
      <c r="V16" s="39"/>
      <c r="W16" s="39"/>
      <c r="X16" s="39"/>
      <c r="Y16" s="39"/>
      <c r="Z16" s="39"/>
      <c r="AA16" s="39"/>
      <c r="AB16" s="39"/>
      <c r="AC16" s="39"/>
      <c r="AD16" s="39"/>
      <c r="AE16" s="39"/>
    </row>
    <row r="17" spans="1:31" ht="12.75" customHeight="1">
      <c r="A17" s="163">
        <v>7</v>
      </c>
      <c r="B17" s="177" t="s">
        <v>136</v>
      </c>
      <c r="C17" s="175">
        <v>0</v>
      </c>
      <c r="D17" s="39"/>
      <c r="E17" s="155">
        <v>10</v>
      </c>
      <c r="G17" s="175">
        <f t="shared" si="0"/>
        <v>0</v>
      </c>
      <c r="H17" s="175"/>
      <c r="I17" s="166" t="s">
        <v>95</v>
      </c>
      <c r="J17" s="167"/>
      <c r="M17" t="s">
        <v>639</v>
      </c>
      <c r="N17" s="576"/>
      <c r="O17"/>
      <c r="P17" s="570">
        <v>15.21875</v>
      </c>
      <c r="Q17"/>
      <c r="R17" s="563"/>
      <c r="S17" s="39"/>
      <c r="T17" s="39"/>
      <c r="U17" s="39"/>
      <c r="V17" s="39"/>
      <c r="W17" s="39"/>
      <c r="X17" s="39"/>
      <c r="Y17" s="39"/>
      <c r="Z17" s="39"/>
      <c r="AA17" s="39"/>
      <c r="AB17" s="39"/>
      <c r="AC17" s="39"/>
      <c r="AD17" s="39"/>
      <c r="AE17" s="39"/>
    </row>
    <row r="18" spans="1:31" ht="12.75" customHeight="1">
      <c r="A18" s="163">
        <v>8</v>
      </c>
      <c r="B18" s="177" t="s">
        <v>137</v>
      </c>
      <c r="C18" s="562">
        <v>31401736</v>
      </c>
      <c r="D18" s="39"/>
      <c r="E18" s="155">
        <v>21.012867467448334</v>
      </c>
      <c r="G18" s="175">
        <f t="shared" si="0"/>
        <v>659840516.81580114</v>
      </c>
      <c r="H18" s="175"/>
      <c r="I18" s="166" t="s">
        <v>96</v>
      </c>
      <c r="J18" s="167"/>
      <c r="M18"/>
      <c r="N18" s="576"/>
      <c r="O18"/>
      <c r="P18" s="7"/>
      <c r="Q18"/>
      <c r="R18" s="563"/>
      <c r="S18" s="39"/>
      <c r="T18" s="39"/>
      <c r="U18" s="39"/>
      <c r="V18" s="39"/>
      <c r="W18" s="39"/>
      <c r="X18" s="39"/>
      <c r="Y18" s="39"/>
      <c r="Z18" s="39"/>
      <c r="AA18" s="39"/>
      <c r="AB18" s="39"/>
      <c r="AC18" s="39"/>
      <c r="AD18" s="39"/>
      <c r="AE18" s="39"/>
    </row>
    <row r="19" spans="1:31" ht="12.75" customHeight="1">
      <c r="A19" s="163">
        <v>9</v>
      </c>
      <c r="B19" s="177" t="s">
        <v>138</v>
      </c>
      <c r="C19" s="562">
        <v>90298628</v>
      </c>
      <c r="D19" s="39"/>
      <c r="E19" s="155">
        <v>10.999999999999995</v>
      </c>
      <c r="G19" s="175">
        <f t="shared" si="0"/>
        <v>993284907.99999952</v>
      </c>
      <c r="H19" s="175"/>
      <c r="I19" s="166" t="s">
        <v>97</v>
      </c>
      <c r="M19" t="s">
        <v>640</v>
      </c>
      <c r="N19" s="576"/>
      <c r="O19"/>
      <c r="P19" s="7"/>
      <c r="Q19"/>
      <c r="R19" s="563"/>
    </row>
    <row r="20" spans="1:31" ht="12.75" customHeight="1">
      <c r="A20" s="163">
        <v>10</v>
      </c>
      <c r="B20" s="177" t="s">
        <v>139</v>
      </c>
      <c r="C20" s="562">
        <v>7527600</v>
      </c>
      <c r="D20" s="39"/>
      <c r="E20" s="155">
        <v>18.990594574091052</v>
      </c>
      <c r="G20" s="175">
        <f t="shared" si="0"/>
        <v>142953599.71592781</v>
      </c>
      <c r="H20" s="175"/>
      <c r="I20" s="166" t="s">
        <v>98</v>
      </c>
      <c r="J20" s="167"/>
      <c r="M20" s="564" t="s">
        <v>641</v>
      </c>
      <c r="N20" s="576"/>
      <c r="O20"/>
      <c r="P20" s="571">
        <v>3.668439907831424</v>
      </c>
      <c r="Q20"/>
      <c r="R20" s="563"/>
      <c r="S20" s="39"/>
      <c r="T20" s="39"/>
      <c r="U20" s="39"/>
      <c r="V20" s="39"/>
      <c r="W20" s="39"/>
      <c r="X20" s="39"/>
      <c r="Y20" s="39"/>
      <c r="Z20" s="39"/>
      <c r="AA20" s="39"/>
      <c r="AB20" s="39"/>
      <c r="AC20" s="39"/>
      <c r="AD20" s="39"/>
      <c r="AE20" s="39"/>
    </row>
    <row r="21" spans="1:31" ht="12.75" customHeight="1">
      <c r="A21" s="163">
        <v>11</v>
      </c>
      <c r="B21" s="177" t="s">
        <v>140</v>
      </c>
      <c r="C21" s="175">
        <v>541120.31999999995</v>
      </c>
      <c r="D21" s="39"/>
      <c r="E21" s="155">
        <v>559</v>
      </c>
      <c r="G21" s="175">
        <f t="shared" si="0"/>
        <v>302486258.88</v>
      </c>
      <c r="H21" s="175"/>
      <c r="I21" s="166" t="s">
        <v>99</v>
      </c>
      <c r="M21" s="564"/>
      <c r="N21" s="576"/>
      <c r="O21"/>
      <c r="P21" s="572"/>
      <c r="Q21"/>
      <c r="R21" s="563"/>
      <c r="S21" s="39"/>
      <c r="T21" s="39"/>
      <c r="U21" s="39"/>
      <c r="V21" s="39"/>
      <c r="W21" s="39"/>
      <c r="X21" s="39"/>
      <c r="Y21" s="39"/>
      <c r="Z21" s="39"/>
      <c r="AA21" s="39"/>
      <c r="AB21" s="39"/>
      <c r="AC21" s="39"/>
      <c r="AD21" s="39"/>
      <c r="AE21" s="39"/>
    </row>
    <row r="22" spans="1:31" ht="12.75" customHeight="1">
      <c r="A22" s="163">
        <v>12</v>
      </c>
      <c r="B22" s="177" t="s">
        <v>141</v>
      </c>
      <c r="C22" s="175">
        <v>20970372</v>
      </c>
      <c r="D22" s="39"/>
      <c r="E22" s="155">
        <v>10.999999999999995</v>
      </c>
      <c r="G22" s="175">
        <f t="shared" si="0"/>
        <v>230674091.99999988</v>
      </c>
      <c r="H22" s="175"/>
      <c r="I22" s="166" t="s">
        <v>100</v>
      </c>
      <c r="J22" s="167"/>
      <c r="M22" s="565" t="s">
        <v>642</v>
      </c>
      <c r="N22" s="576"/>
      <c r="O22"/>
      <c r="P22" s="573">
        <v>1.46</v>
      </c>
      <c r="Q22"/>
      <c r="R22"/>
      <c r="S22" s="39"/>
      <c r="T22" s="39"/>
      <c r="U22" s="39"/>
      <c r="V22" s="39"/>
      <c r="W22" s="39"/>
      <c r="X22" s="39"/>
      <c r="Y22" s="39"/>
      <c r="Z22" s="39"/>
      <c r="AA22" s="39"/>
      <c r="AB22" s="39"/>
      <c r="AC22" s="39"/>
      <c r="AD22" s="39"/>
      <c r="AE22" s="39"/>
    </row>
    <row r="23" spans="1:31" ht="12.75" customHeight="1">
      <c r="A23" s="163">
        <v>13</v>
      </c>
      <c r="B23" s="177" t="s">
        <v>142</v>
      </c>
      <c r="C23" s="175">
        <v>25155941</v>
      </c>
      <c r="D23" s="39"/>
      <c r="E23" s="155">
        <v>15.078245578991723</v>
      </c>
      <c r="G23" s="175">
        <f>+E23*C23</f>
        <v>379307456.16862661</v>
      </c>
      <c r="H23" s="175"/>
      <c r="I23" s="166" t="s">
        <v>101</v>
      </c>
      <c r="J23" s="167"/>
      <c r="M23"/>
      <c r="N23" s="577"/>
      <c r="O23"/>
      <c r="P23"/>
      <c r="Q23"/>
      <c r="R23" s="567"/>
      <c r="S23" s="39"/>
      <c r="T23" s="39"/>
      <c r="U23" s="39"/>
      <c r="V23" s="39"/>
      <c r="W23" s="39"/>
      <c r="X23" s="39"/>
      <c r="Y23" s="39"/>
      <c r="Z23" s="39"/>
      <c r="AA23" s="39"/>
      <c r="AB23" s="39"/>
      <c r="AC23" s="39"/>
      <c r="AD23" s="39"/>
      <c r="AE23" s="39"/>
    </row>
    <row r="24" spans="1:31" ht="12.75" customHeight="1">
      <c r="A24" s="163">
        <v>14</v>
      </c>
      <c r="B24" s="177" t="s">
        <v>143</v>
      </c>
      <c r="C24" s="175">
        <v>1221336</v>
      </c>
      <c r="D24" s="39"/>
      <c r="E24" s="155">
        <v>231.11438966500771</v>
      </c>
      <c r="G24" s="175">
        <f>+E24*C24</f>
        <v>282268324.21590185</v>
      </c>
      <c r="H24" s="175"/>
      <c r="I24" s="166" t="s">
        <v>102</v>
      </c>
      <c r="M24" s="568" t="s">
        <v>643</v>
      </c>
      <c r="N24" s="574">
        <f>N14</f>
        <v>390669179</v>
      </c>
      <c r="O24"/>
      <c r="P24" s="569">
        <f>+P22+P20+P17</f>
        <v>20.347189907831424</v>
      </c>
      <c r="Q24"/>
      <c r="R24" s="563">
        <f>+P24*N24</f>
        <v>7949019976.249588</v>
      </c>
    </row>
    <row r="25" spans="1:31" ht="12.75" customHeight="1">
      <c r="A25" s="163">
        <v>15</v>
      </c>
      <c r="B25" s="177" t="s">
        <v>144</v>
      </c>
      <c r="C25" s="175">
        <v>90193</v>
      </c>
      <c r="D25" s="39"/>
      <c r="E25" s="155">
        <v>621.5</v>
      </c>
      <c r="G25" s="175">
        <f>+E25*C25</f>
        <v>56054949.5</v>
      </c>
      <c r="H25" s="175"/>
      <c r="I25" s="166" t="s">
        <v>103</v>
      </c>
    </row>
    <row r="26" spans="1:31" ht="12.75" customHeight="1">
      <c r="A26" s="163">
        <v>16</v>
      </c>
      <c r="B26" s="177" t="s">
        <v>145</v>
      </c>
      <c r="C26" s="175">
        <v>5179290</v>
      </c>
      <c r="D26" s="39"/>
      <c r="E26" s="155">
        <v>11.520447133090988</v>
      </c>
      <c r="G26" s="175">
        <f>+E26*C26</f>
        <v>59667736.631946824</v>
      </c>
      <c r="H26" s="175"/>
      <c r="I26" s="166" t="s">
        <v>104</v>
      </c>
      <c r="J26" s="39"/>
    </row>
    <row r="27" spans="1:31" ht="12.75" customHeight="1">
      <c r="A27" s="163">
        <v>17</v>
      </c>
      <c r="B27" s="177" t="s">
        <v>146</v>
      </c>
      <c r="C27" s="175"/>
      <c r="D27" s="39"/>
      <c r="E27" s="155"/>
      <c r="G27" s="175"/>
      <c r="H27" s="175"/>
      <c r="I27" s="166"/>
    </row>
    <row r="28" spans="1:31" ht="12.75" customHeight="1">
      <c r="A28" s="163">
        <v>18</v>
      </c>
      <c r="B28" s="177" t="s">
        <v>147</v>
      </c>
      <c r="C28" s="175">
        <v>820600</v>
      </c>
      <c r="D28" s="39"/>
      <c r="E28" s="155">
        <v>-182.5</v>
      </c>
      <c r="G28" s="175">
        <f t="shared" ref="G28:G33" si="1">+E28*C28</f>
        <v>-149759500</v>
      </c>
      <c r="H28" s="175"/>
      <c r="I28" s="166" t="s">
        <v>105</v>
      </c>
      <c r="P28" s="39"/>
      <c r="Q28" s="39"/>
      <c r="R28" s="39"/>
      <c r="S28" s="39"/>
      <c r="T28" s="39"/>
      <c r="U28" s="39"/>
      <c r="V28" s="39"/>
      <c r="W28" s="39"/>
      <c r="X28" s="39"/>
      <c r="Y28" s="39"/>
      <c r="Z28" s="39"/>
      <c r="AA28" s="39"/>
      <c r="AB28" s="39"/>
      <c r="AC28" s="39"/>
      <c r="AD28" s="39"/>
      <c r="AE28" s="39"/>
    </row>
    <row r="29" spans="1:31" ht="12.75" customHeight="1">
      <c r="A29" s="163">
        <v>19</v>
      </c>
      <c r="B29" s="177" t="s">
        <v>148</v>
      </c>
      <c r="C29" s="175">
        <v>184403</v>
      </c>
      <c r="E29" s="155">
        <v>-163.19424079883305</v>
      </c>
      <c r="G29" s="175">
        <f t="shared" si="1"/>
        <v>-30093507.586027212</v>
      </c>
      <c r="I29" s="166" t="s">
        <v>106</v>
      </c>
      <c r="P29" s="39"/>
      <c r="Q29" s="39"/>
      <c r="R29" s="39"/>
      <c r="S29" s="39"/>
      <c r="T29" s="39"/>
      <c r="U29" s="39"/>
      <c r="V29" s="39"/>
      <c r="W29" s="39"/>
      <c r="X29" s="39"/>
      <c r="Y29" s="39"/>
      <c r="Z29" s="39"/>
      <c r="AA29" s="39"/>
      <c r="AB29" s="39"/>
      <c r="AC29" s="39"/>
      <c r="AD29" s="39"/>
      <c r="AE29" s="39"/>
    </row>
    <row r="30" spans="1:31" ht="12.75" customHeight="1">
      <c r="A30" s="163">
        <v>20</v>
      </c>
      <c r="B30" s="177" t="s">
        <v>149</v>
      </c>
      <c r="C30" s="175">
        <v>30805.720389999995</v>
      </c>
      <c r="D30" s="39"/>
      <c r="E30" s="155">
        <v>45.170795129356222</v>
      </c>
      <c r="G30" s="175">
        <f t="shared" si="1"/>
        <v>1391518.8845489214</v>
      </c>
      <c r="H30" s="175"/>
      <c r="I30" s="166" t="s">
        <v>107</v>
      </c>
      <c r="P30" s="39"/>
      <c r="Q30" s="39"/>
      <c r="R30" s="39"/>
      <c r="S30" s="39"/>
      <c r="T30" s="39"/>
      <c r="U30" s="39"/>
      <c r="V30" s="39"/>
      <c r="W30" s="39"/>
      <c r="X30" s="39"/>
      <c r="Y30" s="39"/>
      <c r="Z30" s="39"/>
      <c r="AA30" s="39"/>
      <c r="AB30" s="39"/>
      <c r="AC30" s="39"/>
      <c r="AD30" s="39"/>
      <c r="AE30" s="39"/>
    </row>
    <row r="31" spans="1:31" ht="12.75" customHeight="1">
      <c r="A31" s="163">
        <v>21</v>
      </c>
      <c r="B31" s="177" t="s">
        <v>150</v>
      </c>
      <c r="C31" s="175">
        <v>425072.3877100001</v>
      </c>
      <c r="E31" s="155">
        <v>45.101484496495445</v>
      </c>
      <c r="G31" s="175">
        <f t="shared" si="1"/>
        <v>19171395.704190869</v>
      </c>
      <c r="H31" s="175"/>
      <c r="I31" s="166" t="s">
        <v>108</v>
      </c>
    </row>
    <row r="32" spans="1:31" ht="12.75" customHeight="1">
      <c r="A32" s="163">
        <v>22</v>
      </c>
      <c r="B32" s="177" t="s">
        <v>151</v>
      </c>
      <c r="C32" s="175">
        <v>3812218.6199998311</v>
      </c>
      <c r="E32" s="155">
        <v>57.103117621998834</v>
      </c>
      <c r="G32" s="175">
        <f t="shared" si="1"/>
        <v>217689568.25862443</v>
      </c>
      <c r="H32" s="175"/>
      <c r="I32" s="166" t="s">
        <v>109</v>
      </c>
      <c r="P32" s="39"/>
      <c r="Q32" s="39"/>
      <c r="R32" s="39"/>
      <c r="S32" s="39"/>
      <c r="T32" s="39"/>
      <c r="U32" s="39"/>
      <c r="V32" s="39"/>
      <c r="W32" s="39"/>
      <c r="X32" s="39"/>
      <c r="Y32" s="39"/>
      <c r="Z32" s="39"/>
      <c r="AA32" s="39"/>
      <c r="AB32" s="39"/>
      <c r="AC32" s="39"/>
      <c r="AD32" s="39"/>
      <c r="AE32" s="39"/>
    </row>
    <row r="33" spans="1:31" ht="12.75" customHeight="1">
      <c r="A33" s="163">
        <v>23</v>
      </c>
      <c r="B33" s="67" t="s">
        <v>152</v>
      </c>
      <c r="C33" s="175">
        <v>48403588.951900184</v>
      </c>
      <c r="E33" s="155">
        <v>68.70536408190749</v>
      </c>
      <c r="G33" s="175">
        <f t="shared" si="1"/>
        <v>3325586201.8112969</v>
      </c>
      <c r="H33" s="175"/>
      <c r="I33" s="166" t="s">
        <v>110</v>
      </c>
    </row>
    <row r="34" spans="1:31" ht="12.75" customHeight="1">
      <c r="A34" s="163">
        <v>24</v>
      </c>
      <c r="B34" s="67" t="s">
        <v>153</v>
      </c>
      <c r="C34" s="180">
        <f>SUM(C16:C33)</f>
        <v>236062905</v>
      </c>
      <c r="D34" s="39"/>
      <c r="E34" s="173">
        <f>+G34/C34</f>
        <v>27.494889631222822</v>
      </c>
      <c r="G34" s="180">
        <f>SUM(G16:G33)</f>
        <v>6490523519.0008383</v>
      </c>
      <c r="P34" s="39"/>
      <c r="Q34" s="39"/>
      <c r="R34" s="39"/>
      <c r="S34" s="39"/>
      <c r="T34" s="39"/>
      <c r="U34" s="39"/>
      <c r="V34" s="39"/>
      <c r="W34" s="39"/>
      <c r="X34" s="39"/>
      <c r="Y34" s="39"/>
      <c r="Z34" s="39"/>
      <c r="AA34" s="39"/>
      <c r="AB34" s="39"/>
      <c r="AC34" s="39"/>
      <c r="AD34" s="39"/>
      <c r="AE34" s="39"/>
    </row>
    <row r="35" spans="1:31" ht="12.75" customHeight="1">
      <c r="A35" s="163">
        <v>25</v>
      </c>
      <c r="C35" s="165"/>
      <c r="G35" s="165"/>
      <c r="H35" s="165"/>
      <c r="P35" s="39"/>
      <c r="Q35" s="39"/>
      <c r="R35" s="39"/>
      <c r="S35" s="39"/>
      <c r="T35" s="39"/>
      <c r="U35" s="39"/>
      <c r="V35" s="39"/>
      <c r="W35" s="39"/>
      <c r="X35" s="39"/>
      <c r="Y35" s="39"/>
      <c r="Z35" s="39"/>
      <c r="AA35" s="39"/>
      <c r="AB35" s="39"/>
      <c r="AC35" s="39"/>
      <c r="AD35" s="39"/>
      <c r="AE35" s="39"/>
    </row>
    <row r="36" spans="1:31" ht="12.75" customHeight="1">
      <c r="A36" s="163">
        <v>26</v>
      </c>
      <c r="B36" s="181" t="s">
        <v>111</v>
      </c>
      <c r="C36" s="175"/>
      <c r="D36" s="39"/>
      <c r="E36" s="155"/>
      <c r="G36" s="175"/>
      <c r="H36" s="175"/>
      <c r="I36" s="57"/>
      <c r="J36" s="41"/>
      <c r="P36" s="39"/>
      <c r="Q36" s="39"/>
      <c r="R36" s="39"/>
      <c r="S36" s="39"/>
      <c r="T36" s="39"/>
      <c r="U36" s="39"/>
      <c r="V36" s="39"/>
      <c r="W36" s="39"/>
      <c r="X36" s="39"/>
      <c r="Y36" s="39"/>
      <c r="Z36" s="39"/>
      <c r="AA36" s="39"/>
      <c r="AB36" s="39"/>
      <c r="AC36" s="39"/>
      <c r="AD36" s="39"/>
      <c r="AE36" s="39"/>
    </row>
    <row r="37" spans="1:31" ht="12.75" customHeight="1">
      <c r="A37" s="163">
        <v>27</v>
      </c>
      <c r="B37" s="177" t="s">
        <v>154</v>
      </c>
      <c r="C37" s="175">
        <v>0</v>
      </c>
      <c r="D37" s="39"/>
      <c r="E37" s="155">
        <v>33.920418211503794</v>
      </c>
      <c r="G37" s="175">
        <f t="shared" ref="G37:G42" si="2">+E37*C37</f>
        <v>0</v>
      </c>
      <c r="H37" s="175"/>
      <c r="I37" s="166" t="s">
        <v>112</v>
      </c>
      <c r="J37" s="167"/>
      <c r="P37" s="39"/>
      <c r="Q37" s="39"/>
      <c r="R37" s="39"/>
      <c r="S37" s="39"/>
      <c r="T37" s="39"/>
      <c r="U37" s="39"/>
      <c r="V37" s="39"/>
      <c r="W37" s="39"/>
      <c r="X37" s="39"/>
      <c r="Y37" s="39"/>
      <c r="Z37" s="39"/>
      <c r="AA37" s="39"/>
      <c r="AB37" s="39"/>
      <c r="AC37" s="39"/>
      <c r="AD37" s="39"/>
      <c r="AE37" s="39"/>
    </row>
    <row r="38" spans="1:31" ht="12.75" customHeight="1">
      <c r="A38" s="163">
        <v>28</v>
      </c>
      <c r="B38" s="177" t="s">
        <v>155</v>
      </c>
      <c r="C38" s="175">
        <v>0</v>
      </c>
      <c r="D38" s="39"/>
      <c r="E38" s="155">
        <v>287.5</v>
      </c>
      <c r="G38" s="175">
        <f t="shared" si="2"/>
        <v>0</v>
      </c>
      <c r="H38" s="175"/>
      <c r="I38" s="166" t="s">
        <v>113</v>
      </c>
      <c r="J38" s="167"/>
      <c r="P38" s="39"/>
      <c r="Q38" s="39"/>
      <c r="R38" s="39"/>
      <c r="S38" s="39"/>
      <c r="T38" s="39"/>
      <c r="U38" s="39"/>
      <c r="V38" s="39"/>
      <c r="W38" s="39"/>
      <c r="X38" s="39"/>
      <c r="Y38" s="39"/>
      <c r="Z38" s="39"/>
      <c r="AA38" s="39"/>
      <c r="AB38" s="39"/>
      <c r="AC38" s="39"/>
      <c r="AD38" s="39"/>
      <c r="AE38" s="39"/>
    </row>
    <row r="39" spans="1:31" ht="12.75" customHeight="1">
      <c r="A39" s="163">
        <v>29</v>
      </c>
      <c r="B39" s="177" t="s">
        <v>156</v>
      </c>
      <c r="C39" s="175">
        <v>19741464</v>
      </c>
      <c r="D39" s="39"/>
      <c r="E39" s="155">
        <v>258.27627518594386</v>
      </c>
      <c r="G39" s="175">
        <f t="shared" si="2"/>
        <v>5098751788.6374044</v>
      </c>
      <c r="H39" s="175"/>
      <c r="I39" s="166" t="s">
        <v>114</v>
      </c>
      <c r="J39" s="167"/>
      <c r="P39" s="39"/>
      <c r="Q39" s="39"/>
      <c r="R39" s="39"/>
      <c r="S39" s="39"/>
      <c r="T39" s="39"/>
      <c r="U39" s="39"/>
      <c r="V39" s="39"/>
      <c r="W39" s="39"/>
      <c r="X39" s="39"/>
      <c r="Y39" s="39"/>
      <c r="Z39" s="39"/>
      <c r="AA39" s="39"/>
      <c r="AB39" s="39"/>
      <c r="AC39" s="39"/>
      <c r="AD39" s="39"/>
      <c r="AE39" s="39"/>
    </row>
    <row r="40" spans="1:31" ht="12.75" customHeight="1">
      <c r="A40" s="163">
        <v>30</v>
      </c>
      <c r="B40" s="177" t="s">
        <v>157</v>
      </c>
      <c r="C40" s="175">
        <v>1862237</v>
      </c>
      <c r="D40" s="39"/>
      <c r="E40" s="155">
        <v>22.477589949386751</v>
      </c>
      <c r="G40" s="175">
        <f t="shared" si="2"/>
        <v>41858599.674576133</v>
      </c>
      <c r="H40" s="175"/>
      <c r="I40" s="166" t="s">
        <v>115</v>
      </c>
      <c r="J40" s="41"/>
      <c r="P40" s="39"/>
      <c r="Q40" s="39"/>
      <c r="R40" s="39"/>
      <c r="S40" s="39"/>
      <c r="T40" s="39"/>
      <c r="U40" s="39"/>
      <c r="V40" s="39"/>
      <c r="W40" s="39"/>
      <c r="X40" s="39"/>
      <c r="Y40" s="39"/>
      <c r="Z40" s="39"/>
      <c r="AA40" s="39"/>
      <c r="AB40" s="39"/>
      <c r="AC40" s="39"/>
      <c r="AD40" s="39"/>
      <c r="AE40" s="39"/>
    </row>
    <row r="41" spans="1:31" ht="12.75" customHeight="1">
      <c r="A41" s="163">
        <v>31</v>
      </c>
      <c r="B41" s="177" t="s">
        <v>158</v>
      </c>
      <c r="C41" s="175">
        <v>0</v>
      </c>
      <c r="D41" s="39"/>
      <c r="E41" s="155">
        <v>75.625</v>
      </c>
      <c r="G41" s="175">
        <f t="shared" si="2"/>
        <v>0</v>
      </c>
      <c r="H41" s="175"/>
      <c r="I41" s="166" t="s">
        <v>116</v>
      </c>
      <c r="J41" s="41"/>
      <c r="P41" s="39"/>
      <c r="Q41" s="39"/>
      <c r="R41" s="39"/>
      <c r="S41" s="39"/>
      <c r="T41" s="39"/>
      <c r="U41" s="39"/>
      <c r="V41" s="39"/>
      <c r="W41" s="39"/>
      <c r="X41" s="39"/>
      <c r="Y41" s="39"/>
      <c r="Z41" s="39"/>
      <c r="AA41" s="39"/>
      <c r="AB41" s="39"/>
      <c r="AC41" s="39"/>
      <c r="AD41" s="39"/>
      <c r="AE41" s="39"/>
    </row>
    <row r="42" spans="1:31" ht="12.75" customHeight="1">
      <c r="A42" s="163">
        <v>32</v>
      </c>
      <c r="B42" s="177" t="s">
        <v>159</v>
      </c>
      <c r="C42" s="175">
        <v>0</v>
      </c>
      <c r="D42" s="39"/>
      <c r="E42" s="155">
        <v>34.5</v>
      </c>
      <c r="G42" s="175">
        <f t="shared" si="2"/>
        <v>0</v>
      </c>
      <c r="H42" s="175"/>
      <c r="I42" s="166" t="s">
        <v>117</v>
      </c>
      <c r="J42" s="167"/>
    </row>
    <row r="43" spans="1:31" ht="12.75" customHeight="1">
      <c r="A43" s="163">
        <v>33</v>
      </c>
      <c r="B43" s="177" t="s">
        <v>160</v>
      </c>
      <c r="C43" s="182">
        <f>SUM(C37:C42)</f>
        <v>21603701</v>
      </c>
      <c r="D43" s="39"/>
      <c r="E43" s="155">
        <f>+G43/C43</f>
        <v>237.95045063398999</v>
      </c>
      <c r="G43" s="182">
        <f>SUM(G37:G42)</f>
        <v>5140610388.3119802</v>
      </c>
      <c r="N43" s="168"/>
      <c r="P43" s="39"/>
      <c r="Q43" s="39"/>
      <c r="R43" s="39"/>
      <c r="S43" s="39"/>
      <c r="T43" s="39"/>
      <c r="U43" s="39"/>
      <c r="V43" s="39"/>
      <c r="W43" s="39"/>
      <c r="X43" s="39"/>
      <c r="Y43" s="39"/>
      <c r="Z43" s="39"/>
      <c r="AA43" s="39"/>
      <c r="AB43" s="39"/>
      <c r="AC43" s="39"/>
      <c r="AD43" s="39"/>
      <c r="AE43" s="39"/>
    </row>
    <row r="44" spans="1:31" ht="12.75" customHeight="1">
      <c r="A44" s="163">
        <v>34</v>
      </c>
      <c r="J44" s="167"/>
      <c r="P44" s="39"/>
      <c r="Q44" s="39"/>
      <c r="R44" s="39"/>
      <c r="S44" s="39"/>
      <c r="T44" s="39"/>
      <c r="U44" s="39"/>
      <c r="V44" s="39"/>
      <c r="W44" s="39"/>
      <c r="X44" s="39"/>
      <c r="Y44" s="39"/>
      <c r="Z44" s="39"/>
      <c r="AA44" s="39"/>
      <c r="AB44" s="39"/>
      <c r="AC44" s="39"/>
      <c r="AD44" s="39"/>
      <c r="AE44" s="39"/>
    </row>
    <row r="45" spans="1:31" ht="12.75" customHeight="1">
      <c r="A45" s="163">
        <v>35</v>
      </c>
      <c r="B45" s="55" t="s">
        <v>118</v>
      </c>
      <c r="C45" s="175"/>
      <c r="D45" s="39"/>
      <c r="E45" s="155"/>
      <c r="G45" s="175"/>
      <c r="H45" s="175"/>
      <c r="I45" s="57"/>
      <c r="J45" s="41"/>
      <c r="P45" s="39"/>
      <c r="Q45" s="39"/>
      <c r="R45" s="39"/>
      <c r="S45" s="39"/>
      <c r="T45" s="39"/>
      <c r="U45" s="39"/>
      <c r="V45" s="39"/>
      <c r="W45" s="39"/>
      <c r="X45" s="39"/>
      <c r="Y45" s="39"/>
      <c r="Z45" s="39"/>
      <c r="AA45" s="39"/>
      <c r="AB45" s="39"/>
      <c r="AC45" s="39"/>
      <c r="AD45" s="39"/>
      <c r="AE45" s="39"/>
    </row>
    <row r="46" spans="1:31" ht="12.75" customHeight="1">
      <c r="A46" s="163">
        <v>36</v>
      </c>
      <c r="B46" s="39" t="s">
        <v>161</v>
      </c>
      <c r="C46" s="175">
        <v>-541501.25751190004</v>
      </c>
      <c r="D46" s="39"/>
      <c r="E46" s="155">
        <v>36.5</v>
      </c>
      <c r="G46" s="175">
        <f>+E46*C46</f>
        <v>-19764795.89918435</v>
      </c>
      <c r="H46" s="175"/>
      <c r="I46" s="166" t="s">
        <v>119</v>
      </c>
      <c r="J46" s="167"/>
      <c r="P46" s="39"/>
      <c r="Q46" s="39"/>
      <c r="R46" s="39"/>
      <c r="S46" s="39"/>
      <c r="T46" s="39"/>
      <c r="U46" s="39"/>
      <c r="V46" s="39"/>
      <c r="W46" s="39"/>
      <c r="X46" s="39"/>
      <c r="Y46" s="39"/>
      <c r="Z46" s="39"/>
      <c r="AA46" s="39"/>
      <c r="AB46" s="39"/>
      <c r="AC46" s="39"/>
      <c r="AD46" s="39"/>
      <c r="AE46" s="39"/>
    </row>
    <row r="47" spans="1:31" ht="12.75" customHeight="1">
      <c r="A47" s="163">
        <v>37</v>
      </c>
      <c r="B47" s="39" t="s">
        <v>162</v>
      </c>
      <c r="C47" s="175">
        <v>-888735.91660999996</v>
      </c>
      <c r="D47" s="39"/>
      <c r="E47" s="155">
        <v>36.5</v>
      </c>
      <c r="G47" s="175">
        <f>+E47*C47</f>
        <v>-32438860.956264999</v>
      </c>
      <c r="H47" s="175"/>
      <c r="I47" s="166" t="s">
        <v>120</v>
      </c>
      <c r="J47" s="39"/>
      <c r="L47" s="175"/>
      <c r="M47" s="155"/>
      <c r="N47" s="155"/>
      <c r="O47" s="176"/>
      <c r="P47" s="39"/>
      <c r="Q47" s="39"/>
      <c r="R47" s="39"/>
      <c r="S47" s="39"/>
      <c r="T47" s="39"/>
      <c r="U47" s="39"/>
      <c r="V47" s="39"/>
      <c r="W47" s="39"/>
      <c r="X47" s="39"/>
      <c r="Y47" s="39"/>
      <c r="Z47" s="39"/>
      <c r="AA47" s="39"/>
      <c r="AB47" s="39"/>
      <c r="AC47" s="39"/>
      <c r="AD47" s="39"/>
      <c r="AE47" s="39"/>
    </row>
    <row r="48" spans="1:31" ht="12.75" customHeight="1">
      <c r="A48" s="163">
        <v>38</v>
      </c>
      <c r="B48" s="39" t="s">
        <v>163</v>
      </c>
      <c r="C48" s="182">
        <f>SUM(C46:C47)</f>
        <v>-1430237.1741219</v>
      </c>
      <c r="D48" s="39"/>
      <c r="E48" s="155">
        <f>+G48/C48</f>
        <v>36.5</v>
      </c>
      <c r="G48" s="182">
        <f>SUM(G46:G47)</f>
        <v>-52203656.855449349</v>
      </c>
      <c r="H48" s="39"/>
      <c r="I48" s="39"/>
      <c r="J48" s="39"/>
      <c r="P48" s="39"/>
      <c r="Q48" s="39"/>
      <c r="R48" s="39"/>
      <c r="S48" s="39"/>
      <c r="T48" s="39"/>
      <c r="U48" s="39"/>
      <c r="V48" s="39"/>
      <c r="W48" s="39"/>
      <c r="X48" s="39"/>
      <c r="Y48" s="39"/>
      <c r="Z48" s="39"/>
      <c r="AA48" s="39"/>
      <c r="AB48" s="39"/>
      <c r="AC48" s="39"/>
      <c r="AD48" s="39"/>
      <c r="AE48" s="39"/>
    </row>
    <row r="49" spans="1:31" ht="12.75" customHeight="1">
      <c r="A49" s="163">
        <v>39</v>
      </c>
      <c r="B49" s="39"/>
      <c r="C49" s="39"/>
      <c r="D49" s="39"/>
      <c r="E49" s="39"/>
      <c r="G49" s="39"/>
      <c r="H49" s="39"/>
      <c r="I49" s="39"/>
      <c r="J49" s="39"/>
      <c r="O49" s="39"/>
      <c r="P49" s="39"/>
      <c r="Q49" s="39"/>
      <c r="R49" s="39"/>
      <c r="S49" s="39"/>
      <c r="T49" s="39"/>
      <c r="U49" s="39"/>
      <c r="V49" s="39"/>
      <c r="W49" s="39"/>
      <c r="X49" s="39"/>
      <c r="Y49" s="39"/>
      <c r="Z49" s="39"/>
      <c r="AA49" s="39"/>
      <c r="AB49" s="39"/>
      <c r="AC49" s="39"/>
      <c r="AD49" s="39"/>
      <c r="AE49" s="39"/>
    </row>
    <row r="50" spans="1:31" ht="12.75" customHeight="1">
      <c r="A50" s="163">
        <v>40</v>
      </c>
      <c r="B50" s="56" t="s">
        <v>164</v>
      </c>
      <c r="C50" s="182">
        <f>+C48+C43+C34</f>
        <v>256236368.82587808</v>
      </c>
      <c r="D50" s="39"/>
      <c r="E50" s="155">
        <f>+G50/C50</f>
        <v>45.188473063032177</v>
      </c>
      <c r="G50" s="182">
        <f>+G48+G43+G34</f>
        <v>11578930250.457369</v>
      </c>
      <c r="H50" s="39"/>
      <c r="I50" s="39"/>
      <c r="J50" s="39"/>
      <c r="O50" s="39"/>
      <c r="P50" s="39"/>
      <c r="Q50" s="39"/>
      <c r="R50" s="39"/>
      <c r="S50" s="39"/>
      <c r="T50" s="39"/>
      <c r="U50" s="39"/>
      <c r="V50" s="39"/>
      <c r="W50" s="39"/>
      <c r="X50" s="39"/>
      <c r="Y50" s="39"/>
      <c r="Z50" s="39"/>
      <c r="AA50" s="39"/>
      <c r="AB50" s="39"/>
      <c r="AC50" s="39"/>
      <c r="AD50" s="39"/>
      <c r="AE50" s="39"/>
    </row>
    <row r="51" spans="1:31" ht="12.75" customHeight="1">
      <c r="A51" s="163">
        <v>41</v>
      </c>
      <c r="B51" s="39"/>
      <c r="C51" s="39"/>
      <c r="D51" s="39"/>
      <c r="E51" s="39"/>
      <c r="G51" s="39"/>
      <c r="H51" s="39"/>
      <c r="I51" s="39"/>
      <c r="J51" s="39"/>
      <c r="O51" s="176"/>
      <c r="P51" s="39"/>
      <c r="Q51" s="39"/>
      <c r="R51" s="39"/>
      <c r="S51" s="39"/>
      <c r="T51" s="39"/>
      <c r="U51" s="39"/>
      <c r="V51" s="39"/>
      <c r="W51" s="39"/>
      <c r="X51" s="39"/>
      <c r="Y51" s="39"/>
      <c r="Z51" s="39"/>
      <c r="AA51" s="39"/>
      <c r="AB51" s="39"/>
      <c r="AC51" s="39"/>
      <c r="AD51" s="39"/>
      <c r="AE51" s="39"/>
    </row>
    <row r="52" spans="1:31" ht="12.75" customHeight="1">
      <c r="A52" s="163">
        <v>42</v>
      </c>
      <c r="B52" s="55" t="s">
        <v>121</v>
      </c>
      <c r="C52" s="175">
        <f>+C50</f>
        <v>256236368.82587808</v>
      </c>
      <c r="D52" s="39"/>
      <c r="E52" s="155">
        <f>G52/C52</f>
        <v>45.188473063032177</v>
      </c>
      <c r="G52" s="176">
        <f>+G50</f>
        <v>11578930250.457369</v>
      </c>
      <c r="H52" s="176"/>
      <c r="I52" s="57"/>
      <c r="J52" s="39"/>
      <c r="O52" s="39"/>
      <c r="P52" s="39"/>
      <c r="Q52" s="39"/>
      <c r="R52" s="39"/>
      <c r="S52" s="39"/>
      <c r="T52" s="39"/>
      <c r="U52" s="39"/>
      <c r="V52" s="39"/>
      <c r="W52" s="39"/>
      <c r="X52" s="39"/>
      <c r="Y52" s="39"/>
      <c r="Z52" s="39"/>
      <c r="AA52" s="39"/>
      <c r="AB52" s="39"/>
      <c r="AC52" s="39"/>
      <c r="AD52" s="39"/>
      <c r="AE52" s="39"/>
    </row>
    <row r="53" spans="1:31" ht="12.75" customHeight="1">
      <c r="A53" s="163">
        <v>43</v>
      </c>
      <c r="B53" s="39"/>
      <c r="C53" s="175"/>
      <c r="D53" s="39"/>
      <c r="E53" s="155"/>
      <c r="G53" s="39"/>
      <c r="H53" s="39"/>
      <c r="I53" s="57"/>
      <c r="J53" s="39"/>
      <c r="O53" s="39"/>
      <c r="P53" s="39"/>
      <c r="Q53" s="39"/>
      <c r="R53" s="39"/>
      <c r="S53" s="39"/>
      <c r="T53" s="39"/>
      <c r="U53" s="39"/>
      <c r="V53" s="39"/>
      <c r="W53" s="39"/>
      <c r="X53" s="39"/>
      <c r="Y53" s="39"/>
      <c r="Z53" s="39"/>
      <c r="AA53" s="39"/>
      <c r="AB53" s="39"/>
      <c r="AC53" s="39"/>
      <c r="AD53" s="39"/>
      <c r="AE53" s="39"/>
    </row>
    <row r="54" spans="1:31" ht="12.75" customHeight="1">
      <c r="A54" s="163">
        <v>44</v>
      </c>
      <c r="B54" s="43" t="s">
        <v>122</v>
      </c>
      <c r="C54" s="43"/>
      <c r="D54" s="43"/>
      <c r="E54" s="183">
        <f>+E13</f>
        <v>20.347189907831424</v>
      </c>
      <c r="J54" s="39"/>
      <c r="K54" s="175"/>
      <c r="O54" s="175"/>
      <c r="P54" s="39"/>
      <c r="Q54" s="39"/>
      <c r="R54" s="39"/>
      <c r="S54" s="39"/>
      <c r="T54" s="39"/>
      <c r="U54" s="39"/>
      <c r="V54" s="39"/>
      <c r="W54" s="39"/>
      <c r="X54" s="39"/>
      <c r="Y54" s="39"/>
      <c r="Z54" s="39"/>
      <c r="AA54" s="39"/>
      <c r="AB54" s="39"/>
      <c r="AC54" s="39"/>
      <c r="AD54" s="39"/>
      <c r="AE54" s="39"/>
    </row>
    <row r="55" spans="1:31" ht="12.75" customHeight="1">
      <c r="A55" s="163">
        <v>45</v>
      </c>
      <c r="B55" s="43" t="s">
        <v>123</v>
      </c>
      <c r="C55" s="43"/>
      <c r="D55" s="43"/>
      <c r="E55" s="184">
        <f>+E52</f>
        <v>45.188473063032177</v>
      </c>
      <c r="J55" s="39"/>
      <c r="O55" s="175"/>
      <c r="P55" s="39"/>
      <c r="Q55" s="39"/>
      <c r="R55" s="39"/>
      <c r="S55" s="39"/>
      <c r="T55" s="39"/>
      <c r="U55" s="39"/>
      <c r="V55" s="39"/>
      <c r="W55" s="39"/>
      <c r="X55" s="39"/>
      <c r="Y55" s="39"/>
      <c r="Z55" s="39"/>
      <c r="AA55" s="39"/>
      <c r="AB55" s="39"/>
      <c r="AC55" s="39"/>
      <c r="AD55" s="39"/>
      <c r="AE55" s="39"/>
    </row>
    <row r="56" spans="1:31" ht="12.75" customHeight="1" thickBot="1">
      <c r="A56" s="163">
        <v>46</v>
      </c>
      <c r="B56" s="43" t="s">
        <v>124</v>
      </c>
      <c r="C56" s="43"/>
      <c r="D56" s="43"/>
      <c r="E56" s="185">
        <f>+E54-E55</f>
        <v>-24.841283155200752</v>
      </c>
      <c r="G56" s="175"/>
      <c r="J56" s="41"/>
      <c r="M56" s="186"/>
      <c r="N56" s="186"/>
      <c r="O56" s="175"/>
      <c r="P56" s="39"/>
      <c r="Q56" s="39"/>
      <c r="R56" s="39"/>
      <c r="S56" s="39"/>
      <c r="T56" s="39"/>
      <c r="U56" s="39"/>
      <c r="V56" s="39"/>
      <c r="W56" s="39"/>
      <c r="X56" s="39"/>
      <c r="Y56" s="39"/>
      <c r="Z56" s="39"/>
      <c r="AA56" s="39"/>
      <c r="AB56" s="39"/>
      <c r="AC56" s="39"/>
      <c r="AD56" s="39"/>
      <c r="AE56" s="39"/>
    </row>
    <row r="57" spans="1:31" ht="12.75" customHeight="1" thickTop="1">
      <c r="A57" s="163">
        <v>47</v>
      </c>
      <c r="G57" s="175"/>
      <c r="J57" s="187"/>
      <c r="M57" s="155"/>
      <c r="N57" s="155"/>
      <c r="O57" s="175"/>
      <c r="P57" s="39"/>
      <c r="Q57" s="39"/>
      <c r="R57" s="39"/>
      <c r="S57" s="39"/>
      <c r="T57" s="39"/>
      <c r="U57" s="39"/>
      <c r="V57" s="39"/>
      <c r="W57" s="39"/>
      <c r="X57" s="39"/>
      <c r="Y57" s="39"/>
      <c r="Z57" s="39"/>
      <c r="AA57" s="39"/>
      <c r="AB57" s="39"/>
      <c r="AC57" s="39"/>
      <c r="AD57" s="39"/>
      <c r="AE57" s="39"/>
    </row>
    <row r="58" spans="1:31" ht="12.75" customHeight="1">
      <c r="A58" s="163">
        <v>48</v>
      </c>
      <c r="B58" s="188" t="s">
        <v>125</v>
      </c>
      <c r="G58" s="175">
        <f>+C52/365</f>
        <v>702017.44883802219</v>
      </c>
      <c r="J58" s="187"/>
      <c r="M58" s="155"/>
      <c r="N58" s="155"/>
      <c r="O58" s="39"/>
      <c r="P58" s="39"/>
      <c r="Q58" s="39"/>
      <c r="R58" s="39"/>
      <c r="S58" s="39"/>
      <c r="T58" s="39"/>
      <c r="U58" s="39"/>
      <c r="V58" s="39"/>
      <c r="W58" s="39"/>
      <c r="X58" s="39"/>
      <c r="Y58" s="39"/>
      <c r="Z58" s="39"/>
      <c r="AA58" s="39"/>
      <c r="AB58" s="39"/>
      <c r="AC58" s="39"/>
      <c r="AD58" s="39"/>
      <c r="AE58" s="39"/>
    </row>
    <row r="59" spans="1:31" ht="12.75" customHeight="1">
      <c r="A59" s="163">
        <v>49</v>
      </c>
      <c r="G59" s="175"/>
      <c r="J59" s="41"/>
      <c r="O59" s="39"/>
      <c r="P59" s="39"/>
      <c r="Q59" s="39"/>
      <c r="R59" s="39"/>
      <c r="S59" s="39"/>
      <c r="T59" s="39"/>
      <c r="U59" s="39"/>
      <c r="V59" s="39"/>
      <c r="W59" s="39"/>
      <c r="X59" s="39"/>
      <c r="Y59" s="39"/>
      <c r="Z59" s="39"/>
      <c r="AA59" s="39"/>
      <c r="AB59" s="39"/>
      <c r="AC59" s="39"/>
      <c r="AD59" s="39"/>
      <c r="AE59" s="39"/>
    </row>
    <row r="60" spans="1:31" ht="12.75" customHeight="1" thickBot="1">
      <c r="A60" s="163">
        <v>50</v>
      </c>
      <c r="B60" s="55" t="s">
        <v>126</v>
      </c>
      <c r="G60" s="189">
        <f>+G58*E56</f>
        <v>-17439014.226476967</v>
      </c>
      <c r="J60" s="41"/>
      <c r="O60" s="175"/>
      <c r="P60" s="39"/>
      <c r="Q60" s="39"/>
      <c r="R60" s="39"/>
      <c r="S60" s="39"/>
      <c r="T60" s="39"/>
      <c r="U60" s="39"/>
      <c r="V60" s="39"/>
      <c r="W60" s="39"/>
      <c r="X60" s="39"/>
      <c r="Y60" s="39"/>
      <c r="Z60" s="39"/>
      <c r="AA60" s="39"/>
      <c r="AB60" s="39"/>
      <c r="AC60" s="39"/>
      <c r="AD60" s="39"/>
      <c r="AE60" s="39"/>
    </row>
    <row r="61" spans="1:31" ht="12.75" customHeight="1" thickTop="1">
      <c r="A61" s="163">
        <v>51</v>
      </c>
      <c r="G61" s="39"/>
      <c r="J61" s="39"/>
      <c r="O61" s="175"/>
      <c r="P61" s="39"/>
      <c r="Q61" s="39"/>
      <c r="R61" s="39"/>
      <c r="S61" s="39"/>
      <c r="T61" s="39"/>
      <c r="U61" s="39"/>
      <c r="V61" s="39"/>
      <c r="W61" s="39"/>
      <c r="X61" s="39"/>
      <c r="Y61" s="39"/>
      <c r="Z61" s="39"/>
      <c r="AA61" s="39"/>
      <c r="AB61" s="39"/>
      <c r="AC61" s="39"/>
      <c r="AD61" s="39"/>
      <c r="AE61" s="39"/>
    </row>
    <row r="62" spans="1:31" ht="12.75" customHeight="1">
      <c r="A62" s="163">
        <v>52</v>
      </c>
      <c r="C62" s="39" t="s">
        <v>630</v>
      </c>
      <c r="G62" s="192">
        <f>'CWC-AG 1-96 LeadLag Error'!G60</f>
        <v>506078.11673236883</v>
      </c>
      <c r="J62" s="187"/>
      <c r="O62" s="176"/>
      <c r="P62" s="39"/>
      <c r="Q62" s="39"/>
      <c r="R62" s="39"/>
      <c r="S62" s="39"/>
      <c r="T62" s="39"/>
      <c r="U62" s="39"/>
      <c r="V62" s="39"/>
      <c r="W62" s="39"/>
      <c r="X62" s="39"/>
      <c r="Y62" s="39"/>
      <c r="Z62" s="39"/>
      <c r="AA62" s="39"/>
      <c r="AB62" s="39"/>
      <c r="AC62" s="39"/>
      <c r="AD62" s="39"/>
      <c r="AE62" s="39"/>
    </row>
    <row r="63" spans="1:31" ht="12.75" customHeight="1">
      <c r="A63" s="163">
        <v>53</v>
      </c>
      <c r="G63" s="39"/>
      <c r="J63" s="190"/>
      <c r="P63" s="39"/>
      <c r="Q63" s="39"/>
      <c r="R63" s="39"/>
      <c r="S63" s="39"/>
      <c r="T63" s="39"/>
      <c r="U63" s="39"/>
      <c r="V63" s="39"/>
      <c r="W63" s="39"/>
      <c r="X63" s="39"/>
      <c r="Y63" s="39"/>
      <c r="Z63" s="39"/>
      <c r="AA63" s="39"/>
      <c r="AB63" s="39"/>
      <c r="AC63" s="39"/>
      <c r="AD63" s="39"/>
      <c r="AE63" s="39"/>
    </row>
    <row r="64" spans="1:31" ht="12.75" customHeight="1" thickBot="1">
      <c r="A64" s="163">
        <v>54</v>
      </c>
      <c r="B64" s="39"/>
      <c r="C64" s="39" t="s">
        <v>638</v>
      </c>
      <c r="D64" s="39"/>
      <c r="E64" s="39"/>
      <c r="G64" s="193">
        <f>G60-G62</f>
        <v>-17945092.343209337</v>
      </c>
      <c r="H64" s="39"/>
      <c r="I64" s="39"/>
      <c r="J64" s="190"/>
      <c r="P64" s="39"/>
      <c r="Q64" s="39"/>
      <c r="R64" s="39"/>
      <c r="S64" s="39"/>
      <c r="T64" s="39"/>
      <c r="U64" s="39"/>
      <c r="V64" s="39"/>
      <c r="W64" s="39"/>
      <c r="X64" s="39"/>
      <c r="Y64" s="39"/>
      <c r="Z64" s="39"/>
      <c r="AA64" s="39"/>
      <c r="AB64" s="39"/>
      <c r="AC64" s="39"/>
      <c r="AD64" s="39"/>
      <c r="AE64" s="39"/>
    </row>
    <row r="65" spans="1:31" ht="12.75" customHeight="1" thickTop="1">
      <c r="A65" s="163">
        <v>55</v>
      </c>
      <c r="B65" s="39"/>
      <c r="C65" s="39"/>
      <c r="D65" s="39"/>
      <c r="E65" s="39"/>
      <c r="G65" s="39"/>
      <c r="H65" s="39"/>
      <c r="I65" s="39"/>
      <c r="J65" s="39"/>
      <c r="K65" s="39"/>
      <c r="P65" s="39"/>
      <c r="Q65" s="39"/>
      <c r="R65" s="39"/>
      <c r="S65" s="39"/>
      <c r="T65" s="39"/>
      <c r="U65" s="39"/>
      <c r="V65" s="39"/>
      <c r="W65" s="39"/>
      <c r="X65" s="39"/>
      <c r="Y65" s="39"/>
      <c r="Z65" s="39"/>
      <c r="AA65" s="39"/>
      <c r="AB65" s="39"/>
      <c r="AC65" s="39"/>
      <c r="AD65" s="39"/>
      <c r="AE65" s="39"/>
    </row>
    <row r="66" spans="1:31" ht="12.75" customHeight="1">
      <c r="A66" s="39"/>
      <c r="B66" s="39"/>
      <c r="C66" s="39"/>
      <c r="D66" s="39"/>
      <c r="E66" s="39"/>
      <c r="G66" s="39"/>
      <c r="H66" s="39"/>
      <c r="I66" s="39"/>
      <c r="J66" s="39"/>
      <c r="K66" s="39"/>
      <c r="P66" s="39"/>
      <c r="Q66" s="39"/>
      <c r="R66" s="39"/>
      <c r="S66" s="39"/>
      <c r="T66" s="39"/>
      <c r="U66" s="39"/>
      <c r="V66" s="39"/>
      <c r="W66" s="39"/>
      <c r="X66" s="39"/>
      <c r="Y66" s="39"/>
      <c r="Z66" s="39"/>
      <c r="AA66" s="39"/>
      <c r="AB66" s="39"/>
      <c r="AC66" s="39"/>
      <c r="AD66" s="39"/>
      <c r="AE66" s="39"/>
    </row>
    <row r="67" spans="1:31" ht="12.75" customHeight="1">
      <c r="A67" s="39"/>
      <c r="B67" s="39"/>
      <c r="C67" s="39"/>
      <c r="D67" s="39"/>
      <c r="E67" s="39"/>
      <c r="G67" s="39"/>
      <c r="H67" s="39"/>
      <c r="I67" s="39"/>
      <c r="J67" s="39"/>
      <c r="K67" s="39"/>
      <c r="P67" s="39"/>
      <c r="Q67" s="39"/>
      <c r="R67" s="39"/>
      <c r="S67" s="39"/>
      <c r="T67" s="39"/>
      <c r="U67" s="39"/>
      <c r="V67" s="39"/>
      <c r="W67" s="39"/>
      <c r="X67" s="39"/>
      <c r="Y67" s="39"/>
      <c r="Z67" s="39"/>
      <c r="AA67" s="39"/>
      <c r="AB67" s="39"/>
      <c r="AC67" s="39"/>
      <c r="AD67" s="39"/>
      <c r="AE67" s="39"/>
    </row>
    <row r="68" spans="1:31" ht="12.75" customHeight="1">
      <c r="A68" s="39"/>
      <c r="B68" s="39"/>
      <c r="C68" s="39"/>
      <c r="D68" s="39"/>
      <c r="E68" s="39"/>
      <c r="G68" s="39"/>
      <c r="H68" s="39"/>
      <c r="I68" s="39"/>
      <c r="J68" s="39"/>
      <c r="K68" s="39"/>
      <c r="P68" s="39"/>
      <c r="Q68" s="39"/>
      <c r="R68" s="39"/>
      <c r="S68" s="39"/>
      <c r="T68" s="39"/>
      <c r="U68" s="39"/>
      <c r="V68" s="39"/>
      <c r="W68" s="39"/>
      <c r="X68" s="39"/>
      <c r="Y68" s="39"/>
      <c r="Z68" s="39"/>
      <c r="AA68" s="39"/>
      <c r="AB68" s="39"/>
      <c r="AC68" s="39"/>
      <c r="AD68" s="39"/>
      <c r="AE68" s="39"/>
    </row>
    <row r="69" spans="1:31" ht="12.75" customHeight="1">
      <c r="A69" s="39"/>
      <c r="B69" s="39"/>
      <c r="C69" s="39"/>
      <c r="D69" s="39"/>
      <c r="E69" s="39"/>
      <c r="G69" s="39"/>
      <c r="H69" s="39"/>
      <c r="I69" s="39"/>
      <c r="J69" s="39"/>
      <c r="K69" s="39"/>
      <c r="P69" s="39"/>
      <c r="Q69" s="39"/>
      <c r="R69" s="39"/>
      <c r="S69" s="39"/>
      <c r="T69" s="39"/>
      <c r="U69" s="39"/>
      <c r="V69" s="39"/>
      <c r="W69" s="39"/>
      <c r="X69" s="39"/>
      <c r="Y69" s="39"/>
      <c r="Z69" s="39"/>
      <c r="AA69" s="39"/>
      <c r="AB69" s="39"/>
      <c r="AC69" s="39"/>
      <c r="AD69" s="39"/>
      <c r="AE69" s="39"/>
    </row>
    <row r="70" spans="1:31" ht="12.75" customHeight="1">
      <c r="A70" s="39"/>
      <c r="J70" s="39"/>
      <c r="K70" s="39"/>
      <c r="P70" s="39"/>
      <c r="Q70" s="39"/>
      <c r="R70" s="39"/>
      <c r="S70" s="39"/>
      <c r="T70" s="39"/>
      <c r="U70" s="39"/>
      <c r="V70" s="39"/>
      <c r="W70" s="39"/>
      <c r="X70" s="39"/>
      <c r="Y70" s="39"/>
      <c r="Z70" s="39"/>
      <c r="AA70" s="39"/>
      <c r="AB70" s="39"/>
      <c r="AC70" s="39"/>
      <c r="AD70" s="39"/>
      <c r="AE70" s="39"/>
    </row>
    <row r="71" spans="1:31" ht="12.75" customHeight="1">
      <c r="A71" s="39"/>
      <c r="B71" s="39"/>
      <c r="C71" s="39"/>
      <c r="D71" s="39"/>
      <c r="E71" s="39"/>
      <c r="G71" s="39"/>
      <c r="H71" s="39"/>
      <c r="I71" s="39"/>
      <c r="J71" s="39"/>
      <c r="K71" s="39"/>
      <c r="P71" s="39"/>
      <c r="Q71" s="39"/>
      <c r="R71" s="39"/>
      <c r="S71" s="39"/>
      <c r="T71" s="39"/>
      <c r="U71" s="39"/>
      <c r="V71" s="39"/>
      <c r="W71" s="39"/>
      <c r="X71" s="39"/>
      <c r="Y71" s="39"/>
      <c r="Z71" s="39"/>
      <c r="AA71" s="39"/>
      <c r="AB71" s="39"/>
      <c r="AC71" s="39"/>
      <c r="AD71" s="39"/>
      <c r="AE71" s="39"/>
    </row>
    <row r="72" spans="1:31" ht="12.75" customHeight="1">
      <c r="A72" s="39"/>
      <c r="B72" s="39"/>
      <c r="C72" s="39"/>
      <c r="D72" s="39"/>
      <c r="E72" s="39"/>
      <c r="G72" s="39"/>
      <c r="H72" s="39"/>
      <c r="I72" s="39"/>
      <c r="J72" s="39"/>
      <c r="K72" s="39"/>
      <c r="P72" s="39"/>
      <c r="Q72" s="39"/>
      <c r="R72" s="39"/>
      <c r="S72" s="39"/>
      <c r="T72" s="39"/>
      <c r="U72" s="39"/>
      <c r="V72" s="39"/>
      <c r="W72" s="39"/>
      <c r="X72" s="39"/>
      <c r="Y72" s="39"/>
      <c r="Z72" s="39"/>
      <c r="AA72" s="39"/>
      <c r="AB72" s="39"/>
      <c r="AC72" s="39"/>
      <c r="AD72" s="39"/>
      <c r="AE72" s="39"/>
    </row>
    <row r="73" spans="1:31" ht="12.75" customHeight="1">
      <c r="A73" s="39"/>
      <c r="B73" s="39"/>
      <c r="C73" s="39"/>
      <c r="D73" s="39"/>
      <c r="E73" s="39"/>
      <c r="G73" s="39"/>
      <c r="H73" s="39"/>
      <c r="I73" s="39"/>
      <c r="J73" s="39"/>
      <c r="K73" s="39"/>
      <c r="P73" s="39"/>
      <c r="Q73" s="39"/>
      <c r="R73" s="39"/>
      <c r="S73" s="39"/>
      <c r="T73" s="39"/>
      <c r="U73" s="39"/>
      <c r="V73" s="39"/>
      <c r="W73" s="39"/>
      <c r="X73" s="39"/>
      <c r="Y73" s="39"/>
      <c r="Z73" s="39"/>
      <c r="AA73" s="39"/>
      <c r="AB73" s="39"/>
      <c r="AC73" s="39"/>
      <c r="AD73" s="39"/>
      <c r="AE73" s="39"/>
    </row>
    <row r="74" spans="1:31" ht="12.75" customHeight="1">
      <c r="A74" s="39"/>
      <c r="B74" s="39"/>
      <c r="C74" s="39"/>
      <c r="D74" s="39"/>
      <c r="E74" s="39"/>
      <c r="G74" s="39"/>
      <c r="H74" s="39"/>
      <c r="I74" s="39"/>
      <c r="J74" s="39"/>
      <c r="K74" s="39"/>
      <c r="P74" s="39"/>
      <c r="Q74" s="39"/>
      <c r="R74" s="39"/>
      <c r="S74" s="39"/>
      <c r="T74" s="39"/>
      <c r="U74" s="39"/>
      <c r="V74" s="39"/>
      <c r="W74" s="39"/>
      <c r="X74" s="39"/>
      <c r="Y74" s="39"/>
      <c r="Z74" s="39"/>
      <c r="AA74" s="39"/>
      <c r="AB74" s="39"/>
      <c r="AC74" s="39"/>
      <c r="AD74" s="39"/>
      <c r="AE74" s="39"/>
    </row>
    <row r="75" spans="1:31" ht="12.75" customHeight="1">
      <c r="A75" s="39"/>
      <c r="B75" s="39"/>
      <c r="C75" s="39"/>
      <c r="D75" s="39"/>
      <c r="E75" s="39"/>
      <c r="G75" s="39"/>
      <c r="H75" s="39"/>
      <c r="I75" s="39"/>
      <c r="J75" s="39"/>
      <c r="K75" s="39"/>
      <c r="P75" s="39"/>
      <c r="Q75" s="39"/>
      <c r="R75" s="39"/>
      <c r="S75" s="39"/>
      <c r="T75" s="39"/>
      <c r="U75" s="39"/>
      <c r="V75" s="39"/>
      <c r="W75" s="39"/>
      <c r="X75" s="39"/>
      <c r="Y75" s="39"/>
      <c r="Z75" s="39"/>
      <c r="AA75" s="39"/>
      <c r="AB75" s="39"/>
      <c r="AC75" s="39"/>
      <c r="AD75" s="39"/>
      <c r="AE75" s="39"/>
    </row>
    <row r="76" spans="1:31" ht="12.75" customHeight="1">
      <c r="A76" s="39"/>
      <c r="B76" s="39"/>
      <c r="C76" s="39"/>
      <c r="D76" s="39"/>
      <c r="E76" s="39"/>
      <c r="G76" s="39"/>
      <c r="H76" s="39"/>
      <c r="I76" s="39"/>
      <c r="J76" s="39"/>
      <c r="K76" s="39"/>
      <c r="P76" s="39"/>
      <c r="Q76" s="39"/>
      <c r="R76" s="39"/>
      <c r="S76" s="39"/>
      <c r="T76" s="39"/>
      <c r="U76" s="39"/>
      <c r="V76" s="39"/>
      <c r="W76" s="39"/>
      <c r="X76" s="39"/>
      <c r="Y76" s="39"/>
      <c r="Z76" s="39"/>
      <c r="AA76" s="39"/>
      <c r="AB76" s="39"/>
      <c r="AC76" s="39"/>
      <c r="AD76" s="39"/>
      <c r="AE76" s="39"/>
    </row>
    <row r="77" spans="1:31" ht="12.75" customHeight="1">
      <c r="A77" s="39"/>
      <c r="B77" s="39"/>
      <c r="C77" s="39"/>
      <c r="D77" s="39"/>
      <c r="E77" s="39"/>
      <c r="G77" s="39"/>
      <c r="H77" s="39"/>
      <c r="I77" s="39"/>
      <c r="J77" s="39"/>
      <c r="K77" s="39"/>
      <c r="P77" s="39"/>
      <c r="Q77" s="39"/>
      <c r="R77" s="39"/>
      <c r="S77" s="39"/>
      <c r="T77" s="39"/>
      <c r="U77" s="39"/>
      <c r="V77" s="39"/>
      <c r="W77" s="39"/>
      <c r="X77" s="39"/>
      <c r="Y77" s="39"/>
      <c r="Z77" s="39"/>
      <c r="AA77" s="39"/>
      <c r="AB77" s="39"/>
      <c r="AC77" s="39"/>
      <c r="AD77" s="39"/>
      <c r="AE77" s="39"/>
    </row>
    <row r="78" spans="1:31" ht="12.75" customHeight="1">
      <c r="A78" s="39"/>
      <c r="B78" s="39"/>
      <c r="C78" s="39"/>
      <c r="D78" s="39"/>
      <c r="E78" s="39"/>
      <c r="G78" s="39"/>
      <c r="H78" s="39"/>
      <c r="I78" s="39"/>
      <c r="J78" s="39"/>
      <c r="K78" s="39"/>
      <c r="P78" s="39"/>
      <c r="Q78" s="39"/>
      <c r="R78" s="39"/>
      <c r="S78" s="39"/>
      <c r="T78" s="39"/>
      <c r="U78" s="39"/>
      <c r="V78" s="39"/>
      <c r="W78" s="39"/>
      <c r="X78" s="39"/>
      <c r="Y78" s="39"/>
      <c r="Z78" s="39"/>
      <c r="AA78" s="39"/>
      <c r="AB78" s="39"/>
      <c r="AC78" s="39"/>
      <c r="AD78" s="39"/>
      <c r="AE78" s="39"/>
    </row>
    <row r="79" spans="1:31" ht="12.75" customHeight="1">
      <c r="A79" s="39"/>
      <c r="B79" s="39"/>
      <c r="C79" s="39"/>
      <c r="D79" s="39"/>
      <c r="E79" s="39"/>
      <c r="G79" s="39"/>
      <c r="H79" s="39"/>
      <c r="I79" s="39"/>
      <c r="J79" s="39"/>
      <c r="K79" s="39"/>
      <c r="P79" s="39"/>
      <c r="Q79" s="39"/>
      <c r="R79" s="39"/>
      <c r="S79" s="39"/>
      <c r="T79" s="39"/>
      <c r="U79" s="39"/>
      <c r="V79" s="39"/>
      <c r="W79" s="39"/>
      <c r="X79" s="39"/>
      <c r="Y79" s="39"/>
      <c r="Z79" s="39"/>
      <c r="AA79" s="39"/>
      <c r="AB79" s="39"/>
      <c r="AC79" s="39"/>
      <c r="AD79" s="39"/>
      <c r="AE79" s="39"/>
    </row>
    <row r="80" spans="1:31" ht="12.75" customHeight="1">
      <c r="A80" s="39"/>
      <c r="B80" s="39"/>
      <c r="C80" s="39"/>
      <c r="D80" s="39"/>
      <c r="E80" s="39"/>
      <c r="G80" s="39"/>
      <c r="H80" s="39"/>
      <c r="I80" s="39"/>
      <c r="J80" s="39"/>
      <c r="K80" s="39"/>
      <c r="P80" s="39"/>
      <c r="Q80" s="39"/>
      <c r="R80" s="39"/>
      <c r="S80" s="39"/>
      <c r="T80" s="39"/>
      <c r="U80" s="39"/>
      <c r="V80" s="39"/>
      <c r="W80" s="39"/>
      <c r="X80" s="39"/>
      <c r="Y80" s="39"/>
      <c r="Z80" s="39"/>
      <c r="AA80" s="39"/>
      <c r="AB80" s="39"/>
      <c r="AC80" s="39"/>
      <c r="AD80" s="39"/>
      <c r="AE80" s="39"/>
    </row>
    <row r="81" spans="1:31" ht="12.75" customHeight="1">
      <c r="A81" s="39"/>
      <c r="B81" s="39"/>
      <c r="C81" s="39"/>
      <c r="D81" s="39"/>
      <c r="E81" s="39"/>
      <c r="G81" s="39"/>
      <c r="H81" s="39"/>
      <c r="I81" s="39"/>
      <c r="J81" s="39"/>
      <c r="K81" s="39"/>
      <c r="P81" s="39"/>
      <c r="Q81" s="39"/>
      <c r="R81" s="39"/>
      <c r="S81" s="39"/>
      <c r="T81" s="39"/>
      <c r="U81" s="39"/>
      <c r="V81" s="39"/>
      <c r="W81" s="39"/>
      <c r="X81" s="39"/>
      <c r="Y81" s="39"/>
      <c r="Z81" s="39"/>
      <c r="AA81" s="39"/>
      <c r="AB81" s="39"/>
      <c r="AC81" s="39"/>
      <c r="AD81" s="39"/>
      <c r="AE81" s="39"/>
    </row>
    <row r="82" spans="1:31" ht="12.75" customHeight="1">
      <c r="A82" s="39"/>
      <c r="B82" s="39"/>
      <c r="C82" s="39"/>
      <c r="D82" s="39"/>
      <c r="E82" s="39"/>
      <c r="G82" s="39"/>
      <c r="H82" s="39"/>
      <c r="I82" s="39"/>
      <c r="J82" s="39"/>
      <c r="K82" s="39"/>
      <c r="P82" s="39"/>
      <c r="Q82" s="39"/>
      <c r="R82" s="39"/>
      <c r="S82" s="39"/>
      <c r="T82" s="39"/>
      <c r="U82" s="39"/>
      <c r="V82" s="39"/>
      <c r="W82" s="39"/>
      <c r="X82" s="39"/>
      <c r="Y82" s="39"/>
      <c r="Z82" s="39"/>
      <c r="AA82" s="39"/>
      <c r="AB82" s="39"/>
      <c r="AC82" s="39"/>
      <c r="AD82" s="39"/>
      <c r="AE82" s="39"/>
    </row>
    <row r="83" spans="1:31" ht="12.75" customHeight="1">
      <c r="A83" s="39"/>
      <c r="B83" s="39"/>
      <c r="C83" s="39"/>
      <c r="D83" s="39"/>
      <c r="E83" s="39"/>
      <c r="G83" s="39"/>
      <c r="H83" s="39"/>
      <c r="I83" s="39"/>
      <c r="J83" s="39"/>
      <c r="K83" s="39"/>
      <c r="P83" s="39"/>
      <c r="Q83" s="39"/>
      <c r="R83" s="39"/>
      <c r="S83" s="39"/>
      <c r="T83" s="39"/>
      <c r="U83" s="39"/>
      <c r="V83" s="39"/>
      <c r="W83" s="39"/>
      <c r="X83" s="39"/>
      <c r="Y83" s="39"/>
      <c r="Z83" s="39"/>
      <c r="AA83" s="39"/>
      <c r="AB83" s="39"/>
      <c r="AC83" s="39"/>
      <c r="AD83" s="39"/>
      <c r="AE83" s="39"/>
    </row>
    <row r="84" spans="1:31">
      <c r="A84" s="39"/>
      <c r="B84" s="39"/>
      <c r="C84" s="39"/>
      <c r="D84" s="39"/>
      <c r="E84" s="39"/>
      <c r="G84" s="39"/>
      <c r="H84" s="39"/>
      <c r="I84" s="39"/>
      <c r="J84" s="39"/>
      <c r="K84" s="39"/>
      <c r="P84" s="39"/>
      <c r="Q84" s="39"/>
      <c r="R84" s="39"/>
      <c r="S84" s="39"/>
      <c r="T84" s="39"/>
      <c r="U84" s="39"/>
      <c r="V84" s="39"/>
      <c r="W84" s="39"/>
      <c r="X84" s="39"/>
      <c r="Y84" s="39"/>
      <c r="Z84" s="39"/>
      <c r="AA84" s="39"/>
      <c r="AB84" s="39"/>
      <c r="AC84" s="39"/>
      <c r="AD84" s="39"/>
      <c r="AE84" s="39"/>
    </row>
    <row r="85" spans="1:31">
      <c r="A85" s="39"/>
      <c r="B85" s="39"/>
      <c r="C85" s="39"/>
      <c r="D85" s="39"/>
      <c r="E85" s="39"/>
      <c r="G85" s="39"/>
      <c r="H85" s="39"/>
      <c r="I85" s="39"/>
      <c r="J85" s="39"/>
      <c r="K85" s="39"/>
      <c r="P85" s="39"/>
      <c r="Q85" s="39"/>
      <c r="R85" s="39"/>
      <c r="S85" s="39"/>
      <c r="T85" s="39"/>
      <c r="U85" s="39"/>
      <c r="V85" s="39"/>
      <c r="W85" s="39"/>
      <c r="X85" s="39"/>
      <c r="Y85" s="39"/>
      <c r="Z85" s="39"/>
      <c r="AA85" s="39"/>
      <c r="AB85" s="39"/>
      <c r="AC85" s="39"/>
      <c r="AD85" s="39"/>
      <c r="AE85" s="39"/>
    </row>
    <row r="86" spans="1:31">
      <c r="A86" s="39"/>
      <c r="B86" s="39"/>
      <c r="C86" s="39"/>
      <c r="D86" s="39"/>
      <c r="E86" s="39"/>
      <c r="G86" s="39"/>
      <c r="H86" s="39"/>
      <c r="I86" s="39"/>
      <c r="J86" s="39"/>
      <c r="K86" s="39"/>
      <c r="P86" s="39"/>
      <c r="Q86" s="39"/>
      <c r="R86" s="39"/>
      <c r="S86" s="39"/>
      <c r="T86" s="39"/>
      <c r="U86" s="39"/>
      <c r="V86" s="39"/>
      <c r="W86" s="39"/>
      <c r="X86" s="39"/>
      <c r="Y86" s="39"/>
      <c r="Z86" s="39"/>
      <c r="AA86" s="39"/>
      <c r="AB86" s="39"/>
      <c r="AC86" s="39"/>
      <c r="AD86" s="39"/>
      <c r="AE86" s="39"/>
    </row>
    <row r="87" spans="1:31">
      <c r="A87" s="39"/>
      <c r="B87" s="39"/>
      <c r="C87" s="39"/>
      <c r="D87" s="39"/>
      <c r="E87" s="39"/>
      <c r="G87" s="39"/>
      <c r="H87" s="39"/>
      <c r="I87" s="39"/>
      <c r="J87" s="39"/>
      <c r="K87" s="39"/>
      <c r="P87" s="39"/>
      <c r="Q87" s="39"/>
      <c r="R87" s="39"/>
      <c r="S87" s="39"/>
      <c r="T87" s="39"/>
      <c r="U87" s="39"/>
      <c r="V87" s="39"/>
      <c r="W87" s="39"/>
      <c r="X87" s="39"/>
      <c r="Y87" s="39"/>
      <c r="Z87" s="39"/>
      <c r="AA87" s="39"/>
      <c r="AB87" s="39"/>
      <c r="AC87" s="39"/>
      <c r="AD87" s="39"/>
      <c r="AE87" s="39"/>
    </row>
    <row r="88" spans="1:31">
      <c r="A88" s="39"/>
      <c r="B88" s="39"/>
      <c r="C88" s="39"/>
      <c r="D88" s="39"/>
      <c r="E88" s="39"/>
      <c r="G88" s="39"/>
      <c r="H88" s="39"/>
      <c r="I88" s="39"/>
      <c r="J88" s="39"/>
      <c r="K88" s="39"/>
      <c r="P88" s="39"/>
      <c r="Q88" s="39"/>
      <c r="R88" s="39"/>
      <c r="S88" s="39"/>
      <c r="T88" s="39"/>
      <c r="U88" s="39"/>
      <c r="V88" s="39"/>
      <c r="W88" s="39"/>
      <c r="X88" s="39"/>
      <c r="Y88" s="39"/>
      <c r="Z88" s="39"/>
      <c r="AA88" s="39"/>
      <c r="AB88" s="39"/>
      <c r="AC88" s="39"/>
      <c r="AD88" s="39"/>
      <c r="AE88" s="39"/>
    </row>
    <row r="89" spans="1:31">
      <c r="A89" s="39"/>
      <c r="B89" s="39"/>
      <c r="C89" s="39"/>
      <c r="D89" s="39"/>
      <c r="E89" s="39"/>
      <c r="G89" s="39"/>
      <c r="H89" s="39"/>
      <c r="I89" s="39"/>
      <c r="J89" s="39"/>
      <c r="K89" s="39"/>
      <c r="P89" s="39"/>
      <c r="Q89" s="39"/>
      <c r="R89" s="39"/>
      <c r="S89" s="39"/>
      <c r="T89" s="39"/>
      <c r="U89" s="39"/>
      <c r="V89" s="39"/>
      <c r="W89" s="39"/>
      <c r="X89" s="39"/>
      <c r="Y89" s="39"/>
      <c r="Z89" s="39"/>
      <c r="AA89" s="39"/>
      <c r="AB89" s="39"/>
      <c r="AC89" s="39"/>
      <c r="AD89" s="39"/>
      <c r="AE89" s="39"/>
    </row>
    <row r="90" spans="1:31">
      <c r="A90" s="39"/>
      <c r="B90" s="39"/>
      <c r="C90" s="39"/>
      <c r="D90" s="39"/>
      <c r="E90" s="39"/>
      <c r="G90" s="39"/>
      <c r="H90" s="39"/>
      <c r="I90" s="39"/>
      <c r="J90" s="39"/>
      <c r="K90" s="39"/>
      <c r="P90" s="39"/>
      <c r="Q90" s="39"/>
      <c r="R90" s="39"/>
      <c r="S90" s="39"/>
      <c r="T90" s="39"/>
      <c r="U90" s="39"/>
      <c r="V90" s="39"/>
      <c r="W90" s="39"/>
      <c r="X90" s="39"/>
      <c r="Y90" s="39"/>
      <c r="Z90" s="39"/>
      <c r="AA90" s="39"/>
      <c r="AB90" s="39"/>
      <c r="AC90" s="39"/>
      <c r="AD90" s="39"/>
      <c r="AE90" s="39"/>
    </row>
    <row r="91" spans="1:31">
      <c r="A91" s="39"/>
      <c r="B91" s="39"/>
      <c r="C91" s="39"/>
      <c r="D91" s="39"/>
      <c r="E91" s="39"/>
      <c r="G91" s="39"/>
      <c r="H91" s="39"/>
      <c r="I91" s="39"/>
      <c r="J91" s="39"/>
      <c r="K91" s="39"/>
      <c r="P91" s="39"/>
      <c r="Q91" s="39"/>
      <c r="R91" s="39"/>
      <c r="S91" s="39"/>
      <c r="T91" s="39"/>
      <c r="U91" s="39"/>
      <c r="V91" s="39"/>
      <c r="W91" s="39"/>
      <c r="X91" s="39"/>
      <c r="Y91" s="39"/>
      <c r="Z91" s="39"/>
      <c r="AA91" s="39"/>
      <c r="AB91" s="39"/>
      <c r="AC91" s="39"/>
      <c r="AD91" s="39"/>
      <c r="AE91" s="39"/>
    </row>
    <row r="92" spans="1:31">
      <c r="A92" s="39"/>
      <c r="B92" s="39"/>
      <c r="C92" s="39"/>
      <c r="D92" s="39"/>
      <c r="E92" s="39"/>
      <c r="G92" s="39"/>
      <c r="H92" s="39"/>
      <c r="I92" s="39"/>
      <c r="J92" s="39"/>
      <c r="K92" s="39"/>
      <c r="P92" s="39"/>
      <c r="Q92" s="39"/>
      <c r="R92" s="39"/>
      <c r="S92" s="39"/>
      <c r="T92" s="39"/>
      <c r="U92" s="39"/>
      <c r="V92" s="39"/>
      <c r="W92" s="39"/>
      <c r="X92" s="39"/>
      <c r="Y92" s="39"/>
      <c r="Z92" s="39"/>
      <c r="AA92" s="39"/>
      <c r="AB92" s="39"/>
      <c r="AC92" s="39"/>
      <c r="AD92" s="39"/>
      <c r="AE92" s="39"/>
    </row>
    <row r="93" spans="1:31">
      <c r="A93" s="39"/>
      <c r="B93" s="39"/>
      <c r="C93" s="39"/>
      <c r="D93" s="39"/>
      <c r="E93" s="39"/>
      <c r="G93" s="39"/>
      <c r="H93" s="39"/>
      <c r="I93" s="39"/>
      <c r="J93" s="39"/>
      <c r="K93" s="39"/>
      <c r="P93" s="39"/>
      <c r="Q93" s="39"/>
      <c r="R93" s="39"/>
      <c r="S93" s="39"/>
      <c r="T93" s="39"/>
      <c r="U93" s="39"/>
      <c r="V93" s="39"/>
      <c r="W93" s="39"/>
      <c r="X93" s="39"/>
      <c r="Y93" s="39"/>
      <c r="Z93" s="39"/>
      <c r="AA93" s="39"/>
      <c r="AB93" s="39"/>
      <c r="AC93" s="39"/>
      <c r="AD93" s="39"/>
      <c r="AE93" s="39"/>
    </row>
    <row r="94" spans="1:31">
      <c r="A94" s="39"/>
      <c r="B94" s="39"/>
      <c r="C94" s="39"/>
      <c r="D94" s="39"/>
      <c r="E94" s="39"/>
      <c r="G94" s="39"/>
      <c r="H94" s="39"/>
      <c r="I94" s="39"/>
      <c r="J94" s="39"/>
      <c r="K94" s="39"/>
      <c r="P94" s="39"/>
      <c r="Q94" s="39"/>
      <c r="R94" s="39"/>
      <c r="S94" s="39"/>
      <c r="T94" s="39"/>
      <c r="U94" s="39"/>
      <c r="V94" s="39"/>
      <c r="W94" s="39"/>
      <c r="X94" s="39"/>
      <c r="Y94" s="39"/>
      <c r="Z94" s="39"/>
      <c r="AA94" s="39"/>
      <c r="AB94" s="39"/>
      <c r="AC94" s="39"/>
      <c r="AD94" s="39"/>
      <c r="AE94" s="39"/>
    </row>
    <row r="95" spans="1:31">
      <c r="A95" s="39"/>
      <c r="B95" s="39"/>
      <c r="C95" s="39"/>
      <c r="D95" s="39"/>
      <c r="E95" s="39"/>
      <c r="G95" s="39"/>
      <c r="H95" s="39"/>
      <c r="I95" s="39"/>
      <c r="J95" s="39"/>
      <c r="K95" s="39"/>
      <c r="P95" s="39"/>
      <c r="Q95" s="39"/>
      <c r="R95" s="39"/>
      <c r="S95" s="39"/>
      <c r="T95" s="39"/>
      <c r="U95" s="39"/>
      <c r="V95" s="39"/>
      <c r="W95" s="39"/>
      <c r="X95" s="39"/>
      <c r="Y95" s="39"/>
      <c r="Z95" s="39"/>
      <c r="AA95" s="39"/>
      <c r="AB95" s="39"/>
      <c r="AC95" s="39"/>
      <c r="AD95" s="39"/>
      <c r="AE95" s="39"/>
    </row>
    <row r="96" spans="1:31">
      <c r="A96" s="39"/>
      <c r="B96" s="39"/>
      <c r="C96" s="39"/>
      <c r="D96" s="39"/>
      <c r="E96" s="39"/>
      <c r="G96" s="39"/>
      <c r="H96" s="39"/>
      <c r="I96" s="39"/>
      <c r="J96" s="39"/>
      <c r="K96" s="39"/>
      <c r="P96" s="39"/>
      <c r="Q96" s="39"/>
      <c r="R96" s="39"/>
      <c r="S96" s="39"/>
      <c r="T96" s="39"/>
      <c r="U96" s="39"/>
      <c r="V96" s="39"/>
      <c r="W96" s="39"/>
      <c r="X96" s="39"/>
      <c r="Y96" s="39"/>
      <c r="Z96" s="39"/>
      <c r="AA96" s="39"/>
      <c r="AB96" s="39"/>
      <c r="AC96" s="39"/>
      <c r="AD96" s="39"/>
      <c r="AE96" s="39"/>
    </row>
    <row r="97" spans="1:31">
      <c r="A97" s="39"/>
      <c r="B97" s="39"/>
      <c r="C97" s="39"/>
      <c r="D97" s="39"/>
      <c r="E97" s="39"/>
      <c r="G97" s="39"/>
      <c r="H97" s="39"/>
      <c r="I97" s="39"/>
      <c r="J97" s="39"/>
      <c r="K97" s="39"/>
      <c r="P97" s="39"/>
      <c r="Q97" s="39"/>
      <c r="R97" s="39"/>
      <c r="S97" s="39"/>
      <c r="T97" s="39"/>
      <c r="U97" s="39"/>
      <c r="V97" s="39"/>
      <c r="W97" s="39"/>
      <c r="X97" s="39"/>
      <c r="Y97" s="39"/>
      <c r="Z97" s="39"/>
      <c r="AA97" s="39"/>
      <c r="AB97" s="39"/>
      <c r="AC97" s="39"/>
      <c r="AD97" s="39"/>
      <c r="AE97" s="39"/>
    </row>
    <row r="98" spans="1:31">
      <c r="A98" s="39"/>
      <c r="B98" s="39"/>
      <c r="C98" s="39"/>
      <c r="D98" s="39"/>
      <c r="E98" s="39"/>
      <c r="G98" s="39"/>
      <c r="H98" s="39"/>
      <c r="I98" s="39"/>
      <c r="J98" s="39"/>
      <c r="K98" s="39"/>
      <c r="P98" s="39"/>
      <c r="Q98" s="39"/>
      <c r="R98" s="39"/>
      <c r="S98" s="39"/>
      <c r="T98" s="39"/>
      <c r="U98" s="39"/>
      <c r="V98" s="39"/>
      <c r="W98" s="39"/>
      <c r="X98" s="39"/>
      <c r="Y98" s="39"/>
      <c r="Z98" s="39"/>
      <c r="AA98" s="39"/>
      <c r="AB98" s="39"/>
      <c r="AC98" s="39"/>
      <c r="AD98" s="39"/>
      <c r="AE98" s="39"/>
    </row>
    <row r="99" spans="1:31">
      <c r="A99" s="39"/>
      <c r="B99" s="39"/>
      <c r="C99" s="39"/>
      <c r="D99" s="39"/>
      <c r="E99" s="39"/>
      <c r="G99" s="39"/>
      <c r="H99" s="39"/>
      <c r="I99" s="39"/>
      <c r="J99" s="39"/>
      <c r="K99" s="39"/>
      <c r="P99" s="39"/>
      <c r="Q99" s="39"/>
      <c r="R99" s="39"/>
      <c r="S99" s="39"/>
      <c r="T99" s="39"/>
      <c r="U99" s="39"/>
      <c r="V99" s="39"/>
      <c r="W99" s="39"/>
      <c r="X99" s="39"/>
      <c r="Y99" s="39"/>
      <c r="Z99" s="39"/>
      <c r="AA99" s="39"/>
      <c r="AB99" s="39"/>
      <c r="AC99" s="39"/>
      <c r="AD99" s="39"/>
      <c r="AE99" s="39"/>
    </row>
    <row r="100" spans="1:31">
      <c r="A100" s="39"/>
      <c r="B100" s="39"/>
      <c r="C100" s="39"/>
      <c r="D100" s="39"/>
      <c r="E100" s="39"/>
      <c r="G100" s="39"/>
      <c r="H100" s="39"/>
      <c r="I100" s="39"/>
      <c r="J100" s="39"/>
      <c r="K100" s="39"/>
      <c r="P100" s="39"/>
      <c r="Q100" s="39"/>
      <c r="R100" s="39"/>
      <c r="S100" s="39"/>
      <c r="T100" s="39"/>
      <c r="U100" s="39"/>
      <c r="V100" s="39"/>
      <c r="W100" s="39"/>
      <c r="X100" s="39"/>
      <c r="Y100" s="39"/>
      <c r="Z100" s="39"/>
      <c r="AA100" s="39"/>
      <c r="AB100" s="39"/>
      <c r="AC100" s="39"/>
      <c r="AD100" s="39"/>
      <c r="AE100" s="39"/>
    </row>
    <row r="101" spans="1:31">
      <c r="A101" s="39"/>
      <c r="B101" s="39"/>
      <c r="C101" s="39"/>
      <c r="D101" s="39"/>
      <c r="E101" s="39"/>
      <c r="G101" s="39"/>
      <c r="H101" s="39"/>
      <c r="I101" s="39"/>
      <c r="J101" s="39"/>
      <c r="K101" s="39"/>
      <c r="P101" s="39"/>
      <c r="Q101" s="39"/>
      <c r="R101" s="39"/>
      <c r="S101" s="39"/>
      <c r="T101" s="39"/>
      <c r="U101" s="39"/>
      <c r="V101" s="39"/>
      <c r="W101" s="39"/>
      <c r="X101" s="39"/>
      <c r="Y101" s="39"/>
      <c r="Z101" s="39"/>
      <c r="AA101" s="39"/>
      <c r="AB101" s="39"/>
      <c r="AC101" s="39"/>
      <c r="AD101" s="39"/>
      <c r="AE101" s="39"/>
    </row>
    <row r="102" spans="1:31">
      <c r="A102" s="39"/>
      <c r="P102" s="39"/>
      <c r="Q102" s="39"/>
      <c r="R102" s="39"/>
      <c r="S102" s="39"/>
      <c r="T102" s="39"/>
      <c r="U102" s="39"/>
      <c r="V102" s="39"/>
      <c r="W102" s="39"/>
      <c r="X102" s="39"/>
      <c r="Y102" s="39"/>
      <c r="Z102" s="39"/>
      <c r="AA102" s="39"/>
      <c r="AB102" s="39"/>
      <c r="AC102" s="39"/>
      <c r="AD102" s="39"/>
      <c r="AE102" s="39"/>
    </row>
    <row r="103" spans="1:31">
      <c r="P103" s="39"/>
      <c r="Q103" s="39"/>
      <c r="R103" s="39"/>
      <c r="S103" s="39"/>
      <c r="T103" s="39"/>
      <c r="U103" s="39"/>
      <c r="V103" s="39"/>
      <c r="W103" s="39"/>
      <c r="X103" s="39"/>
      <c r="Y103" s="39"/>
      <c r="Z103" s="39"/>
      <c r="AA103" s="39"/>
      <c r="AB103" s="39"/>
      <c r="AC103" s="39"/>
      <c r="AD103" s="39"/>
      <c r="AE103" s="39"/>
    </row>
    <row r="104" spans="1:31">
      <c r="P104" s="39"/>
      <c r="Q104" s="39"/>
      <c r="R104" s="39"/>
      <c r="S104" s="39"/>
      <c r="T104" s="39"/>
      <c r="U104" s="39"/>
      <c r="V104" s="39"/>
      <c r="W104" s="39"/>
      <c r="X104" s="39"/>
      <c r="Y104" s="39"/>
      <c r="Z104" s="39"/>
      <c r="AA104" s="39"/>
      <c r="AB104" s="39"/>
      <c r="AC104" s="39"/>
      <c r="AD104" s="39"/>
      <c r="AE104" s="39"/>
    </row>
    <row r="105" spans="1:31">
      <c r="P105" s="39"/>
      <c r="Q105" s="39"/>
      <c r="R105" s="39"/>
      <c r="S105" s="39"/>
      <c r="T105" s="39"/>
      <c r="U105" s="39"/>
      <c r="V105" s="39"/>
      <c r="W105" s="39"/>
      <c r="X105" s="39"/>
      <c r="Y105" s="39"/>
      <c r="Z105" s="39"/>
      <c r="AA105" s="39"/>
      <c r="AB105" s="39"/>
      <c r="AC105" s="39"/>
      <c r="AD105" s="39"/>
      <c r="AE105" s="39"/>
    </row>
    <row r="106" spans="1:31">
      <c r="P106" s="39"/>
      <c r="Q106" s="39"/>
      <c r="R106" s="39"/>
      <c r="S106" s="39"/>
      <c r="T106" s="39"/>
      <c r="U106" s="39"/>
      <c r="V106" s="39"/>
      <c r="W106" s="39"/>
      <c r="X106" s="39"/>
      <c r="Y106" s="39"/>
      <c r="Z106" s="39"/>
      <c r="AA106" s="39"/>
      <c r="AB106" s="39"/>
      <c r="AC106" s="39"/>
      <c r="AD106" s="39"/>
      <c r="AE106" s="39"/>
    </row>
    <row r="107" spans="1:31">
      <c r="P107" s="39"/>
      <c r="Q107" s="39"/>
      <c r="R107" s="39"/>
      <c r="S107" s="39"/>
      <c r="T107" s="39"/>
      <c r="U107" s="39"/>
      <c r="V107" s="39"/>
      <c r="W107" s="39"/>
      <c r="X107" s="39"/>
      <c r="Y107" s="39"/>
      <c r="Z107" s="39"/>
      <c r="AA107" s="39"/>
      <c r="AB107" s="39"/>
      <c r="AC107" s="39"/>
      <c r="AD107" s="39"/>
      <c r="AE107" s="39"/>
    </row>
    <row r="108" spans="1:31">
      <c r="P108" s="39"/>
      <c r="Q108" s="39"/>
      <c r="R108" s="39"/>
      <c r="S108" s="39"/>
      <c r="T108" s="39"/>
      <c r="U108" s="39"/>
      <c r="V108" s="39"/>
      <c r="W108" s="39"/>
      <c r="X108" s="39"/>
      <c r="Y108" s="39"/>
      <c r="Z108" s="39"/>
      <c r="AA108" s="39"/>
      <c r="AB108" s="39"/>
      <c r="AC108" s="39"/>
      <c r="AD108" s="39"/>
      <c r="AE108" s="39"/>
    </row>
    <row r="109" spans="1:31">
      <c r="P109" s="39"/>
      <c r="Q109" s="39"/>
      <c r="R109" s="39"/>
      <c r="S109" s="39"/>
      <c r="T109" s="39"/>
      <c r="U109" s="39"/>
      <c r="V109" s="39"/>
      <c r="W109" s="39"/>
      <c r="X109" s="39"/>
      <c r="Y109" s="39"/>
      <c r="Z109" s="39"/>
      <c r="AA109" s="39"/>
      <c r="AB109" s="39"/>
      <c r="AC109" s="39"/>
      <c r="AD109" s="39"/>
      <c r="AE109" s="39"/>
    </row>
    <row r="110" spans="1:31">
      <c r="P110" s="39"/>
      <c r="Q110" s="39"/>
      <c r="R110" s="39"/>
      <c r="S110" s="39"/>
      <c r="T110" s="39"/>
      <c r="U110" s="39"/>
      <c r="V110" s="39"/>
      <c r="W110" s="39"/>
      <c r="X110" s="39"/>
      <c r="Y110" s="39"/>
      <c r="Z110" s="39"/>
      <c r="AA110" s="39"/>
      <c r="AB110" s="39"/>
      <c r="AC110" s="39"/>
      <c r="AD110" s="39"/>
      <c r="AE110" s="39"/>
    </row>
    <row r="111" spans="1:31">
      <c r="P111" s="39"/>
      <c r="Q111" s="39"/>
      <c r="R111" s="39"/>
      <c r="S111" s="39"/>
      <c r="T111" s="39"/>
      <c r="U111" s="39"/>
      <c r="V111" s="39"/>
      <c r="W111" s="39"/>
      <c r="X111" s="39"/>
      <c r="Y111" s="39"/>
      <c r="Z111" s="39"/>
      <c r="AA111" s="39"/>
      <c r="AB111" s="39"/>
      <c r="AC111" s="39"/>
      <c r="AD111" s="39"/>
      <c r="AE111" s="39"/>
    </row>
    <row r="112" spans="1:31">
      <c r="P112" s="39"/>
      <c r="Q112" s="39"/>
      <c r="R112" s="39"/>
      <c r="S112" s="39"/>
      <c r="T112" s="39"/>
      <c r="U112" s="39"/>
      <c r="V112" s="39"/>
      <c r="W112" s="39"/>
      <c r="X112" s="39"/>
      <c r="Y112" s="39"/>
      <c r="Z112" s="39"/>
      <c r="AA112" s="39"/>
      <c r="AB112" s="39"/>
      <c r="AC112" s="39"/>
      <c r="AD112" s="39"/>
      <c r="AE112" s="39"/>
    </row>
    <row r="113" spans="16:31">
      <c r="P113" s="39"/>
      <c r="Q113" s="39"/>
      <c r="R113" s="39"/>
      <c r="S113" s="39"/>
      <c r="T113" s="39"/>
      <c r="U113" s="39"/>
      <c r="V113" s="39"/>
      <c r="W113" s="39"/>
      <c r="X113" s="39"/>
      <c r="Y113" s="39"/>
      <c r="Z113" s="39"/>
      <c r="AA113" s="39"/>
      <c r="AB113" s="39"/>
      <c r="AC113" s="39"/>
      <c r="AD113" s="39"/>
      <c r="AE113" s="39"/>
    </row>
    <row r="114" spans="16:31">
      <c r="P114" s="39"/>
      <c r="Q114" s="39"/>
      <c r="R114" s="39"/>
      <c r="S114" s="39"/>
      <c r="T114" s="39"/>
      <c r="U114" s="39"/>
      <c r="V114" s="39"/>
      <c r="W114" s="39"/>
      <c r="X114" s="39"/>
      <c r="Y114" s="39"/>
      <c r="Z114" s="39"/>
      <c r="AA114" s="39"/>
      <c r="AB114" s="39"/>
      <c r="AC114" s="39"/>
      <c r="AD114" s="39"/>
      <c r="AE114" s="39"/>
    </row>
    <row r="115" spans="16:31">
      <c r="P115" s="39"/>
      <c r="Q115" s="39"/>
      <c r="R115" s="39"/>
      <c r="S115" s="39"/>
      <c r="T115" s="39"/>
      <c r="U115" s="39"/>
      <c r="V115" s="39"/>
      <c r="W115" s="39"/>
      <c r="X115" s="39"/>
      <c r="Y115" s="39"/>
      <c r="Z115" s="39"/>
      <c r="AA115" s="39"/>
      <c r="AB115" s="39"/>
      <c r="AC115" s="39"/>
      <c r="AD115" s="39"/>
      <c r="AE115" s="39"/>
    </row>
    <row r="116" spans="16:31">
      <c r="P116" s="39"/>
      <c r="Q116" s="39"/>
      <c r="R116" s="39"/>
      <c r="S116" s="39"/>
      <c r="T116" s="39"/>
      <c r="U116" s="39"/>
      <c r="V116" s="39"/>
      <c r="W116" s="39"/>
      <c r="X116" s="39"/>
      <c r="Y116" s="39"/>
      <c r="Z116" s="39"/>
      <c r="AA116" s="39"/>
      <c r="AB116" s="39"/>
      <c r="AC116" s="39"/>
      <c r="AD116" s="39"/>
      <c r="AE116" s="39"/>
    </row>
    <row r="117" spans="16:31">
      <c r="P117" s="39"/>
      <c r="Q117" s="39"/>
      <c r="R117" s="39"/>
      <c r="S117" s="39"/>
      <c r="T117" s="39"/>
      <c r="U117" s="39"/>
      <c r="V117" s="39"/>
      <c r="W117" s="39"/>
      <c r="X117" s="39"/>
      <c r="Y117" s="39"/>
      <c r="Z117" s="39"/>
      <c r="AA117" s="39"/>
      <c r="AB117" s="39"/>
      <c r="AC117" s="39"/>
      <c r="AD117" s="39"/>
      <c r="AE117" s="39"/>
    </row>
    <row r="118" spans="16:31">
      <c r="P118" s="39"/>
      <c r="Q118" s="39"/>
      <c r="R118" s="39"/>
      <c r="S118" s="39"/>
      <c r="T118" s="39"/>
      <c r="U118" s="39"/>
      <c r="V118" s="39"/>
      <c r="W118" s="39"/>
      <c r="X118" s="39"/>
      <c r="Y118" s="39"/>
      <c r="Z118" s="39"/>
      <c r="AA118" s="39"/>
      <c r="AB118" s="39"/>
      <c r="AC118" s="39"/>
      <c r="AD118" s="39"/>
      <c r="AE118" s="39"/>
    </row>
    <row r="119" spans="16:31">
      <c r="P119" s="39"/>
      <c r="Q119" s="39"/>
      <c r="R119" s="39"/>
      <c r="S119" s="39"/>
      <c r="T119" s="39"/>
      <c r="U119" s="39"/>
      <c r="V119" s="39"/>
      <c r="W119" s="39"/>
      <c r="X119" s="39"/>
      <c r="Y119" s="39"/>
      <c r="Z119" s="39"/>
      <c r="AA119" s="39"/>
      <c r="AB119" s="39"/>
      <c r="AC119" s="39"/>
      <c r="AD119" s="39"/>
      <c r="AE119" s="39"/>
    </row>
    <row r="120" spans="16:31">
      <c r="P120" s="39"/>
      <c r="Q120" s="39"/>
      <c r="R120" s="39"/>
      <c r="S120" s="39"/>
      <c r="T120" s="39"/>
      <c r="U120" s="39"/>
      <c r="V120" s="39"/>
      <c r="W120" s="39"/>
      <c r="X120" s="39"/>
      <c r="Y120" s="39"/>
      <c r="Z120" s="39"/>
      <c r="AA120" s="39"/>
      <c r="AB120" s="39"/>
      <c r="AC120" s="39"/>
      <c r="AD120" s="39"/>
      <c r="AE120" s="39"/>
    </row>
    <row r="121" spans="16:31">
      <c r="P121" s="39"/>
      <c r="Q121" s="39"/>
      <c r="R121" s="39"/>
      <c r="S121" s="39"/>
      <c r="T121" s="39"/>
      <c r="U121" s="39"/>
      <c r="V121" s="39"/>
      <c r="W121" s="39"/>
      <c r="X121" s="39"/>
      <c r="Y121" s="39"/>
      <c r="Z121" s="39"/>
      <c r="AA121" s="39"/>
      <c r="AB121" s="39"/>
      <c r="AC121" s="39"/>
      <c r="AD121" s="39"/>
      <c r="AE121" s="39"/>
    </row>
    <row r="122" spans="16:31">
      <c r="P122" s="39"/>
      <c r="Q122" s="39"/>
      <c r="R122" s="39"/>
      <c r="S122" s="39"/>
      <c r="T122" s="39"/>
      <c r="U122" s="39"/>
      <c r="V122" s="39"/>
      <c r="W122" s="39"/>
      <c r="X122" s="39"/>
      <c r="Y122" s="39"/>
      <c r="Z122" s="39"/>
      <c r="AA122" s="39"/>
      <c r="AB122" s="39"/>
      <c r="AC122" s="39"/>
      <c r="AD122" s="39"/>
      <c r="AE122" s="39"/>
    </row>
    <row r="123" spans="16:31">
      <c r="P123" s="39"/>
      <c r="Q123" s="39"/>
      <c r="R123" s="39"/>
      <c r="S123" s="39"/>
      <c r="T123" s="39"/>
      <c r="U123" s="39"/>
      <c r="V123" s="39"/>
      <c r="W123" s="39"/>
      <c r="X123" s="39"/>
      <c r="Y123" s="39"/>
      <c r="Z123" s="39"/>
      <c r="AA123" s="39"/>
      <c r="AB123" s="39"/>
      <c r="AC123" s="39"/>
      <c r="AD123" s="39"/>
      <c r="AE123" s="39"/>
    </row>
    <row r="124" spans="16:31">
      <c r="P124" s="39"/>
      <c r="Q124" s="39"/>
      <c r="R124" s="39"/>
      <c r="S124" s="39"/>
      <c r="T124" s="39"/>
      <c r="U124" s="39"/>
      <c r="V124" s="39"/>
      <c r="W124" s="39"/>
      <c r="X124" s="39"/>
      <c r="Y124" s="39"/>
      <c r="Z124" s="39"/>
      <c r="AA124" s="39"/>
      <c r="AB124" s="39"/>
      <c r="AC124" s="39"/>
      <c r="AD124" s="39"/>
      <c r="AE124" s="39"/>
    </row>
    <row r="125" spans="16:31">
      <c r="P125" s="39"/>
      <c r="Q125" s="39"/>
      <c r="R125" s="39"/>
      <c r="S125" s="39"/>
      <c r="T125" s="39"/>
      <c r="U125" s="39"/>
      <c r="V125" s="39"/>
      <c r="W125" s="39"/>
      <c r="X125" s="39"/>
      <c r="Y125" s="39"/>
      <c r="Z125" s="39"/>
      <c r="AA125" s="39"/>
      <c r="AB125" s="39"/>
      <c r="AC125" s="39"/>
      <c r="AD125" s="39"/>
      <c r="AE125" s="39"/>
    </row>
    <row r="126" spans="16:31">
      <c r="P126" s="39"/>
      <c r="Q126" s="39"/>
      <c r="R126" s="39"/>
      <c r="S126" s="39"/>
      <c r="T126" s="39"/>
      <c r="U126" s="39"/>
      <c r="V126" s="39"/>
      <c r="W126" s="39"/>
      <c r="X126" s="39"/>
      <c r="Y126" s="39"/>
      <c r="Z126" s="39"/>
      <c r="AA126" s="39"/>
      <c r="AB126" s="39"/>
      <c r="AC126" s="39"/>
      <c r="AD126" s="39"/>
      <c r="AE126" s="39"/>
    </row>
    <row r="127" spans="16:31">
      <c r="P127" s="39"/>
      <c r="Q127" s="39"/>
      <c r="R127" s="39"/>
      <c r="S127" s="39"/>
      <c r="T127" s="39"/>
      <c r="U127" s="39"/>
      <c r="V127" s="39"/>
      <c r="W127" s="39"/>
      <c r="X127" s="39"/>
      <c r="Y127" s="39"/>
      <c r="Z127" s="39"/>
      <c r="AA127" s="39"/>
      <c r="AB127" s="39"/>
      <c r="AC127" s="39"/>
      <c r="AD127" s="39"/>
      <c r="AE127" s="39"/>
    </row>
    <row r="128" spans="16:31">
      <c r="P128" s="39"/>
      <c r="Q128" s="39"/>
      <c r="R128" s="39"/>
      <c r="S128" s="39"/>
      <c r="T128" s="39"/>
      <c r="U128" s="39"/>
      <c r="V128" s="39"/>
      <c r="W128" s="39"/>
      <c r="X128" s="39"/>
      <c r="Y128" s="39"/>
      <c r="Z128" s="39"/>
      <c r="AA128" s="39"/>
      <c r="AB128" s="39"/>
      <c r="AC128" s="39"/>
      <c r="AD128" s="39"/>
      <c r="AE128" s="39"/>
    </row>
    <row r="129" spans="16:31">
      <c r="P129" s="39"/>
      <c r="Q129" s="39"/>
      <c r="R129" s="39"/>
      <c r="S129" s="39"/>
      <c r="T129" s="39"/>
      <c r="U129" s="39"/>
      <c r="V129" s="39"/>
      <c r="W129" s="39"/>
      <c r="X129" s="39"/>
      <c r="Y129" s="39"/>
      <c r="Z129" s="39"/>
      <c r="AA129" s="39"/>
      <c r="AB129" s="39"/>
      <c r="AC129" s="39"/>
      <c r="AD129" s="39"/>
      <c r="AE129" s="39"/>
    </row>
    <row r="130" spans="16:31">
      <c r="P130" s="39"/>
      <c r="Q130" s="39"/>
      <c r="R130" s="39"/>
      <c r="S130" s="39"/>
      <c r="T130" s="39"/>
      <c r="U130" s="39"/>
      <c r="V130" s="39"/>
      <c r="W130" s="39"/>
      <c r="X130" s="39"/>
      <c r="Y130" s="39"/>
      <c r="Z130" s="39"/>
      <c r="AA130" s="39"/>
      <c r="AB130" s="39"/>
      <c r="AC130" s="39"/>
      <c r="AD130" s="39"/>
      <c r="AE130" s="39"/>
    </row>
    <row r="131" spans="16:31">
      <c r="P131" s="39"/>
      <c r="Q131" s="39"/>
      <c r="R131" s="39"/>
      <c r="S131" s="39"/>
      <c r="T131" s="39"/>
      <c r="U131" s="39"/>
      <c r="V131" s="39"/>
      <c r="W131" s="39"/>
      <c r="X131" s="39"/>
      <c r="Y131" s="39"/>
      <c r="Z131" s="39"/>
      <c r="AA131" s="39"/>
      <c r="AB131" s="39"/>
      <c r="AC131" s="39"/>
      <c r="AD131" s="39"/>
      <c r="AE131" s="39"/>
    </row>
    <row r="132" spans="16:31">
      <c r="P132" s="39"/>
      <c r="Q132" s="39"/>
      <c r="R132" s="39"/>
      <c r="S132" s="39"/>
      <c r="T132" s="39"/>
      <c r="U132" s="39"/>
      <c r="V132" s="39"/>
      <c r="W132" s="39"/>
      <c r="X132" s="39"/>
      <c r="Y132" s="39"/>
      <c r="Z132" s="39"/>
      <c r="AA132" s="39"/>
      <c r="AB132" s="39"/>
      <c r="AC132" s="39"/>
      <c r="AD132" s="39"/>
      <c r="AE132" s="39"/>
    </row>
    <row r="133" spans="16:31">
      <c r="P133" s="39"/>
      <c r="Q133" s="39"/>
      <c r="R133" s="39"/>
      <c r="S133" s="39"/>
      <c r="T133" s="39"/>
      <c r="U133" s="39"/>
      <c r="V133" s="39"/>
      <c r="W133" s="39"/>
      <c r="X133" s="39"/>
      <c r="Y133" s="39"/>
      <c r="Z133" s="39"/>
      <c r="AA133" s="39"/>
      <c r="AB133" s="39"/>
      <c r="AC133" s="39"/>
      <c r="AD133" s="39"/>
      <c r="AE133" s="39"/>
    </row>
    <row r="134" spans="16:31">
      <c r="P134" s="39"/>
      <c r="Q134" s="39"/>
      <c r="R134" s="39"/>
      <c r="S134" s="39"/>
      <c r="T134" s="39"/>
      <c r="U134" s="39"/>
      <c r="V134" s="39"/>
      <c r="W134" s="39"/>
      <c r="X134" s="39"/>
      <c r="Y134" s="39"/>
      <c r="Z134" s="39"/>
      <c r="AA134" s="39"/>
      <c r="AB134" s="39"/>
      <c r="AC134" s="39"/>
      <c r="AD134" s="39"/>
      <c r="AE134" s="39"/>
    </row>
    <row r="135" spans="16:31">
      <c r="P135" s="39"/>
      <c r="Q135" s="39"/>
      <c r="R135" s="39"/>
      <c r="S135" s="39"/>
      <c r="T135" s="39"/>
      <c r="U135" s="39"/>
      <c r="V135" s="39"/>
      <c r="W135" s="39"/>
      <c r="X135" s="39"/>
      <c r="Y135" s="39"/>
      <c r="Z135" s="39"/>
      <c r="AA135" s="39"/>
      <c r="AB135" s="39"/>
      <c r="AC135" s="39"/>
      <c r="AD135" s="39"/>
      <c r="AE135" s="39"/>
    </row>
    <row r="136" spans="16:31">
      <c r="P136" s="39"/>
      <c r="Q136" s="39"/>
      <c r="R136" s="39"/>
      <c r="S136" s="39"/>
      <c r="T136" s="39"/>
      <c r="U136" s="39"/>
      <c r="V136" s="39"/>
      <c r="W136" s="39"/>
      <c r="X136" s="39"/>
      <c r="Y136" s="39"/>
      <c r="Z136" s="39"/>
      <c r="AA136" s="39"/>
      <c r="AB136" s="39"/>
      <c r="AC136" s="39"/>
      <c r="AD136" s="39"/>
      <c r="AE136" s="39"/>
    </row>
    <row r="137" spans="16:31">
      <c r="P137" s="39"/>
      <c r="Q137" s="39"/>
      <c r="R137" s="39"/>
      <c r="S137" s="39"/>
      <c r="T137" s="39"/>
      <c r="U137" s="39"/>
      <c r="V137" s="39"/>
      <c r="W137" s="39"/>
      <c r="X137" s="39"/>
      <c r="Y137" s="39"/>
      <c r="Z137" s="39"/>
      <c r="AA137" s="39"/>
      <c r="AB137" s="39"/>
      <c r="AC137" s="39"/>
      <c r="AD137" s="39"/>
      <c r="AE137" s="39"/>
    </row>
    <row r="138" spans="16:31">
      <c r="P138" s="39"/>
      <c r="Q138" s="39"/>
      <c r="R138" s="39"/>
      <c r="S138" s="39"/>
      <c r="T138" s="39"/>
      <c r="U138" s="39"/>
      <c r="V138" s="39"/>
      <c r="W138" s="39"/>
      <c r="X138" s="39"/>
      <c r="Y138" s="39"/>
      <c r="Z138" s="39"/>
      <c r="AA138" s="39"/>
      <c r="AB138" s="39"/>
      <c r="AC138" s="39"/>
      <c r="AD138" s="39"/>
      <c r="AE138" s="39"/>
    </row>
    <row r="139" spans="16:31">
      <c r="P139" s="39"/>
      <c r="Q139" s="39"/>
      <c r="R139" s="39"/>
      <c r="S139" s="39"/>
      <c r="T139" s="39"/>
      <c r="U139" s="39"/>
      <c r="V139" s="39"/>
      <c r="W139" s="39"/>
      <c r="X139" s="39"/>
      <c r="Y139" s="39"/>
      <c r="Z139" s="39"/>
      <c r="AA139" s="39"/>
      <c r="AB139" s="39"/>
      <c r="AC139" s="39"/>
      <c r="AD139" s="39"/>
      <c r="AE139" s="39"/>
    </row>
    <row r="140" spans="16:31">
      <c r="P140" s="39"/>
      <c r="Q140" s="39"/>
      <c r="R140" s="39"/>
      <c r="S140" s="39"/>
      <c r="T140" s="39"/>
      <c r="U140" s="39"/>
      <c r="V140" s="39"/>
      <c r="W140" s="39"/>
      <c r="X140" s="39"/>
      <c r="Y140" s="39"/>
      <c r="Z140" s="39"/>
      <c r="AA140" s="39"/>
      <c r="AB140" s="39"/>
      <c r="AC140" s="39"/>
      <c r="AD140" s="39"/>
      <c r="AE140" s="39"/>
    </row>
    <row r="141" spans="16:31">
      <c r="P141" s="39"/>
      <c r="Q141" s="39"/>
      <c r="R141" s="39"/>
      <c r="S141" s="39"/>
      <c r="T141" s="39"/>
      <c r="U141" s="39"/>
      <c r="V141" s="39"/>
      <c r="W141" s="39"/>
      <c r="X141" s="39"/>
      <c r="Y141" s="39"/>
      <c r="Z141" s="39"/>
      <c r="AA141" s="39"/>
      <c r="AB141" s="39"/>
      <c r="AC141" s="39"/>
      <c r="AD141" s="39"/>
      <c r="AE141" s="39"/>
    </row>
    <row r="142" spans="16:31">
      <c r="P142" s="39"/>
      <c r="Q142" s="39"/>
      <c r="R142" s="39"/>
      <c r="S142" s="39"/>
      <c r="T142" s="39"/>
      <c r="U142" s="39"/>
      <c r="V142" s="39"/>
      <c r="W142" s="39"/>
      <c r="X142" s="39"/>
      <c r="Y142" s="39"/>
      <c r="Z142" s="39"/>
      <c r="AA142" s="39"/>
      <c r="AB142" s="39"/>
      <c r="AC142" s="39"/>
      <c r="AD142" s="39"/>
      <c r="AE142" s="39"/>
    </row>
    <row r="143" spans="16:31">
      <c r="P143" s="39"/>
      <c r="Q143" s="39"/>
      <c r="R143" s="39"/>
      <c r="S143" s="39"/>
      <c r="T143" s="39"/>
      <c r="U143" s="39"/>
      <c r="V143" s="39"/>
      <c r="W143" s="39"/>
      <c r="X143" s="39"/>
      <c r="Y143" s="39"/>
      <c r="Z143" s="39"/>
      <c r="AA143" s="39"/>
      <c r="AB143" s="39"/>
      <c r="AC143" s="39"/>
      <c r="AD143" s="39"/>
      <c r="AE143" s="39"/>
    </row>
    <row r="144" spans="16:31">
      <c r="P144" s="39"/>
      <c r="Q144" s="39"/>
      <c r="R144" s="39"/>
      <c r="S144" s="39"/>
      <c r="T144" s="39"/>
      <c r="U144" s="39"/>
      <c r="V144" s="39"/>
      <c r="W144" s="39"/>
      <c r="X144" s="39"/>
      <c r="Y144" s="39"/>
      <c r="Z144" s="39"/>
      <c r="AA144" s="39"/>
      <c r="AB144" s="39"/>
      <c r="AC144" s="39"/>
      <c r="AD144" s="39"/>
      <c r="AE144" s="39"/>
    </row>
    <row r="145" spans="16:31">
      <c r="P145" s="39"/>
      <c r="Q145" s="39"/>
      <c r="R145" s="39"/>
      <c r="S145" s="39"/>
      <c r="T145" s="39"/>
      <c r="U145" s="39"/>
      <c r="V145" s="39"/>
      <c r="W145" s="39"/>
      <c r="X145" s="39"/>
      <c r="Y145" s="39"/>
      <c r="Z145" s="39"/>
      <c r="AA145" s="39"/>
      <c r="AB145" s="39"/>
      <c r="AC145" s="39"/>
      <c r="AD145" s="39"/>
      <c r="AE145" s="39"/>
    </row>
    <row r="146" spans="16:31">
      <c r="P146" s="39"/>
      <c r="Q146" s="39"/>
      <c r="R146" s="39"/>
      <c r="S146" s="39"/>
      <c r="T146" s="39"/>
      <c r="U146" s="39"/>
      <c r="V146" s="39"/>
      <c r="W146" s="39"/>
      <c r="X146" s="39"/>
      <c r="Y146" s="39"/>
      <c r="Z146" s="39"/>
      <c r="AA146" s="39"/>
      <c r="AB146" s="39"/>
      <c r="AC146" s="39"/>
      <c r="AD146" s="39"/>
      <c r="AE146" s="39"/>
    </row>
    <row r="147" spans="16:31">
      <c r="P147" s="39"/>
      <c r="Q147" s="39"/>
      <c r="R147" s="39"/>
      <c r="S147" s="39"/>
      <c r="T147" s="39"/>
      <c r="U147" s="39"/>
      <c r="V147" s="39"/>
      <c r="W147" s="39"/>
      <c r="X147" s="39"/>
      <c r="Y147" s="39"/>
      <c r="Z147" s="39"/>
      <c r="AA147" s="39"/>
      <c r="AB147" s="39"/>
      <c r="AC147" s="39"/>
      <c r="AD147" s="39"/>
      <c r="AE147" s="39"/>
    </row>
    <row r="148" spans="16:31">
      <c r="P148" s="39"/>
      <c r="Q148" s="39"/>
      <c r="R148" s="39"/>
      <c r="S148" s="39"/>
      <c r="T148" s="39"/>
      <c r="U148" s="39"/>
      <c r="V148" s="39"/>
      <c r="W148" s="39"/>
      <c r="X148" s="39"/>
      <c r="Y148" s="39"/>
      <c r="Z148" s="39"/>
      <c r="AA148" s="39"/>
      <c r="AB148" s="39"/>
      <c r="AC148" s="39"/>
      <c r="AD148" s="39"/>
      <c r="AE148" s="39"/>
    </row>
    <row r="149" spans="16:31">
      <c r="P149" s="39"/>
      <c r="Q149" s="39"/>
      <c r="R149" s="39"/>
      <c r="S149" s="39"/>
      <c r="T149" s="39"/>
      <c r="U149" s="39"/>
      <c r="V149" s="39"/>
      <c r="W149" s="39"/>
      <c r="X149" s="39"/>
      <c r="Y149" s="39"/>
      <c r="Z149" s="39"/>
      <c r="AA149" s="39"/>
      <c r="AB149" s="39"/>
      <c r="AC149" s="39"/>
      <c r="AD149" s="39"/>
      <c r="AE149" s="39"/>
    </row>
    <row r="150" spans="16:31">
      <c r="P150" s="39"/>
      <c r="Q150" s="39"/>
      <c r="R150" s="39"/>
      <c r="S150" s="39"/>
      <c r="T150" s="39"/>
      <c r="U150" s="39"/>
      <c r="V150" s="39"/>
      <c r="W150" s="39"/>
      <c r="X150" s="39"/>
      <c r="Y150" s="39"/>
      <c r="Z150" s="39"/>
      <c r="AA150" s="39"/>
      <c r="AB150" s="39"/>
      <c r="AC150" s="39"/>
      <c r="AD150" s="39"/>
      <c r="AE150" s="39"/>
    </row>
    <row r="151" spans="16:31">
      <c r="P151" s="39"/>
      <c r="Q151" s="39"/>
      <c r="R151" s="39"/>
      <c r="S151" s="39"/>
      <c r="T151" s="39"/>
      <c r="U151" s="39"/>
      <c r="V151" s="39"/>
      <c r="W151" s="39"/>
      <c r="X151" s="39"/>
      <c r="Y151" s="39"/>
      <c r="Z151" s="39"/>
      <c r="AA151" s="39"/>
      <c r="AB151" s="39"/>
      <c r="AC151" s="39"/>
      <c r="AD151" s="39"/>
      <c r="AE151" s="39"/>
    </row>
    <row r="152" spans="16:31">
      <c r="P152" s="39"/>
      <c r="Q152" s="39"/>
      <c r="R152" s="39"/>
      <c r="S152" s="39"/>
      <c r="T152" s="39"/>
      <c r="U152" s="39"/>
      <c r="V152" s="39"/>
      <c r="W152" s="39"/>
      <c r="X152" s="39"/>
      <c r="Y152" s="39"/>
      <c r="Z152" s="39"/>
      <c r="AA152" s="39"/>
      <c r="AB152" s="39"/>
      <c r="AC152" s="39"/>
      <c r="AD152" s="39"/>
      <c r="AE152" s="39"/>
    </row>
    <row r="153" spans="16:31">
      <c r="P153" s="39"/>
      <c r="Q153" s="39"/>
      <c r="R153" s="39"/>
      <c r="S153" s="39"/>
      <c r="T153" s="39"/>
      <c r="U153" s="39"/>
      <c r="V153" s="39"/>
      <c r="W153" s="39"/>
      <c r="X153" s="39"/>
      <c r="Y153" s="39"/>
      <c r="Z153" s="39"/>
      <c r="AA153" s="39"/>
      <c r="AB153" s="39"/>
      <c r="AC153" s="39"/>
      <c r="AD153" s="39"/>
      <c r="AE153" s="39"/>
    </row>
    <row r="154" spans="16:31">
      <c r="P154" s="39"/>
      <c r="Q154" s="39"/>
      <c r="R154" s="39"/>
      <c r="S154" s="39"/>
      <c r="T154" s="39"/>
      <c r="U154" s="39"/>
      <c r="V154" s="39"/>
      <c r="W154" s="39"/>
      <c r="X154" s="39"/>
      <c r="Y154" s="39"/>
      <c r="Z154" s="39"/>
      <c r="AA154" s="39"/>
      <c r="AB154" s="39"/>
      <c r="AC154" s="39"/>
      <c r="AD154" s="39"/>
      <c r="AE154" s="39"/>
    </row>
    <row r="155" spans="16:31">
      <c r="P155" s="39"/>
      <c r="Q155" s="39"/>
      <c r="R155" s="39"/>
      <c r="S155" s="39"/>
      <c r="T155" s="39"/>
      <c r="U155" s="39"/>
      <c r="V155" s="39"/>
      <c r="W155" s="39"/>
      <c r="X155" s="39"/>
      <c r="Y155" s="39"/>
      <c r="Z155" s="39"/>
      <c r="AA155" s="39"/>
      <c r="AB155" s="39"/>
      <c r="AC155" s="39"/>
      <c r="AD155" s="39"/>
      <c r="AE155" s="39"/>
    </row>
    <row r="156" spans="16:31">
      <c r="P156" s="39"/>
      <c r="Q156" s="39"/>
      <c r="R156" s="39"/>
      <c r="S156" s="39"/>
      <c r="T156" s="39"/>
      <c r="U156" s="39"/>
      <c r="V156" s="39"/>
      <c r="W156" s="39"/>
      <c r="X156" s="39"/>
      <c r="Y156" s="39"/>
      <c r="Z156" s="39"/>
      <c r="AA156" s="39"/>
      <c r="AB156" s="39"/>
      <c r="AC156" s="39"/>
      <c r="AD156" s="39"/>
      <c r="AE156" s="39"/>
    </row>
    <row r="157" spans="16:31">
      <c r="P157" s="39"/>
      <c r="Q157" s="39"/>
      <c r="R157" s="39"/>
      <c r="S157" s="39"/>
      <c r="T157" s="39"/>
      <c r="U157" s="39"/>
      <c r="V157" s="39"/>
      <c r="W157" s="39"/>
      <c r="X157" s="39"/>
      <c r="Y157" s="39"/>
      <c r="Z157" s="39"/>
      <c r="AA157" s="39"/>
      <c r="AB157" s="39"/>
      <c r="AC157" s="39"/>
      <c r="AD157" s="39"/>
      <c r="AE157" s="39"/>
    </row>
    <row r="158" spans="16:31">
      <c r="P158" s="39"/>
      <c r="Q158" s="39"/>
      <c r="R158" s="39"/>
      <c r="S158" s="39"/>
      <c r="T158" s="39"/>
      <c r="U158" s="39"/>
      <c r="V158" s="39"/>
      <c r="W158" s="39"/>
      <c r="X158" s="39"/>
      <c r="Y158" s="39"/>
      <c r="Z158" s="39"/>
      <c r="AA158" s="39"/>
      <c r="AB158" s="39"/>
      <c r="AC158" s="39"/>
      <c r="AD158" s="39"/>
      <c r="AE158" s="39"/>
    </row>
    <row r="159" spans="16:31">
      <c r="P159" s="39"/>
      <c r="Q159" s="39"/>
      <c r="R159" s="39"/>
      <c r="S159" s="39"/>
      <c r="T159" s="39"/>
      <c r="U159" s="39"/>
      <c r="V159" s="39"/>
      <c r="W159" s="39"/>
      <c r="X159" s="39"/>
      <c r="Y159" s="39"/>
      <c r="Z159" s="39"/>
      <c r="AA159" s="39"/>
      <c r="AB159" s="39"/>
      <c r="AC159" s="39"/>
      <c r="AD159" s="39"/>
      <c r="AE159" s="39"/>
    </row>
    <row r="160" spans="16:31">
      <c r="P160" s="39"/>
      <c r="Q160" s="39"/>
      <c r="R160" s="39"/>
      <c r="S160" s="39"/>
      <c r="T160" s="39"/>
      <c r="U160" s="39"/>
      <c r="V160" s="39"/>
      <c r="W160" s="39"/>
      <c r="X160" s="39"/>
      <c r="Y160" s="39"/>
      <c r="Z160" s="39"/>
      <c r="AA160" s="39"/>
      <c r="AB160" s="39"/>
      <c r="AC160" s="39"/>
      <c r="AD160" s="39"/>
      <c r="AE160" s="39"/>
    </row>
    <row r="161" spans="16:31">
      <c r="P161" s="39"/>
      <c r="Q161" s="39"/>
      <c r="R161" s="39"/>
      <c r="S161" s="39"/>
      <c r="T161" s="39"/>
      <c r="U161" s="39"/>
      <c r="V161" s="39"/>
      <c r="W161" s="39"/>
      <c r="X161" s="39"/>
      <c r="Y161" s="39"/>
      <c r="Z161" s="39"/>
      <c r="AA161" s="39"/>
      <c r="AB161" s="39"/>
      <c r="AC161" s="39"/>
      <c r="AD161" s="39"/>
      <c r="AE161" s="39"/>
    </row>
    <row r="162" spans="16:31">
      <c r="P162" s="39"/>
      <c r="Q162" s="39"/>
      <c r="R162" s="39"/>
      <c r="S162" s="39"/>
      <c r="T162" s="39"/>
      <c r="U162" s="39"/>
      <c r="V162" s="39"/>
      <c r="W162" s="39"/>
      <c r="X162" s="39"/>
      <c r="Y162" s="39"/>
      <c r="Z162" s="39"/>
      <c r="AA162" s="39"/>
      <c r="AB162" s="39"/>
      <c r="AC162" s="39"/>
      <c r="AD162" s="39"/>
      <c r="AE162" s="39"/>
    </row>
    <row r="163" spans="16:31">
      <c r="P163" s="39"/>
      <c r="Q163" s="39"/>
      <c r="R163" s="39"/>
      <c r="S163" s="39"/>
      <c r="T163" s="39"/>
      <c r="U163" s="39"/>
      <c r="V163" s="39"/>
      <c r="W163" s="39"/>
      <c r="X163" s="39"/>
      <c r="Y163" s="39"/>
      <c r="Z163" s="39"/>
      <c r="AA163" s="39"/>
      <c r="AB163" s="39"/>
      <c r="AC163" s="39"/>
      <c r="AD163" s="39"/>
      <c r="AE163" s="39"/>
    </row>
    <row r="164" spans="16:31">
      <c r="P164" s="39"/>
      <c r="Q164" s="39"/>
      <c r="R164" s="39"/>
      <c r="S164" s="39"/>
      <c r="T164" s="39"/>
      <c r="U164" s="39"/>
      <c r="V164" s="39"/>
      <c r="W164" s="39"/>
      <c r="X164" s="39"/>
      <c r="Y164" s="39"/>
      <c r="Z164" s="39"/>
      <c r="AA164" s="39"/>
      <c r="AB164" s="39"/>
      <c r="AC164" s="39"/>
      <c r="AD164" s="39"/>
      <c r="AE164" s="39"/>
    </row>
    <row r="165" spans="16:31">
      <c r="P165" s="39"/>
      <c r="Q165" s="39"/>
      <c r="R165" s="39"/>
      <c r="S165" s="39"/>
      <c r="T165" s="39"/>
      <c r="U165" s="39"/>
      <c r="V165" s="39"/>
      <c r="W165" s="39"/>
      <c r="X165" s="39"/>
      <c r="Y165" s="39"/>
      <c r="Z165" s="39"/>
      <c r="AA165" s="39"/>
      <c r="AB165" s="39"/>
      <c r="AC165" s="39"/>
      <c r="AD165" s="39"/>
      <c r="AE165" s="39"/>
    </row>
    <row r="166" spans="16:31">
      <c r="P166" s="39"/>
      <c r="Q166" s="39"/>
      <c r="R166" s="39"/>
      <c r="S166" s="39"/>
      <c r="T166" s="39"/>
      <c r="U166" s="39"/>
      <c r="V166" s="39"/>
      <c r="W166" s="39"/>
      <c r="X166" s="39"/>
      <c r="Y166" s="39"/>
      <c r="Z166" s="39"/>
      <c r="AA166" s="39"/>
      <c r="AB166" s="39"/>
      <c r="AC166" s="39"/>
      <c r="AD166" s="39"/>
      <c r="AE166" s="39"/>
    </row>
    <row r="167" spans="16:31">
      <c r="P167" s="39"/>
      <c r="Q167" s="39"/>
      <c r="R167" s="39"/>
      <c r="S167" s="39"/>
      <c r="T167" s="39"/>
      <c r="U167" s="39"/>
      <c r="V167" s="39"/>
      <c r="W167" s="39"/>
      <c r="X167" s="39"/>
      <c r="Y167" s="39"/>
      <c r="Z167" s="39"/>
      <c r="AA167" s="39"/>
      <c r="AB167" s="39"/>
      <c r="AC167" s="39"/>
      <c r="AD167" s="39"/>
      <c r="AE167" s="39"/>
    </row>
    <row r="168" spans="16:31">
      <c r="P168" s="39"/>
      <c r="Q168" s="39"/>
      <c r="R168" s="39"/>
      <c r="S168" s="39"/>
      <c r="T168" s="39"/>
      <c r="U168" s="39"/>
      <c r="V168" s="39"/>
      <c r="W168" s="39"/>
      <c r="X168" s="39"/>
      <c r="Y168" s="39"/>
      <c r="Z168" s="39"/>
      <c r="AA168" s="39"/>
      <c r="AB168" s="39"/>
      <c r="AC168" s="39"/>
      <c r="AD168" s="39"/>
      <c r="AE168" s="39"/>
    </row>
    <row r="169" spans="16:31">
      <c r="P169" s="39"/>
      <c r="Q169" s="39"/>
      <c r="R169" s="39"/>
      <c r="S169" s="39"/>
      <c r="T169" s="39"/>
      <c r="U169" s="39"/>
      <c r="V169" s="39"/>
      <c r="W169" s="39"/>
      <c r="X169" s="39"/>
      <c r="Y169" s="39"/>
      <c r="Z169" s="39"/>
      <c r="AA169" s="39"/>
      <c r="AB169" s="39"/>
      <c r="AC169" s="39"/>
      <c r="AD169" s="39"/>
      <c r="AE169" s="39"/>
    </row>
    <row r="170" spans="16:31">
      <c r="P170" s="39"/>
      <c r="Q170" s="39"/>
      <c r="R170" s="39"/>
      <c r="S170" s="39"/>
      <c r="T170" s="39"/>
      <c r="U170" s="39"/>
      <c r="V170" s="39"/>
      <c r="W170" s="39"/>
      <c r="X170" s="39"/>
      <c r="Y170" s="39"/>
      <c r="Z170" s="39"/>
      <c r="AA170" s="39"/>
      <c r="AB170" s="39"/>
      <c r="AC170" s="39"/>
      <c r="AD170" s="39"/>
      <c r="AE170" s="39"/>
    </row>
    <row r="171" spans="16:31">
      <c r="P171" s="39"/>
      <c r="Q171" s="39"/>
      <c r="R171" s="39"/>
      <c r="S171" s="39"/>
      <c r="T171" s="39"/>
      <c r="U171" s="39"/>
      <c r="V171" s="39"/>
      <c r="W171" s="39"/>
      <c r="X171" s="39"/>
      <c r="Y171" s="39"/>
      <c r="Z171" s="39"/>
      <c r="AA171" s="39"/>
      <c r="AB171" s="39"/>
      <c r="AC171" s="39"/>
      <c r="AD171" s="39"/>
      <c r="AE171" s="39"/>
    </row>
    <row r="172" spans="16:31">
      <c r="P172" s="39"/>
      <c r="Q172" s="39"/>
      <c r="R172" s="39"/>
      <c r="S172" s="39"/>
      <c r="T172" s="39"/>
      <c r="U172" s="39"/>
      <c r="V172" s="39"/>
      <c r="W172" s="39"/>
      <c r="X172" s="39"/>
      <c r="Y172" s="39"/>
      <c r="Z172" s="39"/>
      <c r="AA172" s="39"/>
      <c r="AB172" s="39"/>
      <c r="AC172" s="39"/>
      <c r="AD172" s="39"/>
      <c r="AE172" s="39"/>
    </row>
    <row r="173" spans="16:31">
      <c r="P173" s="39"/>
      <c r="Q173" s="39"/>
      <c r="R173" s="39"/>
      <c r="S173" s="39"/>
      <c r="T173" s="39"/>
      <c r="U173" s="39"/>
      <c r="V173" s="39"/>
      <c r="W173" s="39"/>
      <c r="X173" s="39"/>
      <c r="Y173" s="39"/>
      <c r="Z173" s="39"/>
      <c r="AA173" s="39"/>
      <c r="AB173" s="39"/>
      <c r="AC173" s="39"/>
      <c r="AD173" s="39"/>
      <c r="AE173" s="39"/>
    </row>
    <row r="174" spans="16:31">
      <c r="P174" s="39"/>
      <c r="Q174" s="39"/>
      <c r="R174" s="39"/>
      <c r="S174" s="39"/>
      <c r="T174" s="39"/>
      <c r="U174" s="39"/>
      <c r="V174" s="39"/>
      <c r="W174" s="39"/>
      <c r="X174" s="39"/>
      <c r="Y174" s="39"/>
      <c r="Z174" s="39"/>
      <c r="AA174" s="39"/>
      <c r="AB174" s="39"/>
      <c r="AC174" s="39"/>
      <c r="AD174" s="39"/>
      <c r="AE174" s="39"/>
    </row>
    <row r="175" spans="16:31">
      <c r="P175" s="39"/>
      <c r="Q175" s="39"/>
      <c r="R175" s="39"/>
      <c r="S175" s="39"/>
      <c r="T175" s="39"/>
      <c r="U175" s="39"/>
      <c r="V175" s="39"/>
      <c r="W175" s="39"/>
      <c r="X175" s="39"/>
      <c r="Y175" s="39"/>
      <c r="Z175" s="39"/>
      <c r="AA175" s="39"/>
      <c r="AB175" s="39"/>
      <c r="AC175" s="39"/>
      <c r="AD175" s="39"/>
      <c r="AE175" s="39"/>
    </row>
    <row r="176" spans="16:31">
      <c r="P176" s="39"/>
      <c r="Q176" s="39"/>
      <c r="R176" s="39"/>
      <c r="S176" s="39"/>
      <c r="T176" s="39"/>
      <c r="U176" s="39"/>
      <c r="V176" s="39"/>
      <c r="W176" s="39"/>
      <c r="X176" s="39"/>
      <c r="Y176" s="39"/>
      <c r="Z176" s="39"/>
      <c r="AA176" s="39"/>
      <c r="AB176" s="39"/>
      <c r="AC176" s="39"/>
      <c r="AD176" s="39"/>
      <c r="AE176" s="39"/>
    </row>
    <row r="177" spans="16:31">
      <c r="P177" s="39"/>
      <c r="Q177" s="39"/>
      <c r="R177" s="39"/>
      <c r="S177" s="39"/>
      <c r="T177" s="39"/>
      <c r="U177" s="39"/>
      <c r="V177" s="39"/>
      <c r="W177" s="39"/>
      <c r="X177" s="39"/>
      <c r="Y177" s="39"/>
      <c r="Z177" s="39"/>
      <c r="AA177" s="39"/>
      <c r="AB177" s="39"/>
      <c r="AC177" s="39"/>
      <c r="AD177" s="39"/>
      <c r="AE177" s="39"/>
    </row>
    <row r="178" spans="16:31">
      <c r="P178" s="39"/>
      <c r="Q178" s="39"/>
      <c r="R178" s="39"/>
      <c r="S178" s="39"/>
      <c r="T178" s="39"/>
      <c r="U178" s="39"/>
      <c r="V178" s="39"/>
      <c r="W178" s="39"/>
      <c r="X178" s="39"/>
      <c r="Y178" s="39"/>
      <c r="Z178" s="39"/>
      <c r="AA178" s="39"/>
      <c r="AB178" s="39"/>
      <c r="AC178" s="39"/>
      <c r="AD178" s="39"/>
      <c r="AE178" s="39"/>
    </row>
    <row r="179" spans="16:31">
      <c r="P179" s="39"/>
      <c r="Q179" s="39"/>
      <c r="R179" s="39"/>
      <c r="S179" s="39"/>
      <c r="T179" s="39"/>
      <c r="U179" s="39"/>
      <c r="V179" s="39"/>
      <c r="W179" s="39"/>
      <c r="X179" s="39"/>
      <c r="Y179" s="39"/>
      <c r="Z179" s="39"/>
      <c r="AA179" s="39"/>
      <c r="AB179" s="39"/>
      <c r="AC179" s="39"/>
      <c r="AD179" s="39"/>
      <c r="AE179" s="39"/>
    </row>
    <row r="180" spans="16:31">
      <c r="P180" s="39"/>
      <c r="Q180" s="39"/>
      <c r="R180" s="39"/>
      <c r="S180" s="39"/>
      <c r="T180" s="39"/>
      <c r="U180" s="39"/>
      <c r="V180" s="39"/>
      <c r="W180" s="39"/>
      <c r="X180" s="39"/>
      <c r="Y180" s="39"/>
      <c r="Z180" s="39"/>
      <c r="AA180" s="39"/>
      <c r="AB180" s="39"/>
      <c r="AC180" s="39"/>
      <c r="AD180" s="39"/>
      <c r="AE180" s="39"/>
    </row>
    <row r="181" spans="16:31">
      <c r="P181" s="39"/>
      <c r="Q181" s="39"/>
      <c r="R181" s="39"/>
      <c r="S181" s="39"/>
      <c r="T181" s="39"/>
      <c r="U181" s="39"/>
      <c r="V181" s="39"/>
      <c r="W181" s="39"/>
      <c r="X181" s="39"/>
      <c r="Y181" s="39"/>
      <c r="Z181" s="39"/>
      <c r="AA181" s="39"/>
      <c r="AB181" s="39"/>
      <c r="AC181" s="39"/>
      <c r="AD181" s="39"/>
      <c r="AE181" s="39"/>
    </row>
    <row r="182" spans="16:31">
      <c r="P182" s="39"/>
      <c r="Q182" s="39"/>
      <c r="R182" s="39"/>
      <c r="S182" s="39"/>
      <c r="T182" s="39"/>
      <c r="U182" s="39"/>
      <c r="V182" s="39"/>
      <c r="W182" s="39"/>
      <c r="X182" s="39"/>
      <c r="Y182" s="39"/>
      <c r="Z182" s="39"/>
      <c r="AA182" s="39"/>
      <c r="AB182" s="39"/>
      <c r="AC182" s="39"/>
      <c r="AD182" s="39"/>
      <c r="AE182" s="39"/>
    </row>
    <row r="183" spans="16:31">
      <c r="P183" s="39"/>
      <c r="Q183" s="39"/>
      <c r="R183" s="39"/>
      <c r="S183" s="39"/>
      <c r="T183" s="39"/>
      <c r="U183" s="39"/>
      <c r="V183" s="39"/>
      <c r="W183" s="39"/>
      <c r="X183" s="39"/>
      <c r="Y183" s="39"/>
      <c r="Z183" s="39"/>
      <c r="AA183" s="39"/>
      <c r="AB183" s="39"/>
      <c r="AC183" s="39"/>
      <c r="AD183" s="39"/>
      <c r="AE183" s="39"/>
    </row>
    <row r="184" spans="16:31">
      <c r="P184" s="39"/>
      <c r="Q184" s="39"/>
      <c r="R184" s="39"/>
      <c r="S184" s="39"/>
      <c r="T184" s="39"/>
      <c r="U184" s="39"/>
      <c r="V184" s="39"/>
      <c r="W184" s="39"/>
      <c r="X184" s="39"/>
      <c r="Y184" s="39"/>
      <c r="Z184" s="39"/>
      <c r="AA184" s="39"/>
      <c r="AB184" s="39"/>
      <c r="AC184" s="39"/>
      <c r="AD184" s="39"/>
      <c r="AE184" s="39"/>
    </row>
    <row r="185" spans="16:31">
      <c r="P185" s="39"/>
      <c r="Q185" s="39"/>
      <c r="R185" s="39"/>
      <c r="S185" s="39"/>
      <c r="T185" s="39"/>
      <c r="U185" s="39"/>
      <c r="V185" s="39"/>
      <c r="W185" s="39"/>
      <c r="X185" s="39"/>
      <c r="Y185" s="39"/>
      <c r="Z185" s="39"/>
      <c r="AA185" s="39"/>
      <c r="AB185" s="39"/>
      <c r="AC185" s="39"/>
      <c r="AD185" s="39"/>
      <c r="AE185" s="39"/>
    </row>
    <row r="186" spans="16:31">
      <c r="P186" s="39"/>
      <c r="Q186" s="39"/>
      <c r="R186" s="39"/>
      <c r="S186" s="39"/>
      <c r="T186" s="39"/>
      <c r="U186" s="39"/>
      <c r="V186" s="39"/>
      <c r="W186" s="39"/>
      <c r="X186" s="39"/>
      <c r="Y186" s="39"/>
      <c r="Z186" s="39"/>
      <c r="AA186" s="39"/>
      <c r="AB186" s="39"/>
      <c r="AC186" s="39"/>
      <c r="AD186" s="39"/>
      <c r="AE186" s="39"/>
    </row>
    <row r="187" spans="16:31">
      <c r="P187" s="39"/>
      <c r="Q187" s="39"/>
      <c r="R187" s="39"/>
      <c r="S187" s="39"/>
      <c r="T187" s="39"/>
      <c r="U187" s="39"/>
      <c r="V187" s="39"/>
      <c r="W187" s="39"/>
      <c r="X187" s="39"/>
      <c r="Y187" s="39"/>
      <c r="Z187" s="39"/>
      <c r="AA187" s="39"/>
      <c r="AB187" s="39"/>
      <c r="AC187" s="39"/>
      <c r="AD187" s="39"/>
      <c r="AE187" s="39"/>
    </row>
    <row r="188" spans="16:31">
      <c r="P188" s="39"/>
      <c r="Q188" s="39"/>
      <c r="R188" s="39"/>
      <c r="S188" s="39"/>
      <c r="T188" s="39"/>
      <c r="U188" s="39"/>
      <c r="V188" s="39"/>
      <c r="W188" s="39"/>
      <c r="X188" s="39"/>
      <c r="Y188" s="39"/>
      <c r="Z188" s="39"/>
      <c r="AA188" s="39"/>
      <c r="AB188" s="39"/>
      <c r="AC188" s="39"/>
      <c r="AD188" s="39"/>
      <c r="AE188" s="39"/>
    </row>
    <row r="189" spans="16:31">
      <c r="P189" s="39"/>
      <c r="Q189" s="39"/>
      <c r="R189" s="39"/>
      <c r="S189" s="39"/>
      <c r="T189" s="39"/>
      <c r="U189" s="39"/>
      <c r="V189" s="39"/>
      <c r="W189" s="39"/>
      <c r="X189" s="39"/>
      <c r="Y189" s="39"/>
      <c r="Z189" s="39"/>
      <c r="AA189" s="39"/>
      <c r="AB189" s="39"/>
      <c r="AC189" s="39"/>
      <c r="AD189" s="39"/>
      <c r="AE189" s="39"/>
    </row>
    <row r="190" spans="16:31">
      <c r="P190" s="39"/>
      <c r="Q190" s="39"/>
      <c r="R190" s="39"/>
      <c r="S190" s="39"/>
      <c r="T190" s="39"/>
      <c r="U190" s="39"/>
      <c r="V190" s="39"/>
      <c r="W190" s="39"/>
      <c r="X190" s="39"/>
      <c r="Y190" s="39"/>
      <c r="Z190" s="39"/>
      <c r="AA190" s="39"/>
      <c r="AB190" s="39"/>
      <c r="AC190" s="39"/>
      <c r="AD190" s="39"/>
      <c r="AE190" s="39"/>
    </row>
    <row r="191" spans="16:31">
      <c r="P191" s="39"/>
      <c r="Q191" s="39"/>
      <c r="R191" s="39"/>
      <c r="S191" s="39"/>
      <c r="T191" s="39"/>
      <c r="U191" s="39"/>
      <c r="V191" s="39"/>
      <c r="W191" s="39"/>
      <c r="X191" s="39"/>
      <c r="Y191" s="39"/>
      <c r="Z191" s="39"/>
      <c r="AA191" s="39"/>
      <c r="AB191" s="39"/>
      <c r="AC191" s="39"/>
      <c r="AD191" s="39"/>
      <c r="AE191" s="39"/>
    </row>
    <row r="192" spans="16:31">
      <c r="P192" s="39"/>
      <c r="Q192" s="39"/>
      <c r="R192" s="39"/>
      <c r="S192" s="39"/>
      <c r="T192" s="39"/>
      <c r="U192" s="39"/>
      <c r="V192" s="39"/>
      <c r="W192" s="39"/>
      <c r="X192" s="39"/>
      <c r="Y192" s="39"/>
      <c r="Z192" s="39"/>
      <c r="AA192" s="39"/>
      <c r="AB192" s="39"/>
      <c r="AC192" s="39"/>
      <c r="AD192" s="39"/>
      <c r="AE192" s="39"/>
    </row>
    <row r="193" spans="16:31">
      <c r="P193" s="39"/>
      <c r="Q193" s="39"/>
      <c r="R193" s="39"/>
      <c r="S193" s="39"/>
      <c r="T193" s="39"/>
      <c r="U193" s="39"/>
      <c r="V193" s="39"/>
      <c r="W193" s="39"/>
      <c r="X193" s="39"/>
      <c r="Y193" s="39"/>
      <c r="Z193" s="39"/>
      <c r="AA193" s="39"/>
      <c r="AB193" s="39"/>
      <c r="AC193" s="39"/>
      <c r="AD193" s="39"/>
      <c r="AE193" s="39"/>
    </row>
    <row r="194" spans="16:31">
      <c r="P194" s="39"/>
      <c r="Q194" s="39"/>
      <c r="R194" s="39"/>
      <c r="S194" s="39"/>
      <c r="T194" s="39"/>
      <c r="U194" s="39"/>
      <c r="V194" s="39"/>
      <c r="W194" s="39"/>
      <c r="X194" s="39"/>
      <c r="Y194" s="39"/>
      <c r="Z194" s="39"/>
      <c r="AA194" s="39"/>
      <c r="AB194" s="39"/>
      <c r="AC194" s="39"/>
      <c r="AD194" s="39"/>
      <c r="AE194" s="39"/>
    </row>
    <row r="195" spans="16:31">
      <c r="P195" s="39"/>
      <c r="Q195" s="39"/>
      <c r="R195" s="39"/>
      <c r="S195" s="39"/>
      <c r="T195" s="39"/>
      <c r="U195" s="39"/>
      <c r="V195" s="39"/>
      <c r="W195" s="39"/>
      <c r="X195" s="39"/>
      <c r="Y195" s="39"/>
      <c r="Z195" s="39"/>
      <c r="AA195" s="39"/>
      <c r="AB195" s="39"/>
      <c r="AC195" s="39"/>
      <c r="AD195" s="39"/>
      <c r="AE195" s="39"/>
    </row>
    <row r="196" spans="16:31">
      <c r="P196" s="39"/>
      <c r="Q196" s="39"/>
      <c r="R196" s="39"/>
      <c r="S196" s="39"/>
      <c r="T196" s="39"/>
      <c r="U196" s="39"/>
      <c r="V196" s="39"/>
      <c r="W196" s="39"/>
      <c r="X196" s="39"/>
      <c r="Y196" s="39"/>
      <c r="Z196" s="39"/>
      <c r="AA196" s="39"/>
      <c r="AB196" s="39"/>
      <c r="AC196" s="39"/>
      <c r="AD196" s="39"/>
      <c r="AE196" s="39"/>
    </row>
    <row r="197" spans="16:31">
      <c r="P197" s="39"/>
      <c r="Q197" s="39"/>
      <c r="R197" s="39"/>
      <c r="S197" s="39"/>
      <c r="T197" s="39"/>
      <c r="U197" s="39"/>
      <c r="V197" s="39"/>
      <c r="W197" s="39"/>
      <c r="X197" s="39"/>
      <c r="Y197" s="39"/>
      <c r="Z197" s="39"/>
      <c r="AA197" s="39"/>
      <c r="AB197" s="39"/>
      <c r="AC197" s="39"/>
      <c r="AD197" s="39"/>
      <c r="AE197" s="39"/>
    </row>
    <row r="198" spans="16:31">
      <c r="P198" s="39"/>
      <c r="Q198" s="39"/>
      <c r="R198" s="39"/>
      <c r="S198" s="39"/>
      <c r="T198" s="39"/>
      <c r="U198" s="39"/>
      <c r="V198" s="39"/>
      <c r="W198" s="39"/>
      <c r="X198" s="39"/>
      <c r="Y198" s="39"/>
      <c r="Z198" s="39"/>
      <c r="AA198" s="39"/>
      <c r="AB198" s="39"/>
      <c r="AC198" s="39"/>
      <c r="AD198" s="39"/>
      <c r="AE198" s="39"/>
    </row>
    <row r="199" spans="16:31">
      <c r="P199" s="39"/>
      <c r="Q199" s="39"/>
      <c r="R199" s="39"/>
      <c r="S199" s="39"/>
      <c r="T199" s="39"/>
      <c r="U199" s="39"/>
      <c r="V199" s="39"/>
      <c r="W199" s="39"/>
      <c r="X199" s="39"/>
      <c r="Y199" s="39"/>
      <c r="Z199" s="39"/>
      <c r="AA199" s="39"/>
      <c r="AB199" s="39"/>
      <c r="AC199" s="39"/>
      <c r="AD199" s="39"/>
      <c r="AE199" s="39"/>
    </row>
    <row r="200" spans="16:31">
      <c r="P200" s="39"/>
      <c r="Q200" s="39"/>
      <c r="R200" s="39"/>
      <c r="S200" s="39"/>
      <c r="T200" s="39"/>
      <c r="U200" s="39"/>
      <c r="V200" s="39"/>
      <c r="W200" s="39"/>
      <c r="X200" s="39"/>
      <c r="Y200" s="39"/>
      <c r="Z200" s="39"/>
      <c r="AA200" s="39"/>
      <c r="AB200" s="39"/>
      <c r="AC200" s="39"/>
      <c r="AD200" s="39"/>
      <c r="AE200" s="39"/>
    </row>
    <row r="201" spans="16:31">
      <c r="P201" s="39"/>
      <c r="Q201" s="39"/>
      <c r="R201" s="39"/>
      <c r="S201" s="39"/>
      <c r="T201" s="39"/>
      <c r="U201" s="39"/>
      <c r="V201" s="39"/>
      <c r="W201" s="39"/>
      <c r="X201" s="39"/>
      <c r="Y201" s="39"/>
      <c r="Z201" s="39"/>
      <c r="AA201" s="39"/>
      <c r="AB201" s="39"/>
      <c r="AC201" s="39"/>
      <c r="AD201" s="39"/>
      <c r="AE201" s="39"/>
    </row>
    <row r="202" spans="16:31">
      <c r="P202" s="39"/>
      <c r="Q202" s="39"/>
      <c r="R202" s="39"/>
      <c r="S202" s="39"/>
      <c r="T202" s="39"/>
      <c r="U202" s="39"/>
      <c r="V202" s="39"/>
      <c r="W202" s="39"/>
      <c r="X202" s="39"/>
      <c r="Y202" s="39"/>
      <c r="Z202" s="39"/>
      <c r="AA202" s="39"/>
      <c r="AB202" s="39"/>
      <c r="AC202" s="39"/>
      <c r="AD202" s="39"/>
      <c r="AE202" s="39"/>
    </row>
    <row r="203" spans="16:31">
      <c r="P203" s="39"/>
      <c r="Q203" s="39"/>
      <c r="R203" s="39"/>
      <c r="S203" s="39"/>
      <c r="T203" s="39"/>
      <c r="U203" s="39"/>
      <c r="V203" s="39"/>
      <c r="W203" s="39"/>
      <c r="X203" s="39"/>
      <c r="Y203" s="39"/>
      <c r="Z203" s="39"/>
      <c r="AA203" s="39"/>
      <c r="AB203" s="39"/>
      <c r="AC203" s="39"/>
      <c r="AD203" s="39"/>
      <c r="AE203" s="39"/>
    </row>
    <row r="204" spans="16:31">
      <c r="P204" s="39"/>
      <c r="Q204" s="39"/>
      <c r="R204" s="39"/>
      <c r="S204" s="39"/>
      <c r="T204" s="39"/>
      <c r="U204" s="39"/>
      <c r="V204" s="39"/>
      <c r="W204" s="39"/>
      <c r="X204" s="39"/>
      <c r="Y204" s="39"/>
      <c r="Z204" s="39"/>
      <c r="AA204" s="39"/>
      <c r="AB204" s="39"/>
      <c r="AC204" s="39"/>
      <c r="AD204" s="39"/>
      <c r="AE204" s="39"/>
    </row>
    <row r="205" spans="16:31">
      <c r="P205" s="39"/>
      <c r="Q205" s="39"/>
      <c r="R205" s="39"/>
      <c r="S205" s="39"/>
      <c r="T205" s="39"/>
      <c r="U205" s="39"/>
      <c r="V205" s="39"/>
      <c r="W205" s="39"/>
      <c r="X205" s="39"/>
      <c r="Y205" s="39"/>
      <c r="Z205" s="39"/>
      <c r="AA205" s="39"/>
      <c r="AB205" s="39"/>
      <c r="AC205" s="39"/>
      <c r="AD205" s="39"/>
      <c r="AE205" s="39"/>
    </row>
    <row r="206" spans="16:31">
      <c r="P206" s="39"/>
      <c r="Q206" s="39"/>
      <c r="R206" s="39"/>
      <c r="S206" s="39"/>
      <c r="T206" s="39"/>
      <c r="U206" s="39"/>
      <c r="V206" s="39"/>
      <c r="W206" s="39"/>
      <c r="X206" s="39"/>
      <c r="Y206" s="39"/>
      <c r="Z206" s="39"/>
      <c r="AA206" s="39"/>
      <c r="AB206" s="39"/>
      <c r="AC206" s="39"/>
      <c r="AD206" s="39"/>
      <c r="AE206" s="39"/>
    </row>
    <row r="207" spans="16:31">
      <c r="P207" s="39"/>
      <c r="Q207" s="39"/>
      <c r="R207" s="39"/>
      <c r="S207" s="39"/>
      <c r="T207" s="39"/>
      <c r="U207" s="39"/>
      <c r="V207" s="39"/>
      <c r="W207" s="39"/>
      <c r="X207" s="39"/>
      <c r="Y207" s="39"/>
      <c r="Z207" s="39"/>
      <c r="AA207" s="39"/>
      <c r="AB207" s="39"/>
      <c r="AC207" s="39"/>
      <c r="AD207" s="39"/>
      <c r="AE207" s="39"/>
    </row>
    <row r="208" spans="16:31">
      <c r="P208" s="39"/>
      <c r="Q208" s="39"/>
      <c r="R208" s="39"/>
      <c r="S208" s="39"/>
      <c r="T208" s="39"/>
      <c r="U208" s="39"/>
      <c r="V208" s="39"/>
      <c r="W208" s="39"/>
      <c r="X208" s="39"/>
      <c r="Y208" s="39"/>
      <c r="Z208" s="39"/>
      <c r="AA208" s="39"/>
      <c r="AB208" s="39"/>
      <c r="AC208" s="39"/>
      <c r="AD208" s="39"/>
      <c r="AE208" s="39"/>
    </row>
    <row r="209" spans="16:31">
      <c r="P209" s="39"/>
      <c r="Q209" s="39"/>
      <c r="R209" s="39"/>
      <c r="S209" s="39"/>
      <c r="T209" s="39"/>
      <c r="U209" s="39"/>
      <c r="V209" s="39"/>
      <c r="W209" s="39"/>
      <c r="X209" s="39"/>
      <c r="Y209" s="39"/>
      <c r="Z209" s="39"/>
      <c r="AA209" s="39"/>
      <c r="AB209" s="39"/>
      <c r="AC209" s="39"/>
      <c r="AD209" s="39"/>
      <c r="AE209" s="39"/>
    </row>
    <row r="210" spans="16:31">
      <c r="P210" s="39"/>
      <c r="Q210" s="39"/>
      <c r="R210" s="39"/>
      <c r="S210" s="39"/>
      <c r="T210" s="39"/>
      <c r="U210" s="39"/>
      <c r="V210" s="39"/>
      <c r="W210" s="39"/>
      <c r="X210" s="39"/>
      <c r="Y210" s="39"/>
      <c r="Z210" s="39"/>
      <c r="AA210" s="39"/>
      <c r="AB210" s="39"/>
      <c r="AC210" s="39"/>
      <c r="AD210" s="39"/>
      <c r="AE210" s="39"/>
    </row>
    <row r="211" spans="16:31">
      <c r="P211" s="39"/>
      <c r="Q211" s="39"/>
      <c r="R211" s="39"/>
      <c r="S211" s="39"/>
      <c r="T211" s="39"/>
      <c r="U211" s="39"/>
      <c r="V211" s="39"/>
      <c r="W211" s="39"/>
      <c r="X211" s="39"/>
      <c r="Y211" s="39"/>
      <c r="Z211" s="39"/>
      <c r="AA211" s="39"/>
      <c r="AB211" s="39"/>
      <c r="AC211" s="39"/>
      <c r="AD211" s="39"/>
      <c r="AE211" s="39"/>
    </row>
    <row r="212" spans="16:31">
      <c r="P212" s="39"/>
      <c r="Q212" s="39"/>
      <c r="R212" s="39"/>
      <c r="S212" s="39"/>
      <c r="T212" s="39"/>
      <c r="U212" s="39"/>
      <c r="V212" s="39"/>
      <c r="W212" s="39"/>
      <c r="X212" s="39"/>
      <c r="Y212" s="39"/>
      <c r="Z212" s="39"/>
      <c r="AA212" s="39"/>
      <c r="AB212" s="39"/>
      <c r="AC212" s="39"/>
      <c r="AD212" s="39"/>
      <c r="AE212" s="39"/>
    </row>
    <row r="213" spans="16:31">
      <c r="P213" s="39"/>
      <c r="Q213" s="39"/>
      <c r="R213" s="39"/>
      <c r="S213" s="39"/>
      <c r="T213" s="39"/>
      <c r="U213" s="39"/>
      <c r="V213" s="39"/>
      <c r="W213" s="39"/>
      <c r="X213" s="39"/>
      <c r="Y213" s="39"/>
      <c r="Z213" s="39"/>
      <c r="AA213" s="39"/>
      <c r="AB213" s="39"/>
      <c r="AC213" s="39"/>
      <c r="AD213" s="39"/>
      <c r="AE213" s="39"/>
    </row>
    <row r="214" spans="16:31">
      <c r="P214" s="39"/>
      <c r="Q214" s="39"/>
      <c r="R214" s="39"/>
      <c r="S214" s="39"/>
      <c r="T214" s="39"/>
      <c r="U214" s="39"/>
      <c r="V214" s="39"/>
      <c r="W214" s="39"/>
      <c r="X214" s="39"/>
      <c r="Y214" s="39"/>
      <c r="Z214" s="39"/>
      <c r="AA214" s="39"/>
      <c r="AB214" s="39"/>
      <c r="AC214" s="39"/>
      <c r="AD214" s="39"/>
      <c r="AE214" s="39"/>
    </row>
    <row r="215" spans="16:31">
      <c r="P215" s="39"/>
      <c r="Q215" s="39"/>
      <c r="R215" s="39"/>
      <c r="S215" s="39"/>
      <c r="T215" s="39"/>
      <c r="U215" s="39"/>
      <c r="V215" s="39"/>
      <c r="W215" s="39"/>
      <c r="X215" s="39"/>
      <c r="Y215" s="39"/>
      <c r="Z215" s="39"/>
      <c r="AA215" s="39"/>
      <c r="AB215" s="39"/>
      <c r="AC215" s="39"/>
      <c r="AD215" s="39"/>
      <c r="AE215" s="39"/>
    </row>
    <row r="216" spans="16:31">
      <c r="P216" s="39"/>
      <c r="Q216" s="39"/>
      <c r="R216" s="39"/>
      <c r="S216" s="39"/>
      <c r="T216" s="39"/>
      <c r="U216" s="39"/>
      <c r="V216" s="39"/>
      <c r="W216" s="39"/>
      <c r="X216" s="39"/>
      <c r="Y216" s="39"/>
      <c r="Z216" s="39"/>
      <c r="AA216" s="39"/>
      <c r="AB216" s="39"/>
      <c r="AC216" s="39"/>
      <c r="AD216" s="39"/>
      <c r="AE216" s="39"/>
    </row>
    <row r="217" spans="16:31">
      <c r="P217" s="39"/>
      <c r="Q217" s="39"/>
      <c r="R217" s="39"/>
      <c r="S217" s="39"/>
      <c r="T217" s="39"/>
      <c r="U217" s="39"/>
      <c r="V217" s="39"/>
      <c r="W217" s="39"/>
      <c r="X217" s="39"/>
      <c r="Y217" s="39"/>
      <c r="Z217" s="39"/>
      <c r="AA217" s="39"/>
      <c r="AB217" s="39"/>
      <c r="AC217" s="39"/>
      <c r="AD217" s="39"/>
      <c r="AE217" s="39"/>
    </row>
    <row r="218" spans="16:31">
      <c r="P218" s="39"/>
      <c r="Q218" s="39"/>
      <c r="R218" s="39"/>
      <c r="S218" s="39"/>
      <c r="T218" s="39"/>
      <c r="U218" s="39"/>
      <c r="V218" s="39"/>
      <c r="W218" s="39"/>
      <c r="X218" s="39"/>
      <c r="Y218" s="39"/>
      <c r="Z218" s="39"/>
      <c r="AA218" s="39"/>
      <c r="AB218" s="39"/>
      <c r="AC218" s="39"/>
      <c r="AD218" s="39"/>
      <c r="AE218" s="39"/>
    </row>
    <row r="219" spans="16:31">
      <c r="P219" s="39"/>
      <c r="Q219" s="39"/>
      <c r="R219" s="39"/>
      <c r="S219" s="39"/>
      <c r="T219" s="39"/>
      <c r="U219" s="39"/>
      <c r="V219" s="39"/>
      <c r="W219" s="39"/>
      <c r="X219" s="39"/>
      <c r="Y219" s="39"/>
      <c r="Z219" s="39"/>
      <c r="AA219" s="39"/>
      <c r="AB219" s="39"/>
      <c r="AC219" s="39"/>
      <c r="AD219" s="39"/>
      <c r="AE219" s="39"/>
    </row>
    <row r="220" spans="16:31">
      <c r="P220" s="39"/>
      <c r="Q220" s="39"/>
      <c r="R220" s="39"/>
      <c r="S220" s="39"/>
      <c r="T220" s="39"/>
      <c r="U220" s="39"/>
      <c r="V220" s="39"/>
      <c r="W220" s="39"/>
      <c r="X220" s="39"/>
      <c r="Y220" s="39"/>
      <c r="Z220" s="39"/>
      <c r="AA220" s="39"/>
      <c r="AB220" s="39"/>
      <c r="AC220" s="39"/>
      <c r="AD220" s="39"/>
      <c r="AE220" s="39"/>
    </row>
    <row r="221" spans="16:31">
      <c r="P221" s="39"/>
      <c r="Q221" s="39"/>
      <c r="R221" s="39"/>
      <c r="S221" s="39"/>
      <c r="T221" s="39"/>
      <c r="U221" s="39"/>
      <c r="V221" s="39"/>
      <c r="W221" s="39"/>
      <c r="X221" s="39"/>
      <c r="Y221" s="39"/>
      <c r="Z221" s="39"/>
      <c r="AA221" s="39"/>
      <c r="AB221" s="39"/>
      <c r="AC221" s="39"/>
      <c r="AD221" s="39"/>
      <c r="AE221" s="39"/>
    </row>
    <row r="222" spans="16:31">
      <c r="P222" s="39"/>
      <c r="Q222" s="39"/>
      <c r="R222" s="39"/>
      <c r="S222" s="39"/>
      <c r="T222" s="39"/>
      <c r="U222" s="39"/>
      <c r="V222" s="39"/>
      <c r="W222" s="39"/>
      <c r="X222" s="39"/>
      <c r="Y222" s="39"/>
      <c r="Z222" s="39"/>
      <c r="AA222" s="39"/>
      <c r="AB222" s="39"/>
      <c r="AC222" s="39"/>
      <c r="AD222" s="39"/>
      <c r="AE222" s="39"/>
    </row>
    <row r="223" spans="16:31">
      <c r="P223" s="39"/>
      <c r="Q223" s="39"/>
      <c r="R223" s="39"/>
      <c r="S223" s="39"/>
      <c r="T223" s="39"/>
      <c r="U223" s="39"/>
      <c r="V223" s="39"/>
      <c r="W223" s="39"/>
      <c r="X223" s="39"/>
      <c r="Y223" s="39"/>
      <c r="Z223" s="39"/>
      <c r="AA223" s="39"/>
      <c r="AB223" s="39"/>
      <c r="AC223" s="39"/>
      <c r="AD223" s="39"/>
      <c r="AE223" s="39"/>
    </row>
    <row r="224" spans="16:31">
      <c r="P224" s="39"/>
      <c r="Q224" s="39"/>
      <c r="R224" s="39"/>
      <c r="S224" s="39"/>
      <c r="T224" s="39"/>
      <c r="U224" s="39"/>
      <c r="V224" s="39"/>
      <c r="W224" s="39"/>
      <c r="X224" s="39"/>
      <c r="Y224" s="39"/>
      <c r="Z224" s="39"/>
      <c r="AA224" s="39"/>
      <c r="AB224" s="39"/>
      <c r="AC224" s="39"/>
      <c r="AD224" s="39"/>
      <c r="AE224" s="39"/>
    </row>
    <row r="225" spans="16:31">
      <c r="P225" s="39"/>
      <c r="Q225" s="39"/>
      <c r="R225" s="39"/>
      <c r="S225" s="39"/>
      <c r="T225" s="39"/>
      <c r="U225" s="39"/>
      <c r="V225" s="39"/>
      <c r="W225" s="39"/>
      <c r="X225" s="39"/>
      <c r="Y225" s="39"/>
      <c r="Z225" s="39"/>
      <c r="AA225" s="39"/>
      <c r="AB225" s="39"/>
      <c r="AC225" s="39"/>
      <c r="AD225" s="39"/>
      <c r="AE225" s="39"/>
    </row>
    <row r="226" spans="16:31">
      <c r="P226" s="39"/>
      <c r="Q226" s="39"/>
      <c r="R226" s="39"/>
      <c r="S226" s="39"/>
      <c r="T226" s="39"/>
      <c r="U226" s="39"/>
      <c r="V226" s="39"/>
      <c r="W226" s="39"/>
      <c r="X226" s="39"/>
      <c r="Y226" s="39"/>
      <c r="Z226" s="39"/>
      <c r="AA226" s="39"/>
      <c r="AB226" s="39"/>
      <c r="AC226" s="39"/>
      <c r="AD226" s="39"/>
      <c r="AE226" s="39"/>
    </row>
    <row r="227" spans="16:31">
      <c r="P227" s="39"/>
      <c r="Q227" s="39"/>
      <c r="R227" s="39"/>
      <c r="S227" s="39"/>
      <c r="T227" s="39"/>
      <c r="U227" s="39"/>
      <c r="V227" s="39"/>
      <c r="W227" s="39"/>
      <c r="X227" s="39"/>
      <c r="Y227" s="39"/>
      <c r="Z227" s="39"/>
      <c r="AA227" s="39"/>
      <c r="AB227" s="39"/>
      <c r="AC227" s="39"/>
      <c r="AD227" s="39"/>
      <c r="AE227" s="39"/>
    </row>
    <row r="228" spans="16:31">
      <c r="P228" s="39"/>
      <c r="Q228" s="39"/>
      <c r="R228" s="39"/>
      <c r="S228" s="39"/>
      <c r="T228" s="39"/>
      <c r="U228" s="39"/>
      <c r="V228" s="39"/>
      <c r="W228" s="39"/>
      <c r="X228" s="39"/>
      <c r="Y228" s="39"/>
      <c r="Z228" s="39"/>
      <c r="AA228" s="39"/>
      <c r="AB228" s="39"/>
      <c r="AC228" s="39"/>
      <c r="AD228" s="39"/>
      <c r="AE228" s="39"/>
    </row>
    <row r="229" spans="16:31">
      <c r="P229" s="39"/>
      <c r="Q229" s="39"/>
      <c r="R229" s="39"/>
      <c r="S229" s="39"/>
      <c r="T229" s="39"/>
      <c r="U229" s="39"/>
      <c r="V229" s="39"/>
      <c r="W229" s="39"/>
      <c r="X229" s="39"/>
      <c r="Y229" s="39"/>
      <c r="Z229" s="39"/>
      <c r="AA229" s="39"/>
      <c r="AB229" s="39"/>
      <c r="AC229" s="39"/>
      <c r="AD229" s="39"/>
      <c r="AE229" s="39"/>
    </row>
    <row r="230" spans="16:31">
      <c r="P230" s="39"/>
      <c r="Q230" s="39"/>
      <c r="R230" s="39"/>
      <c r="S230" s="39"/>
      <c r="T230" s="39"/>
      <c r="U230" s="39"/>
      <c r="V230" s="39"/>
      <c r="W230" s="39"/>
      <c r="X230" s="39"/>
      <c r="Y230" s="39"/>
      <c r="Z230" s="39"/>
      <c r="AA230" s="39"/>
      <c r="AB230" s="39"/>
      <c r="AC230" s="39"/>
      <c r="AD230" s="39"/>
      <c r="AE230" s="39"/>
    </row>
    <row r="231" spans="16:31">
      <c r="P231" s="39"/>
      <c r="Q231" s="39"/>
      <c r="R231" s="39"/>
      <c r="S231" s="39"/>
      <c r="T231" s="39"/>
      <c r="U231" s="39"/>
      <c r="V231" s="39"/>
      <c r="W231" s="39"/>
      <c r="X231" s="39"/>
      <c r="Y231" s="39"/>
      <c r="Z231" s="39"/>
      <c r="AA231" s="39"/>
      <c r="AB231" s="39"/>
      <c r="AC231" s="39"/>
      <c r="AD231" s="39"/>
      <c r="AE231" s="39"/>
    </row>
    <row r="232" spans="16:31">
      <c r="P232" s="39"/>
      <c r="Q232" s="39"/>
      <c r="R232" s="39"/>
      <c r="S232" s="39"/>
      <c r="T232" s="39"/>
      <c r="U232" s="39"/>
      <c r="V232" s="39"/>
      <c r="W232" s="39"/>
      <c r="X232" s="39"/>
      <c r="Y232" s="39"/>
      <c r="Z232" s="39"/>
      <c r="AA232" s="39"/>
      <c r="AB232" s="39"/>
      <c r="AC232" s="39"/>
      <c r="AD232" s="39"/>
      <c r="AE232" s="39"/>
    </row>
    <row r="233" spans="16:31">
      <c r="P233" s="39"/>
      <c r="Q233" s="39"/>
      <c r="R233" s="39"/>
      <c r="S233" s="39"/>
      <c r="T233" s="39"/>
      <c r="U233" s="39"/>
      <c r="V233" s="39"/>
      <c r="W233" s="39"/>
      <c r="X233" s="39"/>
      <c r="Y233" s="39"/>
      <c r="Z233" s="39"/>
      <c r="AA233" s="39"/>
      <c r="AB233" s="39"/>
      <c r="AC233" s="39"/>
      <c r="AD233" s="39"/>
      <c r="AE233" s="39"/>
    </row>
    <row r="234" spans="16:31">
      <c r="P234" s="39"/>
      <c r="Q234" s="39"/>
      <c r="R234" s="39"/>
      <c r="S234" s="39"/>
      <c r="T234" s="39"/>
      <c r="U234" s="39"/>
      <c r="V234" s="39"/>
      <c r="W234" s="39"/>
      <c r="X234" s="39"/>
      <c r="Y234" s="39"/>
      <c r="Z234" s="39"/>
      <c r="AA234" s="39"/>
      <c r="AB234" s="39"/>
      <c r="AC234" s="39"/>
      <c r="AD234" s="39"/>
      <c r="AE234" s="39"/>
    </row>
    <row r="235" spans="16:31">
      <c r="P235" s="39"/>
      <c r="Q235" s="39"/>
      <c r="R235" s="39"/>
      <c r="S235" s="39"/>
      <c r="T235" s="39"/>
      <c r="U235" s="39"/>
      <c r="V235" s="39"/>
      <c r="W235" s="39"/>
      <c r="X235" s="39"/>
      <c r="Y235" s="39"/>
      <c r="Z235" s="39"/>
      <c r="AA235" s="39"/>
      <c r="AB235" s="39"/>
      <c r="AC235" s="39"/>
      <c r="AD235" s="39"/>
      <c r="AE235" s="39"/>
    </row>
    <row r="236" spans="16:31">
      <c r="P236" s="39"/>
      <c r="Q236" s="39"/>
      <c r="R236" s="39"/>
      <c r="S236" s="39"/>
      <c r="T236" s="39"/>
      <c r="U236" s="39"/>
      <c r="V236" s="39"/>
      <c r="W236" s="39"/>
      <c r="X236" s="39"/>
      <c r="Y236" s="39"/>
      <c r="Z236" s="39"/>
      <c r="AA236" s="39"/>
      <c r="AB236" s="39"/>
      <c r="AC236" s="39"/>
      <c r="AD236" s="39"/>
      <c r="AE236" s="39"/>
    </row>
    <row r="237" spans="16:31">
      <c r="P237" s="39"/>
      <c r="Q237" s="39"/>
      <c r="R237" s="39"/>
      <c r="S237" s="39"/>
      <c r="T237" s="39"/>
      <c r="U237" s="39"/>
      <c r="V237" s="39"/>
      <c r="W237" s="39"/>
      <c r="X237" s="39"/>
      <c r="Y237" s="39"/>
      <c r="Z237" s="39"/>
      <c r="AA237" s="39"/>
      <c r="AB237" s="39"/>
      <c r="AC237" s="39"/>
      <c r="AD237" s="39"/>
      <c r="AE237" s="39"/>
    </row>
    <row r="238" spans="16:31">
      <c r="P238" s="39"/>
      <c r="Q238" s="39"/>
      <c r="R238" s="39"/>
      <c r="S238" s="39"/>
      <c r="T238" s="39"/>
      <c r="U238" s="39"/>
      <c r="V238" s="39"/>
      <c r="W238" s="39"/>
      <c r="X238" s="39"/>
      <c r="Y238" s="39"/>
      <c r="Z238" s="39"/>
      <c r="AA238" s="39"/>
      <c r="AB238" s="39"/>
      <c r="AC238" s="39"/>
      <c r="AD238" s="39"/>
      <c r="AE238" s="39"/>
    </row>
    <row r="239" spans="16:31">
      <c r="P239" s="39"/>
      <c r="Q239" s="39"/>
      <c r="R239" s="39"/>
      <c r="S239" s="39"/>
      <c r="T239" s="39"/>
      <c r="U239" s="39"/>
      <c r="V239" s="39"/>
      <c r="W239" s="39"/>
      <c r="X239" s="39"/>
      <c r="Y239" s="39"/>
      <c r="Z239" s="39"/>
      <c r="AA239" s="39"/>
      <c r="AB239" s="39"/>
      <c r="AC239" s="39"/>
      <c r="AD239" s="39"/>
      <c r="AE239" s="39"/>
    </row>
    <row r="240" spans="16:31">
      <c r="P240" s="39"/>
      <c r="Q240" s="39"/>
      <c r="R240" s="39"/>
      <c r="S240" s="39"/>
      <c r="T240" s="39"/>
      <c r="U240" s="39"/>
      <c r="V240" s="39"/>
      <c r="W240" s="39"/>
      <c r="X240" s="39"/>
      <c r="Y240" s="39"/>
      <c r="Z240" s="39"/>
      <c r="AA240" s="39"/>
      <c r="AB240" s="39"/>
      <c r="AC240" s="39"/>
      <c r="AD240" s="39"/>
      <c r="AE240" s="39"/>
    </row>
    <row r="241" spans="16:31">
      <c r="P241" s="39"/>
      <c r="Q241" s="39"/>
      <c r="R241" s="39"/>
      <c r="S241" s="39"/>
      <c r="T241" s="39"/>
      <c r="U241" s="39"/>
      <c r="V241" s="39"/>
      <c r="W241" s="39"/>
      <c r="X241" s="39"/>
      <c r="Y241" s="39"/>
      <c r="Z241" s="39"/>
      <c r="AA241" s="39"/>
      <c r="AB241" s="39"/>
      <c r="AC241" s="39"/>
      <c r="AD241" s="39"/>
      <c r="AE241" s="39"/>
    </row>
    <row r="242" spans="16:31">
      <c r="P242" s="39"/>
      <c r="Q242" s="39"/>
      <c r="R242" s="39"/>
      <c r="S242" s="39"/>
      <c r="T242" s="39"/>
      <c r="U242" s="39"/>
      <c r="V242" s="39"/>
      <c r="W242" s="39"/>
      <c r="X242" s="39"/>
      <c r="Y242" s="39"/>
      <c r="Z242" s="39"/>
      <c r="AA242" s="39"/>
      <c r="AB242" s="39"/>
      <c r="AC242" s="39"/>
      <c r="AD242" s="39"/>
      <c r="AE242" s="39"/>
    </row>
    <row r="243" spans="16:31">
      <c r="P243" s="39"/>
      <c r="Q243" s="39"/>
      <c r="R243" s="39"/>
      <c r="S243" s="39"/>
      <c r="T243" s="39"/>
      <c r="U243" s="39"/>
      <c r="V243" s="39"/>
      <c r="W243" s="39"/>
      <c r="X243" s="39"/>
      <c r="Y243" s="39"/>
      <c r="Z243" s="39"/>
      <c r="AA243" s="39"/>
      <c r="AB243" s="39"/>
      <c r="AC243" s="39"/>
      <c r="AD243" s="39"/>
      <c r="AE243" s="39"/>
    </row>
    <row r="244" spans="16:31">
      <c r="P244" s="39"/>
      <c r="Q244" s="39"/>
      <c r="R244" s="39"/>
      <c r="S244" s="39"/>
      <c r="T244" s="39"/>
      <c r="U244" s="39"/>
      <c r="V244" s="39"/>
      <c r="W244" s="39"/>
      <c r="X244" s="39"/>
      <c r="Y244" s="39"/>
      <c r="Z244" s="39"/>
      <c r="AA244" s="39"/>
      <c r="AB244" s="39"/>
      <c r="AC244" s="39"/>
      <c r="AD244" s="39"/>
      <c r="AE244" s="39"/>
    </row>
    <row r="245" spans="16:31">
      <c r="P245" s="39"/>
      <c r="Q245" s="39"/>
      <c r="R245" s="39"/>
      <c r="S245" s="39"/>
      <c r="T245" s="39"/>
      <c r="U245" s="39"/>
      <c r="V245" s="39"/>
      <c r="W245" s="39"/>
      <c r="X245" s="39"/>
      <c r="Y245" s="39"/>
      <c r="Z245" s="39"/>
      <c r="AA245" s="39"/>
      <c r="AB245" s="39"/>
      <c r="AC245" s="39"/>
      <c r="AD245" s="39"/>
      <c r="AE245" s="39"/>
    </row>
    <row r="246" spans="16:31">
      <c r="P246" s="39"/>
      <c r="Q246" s="39"/>
      <c r="R246" s="39"/>
      <c r="S246" s="39"/>
      <c r="T246" s="39"/>
      <c r="U246" s="39"/>
      <c r="V246" s="39"/>
      <c r="W246" s="39"/>
      <c r="X246" s="39"/>
      <c r="Y246" s="39"/>
      <c r="Z246" s="39"/>
      <c r="AA246" s="39"/>
      <c r="AB246" s="39"/>
      <c r="AC246" s="39"/>
      <c r="AD246" s="39"/>
      <c r="AE246" s="39"/>
    </row>
    <row r="247" spans="16:31">
      <c r="P247" s="39"/>
      <c r="Q247" s="39"/>
      <c r="R247" s="39"/>
      <c r="S247" s="39"/>
      <c r="T247" s="39"/>
      <c r="U247" s="39"/>
      <c r="V247" s="39"/>
      <c r="W247" s="39"/>
      <c r="X247" s="39"/>
      <c r="Y247" s="39"/>
      <c r="Z247" s="39"/>
      <c r="AA247" s="39"/>
      <c r="AB247" s="39"/>
      <c r="AC247" s="39"/>
      <c r="AD247" s="39"/>
      <c r="AE247" s="39"/>
    </row>
    <row r="248" spans="16:31">
      <c r="P248" s="39"/>
      <c r="Q248" s="39"/>
      <c r="R248" s="39"/>
      <c r="S248" s="39"/>
      <c r="T248" s="39"/>
      <c r="U248" s="39"/>
      <c r="V248" s="39"/>
      <c r="W248" s="39"/>
      <c r="X248" s="39"/>
      <c r="Y248" s="39"/>
      <c r="Z248" s="39"/>
      <c r="AA248" s="39"/>
      <c r="AB248" s="39"/>
      <c r="AC248" s="39"/>
      <c r="AD248" s="39"/>
      <c r="AE248" s="39"/>
    </row>
    <row r="249" spans="16:31">
      <c r="P249" s="39"/>
      <c r="Q249" s="39"/>
      <c r="R249" s="39"/>
      <c r="S249" s="39"/>
      <c r="T249" s="39"/>
      <c r="U249" s="39"/>
      <c r="V249" s="39"/>
      <c r="W249" s="39"/>
      <c r="X249" s="39"/>
      <c r="Y249" s="39"/>
      <c r="Z249" s="39"/>
      <c r="AA249" s="39"/>
      <c r="AB249" s="39"/>
      <c r="AC249" s="39"/>
      <c r="AD249" s="39"/>
      <c r="AE249" s="39"/>
    </row>
    <row r="250" spans="16:31">
      <c r="P250" s="39"/>
      <c r="Q250" s="39"/>
      <c r="R250" s="39"/>
      <c r="S250" s="39"/>
      <c r="T250" s="39"/>
      <c r="U250" s="39"/>
      <c r="V250" s="39"/>
      <c r="W250" s="39"/>
      <c r="X250" s="39"/>
      <c r="Y250" s="39"/>
      <c r="Z250" s="39"/>
      <c r="AA250" s="39"/>
      <c r="AB250" s="39"/>
      <c r="AC250" s="39"/>
      <c r="AD250" s="39"/>
      <c r="AE250" s="39"/>
    </row>
    <row r="251" spans="16:31">
      <c r="P251" s="39"/>
      <c r="Q251" s="39"/>
      <c r="R251" s="39"/>
      <c r="S251" s="39"/>
      <c r="T251" s="39"/>
      <c r="U251" s="39"/>
      <c r="V251" s="39"/>
      <c r="W251" s="39"/>
      <c r="X251" s="39"/>
      <c r="Y251" s="39"/>
      <c r="Z251" s="39"/>
      <c r="AA251" s="39"/>
      <c r="AB251" s="39"/>
      <c r="AC251" s="39"/>
      <c r="AD251" s="39"/>
      <c r="AE251" s="39"/>
    </row>
    <row r="252" spans="16:31">
      <c r="P252" s="39"/>
      <c r="Q252" s="39"/>
      <c r="R252" s="39"/>
      <c r="S252" s="39"/>
      <c r="T252" s="39"/>
      <c r="U252" s="39"/>
      <c r="V252" s="39"/>
      <c r="W252" s="39"/>
      <c r="X252" s="39"/>
      <c r="Y252" s="39"/>
      <c r="Z252" s="39"/>
      <c r="AA252" s="39"/>
      <c r="AB252" s="39"/>
      <c r="AC252" s="39"/>
      <c r="AD252" s="39"/>
      <c r="AE252" s="39"/>
    </row>
    <row r="253" spans="16:31">
      <c r="P253" s="39"/>
      <c r="Q253" s="39"/>
      <c r="R253" s="39"/>
      <c r="S253" s="39"/>
      <c r="T253" s="39"/>
      <c r="U253" s="39"/>
      <c r="V253" s="39"/>
      <c r="W253" s="39"/>
      <c r="X253" s="39"/>
      <c r="Y253" s="39"/>
      <c r="Z253" s="39"/>
      <c r="AA253" s="39"/>
      <c r="AB253" s="39"/>
      <c r="AC253" s="39"/>
      <c r="AD253" s="39"/>
      <c r="AE253" s="39"/>
    </row>
    <row r="254" spans="16:31">
      <c r="P254" s="39"/>
      <c r="Q254" s="39"/>
      <c r="R254" s="39"/>
      <c r="S254" s="39"/>
      <c r="T254" s="39"/>
      <c r="U254" s="39"/>
      <c r="V254" s="39"/>
      <c r="W254" s="39"/>
      <c r="X254" s="39"/>
      <c r="Y254" s="39"/>
      <c r="Z254" s="39"/>
      <c r="AA254" s="39"/>
      <c r="AB254" s="39"/>
      <c r="AC254" s="39"/>
      <c r="AD254" s="39"/>
      <c r="AE254" s="39"/>
    </row>
    <row r="255" spans="16:31">
      <c r="P255" s="39"/>
      <c r="Q255" s="39"/>
      <c r="R255" s="39"/>
      <c r="S255" s="39"/>
      <c r="T255" s="39"/>
      <c r="U255" s="39"/>
      <c r="V255" s="39"/>
      <c r="W255" s="39"/>
      <c r="X255" s="39"/>
      <c r="Y255" s="39"/>
      <c r="Z255" s="39"/>
      <c r="AA255" s="39"/>
      <c r="AB255" s="39"/>
      <c r="AC255" s="39"/>
      <c r="AD255" s="39"/>
      <c r="AE255" s="39"/>
    </row>
    <row r="256" spans="16:31">
      <c r="P256" s="39"/>
      <c r="Q256" s="39"/>
      <c r="R256" s="39"/>
      <c r="S256" s="39"/>
      <c r="T256" s="39"/>
      <c r="U256" s="39"/>
      <c r="V256" s="39"/>
      <c r="W256" s="39"/>
      <c r="X256" s="39"/>
      <c r="Y256" s="39"/>
      <c r="Z256" s="39"/>
      <c r="AA256" s="39"/>
      <c r="AB256" s="39"/>
      <c r="AC256" s="39"/>
      <c r="AD256" s="39"/>
      <c r="AE256" s="39"/>
    </row>
    <row r="257" spans="16:31">
      <c r="P257" s="39"/>
      <c r="Q257" s="39"/>
      <c r="R257" s="39"/>
      <c r="S257" s="39"/>
      <c r="T257" s="39"/>
      <c r="U257" s="39"/>
      <c r="V257" s="39"/>
      <c r="W257" s="39"/>
      <c r="X257" s="39"/>
      <c r="Y257" s="39"/>
      <c r="Z257" s="39"/>
      <c r="AA257" s="39"/>
      <c r="AB257" s="39"/>
      <c r="AC257" s="39"/>
      <c r="AD257" s="39"/>
      <c r="AE257" s="39"/>
    </row>
    <row r="258" spans="16:31">
      <c r="P258" s="39"/>
      <c r="Q258" s="39"/>
      <c r="R258" s="39"/>
      <c r="S258" s="39"/>
      <c r="T258" s="39"/>
      <c r="U258" s="39"/>
      <c r="V258" s="39"/>
      <c r="W258" s="39"/>
      <c r="X258" s="39"/>
      <c r="Y258" s="39"/>
      <c r="Z258" s="39"/>
      <c r="AA258" s="39"/>
      <c r="AB258" s="39"/>
      <c r="AC258" s="39"/>
      <c r="AD258" s="39"/>
      <c r="AE258" s="39"/>
    </row>
    <row r="259" spans="16:31">
      <c r="P259" s="39"/>
      <c r="Q259" s="39"/>
      <c r="R259" s="39"/>
      <c r="S259" s="39"/>
      <c r="T259" s="39"/>
      <c r="U259" s="39"/>
      <c r="V259" s="39"/>
      <c r="W259" s="39"/>
      <c r="X259" s="39"/>
      <c r="Y259" s="39"/>
      <c r="Z259" s="39"/>
      <c r="AA259" s="39"/>
      <c r="AB259" s="39"/>
      <c r="AC259" s="39"/>
      <c r="AD259" s="39"/>
      <c r="AE259" s="39"/>
    </row>
    <row r="260" spans="16:31">
      <c r="P260" s="39"/>
      <c r="Q260" s="39"/>
      <c r="R260" s="39"/>
      <c r="S260" s="39"/>
      <c r="T260" s="39"/>
      <c r="U260" s="39"/>
      <c r="V260" s="39"/>
      <c r="W260" s="39"/>
      <c r="X260" s="39"/>
      <c r="Y260" s="39"/>
      <c r="Z260" s="39"/>
      <c r="AA260" s="39"/>
      <c r="AB260" s="39"/>
      <c r="AC260" s="39"/>
      <c r="AD260" s="39"/>
      <c r="AE260" s="39"/>
    </row>
    <row r="261" spans="16:31">
      <c r="P261" s="39"/>
      <c r="Q261" s="39"/>
      <c r="R261" s="39"/>
      <c r="S261" s="39"/>
      <c r="T261" s="39"/>
      <c r="U261" s="39"/>
      <c r="V261" s="39"/>
      <c r="W261" s="39"/>
      <c r="X261" s="39"/>
      <c r="Y261" s="39"/>
      <c r="Z261" s="39"/>
      <c r="AA261" s="39"/>
      <c r="AB261" s="39"/>
      <c r="AC261" s="39"/>
      <c r="AD261" s="39"/>
      <c r="AE261" s="39"/>
    </row>
    <row r="262" spans="16:31">
      <c r="P262" s="39"/>
      <c r="Q262" s="39"/>
      <c r="R262" s="39"/>
      <c r="S262" s="39"/>
      <c r="T262" s="39"/>
      <c r="U262" s="39"/>
      <c r="V262" s="39"/>
      <c r="W262" s="39"/>
      <c r="X262" s="39"/>
      <c r="Y262" s="39"/>
      <c r="Z262" s="39"/>
      <c r="AA262" s="39"/>
      <c r="AB262" s="39"/>
      <c r="AC262" s="39"/>
      <c r="AD262" s="39"/>
      <c r="AE262" s="39"/>
    </row>
    <row r="263" spans="16:31">
      <c r="P263" s="39"/>
      <c r="Q263" s="39"/>
      <c r="R263" s="39"/>
      <c r="S263" s="39"/>
      <c r="T263" s="39"/>
      <c r="U263" s="39"/>
      <c r="V263" s="39"/>
      <c r="W263" s="39"/>
      <c r="X263" s="39"/>
      <c r="Y263" s="39"/>
      <c r="Z263" s="39"/>
      <c r="AA263" s="39"/>
      <c r="AB263" s="39"/>
      <c r="AC263" s="39"/>
      <c r="AD263" s="39"/>
      <c r="AE263" s="39"/>
    </row>
    <row r="264" spans="16:31">
      <c r="P264" s="39"/>
      <c r="Q264" s="39"/>
      <c r="R264" s="39"/>
      <c r="S264" s="39"/>
      <c r="T264" s="39"/>
      <c r="U264" s="39"/>
      <c r="V264" s="39"/>
      <c r="W264" s="39"/>
      <c r="X264" s="39"/>
      <c r="Y264" s="39"/>
      <c r="Z264" s="39"/>
      <c r="AA264" s="39"/>
      <c r="AB264" s="39"/>
      <c r="AC264" s="39"/>
      <c r="AD264" s="39"/>
      <c r="AE264" s="39"/>
    </row>
    <row r="265" spans="16:31">
      <c r="P265" s="39"/>
      <c r="Q265" s="39"/>
      <c r="R265" s="39"/>
      <c r="S265" s="39"/>
      <c r="T265" s="39"/>
      <c r="U265" s="39"/>
      <c r="V265" s="39"/>
      <c r="W265" s="39"/>
      <c r="X265" s="39"/>
      <c r="Y265" s="39"/>
      <c r="Z265" s="39"/>
      <c r="AA265" s="39"/>
      <c r="AB265" s="39"/>
      <c r="AC265" s="39"/>
      <c r="AD265" s="39"/>
      <c r="AE265" s="39"/>
    </row>
    <row r="266" spans="16:31">
      <c r="P266" s="39"/>
      <c r="Q266" s="39"/>
      <c r="R266" s="39"/>
      <c r="S266" s="39"/>
      <c r="T266" s="39"/>
      <c r="U266" s="39"/>
      <c r="V266" s="39"/>
      <c r="W266" s="39"/>
      <c r="X266" s="39"/>
      <c r="Y266" s="39"/>
      <c r="Z266" s="39"/>
      <c r="AA266" s="39"/>
      <c r="AB266" s="39"/>
      <c r="AC266" s="39"/>
      <c r="AD266" s="39"/>
      <c r="AE266" s="39"/>
    </row>
    <row r="267" spans="16:31">
      <c r="P267" s="39"/>
      <c r="Q267" s="39"/>
      <c r="R267" s="39"/>
      <c r="S267" s="39"/>
      <c r="T267" s="39"/>
      <c r="U267" s="39"/>
      <c r="V267" s="39"/>
      <c r="W267" s="39"/>
      <c r="X267" s="39"/>
      <c r="Y267" s="39"/>
      <c r="Z267" s="39"/>
      <c r="AA267" s="39"/>
      <c r="AB267" s="39"/>
      <c r="AC267" s="39"/>
      <c r="AD267" s="39"/>
      <c r="AE267" s="39"/>
    </row>
    <row r="268" spans="16:31">
      <c r="P268" s="39"/>
      <c r="Q268" s="39"/>
      <c r="R268" s="39"/>
      <c r="S268" s="39"/>
      <c r="T268" s="39"/>
      <c r="U268" s="39"/>
      <c r="V268" s="39"/>
      <c r="W268" s="39"/>
      <c r="X268" s="39"/>
      <c r="Y268" s="39"/>
      <c r="Z268" s="39"/>
      <c r="AA268" s="39"/>
      <c r="AB268" s="39"/>
      <c r="AC268" s="39"/>
      <c r="AD268" s="39"/>
      <c r="AE268" s="39"/>
    </row>
    <row r="269" spans="16:31">
      <c r="P269" s="39"/>
      <c r="Q269" s="39"/>
      <c r="R269" s="39"/>
      <c r="S269" s="39"/>
      <c r="T269" s="39"/>
      <c r="U269" s="39"/>
      <c r="V269" s="39"/>
      <c r="W269" s="39"/>
      <c r="X269" s="39"/>
      <c r="Y269" s="39"/>
      <c r="Z269" s="39"/>
      <c r="AA269" s="39"/>
      <c r="AB269" s="39"/>
      <c r="AC269" s="39"/>
      <c r="AD269" s="39"/>
      <c r="AE269" s="39"/>
    </row>
    <row r="270" spans="16:31">
      <c r="P270" s="39"/>
      <c r="Q270" s="39"/>
      <c r="R270" s="39"/>
      <c r="S270" s="39"/>
      <c r="T270" s="39"/>
      <c r="U270" s="39"/>
      <c r="V270" s="39"/>
      <c r="W270" s="39"/>
      <c r="X270" s="39"/>
      <c r="Y270" s="39"/>
      <c r="Z270" s="39"/>
      <c r="AA270" s="39"/>
      <c r="AB270" s="39"/>
      <c r="AC270" s="39"/>
      <c r="AD270" s="39"/>
      <c r="AE270" s="39"/>
    </row>
    <row r="271" spans="16:31">
      <c r="P271" s="39"/>
      <c r="Q271" s="39"/>
      <c r="R271" s="39"/>
      <c r="S271" s="39"/>
      <c r="T271" s="39"/>
      <c r="U271" s="39"/>
      <c r="V271" s="39"/>
      <c r="W271" s="39"/>
      <c r="X271" s="39"/>
      <c r="Y271" s="39"/>
      <c r="Z271" s="39"/>
      <c r="AA271" s="39"/>
      <c r="AB271" s="39"/>
      <c r="AC271" s="39"/>
      <c r="AD271" s="39"/>
      <c r="AE271" s="39"/>
    </row>
    <row r="272" spans="16:31">
      <c r="P272" s="39"/>
      <c r="Q272" s="39"/>
      <c r="R272" s="39"/>
      <c r="S272" s="39"/>
      <c r="T272" s="39"/>
      <c r="U272" s="39"/>
      <c r="V272" s="39"/>
      <c r="W272" s="39"/>
      <c r="X272" s="39"/>
      <c r="Y272" s="39"/>
      <c r="Z272" s="39"/>
      <c r="AA272" s="39"/>
      <c r="AB272" s="39"/>
      <c r="AC272" s="39"/>
      <c r="AD272" s="39"/>
      <c r="AE272" s="39"/>
    </row>
    <row r="273" spans="16:31">
      <c r="P273" s="39"/>
      <c r="Q273" s="39"/>
      <c r="R273" s="39"/>
      <c r="S273" s="39"/>
      <c r="T273" s="39"/>
      <c r="U273" s="39"/>
      <c r="V273" s="39"/>
      <c r="W273" s="39"/>
      <c r="X273" s="39"/>
      <c r="Y273" s="39"/>
      <c r="Z273" s="39"/>
      <c r="AA273" s="39"/>
      <c r="AB273" s="39"/>
      <c r="AC273" s="39"/>
      <c r="AD273" s="39"/>
      <c r="AE273" s="39"/>
    </row>
    <row r="274" spans="16:31">
      <c r="P274" s="39"/>
      <c r="Q274" s="39"/>
      <c r="R274" s="39"/>
      <c r="S274" s="39"/>
      <c r="T274" s="39"/>
      <c r="U274" s="39"/>
      <c r="V274" s="39"/>
      <c r="W274" s="39"/>
      <c r="X274" s="39"/>
      <c r="Y274" s="39"/>
      <c r="Z274" s="39"/>
      <c r="AA274" s="39"/>
      <c r="AB274" s="39"/>
      <c r="AC274" s="39"/>
      <c r="AD274" s="39"/>
      <c r="AE274" s="39"/>
    </row>
    <row r="275" spans="16:31">
      <c r="P275" s="39"/>
      <c r="Q275" s="39"/>
      <c r="R275" s="39"/>
      <c r="S275" s="39"/>
      <c r="T275" s="39"/>
      <c r="U275" s="39"/>
      <c r="V275" s="39"/>
      <c r="W275" s="39"/>
      <c r="X275" s="39"/>
      <c r="Y275" s="39"/>
      <c r="Z275" s="39"/>
      <c r="AA275" s="39"/>
      <c r="AB275" s="39"/>
      <c r="AC275" s="39"/>
      <c r="AD275" s="39"/>
      <c r="AE275" s="39"/>
    </row>
    <row r="276" spans="16:31">
      <c r="P276" s="39"/>
      <c r="Q276" s="39"/>
      <c r="R276" s="39"/>
      <c r="S276" s="39"/>
      <c r="T276" s="39"/>
      <c r="U276" s="39"/>
      <c r="V276" s="39"/>
      <c r="W276" s="39"/>
      <c r="X276" s="39"/>
      <c r="Y276" s="39"/>
      <c r="Z276" s="39"/>
      <c r="AA276" s="39"/>
      <c r="AB276" s="39"/>
      <c r="AC276" s="39"/>
      <c r="AD276" s="39"/>
      <c r="AE276" s="39"/>
    </row>
    <row r="277" spans="16:31">
      <c r="P277" s="39"/>
      <c r="Q277" s="39"/>
      <c r="R277" s="39"/>
      <c r="S277" s="39"/>
      <c r="T277" s="39"/>
      <c r="U277" s="39"/>
      <c r="V277" s="39"/>
      <c r="W277" s="39"/>
      <c r="X277" s="39"/>
      <c r="Y277" s="39"/>
      <c r="Z277" s="39"/>
      <c r="AA277" s="39"/>
      <c r="AB277" s="39"/>
      <c r="AC277" s="39"/>
      <c r="AD277" s="39"/>
      <c r="AE277" s="39"/>
    </row>
    <row r="278" spans="16:31">
      <c r="P278" s="39"/>
      <c r="Q278" s="39"/>
      <c r="R278" s="39"/>
      <c r="S278" s="39"/>
      <c r="T278" s="39"/>
      <c r="U278" s="39"/>
      <c r="V278" s="39"/>
      <c r="W278" s="39"/>
      <c r="X278" s="39"/>
      <c r="Y278" s="39"/>
      <c r="Z278" s="39"/>
      <c r="AA278" s="39"/>
      <c r="AB278" s="39"/>
      <c r="AC278" s="39"/>
      <c r="AD278" s="39"/>
      <c r="AE278" s="39"/>
    </row>
    <row r="279" spans="16:31">
      <c r="P279" s="39"/>
      <c r="Q279" s="39"/>
      <c r="R279" s="39"/>
      <c r="S279" s="39"/>
      <c r="T279" s="39"/>
      <c r="U279" s="39"/>
      <c r="V279" s="39"/>
      <c r="W279" s="39"/>
      <c r="X279" s="39"/>
      <c r="Y279" s="39"/>
      <c r="Z279" s="39"/>
      <c r="AA279" s="39"/>
      <c r="AB279" s="39"/>
      <c r="AC279" s="39"/>
      <c r="AD279" s="39"/>
      <c r="AE279" s="39"/>
    </row>
    <row r="280" spans="16:31">
      <c r="P280" s="39"/>
      <c r="Q280" s="39"/>
      <c r="R280" s="39"/>
      <c r="S280" s="39"/>
      <c r="T280" s="39"/>
      <c r="U280" s="39"/>
      <c r="V280" s="39"/>
      <c r="W280" s="39"/>
      <c r="X280" s="39"/>
      <c r="Y280" s="39"/>
      <c r="Z280" s="39"/>
      <c r="AA280" s="39"/>
      <c r="AB280" s="39"/>
      <c r="AC280" s="39"/>
      <c r="AD280" s="39"/>
      <c r="AE280" s="39"/>
    </row>
    <row r="281" spans="16:31">
      <c r="P281" s="39"/>
      <c r="Q281" s="39"/>
      <c r="R281" s="39"/>
      <c r="S281" s="39"/>
      <c r="T281" s="39"/>
      <c r="U281" s="39"/>
      <c r="V281" s="39"/>
      <c r="W281" s="39"/>
      <c r="X281" s="39"/>
      <c r="Y281" s="39"/>
      <c r="Z281" s="39"/>
      <c r="AA281" s="39"/>
      <c r="AB281" s="39"/>
      <c r="AC281" s="39"/>
      <c r="AD281" s="39"/>
      <c r="AE281" s="39"/>
    </row>
    <row r="282" spans="16:31">
      <c r="P282" s="39"/>
      <c r="Q282" s="39"/>
      <c r="R282" s="39"/>
      <c r="S282" s="39"/>
      <c r="T282" s="39"/>
      <c r="U282" s="39"/>
      <c r="V282" s="39"/>
      <c r="W282" s="39"/>
      <c r="X282" s="39"/>
      <c r="Y282" s="39"/>
      <c r="Z282" s="39"/>
      <c r="AA282" s="39"/>
      <c r="AB282" s="39"/>
      <c r="AC282" s="39"/>
      <c r="AD282" s="39"/>
      <c r="AE282" s="39"/>
    </row>
    <row r="283" spans="16:31">
      <c r="P283" s="39"/>
      <c r="Q283" s="39"/>
      <c r="R283" s="39"/>
      <c r="S283" s="39"/>
      <c r="T283" s="39"/>
      <c r="U283" s="39"/>
      <c r="V283" s="39"/>
      <c r="W283" s="39"/>
      <c r="X283" s="39"/>
      <c r="Y283" s="39"/>
      <c r="Z283" s="39"/>
      <c r="AA283" s="39"/>
      <c r="AB283" s="39"/>
      <c r="AC283" s="39"/>
      <c r="AD283" s="39"/>
      <c r="AE283" s="39"/>
    </row>
    <row r="284" spans="16:31">
      <c r="P284" s="39"/>
      <c r="Q284" s="39"/>
      <c r="R284" s="39"/>
      <c r="S284" s="39"/>
      <c r="T284" s="39"/>
      <c r="U284" s="39"/>
      <c r="V284" s="39"/>
      <c r="W284" s="39"/>
      <c r="X284" s="39"/>
      <c r="Y284" s="39"/>
      <c r="Z284" s="39"/>
      <c r="AA284" s="39"/>
      <c r="AB284" s="39"/>
      <c r="AC284" s="39"/>
      <c r="AD284" s="39"/>
      <c r="AE284" s="39"/>
    </row>
    <row r="285" spans="16:31">
      <c r="P285" s="39"/>
      <c r="Q285" s="39"/>
      <c r="R285" s="39"/>
      <c r="S285" s="39"/>
      <c r="T285" s="39"/>
      <c r="U285" s="39"/>
      <c r="V285" s="39"/>
      <c r="W285" s="39"/>
      <c r="X285" s="39"/>
      <c r="Y285" s="39"/>
      <c r="Z285" s="39"/>
      <c r="AA285" s="39"/>
      <c r="AB285" s="39"/>
      <c r="AC285" s="39"/>
      <c r="AD285" s="39"/>
      <c r="AE285" s="39"/>
    </row>
    <row r="286" spans="16:31">
      <c r="P286" s="39"/>
      <c r="Q286" s="39"/>
      <c r="R286" s="39"/>
      <c r="S286" s="39"/>
      <c r="T286" s="39"/>
      <c r="U286" s="39"/>
      <c r="V286" s="39"/>
      <c r="W286" s="39"/>
      <c r="X286" s="39"/>
      <c r="Y286" s="39"/>
      <c r="Z286" s="39"/>
      <c r="AA286" s="39"/>
      <c r="AB286" s="39"/>
      <c r="AC286" s="39"/>
      <c r="AD286" s="39"/>
      <c r="AE286" s="39"/>
    </row>
    <row r="287" spans="16:31">
      <c r="P287" s="39"/>
      <c r="Q287" s="39"/>
      <c r="R287" s="39"/>
      <c r="S287" s="39"/>
      <c r="T287" s="39"/>
      <c r="U287" s="39"/>
      <c r="V287" s="39"/>
      <c r="W287" s="39"/>
      <c r="X287" s="39"/>
      <c r="Y287" s="39"/>
      <c r="Z287" s="39"/>
      <c r="AA287" s="39"/>
      <c r="AB287" s="39"/>
      <c r="AC287" s="39"/>
      <c r="AD287" s="39"/>
      <c r="AE287" s="39"/>
    </row>
    <row r="288" spans="16:31">
      <c r="P288" s="39"/>
      <c r="Q288" s="39"/>
      <c r="R288" s="39"/>
      <c r="S288" s="39"/>
      <c r="T288" s="39"/>
      <c r="U288" s="39"/>
      <c r="V288" s="39"/>
      <c r="W288" s="39"/>
      <c r="X288" s="39"/>
      <c r="Y288" s="39"/>
      <c r="Z288" s="39"/>
      <c r="AA288" s="39"/>
      <c r="AB288" s="39"/>
      <c r="AC288" s="39"/>
      <c r="AD288" s="39"/>
      <c r="AE288" s="39"/>
    </row>
    <row r="289" spans="16:31">
      <c r="P289" s="39"/>
      <c r="Q289" s="39"/>
      <c r="R289" s="39"/>
      <c r="S289" s="39"/>
      <c r="T289" s="39"/>
      <c r="U289" s="39"/>
      <c r="V289" s="39"/>
      <c r="W289" s="39"/>
      <c r="X289" s="39"/>
      <c r="Y289" s="39"/>
      <c r="Z289" s="39"/>
      <c r="AA289" s="39"/>
      <c r="AB289" s="39"/>
      <c r="AC289" s="39"/>
      <c r="AD289" s="39"/>
      <c r="AE289" s="39"/>
    </row>
    <row r="290" spans="16:31">
      <c r="P290" s="39"/>
      <c r="Q290" s="39"/>
      <c r="R290" s="39"/>
      <c r="S290" s="39"/>
      <c r="T290" s="39"/>
      <c r="U290" s="39"/>
      <c r="V290" s="39"/>
      <c r="W290" s="39"/>
      <c r="X290" s="39"/>
      <c r="Y290" s="39"/>
      <c r="Z290" s="39"/>
      <c r="AA290" s="39"/>
      <c r="AB290" s="39"/>
      <c r="AC290" s="39"/>
      <c r="AD290" s="39"/>
      <c r="AE290" s="39"/>
    </row>
    <row r="291" spans="16:31">
      <c r="P291" s="39"/>
      <c r="Q291" s="39"/>
      <c r="R291" s="39"/>
      <c r="S291" s="39"/>
      <c r="T291" s="39"/>
      <c r="U291" s="39"/>
      <c r="V291" s="39"/>
      <c r="W291" s="39"/>
      <c r="X291" s="39"/>
      <c r="Y291" s="39"/>
      <c r="Z291" s="39"/>
      <c r="AA291" s="39"/>
      <c r="AB291" s="39"/>
      <c r="AC291" s="39"/>
      <c r="AD291" s="39"/>
      <c r="AE291" s="39"/>
    </row>
    <row r="292" spans="16:31">
      <c r="P292" s="39"/>
      <c r="Q292" s="39"/>
      <c r="R292" s="39"/>
      <c r="S292" s="39"/>
      <c r="T292" s="39"/>
      <c r="U292" s="39"/>
      <c r="V292" s="39"/>
      <c r="W292" s="39"/>
      <c r="X292" s="39"/>
      <c r="Y292" s="39"/>
      <c r="Z292" s="39"/>
      <c r="AA292" s="39"/>
      <c r="AB292" s="39"/>
      <c r="AC292" s="39"/>
      <c r="AD292" s="39"/>
      <c r="AE292" s="39"/>
    </row>
    <row r="293" spans="16:31">
      <c r="P293" s="39"/>
      <c r="Q293" s="39"/>
      <c r="R293" s="39"/>
      <c r="S293" s="39"/>
      <c r="T293" s="39"/>
      <c r="U293" s="39"/>
      <c r="V293" s="39"/>
      <c r="W293" s="39"/>
      <c r="X293" s="39"/>
      <c r="Y293" s="39"/>
      <c r="Z293" s="39"/>
      <c r="AA293" s="39"/>
      <c r="AB293" s="39"/>
      <c r="AC293" s="39"/>
      <c r="AD293" s="39"/>
      <c r="AE293" s="39"/>
    </row>
    <row r="294" spans="16:31">
      <c r="P294" s="39"/>
      <c r="Q294" s="39"/>
      <c r="R294" s="39"/>
      <c r="S294" s="39"/>
      <c r="T294" s="39"/>
      <c r="U294" s="39"/>
      <c r="V294" s="39"/>
      <c r="W294" s="39"/>
      <c r="X294" s="39"/>
      <c r="Y294" s="39"/>
      <c r="Z294" s="39"/>
      <c r="AA294" s="39"/>
      <c r="AB294" s="39"/>
      <c r="AC294" s="39"/>
      <c r="AD294" s="39"/>
      <c r="AE294" s="39"/>
    </row>
    <row r="295" spans="16:31">
      <c r="P295" s="39"/>
      <c r="Q295" s="39"/>
      <c r="R295" s="39"/>
      <c r="S295" s="39"/>
      <c r="T295" s="39"/>
      <c r="U295" s="39"/>
      <c r="V295" s="39"/>
      <c r="W295" s="39"/>
      <c r="X295" s="39"/>
      <c r="Y295" s="39"/>
      <c r="Z295" s="39"/>
      <c r="AA295" s="39"/>
      <c r="AB295" s="39"/>
      <c r="AC295" s="39"/>
      <c r="AD295" s="39"/>
      <c r="AE295" s="39"/>
    </row>
    <row r="296" spans="16:31">
      <c r="P296" s="39"/>
      <c r="Q296" s="39"/>
      <c r="R296" s="39"/>
      <c r="S296" s="39"/>
      <c r="T296" s="39"/>
      <c r="U296" s="39"/>
      <c r="V296" s="39"/>
      <c r="W296" s="39"/>
      <c r="X296" s="39"/>
      <c r="Y296" s="39"/>
      <c r="Z296" s="39"/>
      <c r="AA296" s="39"/>
      <c r="AB296" s="39"/>
      <c r="AC296" s="39"/>
      <c r="AD296" s="39"/>
      <c r="AE296" s="39"/>
    </row>
    <row r="297" spans="16:31">
      <c r="P297" s="39"/>
      <c r="Q297" s="39"/>
      <c r="R297" s="39"/>
      <c r="S297" s="39"/>
      <c r="T297" s="39"/>
      <c r="U297" s="39"/>
      <c r="V297" s="39"/>
      <c r="W297" s="39"/>
      <c r="X297" s="39"/>
      <c r="Y297" s="39"/>
      <c r="Z297" s="39"/>
      <c r="AA297" s="39"/>
      <c r="AB297" s="39"/>
      <c r="AC297" s="39"/>
      <c r="AD297" s="39"/>
      <c r="AE297" s="39"/>
    </row>
    <row r="298" spans="16:31">
      <c r="P298" s="39"/>
      <c r="Q298" s="39"/>
      <c r="R298" s="39"/>
      <c r="S298" s="39"/>
      <c r="T298" s="39"/>
      <c r="U298" s="39"/>
      <c r="V298" s="39"/>
      <c r="W298" s="39"/>
      <c r="X298" s="39"/>
      <c r="Y298" s="39"/>
      <c r="Z298" s="39"/>
      <c r="AA298" s="39"/>
      <c r="AB298" s="39"/>
      <c r="AC298" s="39"/>
      <c r="AD298" s="39"/>
      <c r="AE298" s="39"/>
    </row>
    <row r="299" spans="16:31">
      <c r="P299" s="39"/>
      <c r="Q299" s="39"/>
      <c r="R299" s="39"/>
      <c r="S299" s="39"/>
      <c r="T299" s="39"/>
      <c r="U299" s="39"/>
      <c r="V299" s="39"/>
      <c r="W299" s="39"/>
      <c r="X299" s="39"/>
      <c r="Y299" s="39"/>
      <c r="Z299" s="39"/>
      <c r="AA299" s="39"/>
      <c r="AB299" s="39"/>
      <c r="AC299" s="39"/>
      <c r="AD299" s="39"/>
      <c r="AE299" s="39"/>
    </row>
  </sheetData>
  <mergeCells count="2">
    <mergeCell ref="C6:I6"/>
    <mergeCell ref="K6:O6"/>
  </mergeCells>
  <printOptions horizontalCentered="1"/>
  <pageMargins left="0" right="0" top="0.5" bottom="0.5" header="0.5" footer="0"/>
  <pageSetup scale="65" orientation="landscape" r:id="rId1"/>
  <headerFooter alignWithMargins="0">
    <oddHeader xml:space="preserve">&amp;RKyPSC Case No. 2022-00372
&amp;F 
Page &amp;P of &amp;N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43"/>
  <sheetViews>
    <sheetView workbookViewId="0">
      <selection activeCell="A6" sqref="A6"/>
    </sheetView>
  </sheetViews>
  <sheetFormatPr defaultRowHeight="12.5"/>
  <cols>
    <col min="1" max="1" width="15.26953125" customWidth="1"/>
    <col min="2" max="2" width="15.54296875" customWidth="1"/>
    <col min="3" max="3" width="17.81640625" customWidth="1"/>
    <col min="4" max="4" width="21.7265625" customWidth="1"/>
    <col min="5" max="5" width="20.54296875" customWidth="1"/>
    <col min="6" max="6" width="13.26953125" customWidth="1"/>
    <col min="7" max="7" width="12.81640625" customWidth="1"/>
  </cols>
  <sheetData>
    <row r="1" spans="1:7" ht="13">
      <c r="A1" s="663" t="s">
        <v>0</v>
      </c>
      <c r="B1" s="663"/>
      <c r="C1" s="663"/>
      <c r="D1" s="663"/>
      <c r="E1" s="663"/>
      <c r="F1" s="663"/>
      <c r="G1" s="663"/>
    </row>
    <row r="2" spans="1:7" ht="13">
      <c r="A2" s="667" t="s">
        <v>637</v>
      </c>
      <c r="B2" s="667"/>
      <c r="C2" s="667"/>
      <c r="D2" s="667"/>
      <c r="E2" s="667"/>
      <c r="F2" s="667"/>
      <c r="G2" s="667"/>
    </row>
    <row r="3" spans="1:7" ht="13">
      <c r="A3" s="664" t="s">
        <v>20</v>
      </c>
      <c r="B3" s="664"/>
      <c r="C3" s="664"/>
      <c r="D3" s="664"/>
      <c r="E3" s="664"/>
      <c r="F3" s="664"/>
      <c r="G3" s="664"/>
    </row>
    <row r="4" spans="1:7" ht="13">
      <c r="A4" s="664" t="s">
        <v>21</v>
      </c>
      <c r="B4" s="664"/>
      <c r="C4" s="664"/>
      <c r="D4" s="664"/>
      <c r="E4" s="664"/>
      <c r="F4" s="664"/>
      <c r="G4" s="664"/>
    </row>
    <row r="5" spans="1:7" ht="13">
      <c r="A5" s="664" t="s">
        <v>219</v>
      </c>
      <c r="B5" s="664"/>
      <c r="C5" s="664"/>
      <c r="D5" s="664"/>
      <c r="E5" s="664"/>
      <c r="F5" s="664"/>
      <c r="G5" s="664"/>
    </row>
    <row r="8" spans="1:7">
      <c r="A8" s="21" t="s">
        <v>130</v>
      </c>
      <c r="B8" s="7"/>
      <c r="C8" s="7"/>
      <c r="D8" s="7"/>
      <c r="E8" s="7"/>
      <c r="F8" s="7"/>
      <c r="G8" s="137"/>
    </row>
    <row r="9" spans="1:7">
      <c r="A9" s="7"/>
      <c r="B9" s="7"/>
      <c r="C9" s="7"/>
      <c r="D9" s="7"/>
      <c r="E9" s="7"/>
      <c r="F9" s="7"/>
      <c r="G9" s="137"/>
    </row>
    <row r="10" spans="1:7">
      <c r="A10" s="138">
        <v>45078</v>
      </c>
      <c r="B10" s="139">
        <v>6681273</v>
      </c>
      <c r="C10" s="139"/>
      <c r="D10" s="139"/>
      <c r="E10" s="139"/>
      <c r="F10" s="139"/>
      <c r="G10" s="137"/>
    </row>
    <row r="11" spans="1:7">
      <c r="A11" s="138">
        <v>45108</v>
      </c>
      <c r="B11" s="139">
        <v>8368076</v>
      </c>
      <c r="C11" s="139"/>
      <c r="D11" s="139"/>
      <c r="E11" s="139"/>
      <c r="F11" s="139"/>
      <c r="G11" s="137"/>
    </row>
    <row r="12" spans="1:7">
      <c r="A12" s="138">
        <v>45139</v>
      </c>
      <c r="B12" s="139">
        <v>7263739</v>
      </c>
      <c r="C12" s="139"/>
      <c r="D12" s="139"/>
      <c r="E12" s="139"/>
      <c r="F12" s="139"/>
      <c r="G12" s="137"/>
    </row>
    <row r="13" spans="1:7">
      <c r="A13" s="138">
        <v>45170</v>
      </c>
      <c r="B13" s="139">
        <v>6486745</v>
      </c>
      <c r="C13" s="139"/>
      <c r="D13" s="139"/>
      <c r="E13" s="139"/>
      <c r="F13" s="139"/>
      <c r="G13" s="137"/>
    </row>
    <row r="14" spans="1:7">
      <c r="A14" s="138">
        <v>45200</v>
      </c>
      <c r="B14" s="139">
        <v>4742293</v>
      </c>
      <c r="C14" s="139"/>
      <c r="D14" s="139"/>
      <c r="E14" s="139"/>
      <c r="F14" s="139"/>
      <c r="G14" s="137"/>
    </row>
    <row r="15" spans="1:7">
      <c r="A15" s="138">
        <v>45231</v>
      </c>
      <c r="B15" s="139">
        <v>4661689</v>
      </c>
      <c r="C15" s="139"/>
      <c r="D15" s="139"/>
      <c r="E15" s="139"/>
      <c r="F15" s="139"/>
      <c r="G15" s="137"/>
    </row>
    <row r="16" spans="1:7">
      <c r="A16" s="138">
        <v>45261</v>
      </c>
      <c r="B16" s="139">
        <v>6508622</v>
      </c>
      <c r="C16" s="139"/>
      <c r="D16" s="139"/>
      <c r="E16" s="139"/>
      <c r="F16" s="139"/>
      <c r="G16" s="137"/>
    </row>
    <row r="17" spans="1:7">
      <c r="A17" s="138">
        <v>45292</v>
      </c>
      <c r="B17" s="139">
        <v>7560118</v>
      </c>
      <c r="C17" s="139"/>
      <c r="D17" s="139"/>
      <c r="E17" s="139"/>
      <c r="F17" s="139"/>
      <c r="G17" s="137"/>
    </row>
    <row r="18" spans="1:7">
      <c r="A18" s="138">
        <v>45323</v>
      </c>
      <c r="B18" s="139">
        <v>5541176</v>
      </c>
      <c r="C18" s="139"/>
      <c r="D18" s="139"/>
      <c r="E18" s="139"/>
      <c r="F18" s="139"/>
      <c r="G18" s="137"/>
    </row>
    <row r="19" spans="1:7">
      <c r="A19" s="138">
        <v>45352</v>
      </c>
      <c r="B19" s="139">
        <v>5388044</v>
      </c>
      <c r="C19" s="139"/>
      <c r="D19" s="139"/>
      <c r="E19" s="139"/>
      <c r="F19" s="139"/>
      <c r="G19" s="137"/>
    </row>
    <row r="20" spans="1:7">
      <c r="A20" s="138">
        <v>45383</v>
      </c>
      <c r="B20" s="139">
        <v>3837466</v>
      </c>
      <c r="C20" s="139"/>
      <c r="D20" s="139"/>
      <c r="E20" s="139"/>
      <c r="F20" s="139"/>
      <c r="G20" s="137"/>
    </row>
    <row r="21" spans="1:7">
      <c r="A21" s="138">
        <v>45413</v>
      </c>
      <c r="B21" s="194">
        <v>4105635</v>
      </c>
      <c r="C21" s="139"/>
      <c r="D21" s="139"/>
      <c r="E21" s="139"/>
      <c r="F21" s="139"/>
      <c r="G21" s="137"/>
    </row>
    <row r="22" spans="1:7">
      <c r="A22" s="138">
        <v>45444</v>
      </c>
      <c r="B22" s="140">
        <v>5632019</v>
      </c>
      <c r="C22" s="139"/>
      <c r="D22" s="139"/>
      <c r="E22" s="139"/>
      <c r="F22" s="139"/>
      <c r="G22" s="137"/>
    </row>
    <row r="23" spans="1:7">
      <c r="A23" s="138"/>
      <c r="B23" s="139"/>
      <c r="C23" s="139"/>
      <c r="D23" s="139"/>
      <c r="E23" s="139"/>
      <c r="F23" s="139"/>
      <c r="G23" s="137"/>
    </row>
    <row r="24" spans="1:7">
      <c r="A24" s="141" t="s">
        <v>131</v>
      </c>
      <c r="B24" s="139">
        <f>AVERAGE(B10:B22)</f>
        <v>5905915</v>
      </c>
      <c r="C24" s="139"/>
      <c r="D24" s="139"/>
      <c r="E24" s="139"/>
      <c r="F24" s="139"/>
      <c r="G24" s="139">
        <f>AVERAGE(B10:B22)</f>
        <v>5905915</v>
      </c>
    </row>
    <row r="25" spans="1:7">
      <c r="A25" s="141"/>
      <c r="B25" s="139"/>
      <c r="C25" s="139"/>
      <c r="D25" s="139"/>
      <c r="E25" s="139"/>
      <c r="F25" s="139"/>
      <c r="G25" s="139"/>
    </row>
    <row r="26" spans="1:7">
      <c r="A26" s="141" t="s">
        <v>631</v>
      </c>
      <c r="B26" s="139"/>
      <c r="C26" s="139"/>
      <c r="D26" s="139"/>
      <c r="E26" s="139"/>
      <c r="F26" s="194">
        <v>26060565</v>
      </c>
      <c r="G26" s="194"/>
    </row>
    <row r="27" spans="1:7">
      <c r="A27" s="141"/>
      <c r="B27" s="139"/>
      <c r="C27" s="139"/>
      <c r="D27" s="139"/>
      <c r="E27" s="139"/>
      <c r="F27" s="139"/>
      <c r="G27" s="139"/>
    </row>
    <row r="28" spans="1:7">
      <c r="A28" s="141" t="s">
        <v>632</v>
      </c>
      <c r="B28" s="139"/>
      <c r="C28" s="139"/>
      <c r="D28" s="139"/>
      <c r="E28" s="139"/>
      <c r="F28" s="560">
        <f>G24/F26</f>
        <v>0.22662267682991524</v>
      </c>
      <c r="G28" s="560"/>
    </row>
    <row r="29" spans="1:7">
      <c r="A29" s="141"/>
      <c r="B29" s="139"/>
      <c r="C29" s="139"/>
      <c r="D29" s="139"/>
      <c r="E29" s="139"/>
      <c r="F29" s="139"/>
      <c r="G29" s="139"/>
    </row>
    <row r="30" spans="1:7">
      <c r="A30" s="141"/>
      <c r="B30" s="139"/>
      <c r="C30" s="139"/>
      <c r="D30" s="139"/>
      <c r="E30" s="139"/>
      <c r="F30" s="139"/>
      <c r="G30" s="139"/>
    </row>
    <row r="31" spans="1:7">
      <c r="A31" s="141"/>
      <c r="B31" s="139"/>
      <c r="C31" s="139"/>
      <c r="D31" s="139"/>
      <c r="E31" s="139"/>
      <c r="F31" s="139"/>
      <c r="G31" s="139"/>
    </row>
    <row r="32" spans="1:7">
      <c r="A32" s="141" t="s">
        <v>633</v>
      </c>
      <c r="B32" s="139"/>
      <c r="C32" s="139"/>
      <c r="D32" s="139"/>
      <c r="E32" s="139"/>
      <c r="F32" s="139">
        <v>2440032</v>
      </c>
      <c r="G32" s="139"/>
    </row>
    <row r="33" spans="1:7">
      <c r="A33" s="141"/>
      <c r="B33" s="139"/>
      <c r="C33" s="139"/>
      <c r="D33" s="139"/>
      <c r="E33" s="139"/>
      <c r="F33" s="139"/>
      <c r="G33" s="139"/>
    </row>
    <row r="34" spans="1:7">
      <c r="A34" s="141" t="s">
        <v>678</v>
      </c>
      <c r="B34" s="139"/>
      <c r="C34" s="139"/>
      <c r="D34" s="139"/>
      <c r="E34" s="139"/>
      <c r="F34" s="561">
        <f>F28</f>
        <v>0.22662267682991524</v>
      </c>
      <c r="G34" s="139"/>
    </row>
    <row r="35" spans="1:7">
      <c r="A35" s="141"/>
      <c r="B35" s="139"/>
      <c r="C35" s="139"/>
      <c r="D35" s="139"/>
      <c r="E35" s="139"/>
      <c r="F35" s="139"/>
      <c r="G35" s="139"/>
    </row>
    <row r="36" spans="1:7">
      <c r="A36" s="21" t="s">
        <v>634</v>
      </c>
      <c r="B36" s="139"/>
      <c r="C36" s="139"/>
      <c r="D36" s="139"/>
      <c r="E36" s="139"/>
      <c r="F36" s="139"/>
      <c r="G36" s="140">
        <f>F32*F34</f>
        <v>552966.58339065174</v>
      </c>
    </row>
    <row r="37" spans="1:7">
      <c r="A37" s="141"/>
      <c r="B37" s="139"/>
      <c r="C37" s="139"/>
      <c r="D37" s="139"/>
      <c r="E37" s="139"/>
      <c r="F37" s="139"/>
      <c r="G37" s="139"/>
    </row>
    <row r="38" spans="1:7">
      <c r="A38" s="141" t="s">
        <v>635</v>
      </c>
      <c r="B38" s="139"/>
      <c r="C38" s="139"/>
      <c r="D38" s="139"/>
      <c r="E38" s="139"/>
      <c r="F38" s="139"/>
      <c r="G38" s="139">
        <f>SUM(G24:G36)</f>
        <v>6458881.5833906513</v>
      </c>
    </row>
    <row r="39" spans="1:7">
      <c r="A39" s="7"/>
      <c r="B39" s="7"/>
      <c r="C39" s="7"/>
      <c r="D39" s="7"/>
      <c r="E39" s="7"/>
      <c r="F39" s="7"/>
      <c r="G39" s="137"/>
    </row>
    <row r="40" spans="1:7">
      <c r="A40" s="21" t="s">
        <v>70</v>
      </c>
      <c r="B40" s="7"/>
      <c r="C40" s="7"/>
      <c r="D40" s="7"/>
      <c r="E40" s="7"/>
      <c r="F40" s="7"/>
      <c r="G40" s="142">
        <f>COC!H17</f>
        <v>9.3457604742319345E-2</v>
      </c>
    </row>
    <row r="41" spans="1:7">
      <c r="A41" s="7"/>
      <c r="B41" s="7"/>
      <c r="C41" s="7"/>
      <c r="D41" s="7"/>
      <c r="E41" s="7"/>
      <c r="F41" s="7"/>
      <c r="G41" s="137"/>
    </row>
    <row r="42" spans="1:7" ht="13" thickBot="1">
      <c r="A42" s="21" t="s">
        <v>71</v>
      </c>
      <c r="B42" s="7"/>
      <c r="C42" s="7"/>
      <c r="D42" s="7"/>
      <c r="E42" s="7"/>
      <c r="F42" s="7"/>
      <c r="G42" s="143">
        <f>G38*G40</f>
        <v>603631.60209796915</v>
      </c>
    </row>
    <row r="43" spans="1:7" ht="13" thickTop="1">
      <c r="G43" s="136"/>
    </row>
  </sheetData>
  <mergeCells count="5">
    <mergeCell ref="A1:G1"/>
    <mergeCell ref="A2:G2"/>
    <mergeCell ref="A3:G3"/>
    <mergeCell ref="A4:G4"/>
    <mergeCell ref="A5:G5"/>
  </mergeCells>
  <pageMargins left="0.7" right="0.7"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12</vt:i4>
      </vt:variant>
    </vt:vector>
  </HeadingPairs>
  <TitlesOfParts>
    <vt:vector size="40" baseType="lpstr">
      <vt:lpstr>Summary Rev Req</vt:lpstr>
      <vt:lpstr>Rate Base</vt:lpstr>
      <vt:lpstr>COC</vt:lpstr>
      <vt:lpstr>COC Table for Testimony</vt:lpstr>
      <vt:lpstr>GCRF</vt:lpstr>
      <vt:lpstr>Table 2 - Errors</vt:lpstr>
      <vt:lpstr>CWC-AG 1-96 LeadLag Error</vt:lpstr>
      <vt:lpstr>CWC-Collection Lag</vt:lpstr>
      <vt:lpstr>AP Fuel &amp; Lime Inventories</vt:lpstr>
      <vt:lpstr>2019-00271 Rate Case Exp</vt:lpstr>
      <vt:lpstr>East Bend O&amp;M Deferral Summary</vt:lpstr>
      <vt:lpstr>ESM-Ash Pond</vt:lpstr>
      <vt:lpstr>Property Tax</vt:lpstr>
      <vt:lpstr>Property Tax Table</vt:lpstr>
      <vt:lpstr>Amort Decommissioning</vt:lpstr>
      <vt:lpstr>As Filed SCH B-3.2 - Proposed</vt:lpstr>
      <vt:lpstr>AG Recomm #1-Rem ESM Acct 311</vt:lpstr>
      <vt:lpstr>AG Recomm #2 Sch B-3.2-2041 EB</vt:lpstr>
      <vt:lpstr>AG Recomm #3 Sch B-3.2-No TNS</vt:lpstr>
      <vt:lpstr>As Filed DEK Depr Study</vt:lpstr>
      <vt:lpstr>As Filed Study With Formulas</vt:lpstr>
      <vt:lpstr>Adj #1 East Bend 2041 Retire</vt:lpstr>
      <vt:lpstr>Adj #2 Study-No TNS</vt:lpstr>
      <vt:lpstr>As Filed Net Salvage Table 1</vt:lpstr>
      <vt:lpstr>As Filed Net Salvage Table 2</vt:lpstr>
      <vt:lpstr>As Filed Net Salvage Table 3</vt:lpstr>
      <vt:lpstr>Table 2 (Adj No TNS)</vt:lpstr>
      <vt:lpstr>Table 3-Adj No TNS in Rates</vt:lpstr>
      <vt:lpstr>'2019-00271 Rate Case Exp'!Print_Area</vt:lpstr>
      <vt:lpstr>'Amort Decommissioning'!Print_Area</vt:lpstr>
      <vt:lpstr>'AP Fuel &amp; Lime Inventories'!Print_Area</vt:lpstr>
      <vt:lpstr>'COC Table for Testimony'!Print_Area</vt:lpstr>
      <vt:lpstr>'East Bend O&amp;M Deferral Summary'!Print_Area</vt:lpstr>
      <vt:lpstr>'ESM-Ash Pond'!Print_Area</vt:lpstr>
      <vt:lpstr>GCRF!Print_Area</vt:lpstr>
      <vt:lpstr>'Property Tax'!Print_Area</vt:lpstr>
      <vt:lpstr>'Property Tax Table'!Print_Area</vt:lpstr>
      <vt:lpstr>'Rate Base'!Print_Area</vt:lpstr>
      <vt:lpstr>'Summary Rev Req'!Print_Area</vt:lpstr>
      <vt:lpstr>'Table 2 - Errors'!Print_Area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Randy1</dc:creator>
  <cp:lastModifiedBy>angela.goad</cp:lastModifiedBy>
  <cp:lastPrinted>2023-03-06T17:21:35Z</cp:lastPrinted>
  <dcterms:created xsi:type="dcterms:W3CDTF">2022-12-21T19:40:25Z</dcterms:created>
  <dcterms:modified xsi:type="dcterms:W3CDTF">2023-03-10T01:35:53Z</dcterms:modified>
</cp:coreProperties>
</file>