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ollaborate.duke-energy.com/sites/2022KYGRC/KyPSC Case No 202200xxx KY Electric Rate Case/Discovery/STAFF 1st Set Post-Hearing Data Requests (15)/"/>
    </mc:Choice>
  </mc:AlternateContent>
  <xr:revisionPtr revIDLastSave="0" documentId="13_ncr:1_{94812D72-2A70-4B71-9C6E-8DCC60895B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ate Case Exp. Analysis" sheetId="1" r:id="rId1"/>
  </sheets>
  <definedNames>
    <definedName name="_xlnm._FilterDatabase" localSheetId="0" hidden="1">'Rate Case Exp. Analysis'!$A$7:$M$10</definedName>
    <definedName name="_xlnm.Print_Area" localSheetId="0">'Rate Case Exp. Analysis'!$A$1:$P$70</definedName>
    <definedName name="_xlnm.Print_Titles" localSheetId="0">'Rate Case Exp. Analysis'!$1:$7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8" i="1" l="1"/>
  <c r="J68" i="1"/>
  <c r="L68" i="1"/>
  <c r="K68" i="1"/>
  <c r="A68" i="1"/>
  <c r="M66" i="1"/>
  <c r="M65" i="1"/>
  <c r="M64" i="1"/>
  <c r="L61" i="1"/>
  <c r="K61" i="1"/>
  <c r="G61" i="1"/>
  <c r="A61" i="1"/>
  <c r="M59" i="1"/>
  <c r="M58" i="1"/>
  <c r="M57" i="1"/>
  <c r="M56" i="1"/>
  <c r="M55" i="1"/>
  <c r="L52" i="1"/>
  <c r="K52" i="1"/>
  <c r="I52" i="1"/>
  <c r="A52" i="1"/>
  <c r="M50" i="1"/>
  <c r="M49" i="1"/>
  <c r="M43" i="1"/>
  <c r="L46" i="1"/>
  <c r="K46" i="1"/>
  <c r="I46" i="1"/>
  <c r="G46" i="1"/>
  <c r="A46" i="1"/>
  <c r="M45" i="1"/>
  <c r="M44" i="1"/>
  <c r="M38" i="1"/>
  <c r="L40" i="1"/>
  <c r="K40" i="1"/>
  <c r="I40" i="1"/>
  <c r="G40" i="1"/>
  <c r="A40" i="1"/>
  <c r="H40" i="1"/>
  <c r="I13" i="1"/>
  <c r="G68" i="1" l="1"/>
  <c r="I68" i="1"/>
  <c r="H52" i="1"/>
  <c r="J61" i="1"/>
  <c r="H61" i="1"/>
  <c r="I61" i="1"/>
  <c r="J52" i="1"/>
  <c r="G52" i="1"/>
  <c r="H46" i="1"/>
  <c r="J46" i="1"/>
  <c r="J40" i="1"/>
  <c r="M68" i="1" l="1"/>
  <c r="M61" i="1"/>
  <c r="M52" i="1"/>
  <c r="M46" i="1"/>
  <c r="M40" i="1"/>
  <c r="M33" i="1" l="1"/>
  <c r="G35" i="1"/>
  <c r="I35" i="1"/>
  <c r="K35" i="1"/>
  <c r="L35" i="1"/>
  <c r="L30" i="1"/>
  <c r="K30" i="1"/>
  <c r="I30" i="1"/>
  <c r="G30" i="1"/>
  <c r="A30" i="1"/>
  <c r="M29" i="1"/>
  <c r="M28" i="1"/>
  <c r="M27" i="1"/>
  <c r="M16" i="1"/>
  <c r="M12" i="1"/>
  <c r="M20" i="1"/>
  <c r="M21" i="1"/>
  <c r="M22" i="1"/>
  <c r="J35" i="1" l="1"/>
  <c r="H35" i="1"/>
  <c r="J30" i="1"/>
  <c r="H30" i="1"/>
  <c r="L24" i="1"/>
  <c r="K24" i="1"/>
  <c r="I24" i="1"/>
  <c r="H24" i="1"/>
  <c r="G24" i="1"/>
  <c r="A24" i="1"/>
  <c r="M30" i="1" l="1"/>
  <c r="M35" i="1"/>
  <c r="M24" i="1"/>
  <c r="J24" i="1"/>
  <c r="A35" i="1"/>
  <c r="L17" i="1"/>
  <c r="K17" i="1"/>
  <c r="I17" i="1"/>
  <c r="I70" i="1" s="1"/>
  <c r="G17" i="1"/>
  <c r="A17" i="1"/>
  <c r="G13" i="1"/>
  <c r="K13" i="1"/>
  <c r="L13" i="1"/>
  <c r="A13" i="1"/>
  <c r="L70" i="1" l="1"/>
  <c r="K70" i="1"/>
  <c r="G70" i="1"/>
  <c r="H13" i="1"/>
  <c r="H17" i="1"/>
  <c r="M17" i="1"/>
  <c r="J17" i="1"/>
  <c r="J13" i="1"/>
  <c r="J70" i="1" l="1"/>
  <c r="H70" i="1"/>
  <c r="M13" i="1"/>
  <c r="M70" i="1" s="1"/>
</calcChain>
</file>

<file path=xl/sharedStrings.xml><?xml version="1.0" encoding="utf-8"?>
<sst xmlns="http://schemas.openxmlformats.org/spreadsheetml/2006/main" count="191" uniqueCount="109">
  <si>
    <t xml:space="preserve">                     Consultants                     </t>
  </si>
  <si>
    <t>Document/</t>
  </si>
  <si>
    <t>Depreciation</t>
  </si>
  <si>
    <t>Publish</t>
  </si>
  <si>
    <t>Journal Entry No.</t>
  </si>
  <si>
    <t>Legal</t>
  </si>
  <si>
    <t>Study</t>
  </si>
  <si>
    <t>Legal Notices</t>
  </si>
  <si>
    <t>Misc.</t>
  </si>
  <si>
    <t>Total</t>
  </si>
  <si>
    <t>Demolition</t>
  </si>
  <si>
    <t>Duke Energy Kentucky, Inc.</t>
  </si>
  <si>
    <t>A) EXPENSES INCURRED TO DATE</t>
  </si>
  <si>
    <t>Invoice</t>
  </si>
  <si>
    <t>Date</t>
  </si>
  <si>
    <t>Payment</t>
  </si>
  <si>
    <t xml:space="preserve">Hours </t>
  </si>
  <si>
    <t>Worked</t>
  </si>
  <si>
    <t>Rate</t>
  </si>
  <si>
    <t>Per Hour</t>
  </si>
  <si>
    <t>Vendor Name / Description</t>
  </si>
  <si>
    <t>N/A</t>
  </si>
  <si>
    <t>Account 0186107</t>
  </si>
  <si>
    <t>Electric Rate Case Expense</t>
  </si>
  <si>
    <t>Lead Lag</t>
  </si>
  <si>
    <t>June 2022</t>
  </si>
  <si>
    <t>APACR19619</t>
  </si>
  <si>
    <t>Management Applications Consulting | Lead Lag</t>
  </si>
  <si>
    <t>July 2022</t>
  </si>
  <si>
    <t>APACR33862</t>
  </si>
  <si>
    <t>August 2022</t>
  </si>
  <si>
    <t>APACR42456</t>
  </si>
  <si>
    <t>APACR45471</t>
  </si>
  <si>
    <t>APACR47160</t>
  </si>
  <si>
    <t>September 2022</t>
  </si>
  <si>
    <t>APACR53611</t>
  </si>
  <si>
    <t>APACR58364</t>
  </si>
  <si>
    <t>APACR60884</t>
  </si>
  <si>
    <t>October 2022</t>
  </si>
  <si>
    <t>APACR67474</t>
  </si>
  <si>
    <t>Case No. 2022-00372</t>
  </si>
  <si>
    <t>November 2022</t>
  </si>
  <si>
    <t>APACR79199</t>
  </si>
  <si>
    <t>December 2022</t>
  </si>
  <si>
    <t>APACR86680</t>
  </si>
  <si>
    <t>APACR87138</t>
  </si>
  <si>
    <t>APACR88257</t>
  </si>
  <si>
    <t>January 2023</t>
  </si>
  <si>
    <t>APACR07547</t>
  </si>
  <si>
    <t>APACR09857</t>
  </si>
  <si>
    <t>February 2023</t>
  </si>
  <si>
    <t>APACR12976</t>
  </si>
  <si>
    <t>APACR14994</t>
  </si>
  <si>
    <t>Kentucky Press Service Inc</t>
  </si>
  <si>
    <t>APACR15764</t>
  </si>
  <si>
    <t>APACR19659</t>
  </si>
  <si>
    <t>APACR20533</t>
  </si>
  <si>
    <t>March 2023</t>
  </si>
  <si>
    <t>APACR21941</t>
  </si>
  <si>
    <t>APACR23308</t>
  </si>
  <si>
    <t>APACR32969</t>
  </si>
  <si>
    <t>Per Invoice</t>
  </si>
  <si>
    <t>Per Contract</t>
  </si>
  <si>
    <t>Explanation</t>
  </si>
  <si>
    <t>Management Applications Consulting</t>
  </si>
  <si>
    <t>Burns McDonnell</t>
  </si>
  <si>
    <t xml:space="preserve">Burns McDonnell </t>
  </si>
  <si>
    <t>Taft Stettinius &amp; Hollister LLP</t>
  </si>
  <si>
    <t xml:space="preserve">Gannett Fleming </t>
  </si>
  <si>
    <t xml:space="preserve">Management Applications Consulting </t>
  </si>
  <si>
    <t>Gannett Fleming</t>
  </si>
  <si>
    <t xml:space="preserve">Taft Stettinius &amp; Hollister LLP </t>
  </si>
  <si>
    <t>Willis Towers Watson LLC</t>
  </si>
  <si>
    <t xml:space="preserve">See STAFF-DR-01-014 Attachment 3, page 27, "Out-of-Pocket Expenses" section </t>
  </si>
  <si>
    <t xml:space="preserve">
See STAFF-DR-01-014 Attachment 2, page 4</t>
  </si>
  <si>
    <t xml:space="preserve">
See STAFF-DR-01-014 Attachment 2, page 14</t>
  </si>
  <si>
    <t xml:space="preserve">
See STAFF-DR-01-014 Attachment 2, page 19</t>
  </si>
  <si>
    <t xml:space="preserve">
See STAFF-DR-01-014 Attachment 2, page 44</t>
  </si>
  <si>
    <t xml:space="preserve">
See STAFF-DR-01-014 Attachment 2, page 58</t>
  </si>
  <si>
    <t>See STAFF-DR-01-014 SUPP Attachment 2, page 4</t>
  </si>
  <si>
    <t>See STAFF-DR-01-014 SUPP Attachment 2, page 20</t>
  </si>
  <si>
    <t>See STAFF-DR-01-014 3rd SUPP Attachment 2, page 3</t>
  </si>
  <si>
    <t>See STAFF-DR-01-014 4th SUPP Attachment 2, page 1</t>
  </si>
  <si>
    <t xml:space="preserve">
See STAFF-DR-01-014 Attachment 2, page 23</t>
  </si>
  <si>
    <t xml:space="preserve">See STAFF-DR-01-014 Attachment 3, page 34, "PRICING" section </t>
  </si>
  <si>
    <t>See STAFF-DR-01-014 Attachment 3, page 34, "PRICING" section</t>
  </si>
  <si>
    <t>See STAFF-DR-01-014 Attachment 2, page 24</t>
  </si>
  <si>
    <t xml:space="preserve">This was a fixed price contract.  The Decommissioning Study price was $55,000.  </t>
  </si>
  <si>
    <t xml:space="preserve">
See STAFF-DR-01-014 Attachment 2, page 47</t>
  </si>
  <si>
    <t>Privileged Expense</t>
  </si>
  <si>
    <t xml:space="preserve">N/A was inadvertently used.  It should have been  0.7 hours / hourly rate of $411.32 and 0.9 hours / hourly rate of $356.72.  </t>
  </si>
  <si>
    <t xml:space="preserve">See STAFF-DR-01-014 SUPP Attachment 2, page 18 and 19.  </t>
  </si>
  <si>
    <t xml:space="preserve">See STAFF-DR-01-014 Attachment 3, page 2, Section 4. </t>
  </si>
  <si>
    <t xml:space="preserve">Direct, out of pocket expenses for field visits </t>
  </si>
  <si>
    <t>See STAFF-DR-01-014 Attachment 3, page 38 and 39</t>
  </si>
  <si>
    <t xml:space="preserve">See STAFF-DR-01-014 Attachment 3, page 38 and 39 </t>
  </si>
  <si>
    <t xml:space="preserve">Fee paid by the Taft law firm to the Kentucky Bar Association for counsel's Kentucky Pro Hac Vice License. </t>
  </si>
  <si>
    <t xml:space="preserve">Legal notice expenses billed at a rate that varies by publication and size of notice.  </t>
  </si>
  <si>
    <t>See STAFF-DR-01-014 3rd SUPP Attachment 2, pages 11-12</t>
  </si>
  <si>
    <t xml:space="preserve">See STAFF-DR-01-014 3rd SUPP Attachment 2, pages 4-9 </t>
  </si>
  <si>
    <t>See STAFF-DR-01-014 4th SUPP Attachment 2, page 12</t>
  </si>
  <si>
    <t>See STAFF-DR-01-014 3rd SUPP Attachment 2, pages 19-20</t>
  </si>
  <si>
    <t xml:space="preserve">Optional Sciope Items:  Regulatory and Testimony Support on a time and materials basis.  Technology fee is $9.95 per labor hour. </t>
  </si>
  <si>
    <t xml:space="preserve">See STAFF-DR-01-014 Attachment 3, page 34 through 36  and "Note 4" on Page 36  for Technology Charge.  </t>
  </si>
  <si>
    <t>See STAFF-DR-01-014 3rd SUPP Attachment 2, page 18.</t>
  </si>
  <si>
    <t>Expenses incurred to respond Attorney General in AG-DR-02-60</t>
  </si>
  <si>
    <t xml:space="preserve">See STAFF-DR-01-014 2nd SUPP Attachment 2, page 19.  </t>
  </si>
  <si>
    <t xml:space="preserve">N/A was inadvertently used.  It should have been  4.7 hours / hourly rate of $238.50 and 14 hours / hourly rate of $406.80 and 15.6 hours / hourly rate of $352.80.  </t>
  </si>
  <si>
    <t>Fee reduction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</si>
</sst>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409]d\-mmm\-yy;@"/>
  </numFmts>
  <fonts count="10" x14ac:knownFonts="1">
    <font>
      <sz val="10"/>
      <name val="Arial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u/>
      <sz val="11"/>
      <name val="Arial"/>
      <family val="2"/>
    </font>
    <font>
      <u/>
      <sz val="11"/>
      <name val="Arial"/>
      <family val="2"/>
    </font>
    <font>
      <sz val="11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83">
    <xf numFmtId="0" fontId="0" fillId="0" borderId="0" xfId="0"/>
    <xf numFmtId="4" fontId="0" fillId="0" borderId="0" xfId="0" applyNumberFormat="1"/>
    <xf numFmtId="40" fontId="0" fillId="0" borderId="0" xfId="0" applyNumberFormat="1"/>
    <xf numFmtId="1" fontId="0" fillId="0" borderId="0" xfId="0" applyNumberFormat="1"/>
    <xf numFmtId="1" fontId="1" fillId="0" borderId="0" xfId="0" applyNumberFormat="1" applyFont="1" applyFill="1"/>
    <xf numFmtId="40" fontId="2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40" fontId="0" fillId="0" borderId="0" xfId="0" applyNumberFormat="1" applyAlignment="1">
      <alignment horizontal="center"/>
    </xf>
    <xf numFmtId="1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center"/>
    </xf>
    <xf numFmtId="1" fontId="1" fillId="0" borderId="0" xfId="0" quotePrefix="1" applyNumberFormat="1" applyFont="1" applyAlignment="1">
      <alignment horizontal="left"/>
    </xf>
    <xf numFmtId="40" fontId="0" fillId="0" borderId="0" xfId="0" applyNumberFormat="1" applyBorder="1"/>
    <xf numFmtId="40" fontId="0" fillId="0" borderId="1" xfId="0" applyNumberFormat="1" applyBorder="1"/>
    <xf numFmtId="1" fontId="3" fillId="0" borderId="0" xfId="0" applyNumberFormat="1" applyFont="1" applyAlignment="1">
      <alignment horizontal="left"/>
    </xf>
    <xf numFmtId="1" fontId="4" fillId="0" borderId="0" xfId="0" quotePrefix="1" applyNumberFormat="1" applyFont="1" applyAlignment="1">
      <alignment horizontal="left"/>
    </xf>
    <xf numFmtId="1" fontId="3" fillId="0" borderId="0" xfId="0" applyNumberFormat="1" applyFont="1" applyBorder="1" applyAlignment="1">
      <alignment horizontal="left"/>
    </xf>
    <xf numFmtId="0" fontId="1" fillId="0" borderId="0" xfId="0" applyFont="1"/>
    <xf numFmtId="1" fontId="4" fillId="0" borderId="0" xfId="0" applyNumberFormat="1" applyFont="1" applyAlignment="1">
      <alignment horizontal="left"/>
    </xf>
    <xf numFmtId="1" fontId="3" fillId="0" borderId="0" xfId="0" applyNumberFormat="1" applyFont="1" applyAlignment="1">
      <alignment horizontal="center"/>
    </xf>
    <xf numFmtId="164" fontId="3" fillId="0" borderId="0" xfId="0" applyNumberFormat="1" applyFont="1" applyBorder="1" applyAlignment="1">
      <alignment horizontal="left"/>
    </xf>
    <xf numFmtId="164" fontId="3" fillId="0" borderId="0" xfId="0" applyNumberFormat="1" applyFont="1" applyAlignment="1">
      <alignment horizontal="left"/>
    </xf>
    <xf numFmtId="164" fontId="1" fillId="0" borderId="0" xfId="0" quotePrefix="1" applyNumberFormat="1" applyFont="1" applyAlignment="1">
      <alignment horizontal="left"/>
    </xf>
    <xf numFmtId="164" fontId="2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/>
    </xf>
    <xf numFmtId="40" fontId="0" fillId="0" borderId="0" xfId="0" applyNumberFormat="1" applyAlignment="1">
      <alignment horizontal="right"/>
    </xf>
    <xf numFmtId="1" fontId="5" fillId="0" borderId="0" xfId="0" applyNumberFormat="1" applyFont="1" applyAlignment="1">
      <alignment horizontal="left"/>
    </xf>
    <xf numFmtId="4" fontId="6" fillId="0" borderId="0" xfId="0" applyNumberFormat="1" applyFont="1" applyAlignment="1">
      <alignment horizontal="center"/>
    </xf>
    <xf numFmtId="40" fontId="6" fillId="0" borderId="0" xfId="0" applyNumberFormat="1" applyFont="1" applyAlignment="1">
      <alignment horizontal="center"/>
    </xf>
    <xf numFmtId="4" fontId="7" fillId="0" borderId="0" xfId="0" applyNumberFormat="1" applyFont="1"/>
    <xf numFmtId="0" fontId="1" fillId="0" borderId="0" xfId="0" quotePrefix="1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left"/>
    </xf>
    <xf numFmtId="164" fontId="3" fillId="0" borderId="0" xfId="0" applyNumberFormat="1" applyFont="1" applyFill="1" applyBorder="1" applyAlignment="1">
      <alignment horizontal="left"/>
    </xf>
    <xf numFmtId="0" fontId="8" fillId="0" borderId="0" xfId="0" applyFont="1" applyAlignment="1">
      <alignment horizontal="left" vertical="center" indent="1"/>
    </xf>
    <xf numFmtId="44" fontId="6" fillId="0" borderId="0" xfId="0" applyNumberFormat="1" applyFont="1" applyAlignment="1">
      <alignment horizontal="center"/>
    </xf>
    <xf numFmtId="44" fontId="2" fillId="0" borderId="0" xfId="0" applyNumberFormat="1" applyFont="1" applyAlignment="1">
      <alignment horizontal="center"/>
    </xf>
    <xf numFmtId="44" fontId="0" fillId="0" borderId="0" xfId="0" applyNumberFormat="1" applyAlignment="1">
      <alignment horizontal="center"/>
    </xf>
    <xf numFmtId="44" fontId="3" fillId="0" borderId="0" xfId="0" applyNumberFormat="1" applyFont="1" applyAlignment="1">
      <alignment horizontal="center"/>
    </xf>
    <xf numFmtId="164" fontId="1" fillId="0" borderId="0" xfId="0" quotePrefix="1" applyNumberFormat="1" applyFont="1" applyFill="1" applyAlignment="1">
      <alignment horizontal="left"/>
    </xf>
    <xf numFmtId="164" fontId="2" fillId="0" borderId="0" xfId="0" applyNumberFormat="1" applyFont="1" applyFill="1" applyAlignment="1">
      <alignment horizontal="center"/>
    </xf>
    <xf numFmtId="4" fontId="0" fillId="0" borderId="0" xfId="0" applyNumberFormat="1" applyFill="1" applyAlignment="1">
      <alignment horizontal="center"/>
    </xf>
    <xf numFmtId="44" fontId="0" fillId="0" borderId="0" xfId="0" applyNumberFormat="1" applyFill="1" applyAlignment="1">
      <alignment horizontal="center"/>
    </xf>
    <xf numFmtId="4" fontId="2" fillId="0" borderId="0" xfId="0" applyNumberFormat="1" applyFont="1" applyFill="1" applyAlignment="1">
      <alignment horizontal="center"/>
    </xf>
    <xf numFmtId="44" fontId="2" fillId="0" borderId="0" xfId="0" applyNumberFormat="1" applyFont="1" applyFill="1" applyAlignment="1">
      <alignment horizontal="center"/>
    </xf>
    <xf numFmtId="40" fontId="3" fillId="0" borderId="0" xfId="0" applyNumberFormat="1" applyFont="1" applyAlignment="1">
      <alignment horizontal="center"/>
    </xf>
    <xf numFmtId="164" fontId="3" fillId="0" borderId="0" xfId="0" quotePrefix="1" applyNumberFormat="1" applyFont="1" applyAlignment="1">
      <alignment horizontal="left"/>
    </xf>
    <xf numFmtId="164" fontId="3" fillId="0" borderId="0" xfId="0" quotePrefix="1" applyNumberFormat="1" applyFont="1" applyFill="1" applyAlignment="1">
      <alignment horizontal="left"/>
    </xf>
    <xf numFmtId="4" fontId="3" fillId="0" borderId="0" xfId="0" applyNumberFormat="1" applyFont="1" applyFill="1" applyAlignment="1">
      <alignment horizontal="center"/>
    </xf>
    <xf numFmtId="44" fontId="3" fillId="0" borderId="0" xfId="0" applyNumberFormat="1" applyFont="1" applyFill="1" applyAlignment="1">
      <alignment horizontal="center"/>
    </xf>
    <xf numFmtId="40" fontId="3" fillId="0" borderId="1" xfId="0" applyNumberFormat="1" applyFont="1" applyBorder="1" applyAlignment="1"/>
    <xf numFmtId="4" fontId="0" fillId="0" borderId="0" xfId="0" applyNumberFormat="1" applyAlignment="1">
      <alignment wrapText="1"/>
    </xf>
    <xf numFmtId="49" fontId="9" fillId="0" borderId="0" xfId="0" applyNumberFormat="1" applyFont="1" applyFill="1" applyBorder="1" applyAlignment="1">
      <alignment horizontal="left"/>
    </xf>
    <xf numFmtId="40" fontId="0" fillId="0" borderId="0" xfId="0" applyNumberFormat="1" applyBorder="1" applyAlignment="1"/>
    <xf numFmtId="40" fontId="0" fillId="0" borderId="0" xfId="0" applyNumberFormat="1" applyFill="1" applyBorder="1" applyAlignment="1"/>
    <xf numFmtId="40" fontId="0" fillId="0" borderId="1" xfId="0" applyNumberFormat="1" applyBorder="1" applyAlignment="1"/>
    <xf numFmtId="39" fontId="3" fillId="0" borderId="1" xfId="0" applyNumberFormat="1" applyFont="1" applyFill="1" applyBorder="1" applyAlignment="1"/>
    <xf numFmtId="49" fontId="9" fillId="0" borderId="0" xfId="0" applyNumberFormat="1" applyFont="1" applyAlignment="1">
      <alignment horizontal="left"/>
    </xf>
    <xf numFmtId="40" fontId="0" fillId="0" borderId="0" xfId="0" applyNumberFormat="1" applyAlignment="1"/>
    <xf numFmtId="39" fontId="3" fillId="0" borderId="1" xfId="0" applyNumberFormat="1" applyFont="1" applyBorder="1" applyAlignment="1"/>
    <xf numFmtId="1" fontId="0" fillId="0" borderId="0" xfId="0" applyNumberFormat="1" applyAlignment="1"/>
    <xf numFmtId="4" fontId="3" fillId="0" borderId="0" xfId="0" applyNumberFormat="1" applyFont="1" applyAlignment="1">
      <alignment wrapText="1"/>
    </xf>
    <xf numFmtId="4" fontId="7" fillId="0" borderId="0" xfId="0" applyNumberFormat="1" applyFont="1" applyAlignment="1">
      <alignment wrapText="1"/>
    </xf>
    <xf numFmtId="4" fontId="1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 wrapText="1"/>
    </xf>
    <xf numFmtId="4" fontId="0" fillId="0" borderId="0" xfId="0" applyNumberFormat="1" applyAlignment="1">
      <alignment horizontal="center" wrapText="1"/>
    </xf>
    <xf numFmtId="4" fontId="2" fillId="0" borderId="0" xfId="0" applyNumberFormat="1" applyFont="1" applyAlignment="1">
      <alignment horizontal="center" wrapText="1"/>
    </xf>
    <xf numFmtId="4" fontId="6" fillId="0" borderId="0" xfId="0" applyNumberFormat="1" applyFont="1" applyAlignment="1">
      <alignment horizontal="center" wrapText="1"/>
    </xf>
    <xf numFmtId="49" fontId="9" fillId="0" borderId="0" xfId="0" applyNumberFormat="1" applyFont="1" applyFill="1" applyBorder="1" applyAlignment="1">
      <alignment horizontal="left" wrapText="1"/>
    </xf>
    <xf numFmtId="4" fontId="3" fillId="0" borderId="0" xfId="0" applyNumberFormat="1" applyFont="1" applyFill="1" applyAlignment="1">
      <alignment wrapText="1"/>
    </xf>
    <xf numFmtId="40" fontId="0" fillId="0" borderId="2" xfId="0" applyNumberFormat="1" applyBorder="1"/>
    <xf numFmtId="40" fontId="0" fillId="0" borderId="2" xfId="0" applyNumberFormat="1" applyBorder="1" applyAlignment="1"/>
    <xf numFmtId="40" fontId="0" fillId="0" borderId="3" xfId="0" applyNumberFormat="1" applyBorder="1"/>
    <xf numFmtId="4" fontId="3" fillId="0" borderId="4" xfId="0" applyNumberFormat="1" applyFont="1" applyBorder="1" applyAlignment="1">
      <alignment wrapText="1"/>
    </xf>
    <xf numFmtId="4" fontId="0" fillId="0" borderId="4" xfId="0" applyNumberFormat="1" applyBorder="1" applyAlignment="1">
      <alignment wrapText="1"/>
    </xf>
    <xf numFmtId="4" fontId="0" fillId="0" borderId="4" xfId="0" applyNumberFormat="1" applyBorder="1" applyAlignment="1"/>
    <xf numFmtId="4" fontId="0" fillId="0" borderId="4" xfId="0" applyNumberFormat="1" applyBorder="1"/>
    <xf numFmtId="4" fontId="0" fillId="0" borderId="0" xfId="0" applyNumberFormat="1" applyBorder="1" applyAlignment="1"/>
    <xf numFmtId="4" fontId="0" fillId="0" borderId="0" xfId="0" applyNumberFormat="1" applyBorder="1" applyAlignment="1">
      <alignment wrapText="1"/>
    </xf>
    <xf numFmtId="4" fontId="0" fillId="0" borderId="0" xfId="0" applyNumberFormat="1" applyBorder="1"/>
    <xf numFmtId="4" fontId="3" fillId="0" borderId="4" xfId="0" applyNumberFormat="1" applyFont="1" applyBorder="1"/>
    <xf numFmtId="4" fontId="3" fillId="0" borderId="4" xfId="0" applyNumberFormat="1" applyFont="1" applyBorder="1" applyAlignment="1">
      <alignment vertical="center" wrapText="1"/>
    </xf>
    <xf numFmtId="4" fontId="3" fillId="0" borderId="4" xfId="0" applyNumberFormat="1" applyFont="1" applyFill="1" applyBorder="1" applyAlignment="1">
      <alignment wrapText="1"/>
    </xf>
  </cellXfs>
  <cellStyles count="2">
    <cellStyle name="Normal" xfId="0" builtinId="0"/>
    <cellStyle name="Normal 2" xfId="1" xr:uid="{CA4F79F8-8B67-42DB-92EE-93F35E7E7CCE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P71"/>
  <sheetViews>
    <sheetView tabSelected="1" view="pageLayout" zoomScaleNormal="90" workbookViewId="0">
      <selection activeCell="O44" sqref="O44"/>
    </sheetView>
  </sheetViews>
  <sheetFormatPr defaultColWidth="2.42578125" defaultRowHeight="12.75" x14ac:dyDescent="0.2"/>
  <cols>
    <col min="1" max="1" width="14.140625" style="3" customWidth="1"/>
    <col min="2" max="2" width="11.140625" style="3" customWidth="1"/>
    <col min="3" max="3" width="10.5703125" style="3" customWidth="1"/>
    <col min="4" max="4" width="33.42578125" style="51" customWidth="1"/>
    <col min="5" max="5" width="7.42578125" style="7" bestFit="1" customWidth="1"/>
    <col min="6" max="6" width="8.42578125" style="7" bestFit="1" customWidth="1"/>
    <col min="7" max="7" width="10.42578125" style="2" bestFit="1" customWidth="1"/>
    <col min="8" max="8" width="12" style="2" bestFit="1" customWidth="1"/>
    <col min="9" max="9" width="11.7109375" style="2" customWidth="1"/>
    <col min="10" max="10" width="11.5703125" style="2" customWidth="1"/>
    <col min="11" max="11" width="13.140625" style="2" bestFit="1" customWidth="1"/>
    <col min="12" max="12" width="9.28515625" style="2" bestFit="1" customWidth="1"/>
    <col min="13" max="13" width="11.5703125" style="2" bestFit="1" customWidth="1"/>
    <col min="14" max="14" width="51.7109375" style="1" customWidth="1"/>
    <col min="15" max="15" width="50.5703125" style="51" customWidth="1"/>
    <col min="16" max="16" width="55.140625" style="1" customWidth="1"/>
    <col min="17" max="16384" width="2.42578125" style="1"/>
  </cols>
  <sheetData>
    <row r="1" spans="1:16" x14ac:dyDescent="0.2">
      <c r="A1" s="17" t="s">
        <v>11</v>
      </c>
      <c r="B1" s="17"/>
      <c r="C1" s="17"/>
      <c r="M1" s="25"/>
    </row>
    <row r="2" spans="1:16" x14ac:dyDescent="0.2">
      <c r="A2" s="17" t="s">
        <v>23</v>
      </c>
      <c r="B2" s="17"/>
      <c r="C2" s="17"/>
      <c r="M2" s="25"/>
    </row>
    <row r="3" spans="1:16" x14ac:dyDescent="0.2">
      <c r="A3" s="17" t="s">
        <v>40</v>
      </c>
      <c r="B3" s="17"/>
      <c r="C3" s="17"/>
    </row>
    <row r="4" spans="1:16" ht="15" x14ac:dyDescent="0.2">
      <c r="A4" s="17" t="s">
        <v>22</v>
      </c>
      <c r="B4" s="17"/>
      <c r="C4" s="34"/>
      <c r="G4" s="30"/>
      <c r="H4" s="31"/>
      <c r="I4" s="31"/>
      <c r="J4" s="31"/>
      <c r="K4" s="30"/>
      <c r="L4" s="32"/>
    </row>
    <row r="5" spans="1:16" x14ac:dyDescent="0.2">
      <c r="A5" s="4"/>
      <c r="B5" s="4"/>
      <c r="C5" s="4"/>
      <c r="H5" s="50" t="s">
        <v>0</v>
      </c>
      <c r="I5" s="50"/>
      <c r="J5" s="50"/>
    </row>
    <row r="6" spans="1:16" x14ac:dyDescent="0.2">
      <c r="A6" s="6" t="s">
        <v>1</v>
      </c>
      <c r="B6" s="19" t="s">
        <v>13</v>
      </c>
      <c r="C6" s="19" t="s">
        <v>15</v>
      </c>
      <c r="D6" s="65"/>
      <c r="E6" s="7" t="s">
        <v>16</v>
      </c>
      <c r="F6" s="7" t="s">
        <v>18</v>
      </c>
      <c r="G6" s="8"/>
      <c r="H6" s="8" t="s">
        <v>2</v>
      </c>
      <c r="I6" s="8" t="s">
        <v>10</v>
      </c>
      <c r="J6" s="45" t="s">
        <v>24</v>
      </c>
      <c r="K6" s="8" t="s">
        <v>3</v>
      </c>
      <c r="L6" s="8"/>
      <c r="M6" s="8"/>
    </row>
    <row r="7" spans="1:16" x14ac:dyDescent="0.2">
      <c r="A7" s="9" t="s">
        <v>4</v>
      </c>
      <c r="B7" s="9" t="s">
        <v>14</v>
      </c>
      <c r="C7" s="9" t="s">
        <v>14</v>
      </c>
      <c r="D7" s="66" t="s">
        <v>20</v>
      </c>
      <c r="E7" s="10" t="s">
        <v>17</v>
      </c>
      <c r="F7" s="10" t="s">
        <v>19</v>
      </c>
      <c r="G7" s="5" t="s">
        <v>5</v>
      </c>
      <c r="H7" s="5" t="s">
        <v>6</v>
      </c>
      <c r="I7" s="5" t="s">
        <v>6</v>
      </c>
      <c r="J7" s="5" t="s">
        <v>6</v>
      </c>
      <c r="K7" s="5" t="s">
        <v>7</v>
      </c>
      <c r="L7" s="5" t="s">
        <v>8</v>
      </c>
      <c r="M7" s="5" t="s">
        <v>9</v>
      </c>
      <c r="N7" s="63" t="s">
        <v>61</v>
      </c>
      <c r="O7" s="64" t="s">
        <v>62</v>
      </c>
      <c r="P7" s="63" t="s">
        <v>63</v>
      </c>
    </row>
    <row r="8" spans="1:16" x14ac:dyDescent="0.2">
      <c r="A8" s="9"/>
      <c r="B8" s="9"/>
      <c r="C8" s="9"/>
      <c r="D8" s="66"/>
      <c r="E8" s="10"/>
      <c r="F8" s="10"/>
      <c r="G8" s="5"/>
      <c r="H8" s="5"/>
      <c r="I8" s="5"/>
      <c r="J8" s="5"/>
      <c r="K8" s="5"/>
      <c r="L8" s="5"/>
      <c r="M8" s="5"/>
    </row>
    <row r="9" spans="1:16" s="29" customFormat="1" ht="15" x14ac:dyDescent="0.25">
      <c r="A9" s="26" t="s">
        <v>12</v>
      </c>
      <c r="B9" s="26"/>
      <c r="C9" s="26"/>
      <c r="D9" s="67"/>
      <c r="E9" s="27"/>
      <c r="F9" s="35"/>
      <c r="G9" s="28"/>
      <c r="H9" s="28"/>
      <c r="I9" s="28"/>
      <c r="J9" s="28"/>
      <c r="K9" s="28"/>
      <c r="L9" s="28"/>
      <c r="M9" s="28"/>
      <c r="O9" s="62"/>
    </row>
    <row r="10" spans="1:16" x14ac:dyDescent="0.2">
      <c r="A10" s="18"/>
      <c r="B10" s="18"/>
      <c r="C10" s="18"/>
      <c r="D10" s="66"/>
      <c r="E10" s="10"/>
      <c r="F10" s="36"/>
      <c r="G10" s="5"/>
      <c r="H10" s="5"/>
      <c r="I10" s="5"/>
      <c r="J10" s="5"/>
      <c r="K10" s="5"/>
      <c r="L10" s="5"/>
      <c r="M10" s="5"/>
    </row>
    <row r="11" spans="1:16" x14ac:dyDescent="0.2">
      <c r="A11" s="15" t="s">
        <v>25</v>
      </c>
      <c r="B11" s="15"/>
      <c r="C11" s="15"/>
      <c r="F11" s="37"/>
      <c r="G11" s="12"/>
      <c r="H11" s="12"/>
      <c r="I11" s="12"/>
      <c r="J11" s="12"/>
      <c r="K11" s="12"/>
      <c r="L11" s="12"/>
      <c r="M11" s="12"/>
    </row>
    <row r="12" spans="1:16" ht="25.5" x14ac:dyDescent="0.2">
      <c r="A12" s="52" t="s">
        <v>26</v>
      </c>
      <c r="B12" s="46">
        <v>44715</v>
      </c>
      <c r="C12" s="46">
        <v>44722</v>
      </c>
      <c r="D12" s="68" t="s">
        <v>64</v>
      </c>
      <c r="E12" s="7" t="s">
        <v>21</v>
      </c>
      <c r="F12" s="37" t="s">
        <v>21</v>
      </c>
      <c r="G12" s="53"/>
      <c r="H12" s="53"/>
      <c r="I12" s="53"/>
      <c r="J12" s="53">
        <v>84.38</v>
      </c>
      <c r="K12" s="53"/>
      <c r="L12" s="53"/>
      <c r="M12" s="53">
        <f>ROUND(SUM(G12:K12),2)</f>
        <v>84.38</v>
      </c>
      <c r="N12" s="73" t="s">
        <v>74</v>
      </c>
      <c r="O12" s="73" t="s">
        <v>73</v>
      </c>
      <c r="P12" s="75"/>
    </row>
    <row r="13" spans="1:16" x14ac:dyDescent="0.2">
      <c r="A13" s="11" t="str">
        <f>"Total "&amp;A11</f>
        <v>Total June 2022</v>
      </c>
      <c r="B13" s="39"/>
      <c r="C13" s="22"/>
      <c r="E13" s="41"/>
      <c r="F13" s="42"/>
      <c r="G13" s="70">
        <f t="shared" ref="G13:M13" si="0">SUM(G12:G12)</f>
        <v>0</v>
      </c>
      <c r="H13" s="70">
        <f t="shared" si="0"/>
        <v>0</v>
      </c>
      <c r="I13" s="70">
        <f t="shared" si="0"/>
        <v>0</v>
      </c>
      <c r="J13" s="70">
        <f t="shared" si="0"/>
        <v>84.38</v>
      </c>
      <c r="K13" s="70">
        <f t="shared" si="0"/>
        <v>0</v>
      </c>
      <c r="L13" s="70">
        <f t="shared" si="0"/>
        <v>0</v>
      </c>
      <c r="M13" s="70">
        <f t="shared" si="0"/>
        <v>84.38</v>
      </c>
      <c r="N13" s="77"/>
      <c r="O13" s="78"/>
      <c r="P13" s="77"/>
    </row>
    <row r="14" spans="1:16" x14ac:dyDescent="0.2">
      <c r="A14" s="9"/>
      <c r="B14" s="40"/>
      <c r="C14" s="23"/>
      <c r="D14" s="66"/>
      <c r="E14" s="43"/>
      <c r="F14" s="44"/>
      <c r="G14" s="5"/>
      <c r="H14" s="5"/>
      <c r="I14" s="5"/>
      <c r="J14" s="5"/>
      <c r="K14" s="5"/>
      <c r="L14" s="5"/>
      <c r="M14" s="5"/>
      <c r="N14" s="77"/>
      <c r="O14" s="78"/>
      <c r="P14" s="77"/>
    </row>
    <row r="15" spans="1:16" x14ac:dyDescent="0.2">
      <c r="A15" s="15" t="s">
        <v>28</v>
      </c>
      <c r="B15" s="15"/>
      <c r="C15" s="15"/>
      <c r="F15" s="37"/>
      <c r="G15" s="12"/>
      <c r="H15" s="12"/>
      <c r="I15" s="12"/>
      <c r="J15" s="12"/>
      <c r="K15" s="12"/>
      <c r="L15" s="12"/>
      <c r="M15" s="12"/>
      <c r="N15" s="77"/>
      <c r="O15" s="78"/>
      <c r="P15" s="77"/>
    </row>
    <row r="16" spans="1:16" ht="25.5" x14ac:dyDescent="0.2">
      <c r="A16" s="52" t="s">
        <v>29</v>
      </c>
      <c r="B16" s="46">
        <v>44743</v>
      </c>
      <c r="C16" s="46">
        <v>44760</v>
      </c>
      <c r="D16" s="68" t="s">
        <v>64</v>
      </c>
      <c r="E16" s="7" t="s">
        <v>21</v>
      </c>
      <c r="F16" s="37" t="s">
        <v>21</v>
      </c>
      <c r="G16" s="54"/>
      <c r="H16" s="54"/>
      <c r="I16" s="54"/>
      <c r="J16" s="54">
        <v>73.13</v>
      </c>
      <c r="K16" s="53"/>
      <c r="L16" s="53"/>
      <c r="M16" s="53">
        <f>ROUND(SUM(G16:L16),2)</f>
        <v>73.13</v>
      </c>
      <c r="N16" s="73" t="s">
        <v>75</v>
      </c>
      <c r="O16" s="73" t="s">
        <v>73</v>
      </c>
      <c r="P16" s="75"/>
    </row>
    <row r="17" spans="1:16" x14ac:dyDescent="0.2">
      <c r="A17" s="11" t="str">
        <f>"Total "&amp;A15</f>
        <v>Total July 2022</v>
      </c>
      <c r="B17" s="39"/>
      <c r="C17" s="22"/>
      <c r="E17" s="41"/>
      <c r="F17" s="42"/>
      <c r="G17" s="71">
        <f t="shared" ref="G17:M17" si="1">SUM(G16:G16)</f>
        <v>0</v>
      </c>
      <c r="H17" s="71">
        <f t="shared" si="1"/>
        <v>0</v>
      </c>
      <c r="I17" s="71">
        <f t="shared" si="1"/>
        <v>0</v>
      </c>
      <c r="J17" s="71">
        <f t="shared" si="1"/>
        <v>73.13</v>
      </c>
      <c r="K17" s="71">
        <f t="shared" si="1"/>
        <v>0</v>
      </c>
      <c r="L17" s="71">
        <f t="shared" si="1"/>
        <v>0</v>
      </c>
      <c r="M17" s="71">
        <f t="shared" si="1"/>
        <v>73.13</v>
      </c>
      <c r="N17" s="77"/>
      <c r="O17" s="78"/>
      <c r="P17" s="77"/>
    </row>
    <row r="18" spans="1:16" x14ac:dyDescent="0.2">
      <c r="A18" s="9"/>
      <c r="B18" s="40"/>
      <c r="C18" s="23"/>
      <c r="D18" s="66"/>
      <c r="E18" s="43"/>
      <c r="F18" s="44"/>
      <c r="G18" s="5"/>
      <c r="H18" s="5"/>
      <c r="I18" s="5"/>
      <c r="J18" s="5"/>
      <c r="K18" s="5"/>
      <c r="L18" s="5"/>
      <c r="M18" s="5"/>
      <c r="N18" s="77"/>
      <c r="O18" s="78"/>
      <c r="P18" s="77"/>
    </row>
    <row r="19" spans="1:16" x14ac:dyDescent="0.2">
      <c r="A19" s="15" t="s">
        <v>30</v>
      </c>
      <c r="B19" s="15"/>
      <c r="C19" s="15"/>
      <c r="F19" s="37"/>
      <c r="G19" s="53"/>
      <c r="H19" s="53"/>
      <c r="I19" s="53"/>
      <c r="J19" s="53"/>
      <c r="K19" s="53"/>
      <c r="L19" s="53"/>
      <c r="M19" s="53"/>
      <c r="N19" s="77"/>
      <c r="O19" s="78"/>
      <c r="P19" s="77"/>
    </row>
    <row r="20" spans="1:16" ht="25.5" x14ac:dyDescent="0.2">
      <c r="A20" s="52" t="s">
        <v>31</v>
      </c>
      <c r="B20" s="47">
        <v>44777</v>
      </c>
      <c r="C20" s="47">
        <v>44783</v>
      </c>
      <c r="D20" s="68" t="s">
        <v>64</v>
      </c>
      <c r="E20" s="41" t="s">
        <v>21</v>
      </c>
      <c r="F20" s="42" t="s">
        <v>21</v>
      </c>
      <c r="G20" s="54"/>
      <c r="H20" s="54"/>
      <c r="I20" s="54"/>
      <c r="J20" s="54">
        <v>219.38</v>
      </c>
      <c r="K20" s="54"/>
      <c r="L20" s="54"/>
      <c r="M20" s="54">
        <f>ROUND(SUM(G20:L20),2)</f>
        <v>219.38</v>
      </c>
      <c r="N20" s="73" t="s">
        <v>76</v>
      </c>
      <c r="O20" s="73" t="s">
        <v>73</v>
      </c>
      <c r="P20" s="75"/>
    </row>
    <row r="21" spans="1:16" ht="38.25" x14ac:dyDescent="0.2">
      <c r="A21" s="52" t="s">
        <v>32</v>
      </c>
      <c r="B21" s="47">
        <v>44742</v>
      </c>
      <c r="C21" s="47">
        <v>44789</v>
      </c>
      <c r="D21" s="69" t="s">
        <v>65</v>
      </c>
      <c r="E21" s="41" t="s">
        <v>21</v>
      </c>
      <c r="F21" s="41" t="s">
        <v>21</v>
      </c>
      <c r="G21" s="54"/>
      <c r="H21" s="54"/>
      <c r="I21" s="54">
        <v>27500</v>
      </c>
      <c r="J21" s="54"/>
      <c r="K21" s="54"/>
      <c r="L21" s="54"/>
      <c r="M21" s="54">
        <f>ROUND(SUM(G21:L21),2)</f>
        <v>27500</v>
      </c>
      <c r="N21" s="73" t="s">
        <v>83</v>
      </c>
      <c r="O21" s="73" t="s">
        <v>84</v>
      </c>
      <c r="P21" s="73" t="s">
        <v>87</v>
      </c>
    </row>
    <row r="22" spans="1:16" ht="33.75" customHeight="1" x14ac:dyDescent="0.2">
      <c r="A22" s="52" t="s">
        <v>33</v>
      </c>
      <c r="B22" s="47">
        <v>44772</v>
      </c>
      <c r="C22" s="47">
        <v>44806</v>
      </c>
      <c r="D22" s="69" t="s">
        <v>65</v>
      </c>
      <c r="E22" s="41" t="s">
        <v>21</v>
      </c>
      <c r="F22" s="41" t="s">
        <v>21</v>
      </c>
      <c r="G22" s="54"/>
      <c r="H22" s="54"/>
      <c r="I22" s="54">
        <v>22000</v>
      </c>
      <c r="J22" s="54"/>
      <c r="K22" s="54"/>
      <c r="L22" s="54"/>
      <c r="M22" s="54">
        <f>ROUND(SUM(G22:L22),2)</f>
        <v>22000</v>
      </c>
      <c r="N22" s="73" t="s">
        <v>86</v>
      </c>
      <c r="O22" s="73" t="s">
        <v>85</v>
      </c>
      <c r="P22" s="73" t="s">
        <v>87</v>
      </c>
    </row>
    <row r="23" spans="1:16" x14ac:dyDescent="0.2">
      <c r="A23" s="16"/>
      <c r="B23" s="33"/>
      <c r="C23" s="20"/>
      <c r="E23" s="41"/>
      <c r="F23" s="42"/>
      <c r="G23" s="55"/>
      <c r="H23" s="55"/>
      <c r="I23" s="55"/>
      <c r="J23" s="55"/>
      <c r="K23" s="55"/>
      <c r="L23" s="56"/>
      <c r="M23" s="55"/>
      <c r="N23" s="79"/>
      <c r="O23" s="78"/>
      <c r="P23" s="77"/>
    </row>
    <row r="24" spans="1:16" x14ac:dyDescent="0.2">
      <c r="A24" s="11" t="str">
        <f>"Total "&amp;A19</f>
        <v>Total August 2022</v>
      </c>
      <c r="B24" s="39"/>
      <c r="C24" s="22"/>
      <c r="E24" s="41"/>
      <c r="F24" s="42"/>
      <c r="G24" s="55">
        <f t="shared" ref="G24:M24" si="2">SUM(G20:G23)</f>
        <v>0</v>
      </c>
      <c r="H24" s="55">
        <f t="shared" si="2"/>
        <v>0</v>
      </c>
      <c r="I24" s="55">
        <f t="shared" si="2"/>
        <v>49500</v>
      </c>
      <c r="J24" s="55">
        <f t="shared" si="2"/>
        <v>219.38</v>
      </c>
      <c r="K24" s="55">
        <f t="shared" si="2"/>
        <v>0</v>
      </c>
      <c r="L24" s="55">
        <f t="shared" si="2"/>
        <v>0</v>
      </c>
      <c r="M24" s="55">
        <f t="shared" si="2"/>
        <v>49719.380000000005</v>
      </c>
      <c r="N24" s="77"/>
      <c r="O24" s="78"/>
      <c r="P24" s="77"/>
    </row>
    <row r="25" spans="1:16" x14ac:dyDescent="0.2">
      <c r="A25" s="9"/>
      <c r="B25" s="40"/>
      <c r="C25" s="23"/>
      <c r="D25" s="66"/>
      <c r="E25" s="43"/>
      <c r="F25" s="44"/>
      <c r="G25" s="5"/>
      <c r="H25" s="5"/>
      <c r="I25" s="5"/>
      <c r="J25" s="5"/>
      <c r="K25" s="5"/>
      <c r="L25" s="5"/>
      <c r="M25" s="5"/>
      <c r="N25" s="77"/>
      <c r="O25" s="78"/>
      <c r="P25" s="77"/>
    </row>
    <row r="26" spans="1:16" x14ac:dyDescent="0.2">
      <c r="A26" s="15" t="s">
        <v>34</v>
      </c>
      <c r="B26" s="15"/>
      <c r="C26" s="15"/>
      <c r="F26" s="37"/>
      <c r="G26" s="53"/>
      <c r="H26" s="53"/>
      <c r="I26" s="53"/>
      <c r="J26" s="53"/>
      <c r="K26" s="53"/>
      <c r="L26" s="53"/>
      <c r="M26" s="53"/>
      <c r="N26" s="77"/>
      <c r="O26" s="78"/>
      <c r="P26" s="77"/>
    </row>
    <row r="27" spans="1:16" ht="25.5" x14ac:dyDescent="0.2">
      <c r="A27" s="52" t="s">
        <v>35</v>
      </c>
      <c r="B27" s="47">
        <v>44806</v>
      </c>
      <c r="C27" s="47">
        <v>44813</v>
      </c>
      <c r="D27" s="68" t="s">
        <v>64</v>
      </c>
      <c r="E27" s="48" t="s">
        <v>21</v>
      </c>
      <c r="F27" s="49" t="s">
        <v>21</v>
      </c>
      <c r="G27" s="54"/>
      <c r="H27" s="54"/>
      <c r="I27" s="54"/>
      <c r="J27" s="54">
        <v>213.75</v>
      </c>
      <c r="K27" s="54"/>
      <c r="L27" s="53"/>
      <c r="M27" s="53">
        <f>ROUND(SUM(G27:L27),2)</f>
        <v>213.75</v>
      </c>
      <c r="N27" s="73" t="s">
        <v>77</v>
      </c>
      <c r="O27" s="73" t="s">
        <v>73</v>
      </c>
      <c r="P27" s="75"/>
    </row>
    <row r="28" spans="1:16" ht="38.25" x14ac:dyDescent="0.2">
      <c r="A28" s="52" t="s">
        <v>36</v>
      </c>
      <c r="B28" s="47">
        <v>44796</v>
      </c>
      <c r="C28" s="47">
        <v>44841</v>
      </c>
      <c r="D28" s="61" t="s">
        <v>66</v>
      </c>
      <c r="E28" s="48" t="s">
        <v>21</v>
      </c>
      <c r="F28" s="49" t="s">
        <v>21</v>
      </c>
      <c r="G28" s="54"/>
      <c r="H28" s="54"/>
      <c r="I28" s="54">
        <v>5500</v>
      </c>
      <c r="J28" s="54"/>
      <c r="K28" s="54"/>
      <c r="L28" s="53"/>
      <c r="M28" s="53">
        <f>ROUND(SUM(G28:L28),2)</f>
        <v>5500</v>
      </c>
      <c r="N28" s="73" t="s">
        <v>88</v>
      </c>
      <c r="O28" s="73" t="s">
        <v>85</v>
      </c>
      <c r="P28" s="73" t="s">
        <v>87</v>
      </c>
    </row>
    <row r="29" spans="1:16" ht="48" customHeight="1" x14ac:dyDescent="0.2">
      <c r="A29" s="52" t="s">
        <v>37</v>
      </c>
      <c r="B29" s="47">
        <v>44804</v>
      </c>
      <c r="C29" s="47">
        <v>44834</v>
      </c>
      <c r="D29" s="69" t="s">
        <v>67</v>
      </c>
      <c r="E29" s="41" t="s">
        <v>21</v>
      </c>
      <c r="F29" s="41" t="s">
        <v>21</v>
      </c>
      <c r="G29" s="54">
        <v>608.97</v>
      </c>
      <c r="H29" s="54"/>
      <c r="I29" s="54"/>
      <c r="J29" s="54"/>
      <c r="K29" s="54"/>
      <c r="L29" s="53"/>
      <c r="M29" s="53">
        <f>ROUND(SUM(G29:L29),2)</f>
        <v>608.97</v>
      </c>
      <c r="N29" s="80" t="s">
        <v>89</v>
      </c>
      <c r="O29" s="73" t="s">
        <v>94</v>
      </c>
      <c r="P29" s="73" t="s">
        <v>90</v>
      </c>
    </row>
    <row r="30" spans="1:16" x14ac:dyDescent="0.2">
      <c r="A30" s="11" t="str">
        <f>"Total "&amp;A26</f>
        <v>Total September 2022</v>
      </c>
      <c r="B30" s="39"/>
      <c r="C30" s="22"/>
      <c r="E30" s="41"/>
      <c r="F30" s="42"/>
      <c r="G30" s="71">
        <f t="shared" ref="G30:M30" si="3">SUM(G27:G29)</f>
        <v>608.97</v>
      </c>
      <c r="H30" s="71">
        <f t="shared" si="3"/>
        <v>0</v>
      </c>
      <c r="I30" s="71">
        <f t="shared" si="3"/>
        <v>5500</v>
      </c>
      <c r="J30" s="71">
        <f t="shared" si="3"/>
        <v>213.75</v>
      </c>
      <c r="K30" s="71">
        <f t="shared" si="3"/>
        <v>0</v>
      </c>
      <c r="L30" s="71">
        <f t="shared" si="3"/>
        <v>0</v>
      </c>
      <c r="M30" s="71">
        <f t="shared" si="3"/>
        <v>6322.72</v>
      </c>
      <c r="N30" s="77"/>
      <c r="O30" s="78"/>
      <c r="P30" s="77"/>
    </row>
    <row r="31" spans="1:16" x14ac:dyDescent="0.2">
      <c r="A31" s="9"/>
      <c r="B31" s="40"/>
      <c r="C31" s="23"/>
      <c r="D31" s="66"/>
      <c r="E31" s="43"/>
      <c r="F31" s="44"/>
      <c r="G31" s="5"/>
      <c r="H31" s="5"/>
      <c r="I31" s="5"/>
      <c r="J31" s="5"/>
      <c r="K31" s="5"/>
      <c r="L31" s="5"/>
      <c r="M31" s="5"/>
      <c r="N31" s="77"/>
      <c r="O31" s="78"/>
      <c r="P31" s="77"/>
    </row>
    <row r="32" spans="1:16" x14ac:dyDescent="0.2">
      <c r="A32" s="15" t="s">
        <v>38</v>
      </c>
      <c r="B32" s="15"/>
      <c r="C32" s="15"/>
      <c r="F32" s="37"/>
      <c r="G32" s="53"/>
      <c r="H32" s="53"/>
      <c r="I32" s="53"/>
      <c r="J32" s="53"/>
      <c r="K32" s="53"/>
      <c r="L32" s="53"/>
      <c r="M32" s="53"/>
      <c r="N32" s="77"/>
      <c r="O32" s="78"/>
      <c r="P32" s="77"/>
    </row>
    <row r="33" spans="1:16" ht="25.5" x14ac:dyDescent="0.2">
      <c r="A33" s="52" t="s">
        <v>39</v>
      </c>
      <c r="B33" s="47">
        <v>44840</v>
      </c>
      <c r="C33" s="47">
        <v>44848</v>
      </c>
      <c r="D33" s="68" t="s">
        <v>64</v>
      </c>
      <c r="E33" s="48" t="s">
        <v>21</v>
      </c>
      <c r="F33" s="48" t="s">
        <v>21</v>
      </c>
      <c r="G33" s="54"/>
      <c r="H33" s="54"/>
      <c r="I33" s="54"/>
      <c r="J33" s="54">
        <v>376.88</v>
      </c>
      <c r="K33" s="54"/>
      <c r="L33" s="53"/>
      <c r="M33" s="53">
        <f>ROUND(SUM(G33:L33),2)</f>
        <v>376.88</v>
      </c>
      <c r="N33" s="73" t="s">
        <v>78</v>
      </c>
      <c r="O33" s="73" t="s">
        <v>73</v>
      </c>
      <c r="P33" s="75"/>
    </row>
    <row r="34" spans="1:16" x14ac:dyDescent="0.2">
      <c r="A34" s="16"/>
      <c r="B34" s="33"/>
      <c r="C34" s="20"/>
      <c r="E34" s="41"/>
      <c r="F34" s="42"/>
      <c r="G34" s="55"/>
      <c r="H34" s="55"/>
      <c r="I34" s="55"/>
      <c r="J34" s="55"/>
      <c r="K34" s="55"/>
      <c r="L34" s="56"/>
      <c r="M34" s="55"/>
      <c r="N34" s="77"/>
      <c r="O34" s="78"/>
      <c r="P34" s="77"/>
    </row>
    <row r="35" spans="1:16" x14ac:dyDescent="0.2">
      <c r="A35" s="11" t="str">
        <f>"Total "&amp;A32</f>
        <v>Total October 2022</v>
      </c>
      <c r="B35" s="39"/>
      <c r="C35" s="22"/>
      <c r="E35" s="41"/>
      <c r="F35" s="42"/>
      <c r="G35" s="55">
        <f t="shared" ref="G35:M35" si="4">SUM(G33:G34)</f>
        <v>0</v>
      </c>
      <c r="H35" s="55">
        <f t="shared" si="4"/>
        <v>0</v>
      </c>
      <c r="I35" s="55">
        <f t="shared" si="4"/>
        <v>0</v>
      </c>
      <c r="J35" s="55">
        <f t="shared" si="4"/>
        <v>376.88</v>
      </c>
      <c r="K35" s="55">
        <f t="shared" si="4"/>
        <v>0</v>
      </c>
      <c r="L35" s="55">
        <f t="shared" si="4"/>
        <v>0</v>
      </c>
      <c r="M35" s="55">
        <f t="shared" si="4"/>
        <v>376.88</v>
      </c>
      <c r="N35" s="77"/>
      <c r="O35" s="78"/>
      <c r="P35" s="77"/>
    </row>
    <row r="36" spans="1:16" x14ac:dyDescent="0.2">
      <c r="A36" s="9"/>
      <c r="B36" s="40"/>
      <c r="C36" s="23"/>
      <c r="D36" s="66"/>
      <c r="E36" s="43"/>
      <c r="F36" s="44"/>
      <c r="G36" s="5"/>
      <c r="H36" s="5"/>
      <c r="I36" s="5"/>
      <c r="J36" s="5"/>
      <c r="K36" s="5"/>
      <c r="L36" s="5"/>
      <c r="M36" s="5"/>
      <c r="N36" s="77"/>
      <c r="O36" s="78"/>
      <c r="P36" s="77"/>
    </row>
    <row r="37" spans="1:16" x14ac:dyDescent="0.2">
      <c r="A37" s="15" t="s">
        <v>41</v>
      </c>
      <c r="B37" s="15"/>
      <c r="C37" s="15"/>
      <c r="F37" s="37"/>
      <c r="G37" s="53"/>
      <c r="H37" s="53"/>
      <c r="I37" s="53"/>
      <c r="J37" s="53"/>
      <c r="K37" s="53"/>
      <c r="L37" s="53"/>
      <c r="M37" s="53"/>
      <c r="N37" s="77"/>
      <c r="O37" s="78"/>
      <c r="P37" s="77"/>
    </row>
    <row r="38" spans="1:16" ht="25.5" x14ac:dyDescent="0.2">
      <c r="A38" s="57" t="s">
        <v>42</v>
      </c>
      <c r="B38" s="46">
        <v>44868</v>
      </c>
      <c r="C38" s="46">
        <v>44879</v>
      </c>
      <c r="D38" s="61" t="s">
        <v>27</v>
      </c>
      <c r="E38" s="24" t="s">
        <v>21</v>
      </c>
      <c r="F38" s="38" t="s">
        <v>21</v>
      </c>
      <c r="G38" s="58"/>
      <c r="H38" s="58"/>
      <c r="I38" s="58"/>
      <c r="J38" s="58">
        <v>394.38</v>
      </c>
      <c r="K38" s="54"/>
      <c r="L38" s="53"/>
      <c r="M38" s="53">
        <f>ROUND(SUM(G38:L38),2)</f>
        <v>394.38</v>
      </c>
      <c r="N38" s="73" t="s">
        <v>79</v>
      </c>
      <c r="O38" s="73" t="s">
        <v>73</v>
      </c>
      <c r="P38" s="75"/>
    </row>
    <row r="39" spans="1:16" x14ac:dyDescent="0.2">
      <c r="A39" s="16"/>
      <c r="B39" s="33"/>
      <c r="C39" s="20"/>
      <c r="E39" s="41"/>
      <c r="F39" s="42"/>
      <c r="G39" s="55"/>
      <c r="H39" s="55"/>
      <c r="I39" s="55"/>
      <c r="J39" s="55"/>
      <c r="K39" s="55"/>
      <c r="L39" s="56"/>
      <c r="M39" s="55"/>
      <c r="N39" s="77"/>
      <c r="O39" s="78"/>
      <c r="P39" s="77"/>
    </row>
    <row r="40" spans="1:16" x14ac:dyDescent="0.2">
      <c r="A40" s="11" t="str">
        <f>"Total "&amp;A37</f>
        <v>Total November 2022</v>
      </c>
      <c r="B40" s="39"/>
      <c r="C40" s="22"/>
      <c r="E40" s="41"/>
      <c r="F40" s="42"/>
      <c r="G40" s="55">
        <f t="shared" ref="G40:M40" si="5">SUM(G38:G39)</f>
        <v>0</v>
      </c>
      <c r="H40" s="55">
        <f t="shared" si="5"/>
        <v>0</v>
      </c>
      <c r="I40" s="55">
        <f t="shared" si="5"/>
        <v>0</v>
      </c>
      <c r="J40" s="55">
        <f t="shared" si="5"/>
        <v>394.38</v>
      </c>
      <c r="K40" s="55">
        <f t="shared" si="5"/>
        <v>0</v>
      </c>
      <c r="L40" s="55">
        <f t="shared" si="5"/>
        <v>0</v>
      </c>
      <c r="M40" s="55">
        <f t="shared" si="5"/>
        <v>394.38</v>
      </c>
      <c r="N40" s="77"/>
      <c r="O40" s="78"/>
      <c r="P40" s="77"/>
    </row>
    <row r="41" spans="1:16" x14ac:dyDescent="0.2">
      <c r="A41" s="9"/>
      <c r="B41" s="40"/>
      <c r="C41" s="23"/>
      <c r="D41" s="66"/>
      <c r="E41" s="43"/>
      <c r="F41" s="44"/>
      <c r="G41" s="5"/>
      <c r="H41" s="5"/>
      <c r="I41" s="5"/>
      <c r="J41" s="5"/>
      <c r="K41" s="5"/>
      <c r="L41" s="5"/>
      <c r="M41" s="5"/>
      <c r="N41" s="77"/>
      <c r="O41" s="78"/>
      <c r="P41" s="77"/>
    </row>
    <row r="42" spans="1:16" x14ac:dyDescent="0.2">
      <c r="A42" s="15" t="s">
        <v>43</v>
      </c>
      <c r="B42" s="15"/>
      <c r="C42" s="15"/>
      <c r="F42" s="37"/>
      <c r="G42" s="53"/>
      <c r="H42" s="53"/>
      <c r="I42" s="53"/>
      <c r="J42" s="53"/>
      <c r="K42" s="53"/>
      <c r="L42" s="53"/>
      <c r="M42" s="53"/>
      <c r="N42" s="77"/>
      <c r="O42" s="78"/>
      <c r="P42" s="77"/>
    </row>
    <row r="43" spans="1:16" ht="25.5" x14ac:dyDescent="0.2">
      <c r="A43" s="57" t="s">
        <v>44</v>
      </c>
      <c r="B43" s="46">
        <v>44895</v>
      </c>
      <c r="C43" s="46">
        <v>44911</v>
      </c>
      <c r="D43" s="61" t="s">
        <v>68</v>
      </c>
      <c r="E43" s="7" t="s">
        <v>21</v>
      </c>
      <c r="F43" s="7" t="s">
        <v>21</v>
      </c>
      <c r="G43" s="58"/>
      <c r="H43" s="58">
        <v>254.97</v>
      </c>
      <c r="I43" s="58"/>
      <c r="J43" s="58"/>
      <c r="K43" s="58"/>
      <c r="L43" s="53"/>
      <c r="M43" s="53">
        <f>ROUND(SUM(G43:L43),2)</f>
        <v>254.97</v>
      </c>
      <c r="N43" s="73" t="s">
        <v>91</v>
      </c>
      <c r="O43" s="81" t="s">
        <v>92</v>
      </c>
      <c r="P43" s="73" t="s">
        <v>93</v>
      </c>
    </row>
    <row r="44" spans="1:16" ht="25.5" x14ac:dyDescent="0.2">
      <c r="A44" s="57" t="s">
        <v>45</v>
      </c>
      <c r="B44" s="46">
        <v>44896</v>
      </c>
      <c r="C44" s="46">
        <v>44902</v>
      </c>
      <c r="D44" s="61" t="s">
        <v>69</v>
      </c>
      <c r="E44" s="7" t="s">
        <v>21</v>
      </c>
      <c r="F44" s="37" t="s">
        <v>21</v>
      </c>
      <c r="G44" s="58"/>
      <c r="H44" s="58"/>
      <c r="I44" s="58"/>
      <c r="J44" s="58">
        <v>211.88</v>
      </c>
      <c r="K44" s="58"/>
      <c r="L44" s="53"/>
      <c r="M44" s="53">
        <f>ROUND(SUM(G44:L44),2)</f>
        <v>211.88</v>
      </c>
      <c r="N44" s="73" t="s">
        <v>80</v>
      </c>
      <c r="O44" s="73" t="s">
        <v>73</v>
      </c>
      <c r="P44" s="75"/>
    </row>
    <row r="45" spans="1:16" ht="38.25" x14ac:dyDescent="0.2">
      <c r="A45" s="57" t="s">
        <v>46</v>
      </c>
      <c r="B45" s="46">
        <v>44900</v>
      </c>
      <c r="C45" s="46">
        <v>44901</v>
      </c>
      <c r="D45" s="69" t="s">
        <v>67</v>
      </c>
      <c r="E45" s="24" t="s">
        <v>21</v>
      </c>
      <c r="F45" s="24" t="s">
        <v>21</v>
      </c>
      <c r="G45" s="58">
        <v>12319.83</v>
      </c>
      <c r="H45" s="58"/>
      <c r="I45" s="58"/>
      <c r="J45" s="58"/>
      <c r="K45" s="58"/>
      <c r="L45" s="53"/>
      <c r="M45" s="53">
        <f>ROUND(SUM(G45:L45),2)</f>
        <v>12319.83</v>
      </c>
      <c r="N45" s="80" t="s">
        <v>89</v>
      </c>
      <c r="O45" s="73" t="s">
        <v>95</v>
      </c>
      <c r="P45" s="82" t="s">
        <v>107</v>
      </c>
    </row>
    <row r="46" spans="1:16" x14ac:dyDescent="0.2">
      <c r="A46" s="11" t="str">
        <f>"Total "&amp;A42</f>
        <v>Total December 2022</v>
      </c>
      <c r="B46" s="39"/>
      <c r="C46" s="22"/>
      <c r="E46" s="41"/>
      <c r="F46" s="42"/>
      <c r="G46" s="71">
        <f t="shared" ref="G46:M46" si="6">SUM(G43:G45)</f>
        <v>12319.83</v>
      </c>
      <c r="H46" s="71">
        <f t="shared" si="6"/>
        <v>254.97</v>
      </c>
      <c r="I46" s="71">
        <f t="shared" si="6"/>
        <v>0</v>
      </c>
      <c r="J46" s="71">
        <f t="shared" si="6"/>
        <v>211.88</v>
      </c>
      <c r="K46" s="71">
        <f t="shared" si="6"/>
        <v>0</v>
      </c>
      <c r="L46" s="71">
        <f t="shared" si="6"/>
        <v>0</v>
      </c>
      <c r="M46" s="71">
        <f t="shared" si="6"/>
        <v>12786.68</v>
      </c>
      <c r="N46" s="77"/>
      <c r="O46" s="78"/>
      <c r="P46" s="77"/>
    </row>
    <row r="47" spans="1:16" x14ac:dyDescent="0.2">
      <c r="A47" s="9"/>
      <c r="B47" s="40"/>
      <c r="C47" s="23"/>
      <c r="D47" s="66"/>
      <c r="E47" s="43"/>
      <c r="F47" s="44"/>
      <c r="G47" s="5"/>
      <c r="H47" s="5"/>
      <c r="I47" s="5"/>
      <c r="J47" s="5"/>
      <c r="K47" s="5"/>
      <c r="L47" s="5"/>
      <c r="M47" s="5"/>
      <c r="N47" s="77"/>
      <c r="O47" s="78"/>
      <c r="P47" s="77"/>
    </row>
    <row r="48" spans="1:16" x14ac:dyDescent="0.2">
      <c r="A48" s="15" t="s">
        <v>47</v>
      </c>
      <c r="B48" s="15"/>
      <c r="C48" s="15"/>
      <c r="F48" s="37"/>
      <c r="G48" s="58"/>
      <c r="H48" s="58"/>
      <c r="I48" s="58"/>
      <c r="J48" s="58"/>
      <c r="K48" s="58"/>
      <c r="L48" s="58"/>
      <c r="M48" s="58"/>
      <c r="N48" s="77"/>
      <c r="O48" s="78"/>
      <c r="P48" s="77"/>
    </row>
    <row r="49" spans="1:16" ht="25.5" x14ac:dyDescent="0.2">
      <c r="A49" s="57" t="s">
        <v>48</v>
      </c>
      <c r="B49" s="46">
        <v>44949</v>
      </c>
      <c r="C49" s="46">
        <v>44981</v>
      </c>
      <c r="D49" s="61" t="s">
        <v>67</v>
      </c>
      <c r="E49" s="7" t="s">
        <v>21</v>
      </c>
      <c r="F49" s="37" t="s">
        <v>21</v>
      </c>
      <c r="G49" s="58">
        <v>317.75</v>
      </c>
      <c r="H49" s="58"/>
      <c r="I49" s="58"/>
      <c r="J49" s="58"/>
      <c r="K49" s="58"/>
      <c r="L49" s="58"/>
      <c r="M49" s="58">
        <f>ROUND(SUM(G49:L49),2)</f>
        <v>317.75</v>
      </c>
      <c r="N49" s="80" t="s">
        <v>89</v>
      </c>
      <c r="O49" s="73" t="s">
        <v>94</v>
      </c>
      <c r="P49" s="82" t="s">
        <v>96</v>
      </c>
    </row>
    <row r="50" spans="1:16" ht="23.25" customHeight="1" x14ac:dyDescent="0.2">
      <c r="A50" s="57" t="s">
        <v>49</v>
      </c>
      <c r="B50" s="46">
        <v>44952</v>
      </c>
      <c r="C50" s="46">
        <v>44987</v>
      </c>
      <c r="D50" s="61" t="s">
        <v>70</v>
      </c>
      <c r="E50" s="24" t="s">
        <v>21</v>
      </c>
      <c r="F50" s="24" t="s">
        <v>21</v>
      </c>
      <c r="G50" s="58"/>
      <c r="H50" s="58">
        <v>87.68</v>
      </c>
      <c r="I50" s="58"/>
      <c r="J50" s="58"/>
      <c r="K50" s="58"/>
      <c r="L50" s="58"/>
      <c r="M50" s="58">
        <f>ROUND(SUM(G50:L50),2)</f>
        <v>87.68</v>
      </c>
      <c r="N50" s="73" t="s">
        <v>106</v>
      </c>
      <c r="O50" s="73" t="s">
        <v>92</v>
      </c>
      <c r="P50" s="73" t="s">
        <v>93</v>
      </c>
    </row>
    <row r="51" spans="1:16" x14ac:dyDescent="0.2">
      <c r="A51" s="14"/>
      <c r="B51" s="21"/>
      <c r="C51" s="21"/>
      <c r="F51" s="37"/>
      <c r="G51" s="55"/>
      <c r="H51" s="55"/>
      <c r="I51" s="55"/>
      <c r="J51" s="55"/>
      <c r="K51" s="55"/>
      <c r="L51" s="59"/>
      <c r="M51" s="55"/>
      <c r="N51" s="77"/>
      <c r="O51" s="78"/>
      <c r="P51" s="77"/>
    </row>
    <row r="52" spans="1:16" x14ac:dyDescent="0.2">
      <c r="A52" s="11" t="str">
        <f>"Total "&amp;A48</f>
        <v>Total January 2023</v>
      </c>
      <c r="B52" s="22"/>
      <c r="C52" s="22"/>
      <c r="F52" s="37"/>
      <c r="G52" s="55">
        <f t="shared" ref="G52:M52" si="7">SUM(G49:G51)</f>
        <v>317.75</v>
      </c>
      <c r="H52" s="55">
        <f t="shared" si="7"/>
        <v>87.68</v>
      </c>
      <c r="I52" s="55">
        <f t="shared" si="7"/>
        <v>0</v>
      </c>
      <c r="J52" s="55">
        <f t="shared" si="7"/>
        <v>0</v>
      </c>
      <c r="K52" s="55">
        <f t="shared" si="7"/>
        <v>0</v>
      </c>
      <c r="L52" s="55">
        <f t="shared" si="7"/>
        <v>0</v>
      </c>
      <c r="M52" s="55">
        <f t="shared" si="7"/>
        <v>405.43</v>
      </c>
      <c r="N52" s="77"/>
      <c r="O52" s="78"/>
      <c r="P52" s="77"/>
    </row>
    <row r="53" spans="1:16" x14ac:dyDescent="0.2">
      <c r="A53" s="60"/>
      <c r="B53" s="60"/>
      <c r="C53" s="60"/>
      <c r="G53" s="58"/>
      <c r="H53" s="58"/>
      <c r="I53" s="58"/>
      <c r="J53" s="58"/>
      <c r="K53" s="58"/>
      <c r="L53" s="58"/>
      <c r="M53" s="58"/>
      <c r="N53" s="77"/>
      <c r="O53" s="78"/>
      <c r="P53" s="77"/>
    </row>
    <row r="54" spans="1:16" x14ac:dyDescent="0.2">
      <c r="A54" s="15" t="s">
        <v>50</v>
      </c>
      <c r="B54" s="15"/>
      <c r="C54" s="15"/>
      <c r="F54" s="37"/>
      <c r="G54" s="58"/>
      <c r="H54" s="58"/>
      <c r="I54" s="58"/>
      <c r="J54" s="58"/>
      <c r="K54" s="58"/>
      <c r="L54" s="58"/>
      <c r="M54" s="58"/>
      <c r="N54" s="77"/>
      <c r="O54" s="78"/>
      <c r="P54" s="77"/>
    </row>
    <row r="55" spans="1:16" ht="25.5" x14ac:dyDescent="0.2">
      <c r="A55" s="57" t="s">
        <v>51</v>
      </c>
      <c r="B55" s="46">
        <v>44959</v>
      </c>
      <c r="C55" s="46">
        <v>44967</v>
      </c>
      <c r="D55" s="61" t="s">
        <v>69</v>
      </c>
      <c r="E55" s="7" t="s">
        <v>21</v>
      </c>
      <c r="F55" s="7" t="s">
        <v>21</v>
      </c>
      <c r="G55" s="58"/>
      <c r="H55" s="58"/>
      <c r="I55" s="58"/>
      <c r="J55" s="58">
        <v>39.380000000000003</v>
      </c>
      <c r="K55" s="58"/>
      <c r="L55" s="58"/>
      <c r="M55" s="58">
        <f>ROUND(SUM(G55:L55),2)</f>
        <v>39.380000000000003</v>
      </c>
      <c r="N55" s="73" t="s">
        <v>81</v>
      </c>
      <c r="O55" s="73" t="s">
        <v>73</v>
      </c>
      <c r="P55" s="75"/>
    </row>
    <row r="56" spans="1:16" ht="35.25" customHeight="1" x14ac:dyDescent="0.2">
      <c r="A56" s="57" t="s">
        <v>52</v>
      </c>
      <c r="B56" s="46">
        <v>44926</v>
      </c>
      <c r="C56" s="46">
        <v>44971</v>
      </c>
      <c r="D56" s="61" t="s">
        <v>53</v>
      </c>
      <c r="E56" s="7" t="s">
        <v>21</v>
      </c>
      <c r="F56" s="37" t="s">
        <v>21</v>
      </c>
      <c r="G56" s="58"/>
      <c r="H56" s="58"/>
      <c r="I56" s="58"/>
      <c r="J56" s="58"/>
      <c r="K56" s="58">
        <v>168268.62</v>
      </c>
      <c r="L56" s="58"/>
      <c r="M56" s="58">
        <f>ROUND(SUM(G56:L56),2)</f>
        <v>168268.62</v>
      </c>
      <c r="N56" s="73" t="s">
        <v>99</v>
      </c>
      <c r="O56" s="74"/>
      <c r="P56" s="73" t="s">
        <v>97</v>
      </c>
    </row>
    <row r="57" spans="1:16" ht="38.25" x14ac:dyDescent="0.2">
      <c r="A57" s="57" t="s">
        <v>54</v>
      </c>
      <c r="B57" s="46">
        <v>44972</v>
      </c>
      <c r="C57" s="46">
        <v>45016</v>
      </c>
      <c r="D57" s="61" t="s">
        <v>66</v>
      </c>
      <c r="E57" s="7" t="s">
        <v>21</v>
      </c>
      <c r="F57" s="37" t="s">
        <v>21</v>
      </c>
      <c r="G57" s="58"/>
      <c r="H57" s="58"/>
      <c r="I57" s="58">
        <v>79</v>
      </c>
      <c r="J57" s="58"/>
      <c r="K57" s="58"/>
      <c r="L57" s="58"/>
      <c r="M57" s="58">
        <f>ROUND(SUM(G57:L57),2)</f>
        <v>79</v>
      </c>
      <c r="N57" s="73" t="s">
        <v>98</v>
      </c>
      <c r="O57" s="73" t="s">
        <v>103</v>
      </c>
      <c r="P57" s="73" t="s">
        <v>102</v>
      </c>
    </row>
    <row r="58" spans="1:16" ht="20.25" customHeight="1" x14ac:dyDescent="0.2">
      <c r="A58" s="57" t="s">
        <v>55</v>
      </c>
      <c r="B58" s="46">
        <v>44981</v>
      </c>
      <c r="C58" s="46">
        <v>45029</v>
      </c>
      <c r="D58" s="61" t="s">
        <v>70</v>
      </c>
      <c r="E58" s="7" t="s">
        <v>21</v>
      </c>
      <c r="F58" s="37" t="s">
        <v>21</v>
      </c>
      <c r="G58" s="58"/>
      <c r="H58" s="58">
        <v>548.99</v>
      </c>
      <c r="I58" s="58"/>
      <c r="J58" s="58"/>
      <c r="K58" s="58"/>
      <c r="L58" s="58"/>
      <c r="M58" s="58">
        <f>ROUND(SUM(G58:L58),2)</f>
        <v>548.99</v>
      </c>
      <c r="N58" s="73" t="s">
        <v>104</v>
      </c>
      <c r="O58" s="73" t="s">
        <v>92</v>
      </c>
      <c r="P58" s="73" t="s">
        <v>93</v>
      </c>
    </row>
    <row r="59" spans="1:16" ht="38.25" x14ac:dyDescent="0.2">
      <c r="A59" s="57" t="s">
        <v>56</v>
      </c>
      <c r="B59" s="46">
        <v>44984</v>
      </c>
      <c r="C59" s="46">
        <v>45030</v>
      </c>
      <c r="D59" s="61" t="s">
        <v>66</v>
      </c>
      <c r="E59" s="7" t="s">
        <v>21</v>
      </c>
      <c r="F59" s="37" t="s">
        <v>21</v>
      </c>
      <c r="G59" s="58"/>
      <c r="H59" s="58"/>
      <c r="I59" s="58">
        <v>139.30000000000001</v>
      </c>
      <c r="J59" s="58"/>
      <c r="K59" s="58"/>
      <c r="L59" s="58"/>
      <c r="M59" s="58">
        <f>ROUND(SUM(G59:L59),2)</f>
        <v>139.30000000000001</v>
      </c>
      <c r="N59" s="73" t="s">
        <v>101</v>
      </c>
      <c r="O59" s="73" t="s">
        <v>103</v>
      </c>
      <c r="P59" s="73" t="s">
        <v>102</v>
      </c>
    </row>
    <row r="60" spans="1:16" x14ac:dyDescent="0.2">
      <c r="A60" s="14"/>
      <c r="B60" s="21"/>
      <c r="C60" s="21"/>
      <c r="F60" s="37"/>
      <c r="G60" s="55"/>
      <c r="H60" s="55"/>
      <c r="I60" s="55"/>
      <c r="J60" s="55"/>
      <c r="K60" s="55"/>
      <c r="L60" s="59"/>
      <c r="M60" s="55"/>
      <c r="N60" s="77"/>
      <c r="O60" s="78"/>
      <c r="P60" s="77"/>
    </row>
    <row r="61" spans="1:16" x14ac:dyDescent="0.2">
      <c r="A61" s="11" t="str">
        <f>"Total "&amp;A54</f>
        <v>Total February 2023</v>
      </c>
      <c r="B61" s="22"/>
      <c r="C61" s="22"/>
      <c r="F61" s="37"/>
      <c r="G61" s="55">
        <f t="shared" ref="G61:M61" si="8">SUM(G55:G60)</f>
        <v>0</v>
      </c>
      <c r="H61" s="55">
        <f t="shared" si="8"/>
        <v>548.99</v>
      </c>
      <c r="I61" s="55">
        <f t="shared" si="8"/>
        <v>218.3</v>
      </c>
      <c r="J61" s="55">
        <f t="shared" si="8"/>
        <v>39.380000000000003</v>
      </c>
      <c r="K61" s="55">
        <f t="shared" si="8"/>
        <v>168268.62</v>
      </c>
      <c r="L61" s="55">
        <f t="shared" si="8"/>
        <v>0</v>
      </c>
      <c r="M61" s="55">
        <f t="shared" si="8"/>
        <v>169075.28999999998</v>
      </c>
      <c r="N61" s="77"/>
      <c r="O61" s="78"/>
      <c r="P61" s="77"/>
    </row>
    <row r="62" spans="1:16" x14ac:dyDescent="0.2">
      <c r="A62" s="9"/>
      <c r="B62" s="23"/>
      <c r="C62" s="23"/>
      <c r="D62" s="66"/>
      <c r="E62" s="10"/>
      <c r="F62" s="36"/>
      <c r="G62" s="5"/>
      <c r="H62" s="5"/>
      <c r="I62" s="5"/>
      <c r="J62" s="5"/>
      <c r="K62" s="5"/>
      <c r="L62" s="5"/>
      <c r="M62" s="5"/>
      <c r="N62" s="77"/>
      <c r="O62" s="78"/>
      <c r="P62" s="77"/>
    </row>
    <row r="63" spans="1:16" x14ac:dyDescent="0.2">
      <c r="A63" s="15" t="s">
        <v>57</v>
      </c>
      <c r="B63" s="15"/>
      <c r="C63" s="15"/>
      <c r="F63" s="37"/>
      <c r="G63" s="58"/>
      <c r="H63" s="58"/>
      <c r="I63" s="58"/>
      <c r="J63" s="58"/>
      <c r="K63" s="58"/>
      <c r="L63" s="58"/>
      <c r="M63" s="58"/>
      <c r="N63" s="77"/>
      <c r="O63" s="78"/>
      <c r="P63" s="77"/>
    </row>
    <row r="64" spans="1:16" ht="25.5" x14ac:dyDescent="0.2">
      <c r="A64" s="57" t="s">
        <v>58</v>
      </c>
      <c r="B64" s="46">
        <v>44987</v>
      </c>
      <c r="C64" s="46">
        <v>44992</v>
      </c>
      <c r="D64" s="61" t="s">
        <v>64</v>
      </c>
      <c r="E64" s="7" t="s">
        <v>21</v>
      </c>
      <c r="F64" s="7" t="s">
        <v>21</v>
      </c>
      <c r="G64" s="58"/>
      <c r="H64" s="58"/>
      <c r="I64" s="58"/>
      <c r="J64" s="58">
        <v>5.63</v>
      </c>
      <c r="K64" s="58"/>
      <c r="L64" s="58"/>
      <c r="M64" s="58">
        <f>ROUND(SUM(G64:L64),2)</f>
        <v>5.63</v>
      </c>
      <c r="N64" s="73" t="s">
        <v>82</v>
      </c>
      <c r="O64" s="73" t="s">
        <v>73</v>
      </c>
      <c r="P64" s="75"/>
    </row>
    <row r="65" spans="1:16" ht="21" customHeight="1" x14ac:dyDescent="0.2">
      <c r="A65" s="57" t="s">
        <v>59</v>
      </c>
      <c r="B65" s="46">
        <v>44985</v>
      </c>
      <c r="C65" s="46">
        <v>45015</v>
      </c>
      <c r="D65" s="61" t="s">
        <v>71</v>
      </c>
      <c r="E65" s="7" t="s">
        <v>21</v>
      </c>
      <c r="F65" s="37" t="s">
        <v>21</v>
      </c>
      <c r="G65" s="58">
        <v>-107.39</v>
      </c>
      <c r="H65" s="58"/>
      <c r="I65" s="58"/>
      <c r="J65" s="58"/>
      <c r="K65" s="58"/>
      <c r="L65" s="58"/>
      <c r="M65" s="58">
        <f>ROUND(SUM(G65:L65),2)</f>
        <v>-107.39</v>
      </c>
      <c r="N65" s="80" t="s">
        <v>89</v>
      </c>
      <c r="O65" s="73" t="s">
        <v>95</v>
      </c>
      <c r="P65" s="82" t="s">
        <v>108</v>
      </c>
    </row>
    <row r="66" spans="1:16" ht="25.5" x14ac:dyDescent="0.2">
      <c r="A66" s="57" t="s">
        <v>60</v>
      </c>
      <c r="B66" s="46">
        <v>45002</v>
      </c>
      <c r="C66" s="46">
        <v>44654</v>
      </c>
      <c r="D66" s="61" t="s">
        <v>72</v>
      </c>
      <c r="E66" s="7" t="s">
        <v>21</v>
      </c>
      <c r="F66" s="37" t="s">
        <v>21</v>
      </c>
      <c r="G66" s="58"/>
      <c r="H66" s="58"/>
      <c r="I66" s="58"/>
      <c r="J66" s="58"/>
      <c r="K66" s="58"/>
      <c r="L66" s="58">
        <v>8961.94</v>
      </c>
      <c r="M66" s="58">
        <f>ROUND(SUM(G66:L66),2)</f>
        <v>8961.94</v>
      </c>
      <c r="N66" s="73" t="s">
        <v>100</v>
      </c>
      <c r="O66" s="76"/>
      <c r="P66" s="73" t="s">
        <v>105</v>
      </c>
    </row>
    <row r="67" spans="1:16" x14ac:dyDescent="0.2">
      <c r="A67" s="14"/>
      <c r="B67" s="21"/>
      <c r="C67" s="21"/>
      <c r="F67" s="37"/>
      <c r="G67" s="55"/>
      <c r="H67" s="55"/>
      <c r="I67" s="55"/>
      <c r="J67" s="55"/>
      <c r="K67" s="55"/>
      <c r="L67" s="59"/>
      <c r="M67" s="55"/>
    </row>
    <row r="68" spans="1:16" x14ac:dyDescent="0.2">
      <c r="A68" s="11" t="str">
        <f>"Total "&amp;A63</f>
        <v>Total March 2023</v>
      </c>
      <c r="B68" s="22"/>
      <c r="C68" s="22"/>
      <c r="F68" s="37"/>
      <c r="G68" s="13">
        <f t="shared" ref="G68:M68" si="9">SUM(G64:G67)</f>
        <v>-107.39</v>
      </c>
      <c r="H68" s="13">
        <f t="shared" si="9"/>
        <v>0</v>
      </c>
      <c r="I68" s="13">
        <f t="shared" si="9"/>
        <v>0</v>
      </c>
      <c r="J68" s="13">
        <f t="shared" si="9"/>
        <v>5.63</v>
      </c>
      <c r="K68" s="13">
        <f t="shared" si="9"/>
        <v>0</v>
      </c>
      <c r="L68" s="13">
        <f t="shared" si="9"/>
        <v>8961.94</v>
      </c>
      <c r="M68" s="13">
        <f t="shared" si="9"/>
        <v>8860.18</v>
      </c>
    </row>
    <row r="69" spans="1:16" x14ac:dyDescent="0.2">
      <c r="A69" s="9"/>
      <c r="B69" s="23"/>
      <c r="C69" s="23"/>
      <c r="D69" s="66"/>
      <c r="E69" s="10"/>
      <c r="F69" s="36"/>
      <c r="G69" s="5"/>
      <c r="H69" s="5"/>
      <c r="I69" s="5"/>
      <c r="J69" s="5"/>
      <c r="K69" s="5"/>
      <c r="L69" s="5"/>
      <c r="M69" s="5"/>
    </row>
    <row r="70" spans="1:16" ht="13.5" thickBot="1" x14ac:dyDescent="0.25">
      <c r="G70" s="72">
        <f t="shared" ref="G70:M70" si="10">G13+G17+G24+G30+G35+G40+G46+G52+G61+G68</f>
        <v>13139.16</v>
      </c>
      <c r="H70" s="72">
        <f t="shared" si="10"/>
        <v>891.64</v>
      </c>
      <c r="I70" s="72">
        <f t="shared" si="10"/>
        <v>55218.3</v>
      </c>
      <c r="J70" s="72">
        <f t="shared" si="10"/>
        <v>1618.7900000000004</v>
      </c>
      <c r="K70" s="72">
        <f t="shared" si="10"/>
        <v>168268.62</v>
      </c>
      <c r="L70" s="72">
        <f t="shared" si="10"/>
        <v>8961.94</v>
      </c>
      <c r="M70" s="72">
        <f t="shared" si="10"/>
        <v>248098.44999999995</v>
      </c>
    </row>
    <row r="71" spans="1:16" ht="13.5" thickTop="1" x14ac:dyDescent="0.2"/>
  </sheetData>
  <phoneticPr fontId="0" type="noConversion"/>
  <printOptions horizontalCentered="1"/>
  <pageMargins left="0.1" right="0.1" top="0.75" bottom="0" header="0.75" footer="0.25"/>
  <pageSetup paperSize="5" scale="55" fitToHeight="0" orientation="landscape" r:id="rId1"/>
  <headerFooter>
    <oddHeader xml:space="preserve">&amp;R&amp;"Times New Roman,Bold"KyPSC Case No. 2022-00372
STAFF-PHDR-01-011 Attachment 
Page &amp;P of &amp;N&amp;"Times New Roman,Regular"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5ba878c6-b33b-4b7d-8b1a-66240161f50d">Steinkuhl</Witnes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6E46BEEC65514998BA1B34889D3D88" ma:contentTypeVersion="3" ma:contentTypeDescription="Create a new document." ma:contentTypeScope="" ma:versionID="5f70709f997a255503caa87cc4490572">
  <xsd:schema xmlns:xsd="http://www.w3.org/2001/XMLSchema" xmlns:xs="http://www.w3.org/2001/XMLSchema" xmlns:p="http://schemas.microsoft.com/office/2006/metadata/properties" xmlns:ns2="5ba878c6-b33b-4b7d-8b1a-66240161f50d" xmlns:ns3="745fd72d-7e83-4669-aadd-86863736241e" targetNamespace="http://schemas.microsoft.com/office/2006/metadata/properties" ma:root="true" ma:fieldsID="65a65b56572e544c80ac03f53f2369bf" ns2:_="" ns3:_="">
    <xsd:import namespace="5ba878c6-b33b-4b7d-8b1a-66240161f50d"/>
    <xsd:import namespace="745fd72d-7e83-4669-aadd-86863736241e"/>
    <xsd:element name="properties">
      <xsd:complexType>
        <xsd:sequence>
          <xsd:element name="documentManagement">
            <xsd:complexType>
              <xsd:all>
                <xsd:element ref="ns2:Witnes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a878c6-b33b-4b7d-8b1a-66240161f50d" elementFormDefault="qualified">
    <xsd:import namespace="http://schemas.microsoft.com/office/2006/documentManagement/types"/>
    <xsd:import namespace="http://schemas.microsoft.com/office/infopath/2007/PartnerControls"/>
    <xsd:element name="Witness" ma:index="9" nillable="true" ma:displayName="Witness" ma:internalName="Witnes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5fd72d-7e83-4669-aadd-86863736241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3874309-57BF-416A-81B9-420713DC545B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745fd72d-7e83-4669-aadd-86863736241e"/>
    <ds:schemaRef ds:uri="http://purl.org/dc/terms/"/>
    <ds:schemaRef ds:uri="http://schemas.openxmlformats.org/package/2006/metadata/core-properties"/>
    <ds:schemaRef ds:uri="http://purl.org/dc/dcmitype/"/>
    <ds:schemaRef ds:uri="5ba878c6-b33b-4b7d-8b1a-66240161f50d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9381566-7FD8-4B09-AE36-2629914F77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4F7EBE-C72F-45DE-AB16-089B7DF9B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a878c6-b33b-4b7d-8b1a-66240161f50d"/>
    <ds:schemaRef ds:uri="745fd72d-7e83-4669-aadd-8686373624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Rate Case Exp. Analysis</vt:lpstr>
      <vt:lpstr>'Rate Case Exp. Analysis'!Print_Area</vt:lpstr>
      <vt:lpstr>'Rate Case Exp. Analysis'!Print_Titles</vt:lpstr>
    </vt:vector>
  </TitlesOfParts>
  <Company>Cinergy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Rate Case Expenses </dc:subject>
  <dc:creator>t10555</dc:creator>
  <cp:lastModifiedBy>Sunderman, Minna</cp:lastModifiedBy>
  <cp:lastPrinted>2023-05-26T20:05:15Z</cp:lastPrinted>
  <dcterms:created xsi:type="dcterms:W3CDTF">2002-05-09T15:21:11Z</dcterms:created>
  <dcterms:modified xsi:type="dcterms:W3CDTF">2023-05-26T20:05:18Z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0x0101005C6E46BEEC65514998BA1B34889D3D88</vt:lpwstr>
  </property>
</Properties>
</file>