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579FFE9D-B694-4F9D-8AE7-817959040F73}" xr6:coauthVersionLast="47" xr6:coauthVersionMax="47" xr10:uidLastSave="{00000000-0000-0000-0000-000000000000}"/>
  <bookViews>
    <workbookView xWindow="-120" yWindow="-120" windowWidth="29040" windowHeight="15840" xr2:uid="{E5932C68-121C-4B9E-B6BA-1B246F64A370}"/>
  </bookViews>
  <sheets>
    <sheet name="WPB-5's" sheetId="2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LLOCTABLE">[1]ALLOCTABLE!$A$3:$D$36</definedName>
    <definedName name="AmountBP">'[1]BASE PERIOD'!$E$11:$E$239</definedName>
    <definedName name="AmountFP">'[1]FORECASTED PERIOD'!$E$11:$E$235</definedName>
    <definedName name="APPORT">[1]SCH_E1!$AH$276</definedName>
    <definedName name="Base1">'[1]BASE PERIOD'!$F$11:$F$239</definedName>
    <definedName name="Base10">'[1]BASE PERIOD'!$O$11:$O$239</definedName>
    <definedName name="Base11">'[1]BASE PERIOD'!$P$11:$P$239</definedName>
    <definedName name="Base12">'[1]BASE PERIOD'!$Q$11:$Q$239</definedName>
    <definedName name="Base2">'[1]BASE PERIOD'!$G$11:$G$239</definedName>
    <definedName name="Base3">'[1]BASE PERIOD'!$H$11:$H$239</definedName>
    <definedName name="Base4">'[1]BASE PERIOD'!$I$11:$I$239</definedName>
    <definedName name="Base5">'[1]BASE PERIOD'!$J$11:$J$239</definedName>
    <definedName name="Base6">'[1]BASE PERIOD'!$K$11:$K$239</definedName>
    <definedName name="Base7">'[1]BASE PERIOD'!$L$11:$L$239</definedName>
    <definedName name="Base8">'[1]BASE PERIOD'!$M$11:$M$239</definedName>
    <definedName name="Base9">'[1]BASE PERIOD'!$N$11:$N$239</definedName>
    <definedName name="BasePeriod">'[1]BASE PERIOD'!$A$11:$Q$239</definedName>
    <definedName name="BPActual">#REF!</definedName>
    <definedName name="BPrev1">'[1]BP Rev by Product'!$G$11:$G$77</definedName>
    <definedName name="BPrev10">'[1]BP Rev by Product'!$P$11:$P$77</definedName>
    <definedName name="BPrev11">'[1]BP Rev by Product'!$Q$11:$Q$77</definedName>
    <definedName name="BPrev12">'[1]BP Rev by Product'!$R$11:$R$77</definedName>
    <definedName name="BPrev2">'[1]BP Rev by Product'!$H$11:$H$77</definedName>
    <definedName name="BPrev3">'[1]BP Rev by Product'!$I$11:$I$77</definedName>
    <definedName name="BPrev4">'[1]BP Rev by Product'!$J$11:$J$77</definedName>
    <definedName name="BPrev5">'[1]BP Rev by Product'!$K$11:$K$77</definedName>
    <definedName name="BPrev6">'[1]BP Rev by Product'!$L$11:$L$77</definedName>
    <definedName name="BPrev7">'[1]BP Rev by Product'!$M$11:$M$77</definedName>
    <definedName name="BPrev8">'[1]BP Rev by Product'!$N$11:$N$77</definedName>
    <definedName name="BPrev9">'[1]BP Rev by Product'!$O$11:$O$77</definedName>
    <definedName name="BPrevACCT">'[1]BP Rev by Product'!$A$11:$A$77</definedName>
    <definedName name="BPREVPROD">'[1]BP Rev by Product'!$D$11:$D$77</definedName>
    <definedName name="C_1_PROEXP">[1]SCH_C1!$G$23</definedName>
    <definedName name="CASE">[1]LOGO!$B$6</definedName>
    <definedName name="CODE">'[1]BASE PERIOD'!$C$11:$C$239</definedName>
    <definedName name="CodeF">'[1]FORECASTED PERIOD'!$C$11:$C$235</definedName>
    <definedName name="CommonE">'[1]SCH B-2.1'!$C$250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DataF">[1]LOGO!$B$13</definedName>
    <definedName name="DEPT">[1]LOGO!$B$9</definedName>
    <definedName name="ERBR_BP">#REF!</definedName>
    <definedName name="ERBR_FP">#REF!</definedName>
    <definedName name="FERCBP">'[1]BASE PERIOD'!$D$11:$D$239</definedName>
    <definedName name="FERCFP">'[1]FORECASTED PERIOD'!$D$11:$D$235</definedName>
    <definedName name="FIT">[1]LOGO!$C$25</definedName>
    <definedName name="Forecast">[1]LOGO!$B$11</definedName>
    <definedName name="Forecast1">'[1]FORECASTED PERIOD'!$F$11:$F$235</definedName>
    <definedName name="Forecast10">'[1]FORECASTED PERIOD'!$O$11:$O$235</definedName>
    <definedName name="Forecast11">'[1]FORECASTED PERIOD'!$P$11:$P$235</definedName>
    <definedName name="Forecast12">'[1]FORECASTED PERIOD'!$Q$11:$Q$235</definedName>
    <definedName name="Forecast2">'[1]FORECASTED PERIOD'!$G$11:$G$235</definedName>
    <definedName name="Forecast3">'[1]FORECASTED PERIOD'!$H$11:$H$235</definedName>
    <definedName name="forecast4">'[1]FORECASTED PERIOD'!$I$11:$I$235</definedName>
    <definedName name="Forecast5">'[1]FORECASTED PERIOD'!$J$11:$J$235</definedName>
    <definedName name="Forecast6">'[1]FORECASTED PERIOD'!$K$11:$K$235</definedName>
    <definedName name="Forecast7">'[1]FORECASTED PERIOD'!$L$11:$L$235</definedName>
    <definedName name="Forecast8">'[1]FORECASTED PERIOD'!$M$11:$M$235</definedName>
    <definedName name="Forecast9">'[1]FORECASTED PERIOD'!$N$11:$N$235</definedName>
    <definedName name="FPERIOD">'[1]FORECASTED PERIOD'!$A$11:$Q$235</definedName>
    <definedName name="FPrev1">'[1]FP Rev by Product'!$G$12:$G$71</definedName>
    <definedName name="FPrev10">'[1]FP Rev by Product'!$P$12:$P$71</definedName>
    <definedName name="FPrev11">'[1]FP Rev by Product'!$Q$12:$Q$71</definedName>
    <definedName name="FPrev12">'[1]FP Rev by Product'!$R$12:$R$71</definedName>
    <definedName name="FPrev2">'[1]FP Rev by Product'!$H$12:$H$71</definedName>
    <definedName name="FPrev3">'[1]FP Rev by Product'!$I$12:$I$71</definedName>
    <definedName name="FPrev4">'[1]FP Rev by Product'!$J$12:$J$71</definedName>
    <definedName name="FPrev5">'[1]FP Rev by Product'!$K$12:$K$71</definedName>
    <definedName name="FPrev6">'[1]FP Rev by Product'!$L$12:$L$71</definedName>
    <definedName name="FPrev7">'[1]FP Rev by Product'!$M$12:$M$71</definedName>
    <definedName name="FPrev8">'[1]FP Rev by Product'!$N$12:$N$71</definedName>
    <definedName name="FPrev9">'[1]FP Rev by Product'!$O$12:$O$71</definedName>
    <definedName name="FPrevAcct">'[1]FP Rev by Product'!$A$12:$A$71</definedName>
    <definedName name="FPrevProd">'[1]FP Rev by Product'!$D$12:$D$71</definedName>
    <definedName name="GRBR_BP">#REF!</definedName>
    <definedName name="GRBR_FP">#REF!</definedName>
    <definedName name="GRCFdiff">#REF!</definedName>
    <definedName name="GRCFold">#REF!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'WPB-5''s'!$A$1:$L$247</definedName>
    <definedName name="RBvsCAP_BP_pg1">#REF!</definedName>
    <definedName name="RBvsCap_BP_pg2">#REF!</definedName>
    <definedName name="RBvsCap_BP_pg3">#REF!</definedName>
    <definedName name="RBvsCap_BP_pg4">#REF!</definedName>
    <definedName name="RBvsCAP_FP_pg1">#REF!</definedName>
    <definedName name="RBvsCap_FP_pg2">#REF!</definedName>
    <definedName name="RBvsCap_FP_pg3">#REF!</definedName>
    <definedName name="RBvsCap_FP_pg4">#REF!</definedName>
    <definedName name="RofRdiff">#REF!</definedName>
    <definedName name="RofRold">#REF!</definedName>
    <definedName name="SCH_B5">#REF!</definedName>
    <definedName name="SCH_B5.1">#REF!</definedName>
    <definedName name="SCH_B5.1P2">#REF!</definedName>
    <definedName name="SCH_D1_ERROR_CHECK">[1]SCH_C2!$J$38</definedName>
    <definedName name="SIT">[1]LOGO!$C$24</definedName>
    <definedName name="Staff_DR_01_007">#REF!</definedName>
    <definedName name="Staff_DR_01_031">#REF!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ORKING_CAPITAL">#REF!</definedName>
    <definedName name="WPB_5.1a">'WPB-5''s'!#REF!</definedName>
    <definedName name="WPB_5.1b">'WPB-5''s'!$A$1:$I$40</definedName>
    <definedName name="WPB_5.1c">'WPB-5''s'!#REF!</definedName>
    <definedName name="WPB_5.1d">'WPB-5''s'!$K$91:$K$130</definedName>
    <definedName name="WPB_5.1e">'WPB-5''s'!#REF!</definedName>
    <definedName name="WPB_5.1f">'WPB-5''s'!#REF!</definedName>
    <definedName name="WPB_5.1g">'WPB-5''s'!#REF!</definedName>
    <definedName name="WPB_5.1h">'WPB-5''s'!$A$165:$J$205</definedName>
    <definedName name="WPB_5.1i">'WPB-5''s'!$N$217:$W$257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4" i="2" l="1"/>
  <c r="H243" i="2"/>
  <c r="H242" i="2"/>
  <c r="H241" i="2"/>
  <c r="H240" i="2"/>
  <c r="H239" i="2"/>
  <c r="H238" i="2"/>
  <c r="H237" i="2"/>
  <c r="H236" i="2"/>
  <c r="H235" i="2"/>
  <c r="H234" i="2"/>
  <c r="H233" i="2"/>
  <c r="I156" i="2"/>
  <c r="C78" i="2"/>
  <c r="C118" i="2" s="1"/>
  <c r="C77" i="2"/>
  <c r="C117" i="2" s="1"/>
  <c r="C76" i="2"/>
  <c r="C116" i="2" s="1"/>
  <c r="C75" i="2"/>
  <c r="C115" i="2" s="1"/>
  <c r="C74" i="2"/>
  <c r="C114" i="2" s="1"/>
  <c r="C73" i="2"/>
  <c r="C113" i="2" s="1"/>
  <c r="C72" i="2"/>
  <c r="C112" i="2" s="1"/>
  <c r="C71" i="2"/>
  <c r="C111" i="2" s="1"/>
  <c r="C70" i="2"/>
  <c r="C110" i="2" s="1"/>
  <c r="C69" i="2"/>
  <c r="C109" i="2" s="1"/>
  <c r="C68" i="2"/>
  <c r="C108" i="2" s="1"/>
  <c r="C67" i="2"/>
  <c r="C107" i="2" s="1"/>
  <c r="C240" i="2" l="1"/>
  <c r="C237" i="2"/>
  <c r="C234" i="2"/>
  <c r="C242" i="2"/>
  <c r="C235" i="2"/>
  <c r="C243" i="2"/>
  <c r="C238" i="2"/>
  <c r="C233" i="2"/>
  <c r="C241" i="2"/>
  <c r="C236" i="2"/>
  <c r="C244" i="2"/>
  <c r="C239" i="2"/>
  <c r="C195" i="2"/>
  <c r="C192" i="2"/>
  <c r="C196" i="2"/>
  <c r="C200" i="2"/>
  <c r="C149" i="2"/>
  <c r="C193" i="2"/>
  <c r="C197" i="2"/>
  <c r="C201" i="2"/>
  <c r="C191" i="2"/>
  <c r="C199" i="2"/>
  <c r="C150" i="2"/>
  <c r="C194" i="2"/>
  <c r="C198" i="2"/>
  <c r="C202" i="2"/>
  <c r="C154" i="2"/>
  <c r="C157" i="2"/>
  <c r="C158" i="2"/>
  <c r="C151" i="2"/>
  <c r="C155" i="2"/>
  <c r="C159" i="2"/>
  <c r="C153" i="2"/>
  <c r="C152" i="2"/>
  <c r="C156" i="2"/>
  <c r="C160" i="2"/>
  <c r="H231" i="2" l="1"/>
  <c r="H230" i="2"/>
  <c r="H229" i="2"/>
  <c r="H228" i="2"/>
  <c r="H227" i="2"/>
  <c r="H226" i="2"/>
  <c r="H225" i="2"/>
  <c r="H224" i="2"/>
  <c r="H223" i="2"/>
  <c r="H222" i="2"/>
  <c r="H221" i="2"/>
  <c r="A221" i="2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H220" i="2"/>
  <c r="A179" i="2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95" i="2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C65" i="2"/>
  <c r="C147" i="2" s="1"/>
  <c r="C64" i="2"/>
  <c r="C230" i="2" s="1"/>
  <c r="C63" i="2"/>
  <c r="C187" i="2" s="1"/>
  <c r="C62" i="2"/>
  <c r="C102" i="2" s="1"/>
  <c r="C61" i="2"/>
  <c r="C143" i="2" s="1"/>
  <c r="C60" i="2"/>
  <c r="C142" i="2" s="1"/>
  <c r="C59" i="2"/>
  <c r="C183" i="2" s="1"/>
  <c r="C58" i="2"/>
  <c r="C98" i="2" s="1"/>
  <c r="C57" i="2"/>
  <c r="C139" i="2" s="1"/>
  <c r="C56" i="2"/>
  <c r="C222" i="2" s="1"/>
  <c r="C55" i="2"/>
  <c r="C179" i="2" s="1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C54" i="2"/>
  <c r="C94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F12" i="2"/>
  <c r="A12" i="2"/>
  <c r="E9" i="2"/>
  <c r="F21" i="2" l="1"/>
  <c r="F26" i="2"/>
  <c r="G26" i="2" s="1"/>
  <c r="F25" i="2"/>
  <c r="G25" i="2" s="1"/>
  <c r="F16" i="2"/>
  <c r="G16" i="2" s="1"/>
  <c r="F22" i="2"/>
  <c r="G22" i="2" s="1"/>
  <c r="F29" i="2"/>
  <c r="G29" i="2" s="1"/>
  <c r="F34" i="2"/>
  <c r="G34" i="2" s="1"/>
  <c r="F32" i="2"/>
  <c r="G32" i="2" s="1"/>
  <c r="C99" i="2"/>
  <c r="F27" i="2"/>
  <c r="G27" i="2" s="1"/>
  <c r="F35" i="2"/>
  <c r="G35" i="2" s="1"/>
  <c r="F30" i="2"/>
  <c r="G30" i="2" s="1"/>
  <c r="F14" i="2"/>
  <c r="G14" i="2" s="1"/>
  <c r="F33" i="2"/>
  <c r="G33" i="2" s="1"/>
  <c r="F28" i="2"/>
  <c r="G28" i="2" s="1"/>
  <c r="F36" i="2"/>
  <c r="G36" i="2" s="1"/>
  <c r="C228" i="2"/>
  <c r="F31" i="2"/>
  <c r="G31" i="2" s="1"/>
  <c r="C136" i="2"/>
  <c r="C140" i="2"/>
  <c r="C188" i="2"/>
  <c r="C103" i="2"/>
  <c r="C144" i="2"/>
  <c r="C184" i="2"/>
  <c r="C180" i="2"/>
  <c r="C95" i="2"/>
  <c r="C220" i="2"/>
  <c r="G21" i="2"/>
  <c r="C225" i="2"/>
  <c r="F19" i="2"/>
  <c r="G19" i="2" s="1"/>
  <c r="C223" i="2"/>
  <c r="C231" i="2"/>
  <c r="F17" i="2"/>
  <c r="G17" i="2" s="1"/>
  <c r="C96" i="2"/>
  <c r="C100" i="2"/>
  <c r="C104" i="2"/>
  <c r="C137" i="2"/>
  <c r="C141" i="2"/>
  <c r="C145" i="2"/>
  <c r="C181" i="2"/>
  <c r="C185" i="2"/>
  <c r="C189" i="2"/>
  <c r="C226" i="2"/>
  <c r="F20" i="2"/>
  <c r="G20" i="2" s="1"/>
  <c r="C221" i="2"/>
  <c r="C229" i="2"/>
  <c r="C97" i="2"/>
  <c r="C101" i="2"/>
  <c r="C105" i="2"/>
  <c r="C138" i="2"/>
  <c r="C146" i="2"/>
  <c r="C178" i="2"/>
  <c r="C182" i="2"/>
  <c r="C186" i="2"/>
  <c r="C224" i="2"/>
  <c r="F15" i="2"/>
  <c r="G15" i="2" s="1"/>
  <c r="F23" i="2"/>
  <c r="G23" i="2" s="1"/>
  <c r="G12" i="2"/>
  <c r="F18" i="2"/>
  <c r="G18" i="2" s="1"/>
  <c r="C227" i="2"/>
  <c r="F13" i="2"/>
  <c r="G13" i="2" s="1"/>
</calcChain>
</file>

<file path=xl/sharedStrings.xml><?xml version="1.0" encoding="utf-8"?>
<sst xmlns="http://schemas.openxmlformats.org/spreadsheetml/2006/main" count="171" uniqueCount="84">
  <si>
    <t>LINE</t>
  </si>
  <si>
    <t>$</t>
  </si>
  <si>
    <t>WPB-5.1h</t>
  </si>
  <si>
    <t>Natural Gas</t>
  </si>
  <si>
    <t>WPB-5.1b</t>
  </si>
  <si>
    <t>WPB-5.1f</t>
  </si>
  <si>
    <t>WPB-5.1i</t>
  </si>
  <si>
    <t>%</t>
  </si>
  <si>
    <t>AMOUNT</t>
  </si>
  <si>
    <t>GAS ENRICHER LIQUIDS</t>
  </si>
  <si>
    <t>ACCT 151126</t>
  </si>
  <si>
    <t>ALLOCATED</t>
  </si>
  <si>
    <t>NO.</t>
  </si>
  <si>
    <t>MONTH</t>
  </si>
  <si>
    <t>ALLOC. (B)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</si>
  <si>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</si>
  <si>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</si>
  <si>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</si>
  <si>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</si>
  <si>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</si>
  <si>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</si>
  <si>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</si>
  <si>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</si>
  <si>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February</t>
  </si>
  <si>
    <t>March</t>
  </si>
  <si>
    <t>(A) Source: Company Records</t>
  </si>
  <si>
    <t>(B) Percent Applicable to Kentucky Customers.</t>
  </si>
  <si>
    <t>PREPAYMENTS</t>
  </si>
  <si>
    <t>Collateral Asset</t>
  </si>
  <si>
    <t>Total</t>
  </si>
  <si>
    <t>NATURAL GAS STORAGE BALANCE (ACCT NOS. 164100 &amp; 174273)</t>
  </si>
  <si>
    <t xml:space="preserve">  MONTH  </t>
  </si>
  <si>
    <t>AMOUNT (A)</t>
  </si>
  <si>
    <t>(A) Company Records</t>
  </si>
  <si>
    <t>WPB-5.1d</t>
  </si>
  <si>
    <t>MATERIAL &amp; SUPPLIES</t>
  </si>
  <si>
    <t>ACCOUNT</t>
  </si>
  <si>
    <t>154100 - Gas</t>
  </si>
  <si>
    <t>154410 - Gas</t>
  </si>
  <si>
    <t>154100 - Elec</t>
  </si>
  <si>
    <t>154200 - Elec</t>
  </si>
  <si>
    <t>154410 - Elec</t>
  </si>
  <si>
    <t>154990 - Elec</t>
  </si>
  <si>
    <t>163110 - Gas</t>
  </si>
  <si>
    <t>163110 - Elec</t>
  </si>
  <si>
    <t>Note: Source is Company general ledger.</t>
  </si>
  <si>
    <t>WPB-5.1g</t>
  </si>
  <si>
    <t>Prepaid</t>
  </si>
  <si>
    <t>Public Utility</t>
  </si>
  <si>
    <t>Insurance - Elec</t>
  </si>
  <si>
    <t>Insurance - Gas</t>
  </si>
  <si>
    <t>Fees - Gas</t>
  </si>
  <si>
    <t>Fees - Elec</t>
  </si>
  <si>
    <t>Elec</t>
  </si>
  <si>
    <t>165075 (A)</t>
  </si>
  <si>
    <t>165400 (A)</t>
  </si>
  <si>
    <t>165520 (A)</t>
  </si>
  <si>
    <t>FUEL</t>
  </si>
  <si>
    <t>Coal Stocks</t>
  </si>
  <si>
    <t>Propane</t>
  </si>
  <si>
    <t>Diesel Fuel</t>
  </si>
  <si>
    <t>Woodsdale</t>
  </si>
  <si>
    <t>151130 (A)</t>
  </si>
  <si>
    <t>151131 (A)</t>
  </si>
  <si>
    <t>151140 (A)</t>
  </si>
  <si>
    <t>151660 (A)</t>
  </si>
  <si>
    <t>151700 (A)</t>
  </si>
  <si>
    <t>EMISSION ALLOWANCES</t>
  </si>
  <si>
    <t>SO2 EA</t>
  </si>
  <si>
    <t>NOx</t>
  </si>
  <si>
    <t>158150 (A)</t>
  </si>
  <si>
    <t>158170 (A)</t>
  </si>
  <si>
    <t>158183 (A)</t>
  </si>
  <si>
    <t>EA Inventory</t>
  </si>
  <si>
    <t>(A) The Company is proposing to recover emission allowance inventory in its Environmental Surcharge Mechanism.</t>
  </si>
  <si>
    <t>January 2021</t>
  </si>
  <si>
    <t>January 2022</t>
  </si>
  <si>
    <t>December 2021</t>
  </si>
  <si>
    <t>December 2022</t>
  </si>
  <si>
    <t>FOR THE PERIOD 2021 - 2022</t>
  </si>
  <si>
    <t>Period</t>
  </si>
  <si>
    <t>CASE NO. 2022-00372</t>
  </si>
  <si>
    <t>DUKE ENERGY KENTUCKY, INC.</t>
  </si>
  <si>
    <t>ELECTRIC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</si>
</sst>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/dd/yy_)"/>
    <numFmt numFmtId="165" formatCode="0.0_)"/>
  </numFmts>
  <fonts count="12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8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2">
    <xf numFmtId="0" fontId="0" fillId="0" borderId="0" xfId="0"/>
    <xf numFmtId="0" fontId="2" fillId="0" borderId="0" xfId="1" applyFont="1" applyAlignment="1">
      <alignment horizontal="left"/>
    </xf>
    <xf numFmtId="0" fontId="2" fillId="0" borderId="0" xfId="2" applyFont="1"/>
    <xf numFmtId="0" fontId="2" fillId="0" borderId="0" xfId="3" applyFont="1"/>
    <xf numFmtId="0" fontId="4" fillId="0" borderId="0" xfId="3" applyFont="1"/>
    <xf numFmtId="0" fontId="2" fillId="0" borderId="0" xfId="3" applyFont="1" applyAlignment="1">
      <alignment horizontal="centerContinuous"/>
    </xf>
    <xf numFmtId="0" fontId="2" fillId="0" borderId="0" xfId="2" applyFont="1" applyAlignment="1">
      <alignment horizontal="left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37" fontId="2" fillId="0" borderId="0" xfId="3" applyNumberFormat="1" applyFont="1"/>
    <xf numFmtId="0" fontId="8" fillId="0" borderId="0" xfId="3" applyFont="1" applyAlignment="1">
      <alignment horizontal="center"/>
    </xf>
    <xf numFmtId="0" fontId="5" fillId="0" borderId="0" xfId="2" applyFont="1" applyAlignment="1">
      <alignment horizontal="left"/>
    </xf>
    <xf numFmtId="164" fontId="2" fillId="0" borderId="0" xfId="2" applyNumberFormat="1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0" borderId="0" xfId="2" applyFont="1" applyAlignment="1">
      <alignment horizontal="fill"/>
    </xf>
    <xf numFmtId="37" fontId="2" fillId="0" borderId="0" xfId="2" applyNumberFormat="1" applyFont="1" applyAlignment="1" applyProtection="1">
      <alignment horizontal="center"/>
      <protection locked="0"/>
    </xf>
    <xf numFmtId="37" fontId="5" fillId="0" borderId="0" xfId="2" applyNumberFormat="1" applyFont="1" applyProtection="1">
      <protection locked="0"/>
    </xf>
    <xf numFmtId="37" fontId="2" fillId="0" borderId="0" xfId="2" applyNumberFormat="1" applyFont="1"/>
    <xf numFmtId="37" fontId="2" fillId="0" borderId="0" xfId="2" applyNumberFormat="1" applyFont="1" applyAlignment="1">
      <alignment horizontal="center"/>
    </xf>
    <xf numFmtId="0" fontId="3" fillId="0" borderId="0" xfId="3" applyFont="1" applyAlignment="1">
      <alignment horizontal="centerContinuous"/>
    </xf>
    <xf numFmtId="3" fontId="2" fillId="0" borderId="0" xfId="3" applyNumberFormat="1" applyFont="1"/>
    <xf numFmtId="0" fontId="5" fillId="0" borderId="0" xfId="2" applyFont="1" applyProtection="1">
      <protection locked="0"/>
    </xf>
    <xf numFmtId="0" fontId="2" fillId="0" borderId="0" xfId="2" applyFont="1" applyAlignment="1">
      <alignment horizontal="centerContinuous"/>
    </xf>
    <xf numFmtId="0" fontId="3" fillId="0" borderId="0" xfId="2" applyFont="1"/>
    <xf numFmtId="17" fontId="2" fillId="0" borderId="0" xfId="2" quotePrefix="1" applyNumberFormat="1" applyFont="1"/>
    <xf numFmtId="0" fontId="2" fillId="0" borderId="0" xfId="2" applyFont="1" applyAlignment="1">
      <alignment horizontal="right"/>
    </xf>
    <xf numFmtId="165" fontId="5" fillId="0" borderId="0" xfId="2" applyNumberFormat="1" applyFont="1" applyProtection="1">
      <protection locked="0"/>
    </xf>
    <xf numFmtId="37" fontId="5" fillId="0" borderId="0" xfId="2" applyNumberFormat="1" applyFont="1" applyAlignment="1" applyProtection="1">
      <alignment horizontal="center"/>
      <protection locked="0"/>
    </xf>
    <xf numFmtId="0" fontId="2" fillId="0" borderId="1" xfId="2" applyFont="1" applyBorder="1" applyAlignment="1">
      <alignment horizontal="centerContinuous"/>
    </xf>
    <xf numFmtId="0" fontId="8" fillId="0" borderId="0" xfId="2" applyFont="1" applyAlignment="1">
      <alignment horizontal="center"/>
    </xf>
    <xf numFmtId="2" fontId="2" fillId="0" borderId="0" xfId="3" applyNumberFormat="1" applyFont="1"/>
    <xf numFmtId="3" fontId="3" fillId="0" borderId="0" xfId="3" applyNumberFormat="1" applyFont="1" applyAlignment="1">
      <alignment horizontal="centerContinuous"/>
    </xf>
    <xf numFmtId="0" fontId="7" fillId="0" borderId="0" xfId="2" applyFont="1" applyFill="1"/>
    <xf numFmtId="0" fontId="2" fillId="0" borderId="0" xfId="2" applyFont="1" applyFill="1"/>
    <xf numFmtId="37" fontId="5" fillId="0" borderId="0" xfId="2" applyNumberFormat="1" applyFont="1" applyFill="1" applyProtection="1">
      <protection locked="0"/>
    </xf>
    <xf numFmtId="0" fontId="2" fillId="0" borderId="0" xfId="3" applyFont="1" applyFill="1"/>
    <xf numFmtId="0" fontId="5" fillId="0" borderId="0" xfId="2" quotePrefix="1" applyFont="1" applyFill="1"/>
    <xf numFmtId="10" fontId="5" fillId="0" borderId="0" xfId="2" applyNumberFormat="1" applyFont="1" applyFill="1" applyAlignment="1" applyProtection="1">
      <alignment horizontal="center"/>
      <protection locked="0"/>
    </xf>
    <xf numFmtId="37" fontId="2" fillId="0" borderId="0" xfId="3" applyNumberFormat="1" applyFont="1" applyFill="1"/>
    <xf numFmtId="0" fontId="5" fillId="0" borderId="0" xfId="2" quotePrefix="1" applyFont="1" applyFill="1" applyAlignment="1" applyProtection="1">
      <alignment horizontal="left"/>
      <protection locked="0"/>
    </xf>
    <xf numFmtId="10" fontId="2" fillId="0" borderId="0" xfId="2" applyNumberFormat="1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left"/>
      <protection locked="0"/>
    </xf>
    <xf numFmtId="37" fontId="2" fillId="0" borderId="0" xfId="2" applyNumberFormat="1" applyFont="1" applyFill="1"/>
    <xf numFmtId="37" fontId="2" fillId="0" borderId="0" xfId="2" quotePrefix="1" applyNumberFormat="1" applyFont="1" applyFill="1" applyAlignment="1">
      <alignment horizontal="left"/>
    </xf>
    <xf numFmtId="37" fontId="2" fillId="0" borderId="0" xfId="2" applyNumberFormat="1" applyFont="1" applyFill="1" applyAlignment="1">
      <alignment horizontal="right"/>
    </xf>
    <xf numFmtId="7" fontId="5" fillId="0" borderId="0" xfId="2" applyNumberFormat="1" applyFont="1" applyFill="1" applyProtection="1">
      <protection locked="0"/>
    </xf>
    <xf numFmtId="0" fontId="2" fillId="0" borderId="0" xfId="2" applyFont="1" applyFill="1" applyAlignment="1">
      <alignment horizontal="left"/>
    </xf>
    <xf numFmtId="0" fontId="5" fillId="0" borderId="0" xfId="2" applyFont="1" applyFill="1" applyProtection="1">
      <protection locked="0"/>
    </xf>
    <xf numFmtId="0" fontId="2" fillId="0" borderId="0" xfId="1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10" fillId="0" borderId="0" xfId="3" applyFont="1" applyFill="1" applyAlignment="1">
      <alignment horizontal="left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Continuous"/>
    </xf>
    <xf numFmtId="37" fontId="5" fillId="0" borderId="0" xfId="2" applyNumberFormat="1" applyFont="1" applyFill="1" applyAlignment="1" applyProtection="1">
      <alignment horizontal="centerContinuous"/>
      <protection locked="0"/>
    </xf>
    <xf numFmtId="0" fontId="3" fillId="0" borderId="0" xfId="2" applyFont="1" applyFill="1" applyAlignment="1">
      <alignment horizontal="center"/>
    </xf>
    <xf numFmtId="17" fontId="2" fillId="0" borderId="0" xfId="2" quotePrefix="1" applyNumberFormat="1" applyFont="1" applyFill="1"/>
    <xf numFmtId="37" fontId="2" fillId="0" borderId="0" xfId="2" applyNumberFormat="1" applyFont="1" applyFill="1" applyAlignment="1" applyProtection="1">
      <alignment horizontal="center"/>
      <protection locked="0"/>
    </xf>
    <xf numFmtId="0" fontId="8" fillId="0" borderId="0" xfId="3" applyFont="1" applyFill="1" applyAlignment="1">
      <alignment horizontal="center"/>
    </xf>
    <xf numFmtId="0" fontId="2" fillId="0" borderId="0" xfId="3" applyFont="1" applyFill="1" applyAlignment="1">
      <alignment horizontal="center"/>
    </xf>
    <xf numFmtId="37" fontId="2" fillId="0" borderId="0" xfId="2" applyNumberFormat="1" applyFont="1" applyFill="1" applyProtection="1">
      <protection locked="0"/>
    </xf>
  </cellXfs>
  <cellStyles count="4">
    <cellStyle name="Normal" xfId="0" builtinId="0"/>
    <cellStyle name="Normal_KPSC GAS SFRs-Forward Looking" xfId="2" xr:uid="{05220B84-C261-40AE-B712-DF68F91DB4BD}"/>
    <cellStyle name="Normal_SCH_B5s" xfId="1" xr:uid="{EAFAF280-FDFE-4F42-BA3C-668379195208}"/>
    <cellStyle name="Normal_WPB-5's" xfId="3" xr:uid="{ECE73CE1-751D-4FA8-B1E9-3BFF78AE89A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2022KYGRC/KyPSC%20Case%20No%20202200xxx%20KY%20Electric%20Rate%20Case/Discovery/STAFF%201st%20Set%20Data%20Requests/STAFF-DR-01-056%20Attachment%20-%20KPSC%20Elec%20SFRs%20-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BP Rev by Product"/>
      <sheetName val="FORECASTED PERIOD"/>
      <sheetName val="FP Rev by Product"/>
      <sheetName val="SCH A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</sheetNames>
    <sheetDataSet>
      <sheetData sheetId="0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C50"/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D50"/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D54"/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D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D61"/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D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6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7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D60"/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</row>
        <row r="69">
          <cell r="A69">
            <v>456610</v>
          </cell>
          <cell r="D69" t="str">
            <v>OTHER</v>
          </cell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8"/>
      <sheetData sheetId="9">
        <row r="18">
          <cell r="I18">
            <v>2247062477</v>
          </cell>
        </row>
      </sheetData>
      <sheetData sheetId="10"/>
      <sheetData sheetId="11">
        <row r="250">
          <cell r="C250">
            <v>0.71360000000000001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7">
          <cell r="G17">
            <v>75176777</v>
          </cell>
        </row>
        <row r="23">
          <cell r="G23">
            <v>125921</v>
          </cell>
        </row>
      </sheetData>
      <sheetData sheetId="29">
        <row r="38">
          <cell r="J38" t="str">
            <v/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94">
          <cell r="AC94">
            <v>1535229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58">
          <cell r="T158">
            <v>1107</v>
          </cell>
          <cell r="U158" t="str">
            <v xml:space="preserve">Interest Charges  </v>
          </cell>
          <cell r="V158"/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V159"/>
          <cell r="W159">
            <v>43393247</v>
          </cell>
          <cell r="X159">
            <v>30619376</v>
          </cell>
        </row>
        <row r="160">
          <cell r="T160"/>
          <cell r="U160"/>
          <cell r="V160"/>
          <cell r="W160"/>
          <cell r="X160"/>
        </row>
        <row r="161">
          <cell r="T161" t="str">
            <v>Perm</v>
          </cell>
          <cell r="U161" t="str">
            <v>Permanent Differences</v>
          </cell>
          <cell r="V161"/>
          <cell r="W161">
            <v>145256</v>
          </cell>
          <cell r="X161">
            <v>145256</v>
          </cell>
        </row>
        <row r="162">
          <cell r="T162"/>
          <cell r="U162"/>
          <cell r="V162"/>
          <cell r="W162"/>
          <cell r="X162"/>
        </row>
        <row r="163">
          <cell r="T163"/>
          <cell r="U163" t="str">
            <v>Temporary Differences:</v>
          </cell>
          <cell r="V163"/>
          <cell r="W163"/>
          <cell r="X163"/>
        </row>
        <row r="164">
          <cell r="T164" t="str">
            <v>T13A08</v>
          </cell>
          <cell r="U164" t="str">
            <v>Accounting Depreciation</v>
          </cell>
          <cell r="V164"/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V165"/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V166"/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3EAA-D815-4696-8875-491A18A27A28}">
  <sheetPr codeName="Sheet12">
    <tabColor theme="4" tint="0.39997558519241921"/>
  </sheetPr>
  <dimension ref="A1:X259"/>
  <sheetViews>
    <sheetView tabSelected="1" view="pageLayout" zoomScale="80" zoomScaleNormal="100" zoomScalePageLayoutView="80" workbookViewId="0">
      <selection activeCell="N6" sqref="N6"/>
    </sheetView>
  </sheetViews>
  <sheetFormatPr defaultColWidth="8" defaultRowHeight="12.75" x14ac:dyDescent="0.2"/>
  <cols>
    <col min="1" max="1" width="6.5703125" customWidth="1"/>
    <col min="2" max="2" width="2.42578125" customWidth="1"/>
    <col min="3" max="3" width="31.5703125" customWidth="1"/>
    <col min="4" max="4" width="7.85546875" customWidth="1"/>
    <col min="5" max="9" width="15.5703125" customWidth="1"/>
    <col min="10" max="11" width="15.28515625" customWidth="1"/>
    <col min="12" max="12" width="15.5703125" customWidth="1"/>
    <col min="13" max="14" width="8" customWidth="1"/>
    <col min="15" max="15" width="14.5703125" customWidth="1"/>
    <col min="16" max="16" width="9" customWidth="1"/>
    <col min="17" max="17" width="10" customWidth="1"/>
    <col min="18" max="18" width="9.42578125" customWidth="1"/>
    <col min="19" max="24" width="14.5703125" customWidth="1"/>
  </cols>
  <sheetData>
    <row r="1" spans="1:24" x14ac:dyDescent="0.2">
      <c r="A1" s="2" t="s">
        <v>82</v>
      </c>
      <c r="B1" s="2"/>
      <c r="C1" s="2"/>
      <c r="D1" s="2"/>
      <c r="E1" s="2"/>
      <c r="F1" s="2"/>
      <c r="G1" s="6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2" t="s">
        <v>83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">
      <c r="A3" s="2" t="s">
        <v>81</v>
      </c>
      <c r="B3" s="2"/>
      <c r="C3" s="2"/>
      <c r="D3" s="2"/>
      <c r="E3" s="2"/>
      <c r="F3" s="2"/>
      <c r="G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">
      <c r="A4" s="11" t="s">
        <v>9</v>
      </c>
      <c r="B4" s="2"/>
      <c r="C4" s="2"/>
      <c r="D4" s="2"/>
      <c r="E4" s="2"/>
      <c r="F4" s="2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">
      <c r="A5" s="11" t="s">
        <v>79</v>
      </c>
      <c r="B5" s="2"/>
      <c r="C5" s="2"/>
      <c r="D5" s="2"/>
      <c r="E5" s="2"/>
      <c r="F5" s="2"/>
      <c r="G5" s="2"/>
      <c r="I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">
      <c r="A6" s="2"/>
      <c r="B6" s="2"/>
      <c r="C6" s="2"/>
      <c r="D6" s="2"/>
      <c r="E6" s="2"/>
      <c r="F6" s="2"/>
      <c r="G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2"/>
      <c r="B7" s="2"/>
      <c r="C7" s="2"/>
      <c r="D7" s="2"/>
      <c r="E7" s="2"/>
      <c r="F7" s="2"/>
      <c r="G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">
      <c r="A8" s="13" t="s">
        <v>0</v>
      </c>
      <c r="B8" s="2"/>
      <c r="C8" s="2"/>
      <c r="D8" s="2"/>
      <c r="E8" s="13" t="s">
        <v>10</v>
      </c>
      <c r="F8" s="3"/>
      <c r="G8" s="13" t="s">
        <v>11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">
      <c r="A9" s="14" t="s">
        <v>12</v>
      </c>
      <c r="B9" s="2"/>
      <c r="C9" s="14" t="s">
        <v>13</v>
      </c>
      <c r="D9" s="14"/>
      <c r="E9" s="15" t="str">
        <f>"AMOUNT (A)"</f>
        <v>AMOUNT (A)</v>
      </c>
      <c r="F9" s="14" t="s">
        <v>14</v>
      </c>
      <c r="G9" s="8" t="s">
        <v>8</v>
      </c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">
      <c r="A10" s="16"/>
      <c r="B10" s="2"/>
      <c r="C10" s="16"/>
      <c r="D10" s="16"/>
      <c r="E10" s="13" t="s">
        <v>1</v>
      </c>
      <c r="F10" s="17" t="s">
        <v>7</v>
      </c>
      <c r="G10" s="3"/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">
      <c r="A11" s="7">
        <v>1</v>
      </c>
      <c r="B11" s="2"/>
      <c r="C11" s="34" t="s">
        <v>80</v>
      </c>
      <c r="D11" s="34"/>
      <c r="E11" s="35"/>
      <c r="F11" s="36"/>
      <c r="G11" s="37"/>
      <c r="I11" s="3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">
      <c r="A12" s="7">
        <f>1+A11</f>
        <v>2</v>
      </c>
      <c r="B12" s="2"/>
      <c r="C12" s="38" t="s">
        <v>75</v>
      </c>
      <c r="D12" s="38"/>
      <c r="E12" s="36">
        <v>4960265.76</v>
      </c>
      <c r="F12" s="39">
        <f>1-0.642</f>
        <v>0.35799999999999998</v>
      </c>
      <c r="G12" s="40">
        <f t="shared" ref="G12:G20" si="0">ROUND(E12*F12,0)</f>
        <v>1775775</v>
      </c>
      <c r="I12" s="3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">
      <c r="A13" s="7">
        <v>3</v>
      </c>
      <c r="B13" s="2"/>
      <c r="C13" s="41" t="s">
        <v>23</v>
      </c>
      <c r="D13" s="41"/>
      <c r="E13" s="36">
        <v>4944231.13</v>
      </c>
      <c r="F13" s="42">
        <f t="shared" ref="F13:F23" si="1">$F$12</f>
        <v>0.35799999999999998</v>
      </c>
      <c r="G13" s="40">
        <f t="shared" si="0"/>
        <v>1770035</v>
      </c>
      <c r="I13" s="3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">
      <c r="A14" s="7">
        <f t="shared" ref="A14:A36" si="2">1+A13</f>
        <v>4</v>
      </c>
      <c r="B14" s="2"/>
      <c r="C14" s="43" t="s">
        <v>24</v>
      </c>
      <c r="D14" s="43"/>
      <c r="E14" s="36">
        <v>4944231.13</v>
      </c>
      <c r="F14" s="42">
        <f t="shared" si="1"/>
        <v>0.35799999999999998</v>
      </c>
      <c r="G14" s="40">
        <f t="shared" si="0"/>
        <v>1770035</v>
      </c>
      <c r="I14" s="3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">
      <c r="A15" s="7">
        <f t="shared" si="2"/>
        <v>5</v>
      </c>
      <c r="B15" s="2"/>
      <c r="C15" s="41" t="s">
        <v>15</v>
      </c>
      <c r="D15" s="41"/>
      <c r="E15" s="36">
        <v>4944231.13</v>
      </c>
      <c r="F15" s="42">
        <f t="shared" si="1"/>
        <v>0.35799999999999998</v>
      </c>
      <c r="G15" s="40">
        <f t="shared" si="0"/>
        <v>1770035</v>
      </c>
      <c r="I15" s="3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">
      <c r="A16" s="7">
        <f t="shared" si="2"/>
        <v>6</v>
      </c>
      <c r="B16" s="2"/>
      <c r="C16" s="41" t="s">
        <v>16</v>
      </c>
      <c r="D16" s="41"/>
      <c r="E16" s="36">
        <v>4944231.13</v>
      </c>
      <c r="F16" s="42">
        <f t="shared" si="1"/>
        <v>0.35799999999999998</v>
      </c>
      <c r="G16" s="40">
        <f t="shared" si="0"/>
        <v>1770035</v>
      </c>
      <c r="I16" s="3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">
      <c r="A17" s="7">
        <f t="shared" si="2"/>
        <v>7</v>
      </c>
      <c r="B17" s="2"/>
      <c r="C17" s="41" t="s">
        <v>17</v>
      </c>
      <c r="D17" s="41"/>
      <c r="E17" s="36">
        <v>4944231.13</v>
      </c>
      <c r="F17" s="42">
        <f t="shared" si="1"/>
        <v>0.35799999999999998</v>
      </c>
      <c r="G17" s="40">
        <f t="shared" si="0"/>
        <v>1770035</v>
      </c>
      <c r="I17" s="3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">
      <c r="A18" s="7">
        <f t="shared" si="2"/>
        <v>8</v>
      </c>
      <c r="B18" s="2"/>
      <c r="C18" s="41" t="s">
        <v>18</v>
      </c>
      <c r="D18" s="41"/>
      <c r="E18" s="36">
        <v>4944231.13</v>
      </c>
      <c r="F18" s="42">
        <f t="shared" si="1"/>
        <v>0.35799999999999998</v>
      </c>
      <c r="G18" s="40">
        <f t="shared" si="0"/>
        <v>1770035</v>
      </c>
      <c r="I18" s="3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">
      <c r="A19" s="7">
        <f t="shared" si="2"/>
        <v>9</v>
      </c>
      <c r="B19" s="2"/>
      <c r="C19" s="43" t="s">
        <v>19</v>
      </c>
      <c r="D19" s="43"/>
      <c r="E19" s="36">
        <v>4944231.13</v>
      </c>
      <c r="F19" s="42">
        <f t="shared" si="1"/>
        <v>0.35799999999999998</v>
      </c>
      <c r="G19" s="40">
        <f t="shared" si="0"/>
        <v>1770035</v>
      </c>
      <c r="I19" s="3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">
      <c r="A20" s="7">
        <f t="shared" si="2"/>
        <v>10</v>
      </c>
      <c r="B20" s="2"/>
      <c r="C20" s="41" t="s">
        <v>20</v>
      </c>
      <c r="D20" s="41"/>
      <c r="E20" s="36">
        <v>4944231.13</v>
      </c>
      <c r="F20" s="42">
        <f t="shared" si="1"/>
        <v>0.35799999999999998</v>
      </c>
      <c r="G20" s="40">
        <f t="shared" si="0"/>
        <v>1770035</v>
      </c>
      <c r="I20" s="3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">
      <c r="A21" s="7">
        <f t="shared" si="2"/>
        <v>11</v>
      </c>
      <c r="B21" s="2"/>
      <c r="C21" s="41" t="s">
        <v>21</v>
      </c>
      <c r="D21" s="41"/>
      <c r="E21" s="36">
        <v>4944231.13</v>
      </c>
      <c r="F21" s="42">
        <f t="shared" si="1"/>
        <v>0.35799999999999998</v>
      </c>
      <c r="G21" s="40">
        <f>ROUND(E21*F21,0)</f>
        <v>1770035</v>
      </c>
      <c r="I21" s="3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">
      <c r="A22" s="7">
        <f t="shared" si="2"/>
        <v>12</v>
      </c>
      <c r="B22" s="2"/>
      <c r="C22" s="43" t="s">
        <v>22</v>
      </c>
      <c r="D22" s="43"/>
      <c r="E22" s="36">
        <v>4647402.91</v>
      </c>
      <c r="F22" s="42">
        <f t="shared" si="1"/>
        <v>0.35799999999999998</v>
      </c>
      <c r="G22" s="40">
        <f>ROUND(E22*F22,0)</f>
        <v>1663770</v>
      </c>
      <c r="I22" s="3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">
      <c r="A23" s="7">
        <f t="shared" si="2"/>
        <v>13</v>
      </c>
      <c r="B23" s="2"/>
      <c r="C23" s="41" t="s">
        <v>77</v>
      </c>
      <c r="D23" s="41"/>
      <c r="E23" s="36">
        <v>4647402.91</v>
      </c>
      <c r="F23" s="42">
        <f t="shared" si="1"/>
        <v>0.35799999999999998</v>
      </c>
      <c r="G23" s="40">
        <f>ROUND(E23*F23,0)</f>
        <v>1663770</v>
      </c>
      <c r="I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">
      <c r="A24" s="7">
        <f t="shared" si="2"/>
        <v>14</v>
      </c>
      <c r="B24" s="2"/>
      <c r="C24" s="43"/>
      <c r="D24" s="43"/>
      <c r="E24" s="36"/>
      <c r="F24" s="42"/>
      <c r="G24" s="40"/>
      <c r="I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">
      <c r="A25" s="7">
        <f t="shared" si="2"/>
        <v>15</v>
      </c>
      <c r="B25" s="2"/>
      <c r="C25" s="38" t="s">
        <v>76</v>
      </c>
      <c r="D25" s="38"/>
      <c r="E25" s="36">
        <v>3995675.7</v>
      </c>
      <c r="F25" s="42">
        <f t="shared" ref="F25:F36" si="3">$F$12</f>
        <v>0.35799999999999998</v>
      </c>
      <c r="G25" s="40">
        <f t="shared" ref="G25:G33" si="4">ROUND(E25*F25,0)</f>
        <v>1430452</v>
      </c>
      <c r="I25" s="3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">
      <c r="A26" s="7">
        <f t="shared" si="2"/>
        <v>16</v>
      </c>
      <c r="B26" s="2"/>
      <c r="C26" s="41" t="s">
        <v>23</v>
      </c>
      <c r="D26" s="41"/>
      <c r="E26" s="36">
        <v>1634821.37</v>
      </c>
      <c r="F26" s="42">
        <f t="shared" si="3"/>
        <v>0.35799999999999998</v>
      </c>
      <c r="G26" s="40">
        <f t="shared" si="4"/>
        <v>585266</v>
      </c>
      <c r="I26" s="3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">
      <c r="A27" s="7">
        <f t="shared" si="2"/>
        <v>17</v>
      </c>
      <c r="B27" s="2"/>
      <c r="C27" s="43" t="s">
        <v>24</v>
      </c>
      <c r="D27" s="43"/>
      <c r="E27" s="36">
        <v>0</v>
      </c>
      <c r="F27" s="42">
        <f t="shared" si="3"/>
        <v>0.35799999999999998</v>
      </c>
      <c r="G27" s="40">
        <f t="shared" si="4"/>
        <v>0</v>
      </c>
      <c r="I27" s="3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">
      <c r="A28" s="7">
        <f t="shared" si="2"/>
        <v>18</v>
      </c>
      <c r="B28" s="2"/>
      <c r="C28" s="41" t="s">
        <v>15</v>
      </c>
      <c r="D28" s="41"/>
      <c r="E28" s="36">
        <v>0</v>
      </c>
      <c r="F28" s="42">
        <f t="shared" si="3"/>
        <v>0.35799999999999998</v>
      </c>
      <c r="G28" s="40">
        <f t="shared" si="4"/>
        <v>0</v>
      </c>
      <c r="I28" s="3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">
      <c r="A29" s="7">
        <f t="shared" si="2"/>
        <v>19</v>
      </c>
      <c r="B29" s="2"/>
      <c r="C29" s="41" t="s">
        <v>16</v>
      </c>
      <c r="D29" s="41"/>
      <c r="E29" s="36">
        <v>0</v>
      </c>
      <c r="F29" s="42">
        <f t="shared" si="3"/>
        <v>0.35799999999999998</v>
      </c>
      <c r="G29" s="40">
        <f t="shared" si="4"/>
        <v>0</v>
      </c>
      <c r="I29" s="3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">
      <c r="A30" s="7">
        <f t="shared" si="2"/>
        <v>20</v>
      </c>
      <c r="B30" s="2"/>
      <c r="C30" s="41" t="s">
        <v>17</v>
      </c>
      <c r="D30" s="41"/>
      <c r="E30" s="36">
        <v>0</v>
      </c>
      <c r="F30" s="42">
        <f t="shared" si="3"/>
        <v>0.35799999999999998</v>
      </c>
      <c r="G30" s="40">
        <f t="shared" si="4"/>
        <v>0</v>
      </c>
      <c r="I30" s="3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">
      <c r="A31" s="7">
        <f t="shared" si="2"/>
        <v>21</v>
      </c>
      <c r="B31" s="2"/>
      <c r="C31" s="41" t="s">
        <v>18</v>
      </c>
      <c r="D31" s="41"/>
      <c r="E31" s="36">
        <v>0</v>
      </c>
      <c r="F31" s="42">
        <f t="shared" si="3"/>
        <v>0.35799999999999998</v>
      </c>
      <c r="G31" s="40">
        <f t="shared" si="4"/>
        <v>0</v>
      </c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">
      <c r="A32" s="7">
        <f t="shared" si="2"/>
        <v>22</v>
      </c>
      <c r="B32" s="2"/>
      <c r="C32" s="43" t="s">
        <v>19</v>
      </c>
      <c r="D32" s="43"/>
      <c r="E32" s="36">
        <v>0</v>
      </c>
      <c r="F32" s="42">
        <f t="shared" si="3"/>
        <v>0.35799999999999998</v>
      </c>
      <c r="G32" s="40">
        <f t="shared" si="4"/>
        <v>0</v>
      </c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">
      <c r="A33" s="7">
        <f t="shared" si="2"/>
        <v>23</v>
      </c>
      <c r="B33" s="2"/>
      <c r="C33" s="41" t="s">
        <v>20</v>
      </c>
      <c r="D33" s="41"/>
      <c r="E33" s="36">
        <v>0</v>
      </c>
      <c r="F33" s="42">
        <f t="shared" si="3"/>
        <v>0.35799999999999998</v>
      </c>
      <c r="G33" s="40">
        <f t="shared" si="4"/>
        <v>0</v>
      </c>
      <c r="I33" s="3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">
      <c r="A34" s="7">
        <f t="shared" si="2"/>
        <v>24</v>
      </c>
      <c r="B34" s="2"/>
      <c r="C34" s="41" t="s">
        <v>21</v>
      </c>
      <c r="D34" s="41"/>
      <c r="E34" s="36">
        <v>0</v>
      </c>
      <c r="F34" s="42">
        <f t="shared" si="3"/>
        <v>0.35799999999999998</v>
      </c>
      <c r="G34" s="40">
        <f>ROUND(E34*F34,0)</f>
        <v>0</v>
      </c>
      <c r="I34" s="3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">
      <c r="A35" s="7">
        <f t="shared" si="2"/>
        <v>25</v>
      </c>
      <c r="B35" s="2"/>
      <c r="C35" s="43" t="s">
        <v>22</v>
      </c>
      <c r="D35" s="43"/>
      <c r="E35" s="36">
        <v>0</v>
      </c>
      <c r="F35" s="42">
        <f t="shared" si="3"/>
        <v>0.35799999999999998</v>
      </c>
      <c r="G35" s="40">
        <f>ROUND(E35*F35,0)</f>
        <v>0</v>
      </c>
      <c r="I35" s="3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">
      <c r="A36" s="7">
        <f t="shared" si="2"/>
        <v>26</v>
      </c>
      <c r="B36" s="2"/>
      <c r="C36" s="41" t="s">
        <v>78</v>
      </c>
      <c r="D36" s="41"/>
      <c r="E36" s="36">
        <v>0</v>
      </c>
      <c r="F36" s="42">
        <f t="shared" si="3"/>
        <v>0.35799999999999998</v>
      </c>
      <c r="G36" s="40">
        <f>ROUND(E36*F36,0)</f>
        <v>0</v>
      </c>
      <c r="I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">
      <c r="A37" s="13"/>
      <c r="B37" s="2"/>
      <c r="C37" s="35"/>
      <c r="D37" s="35"/>
      <c r="E37" s="35"/>
      <c r="F37" s="35"/>
      <c r="G37" s="46"/>
      <c r="H37" s="47"/>
      <c r="I37" s="4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">
      <c r="A38" s="13"/>
      <c r="B38" s="2"/>
      <c r="C38" s="48" t="s">
        <v>25</v>
      </c>
      <c r="D38" s="48"/>
      <c r="E38" s="35"/>
      <c r="F38" s="44"/>
      <c r="G38" s="44"/>
      <c r="H38" s="44"/>
      <c r="I38" s="4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">
      <c r="A39" s="13"/>
      <c r="B39" s="2"/>
      <c r="C39" s="48" t="s">
        <v>26</v>
      </c>
      <c r="D39" s="48"/>
      <c r="E39" s="35"/>
      <c r="F39" s="35"/>
      <c r="G39" s="35"/>
      <c r="H39" s="35"/>
      <c r="I39" s="4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">
      <c r="A40" s="13"/>
      <c r="B40" s="2"/>
      <c r="C40" s="6"/>
      <c r="D40" s="6"/>
      <c r="E40" s="2"/>
      <c r="F40" s="19"/>
      <c r="G40" s="19"/>
      <c r="H40" s="19"/>
      <c r="I40" s="1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">
      <c r="A43" s="48" t="s">
        <v>82</v>
      </c>
      <c r="B43" s="49"/>
      <c r="C43" s="49"/>
      <c r="D43" s="49"/>
      <c r="E43" s="35"/>
      <c r="F43" s="48" t="s">
        <v>5</v>
      </c>
      <c r="G43" s="3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2">
      <c r="A44" s="48" t="s">
        <v>83</v>
      </c>
      <c r="B44" s="49"/>
      <c r="C44" s="49"/>
      <c r="D44" s="49"/>
      <c r="E44" s="44"/>
      <c r="F44" s="35"/>
      <c r="G44" s="36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">
      <c r="A45" s="35" t="s">
        <v>81</v>
      </c>
      <c r="B45" s="49"/>
      <c r="C45" s="49"/>
      <c r="D45" s="49"/>
      <c r="E45" s="44"/>
      <c r="F45" s="50"/>
      <c r="G45" s="3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">
      <c r="A46" s="51" t="s">
        <v>30</v>
      </c>
      <c r="B46" s="49"/>
      <c r="C46" s="49"/>
      <c r="D46" s="49"/>
      <c r="E46" s="44"/>
      <c r="F46" s="37"/>
      <c r="G46" s="3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">
      <c r="A47" s="52" t="s">
        <v>79</v>
      </c>
      <c r="B47" s="49"/>
      <c r="C47" s="49"/>
      <c r="D47" s="49"/>
      <c r="E47" s="44"/>
      <c r="F47" s="35"/>
      <c r="G47" s="3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">
      <c r="A48" s="35"/>
      <c r="B48" s="49"/>
      <c r="C48" s="49"/>
      <c r="D48" s="49"/>
      <c r="E48" s="44"/>
      <c r="F48" s="36"/>
      <c r="G48" s="3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">
      <c r="A49" s="35"/>
      <c r="B49" s="35"/>
      <c r="C49" s="35"/>
      <c r="D49" s="35"/>
      <c r="E49" s="35"/>
      <c r="F49" s="44"/>
      <c r="G49" s="3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">
      <c r="A50" s="53" t="s">
        <v>0</v>
      </c>
      <c r="B50" s="35"/>
      <c r="C50" s="35"/>
      <c r="D50" s="35"/>
      <c r="E50" s="35"/>
      <c r="F50" s="55"/>
      <c r="G50" s="5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">
      <c r="A51" s="56" t="s">
        <v>12</v>
      </c>
      <c r="C51" s="56" t="s">
        <v>31</v>
      </c>
      <c r="D51" s="56"/>
      <c r="E51" s="35"/>
      <c r="F51" s="56" t="s">
        <v>32</v>
      </c>
      <c r="G51" s="5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">
      <c r="A52" s="48"/>
      <c r="C52" s="35"/>
      <c r="D52" s="35"/>
      <c r="E52" s="35"/>
      <c r="F52" s="53" t="s">
        <v>1</v>
      </c>
      <c r="G52" s="5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">
      <c r="A53" s="53">
        <v>1</v>
      </c>
      <c r="C53" s="34" t="s">
        <v>80</v>
      </c>
      <c r="D53" s="34"/>
      <c r="E53" s="35"/>
      <c r="F53" s="35"/>
      <c r="G53" s="3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">
      <c r="A54" s="53">
        <v>2</v>
      </c>
      <c r="C54" s="57" t="str">
        <f t="shared" ref="C54:C65" si="5">C12</f>
        <v>January 2021</v>
      </c>
      <c r="D54" s="57"/>
      <c r="E54" s="35"/>
      <c r="F54" s="36">
        <v>1412579.73</v>
      </c>
      <c r="G54" s="3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">
      <c r="A55" s="53">
        <f t="shared" ref="A55" si="6">1+A54</f>
        <v>3</v>
      </c>
      <c r="C55" s="57" t="str">
        <f t="shared" si="5"/>
        <v>February</v>
      </c>
      <c r="D55" s="57"/>
      <c r="E55" s="35"/>
      <c r="F55" s="36">
        <v>929271.43</v>
      </c>
      <c r="G55" s="3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">
      <c r="A56" s="53">
        <f>1+A55</f>
        <v>4</v>
      </c>
      <c r="C56" s="57" t="str">
        <f t="shared" si="5"/>
        <v>March</v>
      </c>
      <c r="D56" s="57"/>
      <c r="E56" s="35"/>
      <c r="F56" s="36">
        <v>496602.61</v>
      </c>
      <c r="G56" s="3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">
      <c r="A57" s="53">
        <f>1+A56</f>
        <v>5</v>
      </c>
      <c r="C57" s="57" t="str">
        <f t="shared" si="5"/>
        <v>April</v>
      </c>
      <c r="D57" s="57"/>
      <c r="E57" s="35"/>
      <c r="F57" s="36">
        <v>917403.81</v>
      </c>
      <c r="G57" s="3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">
      <c r="A58" s="53">
        <f t="shared" ref="A58:A78" si="7">1+A57</f>
        <v>6</v>
      </c>
      <c r="C58" s="57" t="str">
        <f t="shared" si="5"/>
        <v>May</v>
      </c>
      <c r="D58" s="57"/>
      <c r="E58" s="35"/>
      <c r="F58" s="36">
        <v>1536372.16</v>
      </c>
      <c r="G58" s="3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2">
      <c r="A59" s="53">
        <f t="shared" si="7"/>
        <v>7</v>
      </c>
      <c r="C59" s="57" t="str">
        <f t="shared" si="5"/>
        <v>June</v>
      </c>
      <c r="D59" s="57"/>
      <c r="E59" s="35"/>
      <c r="F59" s="36">
        <v>1948242.64</v>
      </c>
      <c r="G59" s="3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">
      <c r="A60" s="53">
        <f t="shared" si="7"/>
        <v>8</v>
      </c>
      <c r="C60" s="57" t="str">
        <f t="shared" si="5"/>
        <v>July</v>
      </c>
      <c r="D60" s="57"/>
      <c r="E60" s="35"/>
      <c r="F60" s="36">
        <v>2482712.0499999998</v>
      </c>
      <c r="G60" s="3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">
      <c r="A61" s="53">
        <f t="shared" si="7"/>
        <v>9</v>
      </c>
      <c r="C61" s="57" t="str">
        <f t="shared" si="5"/>
        <v>August</v>
      </c>
      <c r="D61" s="57"/>
      <c r="E61" s="35"/>
      <c r="F61" s="36">
        <v>3128389.52</v>
      </c>
      <c r="G61" s="3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">
      <c r="A62" s="53">
        <f t="shared" si="7"/>
        <v>10</v>
      </c>
      <c r="C62" s="57" t="str">
        <f t="shared" si="5"/>
        <v>September</v>
      </c>
      <c r="D62" s="57"/>
      <c r="E62" s="35"/>
      <c r="F62" s="36">
        <v>3708247.02</v>
      </c>
      <c r="G62" s="3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">
      <c r="A63" s="53">
        <f t="shared" si="7"/>
        <v>11</v>
      </c>
      <c r="C63" s="57" t="str">
        <f t="shared" si="5"/>
        <v>October</v>
      </c>
      <c r="D63" s="57"/>
      <c r="E63" s="36"/>
      <c r="F63" s="36">
        <v>4327336.99</v>
      </c>
      <c r="G63" s="3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">
      <c r="A64" s="53">
        <f t="shared" si="7"/>
        <v>12</v>
      </c>
      <c r="C64" s="57" t="str">
        <f t="shared" si="5"/>
        <v>November</v>
      </c>
      <c r="D64" s="57"/>
      <c r="E64" s="36"/>
      <c r="F64" s="36">
        <v>4287187.76</v>
      </c>
      <c r="G64" s="3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">
      <c r="A65" s="53">
        <f t="shared" si="7"/>
        <v>13</v>
      </c>
      <c r="C65" s="57" t="str">
        <f t="shared" si="5"/>
        <v>December 2021</v>
      </c>
      <c r="D65" s="57"/>
      <c r="E65" s="36"/>
      <c r="F65" s="36">
        <v>3655015.63</v>
      </c>
      <c r="G65" s="3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">
      <c r="A66" s="53">
        <f t="shared" si="7"/>
        <v>14</v>
      </c>
      <c r="C66" s="57"/>
      <c r="D66" s="57"/>
      <c r="E66" s="36"/>
      <c r="F66" s="36"/>
      <c r="G66" s="3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">
      <c r="A67" s="53">
        <f t="shared" si="7"/>
        <v>15</v>
      </c>
      <c r="C67" s="57" t="str">
        <f t="shared" ref="C67:C78" si="8">C25</f>
        <v>January 2022</v>
      </c>
      <c r="D67" s="57"/>
      <c r="E67" s="35"/>
      <c r="F67" s="36">
        <v>3080684.19</v>
      </c>
      <c r="G67" s="3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">
      <c r="A68" s="53">
        <f t="shared" si="7"/>
        <v>16</v>
      </c>
      <c r="C68" s="57" t="str">
        <f t="shared" si="8"/>
        <v>February</v>
      </c>
      <c r="D68" s="57"/>
      <c r="E68" s="35"/>
      <c r="F68" s="36">
        <v>2112098.8199999998</v>
      </c>
      <c r="G68" s="3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">
      <c r="A69" s="53">
        <f t="shared" si="7"/>
        <v>17</v>
      </c>
      <c r="C69" s="57" t="str">
        <f t="shared" si="8"/>
        <v>March</v>
      </c>
      <c r="D69" s="57"/>
      <c r="E69" s="35"/>
      <c r="F69" s="36">
        <v>1008359.76</v>
      </c>
      <c r="G69" s="3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">
      <c r="A70" s="53">
        <f t="shared" si="7"/>
        <v>18</v>
      </c>
      <c r="C70" s="57" t="str">
        <f t="shared" si="8"/>
        <v>April</v>
      </c>
      <c r="D70" s="57"/>
      <c r="E70" s="35"/>
      <c r="F70" s="36">
        <v>2050721.33</v>
      </c>
      <c r="G70" s="3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">
      <c r="A71" s="53">
        <f t="shared" si="7"/>
        <v>19</v>
      </c>
      <c r="C71" s="57" t="str">
        <f t="shared" si="8"/>
        <v>May</v>
      </c>
      <c r="D71" s="57"/>
      <c r="E71" s="35"/>
      <c r="F71" s="36">
        <v>3023867.54</v>
      </c>
      <c r="G71" s="3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">
      <c r="A72" s="53">
        <f t="shared" si="7"/>
        <v>20</v>
      </c>
      <c r="C72" s="57" t="str">
        <f t="shared" si="8"/>
        <v>June</v>
      </c>
      <c r="D72" s="57"/>
      <c r="E72" s="35"/>
      <c r="F72" s="36">
        <v>4662829.37</v>
      </c>
      <c r="G72" s="3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2">
      <c r="A73" s="53">
        <f t="shared" si="7"/>
        <v>21</v>
      </c>
      <c r="C73" s="57" t="str">
        <f t="shared" si="8"/>
        <v>July</v>
      </c>
      <c r="D73" s="57"/>
      <c r="E73" s="35"/>
      <c r="F73" s="36">
        <v>5870680.1299999999</v>
      </c>
      <c r="G73" s="3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">
      <c r="A74" s="53">
        <f t="shared" si="7"/>
        <v>22</v>
      </c>
      <c r="C74" s="57" t="str">
        <f t="shared" si="8"/>
        <v>August</v>
      </c>
      <c r="D74" s="57"/>
      <c r="E74" s="35"/>
      <c r="F74" s="36">
        <v>7060121.8300000001</v>
      </c>
      <c r="G74" s="3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2">
      <c r="A75" s="53">
        <f t="shared" si="7"/>
        <v>23</v>
      </c>
      <c r="C75" s="57" t="str">
        <f t="shared" si="8"/>
        <v>September</v>
      </c>
      <c r="D75" s="57"/>
      <c r="E75" s="35"/>
      <c r="F75" s="36">
        <v>8461687.6899999995</v>
      </c>
      <c r="G75" s="3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2">
      <c r="A76" s="53">
        <f t="shared" si="7"/>
        <v>24</v>
      </c>
      <c r="C76" s="57" t="str">
        <f t="shared" si="8"/>
        <v>October</v>
      </c>
      <c r="D76" s="57"/>
      <c r="E76" s="36"/>
      <c r="F76" s="36">
        <v>8315846.2599999998</v>
      </c>
      <c r="G76" s="3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2">
      <c r="A77" s="53">
        <f t="shared" si="7"/>
        <v>25</v>
      </c>
      <c r="C77" s="57" t="str">
        <f t="shared" si="8"/>
        <v>November</v>
      </c>
      <c r="D77" s="57"/>
      <c r="E77" s="36"/>
      <c r="F77" s="36">
        <v>7937536.0300000003</v>
      </c>
      <c r="G77" s="3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">
      <c r="A78" s="53">
        <f t="shared" si="7"/>
        <v>26</v>
      </c>
      <c r="C78" s="57" t="str">
        <f t="shared" si="8"/>
        <v>December 2022</v>
      </c>
      <c r="D78" s="57"/>
      <c r="E78" s="36"/>
      <c r="F78" s="36">
        <v>7149540.1900000004</v>
      </c>
      <c r="G78" s="3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">
      <c r="A79" s="53"/>
      <c r="B79" s="57"/>
      <c r="C79" s="35"/>
      <c r="D79" s="35"/>
      <c r="E79" s="36"/>
      <c r="F79" s="36"/>
      <c r="G79" s="36"/>
      <c r="H79" s="3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x14ac:dyDescent="0.2">
      <c r="A80" s="53"/>
      <c r="B80" s="35" t="s">
        <v>33</v>
      </c>
      <c r="C80" s="35"/>
      <c r="D80" s="35"/>
      <c r="E80" s="35"/>
      <c r="F80" s="35"/>
      <c r="G80" s="35"/>
      <c r="H80" s="3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">
      <c r="A83" s="6" t="s">
        <v>82</v>
      </c>
      <c r="B83" s="23"/>
      <c r="C83" s="23"/>
      <c r="D83" s="23"/>
      <c r="E83" s="2"/>
      <c r="F83" s="2"/>
      <c r="G83" s="3"/>
      <c r="H83" s="3"/>
      <c r="I83" s="3"/>
      <c r="J83" s="3"/>
      <c r="L83" s="6" t="s">
        <v>34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">
      <c r="A84" s="6" t="s">
        <v>83</v>
      </c>
      <c r="B84" s="23"/>
      <c r="C84" s="23"/>
      <c r="D84" s="23"/>
      <c r="E84" s="19"/>
      <c r="F84" s="1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">
      <c r="A85" s="2" t="s">
        <v>81</v>
      </c>
      <c r="B85" s="23"/>
      <c r="C85" s="23"/>
      <c r="D85" s="23"/>
      <c r="E85" s="19"/>
      <c r="F85" s="19"/>
      <c r="G85" s="3"/>
      <c r="H85" s="3"/>
      <c r="I85" s="3"/>
      <c r="J85" s="3"/>
      <c r="K85" s="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">
      <c r="A86" s="11" t="s">
        <v>35</v>
      </c>
      <c r="B86" s="23"/>
      <c r="C86" s="23"/>
      <c r="D86" s="23"/>
      <c r="E86" s="19"/>
      <c r="F86" s="19"/>
      <c r="G86" s="3"/>
      <c r="H86" s="3"/>
      <c r="I86" s="3"/>
      <c r="J86" s="3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">
      <c r="A87" s="52" t="s">
        <v>79</v>
      </c>
      <c r="B87" s="23"/>
      <c r="C87" s="23"/>
      <c r="D87" s="23"/>
      <c r="E87" s="19"/>
      <c r="F87" s="19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">
      <c r="A88" s="2"/>
      <c r="B88" s="23"/>
      <c r="C88" s="23"/>
      <c r="D88" s="23"/>
      <c r="E88" s="19"/>
      <c r="F88" s="19"/>
      <c r="G88" s="1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">
      <c r="A89" s="2"/>
      <c r="B89" s="2"/>
      <c r="C89" s="2"/>
      <c r="D89" s="2"/>
      <c r="E89" s="2"/>
      <c r="F89" s="2"/>
      <c r="G89" s="19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2">
      <c r="A90" s="13" t="s">
        <v>0</v>
      </c>
      <c r="B90" s="2"/>
      <c r="C90" s="2"/>
      <c r="D90" s="2"/>
      <c r="E90" s="29" t="s">
        <v>36</v>
      </c>
      <c r="F90" s="29" t="s">
        <v>36</v>
      </c>
      <c r="G90" s="29" t="s">
        <v>36</v>
      </c>
      <c r="H90" s="29" t="s">
        <v>36</v>
      </c>
      <c r="I90" s="29" t="s">
        <v>36</v>
      </c>
      <c r="J90" s="29" t="s">
        <v>36</v>
      </c>
      <c r="K90" s="29" t="s">
        <v>36</v>
      </c>
      <c r="L90" s="29" t="s">
        <v>36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">
      <c r="A91" s="14" t="s">
        <v>12</v>
      </c>
      <c r="C91" s="14" t="s">
        <v>31</v>
      </c>
      <c r="D91" s="14"/>
      <c r="E91" s="14" t="s">
        <v>37</v>
      </c>
      <c r="F91" s="14" t="s">
        <v>38</v>
      </c>
      <c r="G91" s="14" t="s">
        <v>39</v>
      </c>
      <c r="H91" s="14" t="s">
        <v>40</v>
      </c>
      <c r="I91" s="14" t="s">
        <v>41</v>
      </c>
      <c r="J91" s="14" t="s">
        <v>42</v>
      </c>
      <c r="K91" s="14" t="s">
        <v>43</v>
      </c>
      <c r="L91" s="14" t="s">
        <v>44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">
      <c r="A92" s="6"/>
      <c r="C92" s="2"/>
      <c r="D92" s="2"/>
      <c r="E92" s="13" t="s">
        <v>1</v>
      </c>
      <c r="F92" s="13" t="s">
        <v>1</v>
      </c>
      <c r="G92" s="13" t="s">
        <v>1</v>
      </c>
      <c r="H92" s="13" t="s">
        <v>1</v>
      </c>
      <c r="I92" s="13" t="s">
        <v>1</v>
      </c>
      <c r="J92" s="13" t="s">
        <v>1</v>
      </c>
      <c r="K92" s="13" t="s">
        <v>1</v>
      </c>
      <c r="L92" s="13" t="s">
        <v>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">
      <c r="A93" s="13">
        <v>1</v>
      </c>
      <c r="C93" s="34" t="s">
        <v>80</v>
      </c>
      <c r="D93" s="25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2">
      <c r="A94" s="13">
        <v>2</v>
      </c>
      <c r="C94" s="26" t="str">
        <f t="shared" ref="C94:C105" si="9">C54</f>
        <v>January 2021</v>
      </c>
      <c r="D94" s="26"/>
      <c r="E94" s="36">
        <v>268409.40999999997</v>
      </c>
      <c r="F94" s="36">
        <v>53263.48</v>
      </c>
      <c r="G94" s="36">
        <v>15626143.640000001</v>
      </c>
      <c r="H94" s="36">
        <v>2051244.98</v>
      </c>
      <c r="I94" s="36">
        <v>-0.44</v>
      </c>
      <c r="J94" s="36">
        <v>0</v>
      </c>
      <c r="K94" s="36">
        <v>54543.219999999703</v>
      </c>
      <c r="L94" s="18">
        <v>-124238.420999999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2">
      <c r="A95" s="13">
        <f t="shared" ref="A95:A118" si="10">1+A94</f>
        <v>3</v>
      </c>
      <c r="C95" s="26" t="str">
        <f t="shared" si="9"/>
        <v>February</v>
      </c>
      <c r="D95" s="26"/>
      <c r="E95" s="36">
        <v>314830.44</v>
      </c>
      <c r="F95" s="36">
        <v>56496.93</v>
      </c>
      <c r="G95" s="36">
        <v>15616390.75</v>
      </c>
      <c r="H95" s="36">
        <v>1804347.73</v>
      </c>
      <c r="I95" s="36">
        <v>-0.44</v>
      </c>
      <c r="J95" s="36">
        <v>0</v>
      </c>
      <c r="K95" s="36">
        <v>88798.300000000294</v>
      </c>
      <c r="L95" s="18">
        <v>-125272.29099999899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2">
      <c r="A96" s="13">
        <f t="shared" si="10"/>
        <v>4</v>
      </c>
      <c r="C96" s="26" t="str">
        <f t="shared" si="9"/>
        <v>March</v>
      </c>
      <c r="D96" s="26"/>
      <c r="E96" s="36">
        <v>269210.25</v>
      </c>
      <c r="F96" s="36">
        <v>64220.74</v>
      </c>
      <c r="G96" s="36">
        <v>15477182.99</v>
      </c>
      <c r="H96" s="36">
        <v>1815925.41</v>
      </c>
      <c r="I96" s="36">
        <v>-0.44</v>
      </c>
      <c r="J96" s="36">
        <v>0</v>
      </c>
      <c r="K96" s="36">
        <v>83002.620000000403</v>
      </c>
      <c r="L96" s="18">
        <v>-115565.11100000099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2">
      <c r="A97" s="13">
        <f t="shared" si="10"/>
        <v>5</v>
      </c>
      <c r="C97" s="26" t="str">
        <f t="shared" si="9"/>
        <v>April</v>
      </c>
      <c r="D97" s="26"/>
      <c r="E97" s="36">
        <v>267132.44</v>
      </c>
      <c r="F97" s="36">
        <v>66345.94</v>
      </c>
      <c r="G97" s="36">
        <v>15443690.85</v>
      </c>
      <c r="H97" s="36">
        <v>2075435.97</v>
      </c>
      <c r="I97" s="36">
        <v>-0.44</v>
      </c>
      <c r="J97" s="36">
        <v>0</v>
      </c>
      <c r="K97" s="36">
        <v>-53317.16</v>
      </c>
      <c r="L97" s="18">
        <v>-48484.030999998096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2">
      <c r="A98" s="13">
        <f t="shared" si="10"/>
        <v>6</v>
      </c>
      <c r="C98" s="26" t="str">
        <f t="shared" si="9"/>
        <v>May</v>
      </c>
      <c r="D98" s="26"/>
      <c r="E98" s="36">
        <v>311071.19</v>
      </c>
      <c r="F98" s="36">
        <v>68779.3</v>
      </c>
      <c r="G98" s="36">
        <v>15593956.039999999</v>
      </c>
      <c r="H98" s="36">
        <v>1863893.96</v>
      </c>
      <c r="I98" s="36">
        <v>-0.44</v>
      </c>
      <c r="J98" s="36">
        <v>0</v>
      </c>
      <c r="K98" s="36">
        <v>-16275.2699999999</v>
      </c>
      <c r="L98" s="18">
        <v>46229.968999998498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2">
      <c r="A99" s="13">
        <f t="shared" si="10"/>
        <v>7</v>
      </c>
      <c r="C99" s="26" t="str">
        <f t="shared" si="9"/>
        <v>June</v>
      </c>
      <c r="D99" s="26"/>
      <c r="E99" s="36">
        <v>298098.56</v>
      </c>
      <c r="F99" s="36">
        <v>68779.3</v>
      </c>
      <c r="G99" s="36">
        <v>15890463.42</v>
      </c>
      <c r="H99" s="36">
        <v>1684672.79</v>
      </c>
      <c r="I99" s="36">
        <v>-0.44</v>
      </c>
      <c r="J99" s="36">
        <v>0</v>
      </c>
      <c r="K99" s="36">
        <v>22405.769999998502</v>
      </c>
      <c r="L99" s="18">
        <v>213050.16900000101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2">
      <c r="A100" s="13">
        <f t="shared" si="10"/>
        <v>8</v>
      </c>
      <c r="C100" s="26" t="str">
        <f t="shared" si="9"/>
        <v>July</v>
      </c>
      <c r="D100" s="26"/>
      <c r="E100" s="36">
        <v>276338.43</v>
      </c>
      <c r="F100" s="36">
        <v>74973.37</v>
      </c>
      <c r="G100" s="36">
        <v>16203141.17</v>
      </c>
      <c r="H100" s="36">
        <v>2015870.17</v>
      </c>
      <c r="I100" s="36">
        <v>3850.4</v>
      </c>
      <c r="J100" s="36">
        <v>0</v>
      </c>
      <c r="K100" s="36">
        <v>69981.499999999694</v>
      </c>
      <c r="L100" s="18">
        <v>276501.21900000097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2">
      <c r="A101" s="13">
        <f t="shared" si="10"/>
        <v>9</v>
      </c>
      <c r="C101" s="26" t="str">
        <f t="shared" si="9"/>
        <v>August</v>
      </c>
      <c r="D101" s="26"/>
      <c r="E101" s="36">
        <v>271718.15999999997</v>
      </c>
      <c r="F101" s="36">
        <v>79983.38</v>
      </c>
      <c r="G101" s="36">
        <v>14923412.08</v>
      </c>
      <c r="H101" s="36">
        <v>1743157.27</v>
      </c>
      <c r="I101" s="36">
        <v>21419.62</v>
      </c>
      <c r="J101" s="36">
        <v>0</v>
      </c>
      <c r="K101" s="36">
        <v>95901.46</v>
      </c>
      <c r="L101" s="18">
        <v>293256.489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2">
      <c r="A102" s="13">
        <f t="shared" si="10"/>
        <v>10</v>
      </c>
      <c r="C102" s="26" t="str">
        <f t="shared" si="9"/>
        <v>September</v>
      </c>
      <c r="D102" s="26"/>
      <c r="E102" s="36">
        <v>295002.34999999998</v>
      </c>
      <c r="F102" s="36">
        <v>79983.38</v>
      </c>
      <c r="G102" s="36">
        <v>14620132.93</v>
      </c>
      <c r="H102" s="36">
        <v>1789554.97</v>
      </c>
      <c r="I102" s="36">
        <v>21567.63</v>
      </c>
      <c r="J102" s="36">
        <v>0</v>
      </c>
      <c r="K102" s="36">
        <v>117844.260000001</v>
      </c>
      <c r="L102" s="18">
        <v>338082.999000001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">
      <c r="A103" s="13">
        <f t="shared" si="10"/>
        <v>11</v>
      </c>
      <c r="C103" s="26" t="str">
        <f t="shared" si="9"/>
        <v>October</v>
      </c>
      <c r="D103" s="26"/>
      <c r="E103" s="36">
        <v>316189.90999999997</v>
      </c>
      <c r="F103" s="36">
        <v>82703.28</v>
      </c>
      <c r="G103" s="36">
        <v>14279600.4</v>
      </c>
      <c r="H103" s="36">
        <v>1765187.05</v>
      </c>
      <c r="I103" s="36">
        <v>22117.03</v>
      </c>
      <c r="J103" s="36">
        <v>0</v>
      </c>
      <c r="K103" s="36">
        <v>108001.89</v>
      </c>
      <c r="L103" s="18">
        <v>249310.80900000001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2">
      <c r="A104" s="13">
        <f t="shared" si="10"/>
        <v>12</v>
      </c>
      <c r="C104" s="26" t="str">
        <f t="shared" si="9"/>
        <v>November</v>
      </c>
      <c r="D104" s="26"/>
      <c r="E104" s="36">
        <v>276420.59999999998</v>
      </c>
      <c r="F104" s="36">
        <v>82703.28</v>
      </c>
      <c r="G104" s="36">
        <v>14218283.91</v>
      </c>
      <c r="H104" s="36">
        <v>1765187.05</v>
      </c>
      <c r="I104" s="36">
        <v>22117.03</v>
      </c>
      <c r="J104" s="36">
        <v>0</v>
      </c>
      <c r="K104" s="36">
        <v>111759.81</v>
      </c>
      <c r="L104" s="18">
        <v>204786.50900000101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">
      <c r="A105" s="13">
        <f t="shared" si="10"/>
        <v>13</v>
      </c>
      <c r="C105" s="26" t="str">
        <f t="shared" si="9"/>
        <v>December 2021</v>
      </c>
      <c r="D105" s="26"/>
      <c r="E105" s="36">
        <v>318366.84000000003</v>
      </c>
      <c r="F105" s="36">
        <v>88583.48</v>
      </c>
      <c r="G105" s="36">
        <v>14270622.199999999</v>
      </c>
      <c r="H105" s="36">
        <v>2006299.99</v>
      </c>
      <c r="I105" s="36">
        <v>23444.86</v>
      </c>
      <c r="J105" s="36">
        <v>0</v>
      </c>
      <c r="K105" s="36">
        <v>97653.269999999204</v>
      </c>
      <c r="L105" s="18">
        <v>-220978.65099999699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">
      <c r="A106" s="13">
        <f t="shared" si="10"/>
        <v>14</v>
      </c>
      <c r="C106" s="26"/>
      <c r="D106" s="26"/>
      <c r="E106" s="36"/>
      <c r="F106" s="36"/>
      <c r="G106" s="36"/>
      <c r="H106" s="36"/>
      <c r="I106" s="36"/>
      <c r="J106" s="36"/>
      <c r="K106" s="3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">
      <c r="A107" s="13">
        <f t="shared" si="10"/>
        <v>15</v>
      </c>
      <c r="C107" s="26" t="str">
        <f t="shared" ref="C107:C118" si="11">C67</f>
        <v>January 2022</v>
      </c>
      <c r="D107" s="26"/>
      <c r="E107" s="36">
        <v>306707.31</v>
      </c>
      <c r="F107" s="36">
        <v>95806.44</v>
      </c>
      <c r="G107" s="36">
        <v>14373675.91</v>
      </c>
      <c r="H107" s="36">
        <v>2047555.53</v>
      </c>
      <c r="I107" s="36">
        <v>23444.86</v>
      </c>
      <c r="J107" s="36">
        <v>0</v>
      </c>
      <c r="K107" s="36">
        <v>86707.049999998999</v>
      </c>
      <c r="L107" s="18">
        <v>-193344.82100000299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">
      <c r="A108" s="13">
        <f t="shared" si="10"/>
        <v>16</v>
      </c>
      <c r="C108" s="26" t="str">
        <f t="shared" si="11"/>
        <v>February</v>
      </c>
      <c r="D108" s="26"/>
      <c r="E108" s="36">
        <v>305582.77</v>
      </c>
      <c r="F108" s="36">
        <v>98546</v>
      </c>
      <c r="G108" s="36">
        <v>14305751.689999999</v>
      </c>
      <c r="H108" s="36">
        <v>2058840.58</v>
      </c>
      <c r="I108" s="36">
        <v>23444.86</v>
      </c>
      <c r="J108" s="36">
        <v>0</v>
      </c>
      <c r="K108" s="36">
        <v>107788.35</v>
      </c>
      <c r="L108" s="18">
        <v>-120716.73100000199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">
      <c r="A109" s="13">
        <f t="shared" si="10"/>
        <v>17</v>
      </c>
      <c r="C109" s="26" t="str">
        <f t="shared" si="11"/>
        <v>March</v>
      </c>
      <c r="D109" s="26"/>
      <c r="E109" s="36">
        <v>305173.17</v>
      </c>
      <c r="F109" s="36">
        <v>101780.97</v>
      </c>
      <c r="G109" s="36">
        <v>14317347.1</v>
      </c>
      <c r="H109" s="36">
        <v>2601893.87</v>
      </c>
      <c r="I109" s="36">
        <v>26192.33</v>
      </c>
      <c r="J109" s="36">
        <v>0</v>
      </c>
      <c r="K109" s="36">
        <v>93409.390000000101</v>
      </c>
      <c r="L109" s="18">
        <v>-120435.42100000101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2">
      <c r="A110" s="13">
        <f t="shared" si="10"/>
        <v>18</v>
      </c>
      <c r="C110" s="26" t="str">
        <f t="shared" si="11"/>
        <v>April</v>
      </c>
      <c r="D110" s="26"/>
      <c r="E110" s="36">
        <v>278412.78000000003</v>
      </c>
      <c r="F110" s="36">
        <v>105435.74</v>
      </c>
      <c r="G110" s="36">
        <v>15603481.09</v>
      </c>
      <c r="H110" s="36">
        <v>2219060.64</v>
      </c>
      <c r="I110" s="36">
        <v>26192.33</v>
      </c>
      <c r="J110" s="36">
        <v>0</v>
      </c>
      <c r="K110" s="36">
        <v>90496.869999999806</v>
      </c>
      <c r="L110" s="18">
        <v>-143360.55100000399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2">
      <c r="A111" s="13">
        <f t="shared" si="10"/>
        <v>19</v>
      </c>
      <c r="C111" s="26" t="str">
        <f t="shared" si="11"/>
        <v>May</v>
      </c>
      <c r="D111" s="26"/>
      <c r="E111" s="36">
        <v>302531.40000000002</v>
      </c>
      <c r="F111" s="36">
        <v>111170.83</v>
      </c>
      <c r="G111" s="36">
        <v>15791812.189999999</v>
      </c>
      <c r="H111" s="36">
        <v>2407662.87</v>
      </c>
      <c r="I111" s="36">
        <v>26192.33</v>
      </c>
      <c r="J111" s="36">
        <v>0</v>
      </c>
      <c r="K111" s="36">
        <v>80860.779999999693</v>
      </c>
      <c r="L111" s="18">
        <v>14805.0989999989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x14ac:dyDescent="0.2">
      <c r="A112" s="13">
        <f t="shared" si="10"/>
        <v>20</v>
      </c>
      <c r="C112" s="26" t="str">
        <f t="shared" si="11"/>
        <v>June</v>
      </c>
      <c r="D112" s="26"/>
      <c r="E112" s="36">
        <v>282327.28999999998</v>
      </c>
      <c r="F112" s="36">
        <v>113775.01</v>
      </c>
      <c r="G112" s="36">
        <v>15747260.779999999</v>
      </c>
      <c r="H112" s="36">
        <v>2260628.6800000002</v>
      </c>
      <c r="I112" s="36">
        <v>36493.919999999998</v>
      </c>
      <c r="J112" s="36">
        <v>0</v>
      </c>
      <c r="K112" s="36">
        <v>-108725.97</v>
      </c>
      <c r="L112" s="18">
        <v>31029.7890000031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">
      <c r="A113" s="13">
        <f t="shared" si="10"/>
        <v>21</v>
      </c>
      <c r="C113" s="26" t="str">
        <f t="shared" si="11"/>
        <v>July</v>
      </c>
      <c r="D113" s="26"/>
      <c r="E113" s="36">
        <v>264590.15000000002</v>
      </c>
      <c r="F113" s="36">
        <v>118418.63</v>
      </c>
      <c r="G113" s="36">
        <v>15683544.09</v>
      </c>
      <c r="H113" s="36">
        <v>2435281.69</v>
      </c>
      <c r="I113" s="36">
        <v>37235.54</v>
      </c>
      <c r="J113" s="36">
        <v>0</v>
      </c>
      <c r="K113" s="36">
        <v>-124781.67</v>
      </c>
      <c r="L113" s="18">
        <v>240184.61900000001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2">
      <c r="A114" s="13">
        <f t="shared" si="10"/>
        <v>22</v>
      </c>
      <c r="C114" s="26" t="str">
        <f t="shared" si="11"/>
        <v>August</v>
      </c>
      <c r="D114" s="26"/>
      <c r="E114" s="36">
        <v>307224.75</v>
      </c>
      <c r="F114" s="36">
        <v>122292.75</v>
      </c>
      <c r="G114" s="36">
        <v>15732672.99</v>
      </c>
      <c r="H114" s="36">
        <v>2440032.41</v>
      </c>
      <c r="I114" s="36">
        <v>40843.230000000003</v>
      </c>
      <c r="J114" s="36">
        <v>0</v>
      </c>
      <c r="K114" s="36">
        <v>-110737.98</v>
      </c>
      <c r="L114" s="18">
        <v>462241.41899999703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">
      <c r="A115" s="13">
        <f t="shared" si="10"/>
        <v>23</v>
      </c>
      <c r="C115" s="26" t="str">
        <f t="shared" si="11"/>
        <v>September</v>
      </c>
      <c r="D115" s="26"/>
      <c r="E115" s="36">
        <v>330691.90000000002</v>
      </c>
      <c r="F115" s="36">
        <v>124847.05</v>
      </c>
      <c r="G115" s="36">
        <v>15666892.52</v>
      </c>
      <c r="H115" s="36">
        <v>2167463.1</v>
      </c>
      <c r="I115" s="36">
        <v>40928.449999999997</v>
      </c>
      <c r="J115" s="36">
        <v>0</v>
      </c>
      <c r="K115" s="36">
        <v>-121074.270000002</v>
      </c>
      <c r="L115" s="18">
        <v>576031.77899999695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">
      <c r="A116" s="13">
        <f t="shared" si="10"/>
        <v>24</v>
      </c>
      <c r="C116" s="26" t="str">
        <f t="shared" si="11"/>
        <v>October</v>
      </c>
      <c r="D116" s="26"/>
      <c r="E116" s="36">
        <v>321444.37</v>
      </c>
      <c r="F116" s="36">
        <v>127179.34</v>
      </c>
      <c r="G116" s="36">
        <v>15525590.35</v>
      </c>
      <c r="H116" s="36">
        <v>2371449.67</v>
      </c>
      <c r="I116" s="36">
        <v>40928.449999999997</v>
      </c>
      <c r="J116" s="36">
        <v>0</v>
      </c>
      <c r="K116" s="36">
        <v>-52462.819999999803</v>
      </c>
      <c r="L116" s="18">
        <v>641515.46899999504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">
      <c r="A117" s="13">
        <f t="shared" si="10"/>
        <v>25</v>
      </c>
      <c r="C117" s="26" t="str">
        <f t="shared" si="11"/>
        <v>November</v>
      </c>
      <c r="D117" s="26"/>
      <c r="E117" s="36">
        <v>323262.19</v>
      </c>
      <c r="F117" s="36">
        <v>127179.34</v>
      </c>
      <c r="G117" s="36">
        <v>15544843.279999999</v>
      </c>
      <c r="H117" s="36">
        <v>2492212.9900000002</v>
      </c>
      <c r="I117" s="36">
        <v>40928.449999999997</v>
      </c>
      <c r="J117" s="36">
        <v>0</v>
      </c>
      <c r="K117" s="36">
        <v>5981.1999999992604</v>
      </c>
      <c r="L117" s="18">
        <v>808569.40900000301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">
      <c r="A118" s="13">
        <f t="shared" si="10"/>
        <v>26</v>
      </c>
      <c r="C118" s="26" t="str">
        <f t="shared" si="11"/>
        <v>December 2022</v>
      </c>
      <c r="D118" s="26"/>
      <c r="E118" s="36">
        <v>322730.03999999998</v>
      </c>
      <c r="F118" s="36">
        <v>129060.74</v>
      </c>
      <c r="G118" s="36">
        <v>15314746.99</v>
      </c>
      <c r="H118" s="36">
        <v>2108360.14</v>
      </c>
      <c r="I118" s="36">
        <v>40928.449999999997</v>
      </c>
      <c r="J118" s="36">
        <v>0</v>
      </c>
      <c r="K118" s="36">
        <v>68585.3299999991</v>
      </c>
      <c r="L118" s="18">
        <v>1410061.429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">
      <c r="A119" s="3"/>
      <c r="B119" s="23"/>
      <c r="C119" s="23"/>
      <c r="D119" s="23"/>
      <c r="E119" s="27"/>
      <c r="F119" s="27"/>
      <c r="G119" s="27"/>
      <c r="H119" s="27"/>
      <c r="I119" s="27"/>
      <c r="J119" s="27"/>
      <c r="K119" s="27"/>
      <c r="L119" s="18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">
      <c r="A120" s="13"/>
      <c r="B120" s="2" t="s">
        <v>45</v>
      </c>
      <c r="C120" s="2"/>
      <c r="D120" s="2"/>
      <c r="E120" s="2"/>
      <c r="F120" s="2"/>
      <c r="G120" s="2"/>
      <c r="H120" s="3"/>
      <c r="I120" s="3"/>
      <c r="J120" s="3"/>
      <c r="K120" s="3"/>
      <c r="L120" s="18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">
      <c r="A123" s="6" t="s">
        <v>82</v>
      </c>
      <c r="B123" s="23"/>
      <c r="C123" s="23"/>
      <c r="D123" s="23"/>
      <c r="E123" s="3"/>
      <c r="F123" s="3"/>
      <c r="G123" s="3"/>
      <c r="I123" s="6" t="s">
        <v>46</v>
      </c>
      <c r="J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">
      <c r="A124" s="6" t="s">
        <v>83</v>
      </c>
      <c r="B124" s="23"/>
      <c r="C124" s="23"/>
      <c r="D124" s="23"/>
      <c r="E124" s="3"/>
      <c r="F124" s="3"/>
      <c r="G124" s="3"/>
      <c r="H124" s="2"/>
      <c r="I124" s="3"/>
      <c r="J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2">
      <c r="A125" s="2" t="s">
        <v>81</v>
      </c>
      <c r="B125" s="23"/>
      <c r="C125" s="23"/>
      <c r="D125" s="23"/>
      <c r="E125" s="3"/>
      <c r="F125" s="3"/>
      <c r="G125" s="3"/>
      <c r="H125" s="1"/>
      <c r="I125" s="3"/>
      <c r="J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">
      <c r="A126" s="11" t="s">
        <v>27</v>
      </c>
      <c r="B126" s="23"/>
      <c r="C126" s="23"/>
      <c r="D126" s="23"/>
      <c r="E126" s="3"/>
      <c r="F126" s="3"/>
      <c r="G126" s="3"/>
      <c r="H126" s="3"/>
      <c r="I126" s="3"/>
      <c r="J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">
      <c r="A127" s="52" t="s">
        <v>79</v>
      </c>
      <c r="B127" s="23"/>
      <c r="C127" s="23"/>
      <c r="D127" s="23"/>
      <c r="E127" s="3"/>
      <c r="F127" s="3"/>
      <c r="G127" s="3"/>
      <c r="H127" s="3"/>
      <c r="I127" s="3"/>
      <c r="J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2">
      <c r="A128" s="2"/>
      <c r="B128" s="23"/>
      <c r="C128" s="23"/>
      <c r="D128" s="23"/>
      <c r="E128" s="3"/>
      <c r="F128" s="3"/>
      <c r="G128" s="3"/>
      <c r="H128" s="3"/>
      <c r="I128" s="3"/>
      <c r="J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2">
      <c r="A129" s="2"/>
      <c r="B129" s="23"/>
      <c r="C129" s="23"/>
      <c r="D129" s="2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2">
      <c r="A130" s="2"/>
      <c r="B130" s="23"/>
      <c r="C130" s="23"/>
      <c r="D130" s="2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">
      <c r="A131" s="2"/>
      <c r="B131" s="2"/>
      <c r="C131" s="2"/>
      <c r="D131" s="2"/>
      <c r="E131" s="20" t="s">
        <v>47</v>
      </c>
      <c r="F131" s="20" t="s">
        <v>47</v>
      </c>
      <c r="G131" s="7" t="s">
        <v>48</v>
      </c>
      <c r="H131" s="7" t="s">
        <v>48</v>
      </c>
      <c r="I131" s="7" t="s">
        <v>28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2">
      <c r="A132" s="13" t="s">
        <v>0</v>
      </c>
      <c r="B132" s="2"/>
      <c r="C132" s="2"/>
      <c r="D132" s="2"/>
      <c r="E132" s="17" t="s">
        <v>49</v>
      </c>
      <c r="F132" s="17" t="s">
        <v>50</v>
      </c>
      <c r="G132" s="17" t="s">
        <v>51</v>
      </c>
      <c r="H132" s="17" t="s">
        <v>52</v>
      </c>
      <c r="I132" s="17" t="s">
        <v>53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2">
      <c r="A133" s="14" t="s">
        <v>12</v>
      </c>
      <c r="C133" s="14" t="s">
        <v>31</v>
      </c>
      <c r="D133" s="14"/>
      <c r="E133" s="14" t="s">
        <v>54</v>
      </c>
      <c r="F133" s="14" t="s">
        <v>54</v>
      </c>
      <c r="G133" s="14" t="s">
        <v>55</v>
      </c>
      <c r="H133" s="14" t="s">
        <v>55</v>
      </c>
      <c r="I133" s="14" t="s">
        <v>56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">
      <c r="A134" s="6"/>
      <c r="C134" s="2"/>
      <c r="D134" s="2"/>
      <c r="E134" s="13" t="s">
        <v>1</v>
      </c>
      <c r="F134" s="13" t="s">
        <v>1</v>
      </c>
      <c r="G134" s="13" t="s">
        <v>1</v>
      </c>
      <c r="H134" s="13" t="s">
        <v>1</v>
      </c>
      <c r="I134" s="13" t="s">
        <v>1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">
      <c r="A135" s="13">
        <v>1</v>
      </c>
      <c r="C135" s="34" t="s">
        <v>80</v>
      </c>
      <c r="D135" s="25"/>
      <c r="E135" s="10"/>
      <c r="F135" s="10"/>
      <c r="G135" s="10"/>
      <c r="H135" s="10"/>
      <c r="I135" s="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">
      <c r="A136" s="13">
        <v>2</v>
      </c>
      <c r="C136" s="26" t="str">
        <f t="shared" ref="C136:C147" si="12">C54</f>
        <v>January 2021</v>
      </c>
      <c r="D136" s="26"/>
      <c r="E136" s="36">
        <v>1077105.33</v>
      </c>
      <c r="F136" s="36">
        <v>111222.84</v>
      </c>
      <c r="G136" s="36">
        <v>85059.13</v>
      </c>
      <c r="H136" s="36">
        <v>295391.83</v>
      </c>
      <c r="I136" s="36">
        <v>-43467.659999999698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2">
      <c r="A137" s="13">
        <f t="shared" ref="A137:A160" si="13">1+A136</f>
        <v>3</v>
      </c>
      <c r="C137" s="26" t="str">
        <f t="shared" si="12"/>
        <v>February</v>
      </c>
      <c r="D137" s="26"/>
      <c r="E137" s="36">
        <v>979186.66</v>
      </c>
      <c r="F137" s="36">
        <v>101111.67999999999</v>
      </c>
      <c r="G137" s="36">
        <v>68047.31</v>
      </c>
      <c r="H137" s="36">
        <v>237737.53</v>
      </c>
      <c r="I137" s="36">
        <v>-43467.659999999698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">
      <c r="A138" s="13">
        <f t="shared" si="13"/>
        <v>4</v>
      </c>
      <c r="C138" s="26" t="str">
        <f t="shared" si="12"/>
        <v>March</v>
      </c>
      <c r="D138" s="26"/>
      <c r="E138" s="36">
        <v>881267.99</v>
      </c>
      <c r="F138" s="36">
        <v>91000.52</v>
      </c>
      <c r="G138" s="36">
        <v>51035.49</v>
      </c>
      <c r="H138" s="36">
        <v>177235.11</v>
      </c>
      <c r="I138" s="36">
        <v>-43467.659999999698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">
      <c r="A139" s="13">
        <f t="shared" si="13"/>
        <v>5</v>
      </c>
      <c r="C139" s="26" t="str">
        <f t="shared" si="12"/>
        <v>April</v>
      </c>
      <c r="D139" s="26"/>
      <c r="E139" s="36">
        <v>783349.32</v>
      </c>
      <c r="F139" s="36">
        <v>80889.36</v>
      </c>
      <c r="G139" s="36">
        <v>34023.67</v>
      </c>
      <c r="H139" s="36">
        <v>119580.81</v>
      </c>
      <c r="I139" s="36">
        <v>142090.04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x14ac:dyDescent="0.2">
      <c r="A140" s="13">
        <f t="shared" si="13"/>
        <v>6</v>
      </c>
      <c r="C140" s="26" t="str">
        <f t="shared" si="12"/>
        <v>May</v>
      </c>
      <c r="D140" s="26"/>
      <c r="E140" s="36">
        <v>685430.65</v>
      </c>
      <c r="F140" s="36">
        <v>70778.2</v>
      </c>
      <c r="G140" s="36">
        <v>17011.849999999999</v>
      </c>
      <c r="H140" s="36">
        <v>60502.45</v>
      </c>
      <c r="I140" s="36">
        <v>-42722.929999999702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2">
      <c r="A141" s="13">
        <f t="shared" si="13"/>
        <v>7</v>
      </c>
      <c r="C141" s="26" t="str">
        <f t="shared" si="12"/>
        <v>June</v>
      </c>
      <c r="D141" s="26"/>
      <c r="E141" s="36">
        <v>587511.98</v>
      </c>
      <c r="F141" s="36">
        <v>60667.040000000001</v>
      </c>
      <c r="G141" s="36">
        <v>183155.92</v>
      </c>
      <c r="H141" s="36">
        <v>664479.27</v>
      </c>
      <c r="I141" s="36">
        <v>-42722.929999999702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">
      <c r="A142" s="13">
        <f t="shared" si="13"/>
        <v>8</v>
      </c>
      <c r="C142" s="26" t="str">
        <f t="shared" si="12"/>
        <v>July</v>
      </c>
      <c r="D142" s="26"/>
      <c r="E142" s="36">
        <v>489593.31</v>
      </c>
      <c r="F142" s="36">
        <v>50555.88</v>
      </c>
      <c r="G142" s="36">
        <v>167892.93</v>
      </c>
      <c r="H142" s="36">
        <v>609106</v>
      </c>
      <c r="I142" s="36">
        <v>-42722.929999999702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">
      <c r="A143" s="13">
        <f t="shared" si="13"/>
        <v>9</v>
      </c>
      <c r="C143" s="26" t="str">
        <f t="shared" si="12"/>
        <v>August</v>
      </c>
      <c r="D143" s="26"/>
      <c r="E143" s="36">
        <v>391674.64</v>
      </c>
      <c r="F143" s="36">
        <v>40444.720000000001</v>
      </c>
      <c r="G143" s="36">
        <v>152629.94</v>
      </c>
      <c r="H143" s="36">
        <v>553732.73</v>
      </c>
      <c r="I143" s="36">
        <v>-56888.869999999697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2">
      <c r="A144" s="13">
        <f t="shared" si="13"/>
        <v>10</v>
      </c>
      <c r="C144" s="26" t="str">
        <f t="shared" si="12"/>
        <v>September</v>
      </c>
      <c r="D144" s="26"/>
      <c r="E144" s="36">
        <v>293755.96999999997</v>
      </c>
      <c r="F144" s="36">
        <v>30333.56</v>
      </c>
      <c r="G144" s="36">
        <v>137366.95000000001</v>
      </c>
      <c r="H144" s="36">
        <v>498359.46</v>
      </c>
      <c r="I144" s="36">
        <v>-1276899.93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2">
      <c r="A145" s="13">
        <f t="shared" si="13"/>
        <v>11</v>
      </c>
      <c r="C145" s="26" t="str">
        <f t="shared" si="12"/>
        <v>October</v>
      </c>
      <c r="D145" s="26"/>
      <c r="E145" s="36">
        <v>195837.3</v>
      </c>
      <c r="F145" s="36">
        <v>20222.400000000001</v>
      </c>
      <c r="G145" s="36">
        <v>122103.96</v>
      </c>
      <c r="H145" s="36">
        <v>470542</v>
      </c>
      <c r="I145" s="36">
        <v>979160.61999999895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">
      <c r="A146" s="13">
        <f t="shared" si="13"/>
        <v>12</v>
      </c>
      <c r="C146" s="26" t="str">
        <f t="shared" si="12"/>
        <v>November</v>
      </c>
      <c r="D146" s="26"/>
      <c r="E146" s="36">
        <v>97918.63</v>
      </c>
      <c r="F146" s="36">
        <v>10111.24</v>
      </c>
      <c r="G146" s="36">
        <v>106840.97</v>
      </c>
      <c r="H146" s="36">
        <v>415168.73</v>
      </c>
      <c r="I146" s="36">
        <v>2414954.29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">
      <c r="A147" s="13">
        <f t="shared" si="13"/>
        <v>13</v>
      </c>
      <c r="C147" s="26" t="str">
        <f t="shared" si="12"/>
        <v>December 2021</v>
      </c>
      <c r="D147" s="26"/>
      <c r="E147" s="36">
        <v>-0.04</v>
      </c>
      <c r="F147" s="36">
        <v>0.08</v>
      </c>
      <c r="G147" s="36">
        <v>91577.98</v>
      </c>
      <c r="H147" s="36">
        <v>359795.46</v>
      </c>
      <c r="I147" s="36">
        <v>842560.48000000103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">
      <c r="A148" s="13">
        <f t="shared" si="13"/>
        <v>14</v>
      </c>
      <c r="C148" s="26"/>
      <c r="D148" s="26"/>
      <c r="E148" s="36"/>
      <c r="F148" s="36"/>
      <c r="G148" s="36"/>
      <c r="H148" s="36"/>
      <c r="I148" s="36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">
      <c r="A149" s="13">
        <f t="shared" si="13"/>
        <v>15</v>
      </c>
      <c r="C149" s="26" t="str">
        <f t="shared" ref="C149:C160" si="14">C67</f>
        <v>January 2022</v>
      </c>
      <c r="D149" s="26"/>
      <c r="E149" s="36">
        <v>1417455.38</v>
      </c>
      <c r="F149" s="36">
        <v>102148.83</v>
      </c>
      <c r="G149" s="36">
        <v>76314.990000000005</v>
      </c>
      <c r="H149" s="36">
        <v>276866.38</v>
      </c>
      <c r="I149" s="36">
        <v>-38454.580000000104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">
      <c r="A150" s="13">
        <f t="shared" si="13"/>
        <v>16</v>
      </c>
      <c r="C150" s="26" t="str">
        <f t="shared" si="14"/>
        <v>February</v>
      </c>
      <c r="D150" s="26"/>
      <c r="E150" s="36">
        <v>1288595.8</v>
      </c>
      <c r="F150" s="36">
        <v>92862.58</v>
      </c>
      <c r="G150" s="36">
        <v>61052</v>
      </c>
      <c r="H150" s="36">
        <v>221493.11</v>
      </c>
      <c r="I150" s="36">
        <v>-37801.269999999997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x14ac:dyDescent="0.2">
      <c r="A151" s="13">
        <f t="shared" si="13"/>
        <v>17</v>
      </c>
      <c r="C151" s="26" t="str">
        <f t="shared" si="14"/>
        <v>March</v>
      </c>
      <c r="D151" s="26"/>
      <c r="E151" s="36">
        <v>1159736.22</v>
      </c>
      <c r="F151" s="36">
        <v>83576.33</v>
      </c>
      <c r="G151" s="36">
        <v>45789.01</v>
      </c>
      <c r="H151" s="36">
        <v>166119.84</v>
      </c>
      <c r="I151" s="36">
        <v>-39229.680000000197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x14ac:dyDescent="0.2">
      <c r="A152" s="13">
        <f t="shared" si="13"/>
        <v>18</v>
      </c>
      <c r="C152" s="26" t="str">
        <f t="shared" si="14"/>
        <v>April</v>
      </c>
      <c r="D152" s="26"/>
      <c r="E152" s="36">
        <v>1030876.64</v>
      </c>
      <c r="F152" s="36">
        <v>74290.080000000002</v>
      </c>
      <c r="G152" s="36">
        <v>30526.02</v>
      </c>
      <c r="H152" s="36">
        <v>112136.57</v>
      </c>
      <c r="I152" s="36">
        <v>375128.21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x14ac:dyDescent="0.2">
      <c r="A153" s="13">
        <f t="shared" si="13"/>
        <v>19</v>
      </c>
      <c r="C153" s="26" t="str">
        <f t="shared" si="14"/>
        <v>May</v>
      </c>
      <c r="D153" s="26"/>
      <c r="E153" s="36">
        <v>902017.06</v>
      </c>
      <c r="F153" s="36">
        <v>65003.83</v>
      </c>
      <c r="G153" s="36">
        <v>15263.03</v>
      </c>
      <c r="H153" s="36">
        <v>56763.3</v>
      </c>
      <c r="I153" s="36">
        <v>649791.4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">
      <c r="A154" s="13">
        <f t="shared" si="13"/>
        <v>20</v>
      </c>
      <c r="C154" s="26" t="str">
        <f t="shared" si="14"/>
        <v>June</v>
      </c>
      <c r="D154" s="26"/>
      <c r="E154" s="36">
        <v>773157.48</v>
      </c>
      <c r="F154" s="36">
        <v>55717.58</v>
      </c>
      <c r="G154" s="36">
        <v>160493.95000000001</v>
      </c>
      <c r="H154" s="36">
        <v>555854.81999999995</v>
      </c>
      <c r="I154" s="36">
        <v>-17627.370000000101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x14ac:dyDescent="0.2">
      <c r="A155" s="13">
        <f t="shared" si="13"/>
        <v>21</v>
      </c>
      <c r="C155" s="26" t="str">
        <f t="shared" si="14"/>
        <v>July</v>
      </c>
      <c r="D155" s="26"/>
      <c r="E155" s="36">
        <v>644297.9</v>
      </c>
      <c r="F155" s="36">
        <v>46431.33</v>
      </c>
      <c r="G155" s="36">
        <v>147119.45000000001</v>
      </c>
      <c r="H155" s="36">
        <v>509533.58</v>
      </c>
      <c r="I155" s="36">
        <v>-17882.639999999701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x14ac:dyDescent="0.2">
      <c r="A156" s="13">
        <f t="shared" si="13"/>
        <v>22</v>
      </c>
      <c r="C156" s="26" t="str">
        <f t="shared" si="14"/>
        <v>August</v>
      </c>
      <c r="D156" s="26"/>
      <c r="E156" s="36">
        <v>515438.32</v>
      </c>
      <c r="F156" s="36">
        <v>37145.08</v>
      </c>
      <c r="G156" s="36">
        <v>133744.95000000001</v>
      </c>
      <c r="H156" s="36">
        <v>463212.34</v>
      </c>
      <c r="I156" s="36">
        <f>6982117.36-7000000</f>
        <v>-17882.639999999665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2">
      <c r="A157" s="13">
        <f t="shared" si="13"/>
        <v>23</v>
      </c>
      <c r="C157" s="26" t="str">
        <f t="shared" si="14"/>
        <v>September</v>
      </c>
      <c r="D157" s="26"/>
      <c r="E157" s="36">
        <v>386578.74</v>
      </c>
      <c r="F157" s="36">
        <v>27858.83</v>
      </c>
      <c r="G157" s="36">
        <v>120370.45</v>
      </c>
      <c r="H157" s="36">
        <v>416891.1</v>
      </c>
      <c r="I157" s="36">
        <v>-17882.6400000006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2">
      <c r="A158" s="13">
        <f t="shared" si="13"/>
        <v>24</v>
      </c>
      <c r="C158" s="26" t="str">
        <f t="shared" si="14"/>
        <v>October</v>
      </c>
      <c r="D158" s="26"/>
      <c r="E158" s="36">
        <v>257719.16</v>
      </c>
      <c r="F158" s="36">
        <v>18572.580000000002</v>
      </c>
      <c r="G158" s="36">
        <v>106995.95</v>
      </c>
      <c r="H158" s="36">
        <v>370569.86</v>
      </c>
      <c r="I158" s="36">
        <v>-17882.6400000006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">
      <c r="A159" s="13">
        <f t="shared" si="13"/>
        <v>25</v>
      </c>
      <c r="C159" s="26" t="str">
        <f t="shared" si="14"/>
        <v>November</v>
      </c>
      <c r="D159" s="26"/>
      <c r="E159" s="36">
        <v>128859.58</v>
      </c>
      <c r="F159" s="36">
        <v>9286.33</v>
      </c>
      <c r="G159" s="36">
        <v>93621.45</v>
      </c>
      <c r="H159" s="36">
        <v>324248.62</v>
      </c>
      <c r="I159" s="36">
        <v>-17882.6400000006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x14ac:dyDescent="0.2">
      <c r="A160" s="13">
        <f t="shared" si="13"/>
        <v>26</v>
      </c>
      <c r="C160" s="26" t="str">
        <f t="shared" si="14"/>
        <v>December 2022</v>
      </c>
      <c r="D160" s="26"/>
      <c r="E160" s="36">
        <v>0</v>
      </c>
      <c r="F160" s="36">
        <v>0.08</v>
      </c>
      <c r="G160" s="36">
        <v>80246.95</v>
      </c>
      <c r="H160" s="36">
        <v>277927.38</v>
      </c>
      <c r="I160" s="36">
        <v>-18062.8900000006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x14ac:dyDescent="0.2">
      <c r="A161" s="13"/>
      <c r="B161" s="2"/>
      <c r="C161" s="2"/>
      <c r="D161" s="2"/>
      <c r="E161" s="2"/>
      <c r="F161" s="2"/>
      <c r="G161" s="2"/>
      <c r="H161" s="2"/>
      <c r="I161" s="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x14ac:dyDescent="0.2">
      <c r="A162" s="13"/>
      <c r="B162" s="2" t="s">
        <v>33</v>
      </c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x14ac:dyDescent="0.2">
      <c r="A165" s="6" t="s">
        <v>82</v>
      </c>
      <c r="B165" s="23"/>
      <c r="C165" s="23"/>
      <c r="D165" s="2"/>
      <c r="E165" s="3"/>
      <c r="F165" s="3"/>
      <c r="G165" s="3"/>
      <c r="H165" s="3"/>
      <c r="I165" s="6" t="s">
        <v>2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2">
      <c r="A166" s="6" t="s">
        <v>83</v>
      </c>
      <c r="B166" s="23"/>
      <c r="C166" s="23"/>
      <c r="D166" s="19"/>
      <c r="E166" s="3"/>
      <c r="F166" s="3"/>
      <c r="G166" s="3"/>
      <c r="H166" s="3"/>
      <c r="I166" s="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2">
      <c r="A167" s="2" t="s">
        <v>81</v>
      </c>
      <c r="B167" s="23"/>
      <c r="C167" s="23"/>
      <c r="D167" s="19"/>
      <c r="E167" s="3"/>
      <c r="F167" s="3"/>
      <c r="G167" s="3"/>
      <c r="H167" s="3"/>
      <c r="I167" s="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x14ac:dyDescent="0.2">
      <c r="A168" s="11" t="s">
        <v>57</v>
      </c>
      <c r="B168" s="23"/>
      <c r="C168" s="23"/>
      <c r="D168" s="1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x14ac:dyDescent="0.2">
      <c r="A169" s="52" t="s">
        <v>79</v>
      </c>
      <c r="B169" s="23"/>
      <c r="C169" s="23"/>
      <c r="D169" s="19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2">
      <c r="A170" s="2"/>
      <c r="B170" s="23"/>
      <c r="C170" s="23"/>
      <c r="D170" s="19"/>
      <c r="E170" s="18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">
      <c r="A171" s="2"/>
      <c r="B171" s="23"/>
      <c r="C171" s="23"/>
      <c r="D171" s="19"/>
      <c r="E171" s="18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x14ac:dyDescent="0.2">
      <c r="A172" s="2"/>
      <c r="B172" s="23"/>
      <c r="C172" s="23"/>
      <c r="D172" s="19"/>
      <c r="E172" s="18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2">
      <c r="A173" s="2"/>
      <c r="B173" s="2"/>
      <c r="C173" s="2"/>
      <c r="E173" s="30" t="s">
        <v>58</v>
      </c>
      <c r="F173" s="30"/>
      <c r="G173" s="13"/>
      <c r="H173" s="24" t="s">
        <v>3</v>
      </c>
      <c r="I173" s="13" t="s">
        <v>59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x14ac:dyDescent="0.2">
      <c r="A174" s="13" t="s">
        <v>0</v>
      </c>
      <c r="B174" s="2"/>
      <c r="C174" s="2"/>
      <c r="E174" s="17"/>
      <c r="F174" s="17"/>
      <c r="G174" s="13" t="s">
        <v>60</v>
      </c>
      <c r="H174" s="17" t="s">
        <v>61</v>
      </c>
      <c r="I174" s="17" t="s">
        <v>61</v>
      </c>
      <c r="L174" s="2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2">
      <c r="A175" s="14" t="s">
        <v>12</v>
      </c>
      <c r="C175" s="14" t="s">
        <v>31</v>
      </c>
      <c r="E175" s="14" t="s">
        <v>62</v>
      </c>
      <c r="F175" s="14" t="s">
        <v>63</v>
      </c>
      <c r="G175" s="14" t="s">
        <v>64</v>
      </c>
      <c r="H175" s="14" t="s">
        <v>65</v>
      </c>
      <c r="I175" s="14" t="s">
        <v>66</v>
      </c>
      <c r="L175" s="2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x14ac:dyDescent="0.2">
      <c r="A176" s="6"/>
      <c r="C176" s="2"/>
      <c r="E176" s="13" t="s">
        <v>1</v>
      </c>
      <c r="F176" s="13" t="s">
        <v>1</v>
      </c>
      <c r="G176" s="13" t="s">
        <v>1</v>
      </c>
      <c r="H176" s="13" t="s">
        <v>1</v>
      </c>
      <c r="I176" s="13" t="s">
        <v>1</v>
      </c>
      <c r="L176" s="2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x14ac:dyDescent="0.2">
      <c r="A177" s="13">
        <v>1</v>
      </c>
      <c r="C177" s="34" t="s">
        <v>80</v>
      </c>
      <c r="E177" s="31"/>
      <c r="F177" s="31"/>
      <c r="G177" s="10"/>
      <c r="H177" s="10"/>
      <c r="I177" s="7"/>
      <c r="L177" s="2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x14ac:dyDescent="0.2">
      <c r="A178" s="13">
        <v>2</v>
      </c>
      <c r="C178" s="26" t="str">
        <f t="shared" ref="C178:C189" si="15">C54</f>
        <v>January 2021</v>
      </c>
      <c r="E178" s="36">
        <v>11539791.43</v>
      </c>
      <c r="F178" s="36">
        <v>4008479.24</v>
      </c>
      <c r="G178" s="36">
        <v>8711057.9299999997</v>
      </c>
      <c r="H178" s="36">
        <v>0</v>
      </c>
      <c r="I178" s="36">
        <v>0</v>
      </c>
      <c r="L178" s="2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2">
      <c r="A179" s="13">
        <f t="shared" ref="A179:A202" si="16">1+A178</f>
        <v>3</v>
      </c>
      <c r="C179" s="26" t="str">
        <f t="shared" si="15"/>
        <v>February</v>
      </c>
      <c r="E179" s="36">
        <v>9828379.3599999994</v>
      </c>
      <c r="F179" s="36">
        <v>2434124.2999999998</v>
      </c>
      <c r="G179" s="36">
        <v>8695604.3499999996</v>
      </c>
      <c r="H179" s="36">
        <v>0</v>
      </c>
      <c r="I179" s="36">
        <v>0</v>
      </c>
      <c r="L179" s="2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x14ac:dyDescent="0.2">
      <c r="A180" s="13">
        <f t="shared" si="16"/>
        <v>4</v>
      </c>
      <c r="C180" s="26" t="str">
        <f t="shared" si="15"/>
        <v>March</v>
      </c>
      <c r="E180" s="36">
        <v>8713274.0500000007</v>
      </c>
      <c r="F180" s="36">
        <v>3515691.01</v>
      </c>
      <c r="G180" s="36">
        <v>9217986.3900000006</v>
      </c>
      <c r="H180" s="36">
        <v>0</v>
      </c>
      <c r="I180" s="36">
        <v>0</v>
      </c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x14ac:dyDescent="0.2">
      <c r="A181" s="13">
        <f t="shared" si="16"/>
        <v>5</v>
      </c>
      <c r="C181" s="26" t="str">
        <f t="shared" si="15"/>
        <v>April</v>
      </c>
      <c r="E181" s="36">
        <v>7791588.4900000002</v>
      </c>
      <c r="F181" s="36">
        <v>2893025.78</v>
      </c>
      <c r="G181" s="36">
        <v>9123685.8300000001</v>
      </c>
      <c r="H181" s="36">
        <v>0</v>
      </c>
      <c r="I181" s="36">
        <v>0</v>
      </c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x14ac:dyDescent="0.2">
      <c r="A182" s="13">
        <f t="shared" si="16"/>
        <v>6</v>
      </c>
      <c r="C182" s="26" t="str">
        <f t="shared" si="15"/>
        <v>May</v>
      </c>
      <c r="E182" s="36">
        <v>6481989.25</v>
      </c>
      <c r="F182" s="36">
        <v>2552876.81</v>
      </c>
      <c r="G182" s="36">
        <v>9108847.0899999999</v>
      </c>
      <c r="H182" s="36">
        <v>0</v>
      </c>
      <c r="I182" s="36">
        <v>0</v>
      </c>
      <c r="L182" s="1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x14ac:dyDescent="0.2">
      <c r="A183" s="13">
        <f t="shared" si="16"/>
        <v>7</v>
      </c>
      <c r="C183" s="26" t="str">
        <f t="shared" si="15"/>
        <v>June</v>
      </c>
      <c r="E183" s="36">
        <v>5522550.5800000001</v>
      </c>
      <c r="F183" s="36">
        <v>4263211.63</v>
      </c>
      <c r="G183" s="36">
        <v>9016251.5</v>
      </c>
      <c r="H183" s="36">
        <v>0</v>
      </c>
      <c r="I183" s="36">
        <v>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2">
      <c r="A184" s="13">
        <f t="shared" si="16"/>
        <v>8</v>
      </c>
      <c r="C184" s="26" t="str">
        <f t="shared" si="15"/>
        <v>July</v>
      </c>
      <c r="E184" s="36">
        <v>5475582.6500000004</v>
      </c>
      <c r="F184" s="36">
        <v>3585557.51</v>
      </c>
      <c r="G184" s="36">
        <v>8844197.8200000003</v>
      </c>
      <c r="H184" s="36">
        <v>0</v>
      </c>
      <c r="I184" s="36">
        <v>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">
      <c r="A185" s="13">
        <f t="shared" si="16"/>
        <v>9</v>
      </c>
      <c r="C185" s="26" t="str">
        <f t="shared" si="15"/>
        <v>August</v>
      </c>
      <c r="E185" s="36">
        <v>7850545.9800000004</v>
      </c>
      <c r="F185" s="36">
        <v>2763406.99</v>
      </c>
      <c r="G185" s="36">
        <v>8785221.1400000006</v>
      </c>
      <c r="H185" s="36">
        <v>0</v>
      </c>
      <c r="I185" s="36">
        <v>0</v>
      </c>
      <c r="L185" s="2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x14ac:dyDescent="0.2">
      <c r="A186" s="13">
        <f t="shared" si="16"/>
        <v>10</v>
      </c>
      <c r="C186" s="26" t="str">
        <f t="shared" si="15"/>
        <v>September</v>
      </c>
      <c r="E186" s="36">
        <v>10233281.720000001</v>
      </c>
      <c r="F186" s="36">
        <v>0.02</v>
      </c>
      <c r="G186" s="36">
        <v>8744477.8399999999</v>
      </c>
      <c r="H186" s="36">
        <v>0</v>
      </c>
      <c r="I186" s="36">
        <v>0</v>
      </c>
      <c r="L186" s="2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x14ac:dyDescent="0.2">
      <c r="A187" s="13">
        <f t="shared" si="16"/>
        <v>11</v>
      </c>
      <c r="C187" s="26" t="str">
        <f t="shared" si="15"/>
        <v>October</v>
      </c>
      <c r="E187" s="36">
        <v>10559404.4</v>
      </c>
      <c r="F187" s="36">
        <v>0.02</v>
      </c>
      <c r="G187" s="36">
        <v>8744477.8399999999</v>
      </c>
      <c r="H187" s="36">
        <v>0</v>
      </c>
      <c r="I187" s="36">
        <v>0</v>
      </c>
      <c r="L187" s="2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2">
      <c r="A188" s="13">
        <f t="shared" si="16"/>
        <v>12</v>
      </c>
      <c r="C188" s="26" t="str">
        <f t="shared" si="15"/>
        <v>November</v>
      </c>
      <c r="E188" s="36">
        <v>10714234.73</v>
      </c>
      <c r="F188" s="36">
        <v>2506970.21</v>
      </c>
      <c r="G188" s="36">
        <v>8655427.8900000006</v>
      </c>
      <c r="H188" s="36">
        <v>0</v>
      </c>
      <c r="I188" s="36">
        <v>0</v>
      </c>
      <c r="L188" s="2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x14ac:dyDescent="0.2">
      <c r="A189" s="13">
        <f t="shared" si="16"/>
        <v>13</v>
      </c>
      <c r="C189" s="26" t="str">
        <f t="shared" si="15"/>
        <v>December 2021</v>
      </c>
      <c r="E189" s="36">
        <v>14360219.75</v>
      </c>
      <c r="F189" s="36">
        <v>4618161.6500000004</v>
      </c>
      <c r="G189" s="36">
        <v>9223022.5399999991</v>
      </c>
      <c r="H189" s="36">
        <v>0</v>
      </c>
      <c r="I189" s="36">
        <v>0</v>
      </c>
      <c r="L189" s="2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x14ac:dyDescent="0.2">
      <c r="A190" s="13">
        <f t="shared" si="16"/>
        <v>14</v>
      </c>
      <c r="C190" s="26"/>
      <c r="E190" s="36"/>
      <c r="F190" s="36"/>
      <c r="G190" s="36"/>
      <c r="H190" s="36"/>
      <c r="I190" s="36"/>
      <c r="L190" s="2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2">
      <c r="A191" s="13">
        <f t="shared" si="16"/>
        <v>15</v>
      </c>
      <c r="C191" s="26" t="str">
        <f t="shared" ref="C191:C202" si="17">C67</f>
        <v>January 2022</v>
      </c>
      <c r="E191" s="36">
        <v>12580822.85</v>
      </c>
      <c r="F191" s="36">
        <v>4198708.72</v>
      </c>
      <c r="G191" s="36">
        <v>9335620.0399999991</v>
      </c>
      <c r="H191" s="36">
        <v>0</v>
      </c>
      <c r="I191" s="36">
        <v>0</v>
      </c>
      <c r="L191" s="2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2">
      <c r="A192" s="13">
        <f t="shared" si="16"/>
        <v>16</v>
      </c>
      <c r="C192" s="26" t="str">
        <f t="shared" si="17"/>
        <v>February</v>
      </c>
      <c r="E192" s="36">
        <v>13077347.130000001</v>
      </c>
      <c r="F192" s="36">
        <v>2443140.0099999998</v>
      </c>
      <c r="G192" s="36">
        <v>9237321.2400000002</v>
      </c>
      <c r="H192" s="36">
        <v>0</v>
      </c>
      <c r="I192" s="36">
        <v>0</v>
      </c>
      <c r="L192" s="2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x14ac:dyDescent="0.2">
      <c r="A193" s="13">
        <f t="shared" si="16"/>
        <v>17</v>
      </c>
      <c r="C193" s="26" t="str">
        <f t="shared" si="17"/>
        <v>March</v>
      </c>
      <c r="E193" s="36">
        <v>12226619.890000001</v>
      </c>
      <c r="F193" s="36">
        <v>3266499.35</v>
      </c>
      <c r="G193" s="36">
        <v>9352847.4800000004</v>
      </c>
      <c r="H193" s="36">
        <v>0</v>
      </c>
      <c r="I193" s="36">
        <v>0</v>
      </c>
      <c r="L193" s="2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x14ac:dyDescent="0.2">
      <c r="A194" s="13">
        <f t="shared" si="16"/>
        <v>18</v>
      </c>
      <c r="C194" s="26" t="str">
        <f t="shared" si="17"/>
        <v>April</v>
      </c>
      <c r="E194" s="36">
        <v>13103839.279999999</v>
      </c>
      <c r="F194" s="36">
        <v>933432.63</v>
      </c>
      <c r="G194" s="36">
        <v>9468141.0099999998</v>
      </c>
      <c r="H194" s="36">
        <v>0</v>
      </c>
      <c r="I194" s="36">
        <v>0</v>
      </c>
      <c r="L194" s="26"/>
      <c r="M194" s="3"/>
      <c r="N194" s="9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x14ac:dyDescent="0.2">
      <c r="A195" s="13">
        <f t="shared" si="16"/>
        <v>19</v>
      </c>
      <c r="C195" s="26" t="str">
        <f t="shared" si="17"/>
        <v>May</v>
      </c>
      <c r="E195" s="36">
        <v>10887178.83</v>
      </c>
      <c r="F195" s="36">
        <v>3898966.09</v>
      </c>
      <c r="G195" s="36">
        <v>9495981.2300000004</v>
      </c>
      <c r="H195" s="36">
        <v>0</v>
      </c>
      <c r="I195" s="36">
        <v>0</v>
      </c>
      <c r="L195" s="26"/>
      <c r="M195" s="3"/>
      <c r="N195" s="9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2">
      <c r="A196" s="13">
        <f t="shared" si="16"/>
        <v>20</v>
      </c>
      <c r="C196" s="26" t="str">
        <f t="shared" si="17"/>
        <v>June</v>
      </c>
      <c r="E196" s="36">
        <v>10636707.529999999</v>
      </c>
      <c r="F196" s="36">
        <v>3538322.25</v>
      </c>
      <c r="G196" s="36">
        <v>9759260.6600000001</v>
      </c>
      <c r="H196" s="36">
        <v>0</v>
      </c>
      <c r="I196" s="36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x14ac:dyDescent="0.2">
      <c r="A197" s="13">
        <f t="shared" si="16"/>
        <v>21</v>
      </c>
      <c r="C197" s="26" t="str">
        <f t="shared" si="17"/>
        <v>July</v>
      </c>
      <c r="E197" s="36">
        <v>9810522.1899999995</v>
      </c>
      <c r="F197" s="36">
        <v>3983723.63</v>
      </c>
      <c r="G197" s="36">
        <v>9799684.9199999999</v>
      </c>
      <c r="H197" s="36">
        <v>0</v>
      </c>
      <c r="I197" s="36">
        <v>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2">
      <c r="A198" s="13">
        <f t="shared" si="16"/>
        <v>22</v>
      </c>
      <c r="C198" s="26" t="str">
        <f t="shared" si="17"/>
        <v>August</v>
      </c>
      <c r="E198" s="36">
        <v>12965125.800000001</v>
      </c>
      <c r="F198" s="36">
        <v>3512231.04</v>
      </c>
      <c r="G198" s="36">
        <v>9583208.0199999996</v>
      </c>
      <c r="H198" s="36">
        <v>0</v>
      </c>
      <c r="I198" s="36">
        <v>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2">
      <c r="A199" s="13">
        <f t="shared" si="16"/>
        <v>23</v>
      </c>
      <c r="C199" s="26" t="str">
        <f t="shared" si="17"/>
        <v>September</v>
      </c>
      <c r="E199" s="36">
        <v>18033082.719999999</v>
      </c>
      <c r="F199" s="36">
        <v>-9777.4699999999993</v>
      </c>
      <c r="G199" s="36">
        <v>9401764.5999999996</v>
      </c>
      <c r="H199" s="36">
        <v>0</v>
      </c>
      <c r="I199" s="36">
        <v>0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x14ac:dyDescent="0.2">
      <c r="A200" s="13">
        <f t="shared" si="16"/>
        <v>24</v>
      </c>
      <c r="C200" s="26" t="str">
        <f t="shared" si="17"/>
        <v>October</v>
      </c>
      <c r="E200" s="36">
        <v>19011126.510000002</v>
      </c>
      <c r="F200" s="36">
        <v>5069090.5199999996</v>
      </c>
      <c r="G200" s="36">
        <v>9676446.3900000006</v>
      </c>
      <c r="H200" s="36">
        <v>0</v>
      </c>
      <c r="I200" s="36">
        <v>0</v>
      </c>
      <c r="L200" s="2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x14ac:dyDescent="0.2">
      <c r="A201" s="13">
        <f t="shared" si="16"/>
        <v>25</v>
      </c>
      <c r="C201" s="26" t="str">
        <f t="shared" si="17"/>
        <v>November</v>
      </c>
      <c r="E201" s="36">
        <v>22289437.109999999</v>
      </c>
      <c r="F201" s="36">
        <v>8019148.6399999997</v>
      </c>
      <c r="G201" s="36">
        <v>9644283.2799999993</v>
      </c>
      <c r="H201" s="36">
        <v>0</v>
      </c>
      <c r="I201" s="36">
        <v>0</v>
      </c>
      <c r="L201" s="2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x14ac:dyDescent="0.2">
      <c r="A202" s="13">
        <f t="shared" si="16"/>
        <v>26</v>
      </c>
      <c r="C202" s="26" t="str">
        <f t="shared" si="17"/>
        <v>December 2022</v>
      </c>
      <c r="E202" s="36">
        <v>22401620.760000002</v>
      </c>
      <c r="F202" s="36">
        <v>11031094.82</v>
      </c>
      <c r="G202" s="36">
        <v>5175424.13</v>
      </c>
      <c r="H202" s="36">
        <v>0</v>
      </c>
      <c r="I202" s="36">
        <v>0</v>
      </c>
      <c r="L202" s="2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x14ac:dyDescent="0.2">
      <c r="A203" s="13"/>
      <c r="B203" s="2"/>
      <c r="C203" s="2"/>
      <c r="D203" s="28"/>
      <c r="E203" s="18"/>
      <c r="F203" s="19"/>
      <c r="G203" s="18"/>
      <c r="H203" s="18"/>
      <c r="I203" s="3"/>
      <c r="J203" s="3"/>
      <c r="K203" s="3"/>
      <c r="L203" s="26"/>
      <c r="M203" s="3"/>
      <c r="N203" s="9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x14ac:dyDescent="0.2">
      <c r="A204" s="13"/>
      <c r="B204" s="2" t="s">
        <v>33</v>
      </c>
      <c r="C204" s="2"/>
      <c r="D204" s="28"/>
      <c r="E204" s="18"/>
      <c r="F204" s="19"/>
      <c r="G204" s="18"/>
      <c r="H204" s="1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x14ac:dyDescent="0.2">
      <c r="A205" s="13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x14ac:dyDescent="0.2">
      <c r="A207" s="6" t="s">
        <v>82</v>
      </c>
      <c r="B207" s="23"/>
      <c r="C207" s="23"/>
      <c r="D207" s="2"/>
      <c r="E207" s="3"/>
      <c r="F207" s="3"/>
      <c r="G207" s="3"/>
      <c r="H207" s="6" t="s">
        <v>6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x14ac:dyDescent="0.2">
      <c r="A208" s="6" t="s">
        <v>83</v>
      </c>
      <c r="B208" s="23"/>
      <c r="C208" s="23"/>
      <c r="D208" s="19"/>
      <c r="E208" s="3"/>
      <c r="F208" s="3"/>
      <c r="G208" s="3"/>
      <c r="H208" s="3"/>
      <c r="I208" s="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2">
      <c r="A209" s="2" t="s">
        <v>81</v>
      </c>
      <c r="B209" s="23"/>
      <c r="C209" s="23"/>
      <c r="D209" s="19"/>
      <c r="E209" s="3"/>
      <c r="F209" s="3"/>
      <c r="G209" s="3"/>
      <c r="H209" s="3"/>
      <c r="I209" s="1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2">
      <c r="A210" s="11" t="s">
        <v>67</v>
      </c>
      <c r="B210" s="23"/>
      <c r="C210" s="23"/>
      <c r="D210" s="1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x14ac:dyDescent="0.2">
      <c r="A211" s="52" t="s">
        <v>79</v>
      </c>
      <c r="B211" s="23"/>
      <c r="C211" s="23"/>
      <c r="D211" s="19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2">
      <c r="A212" s="2"/>
      <c r="B212" s="23"/>
      <c r="C212" s="23"/>
      <c r="D212" s="19"/>
      <c r="E212" s="18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x14ac:dyDescent="0.2">
      <c r="A213" s="2"/>
      <c r="B213" s="23"/>
      <c r="C213" s="23"/>
      <c r="D213" s="19"/>
      <c r="E213" s="18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2">
      <c r="A214" s="2"/>
      <c r="B214" s="23"/>
      <c r="C214" s="23"/>
      <c r="D214" s="19"/>
      <c r="E214" s="18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2">
      <c r="A215" s="2"/>
      <c r="B215" s="2"/>
      <c r="C215" s="2"/>
      <c r="D215" s="24"/>
      <c r="E215" s="24"/>
      <c r="F215" s="24"/>
      <c r="G215" s="24"/>
      <c r="H215" s="13"/>
      <c r="I215" s="13"/>
      <c r="J215" s="1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x14ac:dyDescent="0.2">
      <c r="A216" s="13" t="s">
        <v>0</v>
      </c>
      <c r="B216" s="2"/>
      <c r="C216" s="2"/>
      <c r="D216" s="17"/>
      <c r="E216" s="54" t="s">
        <v>68</v>
      </c>
      <c r="F216" s="53" t="s">
        <v>69</v>
      </c>
      <c r="G216" s="53" t="s">
        <v>69</v>
      </c>
      <c r="H216" s="58" t="s">
        <v>29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2">
      <c r="A217" s="14" t="s">
        <v>12</v>
      </c>
      <c r="C217" s="14" t="s">
        <v>31</v>
      </c>
      <c r="D217" s="14"/>
      <c r="E217" s="56" t="s">
        <v>70</v>
      </c>
      <c r="F217" s="56" t="s">
        <v>71</v>
      </c>
      <c r="G217" s="56" t="s">
        <v>72</v>
      </c>
      <c r="H217" s="56" t="s">
        <v>73</v>
      </c>
      <c r="K217" s="3"/>
      <c r="L217" s="3"/>
      <c r="M217" s="3"/>
      <c r="X217" s="3"/>
    </row>
    <row r="218" spans="1:24" x14ac:dyDescent="0.2">
      <c r="A218" s="6"/>
      <c r="C218" s="2"/>
      <c r="D218" s="13"/>
      <c r="E218" s="53" t="s">
        <v>1</v>
      </c>
      <c r="F218" s="53" t="s">
        <v>1</v>
      </c>
      <c r="G218" s="53" t="s">
        <v>1</v>
      </c>
      <c r="H218" s="53" t="s">
        <v>1</v>
      </c>
      <c r="K218" s="3"/>
      <c r="L218" s="3"/>
      <c r="M218" s="3"/>
      <c r="X218" s="3"/>
    </row>
    <row r="219" spans="1:24" x14ac:dyDescent="0.2">
      <c r="A219" s="13">
        <v>1</v>
      </c>
      <c r="C219" s="34" t="s">
        <v>80</v>
      </c>
      <c r="D219" s="31"/>
      <c r="E219" s="59"/>
      <c r="F219" s="60"/>
      <c r="G219" s="60"/>
      <c r="H219" s="60"/>
      <c r="K219" s="3"/>
      <c r="L219" s="3"/>
      <c r="M219" s="3"/>
      <c r="X219" s="3"/>
    </row>
    <row r="220" spans="1:24" x14ac:dyDescent="0.2">
      <c r="A220" s="13">
        <v>2</v>
      </c>
      <c r="C220" s="26" t="str">
        <f t="shared" ref="C220:C231" si="18">C54</f>
        <v>January 2021</v>
      </c>
      <c r="D220" s="18"/>
      <c r="E220" s="36">
        <v>0</v>
      </c>
      <c r="F220" s="36">
        <v>0</v>
      </c>
      <c r="G220" s="36">
        <v>0</v>
      </c>
      <c r="H220" s="61">
        <f t="shared" ref="H220:H231" si="19">SUM(E220:G220)</f>
        <v>0</v>
      </c>
      <c r="K220" s="3"/>
      <c r="L220" s="3"/>
      <c r="M220" s="3"/>
      <c r="X220" s="3"/>
    </row>
    <row r="221" spans="1:24" x14ac:dyDescent="0.2">
      <c r="A221" s="13">
        <f t="shared" ref="A221:A244" si="20">1+A220</f>
        <v>3</v>
      </c>
      <c r="C221" s="26" t="str">
        <f t="shared" si="18"/>
        <v>February</v>
      </c>
      <c r="D221" s="18"/>
      <c r="E221" s="36">
        <v>0</v>
      </c>
      <c r="F221" s="36">
        <v>0</v>
      </c>
      <c r="G221" s="36">
        <v>0</v>
      </c>
      <c r="H221" s="61">
        <f t="shared" si="19"/>
        <v>0</v>
      </c>
      <c r="K221" s="3"/>
      <c r="L221" s="3"/>
      <c r="M221" s="3"/>
      <c r="X221" s="3"/>
    </row>
    <row r="222" spans="1:24" x14ac:dyDescent="0.2">
      <c r="A222" s="13">
        <f t="shared" si="20"/>
        <v>4</v>
      </c>
      <c r="C222" s="26" t="str">
        <f t="shared" si="18"/>
        <v>March</v>
      </c>
      <c r="D222" s="18"/>
      <c r="E222" s="36">
        <v>0</v>
      </c>
      <c r="F222" s="36">
        <v>0</v>
      </c>
      <c r="G222" s="36">
        <v>0</v>
      </c>
      <c r="H222" s="61">
        <f t="shared" si="19"/>
        <v>0</v>
      </c>
      <c r="K222" s="3"/>
      <c r="L222" s="3"/>
      <c r="M222" s="3"/>
      <c r="X222" s="3"/>
    </row>
    <row r="223" spans="1:24" x14ac:dyDescent="0.2">
      <c r="A223" s="13">
        <f t="shared" si="20"/>
        <v>5</v>
      </c>
      <c r="C223" s="26" t="str">
        <f t="shared" si="18"/>
        <v>April</v>
      </c>
      <c r="D223" s="18"/>
      <c r="E223" s="36">
        <v>0</v>
      </c>
      <c r="F223" s="36">
        <v>0</v>
      </c>
      <c r="G223" s="36">
        <v>0</v>
      </c>
      <c r="H223" s="61">
        <f t="shared" si="19"/>
        <v>0</v>
      </c>
      <c r="K223" s="3"/>
      <c r="L223" s="3"/>
      <c r="M223" s="3"/>
      <c r="X223" s="3"/>
    </row>
    <row r="224" spans="1:24" x14ac:dyDescent="0.2">
      <c r="A224" s="13">
        <f t="shared" si="20"/>
        <v>6</v>
      </c>
      <c r="C224" s="26" t="str">
        <f t="shared" si="18"/>
        <v>May</v>
      </c>
      <c r="D224" s="18"/>
      <c r="E224" s="36">
        <v>0</v>
      </c>
      <c r="F224" s="36">
        <v>0</v>
      </c>
      <c r="G224" s="36">
        <v>0</v>
      </c>
      <c r="H224" s="61">
        <f t="shared" si="19"/>
        <v>0</v>
      </c>
      <c r="K224" s="3"/>
      <c r="L224" s="3"/>
      <c r="M224" s="3"/>
      <c r="X224" s="3"/>
    </row>
    <row r="225" spans="1:24" x14ac:dyDescent="0.2">
      <c r="A225" s="13">
        <f t="shared" si="20"/>
        <v>7</v>
      </c>
      <c r="C225" s="26" t="str">
        <f t="shared" si="18"/>
        <v>June</v>
      </c>
      <c r="D225" s="18"/>
      <c r="E225" s="36">
        <v>0</v>
      </c>
      <c r="F225" s="36">
        <v>0</v>
      </c>
      <c r="G225" s="36">
        <v>0</v>
      </c>
      <c r="H225" s="61">
        <f t="shared" si="19"/>
        <v>0</v>
      </c>
      <c r="K225" s="3"/>
      <c r="L225" s="3"/>
      <c r="M225" s="3"/>
      <c r="X225" s="3"/>
    </row>
    <row r="226" spans="1:24" x14ac:dyDescent="0.2">
      <c r="A226" s="13">
        <f t="shared" si="20"/>
        <v>8</v>
      </c>
      <c r="C226" s="26" t="str">
        <f t="shared" si="18"/>
        <v>July</v>
      </c>
      <c r="D226" s="18"/>
      <c r="E226" s="36">
        <v>0</v>
      </c>
      <c r="F226" s="36">
        <v>0</v>
      </c>
      <c r="G226" s="36">
        <v>0</v>
      </c>
      <c r="H226" s="61">
        <f t="shared" si="19"/>
        <v>0</v>
      </c>
      <c r="K226" s="3"/>
      <c r="L226" s="3"/>
      <c r="M226" s="3"/>
      <c r="X226" s="3"/>
    </row>
    <row r="227" spans="1:24" x14ac:dyDescent="0.2">
      <c r="A227" s="13">
        <f t="shared" si="20"/>
        <v>9</v>
      </c>
      <c r="C227" s="26" t="str">
        <f t="shared" si="18"/>
        <v>August</v>
      </c>
      <c r="D227" s="18"/>
      <c r="E227" s="36">
        <v>0</v>
      </c>
      <c r="F227" s="36">
        <v>0</v>
      </c>
      <c r="G227" s="36">
        <v>0</v>
      </c>
      <c r="H227" s="61">
        <f t="shared" si="19"/>
        <v>0</v>
      </c>
      <c r="K227" s="3"/>
      <c r="L227" s="3"/>
      <c r="M227" s="3"/>
      <c r="X227" s="3"/>
    </row>
    <row r="228" spans="1:24" x14ac:dyDescent="0.2">
      <c r="A228" s="13">
        <f t="shared" si="20"/>
        <v>10</v>
      </c>
      <c r="C228" s="26" t="str">
        <f t="shared" si="18"/>
        <v>September</v>
      </c>
      <c r="D228" s="18"/>
      <c r="E228" s="36">
        <v>0</v>
      </c>
      <c r="F228" s="36">
        <v>0</v>
      </c>
      <c r="G228" s="36">
        <v>0</v>
      </c>
      <c r="H228" s="61">
        <f t="shared" si="19"/>
        <v>0</v>
      </c>
      <c r="K228" s="3"/>
      <c r="L228" s="3"/>
      <c r="M228" s="3"/>
      <c r="X228" s="3"/>
    </row>
    <row r="229" spans="1:24" x14ac:dyDescent="0.2">
      <c r="A229" s="13">
        <f t="shared" si="20"/>
        <v>11</v>
      </c>
      <c r="C229" s="26" t="str">
        <f t="shared" si="18"/>
        <v>October</v>
      </c>
      <c r="D229" s="18"/>
      <c r="E229" s="36">
        <v>0</v>
      </c>
      <c r="F229" s="36">
        <v>0</v>
      </c>
      <c r="G229" s="36">
        <v>0</v>
      </c>
      <c r="H229" s="61">
        <f t="shared" si="19"/>
        <v>0</v>
      </c>
      <c r="K229" s="3"/>
      <c r="L229" s="3"/>
      <c r="M229" s="3"/>
      <c r="X229" s="3"/>
    </row>
    <row r="230" spans="1:24" x14ac:dyDescent="0.2">
      <c r="A230" s="13">
        <f t="shared" si="20"/>
        <v>12</v>
      </c>
      <c r="C230" s="26" t="str">
        <f t="shared" si="18"/>
        <v>November</v>
      </c>
      <c r="D230" s="18"/>
      <c r="E230" s="36">
        <v>0</v>
      </c>
      <c r="F230" s="36">
        <v>0</v>
      </c>
      <c r="G230" s="36">
        <v>0</v>
      </c>
      <c r="H230" s="61">
        <f t="shared" si="19"/>
        <v>0</v>
      </c>
      <c r="K230" s="3"/>
      <c r="L230" s="3"/>
      <c r="M230" s="3"/>
      <c r="X230" s="3"/>
    </row>
    <row r="231" spans="1:24" x14ac:dyDescent="0.2">
      <c r="A231" s="13">
        <f t="shared" si="20"/>
        <v>13</v>
      </c>
      <c r="C231" s="26" t="str">
        <f t="shared" si="18"/>
        <v>December 2021</v>
      </c>
      <c r="D231" s="18"/>
      <c r="E231" s="36">
        <v>0</v>
      </c>
      <c r="F231" s="36">
        <v>0</v>
      </c>
      <c r="G231" s="36">
        <v>0</v>
      </c>
      <c r="H231" s="61">
        <f t="shared" si="19"/>
        <v>0</v>
      </c>
      <c r="K231" s="3"/>
      <c r="L231" s="3"/>
      <c r="M231" s="3"/>
      <c r="X231" s="3"/>
    </row>
    <row r="232" spans="1:24" x14ac:dyDescent="0.2">
      <c r="A232" s="13">
        <f t="shared" si="20"/>
        <v>14</v>
      </c>
      <c r="C232" s="26"/>
      <c r="D232" s="18"/>
      <c r="E232" s="36"/>
      <c r="F232" s="36"/>
      <c r="G232" s="36"/>
      <c r="H232" s="61"/>
      <c r="K232" s="3"/>
      <c r="L232" s="3"/>
      <c r="M232" s="3"/>
      <c r="X232" s="3"/>
    </row>
    <row r="233" spans="1:24" x14ac:dyDescent="0.2">
      <c r="A233" s="13">
        <f t="shared" si="20"/>
        <v>15</v>
      </c>
      <c r="C233" s="26" t="str">
        <f t="shared" ref="C233:C244" si="21">C67</f>
        <v>January 2022</v>
      </c>
      <c r="D233" s="18"/>
      <c r="E233" s="36">
        <v>0</v>
      </c>
      <c r="F233" s="36">
        <v>0</v>
      </c>
      <c r="G233" s="36">
        <v>0</v>
      </c>
      <c r="H233" s="61">
        <f t="shared" ref="H233:H244" si="22">SUM(E233:G233)</f>
        <v>0</v>
      </c>
      <c r="K233" s="3"/>
      <c r="L233" s="3"/>
      <c r="M233" s="3"/>
      <c r="X233" s="3"/>
    </row>
    <row r="234" spans="1:24" x14ac:dyDescent="0.2">
      <c r="A234" s="13">
        <f t="shared" si="20"/>
        <v>16</v>
      </c>
      <c r="C234" s="26" t="str">
        <f t="shared" si="21"/>
        <v>February</v>
      </c>
      <c r="D234" s="18"/>
      <c r="E234" s="36">
        <v>0</v>
      </c>
      <c r="F234" s="36">
        <v>0</v>
      </c>
      <c r="G234" s="36">
        <v>0</v>
      </c>
      <c r="H234" s="61">
        <f t="shared" si="22"/>
        <v>0</v>
      </c>
      <c r="K234" s="3"/>
      <c r="L234" s="3"/>
      <c r="M234" s="3"/>
      <c r="X234" s="3"/>
    </row>
    <row r="235" spans="1:24" x14ac:dyDescent="0.2">
      <c r="A235" s="13">
        <f t="shared" si="20"/>
        <v>17</v>
      </c>
      <c r="C235" s="26" t="str">
        <f t="shared" si="21"/>
        <v>March</v>
      </c>
      <c r="D235" s="18"/>
      <c r="E235" s="36">
        <v>0</v>
      </c>
      <c r="F235" s="36">
        <v>0</v>
      </c>
      <c r="G235" s="36">
        <v>0</v>
      </c>
      <c r="H235" s="61">
        <f t="shared" si="22"/>
        <v>0</v>
      </c>
      <c r="K235" s="22"/>
      <c r="L235" s="3"/>
      <c r="M235" s="3"/>
      <c r="X235" s="3"/>
    </row>
    <row r="236" spans="1:24" x14ac:dyDescent="0.2">
      <c r="A236" s="13">
        <f t="shared" si="20"/>
        <v>18</v>
      </c>
      <c r="C236" s="26" t="str">
        <f t="shared" si="21"/>
        <v>April</v>
      </c>
      <c r="D236" s="18"/>
      <c r="E236" s="36">
        <v>0</v>
      </c>
      <c r="F236" s="36">
        <v>0</v>
      </c>
      <c r="G236" s="36">
        <v>0</v>
      </c>
      <c r="H236" s="61">
        <f t="shared" si="22"/>
        <v>0</v>
      </c>
      <c r="K236" s="22"/>
      <c r="L236" s="3"/>
      <c r="M236" s="3"/>
      <c r="X236" s="3"/>
    </row>
    <row r="237" spans="1:24" x14ac:dyDescent="0.2">
      <c r="A237" s="13">
        <f t="shared" si="20"/>
        <v>19</v>
      </c>
      <c r="C237" s="26" t="str">
        <f t="shared" si="21"/>
        <v>May</v>
      </c>
      <c r="D237" s="18"/>
      <c r="E237" s="36">
        <v>0</v>
      </c>
      <c r="F237" s="36">
        <v>0</v>
      </c>
      <c r="G237" s="36">
        <v>0</v>
      </c>
      <c r="H237" s="61">
        <f t="shared" si="22"/>
        <v>0</v>
      </c>
      <c r="K237" s="22"/>
      <c r="L237" s="3"/>
      <c r="M237" s="3"/>
      <c r="X237" s="3"/>
    </row>
    <row r="238" spans="1:24" x14ac:dyDescent="0.2">
      <c r="A238" s="13">
        <f t="shared" si="20"/>
        <v>20</v>
      </c>
      <c r="C238" s="26" t="str">
        <f t="shared" si="21"/>
        <v>June</v>
      </c>
      <c r="D238" s="18"/>
      <c r="E238" s="36">
        <v>0</v>
      </c>
      <c r="F238" s="36">
        <v>0</v>
      </c>
      <c r="G238" s="36">
        <v>0</v>
      </c>
      <c r="H238" s="61">
        <f t="shared" si="22"/>
        <v>0</v>
      </c>
      <c r="K238" s="32"/>
      <c r="L238" s="3"/>
      <c r="M238" s="3"/>
      <c r="X238" s="3"/>
    </row>
    <row r="239" spans="1:24" x14ac:dyDescent="0.2">
      <c r="A239" s="13">
        <f t="shared" si="20"/>
        <v>21</v>
      </c>
      <c r="C239" s="26" t="str">
        <f t="shared" si="21"/>
        <v>July</v>
      </c>
      <c r="D239" s="18"/>
      <c r="E239" s="36">
        <v>0</v>
      </c>
      <c r="F239" s="36">
        <v>0</v>
      </c>
      <c r="G239" s="36">
        <v>0</v>
      </c>
      <c r="H239" s="61">
        <f t="shared" si="22"/>
        <v>0</v>
      </c>
      <c r="K239" s="22"/>
      <c r="L239" s="3"/>
      <c r="M239" s="3"/>
      <c r="X239" s="3"/>
    </row>
    <row r="240" spans="1:24" x14ac:dyDescent="0.2">
      <c r="A240" s="13">
        <f t="shared" si="20"/>
        <v>22</v>
      </c>
      <c r="C240" s="26" t="str">
        <f t="shared" si="21"/>
        <v>August</v>
      </c>
      <c r="D240" s="18"/>
      <c r="E240" s="36">
        <v>0</v>
      </c>
      <c r="F240" s="36">
        <v>0</v>
      </c>
      <c r="G240" s="36">
        <v>0</v>
      </c>
      <c r="H240" s="61">
        <f t="shared" si="22"/>
        <v>0</v>
      </c>
      <c r="K240" s="22"/>
      <c r="L240" s="3"/>
      <c r="M240" s="3"/>
      <c r="X240" s="3"/>
    </row>
    <row r="241" spans="1:24" x14ac:dyDescent="0.2">
      <c r="A241" s="13">
        <f t="shared" si="20"/>
        <v>23</v>
      </c>
      <c r="C241" s="26" t="str">
        <f t="shared" si="21"/>
        <v>September</v>
      </c>
      <c r="D241" s="18"/>
      <c r="E241" s="36">
        <v>0</v>
      </c>
      <c r="F241" s="36">
        <v>0</v>
      </c>
      <c r="G241" s="36">
        <v>0</v>
      </c>
      <c r="H241" s="61">
        <f t="shared" si="22"/>
        <v>0</v>
      </c>
      <c r="K241" s="33"/>
      <c r="L241" s="3"/>
      <c r="M241" s="3"/>
      <c r="X241" s="3"/>
    </row>
    <row r="242" spans="1:24" x14ac:dyDescent="0.2">
      <c r="A242" s="13">
        <f t="shared" si="20"/>
        <v>24</v>
      </c>
      <c r="C242" s="26" t="str">
        <f t="shared" si="21"/>
        <v>October</v>
      </c>
      <c r="D242" s="18"/>
      <c r="E242" s="36">
        <v>0</v>
      </c>
      <c r="F242" s="36">
        <v>0</v>
      </c>
      <c r="G242" s="36">
        <v>0</v>
      </c>
      <c r="H242" s="61">
        <f t="shared" si="22"/>
        <v>0</v>
      </c>
      <c r="K242" s="7"/>
      <c r="L242" s="3"/>
      <c r="M242" s="3"/>
      <c r="X242" s="3"/>
    </row>
    <row r="243" spans="1:24" x14ac:dyDescent="0.2">
      <c r="A243" s="13">
        <f t="shared" si="20"/>
        <v>25</v>
      </c>
      <c r="C243" s="26" t="str">
        <f t="shared" si="21"/>
        <v>November</v>
      </c>
      <c r="D243" s="18"/>
      <c r="E243" s="36">
        <v>0</v>
      </c>
      <c r="F243" s="36">
        <v>0</v>
      </c>
      <c r="G243" s="36">
        <v>0</v>
      </c>
      <c r="H243" s="61">
        <f t="shared" si="22"/>
        <v>0</v>
      </c>
      <c r="K243" s="3"/>
      <c r="L243" s="3"/>
      <c r="M243" s="3"/>
      <c r="X243" s="3"/>
    </row>
    <row r="244" spans="1:24" x14ac:dyDescent="0.2">
      <c r="A244" s="13">
        <f t="shared" si="20"/>
        <v>26</v>
      </c>
      <c r="C244" s="26" t="str">
        <f t="shared" si="21"/>
        <v>December 2022</v>
      </c>
      <c r="D244" s="18"/>
      <c r="E244" s="36">
        <v>0</v>
      </c>
      <c r="F244" s="36">
        <v>0</v>
      </c>
      <c r="G244" s="36">
        <v>0</v>
      </c>
      <c r="H244" s="61">
        <f t="shared" si="22"/>
        <v>0</v>
      </c>
      <c r="K244" s="3"/>
      <c r="L244" s="3"/>
      <c r="M244" s="3"/>
      <c r="X244" s="3"/>
    </row>
    <row r="245" spans="1:24" x14ac:dyDescent="0.2">
      <c r="A245" s="13"/>
      <c r="B245" s="2"/>
      <c r="C245" s="2"/>
      <c r="D245" s="28"/>
      <c r="E245" s="18"/>
      <c r="F245" s="19"/>
      <c r="G245" s="18"/>
      <c r="H245" s="18"/>
      <c r="I245" s="3"/>
      <c r="J245" s="3"/>
      <c r="K245" s="22"/>
      <c r="L245" s="3"/>
      <c r="M245" s="3"/>
      <c r="X245" s="3"/>
    </row>
    <row r="246" spans="1:24" x14ac:dyDescent="0.2">
      <c r="A246" s="13"/>
      <c r="B246" s="2" t="s">
        <v>74</v>
      </c>
      <c r="C246" s="2"/>
      <c r="D246" s="2"/>
      <c r="E246" s="2"/>
      <c r="F246" s="2"/>
      <c r="G246" s="2"/>
      <c r="H246" s="2"/>
      <c r="I246" s="3"/>
      <c r="J246" s="3"/>
      <c r="K246" s="32"/>
      <c r="L246" s="3"/>
      <c r="M246" s="3"/>
      <c r="X246" s="3"/>
    </row>
    <row r="247" spans="1:24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22"/>
      <c r="K247" s="22"/>
      <c r="L247" s="3"/>
      <c r="M247" s="3"/>
      <c r="X247" s="3"/>
    </row>
    <row r="248" spans="1:24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22"/>
      <c r="K248" s="22"/>
      <c r="L248" s="3"/>
      <c r="M248" s="3"/>
      <c r="X248" s="3"/>
    </row>
    <row r="249" spans="1:24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21"/>
      <c r="K249" s="33"/>
      <c r="L249" s="3"/>
      <c r="M249" s="3"/>
      <c r="X249" s="3"/>
    </row>
    <row r="250" spans="1:24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7"/>
      <c r="K250" s="7"/>
      <c r="L250" s="3"/>
      <c r="M250" s="3"/>
      <c r="X250" s="3"/>
    </row>
    <row r="251" spans="1:24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8"/>
      <c r="K251" s="8"/>
      <c r="L251" s="3"/>
      <c r="M251" s="3"/>
      <c r="X251" s="3"/>
    </row>
    <row r="252" spans="1:24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X252" s="3"/>
    </row>
    <row r="253" spans="1:24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5"/>
      <c r="K253" s="5"/>
      <c r="L253" s="3"/>
      <c r="M253" s="3"/>
      <c r="X253" s="3"/>
    </row>
    <row r="254" spans="1:24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X254" s="3"/>
    </row>
    <row r="255" spans="1:24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22"/>
      <c r="K255" s="22"/>
      <c r="L255" s="3"/>
      <c r="M255" s="3"/>
      <c r="X255" s="3"/>
    </row>
    <row r="256" spans="1:24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22"/>
      <c r="K256" s="22"/>
      <c r="L256" s="3"/>
      <c r="M256" s="3"/>
      <c r="X256" s="3"/>
    </row>
    <row r="257" spans="1:24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22"/>
      <c r="K257" s="22"/>
      <c r="L257" s="3"/>
      <c r="M257" s="3"/>
      <c r="N257" s="2"/>
      <c r="O257" s="2"/>
      <c r="P257" s="2"/>
      <c r="Q257" s="2"/>
      <c r="R257" s="2"/>
      <c r="S257" s="2"/>
      <c r="T257" s="2"/>
      <c r="U257" s="2"/>
      <c r="V257" s="2"/>
      <c r="W257" s="3"/>
      <c r="X257" s="3"/>
    </row>
    <row r="258" spans="1:24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22"/>
      <c r="K258" s="2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22"/>
      <c r="K259" s="2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</sheetData>
  <phoneticPr fontId="11" type="noConversion"/>
  <pageMargins left="0.75" right="0.5" top="1.25" bottom="0.5" header="0.8" footer="0"/>
  <pageSetup scale="50" fitToHeight="6" orientation="portrait" r:id="rId1"/>
  <headerFooter alignWithMargins="0">
    <oddHeader xml:space="preserve">&amp;R&amp;"Times New Roman,Bold"KyPSC Case No. 2022-00372
AG-DR-01-143 Attachment
Page &amp;P of &amp;N
</oddHeader>
  </headerFooter>
  <rowBreaks count="5" manualBreakCount="5">
    <brk id="42" max="16383" man="1"/>
    <brk id="82" max="16383" man="1"/>
    <brk id="122" max="16383" man="1"/>
    <brk id="164" max="16383" man="1"/>
    <brk id="20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Weatherston</Witness>
  </documentManagement>
</p:properties>
</file>

<file path=customXml/itemProps1.xml><?xml version="1.0" encoding="utf-8"?>
<ds:datastoreItem xmlns:ds="http://schemas.openxmlformats.org/officeDocument/2006/customXml" ds:itemID="{D21D09C1-A4D4-4076-9180-E076EADE08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3C30C-6BDA-4997-AD0C-B6063208F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22FE96-65D4-46C0-B0B6-2C4CDB04F3D7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745fd72d-7e83-4669-aadd-86863736241e"/>
    <ds:schemaRef ds:uri="http://schemas.microsoft.com/office/2006/documentManagement/types"/>
    <ds:schemaRef ds:uri="5ba878c6-b33b-4b7d-8b1a-66240161f5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WPB-5's</vt:lpstr>
      <vt:lpstr>'WPB-5''s'!Print_Area</vt:lpstr>
      <vt:lpstr>WPB_5.1b</vt:lpstr>
      <vt:lpstr>WPB_5.1d</vt:lpstr>
      <vt:lpstr>WPB_5.1h</vt:lpstr>
      <vt:lpstr>WPB_5.1i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Working Capital - WPB-5 format - Jan21 - Dec22</dc:subject>
  <dc:creator>Whisman, Julie</dc:creator>
  <cp:lastModifiedBy>Sunderman, Minna</cp:lastModifiedBy>
  <cp:lastPrinted>2023-01-23T23:33:15Z</cp:lastPrinted>
  <dcterms:created xsi:type="dcterms:W3CDTF">2023-01-17T19:26:53Z</dcterms:created>
  <dcterms:modified xsi:type="dcterms:W3CDTF">2023-01-25T23:36:46Z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