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STAFF 3rd Set Data Requests (34)/"/>
    </mc:Choice>
  </mc:AlternateContent>
  <xr:revisionPtr revIDLastSave="0" documentId="13_ncr:1_{F91BF982-A49E-4C74-B179-1AD686D498CC}" xr6:coauthVersionLast="47" xr6:coauthVersionMax="47" xr10:uidLastSave="{00000000-0000-0000-0000-000000000000}"/>
  <bookViews>
    <workbookView xWindow="-120" yWindow="-120" windowWidth="29040" windowHeight="15840" xr2:uid="{2FA56D6A-2C3A-4B07-A8B0-1D9AFA1690C1}"/>
  </bookViews>
  <sheets>
    <sheet name="SCH A Rate Base" sheetId="2" r:id="rId1"/>
    <sheet name="SCH_B1" sheetId="1" r:id="rId2"/>
  </sheets>
  <definedNames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 l="1"/>
  <c r="K20" i="2" s="1"/>
  <c r="I20" i="1"/>
  <c r="H26" i="2" l="1"/>
  <c r="I22" i="1" l="1"/>
  <c r="I42" i="1" s="1"/>
  <c r="J18" i="2" s="1"/>
  <c r="K18" i="2" s="1"/>
  <c r="J38" i="1"/>
  <c r="J36" i="1"/>
  <c r="J20" i="1"/>
  <c r="J18" i="1"/>
  <c r="G22" i="1"/>
  <c r="K26" i="2" l="1"/>
  <c r="K22" i="2"/>
  <c r="K28" i="2" l="1"/>
  <c r="K32" i="2" s="1"/>
  <c r="J26" i="2"/>
  <c r="J28" i="1" l="1"/>
  <c r="J26" i="1"/>
  <c r="J22" i="1"/>
  <c r="J42" i="1" s="1"/>
  <c r="G42" i="1"/>
  <c r="H22" i="2" l="1"/>
  <c r="H28" i="2"/>
  <c r="H32" i="2" l="1"/>
  <c r="J32" i="2" s="1"/>
  <c r="J28" i="2"/>
</calcChain>
</file>

<file path=xl/sharedStrings.xml><?xml version="1.0" encoding="utf-8"?>
<sst xmlns="http://schemas.openxmlformats.org/spreadsheetml/2006/main" count="82" uniqueCount="57">
  <si>
    <t>JURISDICTIONAL RATE BASE SUMMARY</t>
  </si>
  <si>
    <t>.</t>
  </si>
  <si>
    <t>SCHEDULE B-1</t>
  </si>
  <si>
    <t>PAGE  1  OF  1</t>
  </si>
  <si>
    <t>SUPPORTING</t>
  </si>
  <si>
    <t>13 MONTH AVG.</t>
  </si>
  <si>
    <t>LINE</t>
  </si>
  <si>
    <t>SCHEDULE</t>
  </si>
  <si>
    <t>FORECAST</t>
  </si>
  <si>
    <t xml:space="preserve"> NO.</t>
  </si>
  <si>
    <t>RATE BASE COMPONENT</t>
  </si>
  <si>
    <t>REFERENCE</t>
  </si>
  <si>
    <t>PERIOD</t>
  </si>
  <si>
    <t>Adjusted Jurisdictional Plant in Service</t>
  </si>
  <si>
    <t>B-2</t>
  </si>
  <si>
    <t>Accumulated Depreciation and Amortization</t>
  </si>
  <si>
    <t>B-3 / B-3.2</t>
  </si>
  <si>
    <t>Net Plant in Service (Line 1 + Line 2)</t>
  </si>
  <si>
    <t>Construction Work in Progress</t>
  </si>
  <si>
    <t>B-4</t>
  </si>
  <si>
    <t>Cash Working Capital Allowance</t>
  </si>
  <si>
    <t>B-5</t>
  </si>
  <si>
    <t>Other Working Capital Allowances</t>
  </si>
  <si>
    <t>Other Items:</t>
  </si>
  <si>
    <t xml:space="preserve">      Customers' Advances for Construction</t>
  </si>
  <si>
    <t>B-6</t>
  </si>
  <si>
    <t xml:space="preserve">      Investment Tax Credits </t>
  </si>
  <si>
    <t xml:space="preserve">      Deferred Income Taxes</t>
  </si>
  <si>
    <t xml:space="preserve">      Excess ADIT</t>
  </si>
  <si>
    <t xml:space="preserve">      Other Rate Base Adjustments</t>
  </si>
  <si>
    <t>Jurisdictional Rate Base (Line 3 through Line 12)</t>
  </si>
  <si>
    <t>CASE NO. 2022-00372</t>
  </si>
  <si>
    <t>DUKE ENERGY KENTUCKY, INC.</t>
  </si>
  <si>
    <t>AS OF JUNE 30, 2024</t>
  </si>
  <si>
    <t>W/O ESM</t>
  </si>
  <si>
    <t xml:space="preserve"> </t>
  </si>
  <si>
    <t>ADJUSTMENT</t>
  </si>
  <si>
    <t>TO REMOVE</t>
  </si>
  <si>
    <t>PROPOSED ESM</t>
  </si>
  <si>
    <t>BASE RATE ROLL IN</t>
  </si>
  <si>
    <t>OVERALL FINANCIAL SUMMARY</t>
  </si>
  <si>
    <t>SCHEDULE A</t>
  </si>
  <si>
    <t>FORECASTED</t>
  </si>
  <si>
    <t>DESCRIPTION</t>
  </si>
  <si>
    <t>Rate Base</t>
  </si>
  <si>
    <t>B-1</t>
  </si>
  <si>
    <t>Operating Income</t>
  </si>
  <si>
    <t>C-2</t>
  </si>
  <si>
    <t>Earned Rate of Return (Line 2 / Line 1)</t>
  </si>
  <si>
    <t>Rate of Return</t>
  </si>
  <si>
    <t>J-1</t>
  </si>
  <si>
    <t>Required Operating Income (Line 1 x Line 4)</t>
  </si>
  <si>
    <t>Operating Income Deficiency (Line 5 - Line 2)</t>
  </si>
  <si>
    <t>Gross Revenue Conversion Factor</t>
  </si>
  <si>
    <t>H</t>
  </si>
  <si>
    <t>Revenue Deficiency (Line 6 x Line 7)</t>
  </si>
  <si>
    <t>FOR THE TWELVE MONTHS ENDED JUNE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</si>
</sst>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0.000%;\(0.000\)%"/>
    <numFmt numFmtId="165" formatCode="0.000%"/>
    <numFmt numFmtId="166" formatCode="0.0000000_)"/>
    <numFmt numFmtId="167" formatCode="_(&quot;$&quot;* #,##0.000000_);_(&quot;$&quot;* \(#,##0.000000\);_(&quot;$&quot;* &quot;-&quot;??_);_(@_)"/>
  </numFmts>
  <fonts count="10" x14ac:knownFonts="1">
    <font>
      <sz val="10"/>
      <name val="Arial"/>
      <family val="2"/>
    </font>
    <font>
      <sz val="12"/>
      <name val="Courier"/>
      <family val="3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2" applyFont="1" applyAlignment="1">
      <alignment horizontal="centerContinuous"/>
    </xf>
    <xf numFmtId="0" fontId="2" fillId="0" borderId="0" xfId="3" applyFont="1" applyAlignment="1">
      <alignment horizontal="centerContinuous"/>
    </xf>
    <xf numFmtId="0" fontId="4" fillId="0" borderId="0" xfId="1" applyFont="1" applyFill="1" applyAlignment="1" applyProtection="1">
      <alignment horizontal="centerContinuous"/>
    </xf>
    <xf numFmtId="0" fontId="2" fillId="0" borderId="0" xfId="2" applyFont="1"/>
    <xf numFmtId="0" fontId="2" fillId="0" borderId="0" xfId="2" applyFont="1" applyAlignment="1">
      <alignment horizontal="left"/>
    </xf>
    <xf numFmtId="0" fontId="2" fillId="0" borderId="1" xfId="2" applyFont="1" applyBorder="1" applyAlignment="1">
      <alignment horizontal="fill"/>
    </xf>
    <xf numFmtId="0" fontId="2" fillId="0" borderId="0" xfId="2" applyFont="1" applyAlignment="1">
      <alignment horizontal="fill"/>
    </xf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37" fontId="2" fillId="0" borderId="0" xfId="2" applyNumberFormat="1" applyFont="1" applyAlignment="1">
      <alignment horizontal="center"/>
    </xf>
    <xf numFmtId="37" fontId="2" fillId="0" borderId="0" xfId="2" applyNumberFormat="1" applyFont="1"/>
    <xf numFmtId="5" fontId="0" fillId="0" borderId="0" xfId="2" applyNumberFormat="1" applyFont="1" applyProtection="1">
      <protection locked="0"/>
    </xf>
    <xf numFmtId="5" fontId="6" fillId="0" borderId="0" xfId="2" applyNumberFormat="1" applyFont="1" applyProtection="1">
      <protection locked="0"/>
    </xf>
    <xf numFmtId="5" fontId="0" fillId="0" borderId="1" xfId="2" applyNumberFormat="1" applyFont="1" applyBorder="1" applyProtection="1">
      <protection locked="0"/>
    </xf>
    <xf numFmtId="37" fontId="2" fillId="0" borderId="0" xfId="2" quotePrefix="1" applyNumberFormat="1" applyFont="1" applyAlignment="1">
      <alignment horizontal="center"/>
    </xf>
    <xf numFmtId="0" fontId="2" fillId="0" borderId="0" xfId="0" applyFont="1"/>
    <xf numFmtId="5" fontId="7" fillId="0" borderId="0" xfId="2" applyNumberFormat="1" applyFont="1" applyProtection="1">
      <protection locked="0"/>
    </xf>
    <xf numFmtId="5" fontId="0" fillId="0" borderId="0" xfId="2" applyNumberFormat="1" applyFont="1"/>
    <xf numFmtId="5" fontId="8" fillId="0" borderId="0" xfId="2" applyNumberFormat="1" applyFont="1" applyProtection="1">
      <protection locked="0"/>
    </xf>
    <xf numFmtId="37" fontId="2" fillId="0" borderId="0" xfId="1" applyNumberFormat="1" applyFont="1" applyFill="1" applyAlignment="1" applyProtection="1">
      <alignment horizontal="center"/>
    </xf>
    <xf numFmtId="0" fontId="0" fillId="0" borderId="0" xfId="2" applyFont="1"/>
    <xf numFmtId="5" fontId="6" fillId="0" borderId="0" xfId="2" applyNumberFormat="1" applyFont="1"/>
    <xf numFmtId="5" fontId="0" fillId="0" borderId="1" xfId="2" applyNumberFormat="1" applyFont="1" applyBorder="1"/>
    <xf numFmtId="5" fontId="5" fillId="0" borderId="0" xfId="2" applyNumberFormat="1" applyFont="1"/>
    <xf numFmtId="5" fontId="0" fillId="0" borderId="2" xfId="2" applyNumberFormat="1" applyFont="1" applyBorder="1"/>
    <xf numFmtId="0" fontId="0" fillId="0" borderId="0" xfId="2" applyFont="1" applyAlignment="1">
      <alignment horizontal="right"/>
    </xf>
    <xf numFmtId="0" fontId="2" fillId="0" borderId="0" xfId="2" quotePrefix="1" applyFont="1"/>
    <xf numFmtId="37" fontId="0" fillId="0" borderId="0" xfId="0" applyNumberFormat="1"/>
    <xf numFmtId="37" fontId="0" fillId="0" borderId="1" xfId="0" applyNumberFormat="1" applyBorder="1"/>
    <xf numFmtId="5" fontId="0" fillId="0" borderId="0" xfId="0" applyNumberFormat="1"/>
    <xf numFmtId="0" fontId="0" fillId="0" borderId="1" xfId="0" applyBorder="1"/>
    <xf numFmtId="0" fontId="0" fillId="0" borderId="0" xfId="0" applyAlignment="1">
      <alignment horizontal="center"/>
    </xf>
    <xf numFmtId="37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4" applyFont="1" applyAlignment="1">
      <alignment horizontal="centerContinuous"/>
    </xf>
    <xf numFmtId="0" fontId="2" fillId="0" borderId="0" xfId="4" applyFont="1"/>
    <xf numFmtId="0" fontId="2" fillId="0" borderId="0" xfId="4" applyFont="1" applyAlignment="1">
      <alignment horizontal="left"/>
    </xf>
    <xf numFmtId="0" fontId="2" fillId="0" borderId="1" xfId="4" applyFont="1" applyBorder="1" applyAlignment="1">
      <alignment horizontal="fill"/>
    </xf>
    <xf numFmtId="0" fontId="2" fillId="0" borderId="1" xfId="4" applyFont="1" applyBorder="1"/>
    <xf numFmtId="0" fontId="2" fillId="0" borderId="0" xfId="4" applyFont="1" applyAlignment="1">
      <alignment horizontal="center"/>
    </xf>
    <xf numFmtId="0" fontId="9" fillId="0" borderId="0" xfId="0" applyFont="1"/>
    <xf numFmtId="37" fontId="2" fillId="0" borderId="0" xfId="4" applyNumberFormat="1" applyFont="1" applyAlignment="1">
      <alignment horizontal="center"/>
    </xf>
    <xf numFmtId="37" fontId="2" fillId="0" borderId="0" xfId="4" applyNumberFormat="1" applyFont="1"/>
    <xf numFmtId="164" fontId="2" fillId="0" borderId="0" xfId="4" applyNumberFormat="1" applyFont="1"/>
    <xf numFmtId="165" fontId="2" fillId="0" borderId="0" xfId="4" applyNumberFormat="1" applyFont="1"/>
    <xf numFmtId="166" fontId="2" fillId="0" borderId="0" xfId="4" applyNumberFormat="1" applyFont="1"/>
    <xf numFmtId="167" fontId="0" fillId="0" borderId="0" xfId="5" applyNumberFormat="1" applyFont="1" applyFill="1"/>
    <xf numFmtId="0" fontId="5" fillId="0" borderId="0" xfId="4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5" fontId="2" fillId="0" borderId="0" xfId="4" applyNumberFormat="1" applyFont="1"/>
    <xf numFmtId="5" fontId="2" fillId="0" borderId="0" xfId="0" applyNumberFormat="1" applyFont="1"/>
    <xf numFmtId="3" fontId="2" fillId="0" borderId="0" xfId="4" applyNumberFormat="1" applyFont="1"/>
    <xf numFmtId="0" fontId="0" fillId="0" borderId="0" xfId="0" applyAlignment="1">
      <alignment horizontal="right"/>
    </xf>
  </cellXfs>
  <cellStyles count="6">
    <cellStyle name="Currency 2" xfId="5" xr:uid="{B94C7CC7-BC3B-4946-A404-A082701EDDE3}"/>
    <cellStyle name="Hyperlink" xfId="1" builtinId="8"/>
    <cellStyle name="Normal" xfId="0" builtinId="0"/>
    <cellStyle name="Normal_SCH_A" xfId="4" xr:uid="{D90EF8E4-40E5-40CB-AC4D-79CED64740E4}"/>
    <cellStyle name="Normal_SCH_B1" xfId="2" xr:uid="{29DBBC9C-8248-4987-BF1D-560D13B5BAF6}"/>
    <cellStyle name="Normal_SCH_J1" xfId="3" xr:uid="{2306CC24-38C0-48E1-9875-82F336AAC0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4F45E-6201-40A3-817C-A7267786725A}">
  <sheetPr codeName="Sheet85">
    <tabColor rgb="FFFF0000"/>
    <pageSetUpPr fitToPage="1"/>
  </sheetPr>
  <dimension ref="A1:K105"/>
  <sheetViews>
    <sheetView tabSelected="1" view="pageLayout" zoomScaleNormal="100" workbookViewId="0">
      <selection activeCell="K2" sqref="K2"/>
    </sheetView>
  </sheetViews>
  <sheetFormatPr defaultColWidth="8" defaultRowHeight="12.75" x14ac:dyDescent="0.2"/>
  <cols>
    <col min="1" max="1" width="5.5703125" style="16" customWidth="1"/>
    <col min="2" max="2" width="1.42578125" style="16" customWidth="1"/>
    <col min="3" max="3" width="48.5703125" style="16" customWidth="1"/>
    <col min="4" max="4" width="1.5703125" style="16" customWidth="1"/>
    <col min="5" max="5" width="15.5703125" style="16" customWidth="1"/>
    <col min="6" max="6" width="1.5703125" style="16" customWidth="1"/>
    <col min="7" max="7" width="2.42578125" style="16" customWidth="1"/>
    <col min="8" max="8" width="20.5703125" style="16" customWidth="1"/>
    <col min="9" max="9" width="4" style="16" customWidth="1"/>
    <col min="10" max="10" width="19.42578125" style="16" bestFit="1" customWidth="1"/>
    <col min="11" max="11" width="16.140625" style="16" customWidth="1"/>
    <col min="12" max="16384" width="8" style="16"/>
  </cols>
  <sheetData>
    <row r="1" spans="1:11" x14ac:dyDescent="0.2">
      <c r="K1" s="54"/>
    </row>
    <row r="2" spans="1:11" x14ac:dyDescent="0.2">
      <c r="K2" s="54"/>
    </row>
    <row r="3" spans="1:11" x14ac:dyDescent="0.2">
      <c r="K3" s="54"/>
    </row>
    <row r="4" spans="1:11" x14ac:dyDescent="0.2">
      <c r="K4" s="54"/>
    </row>
    <row r="5" spans="1:11" x14ac:dyDescent="0.2">
      <c r="A5" s="1" t="s">
        <v>32</v>
      </c>
      <c r="B5" s="35"/>
      <c r="C5" s="35"/>
      <c r="D5" s="35"/>
      <c r="E5" s="35"/>
      <c r="F5" s="35"/>
      <c r="G5" s="35"/>
      <c r="H5" s="35"/>
      <c r="I5" s="36"/>
      <c r="J5" s="36"/>
    </row>
    <row r="6" spans="1:11" x14ac:dyDescent="0.2">
      <c r="A6" s="35" t="s">
        <v>31</v>
      </c>
      <c r="B6" s="35"/>
      <c r="C6" s="35"/>
      <c r="D6" s="35"/>
      <c r="E6" s="35"/>
      <c r="F6" s="35"/>
      <c r="G6" s="35"/>
      <c r="H6" s="35"/>
      <c r="I6" s="36"/>
      <c r="J6" s="36"/>
    </row>
    <row r="7" spans="1:11" x14ac:dyDescent="0.2">
      <c r="A7" s="35" t="s">
        <v>40</v>
      </c>
      <c r="B7" s="35"/>
      <c r="C7" s="35"/>
      <c r="D7" s="35"/>
      <c r="E7" s="35"/>
      <c r="F7" s="35"/>
      <c r="G7" s="35"/>
      <c r="H7" s="35"/>
      <c r="I7" s="36"/>
      <c r="J7" s="36"/>
    </row>
    <row r="8" spans="1:11" x14ac:dyDescent="0.2">
      <c r="A8" s="35" t="s">
        <v>56</v>
      </c>
      <c r="B8" s="35"/>
      <c r="C8" s="35"/>
      <c r="D8" s="35"/>
      <c r="E8" s="35"/>
      <c r="F8" s="35"/>
      <c r="G8" s="35"/>
      <c r="H8" s="35"/>
      <c r="I8" s="36"/>
      <c r="J8" s="36"/>
    </row>
    <row r="9" spans="1:11" x14ac:dyDescent="0.2">
      <c r="A9" s="3" t="s">
        <v>1</v>
      </c>
      <c r="B9" s="36"/>
      <c r="C9" s="36"/>
      <c r="D9" s="36"/>
      <c r="E9" s="36"/>
      <c r="F9" s="36"/>
      <c r="G9" s="36"/>
      <c r="H9" s="36"/>
      <c r="I9" s="36"/>
      <c r="J9" s="36"/>
    </row>
    <row r="10" spans="1:11" x14ac:dyDescent="0.2">
      <c r="A10" s="36"/>
      <c r="B10" s="36"/>
      <c r="C10" s="36"/>
      <c r="D10" s="36"/>
      <c r="E10" s="36"/>
      <c r="F10" s="36"/>
      <c r="G10" s="37" t="s">
        <v>41</v>
      </c>
      <c r="H10" s="36"/>
      <c r="I10" s="36"/>
      <c r="J10" s="36"/>
    </row>
    <row r="11" spans="1:11" x14ac:dyDescent="0.2">
      <c r="A11" s="36"/>
      <c r="B11" s="36"/>
      <c r="C11" s="36"/>
      <c r="D11" s="36"/>
      <c r="E11" s="36"/>
      <c r="F11" s="36"/>
      <c r="G11" s="37" t="s">
        <v>3</v>
      </c>
      <c r="H11" s="36"/>
      <c r="I11" s="36"/>
      <c r="J11" s="36"/>
    </row>
    <row r="12" spans="1:11" x14ac:dyDescent="0.2">
      <c r="A12" s="38"/>
      <c r="B12" s="38"/>
      <c r="C12" s="38"/>
      <c r="D12" s="38"/>
      <c r="E12" s="38"/>
      <c r="F12" s="38"/>
      <c r="G12" s="39"/>
      <c r="H12" s="38"/>
      <c r="I12" s="36"/>
      <c r="J12" s="36"/>
    </row>
    <row r="13" spans="1:11" x14ac:dyDescent="0.2">
      <c r="A13" s="36"/>
      <c r="B13" s="36"/>
      <c r="C13" s="36"/>
      <c r="D13" s="36"/>
      <c r="E13" s="40" t="s">
        <v>4</v>
      </c>
      <c r="F13" s="36"/>
      <c r="G13" s="35"/>
      <c r="H13" s="35"/>
      <c r="I13" s="36"/>
      <c r="J13" s="32" t="s">
        <v>36</v>
      </c>
      <c r="K13" s="40" t="s">
        <v>42</v>
      </c>
    </row>
    <row r="14" spans="1:11" x14ac:dyDescent="0.2">
      <c r="A14" s="40" t="s">
        <v>6</v>
      </c>
      <c r="B14" s="36"/>
      <c r="C14" s="36"/>
      <c r="D14" s="36"/>
      <c r="E14" s="40" t="s">
        <v>7</v>
      </c>
      <c r="F14" s="36"/>
      <c r="G14" s="36"/>
      <c r="H14" s="40" t="s">
        <v>42</v>
      </c>
      <c r="I14" s="36"/>
      <c r="J14" s="33" t="s">
        <v>37</v>
      </c>
      <c r="K14" s="40" t="s">
        <v>12</v>
      </c>
    </row>
    <row r="15" spans="1:11" x14ac:dyDescent="0.2">
      <c r="A15" s="40" t="s">
        <v>9</v>
      </c>
      <c r="B15" s="36"/>
      <c r="C15" s="40" t="s">
        <v>43</v>
      </c>
      <c r="D15" s="36"/>
      <c r="E15" s="40" t="s">
        <v>11</v>
      </c>
      <c r="F15" s="36"/>
      <c r="G15" s="36"/>
      <c r="H15" s="40" t="s">
        <v>12</v>
      </c>
      <c r="I15" s="36"/>
      <c r="J15" s="33" t="s">
        <v>38</v>
      </c>
      <c r="K15" s="49" t="s">
        <v>34</v>
      </c>
    </row>
    <row r="16" spans="1:11" x14ac:dyDescent="0.2">
      <c r="A16" s="38"/>
      <c r="B16" s="38"/>
      <c r="C16" s="38"/>
      <c r="D16" s="38"/>
      <c r="E16" s="38"/>
      <c r="F16" s="38"/>
      <c r="G16" s="38"/>
      <c r="H16" s="39"/>
      <c r="I16" s="36"/>
      <c r="J16" s="29" t="s">
        <v>39</v>
      </c>
      <c r="K16" s="50"/>
    </row>
    <row r="17" spans="1:11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41"/>
    </row>
    <row r="18" spans="1:11" x14ac:dyDescent="0.2">
      <c r="A18" s="40">
        <v>1</v>
      </c>
      <c r="B18" s="36"/>
      <c r="C18" s="36" t="s">
        <v>44</v>
      </c>
      <c r="D18" s="36"/>
      <c r="E18" s="42" t="s">
        <v>45</v>
      </c>
      <c r="F18" s="36"/>
      <c r="G18" s="36"/>
      <c r="H18" s="43">
        <v>1176674865</v>
      </c>
      <c r="I18" s="36"/>
      <c r="J18" s="51">
        <f>SCH_B1!I42</f>
        <v>-53795072</v>
      </c>
      <c r="K18" s="52">
        <f>H18+J18</f>
        <v>1122879793</v>
      </c>
    </row>
    <row r="19" spans="1:11" x14ac:dyDescent="0.2">
      <c r="A19" s="40"/>
      <c r="B19" s="36"/>
      <c r="C19" s="36"/>
      <c r="D19" s="36"/>
      <c r="E19" s="43"/>
      <c r="F19" s="36"/>
      <c r="G19" s="36"/>
      <c r="H19" s="36"/>
      <c r="I19" s="36"/>
      <c r="J19" s="36"/>
      <c r="K19" s="41"/>
    </row>
    <row r="20" spans="1:11" x14ac:dyDescent="0.2">
      <c r="A20" s="40">
        <v>2</v>
      </c>
      <c r="B20" s="36"/>
      <c r="C20" s="36" t="s">
        <v>46</v>
      </c>
      <c r="D20" s="36"/>
      <c r="E20" s="40" t="s">
        <v>47</v>
      </c>
      <c r="F20" s="36"/>
      <c r="G20" s="36"/>
      <c r="H20" s="43">
        <v>32212101</v>
      </c>
      <c r="I20" s="36"/>
      <c r="J20" s="53">
        <f>4248233+753895</f>
        <v>5002128</v>
      </c>
      <c r="K20" s="52">
        <f>H20+J20</f>
        <v>37214229</v>
      </c>
    </row>
    <row r="21" spans="1:11" x14ac:dyDescent="0.2">
      <c r="A21" s="40"/>
      <c r="B21" s="36"/>
      <c r="C21" s="36"/>
      <c r="D21" s="36"/>
      <c r="E21" s="36"/>
      <c r="F21" s="36"/>
      <c r="G21" s="36"/>
      <c r="H21" s="36"/>
      <c r="I21" s="36"/>
      <c r="J21" s="36"/>
    </row>
    <row r="22" spans="1:11" x14ac:dyDescent="0.2">
      <c r="A22" s="40">
        <v>3</v>
      </c>
      <c r="B22" s="36"/>
      <c r="C22" s="36" t="s">
        <v>48</v>
      </c>
      <c r="D22" s="36"/>
      <c r="E22" s="43"/>
      <c r="F22" s="36"/>
      <c r="G22" s="44"/>
      <c r="H22" s="44">
        <f>ROUND(H20/H18,5)</f>
        <v>2.7380000000000002E-2</v>
      </c>
      <c r="I22" s="36"/>
      <c r="J22" s="36"/>
      <c r="K22" s="44">
        <f>ROUND(K20/K18,5)</f>
        <v>3.3140000000000003E-2</v>
      </c>
    </row>
    <row r="23" spans="1:11" x14ac:dyDescent="0.2">
      <c r="A23" s="40"/>
      <c r="B23" s="36"/>
      <c r="C23" s="36"/>
      <c r="D23" s="36"/>
      <c r="E23" s="43"/>
      <c r="F23" s="36"/>
      <c r="G23" s="36"/>
      <c r="H23" s="36"/>
      <c r="I23" s="36"/>
      <c r="J23" s="36"/>
    </row>
    <row r="24" spans="1:11" x14ac:dyDescent="0.2">
      <c r="A24" s="40">
        <v>4</v>
      </c>
      <c r="B24" s="36"/>
      <c r="C24" s="36" t="s">
        <v>49</v>
      </c>
      <c r="D24" s="36"/>
      <c r="E24" s="40" t="s">
        <v>50</v>
      </c>
      <c r="F24" s="36"/>
      <c r="G24" s="36"/>
      <c r="H24" s="45">
        <v>7.5260000000000007E-2</v>
      </c>
      <c r="I24" s="36"/>
      <c r="J24" s="45" t="s">
        <v>35</v>
      </c>
      <c r="K24" s="45">
        <v>7.5260000000000007E-2</v>
      </c>
    </row>
    <row r="25" spans="1:11" x14ac:dyDescent="0.2">
      <c r="A25" s="40"/>
      <c r="B25" s="36"/>
      <c r="C25" s="36"/>
      <c r="D25" s="36"/>
      <c r="E25" s="43"/>
      <c r="F25" s="36"/>
      <c r="G25" s="36"/>
      <c r="H25" s="36"/>
      <c r="I25" s="36"/>
      <c r="J25" s="36"/>
      <c r="K25" s="36"/>
    </row>
    <row r="26" spans="1:11" x14ac:dyDescent="0.2">
      <c r="A26" s="40">
        <v>5</v>
      </c>
      <c r="B26" s="36"/>
      <c r="C26" s="36" t="s">
        <v>51</v>
      </c>
      <c r="D26" s="36"/>
      <c r="E26" s="43"/>
      <c r="F26" s="36"/>
      <c r="G26" s="36"/>
      <c r="H26" s="43">
        <f>ROUND(H18*H24,0)</f>
        <v>88556550</v>
      </c>
      <c r="I26" s="36"/>
      <c r="J26" s="43">
        <f>K26-H26</f>
        <v>-4048617</v>
      </c>
      <c r="K26" s="43">
        <f>ROUND(K18*K24,0)</f>
        <v>84507933</v>
      </c>
    </row>
    <row r="27" spans="1:11" x14ac:dyDescent="0.2">
      <c r="A27" s="40" t="s">
        <v>35</v>
      </c>
      <c r="B27" s="36"/>
      <c r="C27" s="36"/>
      <c r="D27" s="36"/>
      <c r="E27" s="43"/>
      <c r="F27" s="36"/>
      <c r="G27" s="36"/>
      <c r="H27" s="36"/>
      <c r="I27" s="36"/>
      <c r="J27" s="36"/>
      <c r="K27" s="36"/>
    </row>
    <row r="28" spans="1:11" x14ac:dyDescent="0.2">
      <c r="A28" s="40">
        <v>6</v>
      </c>
      <c r="B28" s="36"/>
      <c r="C28" s="36" t="s">
        <v>52</v>
      </c>
      <c r="D28" s="36"/>
      <c r="E28" s="43"/>
      <c r="F28" s="36"/>
      <c r="G28" s="36"/>
      <c r="H28" s="43">
        <f>H26-H20</f>
        <v>56344449</v>
      </c>
      <c r="I28" s="36"/>
      <c r="J28" s="43">
        <f>K28-H28</f>
        <v>-9050745</v>
      </c>
      <c r="K28" s="43">
        <f>K26-K20</f>
        <v>47293704</v>
      </c>
    </row>
    <row r="29" spans="1:11" x14ac:dyDescent="0.2">
      <c r="A29" s="40" t="s">
        <v>35</v>
      </c>
      <c r="B29" s="36"/>
      <c r="C29" s="36"/>
      <c r="D29" s="36"/>
      <c r="E29" s="43"/>
      <c r="F29" s="36"/>
      <c r="G29" s="36"/>
      <c r="H29" s="36"/>
      <c r="I29" s="36"/>
      <c r="J29" s="36"/>
      <c r="K29" s="36"/>
    </row>
    <row r="30" spans="1:11" x14ac:dyDescent="0.2">
      <c r="A30" s="40">
        <v>7</v>
      </c>
      <c r="B30" s="36"/>
      <c r="C30" s="36" t="s">
        <v>53</v>
      </c>
      <c r="D30" s="36"/>
      <c r="E30" s="42" t="s">
        <v>54</v>
      </c>
      <c r="F30" s="36"/>
      <c r="G30" s="36"/>
      <c r="H30" s="46">
        <v>1.3342383</v>
      </c>
      <c r="I30" s="36"/>
      <c r="J30" s="36"/>
      <c r="K30" s="46">
        <v>1.3342383</v>
      </c>
    </row>
    <row r="31" spans="1:11" x14ac:dyDescent="0.2">
      <c r="A31" s="40"/>
      <c r="B31" s="36"/>
      <c r="C31" s="36"/>
      <c r="D31" s="36"/>
      <c r="E31" s="43"/>
      <c r="F31" s="36"/>
      <c r="G31" s="36"/>
      <c r="H31" s="36"/>
      <c r="I31" s="36"/>
      <c r="J31" s="36"/>
      <c r="K31" s="36"/>
    </row>
    <row r="32" spans="1:11" x14ac:dyDescent="0.2">
      <c r="A32" s="40">
        <v>8</v>
      </c>
      <c r="B32" s="36"/>
      <c r="C32" s="36" t="s">
        <v>55</v>
      </c>
      <c r="D32" s="36"/>
      <c r="E32" s="43"/>
      <c r="F32" s="36"/>
      <c r="G32" s="36"/>
      <c r="H32" s="43">
        <f>ROUND(H30*H28,0)</f>
        <v>75176922</v>
      </c>
      <c r="I32" s="36"/>
      <c r="J32" s="43">
        <f>K32-H32</f>
        <v>-12075851</v>
      </c>
      <c r="K32" s="43">
        <f>ROUND(K30*K28,0)</f>
        <v>63101071</v>
      </c>
    </row>
    <row r="33" spans="1:11" x14ac:dyDescent="0.2">
      <c r="A33" s="40"/>
      <c r="B33" s="36"/>
      <c r="C33" s="36"/>
      <c r="D33" s="36"/>
      <c r="E33" s="36"/>
      <c r="F33" s="36"/>
      <c r="G33" s="36"/>
      <c r="H33" s="43"/>
      <c r="I33" s="36"/>
      <c r="J33" s="36"/>
      <c r="K33" s="43"/>
    </row>
    <row r="34" spans="1:11" x14ac:dyDescent="0.2">
      <c r="A34" s="36"/>
      <c r="B34" s="36"/>
      <c r="C34" s="36"/>
      <c r="D34" s="36"/>
      <c r="E34" s="36"/>
      <c r="F34" s="36"/>
      <c r="G34" s="36"/>
      <c r="H34" s="43"/>
      <c r="I34" s="36"/>
    </row>
    <row r="35" spans="1:11" x14ac:dyDescent="0.2">
      <c r="A35" s="36"/>
      <c r="B35" s="36"/>
      <c r="C35" s="36"/>
      <c r="D35" s="36"/>
      <c r="E35" s="36"/>
      <c r="F35" s="36"/>
      <c r="G35" s="36"/>
      <c r="H35" s="43"/>
      <c r="I35" s="36"/>
      <c r="J35" s="36"/>
    </row>
    <row r="36" spans="1:11" x14ac:dyDescent="0.2">
      <c r="A36" s="36"/>
      <c r="B36" s="36"/>
      <c r="C36" s="36"/>
      <c r="D36" s="36"/>
      <c r="E36" s="36"/>
      <c r="F36" s="36"/>
      <c r="G36" s="36"/>
      <c r="H36" s="43"/>
      <c r="I36" s="36"/>
      <c r="J36" s="36"/>
    </row>
    <row r="37" spans="1:11" x14ac:dyDescent="0.2">
      <c r="A37" s="36"/>
      <c r="B37" s="36"/>
      <c r="C37" s="36"/>
      <c r="D37" s="36"/>
      <c r="E37" s="36"/>
      <c r="F37" s="36"/>
      <c r="G37" s="36"/>
      <c r="H37" s="43"/>
      <c r="I37" s="36"/>
      <c r="J37" s="36"/>
    </row>
    <row r="38" spans="1:11" x14ac:dyDescent="0.2">
      <c r="A38" s="36"/>
      <c r="B38" s="36"/>
      <c r="C38" s="36"/>
      <c r="D38" s="36"/>
      <c r="E38" s="36"/>
      <c r="F38" s="36"/>
      <c r="G38" s="36"/>
      <c r="H38" s="43"/>
      <c r="I38" s="36"/>
      <c r="J38" s="36"/>
    </row>
    <row r="39" spans="1:11" x14ac:dyDescent="0.2">
      <c r="A39" s="36"/>
      <c r="B39" s="36"/>
      <c r="C39" s="36"/>
      <c r="D39" s="36"/>
      <c r="E39" s="36"/>
      <c r="F39" s="36"/>
      <c r="G39" s="36"/>
      <c r="H39" s="43"/>
      <c r="I39" s="36"/>
      <c r="J39" s="36"/>
    </row>
    <row r="40" spans="1:11" x14ac:dyDescent="0.2">
      <c r="A40" s="36"/>
      <c r="B40" s="36"/>
      <c r="C40" s="36"/>
      <c r="D40" s="36"/>
      <c r="E40" s="36"/>
      <c r="F40" s="36"/>
      <c r="G40" s="36"/>
      <c r="H40" s="43"/>
      <c r="I40" s="36"/>
      <c r="J40" s="36"/>
    </row>
    <row r="41" spans="1:11" x14ac:dyDescent="0.2">
      <c r="A41" s="36"/>
      <c r="B41" s="36"/>
      <c r="C41" s="36"/>
      <c r="D41" s="36"/>
      <c r="E41" s="36"/>
      <c r="F41" s="36"/>
      <c r="G41" s="36"/>
      <c r="H41" s="43"/>
      <c r="I41" s="36"/>
      <c r="J41" s="36"/>
    </row>
    <row r="42" spans="1:11" x14ac:dyDescent="0.2">
      <c r="A42" s="36"/>
      <c r="B42" s="36"/>
      <c r="C42" s="36"/>
      <c r="D42" s="36"/>
      <c r="E42" s="36"/>
      <c r="F42" s="36"/>
      <c r="G42" s="36"/>
      <c r="H42" s="43"/>
      <c r="I42" s="36"/>
      <c r="J42" s="36"/>
    </row>
    <row r="43" spans="1:11" x14ac:dyDescent="0.2">
      <c r="A43" s="36"/>
      <c r="B43" s="36"/>
      <c r="C43" s="36"/>
      <c r="D43" s="36"/>
      <c r="E43" s="36"/>
      <c r="F43" s="36"/>
      <c r="G43" s="36"/>
      <c r="H43" s="43"/>
      <c r="I43" s="36"/>
      <c r="J43" s="36"/>
    </row>
    <row r="44" spans="1:11" x14ac:dyDescent="0.2">
      <c r="A44" s="36"/>
      <c r="B44" s="36"/>
      <c r="C44" s="36"/>
      <c r="D44" s="36"/>
      <c r="E44" s="36"/>
      <c r="F44" s="36"/>
      <c r="G44" s="36"/>
      <c r="H44" s="43"/>
      <c r="I44" s="36"/>
      <c r="J44" s="36"/>
    </row>
    <row r="45" spans="1:11" x14ac:dyDescent="0.2">
      <c r="A45" s="36"/>
      <c r="B45" s="36"/>
      <c r="C45" s="36"/>
      <c r="D45" s="36"/>
      <c r="E45" s="36"/>
      <c r="F45" s="36"/>
      <c r="G45" s="36"/>
      <c r="H45" s="43"/>
      <c r="I45" s="36"/>
      <c r="J45" s="36"/>
    </row>
    <row r="46" spans="1:11" x14ac:dyDescent="0.2">
      <c r="A46" s="36"/>
      <c r="B46" s="36"/>
      <c r="C46" s="36"/>
      <c r="D46" s="36"/>
      <c r="E46" s="36"/>
      <c r="F46" s="36"/>
      <c r="G46" s="36"/>
      <c r="H46" s="43"/>
      <c r="I46" s="36"/>
      <c r="J46" s="36"/>
    </row>
    <row r="47" spans="1:11" x14ac:dyDescent="0.2">
      <c r="A47" s="36"/>
      <c r="B47" s="36"/>
      <c r="C47" s="36"/>
      <c r="D47" s="36"/>
      <c r="E47" s="36"/>
      <c r="F47" s="36"/>
      <c r="G47" s="36"/>
      <c r="H47" s="43"/>
      <c r="I47" s="36"/>
      <c r="J47" s="36"/>
    </row>
    <row r="48" spans="1:11" x14ac:dyDescent="0.2">
      <c r="A48" s="36"/>
      <c r="B48" s="36"/>
      <c r="C48" s="36"/>
      <c r="D48" s="36"/>
      <c r="E48" s="36"/>
      <c r="F48" s="36"/>
      <c r="G48" s="36"/>
      <c r="H48" s="43"/>
      <c r="I48" s="36"/>
      <c r="J48" s="36"/>
    </row>
    <row r="49" spans="1:10" x14ac:dyDescent="0.2">
      <c r="A49" s="36"/>
      <c r="B49" s="36"/>
      <c r="C49" s="36"/>
      <c r="D49" s="36"/>
      <c r="E49" s="36"/>
      <c r="F49" s="36"/>
      <c r="G49" s="36"/>
      <c r="H49" s="43"/>
      <c r="I49" s="36"/>
      <c r="J49" s="36"/>
    </row>
    <row r="50" spans="1:10" x14ac:dyDescent="0.2">
      <c r="A50" s="36"/>
      <c r="B50" s="36"/>
      <c r="C50" s="36"/>
      <c r="D50" s="36"/>
      <c r="E50" s="36"/>
      <c r="F50" s="36"/>
      <c r="G50" s="36"/>
      <c r="H50" s="43"/>
      <c r="I50" s="36"/>
      <c r="J50" s="36"/>
    </row>
    <row r="51" spans="1:10" x14ac:dyDescent="0.2">
      <c r="A51" s="36"/>
      <c r="B51" s="36"/>
      <c r="C51" s="36"/>
      <c r="D51" s="36"/>
      <c r="E51" s="36"/>
      <c r="F51" s="36"/>
      <c r="G51" s="36"/>
      <c r="H51" s="43"/>
      <c r="I51" s="36"/>
      <c r="J51" s="36"/>
    </row>
    <row r="52" spans="1:10" x14ac:dyDescent="0.2">
      <c r="A52" s="36"/>
      <c r="B52" s="36"/>
      <c r="C52" s="36"/>
      <c r="D52" s="36"/>
      <c r="E52" s="47"/>
      <c r="F52" s="36"/>
      <c r="G52" s="36"/>
      <c r="H52" s="43"/>
      <c r="I52" s="36"/>
      <c r="J52" s="36"/>
    </row>
    <row r="53" spans="1:10" x14ac:dyDescent="0.2">
      <c r="A53" s="36"/>
      <c r="B53" s="36"/>
      <c r="C53" s="36"/>
      <c r="D53" s="36"/>
      <c r="E53" s="36"/>
      <c r="F53" s="36"/>
      <c r="G53" s="36"/>
      <c r="H53" s="43"/>
      <c r="I53" s="36"/>
      <c r="J53" s="36"/>
    </row>
    <row r="54" spans="1:10" x14ac:dyDescent="0.2">
      <c r="A54" s="36"/>
      <c r="B54" s="36"/>
      <c r="C54" s="36"/>
      <c r="D54" s="36"/>
      <c r="E54" s="36"/>
      <c r="F54" s="36"/>
      <c r="G54" s="36"/>
      <c r="H54" s="43"/>
      <c r="I54" s="36"/>
      <c r="J54" s="36"/>
    </row>
    <row r="55" spans="1:10" x14ac:dyDescent="0.2">
      <c r="A55" s="36"/>
      <c r="B55" s="36"/>
      <c r="C55" s="36"/>
      <c r="D55" s="36"/>
      <c r="E55" s="36"/>
      <c r="F55" s="36"/>
      <c r="G55" s="36"/>
      <c r="H55" s="43"/>
      <c r="I55" s="36"/>
      <c r="J55" s="36"/>
    </row>
    <row r="56" spans="1:10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</row>
    <row r="57" spans="1:10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</row>
    <row r="58" spans="1:10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</row>
    <row r="59" spans="1:10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</row>
    <row r="60" spans="1:10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</row>
    <row r="61" spans="1:10" x14ac:dyDescent="0.2">
      <c r="A61" s="36"/>
      <c r="B61" s="36"/>
      <c r="C61" s="36"/>
      <c r="D61" s="36"/>
      <c r="E61" s="36"/>
      <c r="F61" s="36"/>
      <c r="G61" s="36"/>
      <c r="H61" s="36"/>
      <c r="I61" s="36"/>
      <c r="J61" s="36"/>
    </row>
    <row r="62" spans="1:10" x14ac:dyDescent="0.2">
      <c r="A62" s="36"/>
      <c r="B62" s="36"/>
      <c r="C62" s="36"/>
      <c r="D62" s="36"/>
      <c r="E62" s="36"/>
      <c r="F62" s="36"/>
      <c r="G62" s="36"/>
      <c r="H62" s="36"/>
      <c r="I62" s="36"/>
      <c r="J62" s="36"/>
    </row>
    <row r="63" spans="1:10" x14ac:dyDescent="0.2">
      <c r="A63" s="36"/>
      <c r="B63" s="36"/>
      <c r="C63" s="36"/>
      <c r="D63" s="36"/>
      <c r="E63" s="36"/>
      <c r="F63" s="36"/>
      <c r="G63" s="36"/>
      <c r="H63" s="36"/>
      <c r="I63" s="36"/>
      <c r="J63" s="36"/>
    </row>
    <row r="64" spans="1:10" x14ac:dyDescent="0.2">
      <c r="A64" s="36"/>
      <c r="B64" s="36"/>
      <c r="C64" s="36"/>
      <c r="D64" s="36"/>
      <c r="E64" s="36"/>
      <c r="F64" s="36"/>
      <c r="G64" s="36"/>
      <c r="H64" s="36"/>
      <c r="I64" s="36"/>
      <c r="J64" s="36"/>
    </row>
    <row r="65" spans="1:10" x14ac:dyDescent="0.2">
      <c r="A65" s="36"/>
      <c r="B65" s="36"/>
      <c r="C65" s="36"/>
      <c r="D65" s="36"/>
      <c r="E65" s="36"/>
      <c r="F65" s="36"/>
      <c r="G65" s="36"/>
      <c r="H65" s="36"/>
      <c r="I65" s="36"/>
      <c r="J65" s="36"/>
    </row>
    <row r="66" spans="1:10" x14ac:dyDescent="0.2">
      <c r="A66" s="36"/>
      <c r="B66" s="36"/>
      <c r="C66" s="36"/>
      <c r="D66" s="36"/>
      <c r="E66" s="36"/>
      <c r="F66" s="36"/>
      <c r="G66" s="36"/>
      <c r="H66" s="36"/>
      <c r="I66" s="36"/>
      <c r="J66" s="36"/>
    </row>
    <row r="67" spans="1:10" x14ac:dyDescent="0.2">
      <c r="A67" s="36"/>
      <c r="B67" s="36"/>
      <c r="C67" s="36"/>
      <c r="D67" s="36"/>
      <c r="E67" s="36"/>
      <c r="F67" s="36"/>
      <c r="G67" s="36"/>
      <c r="H67" s="36"/>
      <c r="I67" s="36"/>
      <c r="J67" s="48"/>
    </row>
    <row r="68" spans="1:10" x14ac:dyDescent="0.2">
      <c r="A68" s="36"/>
      <c r="B68" s="36"/>
      <c r="C68" s="36"/>
      <c r="D68" s="36"/>
      <c r="E68" s="36"/>
      <c r="F68" s="36"/>
      <c r="G68" s="36"/>
      <c r="H68" s="36"/>
      <c r="I68" s="36"/>
      <c r="J68" s="36"/>
    </row>
    <row r="69" spans="1:10" x14ac:dyDescent="0.2">
      <c r="A69" s="36"/>
      <c r="B69" s="36"/>
      <c r="C69" s="36"/>
      <c r="D69" s="36"/>
      <c r="E69" s="36"/>
      <c r="F69" s="36"/>
      <c r="G69" s="36"/>
      <c r="H69" s="36"/>
      <c r="I69" s="36"/>
      <c r="J69" s="43"/>
    </row>
    <row r="70" spans="1:10" x14ac:dyDescent="0.2">
      <c r="A70" s="36"/>
      <c r="B70" s="36"/>
      <c r="C70" s="36"/>
      <c r="D70" s="36"/>
      <c r="E70" s="36"/>
      <c r="F70" s="36"/>
      <c r="G70" s="36"/>
      <c r="H70" s="36"/>
      <c r="I70" s="36"/>
      <c r="J70" s="36"/>
    </row>
    <row r="71" spans="1:10" x14ac:dyDescent="0.2">
      <c r="A71" s="36"/>
      <c r="B71" s="36"/>
      <c r="C71" s="36"/>
      <c r="D71" s="36"/>
      <c r="E71" s="36"/>
      <c r="F71" s="36"/>
      <c r="G71" s="36"/>
      <c r="H71" s="36"/>
      <c r="I71" s="36"/>
      <c r="J71" s="43"/>
    </row>
    <row r="72" spans="1:10" x14ac:dyDescent="0.2">
      <c r="A72" s="36"/>
      <c r="B72" s="36"/>
      <c r="C72" s="36"/>
      <c r="D72" s="36"/>
      <c r="E72" s="36"/>
      <c r="F72" s="36"/>
      <c r="G72" s="36"/>
      <c r="H72" s="36"/>
      <c r="I72" s="36"/>
      <c r="J72" s="43"/>
    </row>
    <row r="73" spans="1:10" x14ac:dyDescent="0.2">
      <c r="A73" s="36"/>
      <c r="B73" s="36"/>
      <c r="C73" s="36"/>
      <c r="D73" s="36"/>
      <c r="E73" s="36"/>
      <c r="F73" s="36"/>
      <c r="G73" s="36"/>
      <c r="H73" s="36"/>
      <c r="I73" s="36"/>
      <c r="J73" s="43"/>
    </row>
    <row r="74" spans="1:10" x14ac:dyDescent="0.2">
      <c r="A74" s="36"/>
      <c r="B74" s="36"/>
      <c r="C74" s="36"/>
      <c r="D74" s="36"/>
      <c r="E74" s="36"/>
      <c r="F74" s="36"/>
      <c r="G74" s="36"/>
      <c r="H74" s="36"/>
      <c r="I74" s="36"/>
    </row>
    <row r="75" spans="1:10" x14ac:dyDescent="0.2">
      <c r="A75" s="36"/>
      <c r="B75" s="36"/>
      <c r="C75" s="36"/>
      <c r="D75" s="36"/>
      <c r="E75" s="36"/>
      <c r="F75" s="36"/>
      <c r="G75" s="36"/>
      <c r="H75" s="36"/>
      <c r="I75" s="36"/>
      <c r="J75" s="36"/>
    </row>
    <row r="76" spans="1:10" x14ac:dyDescent="0.2">
      <c r="A76" s="36"/>
      <c r="B76" s="36"/>
      <c r="C76" s="36"/>
      <c r="D76" s="36"/>
      <c r="E76" s="36"/>
      <c r="F76" s="36"/>
      <c r="G76" s="36"/>
      <c r="H76" s="36"/>
      <c r="I76" s="36"/>
      <c r="J76" s="43"/>
    </row>
    <row r="77" spans="1:10" x14ac:dyDescent="0.2">
      <c r="A77" s="36"/>
      <c r="B77" s="36"/>
      <c r="C77" s="36"/>
      <c r="D77" s="36"/>
      <c r="E77" s="36"/>
      <c r="F77" s="36"/>
      <c r="G77" s="36"/>
      <c r="H77" s="36"/>
      <c r="I77" s="36"/>
      <c r="J77" s="36"/>
    </row>
    <row r="78" spans="1:10" x14ac:dyDescent="0.2">
      <c r="A78" s="36"/>
      <c r="B78" s="36"/>
      <c r="C78" s="36"/>
      <c r="D78" s="36"/>
      <c r="E78" s="36"/>
      <c r="F78" s="36"/>
      <c r="G78" s="36"/>
      <c r="H78" s="36"/>
      <c r="I78" s="36"/>
      <c r="J78" s="43"/>
    </row>
    <row r="79" spans="1:10" x14ac:dyDescent="0.2">
      <c r="A79" s="36"/>
      <c r="B79" s="36"/>
      <c r="C79" s="36"/>
      <c r="D79" s="36"/>
      <c r="E79" s="36"/>
      <c r="F79" s="36"/>
      <c r="G79" s="36"/>
      <c r="H79" s="36"/>
      <c r="I79" s="36"/>
      <c r="J79" s="36"/>
    </row>
    <row r="80" spans="1:10" x14ac:dyDescent="0.2">
      <c r="A80" s="36"/>
      <c r="B80" s="36"/>
      <c r="C80" s="36"/>
      <c r="D80" s="36"/>
      <c r="E80" s="36"/>
      <c r="F80" s="36"/>
      <c r="G80" s="36"/>
      <c r="H80" s="36"/>
      <c r="I80" s="36"/>
      <c r="J80" s="43"/>
    </row>
    <row r="81" spans="1:10" x14ac:dyDescent="0.2">
      <c r="A81" s="36"/>
      <c r="B81" s="36"/>
      <c r="C81" s="36"/>
      <c r="D81" s="36"/>
      <c r="E81" s="36"/>
      <c r="F81" s="36"/>
      <c r="G81" s="36"/>
      <c r="H81" s="36"/>
      <c r="I81" s="36"/>
      <c r="J81" s="43"/>
    </row>
    <row r="82" spans="1:10" x14ac:dyDescent="0.2">
      <c r="A82" s="36"/>
      <c r="B82" s="36"/>
      <c r="C82" s="36"/>
      <c r="D82" s="36"/>
      <c r="E82" s="36"/>
      <c r="F82" s="36"/>
      <c r="G82" s="36"/>
      <c r="H82" s="36"/>
      <c r="I82" s="36"/>
      <c r="J82" s="43"/>
    </row>
    <row r="83" spans="1:10" x14ac:dyDescent="0.2">
      <c r="A83" s="36"/>
      <c r="B83" s="36"/>
      <c r="C83" s="36"/>
      <c r="D83" s="36"/>
      <c r="E83" s="36"/>
      <c r="F83" s="36"/>
      <c r="G83" s="36"/>
      <c r="H83" s="36"/>
      <c r="I83" s="36"/>
      <c r="J83" s="36"/>
    </row>
    <row r="84" spans="1:10" x14ac:dyDescent="0.2">
      <c r="A84" s="36"/>
      <c r="B84" s="36"/>
      <c r="C84" s="36"/>
      <c r="D84" s="36"/>
      <c r="E84" s="36"/>
      <c r="F84" s="36"/>
      <c r="G84" s="36"/>
      <c r="H84" s="36"/>
      <c r="I84" s="36"/>
      <c r="J84" s="36"/>
    </row>
    <row r="85" spans="1:10" x14ac:dyDescent="0.2">
      <c r="A85" s="36"/>
      <c r="B85" s="36"/>
      <c r="C85" s="36"/>
      <c r="D85" s="36"/>
      <c r="E85" s="36"/>
      <c r="F85" s="36"/>
      <c r="G85" s="36"/>
      <c r="H85" s="36"/>
      <c r="I85" s="36"/>
      <c r="J85" s="43"/>
    </row>
    <row r="86" spans="1:10" x14ac:dyDescent="0.2">
      <c r="A86" s="36"/>
      <c r="B86" s="36"/>
      <c r="C86" s="36"/>
      <c r="D86" s="36"/>
      <c r="E86" s="36"/>
      <c r="F86" s="36"/>
      <c r="G86" s="36"/>
      <c r="H86" s="36"/>
      <c r="I86" s="36"/>
      <c r="J86" s="43"/>
    </row>
    <row r="87" spans="1:10" x14ac:dyDescent="0.2">
      <c r="A87" s="36"/>
      <c r="B87" s="36"/>
      <c r="C87" s="36"/>
      <c r="D87" s="36"/>
      <c r="E87" s="36"/>
      <c r="F87" s="36"/>
      <c r="G87" s="36"/>
      <c r="H87" s="36"/>
      <c r="I87" s="36"/>
      <c r="J87" s="43"/>
    </row>
    <row r="88" spans="1:10" x14ac:dyDescent="0.2">
      <c r="A88" s="36"/>
      <c r="B88" s="36"/>
      <c r="C88" s="36"/>
      <c r="D88" s="36"/>
      <c r="E88" s="36"/>
      <c r="F88" s="36"/>
      <c r="G88" s="36"/>
      <c r="H88" s="36"/>
      <c r="I88" s="36"/>
      <c r="J88" s="43"/>
    </row>
    <row r="89" spans="1:10" x14ac:dyDescent="0.2">
      <c r="A89" s="36"/>
      <c r="B89" s="36"/>
      <c r="C89" s="36"/>
      <c r="D89" s="36"/>
      <c r="E89" s="36"/>
      <c r="F89" s="36"/>
      <c r="G89" s="36"/>
      <c r="H89" s="36"/>
      <c r="I89" s="36"/>
      <c r="J89" s="43"/>
    </row>
    <row r="90" spans="1:10" x14ac:dyDescent="0.2">
      <c r="A90" s="36"/>
      <c r="B90" s="36"/>
      <c r="C90" s="36"/>
      <c r="D90" s="36"/>
      <c r="E90" s="36"/>
      <c r="F90" s="36"/>
      <c r="G90" s="36"/>
      <c r="H90" s="36"/>
      <c r="I90" s="36"/>
      <c r="J90" s="43"/>
    </row>
    <row r="91" spans="1:10" x14ac:dyDescent="0.2">
      <c r="A91" s="36"/>
      <c r="B91" s="36"/>
      <c r="C91" s="36"/>
      <c r="D91" s="36"/>
      <c r="E91" s="36"/>
      <c r="F91" s="36"/>
      <c r="G91" s="36"/>
      <c r="H91" s="36"/>
      <c r="I91" s="36"/>
      <c r="J91" s="43"/>
    </row>
    <row r="92" spans="1:10" x14ac:dyDescent="0.2">
      <c r="A92" s="36"/>
      <c r="B92" s="36"/>
      <c r="C92" s="36"/>
      <c r="D92" s="36"/>
      <c r="E92" s="36"/>
      <c r="F92" s="36"/>
      <c r="G92" s="36"/>
      <c r="H92" s="36"/>
      <c r="I92" s="36"/>
      <c r="J92" s="36"/>
    </row>
    <row r="93" spans="1:10" x14ac:dyDescent="0.2">
      <c r="A93" s="36"/>
      <c r="B93" s="36"/>
      <c r="C93" s="36"/>
      <c r="D93" s="36"/>
      <c r="E93" s="36"/>
      <c r="F93" s="36"/>
      <c r="G93" s="36"/>
      <c r="H93" s="36"/>
      <c r="I93" s="36"/>
      <c r="J93" s="36"/>
    </row>
    <row r="94" spans="1:10" x14ac:dyDescent="0.2">
      <c r="A94" s="36"/>
      <c r="B94" s="36"/>
      <c r="C94" s="36"/>
      <c r="D94" s="36"/>
      <c r="E94" s="36"/>
      <c r="F94" s="36"/>
      <c r="G94" s="36"/>
      <c r="H94" s="36"/>
      <c r="I94" s="36"/>
      <c r="J94" s="43"/>
    </row>
    <row r="95" spans="1:10" x14ac:dyDescent="0.2">
      <c r="A95" s="36"/>
      <c r="B95" s="36"/>
      <c r="C95" s="36"/>
      <c r="D95" s="36"/>
      <c r="E95" s="36"/>
      <c r="F95" s="36"/>
      <c r="G95" s="36"/>
      <c r="H95" s="36"/>
      <c r="I95" s="36"/>
      <c r="J95" s="36"/>
    </row>
    <row r="96" spans="1:10" x14ac:dyDescent="0.2">
      <c r="A96" s="36"/>
      <c r="B96" s="36"/>
      <c r="C96" s="36"/>
      <c r="D96" s="36"/>
      <c r="E96" s="36"/>
      <c r="F96" s="36"/>
      <c r="G96" s="36"/>
      <c r="H96" s="36"/>
      <c r="I96" s="36"/>
      <c r="J96" s="36"/>
    </row>
    <row r="97" spans="1:10" x14ac:dyDescent="0.2">
      <c r="A97" s="36"/>
      <c r="B97" s="36"/>
      <c r="C97" s="36"/>
      <c r="D97" s="36"/>
      <c r="E97" s="36"/>
      <c r="F97" s="36"/>
      <c r="G97" s="36"/>
      <c r="H97" s="36"/>
      <c r="I97" s="36"/>
      <c r="J97" s="36"/>
    </row>
    <row r="98" spans="1:10" x14ac:dyDescent="0.2">
      <c r="J98" s="36"/>
    </row>
    <row r="99" spans="1:10" x14ac:dyDescent="0.2">
      <c r="J99" s="36"/>
    </row>
    <row r="100" spans="1:10" x14ac:dyDescent="0.2">
      <c r="J100" s="36"/>
    </row>
    <row r="101" spans="1:10" x14ac:dyDescent="0.2">
      <c r="J101" s="36"/>
    </row>
    <row r="102" spans="1:10" x14ac:dyDescent="0.2">
      <c r="J102" s="36"/>
    </row>
    <row r="103" spans="1:10" x14ac:dyDescent="0.2">
      <c r="J103" s="36"/>
    </row>
    <row r="104" spans="1:10" x14ac:dyDescent="0.2">
      <c r="J104" s="36"/>
    </row>
    <row r="105" spans="1:10" x14ac:dyDescent="0.2">
      <c r="J105" s="36"/>
    </row>
  </sheetData>
  <hyperlinks>
    <hyperlink ref="A9" location="Sch_A" display="." xr:uid="{94C1957E-CDB0-4FFC-89A6-118AB32D9CC7}"/>
  </hyperlinks>
  <pageMargins left="1" right="0.75" top="1" bottom="1" header="0.5" footer="0.5"/>
  <pageSetup scale="64" orientation="portrait" r:id="rId1"/>
  <headerFooter alignWithMargins="0">
    <oddHeader>&amp;R&amp;"Times New Roman,Bold"KyPSC Case No. 2022-00372
STAFF-DR-03-021 Attachment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19315-DC80-41E9-AA47-C00F2D0AC6DA}">
  <sheetPr codeName="Sheet10">
    <tabColor theme="4" tint="0.39997558519241921"/>
  </sheetPr>
  <dimension ref="A1:N51"/>
  <sheetViews>
    <sheetView view="pageLayout" zoomScaleNormal="100" workbookViewId="0">
      <selection activeCell="J4" sqref="J4"/>
    </sheetView>
  </sheetViews>
  <sheetFormatPr defaultColWidth="8" defaultRowHeight="12.75" x14ac:dyDescent="0.2"/>
  <cols>
    <col min="1" max="1" width="6.42578125" style="16" customWidth="1"/>
    <col min="2" max="2" width="1.42578125" style="16" customWidth="1"/>
    <col min="3" max="3" width="45.42578125" style="16" customWidth="1"/>
    <col min="4" max="4" width="1.5703125" style="16" customWidth="1"/>
    <col min="5" max="5" width="16.42578125" style="16" customWidth="1"/>
    <col min="6" max="6" width="1.5703125" style="16" customWidth="1"/>
    <col min="7" max="7" width="21.42578125" style="16" customWidth="1"/>
    <col min="8" max="8" width="4.42578125" style="16" customWidth="1"/>
    <col min="9" max="9" width="20.42578125" bestFit="1" customWidth="1"/>
    <col min="10" max="10" width="14.42578125" customWidth="1"/>
    <col min="14" max="14" width="15.5703125" bestFit="1" customWidth="1"/>
    <col min="15" max="15" width="13.42578125" customWidth="1"/>
    <col min="17" max="17" width="15" bestFit="1" customWidth="1"/>
    <col min="18" max="18" width="14" customWidth="1"/>
  </cols>
  <sheetData>
    <row r="1" spans="1:10" x14ac:dyDescent="0.2">
      <c r="J1" s="54"/>
    </row>
    <row r="2" spans="1:10" x14ac:dyDescent="0.2">
      <c r="J2" s="54"/>
    </row>
    <row r="3" spans="1:10" x14ac:dyDescent="0.2">
      <c r="J3" s="54"/>
    </row>
    <row r="4" spans="1:10" x14ac:dyDescent="0.2">
      <c r="J4" s="54"/>
    </row>
    <row r="5" spans="1:10" x14ac:dyDescent="0.2">
      <c r="A5" s="1" t="s">
        <v>32</v>
      </c>
      <c r="B5" s="1"/>
      <c r="C5" s="1"/>
      <c r="D5" s="1"/>
      <c r="E5" s="1"/>
      <c r="F5" s="1"/>
      <c r="G5" s="1"/>
      <c r="H5" s="1"/>
    </row>
    <row r="6" spans="1:10" x14ac:dyDescent="0.2">
      <c r="A6" s="1" t="s">
        <v>31</v>
      </c>
      <c r="B6" s="1"/>
      <c r="C6" s="1"/>
      <c r="D6" s="1"/>
      <c r="E6" s="1"/>
      <c r="F6" s="1"/>
      <c r="G6" s="1"/>
      <c r="H6" s="1"/>
    </row>
    <row r="7" spans="1:10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10" x14ac:dyDescent="0.2">
      <c r="A8" s="2" t="s">
        <v>33</v>
      </c>
      <c r="B8" s="1"/>
      <c r="C8" s="1"/>
      <c r="D8" s="1"/>
      <c r="E8" s="1"/>
      <c r="F8" s="1"/>
      <c r="G8" s="1"/>
      <c r="H8" s="1"/>
    </row>
    <row r="9" spans="1:10" x14ac:dyDescent="0.2">
      <c r="A9" s="4"/>
      <c r="B9" s="4"/>
      <c r="C9" s="4"/>
      <c r="D9" s="4"/>
      <c r="E9" s="4"/>
      <c r="F9" s="4"/>
      <c r="G9" s="5" t="s">
        <v>2</v>
      </c>
      <c r="H9" s="4"/>
    </row>
    <row r="10" spans="1:10" x14ac:dyDescent="0.2">
      <c r="A10" s="4"/>
      <c r="B10" s="4"/>
      <c r="C10" s="4"/>
      <c r="D10" s="4"/>
      <c r="E10" s="4"/>
      <c r="F10" s="4"/>
      <c r="G10" s="5" t="s">
        <v>3</v>
      </c>
      <c r="H10" s="4"/>
    </row>
    <row r="11" spans="1:10" x14ac:dyDescent="0.2">
      <c r="A11" s="6"/>
      <c r="B11" s="6"/>
      <c r="C11" s="6"/>
      <c r="D11" s="6"/>
      <c r="E11" s="6"/>
      <c r="F11" s="6"/>
      <c r="G11" s="6"/>
      <c r="H11" s="7"/>
    </row>
    <row r="12" spans="1:10" x14ac:dyDescent="0.2">
      <c r="A12" s="4"/>
      <c r="B12" s="4"/>
      <c r="C12" s="4"/>
      <c r="D12" s="4"/>
      <c r="E12" s="4"/>
      <c r="F12" s="4"/>
      <c r="G12" s="8"/>
      <c r="H12" s="4"/>
    </row>
    <row r="13" spans="1:10" x14ac:dyDescent="0.2">
      <c r="A13" s="4"/>
      <c r="B13" s="4"/>
      <c r="C13" s="4"/>
      <c r="D13" s="4"/>
      <c r="E13" s="8" t="s">
        <v>4</v>
      </c>
      <c r="F13" s="4"/>
      <c r="G13" s="1" t="s">
        <v>5</v>
      </c>
      <c r="H13" s="4"/>
      <c r="I13" s="32" t="s">
        <v>36</v>
      </c>
      <c r="J13" s="1" t="s">
        <v>5</v>
      </c>
    </row>
    <row r="14" spans="1:10" x14ac:dyDescent="0.2">
      <c r="A14" s="8" t="s">
        <v>6</v>
      </c>
      <c r="B14" s="4"/>
      <c r="C14" s="4"/>
      <c r="D14" s="4"/>
      <c r="E14" s="8" t="s">
        <v>7</v>
      </c>
      <c r="F14" s="4"/>
      <c r="G14" s="8" t="s">
        <v>8</v>
      </c>
      <c r="H14" s="4"/>
      <c r="I14" s="33" t="s">
        <v>37</v>
      </c>
      <c r="J14" s="8" t="s">
        <v>8</v>
      </c>
    </row>
    <row r="15" spans="1:10" x14ac:dyDescent="0.2">
      <c r="A15" s="8" t="s">
        <v>9</v>
      </c>
      <c r="B15" s="4"/>
      <c r="C15" s="8" t="s">
        <v>10</v>
      </c>
      <c r="D15" s="4"/>
      <c r="E15" s="8" t="s">
        <v>11</v>
      </c>
      <c r="F15" s="4"/>
      <c r="G15" s="8" t="s">
        <v>12</v>
      </c>
      <c r="H15" s="4"/>
      <c r="I15" s="33" t="s">
        <v>38</v>
      </c>
      <c r="J15" s="8" t="s">
        <v>12</v>
      </c>
    </row>
    <row r="16" spans="1:10" x14ac:dyDescent="0.2">
      <c r="A16" s="9"/>
      <c r="B16" s="6"/>
      <c r="C16" s="6"/>
      <c r="D16" s="6"/>
      <c r="E16" s="6"/>
      <c r="F16" s="6"/>
      <c r="G16" s="6"/>
      <c r="H16" s="7"/>
      <c r="I16" s="29" t="s">
        <v>39</v>
      </c>
      <c r="J16" s="34" t="s">
        <v>34</v>
      </c>
    </row>
    <row r="17" spans="1:10" x14ac:dyDescent="0.2">
      <c r="A17" s="8"/>
      <c r="B17" s="4"/>
      <c r="C17" s="4"/>
      <c r="D17" s="4"/>
      <c r="E17" s="4"/>
      <c r="F17" s="4"/>
      <c r="G17" s="4"/>
      <c r="H17" s="4"/>
      <c r="I17" s="28"/>
    </row>
    <row r="18" spans="1:10" x14ac:dyDescent="0.2">
      <c r="A18" s="8">
        <v>1</v>
      </c>
      <c r="B18" s="4"/>
      <c r="C18" s="4" t="s">
        <v>13</v>
      </c>
      <c r="D18" s="4"/>
      <c r="E18" s="10" t="s">
        <v>14</v>
      </c>
      <c r="F18" s="11"/>
      <c r="G18" s="12">
        <v>2247062477</v>
      </c>
      <c r="H18" s="11"/>
      <c r="I18" s="28">
        <v>-67432275</v>
      </c>
      <c r="J18" s="28">
        <f>G18+I18</f>
        <v>2179630202</v>
      </c>
    </row>
    <row r="19" spans="1:10" x14ac:dyDescent="0.2">
      <c r="A19" s="8"/>
      <c r="B19" s="4"/>
      <c r="C19" s="4"/>
      <c r="D19" s="4"/>
      <c r="E19" s="11"/>
      <c r="F19" s="11"/>
      <c r="G19" s="13"/>
      <c r="H19" s="11"/>
      <c r="I19" s="28"/>
    </row>
    <row r="20" spans="1:10" x14ac:dyDescent="0.2">
      <c r="A20" s="8">
        <v>2</v>
      </c>
      <c r="B20" s="4"/>
      <c r="C20" s="4" t="s">
        <v>15</v>
      </c>
      <c r="D20" s="4"/>
      <c r="E20" s="10" t="s">
        <v>16</v>
      </c>
      <c r="F20" s="11"/>
      <c r="G20" s="14">
        <v>-863836939</v>
      </c>
      <c r="H20" s="15"/>
      <c r="I20" s="29">
        <f>-8686596</f>
        <v>-8686596</v>
      </c>
      <c r="J20" s="29">
        <f>G20-+I20</f>
        <v>-855150343</v>
      </c>
    </row>
    <row r="21" spans="1:10" x14ac:dyDescent="0.2">
      <c r="A21" s="8"/>
      <c r="B21" s="4"/>
      <c r="C21" s="4"/>
      <c r="D21" s="4"/>
      <c r="E21" s="10"/>
      <c r="F21" s="11"/>
      <c r="G21" s="17"/>
      <c r="H21" s="11"/>
      <c r="I21" s="28"/>
    </row>
    <row r="22" spans="1:10" x14ac:dyDescent="0.2">
      <c r="A22" s="8">
        <v>3</v>
      </c>
      <c r="B22" s="4"/>
      <c r="C22" s="4" t="s">
        <v>17</v>
      </c>
      <c r="D22" s="4"/>
      <c r="E22" s="11"/>
      <c r="F22" s="11"/>
      <c r="G22" s="18">
        <f>G18+G20</f>
        <v>1383225538</v>
      </c>
      <c r="H22" s="11"/>
      <c r="I22" s="28">
        <f>I18-I20</f>
        <v>-58745679</v>
      </c>
      <c r="J22" s="28">
        <f>J18+J20</f>
        <v>1324479859</v>
      </c>
    </row>
    <row r="23" spans="1:10" x14ac:dyDescent="0.2">
      <c r="A23" s="8"/>
      <c r="B23" s="4"/>
      <c r="C23" s="4"/>
      <c r="D23" s="4"/>
      <c r="E23" s="11"/>
      <c r="F23" s="11"/>
      <c r="G23" s="18"/>
      <c r="H23" s="11"/>
      <c r="I23" s="28"/>
    </row>
    <row r="24" spans="1:10" x14ac:dyDescent="0.2">
      <c r="A24" s="8">
        <v>4</v>
      </c>
      <c r="B24" s="4"/>
      <c r="C24" s="4" t="s">
        <v>18</v>
      </c>
      <c r="D24" s="4"/>
      <c r="E24" s="10" t="s">
        <v>19</v>
      </c>
      <c r="F24" s="4"/>
      <c r="G24" s="19">
        <v>0</v>
      </c>
      <c r="H24" s="15"/>
      <c r="I24" s="28"/>
    </row>
    <row r="25" spans="1:10" x14ac:dyDescent="0.2">
      <c r="A25" s="8"/>
      <c r="B25" s="4"/>
      <c r="C25" s="4"/>
      <c r="D25" s="4"/>
      <c r="E25" s="11"/>
      <c r="F25" s="11"/>
      <c r="G25" s="18"/>
      <c r="H25" s="11"/>
      <c r="I25" s="28"/>
    </row>
    <row r="26" spans="1:10" x14ac:dyDescent="0.2">
      <c r="A26" s="8">
        <v>5</v>
      </c>
      <c r="B26" s="4"/>
      <c r="C26" s="4" t="s">
        <v>20</v>
      </c>
      <c r="D26" s="4"/>
      <c r="E26" s="20" t="s">
        <v>21</v>
      </c>
      <c r="F26" s="11"/>
      <c r="G26" s="18">
        <v>5424742</v>
      </c>
      <c r="H26" s="11"/>
      <c r="I26" s="28"/>
      <c r="J26" s="30">
        <f>G26+I26</f>
        <v>5424742</v>
      </c>
    </row>
    <row r="27" spans="1:10" x14ac:dyDescent="0.2">
      <c r="A27" s="8"/>
      <c r="B27" s="4"/>
      <c r="C27" s="4"/>
      <c r="D27" s="4"/>
      <c r="E27" s="10"/>
      <c r="F27" s="11"/>
      <c r="G27" s="18"/>
      <c r="H27" s="11"/>
      <c r="I27" s="28"/>
    </row>
    <row r="28" spans="1:10" x14ac:dyDescent="0.2">
      <c r="A28" s="8">
        <v>6</v>
      </c>
      <c r="B28" s="4"/>
      <c r="C28" s="4" t="s">
        <v>22</v>
      </c>
      <c r="D28" s="4"/>
      <c r="E28" s="10" t="s">
        <v>21</v>
      </c>
      <c r="F28" s="11"/>
      <c r="G28" s="18">
        <v>45233909</v>
      </c>
      <c r="H28" s="11"/>
      <c r="I28" s="28"/>
      <c r="J28" s="30">
        <f>G28+I28</f>
        <v>45233909</v>
      </c>
    </row>
    <row r="29" spans="1:10" x14ac:dyDescent="0.2">
      <c r="A29" s="8"/>
      <c r="B29" s="4"/>
      <c r="C29" s="4"/>
      <c r="D29" s="4"/>
      <c r="E29" s="11"/>
      <c r="F29" s="11"/>
      <c r="G29" s="18"/>
      <c r="H29" s="11"/>
      <c r="I29" s="28"/>
    </row>
    <row r="30" spans="1:10" x14ac:dyDescent="0.2">
      <c r="A30" s="8">
        <v>7</v>
      </c>
      <c r="B30" s="4"/>
      <c r="C30" s="4" t="s">
        <v>23</v>
      </c>
      <c r="D30" s="4"/>
      <c r="E30" s="11"/>
      <c r="F30" s="4"/>
      <c r="G30" s="18"/>
      <c r="H30" s="11"/>
      <c r="I30" s="28"/>
    </row>
    <row r="31" spans="1:10" x14ac:dyDescent="0.2">
      <c r="A31" s="8"/>
      <c r="B31" s="4"/>
      <c r="C31" s="4"/>
      <c r="D31" s="4"/>
      <c r="E31" s="11"/>
      <c r="F31" s="4"/>
      <c r="G31" s="18"/>
      <c r="H31" s="11"/>
      <c r="I31" s="28"/>
    </row>
    <row r="32" spans="1:10" x14ac:dyDescent="0.2">
      <c r="A32" s="8">
        <v>8</v>
      </c>
      <c r="B32" s="4"/>
      <c r="C32" s="4" t="s">
        <v>24</v>
      </c>
      <c r="D32" s="4"/>
      <c r="E32" s="20" t="s">
        <v>25</v>
      </c>
      <c r="F32" s="4"/>
      <c r="G32" s="22">
        <v>0</v>
      </c>
      <c r="H32" s="11"/>
      <c r="I32" s="28"/>
    </row>
    <row r="33" spans="1:14" x14ac:dyDescent="0.2">
      <c r="A33" s="8"/>
      <c r="B33" s="4"/>
      <c r="C33" s="4"/>
      <c r="D33" s="4"/>
      <c r="E33" s="4"/>
      <c r="F33" s="4"/>
      <c r="G33" s="18"/>
      <c r="H33" s="11"/>
      <c r="I33" s="28"/>
    </row>
    <row r="34" spans="1:14" x14ac:dyDescent="0.2">
      <c r="A34" s="8">
        <v>9</v>
      </c>
      <c r="B34" s="4"/>
      <c r="C34" s="4" t="s">
        <v>26</v>
      </c>
      <c r="D34" s="4"/>
      <c r="E34" s="20" t="s">
        <v>25</v>
      </c>
      <c r="F34" s="11"/>
      <c r="G34" s="18">
        <v>0</v>
      </c>
      <c r="H34" s="11"/>
      <c r="I34" s="28"/>
    </row>
    <row r="35" spans="1:14" x14ac:dyDescent="0.2">
      <c r="A35" s="8"/>
      <c r="B35" s="4"/>
      <c r="C35" s="4"/>
      <c r="D35" s="4"/>
      <c r="E35" s="4"/>
      <c r="F35" s="4"/>
      <c r="G35" s="18"/>
      <c r="H35" s="11"/>
      <c r="I35" s="28"/>
    </row>
    <row r="36" spans="1:14" x14ac:dyDescent="0.2">
      <c r="A36" s="8">
        <v>10</v>
      </c>
      <c r="B36" s="4"/>
      <c r="C36" s="4" t="s">
        <v>27</v>
      </c>
      <c r="D36" s="4"/>
      <c r="E36" s="20" t="s">
        <v>25</v>
      </c>
      <c r="F36" s="11"/>
      <c r="G36" s="18">
        <v>-205889990</v>
      </c>
      <c r="H36" s="15"/>
      <c r="I36" s="28">
        <v>-4950607</v>
      </c>
      <c r="J36" s="30">
        <f>G36-I36</f>
        <v>-200939383</v>
      </c>
    </row>
    <row r="37" spans="1:14" x14ac:dyDescent="0.2">
      <c r="A37" s="8"/>
      <c r="B37" s="4"/>
      <c r="C37" s="4"/>
      <c r="D37" s="4"/>
      <c r="E37" s="10"/>
      <c r="F37" s="11"/>
      <c r="G37" s="18"/>
      <c r="H37" s="10"/>
      <c r="I37" s="28"/>
    </row>
    <row r="38" spans="1:14" x14ac:dyDescent="0.2">
      <c r="A38" s="8">
        <v>11</v>
      </c>
      <c r="B38" s="4"/>
      <c r="C38" s="4" t="s">
        <v>28</v>
      </c>
      <c r="D38" s="4"/>
      <c r="E38" s="20" t="s">
        <v>25</v>
      </c>
      <c r="F38" s="11"/>
      <c r="G38" s="18">
        <v>-51319334</v>
      </c>
      <c r="H38" s="10"/>
      <c r="I38" s="28"/>
      <c r="J38" s="30">
        <f>G38-I38</f>
        <v>-51319334</v>
      </c>
    </row>
    <row r="39" spans="1:14" x14ac:dyDescent="0.2">
      <c r="A39" s="8"/>
      <c r="B39" s="4"/>
      <c r="C39" s="4"/>
      <c r="D39" s="4"/>
      <c r="E39" s="4"/>
      <c r="F39" s="4"/>
      <c r="G39" s="18"/>
      <c r="H39" s="11"/>
      <c r="I39" s="28"/>
    </row>
    <row r="40" spans="1:14" x14ac:dyDescent="0.2">
      <c r="A40" s="8">
        <v>12</v>
      </c>
      <c r="B40" s="4"/>
      <c r="C40" s="4" t="s">
        <v>29</v>
      </c>
      <c r="D40" s="4"/>
      <c r="E40" s="10"/>
      <c r="F40" s="11"/>
      <c r="G40" s="23"/>
      <c r="H40" s="11"/>
      <c r="I40" s="29"/>
      <c r="J40" s="31"/>
    </row>
    <row r="41" spans="1:14" x14ac:dyDescent="0.2">
      <c r="A41" s="8"/>
      <c r="B41" s="4"/>
      <c r="C41" s="4"/>
      <c r="D41" s="4"/>
      <c r="E41" s="10"/>
      <c r="F41" s="11"/>
      <c r="G41" s="24"/>
      <c r="H41" s="11"/>
      <c r="I41" s="28"/>
    </row>
    <row r="42" spans="1:14" ht="13.5" thickBot="1" x14ac:dyDescent="0.25">
      <c r="A42" s="8">
        <v>13</v>
      </c>
      <c r="B42" s="4"/>
      <c r="C42" s="4" t="s">
        <v>30</v>
      </c>
      <c r="D42" s="4"/>
      <c r="E42" s="11"/>
      <c r="F42" s="11"/>
      <c r="G42" s="25">
        <f>SUM(G22:G40)</f>
        <v>1176674865</v>
      </c>
      <c r="H42" s="11"/>
      <c r="I42" s="25">
        <f>I22-I36</f>
        <v>-53795072</v>
      </c>
      <c r="J42" s="25">
        <f>SUM(J22:J40)</f>
        <v>1122879793</v>
      </c>
    </row>
    <row r="43" spans="1:14" ht="13.5" thickTop="1" x14ac:dyDescent="0.2">
      <c r="A43" s="8"/>
      <c r="B43" s="4"/>
      <c r="C43" s="4"/>
      <c r="D43" s="4"/>
      <c r="E43" s="4"/>
      <c r="F43" s="4"/>
      <c r="G43" s="26"/>
      <c r="H43" s="11"/>
      <c r="I43" s="28"/>
    </row>
    <row r="44" spans="1:14" x14ac:dyDescent="0.2">
      <c r="A44" s="8"/>
      <c r="B44" s="4"/>
      <c r="C44" s="4"/>
      <c r="D44" s="4"/>
      <c r="E44" s="4"/>
      <c r="F44" s="4"/>
      <c r="G44" s="21"/>
      <c r="H44" s="4"/>
      <c r="I44" s="28"/>
    </row>
    <row r="45" spans="1:14" x14ac:dyDescent="0.2">
      <c r="A45" s="8"/>
      <c r="B45" s="4"/>
      <c r="C45" s="4"/>
      <c r="D45" s="4"/>
      <c r="E45" s="4"/>
      <c r="F45" s="4"/>
      <c r="G45" s="4"/>
      <c r="H45" s="11"/>
      <c r="I45" s="28"/>
    </row>
    <row r="46" spans="1:14" x14ac:dyDescent="0.2">
      <c r="A46" s="8"/>
      <c r="B46" s="4"/>
      <c r="C46" s="27"/>
      <c r="D46" s="4"/>
      <c r="E46" s="4"/>
      <c r="F46" s="4"/>
      <c r="G46" s="11"/>
      <c r="H46" s="11"/>
      <c r="I46" s="28"/>
      <c r="N46" s="28"/>
    </row>
    <row r="47" spans="1:14" x14ac:dyDescent="0.2">
      <c r="A47" s="8"/>
      <c r="B47" s="4"/>
      <c r="C47" s="4"/>
      <c r="D47" s="4"/>
      <c r="E47" s="4"/>
      <c r="F47" s="4"/>
      <c r="G47" s="4"/>
      <c r="H47" s="11"/>
      <c r="I47" s="28"/>
    </row>
    <row r="48" spans="1:14" x14ac:dyDescent="0.2">
      <c r="A48" s="8"/>
      <c r="B48" s="4"/>
      <c r="C48" s="5"/>
      <c r="D48" s="4"/>
      <c r="E48" s="4"/>
      <c r="F48" s="4"/>
      <c r="G48" s="4"/>
      <c r="H48" s="4"/>
      <c r="I48" s="28"/>
    </row>
    <row r="49" spans="1:9" x14ac:dyDescent="0.2">
      <c r="A49" s="8"/>
      <c r="B49" s="4"/>
      <c r="C49" s="4"/>
      <c r="D49" s="4"/>
      <c r="E49" s="4"/>
      <c r="F49" s="4"/>
      <c r="G49" s="4"/>
      <c r="H49" s="4"/>
      <c r="I49" s="28"/>
    </row>
    <row r="50" spans="1:9" x14ac:dyDescent="0.2">
      <c r="A50" s="4"/>
      <c r="B50" s="4"/>
      <c r="C50" s="4"/>
      <c r="D50" s="4"/>
      <c r="E50" s="4"/>
      <c r="F50" s="4"/>
      <c r="G50" s="4"/>
      <c r="H50" s="4"/>
      <c r="I50" s="28"/>
    </row>
    <row r="51" spans="1:9" x14ac:dyDescent="0.2">
      <c r="A51" s="5"/>
      <c r="B51" s="4"/>
      <c r="C51" s="4"/>
      <c r="D51" s="4"/>
      <c r="E51" s="4"/>
      <c r="F51" s="4"/>
      <c r="G51" s="4"/>
      <c r="H51" s="4"/>
    </row>
  </sheetData>
  <hyperlinks>
    <hyperlink ref="E32" location="SCH_B6P2" display="B-6" xr:uid="{9F4098CF-889E-4E56-88C3-64802A489557}"/>
    <hyperlink ref="E34" location="SCH_B6P2" display="B-6" xr:uid="{5078C49E-6CD8-4892-89A1-4834FF3F3278}"/>
    <hyperlink ref="E36" location="SCH_B6P2" display="B-6" xr:uid="{A7DD8F68-AD9C-40F9-969E-C68D1C53B300}"/>
    <hyperlink ref="E38" location="SCH_B6P2" display="B-6" xr:uid="{8F6B3709-F9FB-4934-92F6-3938F7D99286}"/>
    <hyperlink ref="E26" location="SCH_B5" display="B-5" xr:uid="{9C24133D-F9D0-48D2-AB29-4F489E1DF24C}"/>
  </hyperlinks>
  <pageMargins left="1" right="0.75" top="1" bottom="1" header="0.5" footer="0.5"/>
  <pageSetup scale="64" orientation="portrait" r:id="rId1"/>
  <headerFooter alignWithMargins="0">
    <oddHeader>&amp;R&amp;"Times New Roman,Bold"KyPSC Case No. 2022-00372
STAFF-DR-03-021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Steinkuhl</Witness>
  </documentManagement>
</p:properties>
</file>

<file path=customXml/itemProps1.xml><?xml version="1.0" encoding="utf-8"?>
<ds:datastoreItem xmlns:ds="http://schemas.openxmlformats.org/officeDocument/2006/customXml" ds:itemID="{6943104D-78EA-4D8D-94F5-49F4D8194A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2AC7BC-61D2-4C0E-9B79-A848383383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AAA1BD-7D89-41EE-A8BC-1B1A639C521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745fd72d-7e83-4669-aadd-86863736241e"/>
    <ds:schemaRef ds:uri="5ba878c6-b33b-4b7d-8b1a-66240161f50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 A Rate Base</vt:lpstr>
      <vt:lpstr>SCH_B1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Adjustment to remove ESM base rate roll-in</dc:subject>
  <dc:creator>Steinkuhl, Lisa D</dc:creator>
  <cp:lastModifiedBy>Sunderman, Minna</cp:lastModifiedBy>
  <cp:lastPrinted>2023-02-25T00:44:23Z</cp:lastPrinted>
  <dcterms:created xsi:type="dcterms:W3CDTF">2023-02-24T00:30:35Z</dcterms:created>
  <dcterms:modified xsi:type="dcterms:W3CDTF">2023-03-02T16:13:11Z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