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50B1AD81-81BC-4CE1-A69F-0DC91E52ADE7}" xr6:coauthVersionLast="47" xr6:coauthVersionMax="47" xr10:uidLastSave="{00000000-0000-0000-0000-000000000000}"/>
  <bookViews>
    <workbookView xWindow="-120" yWindow="-120" windowWidth="29040" windowHeight="15840" xr2:uid="{881501B0-9857-4AD4-979E-C801EEF4FF93}"/>
  </bookViews>
  <sheets>
    <sheet name="SCH B-3.2 - Proposed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PERIOD'!$E$11:$E$239</definedName>
    <definedName name="AmountFP">'[1]FORECASTED PERIOD'!$E$11:$E$235</definedName>
    <definedName name="APPORT">[1]SCH_E1!$AH$276</definedName>
    <definedName name="Base_Period">[1]LOGO!$B$10</definedName>
    <definedName name="Base1">'[1]BASE PERIOD'!$F$11:$F$239</definedName>
    <definedName name="Base10">'[1]BASE PERIOD'!$O$11:$O$239</definedName>
    <definedName name="Base11">'[1]BASE PERIOD'!$P$11:$P$239</definedName>
    <definedName name="Base12">'[1]BASE PERIOD'!$Q$11:$Q$239</definedName>
    <definedName name="Base2">'[1]BASE PERIOD'!$G$11:$G$239</definedName>
    <definedName name="Base3">'[1]BASE PERIOD'!$H$11:$H$239</definedName>
    <definedName name="Base4">'[1]BASE PERIOD'!$I$11:$I$239</definedName>
    <definedName name="Base5">'[1]BASE PERIOD'!$J$11:$J$239</definedName>
    <definedName name="Base6">'[1]BASE PERIOD'!$K$11:$K$239</definedName>
    <definedName name="Base7">'[1]BASE PERIOD'!$L$11:$L$239</definedName>
    <definedName name="Base8">'[1]BASE PERIOD'!$M$11:$M$239</definedName>
    <definedName name="Base9">'[1]BASE PERIOD'!$N$11:$N$239</definedName>
    <definedName name="BaseFuelCurrent">[1]LOGO!$C$31</definedName>
    <definedName name="BaseFuelProposed">[1]LOGO!$C$32</definedName>
    <definedName name="BasePeriod">'[1]BASE PERIOD'!$A$11:$Q$239</definedName>
    <definedName name="BPActual">'[1]BP Data'!$A$1:$N$219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C_1_PROEXP">[1]SCH_C1!$G$23</definedName>
    <definedName name="CASE">[1]LOGO!$B$6</definedName>
    <definedName name="CODE">'[1]BASE PERIOD'!$C$11:$C$239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[1]SCH_H!$I$81</definedName>
    <definedName name="FERCBP">'[1]BASE PERIOD'!$D$11:$D$239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'SCH B-3.2 - Proposed'!$A$1:$Q$304</definedName>
    <definedName name="RofR">'[1]SCH_J1 - Forecast'!$M$21</definedName>
    <definedName name="RofRdiff">'[1]Rate Case Drivers'!$I$16</definedName>
    <definedName name="RofRold">'[1]Rate Case Drivers'!$C$16</definedName>
    <definedName name="SCH_B3.2P1">'SCH B-3.2 - Proposed'!$A$1:$O$41</definedName>
    <definedName name="SCH_B3.2P2">'SCH B-3.2 - Proposed'!$A$44:$O$86</definedName>
    <definedName name="SCH_B3.2P3">'SCH B-3.2 - Proposed'!$A$90:$O$133</definedName>
    <definedName name="SCH_B3.2P4">'SCH B-3.2 - Proposed'!$A$135:$O$192</definedName>
    <definedName name="SCH_B3.2P5">'SCH B-3.2 - Proposed'!$A$195:$O$243</definedName>
    <definedName name="SCH_B3.2P6">'SCH B-3.2 - Proposed'!$A$247:$O$305</definedName>
    <definedName name="SCH_D1_ERROR_CHECK">[1]SCH_C2!$J$38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D_2.31b">[1]SCH_D2.31!#REF!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3" i="1" l="1"/>
  <c r="N282" i="1"/>
  <c r="O282" i="1" s="1"/>
  <c r="Q282" i="1" s="1"/>
  <c r="O281" i="1"/>
  <c r="N280" i="1"/>
  <c r="O280" i="1" s="1"/>
  <c r="Q280" i="1" s="1"/>
  <c r="O279" i="1"/>
  <c r="N278" i="1"/>
  <c r="O278" i="1" s="1"/>
  <c r="Q278" i="1" s="1"/>
  <c r="O277" i="1"/>
  <c r="N276" i="1"/>
  <c r="O276" i="1" s="1"/>
  <c r="Q276" i="1" s="1"/>
  <c r="O275" i="1"/>
  <c r="N274" i="1"/>
  <c r="O274" i="1" s="1"/>
  <c r="Q274" i="1" s="1"/>
  <c r="N273" i="1"/>
  <c r="O231" i="1"/>
  <c r="Q231" i="1" s="1"/>
  <c r="N230" i="1"/>
  <c r="O230" i="1" s="1"/>
  <c r="Q230" i="1" s="1"/>
  <c r="Q228" i="1"/>
  <c r="O228" i="1"/>
  <c r="N227" i="1"/>
  <c r="O227" i="1" s="1"/>
  <c r="Q227" i="1" s="1"/>
  <c r="Q224" i="1"/>
  <c r="O224" i="1"/>
  <c r="O223" i="1"/>
  <c r="Q223" i="1" s="1"/>
  <c r="N223" i="1"/>
  <c r="Q222" i="1"/>
  <c r="O222" i="1"/>
  <c r="N221" i="1"/>
  <c r="O221" i="1" s="1"/>
  <c r="Q221" i="1" s="1"/>
  <c r="N220" i="1"/>
  <c r="Q219" i="1"/>
  <c r="O219" i="1"/>
  <c r="N181" i="1"/>
  <c r="O181" i="1" s="1"/>
  <c r="Q181" i="1" s="1"/>
  <c r="N180" i="1"/>
  <c r="O180" i="1" s="1"/>
  <c r="Q180" i="1" s="1"/>
  <c r="N179" i="1"/>
  <c r="O179" i="1" s="1"/>
  <c r="Q179" i="1" s="1"/>
  <c r="N178" i="1"/>
  <c r="O178" i="1" s="1"/>
  <c r="Q178" i="1" s="1"/>
  <c r="N176" i="1"/>
  <c r="O176" i="1" s="1"/>
  <c r="Q176" i="1" s="1"/>
  <c r="N175" i="1"/>
  <c r="O175" i="1" s="1"/>
  <c r="Q175" i="1" s="1"/>
  <c r="N174" i="1"/>
  <c r="O174" i="1" s="1"/>
  <c r="Q174" i="1" s="1"/>
  <c r="N173" i="1"/>
  <c r="O173" i="1" s="1"/>
  <c r="Q173" i="1" s="1"/>
  <c r="N172" i="1"/>
  <c r="O172" i="1" s="1"/>
  <c r="Q172" i="1" s="1"/>
  <c r="N171" i="1"/>
  <c r="O171" i="1" s="1"/>
  <c r="Q171" i="1" s="1"/>
  <c r="N170" i="1"/>
  <c r="O170" i="1" s="1"/>
  <c r="Q170" i="1" s="1"/>
  <c r="N169" i="1"/>
  <c r="O169" i="1" s="1"/>
  <c r="Q169" i="1" s="1"/>
  <c r="N168" i="1"/>
  <c r="O168" i="1" s="1"/>
  <c r="Q168" i="1" s="1"/>
  <c r="N167" i="1"/>
  <c r="O167" i="1" s="1"/>
  <c r="Q167" i="1" s="1"/>
  <c r="N166" i="1"/>
  <c r="O166" i="1" s="1"/>
  <c r="Q166" i="1" s="1"/>
  <c r="N165" i="1"/>
  <c r="O165" i="1" s="1"/>
  <c r="Q165" i="1" s="1"/>
  <c r="N164" i="1"/>
  <c r="O164" i="1" s="1"/>
  <c r="Q164" i="1" s="1"/>
  <c r="N163" i="1"/>
  <c r="O163" i="1" s="1"/>
  <c r="Q163" i="1" s="1"/>
  <c r="N162" i="1"/>
  <c r="O162" i="1" s="1"/>
  <c r="Q162" i="1" s="1"/>
  <c r="N161" i="1"/>
  <c r="O161" i="1" s="1"/>
  <c r="Q161" i="1" s="1"/>
  <c r="N160" i="1"/>
  <c r="N123" i="1"/>
  <c r="O123" i="1" s="1"/>
  <c r="Q123" i="1" s="1"/>
  <c r="N122" i="1"/>
  <c r="O122" i="1" s="1"/>
  <c r="Q122" i="1" s="1"/>
  <c r="N121" i="1"/>
  <c r="O121" i="1" s="1"/>
  <c r="Q121" i="1" s="1"/>
  <c r="N120" i="1"/>
  <c r="O120" i="1" s="1"/>
  <c r="Q120" i="1" s="1"/>
  <c r="N119" i="1"/>
  <c r="O119" i="1" s="1"/>
  <c r="Q119" i="1" s="1"/>
  <c r="N118" i="1"/>
  <c r="O118" i="1" s="1"/>
  <c r="Q118" i="1" s="1"/>
  <c r="N117" i="1"/>
  <c r="O117" i="1" s="1"/>
  <c r="Q117" i="1" s="1"/>
  <c r="N116" i="1"/>
  <c r="O116" i="1" s="1"/>
  <c r="Q116" i="1" s="1"/>
  <c r="N115" i="1"/>
  <c r="N77" i="1"/>
  <c r="O77" i="1" s="1"/>
  <c r="Q77" i="1" s="1"/>
  <c r="N75" i="1"/>
  <c r="O75" i="1" s="1"/>
  <c r="Q75" i="1" s="1"/>
  <c r="N73" i="1"/>
  <c r="O73" i="1" s="1"/>
  <c r="Q73" i="1" s="1"/>
  <c r="N72" i="1"/>
  <c r="O72" i="1" s="1"/>
  <c r="Q72" i="1" s="1"/>
  <c r="N71" i="1"/>
  <c r="O71" i="1" s="1"/>
  <c r="Q71" i="1" s="1"/>
  <c r="N70" i="1"/>
  <c r="N33" i="1"/>
  <c r="O33" i="1" s="1"/>
  <c r="Q33" i="1" s="1"/>
  <c r="N31" i="1"/>
  <c r="O31" i="1" s="1"/>
  <c r="Q31" i="1" s="1"/>
  <c r="N30" i="1"/>
  <c r="O30" i="1" s="1"/>
  <c r="Q30" i="1" s="1"/>
  <c r="O29" i="1"/>
  <c r="Q29" i="1" s="1"/>
  <c r="N29" i="1"/>
  <c r="N28" i="1"/>
  <c r="O28" i="1" s="1"/>
  <c r="Q28" i="1" s="1"/>
  <c r="N27" i="1"/>
  <c r="O27" i="1" s="1"/>
  <c r="Q27" i="1" s="1"/>
  <c r="N26" i="1"/>
  <c r="N38" i="1" s="1"/>
  <c r="N188" i="1" l="1"/>
  <c r="O160" i="1"/>
  <c r="N290" i="1"/>
  <c r="N296" i="1" s="1"/>
  <c r="O273" i="1"/>
  <c r="N237" i="1"/>
  <c r="O220" i="1"/>
  <c r="Q220" i="1" s="1"/>
  <c r="Q237" i="1" s="1"/>
  <c r="N130" i="1"/>
  <c r="O115" i="1"/>
  <c r="O70" i="1"/>
  <c r="N74" i="1"/>
  <c r="O74" i="1" s="1"/>
  <c r="Q74" i="1" s="1"/>
  <c r="O26" i="1"/>
  <c r="N76" i="1"/>
  <c r="O76" i="1" s="1"/>
  <c r="Q76" i="1" s="1"/>
  <c r="N83" i="1" l="1"/>
  <c r="O290" i="1"/>
  <c r="O296" i="1" s="1"/>
  <c r="Q273" i="1"/>
  <c r="Q290" i="1" s="1"/>
  <c r="Q296" i="1" s="1"/>
  <c r="Q26" i="1"/>
  <c r="Q38" i="1" s="1"/>
  <c r="O38" i="1"/>
  <c r="O83" i="1"/>
  <c r="Q70" i="1"/>
  <c r="Q83" i="1" s="1"/>
  <c r="O237" i="1"/>
  <c r="O188" i="1"/>
  <c r="Q160" i="1"/>
  <c r="Q188" i="1" s="1"/>
  <c r="N240" i="1"/>
  <c r="N299" i="1" s="1"/>
  <c r="O130" i="1"/>
  <c r="Q115" i="1"/>
  <c r="Q130" i="1" s="1"/>
  <c r="Q240" i="1" l="1"/>
  <c r="Q299" i="1" s="1"/>
  <c r="O240" i="1"/>
  <c r="O2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</author>
  </authors>
  <commentList>
    <comment ref="D67" authorId="0" shapeId="0" xr:uid="{3FE603BD-994F-48F4-83C1-E0BEBA321A33}">
      <text>
        <r>
          <rPr>
            <b/>
            <sz val="9"/>
            <color indexed="81"/>
            <rFont val="Tahoma"/>
            <family val="2"/>
          </rPr>
          <t>Czupik, Ted:</t>
        </r>
        <r>
          <rPr>
            <sz val="9"/>
            <color indexed="81"/>
            <rFont val="Tahoma"/>
            <family val="2"/>
          </rPr>
          <t xml:space="preserve">
These need to agree with Capital Assets schedule and Sch. B-2.1
</t>
        </r>
      </text>
    </comment>
  </commentList>
</comments>
</file>

<file path=xl/sharedStrings.xml><?xml version="1.0" encoding="utf-8"?>
<sst xmlns="http://schemas.openxmlformats.org/spreadsheetml/2006/main" count="544" uniqueCount="149">
  <si>
    <t>DUKE ENERGY KENTUCKY, INC.</t>
  </si>
  <si>
    <t>CASE NO. 2022-00372</t>
  </si>
  <si>
    <t>DEPRECIATION AND AMORTIZATION ACCRUAL RATES AND</t>
  </si>
  <si>
    <t>JURISDICTIONAL ACCUMULATED BALANCES BY ACCOUNTS,</t>
  </si>
  <si>
    <t>FUNCTIONAL CLASS OR MAJOR PROPERTY GROUP</t>
  </si>
  <si>
    <t>THIRTEEN MONTH AVERAGE AS OF JUNE 30, 2024</t>
  </si>
  <si>
    <t>.</t>
  </si>
  <si>
    <t>STEAM PRODUCTION PLANT</t>
  </si>
  <si>
    <t/>
  </si>
  <si>
    <t>DATA:  BASE PERIOD  "X" FORECASTED PERIOD</t>
  </si>
  <si>
    <t xml:space="preserve">TYPE OF FILING:  "X" ORIGINAL   UPDATED    REVISED  </t>
  </si>
  <si>
    <t>Adjusted Jurisdiction</t>
  </si>
  <si>
    <t>FERC</t>
  </si>
  <si>
    <t>Company</t>
  </si>
  <si>
    <t>Account Title</t>
  </si>
  <si>
    <t>13-Month Average</t>
  </si>
  <si>
    <t>Proposed</t>
  </si>
  <si>
    <t>Calculated</t>
  </si>
  <si>
    <t>Current</t>
  </si>
  <si>
    <t>Difference</t>
  </si>
  <si>
    <t>Line</t>
  </si>
  <si>
    <t>Acct.</t>
  </si>
  <si>
    <t>or Major</t>
  </si>
  <si>
    <t>Plant</t>
  </si>
  <si>
    <t>Accumulated</t>
  </si>
  <si>
    <t>Accrual</t>
  </si>
  <si>
    <t>Depr/Amort</t>
  </si>
  <si>
    <t>Actual vs</t>
  </si>
  <si>
    <t>Effective Tax</t>
  </si>
  <si>
    <t>ADIT</t>
  </si>
  <si>
    <t>No.</t>
  </si>
  <si>
    <t>Property Grouping</t>
  </si>
  <si>
    <t>Investment (1)</t>
  </si>
  <si>
    <t>Balance</t>
  </si>
  <si>
    <t>Rate</t>
  </si>
  <si>
    <t>Expense</t>
  </si>
  <si>
    <t xml:space="preserve">Rate </t>
  </si>
  <si>
    <t>Impact</t>
  </si>
  <si>
    <t>(A)</t>
  </si>
  <si>
    <t>(B-1)</t>
  </si>
  <si>
    <t>(B-2)</t>
  </si>
  <si>
    <t>(C)</t>
  </si>
  <si>
    <t>(D)</t>
  </si>
  <si>
    <t>(E)</t>
  </si>
  <si>
    <t>(F)</t>
  </si>
  <si>
    <t>(G=DxF)</t>
  </si>
  <si>
    <t>(H)</t>
  </si>
  <si>
    <t>(I=DxH)</t>
  </si>
  <si>
    <t>(J=G-I)</t>
  </si>
  <si>
    <t>(K)</t>
  </si>
  <si>
    <t>(L=J*K)</t>
  </si>
  <si>
    <t>$</t>
  </si>
  <si>
    <t>Land and Land Rights</t>
  </si>
  <si>
    <t>Structures &amp; Improvements</t>
  </si>
  <si>
    <t>Boiler Plant Equipment</t>
  </si>
  <si>
    <t>Boiler Plant Equip - SCR Catalyst</t>
  </si>
  <si>
    <t>Turbogenerator Equipment</t>
  </si>
  <si>
    <t>Accessory Electric Equipment</t>
  </si>
  <si>
    <t>Miscellaneous Powerplant Equipment</t>
  </si>
  <si>
    <t>AROs</t>
  </si>
  <si>
    <t>Various</t>
  </si>
  <si>
    <t>Case 2015-120 Acq of DPL Share of East Bend</t>
  </si>
  <si>
    <t>-</t>
  </si>
  <si>
    <t>Completed Construction Not Classified</t>
  </si>
  <si>
    <t>Retirement Work in Progress</t>
  </si>
  <si>
    <t xml:space="preserve">Total Steam Production Plant </t>
  </si>
  <si>
    <t>(1) Plant Investment includes Completed Construction Not Classified (Account 106).</t>
  </si>
  <si>
    <t>OTHER PRODUCTION PLANT</t>
  </si>
  <si>
    <t>1</t>
  </si>
  <si>
    <t>Rights of Way</t>
  </si>
  <si>
    <t>Fuel Holders, Producers, Accessories</t>
  </si>
  <si>
    <t>Prime Movers</t>
  </si>
  <si>
    <t>Generators</t>
  </si>
  <si>
    <t>Solar Generators</t>
  </si>
  <si>
    <t>Solar Accessory Electric Equipment</t>
  </si>
  <si>
    <t>Miscellaneous Plant Equipment</t>
  </si>
  <si>
    <t xml:space="preserve">Total Other Production Plant </t>
  </si>
  <si>
    <t>TRANSMISSION PLANT</t>
  </si>
  <si>
    <t xml:space="preserve"> </t>
  </si>
  <si>
    <t>Land</t>
  </si>
  <si>
    <t>Station Equipment</t>
  </si>
  <si>
    <t>Station Equipment - Step Up</t>
  </si>
  <si>
    <t>Station Equipment - Major</t>
  </si>
  <si>
    <t>Station Equipment - Step Up Equipment</t>
  </si>
  <si>
    <t>Poles &amp; Fixtures</t>
  </si>
  <si>
    <t>Overhead Conductors &amp; Devices</t>
  </si>
  <si>
    <t>Overhead Conductors - Clear R/W</t>
  </si>
  <si>
    <t>Total Transmission Plant</t>
  </si>
  <si>
    <t>(1)  Plant Investment includes Completed Construction Not Classified (Account 106).</t>
  </si>
  <si>
    <t>DISTRIBUTION PLANT</t>
  </si>
  <si>
    <t>Storage Battery Equipment</t>
  </si>
  <si>
    <t>Poles, Towers &amp; Fixtures</t>
  </si>
  <si>
    <t>Underground Conduit</t>
  </si>
  <si>
    <t>Underground Conductors &amp; Devices</t>
  </si>
  <si>
    <t>Line Transformers</t>
  </si>
  <si>
    <t>Customers Transformer Installation</t>
  </si>
  <si>
    <t>Services - Underground</t>
  </si>
  <si>
    <t>Services - Overhead</t>
  </si>
  <si>
    <t>Meters</t>
  </si>
  <si>
    <t>AMI Meters</t>
  </si>
  <si>
    <t>3711, 3712</t>
  </si>
  <si>
    <t>Company Owned Outdoor Lighting</t>
  </si>
  <si>
    <t>Leased Property on Customers</t>
  </si>
  <si>
    <t>N/A</t>
  </si>
  <si>
    <t>(2)</t>
  </si>
  <si>
    <t xml:space="preserve">Street Lighting - Overhead  </t>
  </si>
  <si>
    <t>Street Lighting - Boulevard</t>
  </si>
  <si>
    <t>Street Lighting - Cust, Private Outdoor Lighting</t>
  </si>
  <si>
    <t>Light Choice OLE</t>
  </si>
  <si>
    <t>Total Distribution Plant</t>
  </si>
  <si>
    <t>(2)  This account is fully depreciated.</t>
  </si>
  <si>
    <t>GENERAL PLANT</t>
  </si>
  <si>
    <t>Miscellaneous Intangible Plant</t>
  </si>
  <si>
    <t>Office Furniture &amp; Equipment</t>
  </si>
  <si>
    <t>3910-URR</t>
  </si>
  <si>
    <t>NA</t>
  </si>
  <si>
    <t>Electronic Data Proc Equip</t>
  </si>
  <si>
    <t>3911-URR</t>
  </si>
  <si>
    <t>Transportation Equipment</t>
  </si>
  <si>
    <t>Transp Expense</t>
  </si>
  <si>
    <t>Trailers</t>
  </si>
  <si>
    <t>Tools, Shop &amp; Garage Equipment</t>
  </si>
  <si>
    <t>3940-URR</t>
  </si>
  <si>
    <t>Power Operated Equipment</t>
  </si>
  <si>
    <t>Communication Equipment</t>
  </si>
  <si>
    <t>397-URR</t>
  </si>
  <si>
    <t>Total General Plant</t>
  </si>
  <si>
    <t>Total Electric Plant</t>
  </si>
  <si>
    <t>(2)  5 year life for Unrecovered Reserve for Amortization</t>
  </si>
  <si>
    <t>COMMON PLANT</t>
  </si>
  <si>
    <t>(4)</t>
  </si>
  <si>
    <t>1910-URR</t>
  </si>
  <si>
    <t>(3)</t>
  </si>
  <si>
    <t>Office Furniture &amp; Equipment - EDP Equipment</t>
  </si>
  <si>
    <t>1911-URR</t>
  </si>
  <si>
    <t>1940-URR</t>
  </si>
  <si>
    <t>1970-URR</t>
  </si>
  <si>
    <t>Miscellaneous Equipment</t>
  </si>
  <si>
    <t>1980-URR</t>
  </si>
  <si>
    <t>ARO - Common Plant</t>
  </si>
  <si>
    <t>Total Common Plant</t>
  </si>
  <si>
    <t>Common Plant Allocated to Electric</t>
  </si>
  <si>
    <t>Original Cost</t>
  </si>
  <si>
    <t>Reserve</t>
  </si>
  <si>
    <t>Annual Provision</t>
  </si>
  <si>
    <t>Total Electric Plant Including Allocated Common</t>
  </si>
  <si>
    <t>(2)  Composite of four groups in Structures &amp; Improvements account.</t>
  </si>
  <si>
    <t>(3)  5 year life for Unrecovered Reserve for Amortization</t>
  </si>
  <si>
    <t>(4)  Fully Amortized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</si>
</sst>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2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2" fillId="0" borderId="0" xfId="5" applyFont="1" applyAlignment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2" fillId="0" borderId="0" xfId="4" applyFont="1"/>
    <xf numFmtId="0" fontId="3" fillId="0" borderId="0" xfId="4" applyFont="1"/>
    <xf numFmtId="0" fontId="2" fillId="0" borderId="0" xfId="4" quotePrefix="1" applyFont="1" applyAlignment="1">
      <alignment horizontal="center"/>
    </xf>
    <xf numFmtId="0" fontId="3" fillId="0" borderId="0" xfId="4" quotePrefix="1" applyFont="1" applyAlignment="1">
      <alignment horizontal="center"/>
    </xf>
    <xf numFmtId="0" fontId="2" fillId="0" borderId="0" xfId="4" applyFont="1" applyAlignment="1">
      <alignment horizontal="left"/>
    </xf>
    <xf numFmtId="37" fontId="2" fillId="0" borderId="0" xfId="4" applyNumberFormat="1" applyFont="1" applyAlignment="1">
      <alignment horizontal="left"/>
    </xf>
    <xf numFmtId="0" fontId="2" fillId="0" borderId="1" xfId="4" applyFont="1" applyBorder="1"/>
    <xf numFmtId="0" fontId="3" fillId="0" borderId="1" xfId="4" applyFont="1" applyBorder="1"/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0" fontId="6" fillId="0" borderId="2" xfId="4" quotePrefix="1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2" fillId="0" borderId="1" xfId="4" quotePrefix="1" applyFont="1" applyBorder="1" applyAlignment="1">
      <alignment horizontal="center"/>
    </xf>
    <xf numFmtId="0" fontId="3" fillId="0" borderId="1" xfId="4" quotePrefix="1" applyFont="1" applyBorder="1" applyAlignment="1">
      <alignment horizontal="center"/>
    </xf>
    <xf numFmtId="0" fontId="7" fillId="0" borderId="0" xfId="4" applyFont="1"/>
    <xf numFmtId="0" fontId="2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37" fontId="2" fillId="0" borderId="0" xfId="4" applyNumberFormat="1" applyFont="1" applyAlignment="1">
      <alignment horizontal="right"/>
    </xf>
    <xf numFmtId="37" fontId="2" fillId="0" borderId="0" xfId="4" applyNumberFormat="1" applyFont="1"/>
    <xf numFmtId="10" fontId="8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/>
    <xf numFmtId="0" fontId="2" fillId="0" borderId="0" xfId="4" quotePrefix="1" applyFont="1"/>
    <xf numFmtId="10" fontId="8" fillId="0" borderId="0" xfId="0" applyNumberFormat="1" applyFont="1"/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37" fontId="8" fillId="0" borderId="0" xfId="4" applyNumberFormat="1" applyFont="1"/>
    <xf numFmtId="37" fontId="3" fillId="0" borderId="0" xfId="0" applyNumberFormat="1" applyFont="1"/>
    <xf numFmtId="10" fontId="2" fillId="0" borderId="0" xfId="0" applyNumberFormat="1" applyFont="1"/>
    <xf numFmtId="0" fontId="2" fillId="0" borderId="0" xfId="0" applyFont="1"/>
    <xf numFmtId="37" fontId="2" fillId="0" borderId="1" xfId="4" applyNumberFormat="1" applyFont="1" applyBorder="1"/>
    <xf numFmtId="0" fontId="2" fillId="0" borderId="2" xfId="4" applyFont="1" applyBorder="1"/>
    <xf numFmtId="0" fontId="3" fillId="0" borderId="2" xfId="4" applyFont="1" applyBorder="1"/>
    <xf numFmtId="164" fontId="3" fillId="0" borderId="0" xfId="4" applyNumberFormat="1" applyFont="1"/>
    <xf numFmtId="10" fontId="8" fillId="0" borderId="0" xfId="7" applyNumberFormat="1" applyFont="1"/>
    <xf numFmtId="0" fontId="3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43" fontId="0" fillId="0" borderId="0" xfId="1" applyFont="1"/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/>
    <xf numFmtId="0" fontId="3" fillId="0" borderId="0" xfId="0" applyFont="1" applyAlignment="1">
      <alignment horizontal="center"/>
    </xf>
    <xf numFmtId="10" fontId="8" fillId="0" borderId="0" xfId="2" applyNumberFormat="1" applyFont="1"/>
    <xf numFmtId="0" fontId="0" fillId="0" borderId="0" xfId="6" applyFont="1" applyAlignment="1">
      <alignment horizontal="center"/>
    </xf>
    <xf numFmtId="0" fontId="0" fillId="0" borderId="0" xfId="6" applyFont="1" applyAlignment="1">
      <alignment horizontal="left"/>
    </xf>
    <xf numFmtId="165" fontId="8" fillId="0" borderId="0" xfId="2" applyNumberFormat="1" applyFont="1" applyFill="1" applyAlignment="1">
      <alignment horizontal="center"/>
    </xf>
    <xf numFmtId="10" fontId="9" fillId="0" borderId="0" xfId="0" quotePrefix="1" applyNumberFormat="1" applyFont="1" applyAlignment="1">
      <alignment horizontal="center"/>
    </xf>
    <xf numFmtId="37" fontId="2" fillId="0" borderId="0" xfId="4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4" quotePrefix="1" applyFont="1"/>
    <xf numFmtId="37" fontId="8" fillId="0" borderId="0" xfId="7" applyNumberFormat="1" applyFont="1"/>
    <xf numFmtId="37" fontId="3" fillId="0" borderId="0" xfId="7" applyNumberFormat="1" applyFont="1"/>
    <xf numFmtId="10" fontId="9" fillId="0" borderId="0" xfId="4" applyNumberFormat="1" applyFont="1" applyAlignment="1">
      <alignment horizontal="center"/>
    </xf>
    <xf numFmtId="37" fontId="8" fillId="0" borderId="0" xfId="4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37" fontId="3" fillId="0" borderId="0" xfId="4" applyNumberFormat="1" applyFont="1"/>
    <xf numFmtId="10" fontId="8" fillId="0" borderId="0" xfId="2" applyNumberFormat="1" applyFont="1" applyAlignment="1">
      <alignment horizontal="center"/>
    </xf>
    <xf numFmtId="37" fontId="6" fillId="0" borderId="0" xfId="4" applyNumberFormat="1" applyFont="1"/>
    <xf numFmtId="43" fontId="3" fillId="0" borderId="0" xfId="4" applyNumberFormat="1" applyFont="1"/>
    <xf numFmtId="164" fontId="0" fillId="0" borderId="0" xfId="1" applyNumberFormat="1" applyFont="1"/>
    <xf numFmtId="49" fontId="0" fillId="0" borderId="0" xfId="4" quotePrefix="1" applyNumberFormat="1" applyFont="1"/>
    <xf numFmtId="49" fontId="2" fillId="0" borderId="0" xfId="4" quotePrefix="1" applyNumberFormat="1" applyFont="1"/>
    <xf numFmtId="0" fontId="0" fillId="0" borderId="0" xfId="4" quotePrefix="1" applyFont="1" applyAlignment="1">
      <alignment horizontal="center"/>
    </xf>
    <xf numFmtId="0" fontId="0" fillId="0" borderId="0" xfId="0" applyAlignment="1">
      <alignment horizontal="center"/>
    </xf>
    <xf numFmtId="9" fontId="2" fillId="0" borderId="1" xfId="4" applyNumberFormat="1" applyFont="1" applyBorder="1"/>
    <xf numFmtId="10" fontId="2" fillId="0" borderId="0" xfId="4" applyNumberFormat="1" applyFont="1"/>
    <xf numFmtId="3" fontId="2" fillId="0" borderId="0" xfId="4" applyNumberFormat="1" applyFont="1" applyAlignment="1">
      <alignment horizontal="right"/>
    </xf>
    <xf numFmtId="3" fontId="3" fillId="0" borderId="0" xfId="4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37" fontId="3" fillId="0" borderId="0" xfId="4" applyNumberFormat="1" applyFont="1" applyAlignment="1">
      <alignment horizontal="right"/>
    </xf>
    <xf numFmtId="0" fontId="0" fillId="0" borderId="0" xfId="4" applyFont="1" applyAlignment="1">
      <alignment horizontal="left"/>
    </xf>
  </cellXfs>
  <cellStyles count="8">
    <cellStyle name="Comma" xfId="1" builtinId="3"/>
    <cellStyle name="Hyperlink" xfId="3" builtinId="8"/>
    <cellStyle name="Normal" xfId="0" builtinId="0"/>
    <cellStyle name="Normal 2" xfId="7" xr:uid="{775B993A-D59E-4F6A-8351-8830B8696268}"/>
    <cellStyle name="Normal_SCH_J1" xfId="5" xr:uid="{2513A953-5113-4D69-89CF-D0AE3172FBA0}"/>
    <cellStyle name="Normal_Schedule B-2" xfId="6" xr:uid="{F94FA834-C376-42CF-8E99-BBE135FCC5D1}"/>
    <cellStyle name="Normal_Schedule B-3" xfId="4" xr:uid="{5F24B801-D4FF-4148-B836-D4ADBB52944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t/5%20-%20Rate%20Cases/DEK%20-%20Electric%202023/B%20Schedules%20for%20Filing/KPSC%20Electric%20SFRs-2022%20-%20Forecasted%2010_25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.1"/>
      <sheetName val="SCH B-2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2022-00xxx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2247062477</v>
          </cell>
        </row>
      </sheetData>
      <sheetData sheetId="14">
        <row r="250">
          <cell r="C250">
            <v>0.71360000000000001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75176923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0.65458000000000005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0.64654999999999996</v>
          </cell>
        </row>
      </sheetData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F1D9A-AB44-48DC-8518-71626C8CB4F6}">
  <sheetPr>
    <tabColor theme="4" tint="0.39997558519241921"/>
    <pageSetUpPr fitToPage="1"/>
  </sheetPr>
  <dimension ref="A1:R308"/>
  <sheetViews>
    <sheetView tabSelected="1" view="pageLayout" topLeftCell="D1" zoomScaleNormal="100" workbookViewId="0">
      <selection activeCell="Q3" sqref="Q3"/>
    </sheetView>
  </sheetViews>
  <sheetFormatPr defaultColWidth="11.42578125" defaultRowHeight="12.75" x14ac:dyDescent="0.2"/>
  <cols>
    <col min="1" max="1" width="11.85546875" customWidth="1"/>
    <col min="2" max="2" width="11.42578125" customWidth="1"/>
    <col min="3" max="3" width="14.5703125" customWidth="1"/>
    <col min="4" max="4" width="53.5703125" customWidth="1"/>
    <col min="5" max="5" width="2.42578125" customWidth="1"/>
    <col min="6" max="6" width="15.42578125" customWidth="1"/>
    <col min="7" max="7" width="3.42578125" customWidth="1"/>
    <col min="8" max="8" width="14.42578125" customWidth="1"/>
    <col min="9" max="9" width="3.42578125" customWidth="1"/>
    <col min="10" max="10" width="11.42578125" customWidth="1"/>
    <col min="11" max="11" width="4" customWidth="1"/>
    <col min="12" max="12" width="14.5703125" customWidth="1"/>
    <col min="13" max="13" width="10.28515625" customWidth="1"/>
    <col min="14" max="14" width="16.5703125" style="30" bestFit="1" customWidth="1"/>
    <col min="15" max="15" width="14.5703125" style="30" bestFit="1" customWidth="1"/>
    <col min="16" max="16" width="11.42578125" bestFit="1" customWidth="1"/>
    <col min="17" max="17" width="17" style="30" customWidth="1"/>
    <col min="18" max="18" width="16.28515625" bestFit="1" customWidth="1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2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1"/>
      <c r="Q2" s="2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"/>
      <c r="Q3" s="2"/>
    </row>
    <row r="4" spans="1:17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"/>
      <c r="Q4" s="2"/>
    </row>
    <row r="5" spans="1:17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1"/>
      <c r="Q5" s="2"/>
    </row>
    <row r="6" spans="1:17" x14ac:dyDescent="0.2">
      <c r="A6" s="3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1"/>
      <c r="Q6" s="2"/>
    </row>
    <row r="7" spans="1:17" x14ac:dyDescent="0.2">
      <c r="A7" s="4" t="s">
        <v>6</v>
      </c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5"/>
      <c r="N7" s="6"/>
      <c r="O7" s="6"/>
      <c r="P7" s="5"/>
      <c r="Q7" s="6"/>
    </row>
    <row r="8" spans="1:17" x14ac:dyDescent="0.2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1"/>
      <c r="Q8" s="2"/>
    </row>
    <row r="9" spans="1:17" x14ac:dyDescent="0.2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7"/>
      <c r="Q9" s="8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5"/>
      <c r="Q10" s="6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  <c r="P11" s="5"/>
      <c r="Q11" s="6"/>
    </row>
    <row r="12" spans="1:17" x14ac:dyDescent="0.2">
      <c r="A12" s="9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0"/>
      <c r="N12" s="6"/>
      <c r="O12" s="6"/>
      <c r="P12" s="5"/>
      <c r="Q12" s="6"/>
    </row>
    <row r="13" spans="1:17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  <c r="N13" s="6"/>
      <c r="O13" s="6"/>
      <c r="P13" s="5"/>
      <c r="Q13" s="6"/>
    </row>
    <row r="14" spans="1:17" x14ac:dyDescent="0.2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0"/>
      <c r="N14" s="6"/>
      <c r="O14" s="6"/>
      <c r="P14" s="5"/>
      <c r="Q14" s="6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0"/>
      <c r="N15" s="6"/>
      <c r="O15" s="6"/>
      <c r="P15" s="5"/>
      <c r="Q15" s="6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5"/>
      <c r="Q16" s="6"/>
    </row>
    <row r="17" spans="1:17" x14ac:dyDescent="0.2">
      <c r="A17" s="5"/>
      <c r="B17" s="5"/>
      <c r="C17" s="5"/>
      <c r="D17" s="5"/>
      <c r="E17" s="5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1"/>
      <c r="Q17" s="12"/>
    </row>
    <row r="18" spans="1:17" x14ac:dyDescent="0.2">
      <c r="A18" s="13"/>
      <c r="B18" s="14"/>
      <c r="C18" s="15"/>
      <c r="D18" s="13"/>
      <c r="E18" s="13"/>
      <c r="F18" s="16" t="s">
        <v>11</v>
      </c>
      <c r="G18" s="16"/>
      <c r="H18" s="16"/>
      <c r="I18" s="5"/>
      <c r="J18" s="5"/>
      <c r="K18" s="5"/>
      <c r="L18" s="5"/>
      <c r="M18" s="5"/>
      <c r="N18" s="6"/>
      <c r="O18" s="6"/>
      <c r="P18" s="5"/>
      <c r="Q18" s="6"/>
    </row>
    <row r="19" spans="1:17" x14ac:dyDescent="0.2">
      <c r="A19" s="17"/>
      <c r="B19" s="16" t="s">
        <v>12</v>
      </c>
      <c r="C19" s="16" t="s">
        <v>13</v>
      </c>
      <c r="D19" s="18" t="s">
        <v>14</v>
      </c>
      <c r="E19" s="18"/>
      <c r="F19" s="19" t="s">
        <v>15</v>
      </c>
      <c r="G19" s="19"/>
      <c r="H19" s="19"/>
      <c r="I19" s="5"/>
      <c r="J19" s="18" t="s">
        <v>16</v>
      </c>
      <c r="K19" s="5"/>
      <c r="L19" s="18" t="s">
        <v>17</v>
      </c>
      <c r="M19" s="18" t="s">
        <v>18</v>
      </c>
      <c r="N19" s="20" t="s">
        <v>17</v>
      </c>
      <c r="O19" s="20" t="s">
        <v>19</v>
      </c>
      <c r="P19" s="18"/>
      <c r="Q19" s="20"/>
    </row>
    <row r="20" spans="1:17" x14ac:dyDescent="0.2">
      <c r="A20" s="18" t="s">
        <v>20</v>
      </c>
      <c r="B20" s="18" t="s">
        <v>21</v>
      </c>
      <c r="C20" s="18" t="s">
        <v>21</v>
      </c>
      <c r="D20" s="18" t="s">
        <v>22</v>
      </c>
      <c r="E20" s="18"/>
      <c r="F20" s="18" t="s">
        <v>23</v>
      </c>
      <c r="G20" s="18"/>
      <c r="H20" s="18" t="s">
        <v>24</v>
      </c>
      <c r="I20" s="5"/>
      <c r="J20" s="18" t="s">
        <v>25</v>
      </c>
      <c r="K20" s="5"/>
      <c r="L20" s="18" t="s">
        <v>26</v>
      </c>
      <c r="M20" s="7" t="s">
        <v>25</v>
      </c>
      <c r="N20" s="20" t="s">
        <v>26</v>
      </c>
      <c r="O20" s="20" t="s">
        <v>27</v>
      </c>
      <c r="P20" s="18" t="s">
        <v>28</v>
      </c>
      <c r="Q20" s="20" t="s">
        <v>29</v>
      </c>
    </row>
    <row r="21" spans="1:17" x14ac:dyDescent="0.2">
      <c r="A21" s="18" t="s">
        <v>30</v>
      </c>
      <c r="B21" s="18" t="s">
        <v>30</v>
      </c>
      <c r="C21" s="18" t="s">
        <v>30</v>
      </c>
      <c r="D21" s="18" t="s">
        <v>31</v>
      </c>
      <c r="E21" s="18"/>
      <c r="F21" s="18" t="s">
        <v>32</v>
      </c>
      <c r="G21" s="18"/>
      <c r="H21" s="18" t="s">
        <v>33</v>
      </c>
      <c r="I21" s="5"/>
      <c r="J21" s="18" t="s">
        <v>34</v>
      </c>
      <c r="K21" s="5"/>
      <c r="L21" s="18" t="s">
        <v>35</v>
      </c>
      <c r="M21" s="18" t="s">
        <v>36</v>
      </c>
      <c r="N21" s="20" t="s">
        <v>35</v>
      </c>
      <c r="O21" s="20" t="s">
        <v>16</v>
      </c>
      <c r="P21" s="18" t="s">
        <v>34</v>
      </c>
      <c r="Q21" s="20" t="s">
        <v>37</v>
      </c>
    </row>
    <row r="22" spans="1:17" x14ac:dyDescent="0.2">
      <c r="A22" s="7" t="s">
        <v>38</v>
      </c>
      <c r="B22" s="7" t="s">
        <v>39</v>
      </c>
      <c r="C22" s="7" t="s">
        <v>40</v>
      </c>
      <c r="D22" s="7" t="s">
        <v>41</v>
      </c>
      <c r="E22" s="7"/>
      <c r="F22" s="7" t="s">
        <v>42</v>
      </c>
      <c r="G22" s="21"/>
      <c r="H22" s="21" t="s">
        <v>43</v>
      </c>
      <c r="I22" s="11"/>
      <c r="J22" s="21" t="s">
        <v>44</v>
      </c>
      <c r="K22" s="21"/>
      <c r="L22" s="21" t="s">
        <v>45</v>
      </c>
      <c r="M22" s="21" t="s">
        <v>46</v>
      </c>
      <c r="N22" s="22" t="s">
        <v>47</v>
      </c>
      <c r="O22" s="22" t="s">
        <v>48</v>
      </c>
      <c r="P22" s="21" t="s">
        <v>49</v>
      </c>
      <c r="Q22" s="22" t="s">
        <v>50</v>
      </c>
    </row>
    <row r="23" spans="1:17" x14ac:dyDescent="0.2">
      <c r="A23" s="13"/>
      <c r="B23" s="13"/>
      <c r="C23" s="13"/>
      <c r="D23" s="13"/>
      <c r="E23" s="13"/>
      <c r="F23" s="14" t="s">
        <v>51</v>
      </c>
      <c r="G23" s="17"/>
      <c r="H23" s="18" t="s">
        <v>51</v>
      </c>
      <c r="I23" s="5"/>
      <c r="J23" s="5"/>
      <c r="K23" s="5"/>
      <c r="L23" s="18" t="s">
        <v>51</v>
      </c>
      <c r="M23" s="5"/>
      <c r="N23" s="6"/>
      <c r="O23" s="6"/>
      <c r="P23" s="5"/>
      <c r="Q23" s="6"/>
    </row>
    <row r="24" spans="1:17" x14ac:dyDescent="0.2">
      <c r="A24" s="5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6"/>
      <c r="P24" s="5"/>
      <c r="Q24" s="6"/>
    </row>
    <row r="25" spans="1:17" x14ac:dyDescent="0.2">
      <c r="A25" s="18">
        <v>1</v>
      </c>
      <c r="B25" s="24">
        <v>310</v>
      </c>
      <c r="C25" s="24">
        <v>3100</v>
      </c>
      <c r="D25" s="25" t="s">
        <v>52</v>
      </c>
      <c r="E25" s="9"/>
      <c r="F25" s="26">
        <v>7267197</v>
      </c>
      <c r="G25" s="9"/>
      <c r="H25" s="27">
        <v>108998</v>
      </c>
      <c r="I25" s="5"/>
      <c r="J25" s="28">
        <v>0</v>
      </c>
      <c r="K25" s="5"/>
      <c r="L25" s="27">
        <v>0</v>
      </c>
      <c r="M25" s="29"/>
      <c r="P25" s="29"/>
    </row>
    <row r="26" spans="1:17" x14ac:dyDescent="0.2">
      <c r="A26" s="18">
        <v>2</v>
      </c>
      <c r="B26" s="24">
        <v>311</v>
      </c>
      <c r="C26" s="24">
        <v>3110</v>
      </c>
      <c r="D26" s="25" t="s">
        <v>53</v>
      </c>
      <c r="E26" s="9"/>
      <c r="F26" s="26">
        <v>185879874</v>
      </c>
      <c r="G26" s="9"/>
      <c r="H26" s="27">
        <v>51418002</v>
      </c>
      <c r="I26" s="5"/>
      <c r="J26" s="28">
        <v>6.3E-2</v>
      </c>
      <c r="K26" s="31"/>
      <c r="L26" s="27">
        <v>11710432</v>
      </c>
      <c r="M26" s="32">
        <v>2.4700000000000003E-2</v>
      </c>
      <c r="N26" s="33">
        <f t="shared" ref="N26:N31" si="0">F26*M26</f>
        <v>4591232.8878000006</v>
      </c>
      <c r="O26" s="34">
        <f t="shared" ref="O26:O31" si="1">L26-N26</f>
        <v>7119199.1121999994</v>
      </c>
      <c r="P26" s="35">
        <v>0.24925</v>
      </c>
      <c r="Q26" s="34">
        <f t="shared" ref="Q26:Q31" si="2">O26*P26</f>
        <v>1774460.3787158499</v>
      </c>
    </row>
    <row r="27" spans="1:17" x14ac:dyDescent="0.2">
      <c r="A27" s="18">
        <v>3</v>
      </c>
      <c r="B27" s="24">
        <v>312</v>
      </c>
      <c r="C27" s="24">
        <v>3120</v>
      </c>
      <c r="D27" s="25" t="s">
        <v>54</v>
      </c>
      <c r="E27" s="9"/>
      <c r="F27" s="26">
        <v>553244784</v>
      </c>
      <c r="G27" s="9"/>
      <c r="H27" s="27">
        <v>308069611</v>
      </c>
      <c r="I27" s="5"/>
      <c r="J27" s="28">
        <v>4.3299999999999998E-2</v>
      </c>
      <c r="K27" s="5"/>
      <c r="L27" s="27">
        <v>23955499</v>
      </c>
      <c r="M27" s="32">
        <v>2.2400000000000003E-2</v>
      </c>
      <c r="N27" s="33">
        <f t="shared" si="0"/>
        <v>12392683.161600001</v>
      </c>
      <c r="O27" s="34">
        <f t="shared" si="1"/>
        <v>11562815.838399999</v>
      </c>
      <c r="P27" s="35">
        <v>0.24925</v>
      </c>
      <c r="Q27" s="34">
        <f t="shared" si="2"/>
        <v>2882031.8477211995</v>
      </c>
    </row>
    <row r="28" spans="1:17" x14ac:dyDescent="0.2">
      <c r="A28" s="18">
        <v>4</v>
      </c>
      <c r="B28" s="24">
        <v>312</v>
      </c>
      <c r="C28" s="24">
        <v>3123</v>
      </c>
      <c r="D28" s="25" t="s">
        <v>55</v>
      </c>
      <c r="E28" s="9"/>
      <c r="F28" s="26">
        <v>7714318</v>
      </c>
      <c r="G28" s="9"/>
      <c r="H28" s="27">
        <v>6804874</v>
      </c>
      <c r="I28" s="5"/>
      <c r="J28" s="28">
        <v>5.91E-2</v>
      </c>
      <c r="K28" s="5"/>
      <c r="L28" s="27">
        <v>455916</v>
      </c>
      <c r="M28" s="32">
        <v>4.5599999999999995E-2</v>
      </c>
      <c r="N28" s="33">
        <f t="shared" si="0"/>
        <v>351772.90079999994</v>
      </c>
      <c r="O28" s="34">
        <f t="shared" si="1"/>
        <v>104143.09920000006</v>
      </c>
      <c r="P28" s="35">
        <v>0.24925</v>
      </c>
      <c r="Q28" s="34">
        <f t="shared" si="2"/>
        <v>25957.667475600014</v>
      </c>
    </row>
    <row r="29" spans="1:17" x14ac:dyDescent="0.2">
      <c r="A29" s="18">
        <v>5</v>
      </c>
      <c r="B29" s="24">
        <v>314</v>
      </c>
      <c r="C29" s="24">
        <v>3140</v>
      </c>
      <c r="D29" s="25" t="s">
        <v>56</v>
      </c>
      <c r="E29" s="9"/>
      <c r="F29" s="26">
        <v>118509201</v>
      </c>
      <c r="G29" s="9"/>
      <c r="H29" s="27">
        <v>49273455</v>
      </c>
      <c r="I29" s="5"/>
      <c r="J29" s="28">
        <v>4.53E-2</v>
      </c>
      <c r="K29" s="5"/>
      <c r="L29" s="27">
        <v>5368467</v>
      </c>
      <c r="M29" s="32">
        <v>2.3599999999999999E-2</v>
      </c>
      <c r="N29" s="33">
        <f t="shared" si="0"/>
        <v>2796817.1436000001</v>
      </c>
      <c r="O29" s="34">
        <f t="shared" si="1"/>
        <v>2571649.8563999999</v>
      </c>
      <c r="P29" s="35">
        <v>0.24925</v>
      </c>
      <c r="Q29" s="34">
        <f t="shared" si="2"/>
        <v>640983.72670769994</v>
      </c>
    </row>
    <row r="30" spans="1:17" x14ac:dyDescent="0.2">
      <c r="A30" s="18">
        <v>6</v>
      </c>
      <c r="B30" s="24">
        <v>315</v>
      </c>
      <c r="C30" s="24">
        <v>3150</v>
      </c>
      <c r="D30" s="25" t="s">
        <v>57</v>
      </c>
      <c r="E30" s="9"/>
      <c r="F30" s="26">
        <v>51143847</v>
      </c>
      <c r="G30" s="9"/>
      <c r="H30" s="27">
        <v>31953342</v>
      </c>
      <c r="I30" s="5"/>
      <c r="J30" s="28">
        <v>2.9899999999999999E-2</v>
      </c>
      <c r="K30" s="5"/>
      <c r="L30" s="27">
        <v>1529201</v>
      </c>
      <c r="M30" s="32">
        <v>2.2400000000000003E-2</v>
      </c>
      <c r="N30" s="33">
        <f t="shared" si="0"/>
        <v>1145622.1728000001</v>
      </c>
      <c r="O30" s="34">
        <f t="shared" si="1"/>
        <v>383578.82719999994</v>
      </c>
      <c r="P30" s="35">
        <v>0.24925</v>
      </c>
      <c r="Q30" s="34">
        <f t="shared" si="2"/>
        <v>95607.022679599992</v>
      </c>
    </row>
    <row r="31" spans="1:17" x14ac:dyDescent="0.2">
      <c r="A31" s="18">
        <v>7</v>
      </c>
      <c r="B31" s="24">
        <v>316</v>
      </c>
      <c r="C31" s="24">
        <v>3160</v>
      </c>
      <c r="D31" s="25" t="s">
        <v>58</v>
      </c>
      <c r="E31" s="9"/>
      <c r="F31" s="26">
        <v>24584185</v>
      </c>
      <c r="G31" s="9"/>
      <c r="H31" s="27">
        <v>12356024</v>
      </c>
      <c r="I31" s="5"/>
      <c r="J31" s="28">
        <v>4.8800000000000003E-2</v>
      </c>
      <c r="K31" s="5"/>
      <c r="L31" s="27">
        <v>1199708</v>
      </c>
      <c r="M31" s="32">
        <v>3.1699999999999999E-2</v>
      </c>
      <c r="N31" s="33">
        <f t="shared" si="0"/>
        <v>779318.66449999996</v>
      </c>
      <c r="O31" s="34">
        <f t="shared" si="1"/>
        <v>420389.33550000004</v>
      </c>
      <c r="P31" s="35">
        <v>0.24925</v>
      </c>
      <c r="Q31" s="34">
        <f t="shared" si="2"/>
        <v>104782.04187337501</v>
      </c>
    </row>
    <row r="32" spans="1:17" x14ac:dyDescent="0.2">
      <c r="A32" s="18">
        <v>8</v>
      </c>
      <c r="B32" s="24">
        <v>317</v>
      </c>
      <c r="C32" s="24">
        <v>3170</v>
      </c>
      <c r="D32" s="25" t="s">
        <v>59</v>
      </c>
      <c r="E32" s="9"/>
      <c r="F32" s="26">
        <v>0</v>
      </c>
      <c r="G32" s="9"/>
      <c r="H32" s="27">
        <v>0</v>
      </c>
      <c r="I32" s="5"/>
      <c r="J32" s="28" t="s">
        <v>60</v>
      </c>
      <c r="K32" s="5"/>
      <c r="L32" s="27"/>
      <c r="M32" s="32"/>
      <c r="O32" s="34"/>
      <c r="P32" s="29"/>
    </row>
    <row r="33" spans="1:17" x14ac:dyDescent="0.2">
      <c r="A33" s="18">
        <v>9</v>
      </c>
      <c r="B33" s="24"/>
      <c r="C33" s="24"/>
      <c r="D33" s="25" t="s">
        <v>61</v>
      </c>
      <c r="E33" s="9"/>
      <c r="F33" s="26">
        <v>8481722</v>
      </c>
      <c r="G33" s="9"/>
      <c r="H33" s="27">
        <v>0</v>
      </c>
      <c r="I33" s="5"/>
      <c r="J33" s="28" t="s">
        <v>62</v>
      </c>
      <c r="K33" s="5"/>
      <c r="L33" s="36">
        <v>490618</v>
      </c>
      <c r="M33" s="32"/>
      <c r="N33" s="37">
        <f>L33</f>
        <v>490618</v>
      </c>
      <c r="O33" s="34">
        <f>L33-N33</f>
        <v>0</v>
      </c>
      <c r="P33" s="35">
        <v>0.24925</v>
      </c>
      <c r="Q33" s="34">
        <f>O33*P33</f>
        <v>0</v>
      </c>
    </row>
    <row r="34" spans="1:17" x14ac:dyDescent="0.2">
      <c r="A34" s="18">
        <v>10</v>
      </c>
      <c r="B34" s="24"/>
      <c r="C34" s="24"/>
      <c r="D34" s="25" t="s">
        <v>63</v>
      </c>
      <c r="E34" s="9"/>
      <c r="F34" s="26">
        <v>0</v>
      </c>
      <c r="G34" s="9"/>
      <c r="H34" s="27">
        <v>0</v>
      </c>
      <c r="I34" s="5"/>
      <c r="J34" s="28">
        <v>4.7100000000000003E-2</v>
      </c>
      <c r="K34" s="5"/>
      <c r="L34" s="27">
        <v>0</v>
      </c>
      <c r="M34" s="38"/>
      <c r="P34" s="39"/>
    </row>
    <row r="35" spans="1:17" x14ac:dyDescent="0.2">
      <c r="A35" s="18">
        <v>11</v>
      </c>
      <c r="B35" s="24"/>
      <c r="C35" s="24">
        <v>108</v>
      </c>
      <c r="D35" s="25" t="s">
        <v>64</v>
      </c>
      <c r="E35" s="9"/>
      <c r="F35" s="26">
        <v>0</v>
      </c>
      <c r="G35" s="9"/>
      <c r="H35" s="27">
        <v>-20745348</v>
      </c>
      <c r="I35" s="5"/>
      <c r="J35" s="38"/>
      <c r="K35" s="5"/>
      <c r="L35" s="27">
        <v>0</v>
      </c>
      <c r="M35" s="39"/>
      <c r="P35" s="39"/>
    </row>
    <row r="36" spans="1:17" x14ac:dyDescent="0.2">
      <c r="A36" s="5"/>
      <c r="B36" s="5"/>
      <c r="C36" s="5"/>
      <c r="D36" s="5"/>
      <c r="E36" s="5"/>
      <c r="F36" s="11"/>
      <c r="G36" s="11"/>
      <c r="H36" s="11"/>
      <c r="I36" s="11"/>
      <c r="J36" s="11"/>
      <c r="K36" s="11"/>
      <c r="L36" s="40"/>
      <c r="M36" s="11"/>
      <c r="N36" s="12"/>
      <c r="O36" s="12"/>
      <c r="P36" s="11"/>
      <c r="Q36" s="12"/>
    </row>
    <row r="37" spans="1:17" x14ac:dyDescent="0.2">
      <c r="A37" s="13"/>
      <c r="B37" s="13"/>
      <c r="C37" s="13"/>
      <c r="D37" s="13"/>
      <c r="E37" s="13"/>
      <c r="F37" s="17"/>
      <c r="G37" s="17"/>
      <c r="H37" s="5"/>
      <c r="I37" s="5"/>
      <c r="J37" s="5"/>
      <c r="K37" s="5"/>
      <c r="L37" s="27"/>
      <c r="M37" s="41"/>
      <c r="N37" s="42"/>
      <c r="O37" s="42"/>
      <c r="P37" s="41"/>
      <c r="Q37" s="42"/>
    </row>
    <row r="38" spans="1:17" x14ac:dyDescent="0.2">
      <c r="A38" s="18">
        <v>12</v>
      </c>
      <c r="B38" s="5"/>
      <c r="C38" s="5"/>
      <c r="D38" s="9" t="s">
        <v>65</v>
      </c>
      <c r="E38" s="9"/>
      <c r="F38" s="27">
        <v>956825128</v>
      </c>
      <c r="G38" s="9"/>
      <c r="H38" s="27">
        <v>439238958</v>
      </c>
      <c r="I38" s="5"/>
      <c r="J38" s="5"/>
      <c r="K38" s="5"/>
      <c r="L38" s="27">
        <v>44709841</v>
      </c>
      <c r="M38" s="5"/>
      <c r="N38" s="43">
        <f>SUM(N25:N35)</f>
        <v>22548064.931100003</v>
      </c>
      <c r="O38" s="43">
        <f>SUM(O25:O35)</f>
        <v>22161776.068899997</v>
      </c>
      <c r="P38" s="5"/>
      <c r="Q38" s="43">
        <f>SUM(Q25:Q35)</f>
        <v>5523822.6851733234</v>
      </c>
    </row>
    <row r="39" spans="1:17" x14ac:dyDescent="0.2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2"/>
      <c r="O39" s="12"/>
      <c r="P39" s="11"/>
      <c r="Q39" s="12"/>
    </row>
    <row r="40" spans="1:17" x14ac:dyDescent="0.2">
      <c r="A40" s="13"/>
      <c r="B40" s="13"/>
      <c r="C40" s="13"/>
      <c r="D40" s="13"/>
      <c r="E40" s="13"/>
      <c r="F40" s="13"/>
      <c r="G40" s="17"/>
      <c r="H40" s="5"/>
      <c r="I40" s="5"/>
      <c r="J40" s="5"/>
      <c r="K40" s="5"/>
      <c r="L40" s="5"/>
      <c r="M40" s="5"/>
      <c r="N40" s="6"/>
      <c r="O40" s="6"/>
      <c r="P40" s="5"/>
      <c r="Q40" s="6"/>
    </row>
    <row r="41" spans="1:17" x14ac:dyDescent="0.2">
      <c r="A41" s="31" t="s">
        <v>66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5"/>
      <c r="Q41" s="6"/>
    </row>
    <row r="42" spans="1:17" x14ac:dyDescent="0.2">
      <c r="A42" s="3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5"/>
      <c r="Q42" s="6"/>
    </row>
    <row r="43" spans="1:17" x14ac:dyDescent="0.2">
      <c r="A43" s="3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5"/>
      <c r="Q43" s="6"/>
    </row>
    <row r="44" spans="1:17" x14ac:dyDescent="0.2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1"/>
      <c r="Q44" s="2"/>
    </row>
    <row r="45" spans="1:17" x14ac:dyDescent="0.2">
      <c r="A45" s="1" t="s">
        <v>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1"/>
      <c r="Q45" s="2"/>
    </row>
    <row r="46" spans="1:17" x14ac:dyDescent="0.2">
      <c r="A46" s="1" t="s">
        <v>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1"/>
      <c r="Q46" s="2"/>
    </row>
    <row r="47" spans="1:17" x14ac:dyDescent="0.2">
      <c r="A47" s="1" t="s">
        <v>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1"/>
      <c r="Q47" s="2"/>
    </row>
    <row r="48" spans="1:17" x14ac:dyDescent="0.2">
      <c r="A48" s="1" t="s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1"/>
      <c r="Q48" s="2"/>
    </row>
    <row r="49" spans="1:17" x14ac:dyDescent="0.2">
      <c r="A49" s="3" t="s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2"/>
    </row>
    <row r="50" spans="1:17" x14ac:dyDescent="0.2">
      <c r="A50" s="4"/>
      <c r="B50" s="1"/>
      <c r="C50" s="1"/>
      <c r="D50" s="1"/>
      <c r="E50" s="1"/>
      <c r="F50" s="1"/>
      <c r="G50" s="1"/>
      <c r="H50" s="5"/>
      <c r="I50" s="5"/>
      <c r="J50" s="5"/>
      <c r="K50" s="5"/>
      <c r="L50" s="5"/>
      <c r="M50" s="5"/>
      <c r="N50" s="6"/>
      <c r="O50" s="6"/>
      <c r="P50" s="5"/>
      <c r="Q50" s="6"/>
    </row>
    <row r="51" spans="1:17" x14ac:dyDescent="0.2">
      <c r="A51" s="1" t="s">
        <v>67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1"/>
      <c r="Q51" s="2"/>
    </row>
    <row r="52" spans="1:17" x14ac:dyDescent="0.2">
      <c r="A52" s="7" t="s">
        <v>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7"/>
      <c r="Q52" s="8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5"/>
      <c r="Q53" s="6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5"/>
      <c r="Q54" s="6"/>
    </row>
    <row r="55" spans="1:17" x14ac:dyDescent="0.2">
      <c r="A55" s="9" t="s">
        <v>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0"/>
      <c r="N55" s="6"/>
      <c r="O55" s="6"/>
      <c r="P55" s="5"/>
      <c r="Q55" s="6"/>
    </row>
    <row r="56" spans="1:17" x14ac:dyDescent="0.2">
      <c r="A56" s="9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6"/>
      <c r="O56" s="6"/>
      <c r="P56" s="5"/>
      <c r="Q56" s="6"/>
    </row>
    <row r="57" spans="1:17" x14ac:dyDescent="0.2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6"/>
      <c r="O57" s="6"/>
      <c r="P57" s="5"/>
      <c r="Q57" s="6"/>
    </row>
    <row r="58" spans="1:17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  <c r="N58" s="6"/>
      <c r="O58" s="6"/>
      <c r="P58" s="5"/>
      <c r="Q58" s="6"/>
    </row>
    <row r="59" spans="1:17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5"/>
      <c r="Q59" s="6"/>
    </row>
    <row r="60" spans="1:17" x14ac:dyDescent="0.2">
      <c r="A60" s="5"/>
      <c r="B60" s="5"/>
      <c r="C60" s="5"/>
      <c r="D60" s="5"/>
      <c r="E60" s="5"/>
      <c r="F60" s="11"/>
      <c r="G60" s="11"/>
      <c r="H60" s="11"/>
      <c r="I60" s="11"/>
      <c r="J60" s="11"/>
      <c r="K60" s="11"/>
      <c r="L60" s="11"/>
      <c r="M60" s="11"/>
      <c r="N60" s="12"/>
      <c r="O60" s="12"/>
      <c r="P60" s="11"/>
      <c r="Q60" s="12"/>
    </row>
    <row r="61" spans="1:17" x14ac:dyDescent="0.2">
      <c r="A61" s="13"/>
      <c r="B61" s="14"/>
      <c r="C61" s="15"/>
      <c r="D61" s="13"/>
      <c r="E61" s="13"/>
      <c r="F61" s="16" t="s">
        <v>11</v>
      </c>
      <c r="G61" s="16"/>
      <c r="H61" s="16"/>
      <c r="I61" s="5"/>
      <c r="J61" s="5"/>
      <c r="K61" s="5"/>
      <c r="L61" s="5"/>
      <c r="M61" s="5"/>
      <c r="N61" s="6"/>
      <c r="O61" s="6"/>
      <c r="P61" s="5"/>
      <c r="Q61" s="6"/>
    </row>
    <row r="62" spans="1:17" x14ac:dyDescent="0.2">
      <c r="A62" s="17"/>
      <c r="B62" s="16" t="s">
        <v>12</v>
      </c>
      <c r="C62" s="16" t="s">
        <v>13</v>
      </c>
      <c r="D62" s="18" t="s">
        <v>14</v>
      </c>
      <c r="E62" s="18"/>
      <c r="F62" s="19" t="s">
        <v>15</v>
      </c>
      <c r="G62" s="19"/>
      <c r="H62" s="19"/>
      <c r="I62" s="5"/>
      <c r="J62" s="18" t="s">
        <v>16</v>
      </c>
      <c r="K62" s="5"/>
      <c r="L62" s="18" t="s">
        <v>17</v>
      </c>
      <c r="M62" s="18" t="s">
        <v>18</v>
      </c>
      <c r="N62" s="20" t="s">
        <v>17</v>
      </c>
      <c r="O62" s="20" t="s">
        <v>19</v>
      </c>
      <c r="P62" s="18"/>
      <c r="Q62" s="20"/>
    </row>
    <row r="63" spans="1:17" x14ac:dyDescent="0.2">
      <c r="A63" s="18" t="s">
        <v>20</v>
      </c>
      <c r="B63" s="18" t="s">
        <v>21</v>
      </c>
      <c r="C63" s="18" t="s">
        <v>21</v>
      </c>
      <c r="D63" s="18" t="s">
        <v>22</v>
      </c>
      <c r="E63" s="18"/>
      <c r="F63" s="18" t="s">
        <v>23</v>
      </c>
      <c r="G63" s="18"/>
      <c r="H63" s="18" t="s">
        <v>24</v>
      </c>
      <c r="I63" s="5"/>
      <c r="J63" s="18" t="s">
        <v>25</v>
      </c>
      <c r="K63" s="5"/>
      <c r="L63" s="18" t="s">
        <v>26</v>
      </c>
      <c r="M63" s="7" t="s">
        <v>25</v>
      </c>
      <c r="N63" s="20" t="s">
        <v>26</v>
      </c>
      <c r="O63" s="20" t="s">
        <v>27</v>
      </c>
      <c r="P63" s="18" t="s">
        <v>28</v>
      </c>
      <c r="Q63" s="20" t="s">
        <v>29</v>
      </c>
    </row>
    <row r="64" spans="1:17" x14ac:dyDescent="0.2">
      <c r="A64" s="18" t="s">
        <v>30</v>
      </c>
      <c r="B64" s="18" t="s">
        <v>30</v>
      </c>
      <c r="C64" s="18" t="s">
        <v>30</v>
      </c>
      <c r="D64" s="18" t="s">
        <v>31</v>
      </c>
      <c r="E64" s="18"/>
      <c r="F64" s="18" t="s">
        <v>32</v>
      </c>
      <c r="G64" s="18"/>
      <c r="H64" s="18" t="s">
        <v>33</v>
      </c>
      <c r="I64" s="5"/>
      <c r="J64" s="18" t="s">
        <v>34</v>
      </c>
      <c r="K64" s="5"/>
      <c r="L64" s="18" t="s">
        <v>35</v>
      </c>
      <c r="M64" s="18" t="s">
        <v>36</v>
      </c>
      <c r="N64" s="20" t="s">
        <v>35</v>
      </c>
      <c r="O64" s="20" t="s">
        <v>16</v>
      </c>
      <c r="P64" s="18" t="s">
        <v>34</v>
      </c>
      <c r="Q64" s="20" t="s">
        <v>37</v>
      </c>
    </row>
    <row r="65" spans="1:18" x14ac:dyDescent="0.2">
      <c r="A65" s="7" t="s">
        <v>38</v>
      </c>
      <c r="B65" s="7" t="s">
        <v>39</v>
      </c>
      <c r="C65" s="7" t="s">
        <v>40</v>
      </c>
      <c r="D65" s="7" t="s">
        <v>41</v>
      </c>
      <c r="E65" s="7"/>
      <c r="F65" s="7" t="s">
        <v>42</v>
      </c>
      <c r="G65" s="21"/>
      <c r="H65" s="21" t="s">
        <v>43</v>
      </c>
      <c r="I65" s="11"/>
      <c r="J65" s="21" t="s">
        <v>44</v>
      </c>
      <c r="K65" s="21"/>
      <c r="L65" s="21" t="s">
        <v>45</v>
      </c>
      <c r="M65" s="21" t="s">
        <v>46</v>
      </c>
      <c r="N65" s="22" t="s">
        <v>47</v>
      </c>
      <c r="O65" s="22" t="s">
        <v>48</v>
      </c>
      <c r="P65" s="21" t="s">
        <v>49</v>
      </c>
      <c r="Q65" s="22" t="s">
        <v>50</v>
      </c>
    </row>
    <row r="66" spans="1:18" x14ac:dyDescent="0.2">
      <c r="A66" s="13"/>
      <c r="B66" s="13"/>
      <c r="C66" s="13"/>
      <c r="D66" s="13"/>
      <c r="E66" s="13"/>
      <c r="F66" s="14" t="s">
        <v>51</v>
      </c>
      <c r="G66" s="17"/>
      <c r="H66" s="18" t="s">
        <v>51</v>
      </c>
      <c r="I66" s="5"/>
      <c r="J66" s="5"/>
      <c r="K66" s="5"/>
      <c r="L66" s="18" t="s">
        <v>51</v>
      </c>
      <c r="M66" s="5"/>
      <c r="N66" s="6"/>
      <c r="O66" s="6"/>
      <c r="P66" s="5"/>
      <c r="Q66" s="6"/>
    </row>
    <row r="67" spans="1:18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5"/>
      <c r="Q67" s="6"/>
    </row>
    <row r="68" spans="1:18" x14ac:dyDescent="0.2">
      <c r="A68" s="18" t="s">
        <v>68</v>
      </c>
      <c r="B68" s="24">
        <v>340</v>
      </c>
      <c r="C68" s="24">
        <v>3400</v>
      </c>
      <c r="D68" s="25" t="s">
        <v>52</v>
      </c>
      <c r="E68" s="9"/>
      <c r="F68" s="26">
        <v>2280504</v>
      </c>
      <c r="G68" s="9"/>
      <c r="H68" s="27">
        <v>5013</v>
      </c>
      <c r="I68" s="5"/>
      <c r="J68" s="28">
        <v>0</v>
      </c>
      <c r="K68" s="5"/>
      <c r="L68" s="27">
        <v>0</v>
      </c>
      <c r="M68" s="29"/>
      <c r="P68" s="29"/>
    </row>
    <row r="69" spans="1:18" x14ac:dyDescent="0.2">
      <c r="A69" s="18">
        <v>2</v>
      </c>
      <c r="B69" s="24">
        <v>340</v>
      </c>
      <c r="C69" s="24">
        <v>3401</v>
      </c>
      <c r="D69" s="25" t="s">
        <v>69</v>
      </c>
      <c r="E69" s="9"/>
      <c r="F69" s="26">
        <v>0</v>
      </c>
      <c r="G69" s="9"/>
      <c r="H69" s="27">
        <v>0</v>
      </c>
      <c r="I69" s="5"/>
      <c r="J69" s="28">
        <v>0</v>
      </c>
      <c r="K69" s="31"/>
      <c r="L69" s="27">
        <v>0</v>
      </c>
      <c r="M69" s="44">
        <v>3.7699999999999997E-2</v>
      </c>
      <c r="N69" s="45"/>
      <c r="O69" s="45"/>
      <c r="P69" s="46"/>
      <c r="Q69" s="45"/>
    </row>
    <row r="70" spans="1:18" x14ac:dyDescent="0.2">
      <c r="A70" s="18">
        <v>3</v>
      </c>
      <c r="B70" s="24">
        <v>341</v>
      </c>
      <c r="C70" s="24">
        <v>3410</v>
      </c>
      <c r="D70" s="25" t="s">
        <v>53</v>
      </c>
      <c r="E70" s="9"/>
      <c r="F70" s="26">
        <v>36701684</v>
      </c>
      <c r="G70" s="9"/>
      <c r="H70" s="27">
        <v>29607072</v>
      </c>
      <c r="I70" s="5"/>
      <c r="J70" s="28">
        <v>1.77E-2</v>
      </c>
      <c r="K70" s="5"/>
      <c r="L70" s="27">
        <v>649620</v>
      </c>
      <c r="M70" s="32">
        <v>2.52E-2</v>
      </c>
      <c r="N70" s="33">
        <f t="shared" ref="N70:N77" si="3">F70*M70</f>
        <v>924882.43680000002</v>
      </c>
      <c r="O70" s="34">
        <f t="shared" ref="O70:O77" si="4">L70-N70</f>
        <v>-275262.43680000002</v>
      </c>
      <c r="P70" s="35">
        <v>0.24925</v>
      </c>
      <c r="Q70" s="34">
        <f t="shared" ref="Q70:Q77" si="5">O70*P70</f>
        <v>-68609.162372400009</v>
      </c>
    </row>
    <row r="71" spans="1:18" x14ac:dyDescent="0.2">
      <c r="A71" s="18">
        <v>4</v>
      </c>
      <c r="B71" s="24">
        <v>342</v>
      </c>
      <c r="C71" s="24">
        <v>3420</v>
      </c>
      <c r="D71" s="25" t="s">
        <v>70</v>
      </c>
      <c r="E71" s="9"/>
      <c r="F71" s="26">
        <v>60960351</v>
      </c>
      <c r="G71" s="9"/>
      <c r="H71" s="27">
        <v>8394494</v>
      </c>
      <c r="I71" s="5"/>
      <c r="J71" s="28">
        <v>5.4600000000000003E-2</v>
      </c>
      <c r="K71" s="5"/>
      <c r="L71" s="27">
        <v>3328435</v>
      </c>
      <c r="M71" s="32">
        <v>2.1299999999999999E-2</v>
      </c>
      <c r="N71" s="33">
        <f t="shared" si="3"/>
        <v>1298455.4763</v>
      </c>
      <c r="O71" s="34">
        <f t="shared" si="4"/>
        <v>2029979.5237</v>
      </c>
      <c r="P71" s="35">
        <v>0.24925</v>
      </c>
      <c r="Q71" s="34">
        <f t="shared" si="5"/>
        <v>505972.39628222503</v>
      </c>
    </row>
    <row r="72" spans="1:18" x14ac:dyDescent="0.2">
      <c r="A72" s="18">
        <v>5</v>
      </c>
      <c r="B72" s="24">
        <v>343</v>
      </c>
      <c r="C72" s="24">
        <v>3430</v>
      </c>
      <c r="D72" s="25" t="s">
        <v>71</v>
      </c>
      <c r="E72" s="9"/>
      <c r="F72" s="26">
        <v>6907974</v>
      </c>
      <c r="G72" s="9"/>
      <c r="H72" s="27">
        <v>-5073353</v>
      </c>
      <c r="I72" s="5"/>
      <c r="J72" s="28">
        <v>6.1400000000000003E-2</v>
      </c>
      <c r="K72" s="5"/>
      <c r="L72" s="27">
        <v>424150</v>
      </c>
      <c r="M72" s="32">
        <v>3.3599999999999998E-2</v>
      </c>
      <c r="N72" s="33">
        <f t="shared" si="3"/>
        <v>232107.9264</v>
      </c>
      <c r="O72" s="34">
        <f t="shared" si="4"/>
        <v>192042.0736</v>
      </c>
      <c r="P72" s="35">
        <v>0.24925</v>
      </c>
      <c r="Q72" s="34">
        <f t="shared" si="5"/>
        <v>47866.486844799998</v>
      </c>
      <c r="R72" s="47"/>
    </row>
    <row r="73" spans="1:18" x14ac:dyDescent="0.2">
      <c r="A73" s="18">
        <v>6</v>
      </c>
      <c r="B73" s="24">
        <v>344</v>
      </c>
      <c r="C73" s="24">
        <v>3440</v>
      </c>
      <c r="D73" s="25" t="s">
        <v>72</v>
      </c>
      <c r="E73" s="9"/>
      <c r="F73" s="26">
        <v>213483294</v>
      </c>
      <c r="G73" s="9"/>
      <c r="H73" s="27">
        <v>154693792</v>
      </c>
      <c r="I73" s="5"/>
      <c r="J73" s="28">
        <v>2.8299999999999999E-2</v>
      </c>
      <c r="K73" s="5"/>
      <c r="L73" s="27">
        <v>6041577</v>
      </c>
      <c r="M73" s="32">
        <v>3.3599999999999998E-2</v>
      </c>
      <c r="N73" s="33">
        <f t="shared" si="3"/>
        <v>7173038.6783999996</v>
      </c>
      <c r="O73" s="34">
        <f t="shared" si="4"/>
        <v>-1131461.6783999996</v>
      </c>
      <c r="P73" s="35">
        <v>0.24925</v>
      </c>
      <c r="Q73" s="34">
        <f t="shared" si="5"/>
        <v>-282016.8233411999</v>
      </c>
    </row>
    <row r="74" spans="1:18" x14ac:dyDescent="0.2">
      <c r="A74" s="18">
        <v>7</v>
      </c>
      <c r="B74" s="24">
        <v>344</v>
      </c>
      <c r="C74" s="24">
        <v>3446</v>
      </c>
      <c r="D74" s="25" t="s">
        <v>73</v>
      </c>
      <c r="E74" s="9"/>
      <c r="F74" s="26">
        <v>15778050</v>
      </c>
      <c r="G74" s="9"/>
      <c r="H74" s="27">
        <v>2777310</v>
      </c>
      <c r="I74" s="5"/>
      <c r="J74" s="28">
        <v>5.2200000000000003E-2</v>
      </c>
      <c r="K74" s="5"/>
      <c r="L74" s="27">
        <v>823614</v>
      </c>
      <c r="M74" s="32">
        <v>3.3599999999999998E-2</v>
      </c>
      <c r="N74" s="33">
        <f t="shared" si="3"/>
        <v>530142.48</v>
      </c>
      <c r="O74" s="34">
        <f t="shared" si="4"/>
        <v>293471.52</v>
      </c>
      <c r="P74" s="35">
        <v>0.24925</v>
      </c>
      <c r="Q74" s="34">
        <f t="shared" si="5"/>
        <v>73147.776360000003</v>
      </c>
    </row>
    <row r="75" spans="1:18" x14ac:dyDescent="0.2">
      <c r="A75" s="18">
        <v>8</v>
      </c>
      <c r="B75" s="24">
        <v>345</v>
      </c>
      <c r="C75" s="24">
        <v>3450</v>
      </c>
      <c r="D75" s="25" t="s">
        <v>57</v>
      </c>
      <c r="E75" s="9"/>
      <c r="F75" s="26">
        <v>19872233</v>
      </c>
      <c r="G75" s="9"/>
      <c r="H75" s="27">
        <v>13601830</v>
      </c>
      <c r="I75" s="5"/>
      <c r="J75" s="28">
        <v>3.2300000000000002E-2</v>
      </c>
      <c r="K75" s="5"/>
      <c r="L75" s="27">
        <v>641873</v>
      </c>
      <c r="M75" s="32">
        <v>3.8199999999999998E-2</v>
      </c>
      <c r="N75" s="33">
        <f t="shared" si="3"/>
        <v>759119.30059999996</v>
      </c>
      <c r="O75" s="34">
        <f t="shared" si="4"/>
        <v>-117246.30059999996</v>
      </c>
      <c r="P75" s="35">
        <v>0.24925</v>
      </c>
      <c r="Q75" s="34">
        <f t="shared" si="5"/>
        <v>-29223.640424549991</v>
      </c>
    </row>
    <row r="76" spans="1:18" x14ac:dyDescent="0.2">
      <c r="A76" s="18">
        <v>9</v>
      </c>
      <c r="B76" s="24">
        <v>345</v>
      </c>
      <c r="C76" s="24">
        <v>3456</v>
      </c>
      <c r="D76" s="25" t="s">
        <v>74</v>
      </c>
      <c r="E76" s="9"/>
      <c r="F76" s="26">
        <v>1729695</v>
      </c>
      <c r="G76" s="9"/>
      <c r="H76" s="27">
        <v>357643</v>
      </c>
      <c r="I76" s="5"/>
      <c r="J76" s="28">
        <v>5.5100000000000003E-2</v>
      </c>
      <c r="K76" s="5"/>
      <c r="L76" s="27">
        <v>95306</v>
      </c>
      <c r="M76" s="32">
        <v>3.8199999999999998E-2</v>
      </c>
      <c r="N76" s="33">
        <f t="shared" si="3"/>
        <v>66074.349000000002</v>
      </c>
      <c r="O76" s="34">
        <f t="shared" si="4"/>
        <v>29231.650999999998</v>
      </c>
      <c r="P76" s="35">
        <v>0.24925</v>
      </c>
      <c r="Q76" s="34">
        <f t="shared" si="5"/>
        <v>7285.9890117499999</v>
      </c>
    </row>
    <row r="77" spans="1:18" x14ac:dyDescent="0.2">
      <c r="A77" s="18">
        <v>10</v>
      </c>
      <c r="B77" s="24">
        <v>346</v>
      </c>
      <c r="C77" s="24">
        <v>3460</v>
      </c>
      <c r="D77" s="25" t="s">
        <v>75</v>
      </c>
      <c r="E77" s="9"/>
      <c r="F77" s="26">
        <v>5174581</v>
      </c>
      <c r="G77" s="9"/>
      <c r="H77" s="27">
        <v>3672820</v>
      </c>
      <c r="I77" s="5"/>
      <c r="J77" s="28">
        <v>2.6200000000000001E-2</v>
      </c>
      <c r="K77" s="5"/>
      <c r="L77" s="27">
        <v>135574</v>
      </c>
      <c r="M77" s="32">
        <v>3.7100000000000001E-2</v>
      </c>
      <c r="N77" s="33">
        <f t="shared" si="3"/>
        <v>191976.95509999999</v>
      </c>
      <c r="O77" s="34">
        <f t="shared" si="4"/>
        <v>-56402.955099999992</v>
      </c>
      <c r="P77" s="35">
        <v>0.24925</v>
      </c>
      <c r="Q77" s="34">
        <f t="shared" si="5"/>
        <v>-14058.436558674997</v>
      </c>
    </row>
    <row r="78" spans="1:18" x14ac:dyDescent="0.2">
      <c r="A78" s="18">
        <v>11</v>
      </c>
      <c r="B78" s="24"/>
      <c r="C78" s="24"/>
      <c r="D78" s="25" t="s">
        <v>63</v>
      </c>
      <c r="E78" s="9"/>
      <c r="F78" s="26">
        <v>0</v>
      </c>
      <c r="G78" s="9"/>
      <c r="H78" s="27">
        <v>0</v>
      </c>
      <c r="I78" s="5"/>
      <c r="J78" s="28">
        <v>3.3700000000000001E-2</v>
      </c>
      <c r="K78" s="5"/>
      <c r="L78" s="27">
        <v>0</v>
      </c>
      <c r="M78" s="32"/>
      <c r="N78" s="48"/>
      <c r="O78" s="49"/>
      <c r="P78" s="50"/>
      <c r="Q78" s="49"/>
    </row>
    <row r="79" spans="1:18" x14ac:dyDescent="0.2">
      <c r="A79" s="18">
        <v>12</v>
      </c>
      <c r="B79" s="5"/>
      <c r="C79" s="18">
        <v>108</v>
      </c>
      <c r="D79" s="25" t="s">
        <v>64</v>
      </c>
      <c r="E79" s="9"/>
      <c r="F79" s="26">
        <v>0</v>
      </c>
      <c r="G79" s="9"/>
      <c r="H79" s="27">
        <v>-1056015</v>
      </c>
      <c r="I79" s="5"/>
      <c r="J79" s="5"/>
      <c r="K79" s="5"/>
      <c r="L79" s="27"/>
      <c r="M79" s="39"/>
      <c r="P79" s="39"/>
    </row>
    <row r="80" spans="1:1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27"/>
      <c r="M80" s="5"/>
      <c r="N80" s="6"/>
      <c r="O80" s="6"/>
      <c r="P80" s="5"/>
      <c r="Q80" s="6"/>
    </row>
    <row r="81" spans="1:17" x14ac:dyDescent="0.2">
      <c r="A81" s="5"/>
      <c r="B81" s="5"/>
      <c r="C81" s="5"/>
      <c r="D81" s="5"/>
      <c r="E81" s="5"/>
      <c r="F81" s="11"/>
      <c r="G81" s="11"/>
      <c r="H81" s="11"/>
      <c r="I81" s="11"/>
      <c r="J81" s="11"/>
      <c r="K81" s="11"/>
      <c r="L81" s="40"/>
      <c r="M81" s="11"/>
      <c r="N81" s="12"/>
      <c r="O81" s="12"/>
      <c r="P81" s="11"/>
      <c r="Q81" s="12"/>
    </row>
    <row r="82" spans="1:17" x14ac:dyDescent="0.2">
      <c r="A82" s="13"/>
      <c r="B82" s="13"/>
      <c r="C82" s="13"/>
      <c r="D82" s="13"/>
      <c r="E82" s="13"/>
      <c r="F82" s="17"/>
      <c r="G82" s="17"/>
      <c r="H82" s="5"/>
      <c r="I82" s="5"/>
      <c r="J82" s="5"/>
      <c r="K82" s="5"/>
      <c r="L82" s="27"/>
      <c r="M82" s="5"/>
      <c r="N82" s="6"/>
      <c r="O82" s="6"/>
      <c r="P82" s="5"/>
      <c r="Q82" s="6"/>
    </row>
    <row r="83" spans="1:17" x14ac:dyDescent="0.2">
      <c r="A83" s="18">
        <v>13</v>
      </c>
      <c r="B83" s="5"/>
      <c r="C83" s="5"/>
      <c r="D83" s="9" t="s">
        <v>76</v>
      </c>
      <c r="E83" s="9"/>
      <c r="F83" s="27">
        <v>362888366</v>
      </c>
      <c r="G83" s="9"/>
      <c r="H83" s="27">
        <v>206980606</v>
      </c>
      <c r="I83" s="5"/>
      <c r="J83" s="5"/>
      <c r="K83" s="5"/>
      <c r="L83" s="27">
        <v>12140149</v>
      </c>
      <c r="M83" s="5"/>
      <c r="N83" s="51">
        <f>SUM(N68:N77)</f>
        <v>11175797.602599999</v>
      </c>
      <c r="O83" s="51">
        <f>SUM(O68:O77)</f>
        <v>964351.39740000037</v>
      </c>
      <c r="P83" s="5"/>
      <c r="Q83" s="51">
        <f>SUM(Q68:Q77)</f>
        <v>240364.58580195019</v>
      </c>
    </row>
    <row r="84" spans="1:17" x14ac:dyDescent="0.2">
      <c r="A84" s="5"/>
      <c r="B84" s="5"/>
      <c r="C84" s="5"/>
      <c r="D84" s="5"/>
      <c r="E84" s="5"/>
      <c r="F84" s="5"/>
      <c r="G84" s="11"/>
      <c r="H84" s="11"/>
      <c r="I84" s="11"/>
      <c r="J84" s="11"/>
      <c r="K84" s="11"/>
      <c r="L84" s="11"/>
      <c r="M84" s="11"/>
      <c r="N84" s="12"/>
      <c r="O84" s="12"/>
      <c r="P84" s="11"/>
      <c r="Q84" s="12"/>
    </row>
    <row r="85" spans="1:17" x14ac:dyDescent="0.2">
      <c r="A85" s="13"/>
      <c r="B85" s="13"/>
      <c r="C85" s="13"/>
      <c r="D85" s="13"/>
      <c r="E85" s="13"/>
      <c r="F85" s="13"/>
      <c r="G85" s="17"/>
      <c r="H85" s="5"/>
      <c r="I85" s="5"/>
      <c r="J85" s="5"/>
      <c r="K85" s="5"/>
      <c r="L85" s="5"/>
      <c r="M85" s="5"/>
      <c r="N85" s="6"/>
      <c r="O85" s="6"/>
      <c r="P85" s="5"/>
      <c r="Q85" s="6"/>
    </row>
    <row r="86" spans="1:17" x14ac:dyDescent="0.2">
      <c r="A86" s="31" t="s">
        <v>66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5"/>
      <c r="Q86" s="6"/>
    </row>
    <row r="87" spans="1:17" x14ac:dyDescent="0.2">
      <c r="A87" s="3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5"/>
      <c r="Q87" s="6"/>
    </row>
    <row r="88" spans="1:17" x14ac:dyDescent="0.2">
      <c r="A88" s="3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5"/>
      <c r="Q88" s="6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5"/>
      <c r="Q89" s="6"/>
    </row>
    <row r="90" spans="1:17" x14ac:dyDescent="0.2">
      <c r="A90" s="1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1"/>
      <c r="Q90" s="2"/>
    </row>
    <row r="91" spans="1:17" x14ac:dyDescent="0.2">
      <c r="A91" s="1" t="s">
        <v>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1"/>
      <c r="Q91" s="2"/>
    </row>
    <row r="92" spans="1:17" x14ac:dyDescent="0.2">
      <c r="A92" s="1" t="s">
        <v>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1"/>
      <c r="Q92" s="2"/>
    </row>
    <row r="93" spans="1:17" x14ac:dyDescent="0.2">
      <c r="A93" s="1" t="s">
        <v>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1"/>
      <c r="Q93" s="2"/>
    </row>
    <row r="94" spans="1:17" x14ac:dyDescent="0.2">
      <c r="A94" s="1" t="s">
        <v>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1"/>
      <c r="Q94" s="2"/>
    </row>
    <row r="95" spans="1:17" x14ac:dyDescent="0.2">
      <c r="A95" s="3" t="s">
        <v>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1"/>
      <c r="Q95" s="2"/>
    </row>
    <row r="96" spans="1:17" x14ac:dyDescent="0.2">
      <c r="A96" s="4"/>
      <c r="B96" s="1"/>
      <c r="C96" s="1"/>
      <c r="D96" s="1"/>
      <c r="E96" s="1"/>
      <c r="F96" s="1"/>
      <c r="G96" s="1"/>
      <c r="H96" s="5"/>
      <c r="I96" s="5"/>
      <c r="J96" s="5"/>
      <c r="K96" s="5"/>
      <c r="L96" s="5"/>
      <c r="M96" s="5"/>
      <c r="N96" s="6"/>
      <c r="O96" s="6"/>
      <c r="P96" s="5"/>
      <c r="Q96" s="6"/>
    </row>
    <row r="97" spans="1:17" x14ac:dyDescent="0.2">
      <c r="A97" s="1" t="s">
        <v>77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1"/>
      <c r="Q97" s="2"/>
    </row>
    <row r="98" spans="1:17" x14ac:dyDescent="0.2">
      <c r="A98" s="7" t="s">
        <v>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7"/>
      <c r="Q98" s="8"/>
    </row>
    <row r="99" spans="1:17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5"/>
      <c r="Q99" s="6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5"/>
      <c r="Q100" s="6"/>
    </row>
    <row r="101" spans="1:17" x14ac:dyDescent="0.2">
      <c r="A101" s="9" t="s">
        <v>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0"/>
      <c r="N101" s="6"/>
      <c r="O101" s="6"/>
      <c r="P101" s="5"/>
      <c r="Q101" s="6"/>
    </row>
    <row r="102" spans="1:17" x14ac:dyDescent="0.2">
      <c r="A102" s="9" t="s">
        <v>10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0"/>
      <c r="N102" s="6"/>
      <c r="O102" s="6"/>
      <c r="P102" s="5"/>
      <c r="Q102" s="6"/>
    </row>
    <row r="103" spans="1:17" x14ac:dyDescent="0.2">
      <c r="A103" s="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0"/>
      <c r="N103" s="6"/>
      <c r="O103" s="6"/>
      <c r="P103" s="5"/>
      <c r="Q103" s="6"/>
    </row>
    <row r="104" spans="1:17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0"/>
      <c r="N104" s="6"/>
      <c r="O104" s="6"/>
      <c r="P104" s="5"/>
      <c r="Q104" s="6"/>
    </row>
    <row r="105" spans="1:17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5"/>
      <c r="Q105" s="6"/>
    </row>
    <row r="106" spans="1:17" x14ac:dyDescent="0.2">
      <c r="A106" s="5"/>
      <c r="B106" s="5"/>
      <c r="C106" s="5"/>
      <c r="D106" s="5"/>
      <c r="E106" s="5"/>
      <c r="F106" s="11"/>
      <c r="G106" s="11"/>
      <c r="H106" s="11"/>
      <c r="I106" s="11"/>
      <c r="J106" s="11"/>
      <c r="K106" s="11"/>
      <c r="L106" s="11"/>
      <c r="M106" s="11"/>
      <c r="N106" s="12"/>
      <c r="O106" s="12"/>
      <c r="P106" s="11"/>
      <c r="Q106" s="12"/>
    </row>
    <row r="107" spans="1:17" x14ac:dyDescent="0.2">
      <c r="A107" s="13"/>
      <c r="B107" s="14"/>
      <c r="C107" s="15"/>
      <c r="D107" s="13"/>
      <c r="E107" s="13"/>
      <c r="F107" s="16" t="s">
        <v>11</v>
      </c>
      <c r="G107" s="16"/>
      <c r="H107" s="16"/>
      <c r="I107" s="5"/>
      <c r="J107" s="5"/>
      <c r="K107" s="5"/>
      <c r="L107" s="5"/>
      <c r="M107" s="5"/>
      <c r="N107" s="6"/>
      <c r="O107" s="6"/>
      <c r="P107" s="5"/>
      <c r="Q107" s="6"/>
    </row>
    <row r="108" spans="1:17" x14ac:dyDescent="0.2">
      <c r="A108" s="17"/>
      <c r="B108" s="16" t="s">
        <v>12</v>
      </c>
      <c r="C108" s="16" t="s">
        <v>13</v>
      </c>
      <c r="D108" s="18" t="s">
        <v>14</v>
      </c>
      <c r="E108" s="18"/>
      <c r="F108" s="19" t="s">
        <v>15</v>
      </c>
      <c r="G108" s="19"/>
      <c r="H108" s="19"/>
      <c r="I108" s="5"/>
      <c r="J108" s="18" t="s">
        <v>16</v>
      </c>
      <c r="K108" s="5"/>
      <c r="L108" s="18" t="s">
        <v>17</v>
      </c>
      <c r="M108" s="18" t="s">
        <v>18</v>
      </c>
      <c r="N108" s="20" t="s">
        <v>17</v>
      </c>
      <c r="O108" s="20" t="s">
        <v>19</v>
      </c>
      <c r="P108" s="18"/>
      <c r="Q108" s="20"/>
    </row>
    <row r="109" spans="1:17" x14ac:dyDescent="0.2">
      <c r="A109" s="18" t="s">
        <v>20</v>
      </c>
      <c r="B109" s="18" t="s">
        <v>21</v>
      </c>
      <c r="C109" s="18" t="s">
        <v>21</v>
      </c>
      <c r="D109" s="18" t="s">
        <v>22</v>
      </c>
      <c r="E109" s="18"/>
      <c r="F109" s="18" t="s">
        <v>23</v>
      </c>
      <c r="G109" s="18"/>
      <c r="H109" s="18" t="s">
        <v>24</v>
      </c>
      <c r="I109" s="5"/>
      <c r="J109" s="18" t="s">
        <v>25</v>
      </c>
      <c r="K109" s="5"/>
      <c r="L109" s="18" t="s">
        <v>26</v>
      </c>
      <c r="M109" s="7" t="s">
        <v>25</v>
      </c>
      <c r="N109" s="20" t="s">
        <v>26</v>
      </c>
      <c r="O109" s="20" t="s">
        <v>27</v>
      </c>
      <c r="P109" s="18" t="s">
        <v>28</v>
      </c>
      <c r="Q109" s="20" t="s">
        <v>29</v>
      </c>
    </row>
    <row r="110" spans="1:17" x14ac:dyDescent="0.2">
      <c r="A110" s="18" t="s">
        <v>30</v>
      </c>
      <c r="B110" s="18" t="s">
        <v>30</v>
      </c>
      <c r="C110" s="18" t="s">
        <v>30</v>
      </c>
      <c r="D110" s="18" t="s">
        <v>31</v>
      </c>
      <c r="E110" s="18"/>
      <c r="F110" s="18" t="s">
        <v>32</v>
      </c>
      <c r="G110" s="18"/>
      <c r="H110" s="18" t="s">
        <v>33</v>
      </c>
      <c r="I110" s="5"/>
      <c r="J110" s="18" t="s">
        <v>34</v>
      </c>
      <c r="K110" s="5"/>
      <c r="L110" s="18" t="s">
        <v>35</v>
      </c>
      <c r="M110" s="18" t="s">
        <v>36</v>
      </c>
      <c r="N110" s="20" t="s">
        <v>35</v>
      </c>
      <c r="O110" s="20" t="s">
        <v>16</v>
      </c>
      <c r="P110" s="18" t="s">
        <v>34</v>
      </c>
      <c r="Q110" s="20" t="s">
        <v>37</v>
      </c>
    </row>
    <row r="111" spans="1:17" x14ac:dyDescent="0.2">
      <c r="A111" s="21" t="s">
        <v>38</v>
      </c>
      <c r="B111" s="21" t="s">
        <v>39</v>
      </c>
      <c r="C111" s="21" t="s">
        <v>40</v>
      </c>
      <c r="D111" s="21" t="s">
        <v>41</v>
      </c>
      <c r="E111" s="21"/>
      <c r="F111" s="21" t="s">
        <v>42</v>
      </c>
      <c r="G111" s="21"/>
      <c r="H111" s="21" t="s">
        <v>43</v>
      </c>
      <c r="I111" s="11"/>
      <c r="J111" s="21" t="s">
        <v>44</v>
      </c>
      <c r="K111" s="21"/>
      <c r="L111" s="21" t="s">
        <v>45</v>
      </c>
      <c r="M111" s="21" t="s">
        <v>46</v>
      </c>
      <c r="N111" s="22" t="s">
        <v>47</v>
      </c>
      <c r="O111" s="22" t="s">
        <v>48</v>
      </c>
      <c r="P111" s="21" t="s">
        <v>49</v>
      </c>
      <c r="Q111" s="22" t="s">
        <v>50</v>
      </c>
    </row>
    <row r="112" spans="1:17" x14ac:dyDescent="0.2">
      <c r="A112" s="18" t="s">
        <v>78</v>
      </c>
      <c r="B112" s="5"/>
      <c r="C112" s="5"/>
      <c r="D112" s="5"/>
      <c r="E112" s="5"/>
      <c r="F112" s="18" t="s">
        <v>51</v>
      </c>
      <c r="G112" s="5"/>
      <c r="H112" s="18" t="s">
        <v>51</v>
      </c>
      <c r="I112" s="5"/>
      <c r="J112" s="5"/>
      <c r="K112" s="5"/>
      <c r="L112" s="18" t="s">
        <v>51</v>
      </c>
      <c r="M112" s="5"/>
      <c r="N112" s="6"/>
      <c r="O112" s="6"/>
      <c r="P112" s="5"/>
      <c r="Q112" s="6"/>
    </row>
    <row r="113" spans="1:18" x14ac:dyDescent="0.2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5"/>
      <c r="Q113" s="6"/>
    </row>
    <row r="114" spans="1:18" x14ac:dyDescent="0.2">
      <c r="A114" s="18">
        <v>1</v>
      </c>
      <c r="B114" s="52">
        <v>350</v>
      </c>
      <c r="C114" s="52">
        <v>3500</v>
      </c>
      <c r="D114" s="53" t="s">
        <v>79</v>
      </c>
      <c r="E114" s="9"/>
      <c r="F114" s="26">
        <v>5678092</v>
      </c>
      <c r="G114" s="9"/>
      <c r="H114" s="27">
        <v>0</v>
      </c>
      <c r="I114" s="5"/>
      <c r="J114" s="54">
        <v>0</v>
      </c>
      <c r="K114" s="5"/>
      <c r="L114" s="27">
        <v>0</v>
      </c>
      <c r="M114" s="29"/>
      <c r="P114" s="39"/>
    </row>
    <row r="115" spans="1:18" x14ac:dyDescent="0.2">
      <c r="A115" s="18">
        <v>2</v>
      </c>
      <c r="B115" s="52">
        <v>350</v>
      </c>
      <c r="C115" s="52">
        <v>3501</v>
      </c>
      <c r="D115" s="53" t="s">
        <v>69</v>
      </c>
      <c r="E115" s="9"/>
      <c r="F115" s="26">
        <v>1854560</v>
      </c>
      <c r="G115" s="9"/>
      <c r="H115" s="27">
        <v>759310</v>
      </c>
      <c r="I115" s="5"/>
      <c r="J115" s="54">
        <v>9.2999999999999992E-3</v>
      </c>
      <c r="K115" s="5"/>
      <c r="L115" s="27">
        <v>17247</v>
      </c>
      <c r="M115" s="32">
        <v>1.2699999999999999E-2</v>
      </c>
      <c r="N115" s="33">
        <f t="shared" ref="N115:N123" si="6">F115*M115</f>
        <v>23552.912</v>
      </c>
      <c r="O115" s="34">
        <f>L115-N115</f>
        <v>-6305.9120000000003</v>
      </c>
      <c r="P115" s="35">
        <v>0.24925</v>
      </c>
      <c r="Q115" s="34">
        <f t="shared" ref="Q115:Q123" si="7">O115*P115</f>
        <v>-1571.748566</v>
      </c>
    </row>
    <row r="116" spans="1:18" x14ac:dyDescent="0.2">
      <c r="A116" s="18">
        <v>3</v>
      </c>
      <c r="B116" s="52">
        <v>352</v>
      </c>
      <c r="C116" s="52">
        <v>3520</v>
      </c>
      <c r="D116" s="53" t="s">
        <v>53</v>
      </c>
      <c r="E116" s="9"/>
      <c r="F116" s="26">
        <v>8390230</v>
      </c>
      <c r="G116" s="9"/>
      <c r="H116" s="27">
        <v>698873</v>
      </c>
      <c r="I116" s="5"/>
      <c r="J116" s="54">
        <v>1.6899999999999998E-2</v>
      </c>
      <c r="K116" s="5"/>
      <c r="L116" s="27">
        <v>141795</v>
      </c>
      <c r="M116" s="32">
        <v>1.9599999999999999E-2</v>
      </c>
      <c r="N116" s="33">
        <f t="shared" si="6"/>
        <v>164448.508</v>
      </c>
      <c r="O116" s="34">
        <f t="shared" ref="O116:O123" si="8">L116-N116</f>
        <v>-22653.508000000002</v>
      </c>
      <c r="P116" s="35">
        <v>0.24925</v>
      </c>
      <c r="Q116" s="34">
        <f t="shared" si="7"/>
        <v>-5646.3868690000008</v>
      </c>
    </row>
    <row r="117" spans="1:18" x14ac:dyDescent="0.2">
      <c r="A117" s="18">
        <v>4</v>
      </c>
      <c r="B117" s="52">
        <v>353</v>
      </c>
      <c r="C117" s="52">
        <v>3530</v>
      </c>
      <c r="D117" s="53" t="s">
        <v>80</v>
      </c>
      <c r="E117" s="9"/>
      <c r="F117" s="26">
        <v>39920032</v>
      </c>
      <c r="G117" s="9"/>
      <c r="H117" s="27">
        <v>1031605</v>
      </c>
      <c r="I117" s="5"/>
      <c r="J117" s="54">
        <v>2.3099999999999999E-2</v>
      </c>
      <c r="K117" s="5"/>
      <c r="L117" s="27">
        <v>922153</v>
      </c>
      <c r="M117" s="32">
        <v>2.1600000000000001E-2</v>
      </c>
      <c r="N117" s="33">
        <f t="shared" si="6"/>
        <v>862272.6912</v>
      </c>
      <c r="O117" s="34">
        <f t="shared" si="8"/>
        <v>59880.308799999999</v>
      </c>
      <c r="P117" s="35">
        <v>0.24925</v>
      </c>
      <c r="Q117" s="34">
        <f t="shared" si="7"/>
        <v>14925.166968399999</v>
      </c>
      <c r="R117" s="47"/>
    </row>
    <row r="118" spans="1:18" x14ac:dyDescent="0.2">
      <c r="A118" s="18">
        <v>5</v>
      </c>
      <c r="B118" s="52">
        <v>353</v>
      </c>
      <c r="C118" s="52">
        <v>3531</v>
      </c>
      <c r="D118" s="53" t="s">
        <v>81</v>
      </c>
      <c r="E118" s="9"/>
      <c r="F118" s="26">
        <v>13036026</v>
      </c>
      <c r="G118" s="9"/>
      <c r="H118" s="27">
        <v>5166147</v>
      </c>
      <c r="I118" s="5"/>
      <c r="J118" s="54">
        <v>2.52E-2</v>
      </c>
      <c r="K118" s="5"/>
      <c r="L118" s="27">
        <v>328508</v>
      </c>
      <c r="M118" s="32">
        <v>2.0499999999999997E-2</v>
      </c>
      <c r="N118" s="33">
        <f t="shared" si="6"/>
        <v>267238.53299999994</v>
      </c>
      <c r="O118" s="34">
        <f t="shared" si="8"/>
        <v>61269.467000000062</v>
      </c>
      <c r="P118" s="35">
        <v>0.24925</v>
      </c>
      <c r="Q118" s="34">
        <f t="shared" si="7"/>
        <v>15271.414649750015</v>
      </c>
    </row>
    <row r="119" spans="1:18" x14ac:dyDescent="0.2">
      <c r="A119" s="18">
        <v>6</v>
      </c>
      <c r="B119" s="52">
        <v>353</v>
      </c>
      <c r="C119" s="52">
        <v>3532</v>
      </c>
      <c r="D119" s="53" t="s">
        <v>82</v>
      </c>
      <c r="E119" s="9"/>
      <c r="F119" s="26">
        <v>15874714</v>
      </c>
      <c r="G119" s="9"/>
      <c r="H119" s="27">
        <v>2690777</v>
      </c>
      <c r="I119" s="5"/>
      <c r="J119" s="54">
        <v>1.78E-2</v>
      </c>
      <c r="K119" s="5"/>
      <c r="L119" s="27">
        <v>282570</v>
      </c>
      <c r="M119" s="32">
        <v>1.7299999999999999E-2</v>
      </c>
      <c r="N119" s="33">
        <f t="shared" si="6"/>
        <v>274632.55219999998</v>
      </c>
      <c r="O119" s="34">
        <f t="shared" si="8"/>
        <v>7937.4478000000236</v>
      </c>
      <c r="P119" s="35">
        <v>0.24925</v>
      </c>
      <c r="Q119" s="34">
        <f t="shared" si="7"/>
        <v>1978.4088641500059</v>
      </c>
    </row>
    <row r="120" spans="1:18" x14ac:dyDescent="0.2">
      <c r="A120" s="18">
        <v>7</v>
      </c>
      <c r="B120" s="52">
        <v>353</v>
      </c>
      <c r="C120" s="52">
        <v>3534</v>
      </c>
      <c r="D120" s="53" t="s">
        <v>83</v>
      </c>
      <c r="E120" s="9"/>
      <c r="F120" s="26">
        <v>10665478</v>
      </c>
      <c r="G120" s="9"/>
      <c r="H120" s="27">
        <v>2701283</v>
      </c>
      <c r="I120" s="5"/>
      <c r="J120" s="54">
        <v>2.87E-2</v>
      </c>
      <c r="K120" s="5"/>
      <c r="L120" s="27">
        <v>306099</v>
      </c>
      <c r="M120" s="32">
        <v>4.1299999999999996E-2</v>
      </c>
      <c r="N120" s="33">
        <f t="shared" si="6"/>
        <v>440484.24139999994</v>
      </c>
      <c r="O120" s="34">
        <f t="shared" si="8"/>
        <v>-134385.24139999994</v>
      </c>
      <c r="P120" s="35">
        <v>0.24925</v>
      </c>
      <c r="Q120" s="34">
        <f t="shared" si="7"/>
        <v>-33495.521418949982</v>
      </c>
    </row>
    <row r="121" spans="1:18" x14ac:dyDescent="0.2">
      <c r="A121" s="18">
        <v>8</v>
      </c>
      <c r="B121" s="52">
        <v>355</v>
      </c>
      <c r="C121" s="52">
        <v>3550</v>
      </c>
      <c r="D121" s="53" t="s">
        <v>84</v>
      </c>
      <c r="E121" s="9"/>
      <c r="F121" s="26">
        <v>18509390</v>
      </c>
      <c r="G121" s="9"/>
      <c r="H121" s="27">
        <v>-5530155</v>
      </c>
      <c r="I121" s="5"/>
      <c r="J121" s="54">
        <v>2.5700000000000001E-2</v>
      </c>
      <c r="K121" s="5"/>
      <c r="L121" s="27">
        <v>475691</v>
      </c>
      <c r="M121" s="32">
        <v>1.7600000000000001E-2</v>
      </c>
      <c r="N121" s="33">
        <f t="shared" si="6"/>
        <v>325765.26400000002</v>
      </c>
      <c r="O121" s="34">
        <f t="shared" si="8"/>
        <v>149925.73599999998</v>
      </c>
      <c r="P121" s="35">
        <v>0.24925</v>
      </c>
      <c r="Q121" s="34">
        <f t="shared" si="7"/>
        <v>37368.98969799999</v>
      </c>
    </row>
    <row r="122" spans="1:18" x14ac:dyDescent="0.2">
      <c r="A122" s="18">
        <v>9</v>
      </c>
      <c r="B122" s="52">
        <v>356</v>
      </c>
      <c r="C122" s="52">
        <v>3560</v>
      </c>
      <c r="D122" s="53" t="s">
        <v>85</v>
      </c>
      <c r="E122" s="9"/>
      <c r="F122" s="26">
        <v>17517922</v>
      </c>
      <c r="G122" s="9"/>
      <c r="H122" s="27">
        <v>2873042</v>
      </c>
      <c r="I122" s="5"/>
      <c r="J122" s="54">
        <v>2.0899999999999998E-2</v>
      </c>
      <c r="K122" s="5"/>
      <c r="L122" s="27">
        <v>366125</v>
      </c>
      <c r="M122" s="32">
        <v>1.9099999999999999E-2</v>
      </c>
      <c r="N122" s="33">
        <f t="shared" si="6"/>
        <v>334592.31020000001</v>
      </c>
      <c r="O122" s="34">
        <f t="shared" si="8"/>
        <v>31532.689799999993</v>
      </c>
      <c r="P122" s="35">
        <v>0.24925</v>
      </c>
      <c r="Q122" s="34">
        <f t="shared" si="7"/>
        <v>7859.5229326499984</v>
      </c>
    </row>
    <row r="123" spans="1:18" x14ac:dyDescent="0.2">
      <c r="A123" s="18">
        <v>10</v>
      </c>
      <c r="B123" s="52">
        <v>356</v>
      </c>
      <c r="C123" s="52">
        <v>3561</v>
      </c>
      <c r="D123" s="53" t="s">
        <v>86</v>
      </c>
      <c r="E123" s="9"/>
      <c r="F123" s="26">
        <v>3076253</v>
      </c>
      <c r="G123" s="9"/>
      <c r="H123" s="27">
        <v>165128</v>
      </c>
      <c r="I123" s="5"/>
      <c r="J123" s="54">
        <v>1.54E-2</v>
      </c>
      <c r="K123" s="5"/>
      <c r="L123" s="27">
        <v>47374</v>
      </c>
      <c r="M123" s="32">
        <v>1.7399999999999999E-2</v>
      </c>
      <c r="N123" s="33">
        <f t="shared" si="6"/>
        <v>53526.802199999998</v>
      </c>
      <c r="O123" s="34">
        <f t="shared" si="8"/>
        <v>-6152.8021999999983</v>
      </c>
      <c r="P123" s="35">
        <v>0.24925</v>
      </c>
      <c r="Q123" s="34">
        <f t="shared" si="7"/>
        <v>-1533.5859483499996</v>
      </c>
    </row>
    <row r="124" spans="1:18" x14ac:dyDescent="0.2">
      <c r="A124" s="18">
        <v>11</v>
      </c>
      <c r="B124" s="52"/>
      <c r="C124" s="52"/>
      <c r="D124" s="53" t="s">
        <v>63</v>
      </c>
      <c r="E124" s="9"/>
      <c r="F124" s="26">
        <v>0</v>
      </c>
      <c r="G124" s="9"/>
      <c r="H124" s="27">
        <v>0</v>
      </c>
      <c r="I124" s="5"/>
      <c r="J124" s="54">
        <v>2.2599999999999999E-2</v>
      </c>
      <c r="K124" s="5"/>
      <c r="L124" s="27">
        <v>0</v>
      </c>
      <c r="M124" s="32"/>
      <c r="N124" s="48"/>
      <c r="O124" s="49"/>
      <c r="P124" s="50"/>
      <c r="Q124" s="49"/>
    </row>
    <row r="125" spans="1:18" x14ac:dyDescent="0.2">
      <c r="A125" s="18">
        <v>12</v>
      </c>
      <c r="B125" s="52"/>
      <c r="C125" s="52">
        <v>108</v>
      </c>
      <c r="D125" s="53" t="s">
        <v>64</v>
      </c>
      <c r="E125" s="9"/>
      <c r="F125" s="26">
        <v>0</v>
      </c>
      <c r="G125" s="9"/>
      <c r="H125" s="27">
        <v>-2587798</v>
      </c>
      <c r="I125" s="5"/>
      <c r="J125" s="54"/>
      <c r="K125" s="5"/>
      <c r="L125" s="27">
        <v>0</v>
      </c>
      <c r="M125" s="32"/>
      <c r="N125" s="48"/>
      <c r="O125" s="49"/>
      <c r="P125" s="50"/>
      <c r="Q125" s="49"/>
    </row>
    <row r="126" spans="1:18" x14ac:dyDescent="0.2">
      <c r="A126" s="18"/>
      <c r="B126" s="5"/>
      <c r="C126" s="18"/>
      <c r="D126" s="9"/>
      <c r="E126" s="9"/>
      <c r="F126" s="26"/>
      <c r="G126" s="9"/>
      <c r="H126" s="27"/>
      <c r="I126" s="5"/>
      <c r="J126" s="55"/>
      <c r="K126" s="5"/>
      <c r="L126" s="27"/>
      <c r="M126" s="38"/>
      <c r="O126" s="56"/>
      <c r="P126" s="52"/>
      <c r="Q126" s="56"/>
    </row>
    <row r="127" spans="1:18" x14ac:dyDescent="0.2">
      <c r="A127" s="18"/>
      <c r="B127" s="5"/>
      <c r="C127" s="18"/>
      <c r="D127" s="9"/>
      <c r="E127" s="9"/>
      <c r="F127" s="26"/>
      <c r="G127" s="9"/>
      <c r="H127" s="27"/>
      <c r="I127" s="5"/>
      <c r="J127" s="55"/>
      <c r="K127" s="5"/>
      <c r="L127" s="27"/>
      <c r="M127" s="38"/>
      <c r="O127" s="56"/>
      <c r="P127" s="52"/>
      <c r="Q127" s="56"/>
    </row>
    <row r="128" spans="1:18" x14ac:dyDescent="0.2">
      <c r="A128" s="5"/>
      <c r="B128" s="5"/>
      <c r="C128" s="5"/>
      <c r="D128" s="5"/>
      <c r="E128" s="5"/>
      <c r="F128" s="5"/>
      <c r="G128" s="11"/>
      <c r="H128" s="11"/>
      <c r="I128" s="11"/>
      <c r="J128" s="11"/>
      <c r="K128" s="11"/>
      <c r="L128" s="40"/>
      <c r="M128" s="11"/>
      <c r="N128" s="12"/>
      <c r="O128" s="12"/>
      <c r="P128" s="11"/>
      <c r="Q128" s="12"/>
    </row>
    <row r="129" spans="1:17" x14ac:dyDescent="0.2">
      <c r="A129" s="13"/>
      <c r="B129" s="13"/>
      <c r="C129" s="13"/>
      <c r="D129" s="13"/>
      <c r="E129" s="13"/>
      <c r="F129" s="13"/>
      <c r="G129" s="17"/>
      <c r="H129" s="5"/>
      <c r="I129" s="5"/>
      <c r="J129" s="5"/>
      <c r="K129" s="5"/>
      <c r="L129" s="27"/>
      <c r="M129" s="5"/>
      <c r="N129" s="6"/>
      <c r="O129" s="6"/>
      <c r="P129" s="5"/>
      <c r="Q129" s="6"/>
    </row>
    <row r="130" spans="1:17" x14ac:dyDescent="0.2">
      <c r="A130" s="18">
        <v>13</v>
      </c>
      <c r="B130" s="5"/>
      <c r="C130" s="5"/>
      <c r="D130" s="9" t="s">
        <v>87</v>
      </c>
      <c r="E130" s="9"/>
      <c r="F130" s="26">
        <v>134522697</v>
      </c>
      <c r="G130" s="9"/>
      <c r="H130" s="26">
        <v>7968212</v>
      </c>
      <c r="I130" s="5"/>
      <c r="J130" s="5"/>
      <c r="K130" s="5"/>
      <c r="L130" s="26">
        <v>2887562</v>
      </c>
      <c r="M130" s="5"/>
      <c r="N130" s="51">
        <f>SUM(N114:N125)</f>
        <v>2746513.8141999999</v>
      </c>
      <c r="O130" s="51">
        <f>SUM(O114:O125)</f>
        <v>141048.18580000012</v>
      </c>
      <c r="P130" s="5"/>
      <c r="Q130" s="51">
        <f>SUM(Q114:Q125)</f>
        <v>35156.260310650025</v>
      </c>
    </row>
    <row r="131" spans="1:17" x14ac:dyDescent="0.2">
      <c r="A131" s="5"/>
      <c r="B131" s="5"/>
      <c r="C131" s="5"/>
      <c r="D131" s="5"/>
      <c r="E131" s="5"/>
      <c r="F131" s="5"/>
      <c r="G131" s="11"/>
      <c r="H131" s="11"/>
      <c r="I131" s="11"/>
      <c r="J131" s="11"/>
      <c r="K131" s="11"/>
      <c r="L131" s="11"/>
      <c r="M131" s="11"/>
      <c r="N131" s="12"/>
      <c r="O131" s="12"/>
      <c r="P131" s="11"/>
      <c r="Q131" s="12"/>
    </row>
    <row r="132" spans="1:17" x14ac:dyDescent="0.2">
      <c r="A132" s="13"/>
      <c r="B132" s="13"/>
      <c r="C132" s="13"/>
      <c r="D132" s="13"/>
      <c r="E132" s="13"/>
      <c r="F132" s="13"/>
      <c r="G132" s="17"/>
      <c r="H132" s="5"/>
      <c r="I132" s="5"/>
      <c r="J132" s="5"/>
      <c r="K132" s="5"/>
      <c r="L132" s="5"/>
      <c r="M132" s="5"/>
      <c r="N132" s="6"/>
      <c r="O132" s="6"/>
      <c r="P132" s="5"/>
      <c r="Q132" s="6"/>
    </row>
    <row r="133" spans="1:17" x14ac:dyDescent="0.2">
      <c r="A133" s="31" t="s">
        <v>88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5"/>
      <c r="Q133" s="6"/>
    </row>
    <row r="134" spans="1:17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5"/>
      <c r="Q134" s="6"/>
    </row>
    <row r="135" spans="1:17" x14ac:dyDescent="0.2">
      <c r="A135" s="1" t="s"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1"/>
      <c r="Q135" s="2"/>
    </row>
    <row r="136" spans="1:17" x14ac:dyDescent="0.2">
      <c r="A136" s="1" t="s"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1"/>
      <c r="Q136" s="2"/>
    </row>
    <row r="137" spans="1:17" x14ac:dyDescent="0.2">
      <c r="A137" s="1" t="s">
        <v>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1"/>
      <c r="Q137" s="2"/>
    </row>
    <row r="138" spans="1:17" x14ac:dyDescent="0.2">
      <c r="A138" s="1" t="s">
        <v>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1"/>
      <c r="Q138" s="2"/>
    </row>
    <row r="139" spans="1:17" x14ac:dyDescent="0.2">
      <c r="A139" s="1" t="s">
        <v>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1"/>
      <c r="Q139" s="2"/>
    </row>
    <row r="140" spans="1:17" x14ac:dyDescent="0.2">
      <c r="A140" s="3" t="s">
        <v>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1"/>
      <c r="Q140" s="2"/>
    </row>
    <row r="141" spans="1:17" x14ac:dyDescent="0.2">
      <c r="A141" s="4"/>
      <c r="B141" s="1"/>
      <c r="C141" s="1"/>
      <c r="D141" s="1"/>
      <c r="E141" s="1"/>
      <c r="F141" s="1"/>
      <c r="G141" s="1"/>
      <c r="H141" s="5"/>
      <c r="I141" s="5"/>
      <c r="J141" s="5"/>
      <c r="K141" s="5"/>
      <c r="L141" s="5"/>
      <c r="M141" s="5"/>
      <c r="N141" s="6"/>
      <c r="O141" s="6"/>
      <c r="P141" s="5"/>
      <c r="Q141" s="6"/>
    </row>
    <row r="142" spans="1:17" x14ac:dyDescent="0.2">
      <c r="A142" s="1" t="s">
        <v>89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1"/>
      <c r="Q142" s="2"/>
    </row>
    <row r="143" spans="1:17" x14ac:dyDescent="0.2">
      <c r="A143" s="7" t="s">
        <v>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8"/>
      <c r="O143" s="8"/>
      <c r="P143" s="7"/>
      <c r="Q143" s="8"/>
    </row>
    <row r="144" spans="1:1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5"/>
      <c r="Q144" s="6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5"/>
      <c r="Q145" s="6"/>
    </row>
    <row r="146" spans="1:17" x14ac:dyDescent="0.2">
      <c r="A146" s="9" t="s">
        <v>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0"/>
      <c r="N146" s="6"/>
      <c r="O146" s="6"/>
      <c r="P146" s="5"/>
      <c r="Q146" s="6"/>
    </row>
    <row r="147" spans="1:17" x14ac:dyDescent="0.2">
      <c r="A147" s="9" t="s">
        <v>10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0"/>
      <c r="N147" s="6"/>
      <c r="O147" s="6"/>
      <c r="P147" s="5"/>
      <c r="Q147" s="6"/>
    </row>
    <row r="148" spans="1:17" x14ac:dyDescent="0.2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0"/>
      <c r="N148" s="6"/>
      <c r="O148" s="6"/>
      <c r="P148" s="5"/>
      <c r="Q148" s="6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27"/>
      <c r="N149" s="6"/>
      <c r="O149" s="6"/>
      <c r="P149" s="5"/>
      <c r="Q149" s="6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5"/>
      <c r="Q150" s="6"/>
    </row>
    <row r="151" spans="1:17" x14ac:dyDescent="0.2">
      <c r="A151" s="5"/>
      <c r="B151" s="5"/>
      <c r="C151" s="5"/>
      <c r="D151" s="5"/>
      <c r="E151" s="5"/>
      <c r="F151" s="11"/>
      <c r="G151" s="11"/>
      <c r="H151" s="11"/>
      <c r="I151" s="11"/>
      <c r="J151" s="11"/>
      <c r="K151" s="11"/>
      <c r="L151" s="11"/>
      <c r="M151" s="11"/>
      <c r="N151" s="12"/>
      <c r="O151" s="12"/>
      <c r="P151" s="11"/>
      <c r="Q151" s="12"/>
    </row>
    <row r="152" spans="1:17" x14ac:dyDescent="0.2">
      <c r="A152" s="13"/>
      <c r="B152" s="14"/>
      <c r="C152" s="15"/>
      <c r="D152" s="13"/>
      <c r="E152" s="13"/>
      <c r="F152" s="16" t="s">
        <v>11</v>
      </c>
      <c r="G152" s="16"/>
      <c r="H152" s="16"/>
      <c r="I152" s="5"/>
      <c r="J152" s="5"/>
      <c r="K152" s="5"/>
      <c r="L152" s="5"/>
      <c r="M152" s="5"/>
      <c r="N152" s="6"/>
      <c r="O152" s="6"/>
      <c r="P152" s="5"/>
      <c r="Q152" s="6"/>
    </row>
    <row r="153" spans="1:17" x14ac:dyDescent="0.2">
      <c r="A153" s="17"/>
      <c r="B153" s="16" t="s">
        <v>12</v>
      </c>
      <c r="C153" s="16" t="s">
        <v>13</v>
      </c>
      <c r="D153" s="18" t="s">
        <v>14</v>
      </c>
      <c r="E153" s="18"/>
      <c r="F153" s="19" t="s">
        <v>15</v>
      </c>
      <c r="G153" s="19"/>
      <c r="H153" s="19"/>
      <c r="I153" s="5"/>
      <c r="J153" s="18" t="s">
        <v>16</v>
      </c>
      <c r="K153" s="5"/>
      <c r="L153" s="18" t="s">
        <v>17</v>
      </c>
      <c r="M153" s="18" t="s">
        <v>18</v>
      </c>
      <c r="N153" s="20" t="s">
        <v>17</v>
      </c>
      <c r="O153" s="20" t="s">
        <v>19</v>
      </c>
      <c r="P153" s="18"/>
      <c r="Q153" s="20"/>
    </row>
    <row r="154" spans="1:17" x14ac:dyDescent="0.2">
      <c r="A154" s="18" t="s">
        <v>20</v>
      </c>
      <c r="B154" s="18" t="s">
        <v>21</v>
      </c>
      <c r="C154" s="18" t="s">
        <v>21</v>
      </c>
      <c r="D154" s="18" t="s">
        <v>22</v>
      </c>
      <c r="E154" s="18"/>
      <c r="F154" s="18" t="s">
        <v>23</v>
      </c>
      <c r="G154" s="18"/>
      <c r="H154" s="18" t="s">
        <v>24</v>
      </c>
      <c r="I154" s="5"/>
      <c r="J154" s="18" t="s">
        <v>25</v>
      </c>
      <c r="K154" s="5"/>
      <c r="L154" s="18" t="s">
        <v>26</v>
      </c>
      <c r="M154" s="7" t="s">
        <v>25</v>
      </c>
      <c r="N154" s="20" t="s">
        <v>26</v>
      </c>
      <c r="O154" s="20" t="s">
        <v>27</v>
      </c>
      <c r="P154" s="18" t="s">
        <v>28</v>
      </c>
      <c r="Q154" s="20" t="s">
        <v>29</v>
      </c>
    </row>
    <row r="155" spans="1:17" x14ac:dyDescent="0.2">
      <c r="A155" s="18" t="s">
        <v>30</v>
      </c>
      <c r="B155" s="18" t="s">
        <v>30</v>
      </c>
      <c r="C155" s="18" t="s">
        <v>30</v>
      </c>
      <c r="D155" s="18" t="s">
        <v>31</v>
      </c>
      <c r="E155" s="18"/>
      <c r="F155" s="18" t="s">
        <v>32</v>
      </c>
      <c r="G155" s="18"/>
      <c r="H155" s="18" t="s">
        <v>33</v>
      </c>
      <c r="I155" s="5"/>
      <c r="J155" s="18" t="s">
        <v>34</v>
      </c>
      <c r="K155" s="5"/>
      <c r="L155" s="18" t="s">
        <v>35</v>
      </c>
      <c r="M155" s="18" t="s">
        <v>36</v>
      </c>
      <c r="N155" s="20" t="s">
        <v>35</v>
      </c>
      <c r="O155" s="20" t="s">
        <v>16</v>
      </c>
      <c r="P155" s="18" t="s">
        <v>34</v>
      </c>
      <c r="Q155" s="20" t="s">
        <v>37</v>
      </c>
    </row>
    <row r="156" spans="1:17" x14ac:dyDescent="0.2">
      <c r="A156" s="21" t="s">
        <v>38</v>
      </c>
      <c r="B156" s="21" t="s">
        <v>39</v>
      </c>
      <c r="C156" s="21" t="s">
        <v>40</v>
      </c>
      <c r="D156" s="21" t="s">
        <v>41</v>
      </c>
      <c r="E156" s="21"/>
      <c r="F156" s="21" t="s">
        <v>42</v>
      </c>
      <c r="G156" s="21"/>
      <c r="H156" s="21" t="s">
        <v>43</v>
      </c>
      <c r="I156" s="11"/>
      <c r="J156" s="21" t="s">
        <v>44</v>
      </c>
      <c r="K156" s="21"/>
      <c r="L156" s="21" t="s">
        <v>45</v>
      </c>
      <c r="M156" s="21" t="s">
        <v>46</v>
      </c>
      <c r="N156" s="22" t="s">
        <v>47</v>
      </c>
      <c r="O156" s="22" t="s">
        <v>48</v>
      </c>
      <c r="P156" s="21" t="s">
        <v>49</v>
      </c>
      <c r="Q156" s="22" t="s">
        <v>50</v>
      </c>
    </row>
    <row r="157" spans="1:17" x14ac:dyDescent="0.2">
      <c r="A157" s="18" t="s">
        <v>78</v>
      </c>
      <c r="B157" s="5"/>
      <c r="C157" s="5"/>
      <c r="D157" s="5"/>
      <c r="E157" s="5"/>
      <c r="F157" s="18" t="s">
        <v>51</v>
      </c>
      <c r="G157" s="5"/>
      <c r="H157" s="18" t="s">
        <v>51</v>
      </c>
      <c r="I157" s="5"/>
      <c r="J157" s="5"/>
      <c r="K157" s="5"/>
      <c r="L157" s="18" t="s">
        <v>51</v>
      </c>
      <c r="M157" s="5"/>
      <c r="N157" s="6"/>
      <c r="O157" s="6"/>
      <c r="P157" s="5"/>
      <c r="Q157" s="6"/>
    </row>
    <row r="158" spans="1:17" x14ac:dyDescent="0.2">
      <c r="A158" s="1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5"/>
      <c r="Q158" s="6"/>
    </row>
    <row r="159" spans="1:17" x14ac:dyDescent="0.2">
      <c r="A159" s="18">
        <v>1</v>
      </c>
      <c r="B159" s="24">
        <v>360</v>
      </c>
      <c r="C159" s="24">
        <v>3600</v>
      </c>
      <c r="D159" s="25" t="s">
        <v>52</v>
      </c>
      <c r="E159" s="9"/>
      <c r="F159" s="26">
        <v>14002572</v>
      </c>
      <c r="G159" s="5"/>
      <c r="H159" s="27">
        <v>0</v>
      </c>
      <c r="I159" s="5"/>
      <c r="J159" s="54">
        <v>0</v>
      </c>
      <c r="K159" s="5"/>
      <c r="L159" s="27">
        <v>0</v>
      </c>
      <c r="M159" s="57">
        <v>0</v>
      </c>
      <c r="P159" s="39"/>
    </row>
    <row r="160" spans="1:17" x14ac:dyDescent="0.2">
      <c r="A160" s="18">
        <v>2</v>
      </c>
      <c r="B160" s="24">
        <v>360</v>
      </c>
      <c r="C160" s="24">
        <v>3601</v>
      </c>
      <c r="D160" s="25" t="s">
        <v>69</v>
      </c>
      <c r="E160" s="9"/>
      <c r="F160" s="26">
        <v>5271275</v>
      </c>
      <c r="G160" s="5"/>
      <c r="H160" s="27">
        <v>3291028</v>
      </c>
      <c r="I160" s="5"/>
      <c r="J160" s="54">
        <v>6.8999999999999999E-3</v>
      </c>
      <c r="K160" s="5"/>
      <c r="L160" s="27">
        <v>36372</v>
      </c>
      <c r="M160" s="32">
        <v>1.03E-2</v>
      </c>
      <c r="N160" s="33">
        <f t="shared" ref="N160:N176" si="9">F160*M160</f>
        <v>54294.1325</v>
      </c>
      <c r="O160" s="34">
        <f t="shared" ref="O160:O176" si="10">L160-N160</f>
        <v>-17922.1325</v>
      </c>
      <c r="P160" s="35">
        <v>0.24925</v>
      </c>
      <c r="Q160" s="34">
        <f t="shared" ref="Q160:Q176" si="11">O160*P160</f>
        <v>-4467.091525625</v>
      </c>
    </row>
    <row r="161" spans="1:17" x14ac:dyDescent="0.2">
      <c r="A161" s="18">
        <v>3</v>
      </c>
      <c r="B161" s="24">
        <v>361</v>
      </c>
      <c r="C161" s="24">
        <v>3610</v>
      </c>
      <c r="D161" s="25" t="s">
        <v>53</v>
      </c>
      <c r="E161" s="9"/>
      <c r="F161" s="26">
        <v>1574856</v>
      </c>
      <c r="G161" s="5"/>
      <c r="H161" s="27">
        <v>-25424</v>
      </c>
      <c r="I161" s="5"/>
      <c r="J161" s="54">
        <v>1.8800000000000001E-2</v>
      </c>
      <c r="K161" s="5"/>
      <c r="L161" s="27">
        <v>29607</v>
      </c>
      <c r="M161" s="32">
        <v>2.2599999999999999E-2</v>
      </c>
      <c r="N161" s="33">
        <f t="shared" si="9"/>
        <v>35591.745599999995</v>
      </c>
      <c r="O161" s="34">
        <f t="shared" si="10"/>
        <v>-5984.7455999999947</v>
      </c>
      <c r="P161" s="35">
        <v>0.24925</v>
      </c>
      <c r="Q161" s="34">
        <f t="shared" si="11"/>
        <v>-1491.6978407999986</v>
      </c>
    </row>
    <row r="162" spans="1:17" x14ac:dyDescent="0.2">
      <c r="A162" s="18">
        <v>4</v>
      </c>
      <c r="B162" s="24">
        <v>362</v>
      </c>
      <c r="C162" s="24">
        <v>3620</v>
      </c>
      <c r="D162" s="25" t="s">
        <v>80</v>
      </c>
      <c r="E162" s="9"/>
      <c r="F162" s="26">
        <v>84729397</v>
      </c>
      <c r="G162" s="5"/>
      <c r="H162" s="27">
        <v>4768344</v>
      </c>
      <c r="I162" s="5"/>
      <c r="J162" s="54">
        <v>3.9100000000000003E-2</v>
      </c>
      <c r="K162" s="5"/>
      <c r="L162" s="27">
        <v>3312919</v>
      </c>
      <c r="M162" s="32">
        <v>2.35E-2</v>
      </c>
      <c r="N162" s="33">
        <f t="shared" si="9"/>
        <v>1991140.8295</v>
      </c>
      <c r="O162" s="34">
        <f t="shared" si="10"/>
        <v>1321778.1705</v>
      </c>
      <c r="P162" s="35">
        <v>0.24925</v>
      </c>
      <c r="Q162" s="34">
        <f t="shared" si="11"/>
        <v>329453.20899712498</v>
      </c>
    </row>
    <row r="163" spans="1:17" x14ac:dyDescent="0.2">
      <c r="A163" s="18">
        <v>5</v>
      </c>
      <c r="B163" s="24">
        <v>362</v>
      </c>
      <c r="C163" s="24">
        <v>3622</v>
      </c>
      <c r="D163" s="25" t="s">
        <v>82</v>
      </c>
      <c r="E163" s="9"/>
      <c r="F163" s="26">
        <v>48596984</v>
      </c>
      <c r="G163" s="5"/>
      <c r="H163" s="27">
        <v>11312329</v>
      </c>
      <c r="I163" s="5"/>
      <c r="J163" s="54">
        <v>1.7299999999999999E-2</v>
      </c>
      <c r="K163" s="5"/>
      <c r="L163" s="27">
        <v>840728</v>
      </c>
      <c r="M163" s="32">
        <v>1.5900000000000001E-2</v>
      </c>
      <c r="N163" s="33">
        <f t="shared" si="9"/>
        <v>772692.04560000007</v>
      </c>
      <c r="O163" s="34">
        <f t="shared" si="10"/>
        <v>68035.95439999993</v>
      </c>
      <c r="P163" s="35">
        <v>0.24925</v>
      </c>
      <c r="Q163" s="34">
        <f t="shared" si="11"/>
        <v>16957.961634199983</v>
      </c>
    </row>
    <row r="164" spans="1:17" x14ac:dyDescent="0.2">
      <c r="A164" s="18">
        <v>6</v>
      </c>
      <c r="B164" s="24">
        <v>363</v>
      </c>
      <c r="C164" s="24">
        <v>3630</v>
      </c>
      <c r="D164" s="25" t="s">
        <v>90</v>
      </c>
      <c r="E164" s="9"/>
      <c r="F164" s="26">
        <v>0</v>
      </c>
      <c r="G164" s="5"/>
      <c r="H164" s="27">
        <v>0</v>
      </c>
      <c r="I164" s="5"/>
      <c r="J164" s="54">
        <v>6.7799999999999999E-2</v>
      </c>
      <c r="K164" s="5"/>
      <c r="L164" s="27">
        <v>0</v>
      </c>
      <c r="M164" s="32">
        <v>6.7799999999999999E-2</v>
      </c>
      <c r="N164" s="33">
        <f t="shared" si="9"/>
        <v>0</v>
      </c>
      <c r="O164" s="34">
        <f t="shared" si="10"/>
        <v>0</v>
      </c>
      <c r="P164" s="35">
        <v>0.24925</v>
      </c>
      <c r="Q164" s="34">
        <f t="shared" si="11"/>
        <v>0</v>
      </c>
    </row>
    <row r="165" spans="1:17" x14ac:dyDescent="0.2">
      <c r="A165" s="18">
        <v>7</v>
      </c>
      <c r="B165" s="24">
        <v>364</v>
      </c>
      <c r="C165" s="24">
        <v>3640</v>
      </c>
      <c r="D165" s="25" t="s">
        <v>91</v>
      </c>
      <c r="E165" s="9"/>
      <c r="F165" s="26">
        <v>83333055</v>
      </c>
      <c r="G165" s="5"/>
      <c r="H165" s="27">
        <v>30990566</v>
      </c>
      <c r="I165" s="5"/>
      <c r="J165" s="54">
        <v>2.3800000000000002E-2</v>
      </c>
      <c r="K165" s="5"/>
      <c r="L165" s="27">
        <v>1983327</v>
      </c>
      <c r="M165" s="32">
        <v>2.0899999999999998E-2</v>
      </c>
      <c r="N165" s="33">
        <f t="shared" si="9"/>
        <v>1741660.8494999998</v>
      </c>
      <c r="O165" s="34">
        <f t="shared" si="10"/>
        <v>241666.15050000022</v>
      </c>
      <c r="P165" s="35">
        <v>0.24925</v>
      </c>
      <c r="Q165" s="34">
        <f t="shared" si="11"/>
        <v>60235.288012125056</v>
      </c>
    </row>
    <row r="166" spans="1:17" x14ac:dyDescent="0.2">
      <c r="A166" s="18">
        <v>8</v>
      </c>
      <c r="B166" s="24">
        <v>365</v>
      </c>
      <c r="C166" s="24">
        <v>3650</v>
      </c>
      <c r="D166" s="25" t="s">
        <v>85</v>
      </c>
      <c r="E166" s="9"/>
      <c r="F166" s="26">
        <v>158797704</v>
      </c>
      <c r="G166" s="5"/>
      <c r="H166" s="27">
        <v>35621917</v>
      </c>
      <c r="I166" s="5"/>
      <c r="J166" s="54">
        <v>2.5100000000000001E-2</v>
      </c>
      <c r="K166" s="5"/>
      <c r="L166" s="27">
        <v>3985822</v>
      </c>
      <c r="M166" s="32">
        <v>2.1400000000000002E-2</v>
      </c>
      <c r="N166" s="33">
        <f t="shared" si="9"/>
        <v>3398270.8656000006</v>
      </c>
      <c r="O166" s="34">
        <f t="shared" si="10"/>
        <v>587551.1343999994</v>
      </c>
      <c r="P166" s="35">
        <v>0.24925</v>
      </c>
      <c r="Q166" s="34">
        <f t="shared" si="11"/>
        <v>146447.12024919986</v>
      </c>
    </row>
    <row r="167" spans="1:17" x14ac:dyDescent="0.2">
      <c r="A167" s="18">
        <v>9</v>
      </c>
      <c r="B167" s="24">
        <v>365</v>
      </c>
      <c r="C167" s="24">
        <v>3651</v>
      </c>
      <c r="D167" s="25" t="s">
        <v>86</v>
      </c>
      <c r="E167" s="9"/>
      <c r="F167" s="26">
        <v>8339117</v>
      </c>
      <c r="G167" s="5"/>
      <c r="H167" s="27">
        <v>780656</v>
      </c>
      <c r="I167" s="5"/>
      <c r="J167" s="54">
        <v>1.4999999999999999E-2</v>
      </c>
      <c r="K167" s="5"/>
      <c r="L167" s="27">
        <v>125087</v>
      </c>
      <c r="M167" s="32">
        <v>1.6500000000000001E-2</v>
      </c>
      <c r="N167" s="33">
        <f t="shared" si="9"/>
        <v>137595.43050000002</v>
      </c>
      <c r="O167" s="34">
        <f t="shared" si="10"/>
        <v>-12508.430500000017</v>
      </c>
      <c r="P167" s="35">
        <v>0.24925</v>
      </c>
      <c r="Q167" s="34">
        <f t="shared" si="11"/>
        <v>-3117.7263021250042</v>
      </c>
    </row>
    <row r="168" spans="1:17" x14ac:dyDescent="0.2">
      <c r="A168" s="18">
        <v>10</v>
      </c>
      <c r="B168" s="24">
        <v>366</v>
      </c>
      <c r="C168" s="24">
        <v>3660</v>
      </c>
      <c r="D168" s="25" t="s">
        <v>92</v>
      </c>
      <c r="E168" s="9"/>
      <c r="F168" s="26">
        <v>48256715</v>
      </c>
      <c r="G168" s="5"/>
      <c r="H168" s="27">
        <v>10202119</v>
      </c>
      <c r="I168" s="5"/>
      <c r="J168" s="54">
        <v>1.6E-2</v>
      </c>
      <c r="K168" s="5"/>
      <c r="L168" s="27">
        <v>772107</v>
      </c>
      <c r="M168" s="32">
        <v>1.8000000000000002E-2</v>
      </c>
      <c r="N168" s="33">
        <f t="shared" si="9"/>
        <v>868620.87000000011</v>
      </c>
      <c r="O168" s="34">
        <f t="shared" si="10"/>
        <v>-96513.870000000112</v>
      </c>
      <c r="P168" s="35">
        <v>0.24925</v>
      </c>
      <c r="Q168" s="34">
        <f t="shared" si="11"/>
        <v>-24056.082097500028</v>
      </c>
    </row>
    <row r="169" spans="1:17" x14ac:dyDescent="0.2">
      <c r="A169" s="18">
        <v>11</v>
      </c>
      <c r="B169" s="24">
        <v>367</v>
      </c>
      <c r="C169" s="24">
        <v>3670</v>
      </c>
      <c r="D169" s="25" t="s">
        <v>93</v>
      </c>
      <c r="E169" s="9"/>
      <c r="F169" s="26">
        <v>92338668</v>
      </c>
      <c r="G169" s="5"/>
      <c r="H169" s="27">
        <v>22348131</v>
      </c>
      <c r="I169" s="5"/>
      <c r="J169" s="54">
        <v>2.53E-2</v>
      </c>
      <c r="K169" s="5"/>
      <c r="L169" s="27">
        <v>2336168</v>
      </c>
      <c r="M169" s="32">
        <v>2.07E-2</v>
      </c>
      <c r="N169" s="33">
        <f t="shared" si="9"/>
        <v>1911410.4276000001</v>
      </c>
      <c r="O169" s="34">
        <f t="shared" si="10"/>
        <v>424757.57239999995</v>
      </c>
      <c r="P169" s="35">
        <v>0.24925</v>
      </c>
      <c r="Q169" s="34">
        <f t="shared" si="11"/>
        <v>105870.82492069999</v>
      </c>
    </row>
    <row r="170" spans="1:17" x14ac:dyDescent="0.2">
      <c r="A170" s="18">
        <v>12</v>
      </c>
      <c r="B170" s="24">
        <v>368</v>
      </c>
      <c r="C170" s="24">
        <v>3680</v>
      </c>
      <c r="D170" s="25" t="s">
        <v>94</v>
      </c>
      <c r="E170" s="9"/>
      <c r="F170" s="26">
        <v>82913299</v>
      </c>
      <c r="G170" s="5"/>
      <c r="H170" s="27">
        <v>27662987</v>
      </c>
      <c r="I170" s="5"/>
      <c r="J170" s="54">
        <v>2.0299999999999999E-2</v>
      </c>
      <c r="K170" s="5"/>
      <c r="L170" s="27">
        <v>1683140</v>
      </c>
      <c r="M170" s="32">
        <v>1.6799999999999999E-2</v>
      </c>
      <c r="N170" s="33">
        <f t="shared" si="9"/>
        <v>1392943.4231999998</v>
      </c>
      <c r="O170" s="34">
        <f t="shared" si="10"/>
        <v>290196.57680000016</v>
      </c>
      <c r="P170" s="35">
        <v>0.24925</v>
      </c>
      <c r="Q170" s="34">
        <f t="shared" si="11"/>
        <v>72331.496767400036</v>
      </c>
    </row>
    <row r="171" spans="1:17" x14ac:dyDescent="0.2">
      <c r="A171" s="18">
        <v>13</v>
      </c>
      <c r="B171" s="24">
        <v>368</v>
      </c>
      <c r="C171" s="24">
        <v>3682</v>
      </c>
      <c r="D171" s="25" t="s">
        <v>95</v>
      </c>
      <c r="E171" s="9"/>
      <c r="F171" s="26">
        <v>305481</v>
      </c>
      <c r="G171" s="5"/>
      <c r="H171" s="27">
        <v>280477</v>
      </c>
      <c r="I171" s="5"/>
      <c r="J171" s="54">
        <v>5.3E-3</v>
      </c>
      <c r="K171" s="5"/>
      <c r="L171" s="27">
        <v>1619</v>
      </c>
      <c r="M171" s="32">
        <v>3.0999999999999999E-3</v>
      </c>
      <c r="N171" s="33">
        <f t="shared" si="9"/>
        <v>946.99109999999996</v>
      </c>
      <c r="O171" s="34">
        <f t="shared" si="10"/>
        <v>672.00890000000004</v>
      </c>
      <c r="P171" s="35">
        <v>0.24925</v>
      </c>
      <c r="Q171" s="34">
        <f t="shared" si="11"/>
        <v>167.49821832500001</v>
      </c>
    </row>
    <row r="172" spans="1:17" x14ac:dyDescent="0.2">
      <c r="A172" s="18">
        <v>14</v>
      </c>
      <c r="B172" s="24">
        <v>369</v>
      </c>
      <c r="C172" s="24">
        <v>3691</v>
      </c>
      <c r="D172" s="25" t="s">
        <v>96</v>
      </c>
      <c r="E172" s="9"/>
      <c r="F172" s="26">
        <v>3419442</v>
      </c>
      <c r="G172" s="5"/>
      <c r="H172" s="27">
        <v>852325</v>
      </c>
      <c r="I172" s="5"/>
      <c r="J172" s="54">
        <v>1.9699999999999999E-2</v>
      </c>
      <c r="K172" s="5"/>
      <c r="L172" s="27">
        <v>67363</v>
      </c>
      <c r="M172" s="32">
        <v>1.8700000000000001E-2</v>
      </c>
      <c r="N172" s="33">
        <f t="shared" si="9"/>
        <v>63943.565400000007</v>
      </c>
      <c r="O172" s="34">
        <f t="shared" si="10"/>
        <v>3419.4345999999932</v>
      </c>
      <c r="P172" s="35">
        <v>0.24925</v>
      </c>
      <c r="Q172" s="34">
        <f t="shared" si="11"/>
        <v>852.29407404999836</v>
      </c>
    </row>
    <row r="173" spans="1:17" x14ac:dyDescent="0.2">
      <c r="A173" s="18">
        <v>15</v>
      </c>
      <c r="B173" s="24">
        <v>369</v>
      </c>
      <c r="C173" s="24">
        <v>3692</v>
      </c>
      <c r="D173" s="25" t="s">
        <v>97</v>
      </c>
      <c r="E173" s="9"/>
      <c r="F173" s="26">
        <v>19903748</v>
      </c>
      <c r="G173" s="5"/>
      <c r="H173" s="27">
        <v>11107185</v>
      </c>
      <c r="I173" s="5"/>
      <c r="J173" s="54">
        <v>1.7000000000000001E-2</v>
      </c>
      <c r="K173" s="5"/>
      <c r="L173" s="27">
        <v>338364</v>
      </c>
      <c r="M173" s="32">
        <v>1.21E-2</v>
      </c>
      <c r="N173" s="33">
        <f t="shared" si="9"/>
        <v>240835.35079999999</v>
      </c>
      <c r="O173" s="34">
        <f t="shared" si="10"/>
        <v>97528.649200000014</v>
      </c>
      <c r="P173" s="35">
        <v>0.24925</v>
      </c>
      <c r="Q173" s="34">
        <f t="shared" si="11"/>
        <v>24309.015813100003</v>
      </c>
    </row>
    <row r="174" spans="1:17" x14ac:dyDescent="0.2">
      <c r="A174" s="18">
        <v>16</v>
      </c>
      <c r="B174" s="24">
        <v>370</v>
      </c>
      <c r="C174" s="24">
        <v>3700</v>
      </c>
      <c r="D174" s="25" t="s">
        <v>98</v>
      </c>
      <c r="E174" s="9"/>
      <c r="F174" s="26">
        <v>3047358</v>
      </c>
      <c r="G174" s="5"/>
      <c r="H174" s="27">
        <v>1077149</v>
      </c>
      <c r="I174" s="5"/>
      <c r="J174" s="54">
        <v>4.5999999999999999E-2</v>
      </c>
      <c r="K174" s="7"/>
      <c r="L174" s="27">
        <v>140178</v>
      </c>
      <c r="M174" s="32">
        <v>6.3200000000000006E-2</v>
      </c>
      <c r="N174" s="33">
        <f t="shared" si="9"/>
        <v>192593.02560000002</v>
      </c>
      <c r="O174" s="34">
        <f t="shared" si="10"/>
        <v>-52415.025600000023</v>
      </c>
      <c r="P174" s="35">
        <v>0.24925</v>
      </c>
      <c r="Q174" s="34">
        <f t="shared" si="11"/>
        <v>-13064.445130800006</v>
      </c>
    </row>
    <row r="175" spans="1:17" x14ac:dyDescent="0.2">
      <c r="A175" s="18">
        <v>17</v>
      </c>
      <c r="B175" s="24">
        <v>370</v>
      </c>
      <c r="C175" s="58">
        <v>3702</v>
      </c>
      <c r="D175" s="59" t="s">
        <v>99</v>
      </c>
      <c r="E175" s="9"/>
      <c r="F175" s="26">
        <v>30331889</v>
      </c>
      <c r="G175" s="5"/>
      <c r="H175" s="27">
        <v>9418376</v>
      </c>
      <c r="I175" s="5"/>
      <c r="J175" s="54">
        <v>6.1199999999999997E-2</v>
      </c>
      <c r="K175" s="7"/>
      <c r="L175" s="27">
        <v>1856312</v>
      </c>
      <c r="M175" s="32">
        <v>6.8499999999999991E-2</v>
      </c>
      <c r="N175" s="33">
        <f t="shared" si="9"/>
        <v>2077734.3964999998</v>
      </c>
      <c r="O175" s="34">
        <f t="shared" si="10"/>
        <v>-221422.3964999998</v>
      </c>
      <c r="P175" s="35">
        <v>0.24925</v>
      </c>
      <c r="Q175" s="34">
        <f t="shared" si="11"/>
        <v>-55189.532327624947</v>
      </c>
    </row>
    <row r="176" spans="1:17" x14ac:dyDescent="0.2">
      <c r="A176" s="18">
        <v>18</v>
      </c>
      <c r="B176" s="24">
        <v>371</v>
      </c>
      <c r="C176" s="58" t="s">
        <v>100</v>
      </c>
      <c r="D176" s="59" t="s">
        <v>101</v>
      </c>
      <c r="E176" s="9"/>
      <c r="F176" s="26">
        <v>1232302</v>
      </c>
      <c r="G176" s="5"/>
      <c r="H176" s="27">
        <v>-10153</v>
      </c>
      <c r="I176" s="5"/>
      <c r="J176" s="54">
        <v>0.10780000000000001</v>
      </c>
      <c r="K176" s="18"/>
      <c r="L176" s="27">
        <v>132842</v>
      </c>
      <c r="M176" s="32">
        <v>5.2600000000000001E-2</v>
      </c>
      <c r="N176" s="33">
        <f t="shared" si="9"/>
        <v>64819.085200000001</v>
      </c>
      <c r="O176" s="34">
        <f t="shared" si="10"/>
        <v>68022.914799999999</v>
      </c>
      <c r="P176" s="60">
        <v>0.24925</v>
      </c>
      <c r="Q176" s="34">
        <f t="shared" si="11"/>
        <v>16954.711513899998</v>
      </c>
    </row>
    <row r="177" spans="1:17" x14ac:dyDescent="0.2">
      <c r="A177" s="18">
        <v>19</v>
      </c>
      <c r="B177" s="24">
        <v>372</v>
      </c>
      <c r="C177" s="24">
        <v>3720</v>
      </c>
      <c r="D177" s="25" t="s">
        <v>102</v>
      </c>
      <c r="E177" s="9"/>
      <c r="F177" s="26">
        <v>10769</v>
      </c>
      <c r="G177" s="5"/>
      <c r="H177" s="27">
        <v>9668</v>
      </c>
      <c r="I177" s="5"/>
      <c r="J177" s="61" t="s">
        <v>103</v>
      </c>
      <c r="K177" s="7" t="s">
        <v>104</v>
      </c>
      <c r="L177" s="62" t="s">
        <v>103</v>
      </c>
      <c r="M177" s="32"/>
      <c r="N177" s="33"/>
      <c r="O177" s="34"/>
      <c r="P177" s="35"/>
      <c r="Q177" s="34"/>
    </row>
    <row r="178" spans="1:17" x14ac:dyDescent="0.2">
      <c r="A178" s="18">
        <v>20</v>
      </c>
      <c r="B178" s="24">
        <v>373</v>
      </c>
      <c r="C178" s="24">
        <v>3731</v>
      </c>
      <c r="D178" s="25" t="s">
        <v>105</v>
      </c>
      <c r="E178" s="9"/>
      <c r="F178" s="26">
        <v>2799022</v>
      </c>
      <c r="G178" s="5"/>
      <c r="H178" s="27">
        <v>2239367</v>
      </c>
      <c r="I178" s="5"/>
      <c r="J178" s="54">
        <v>1.2500000000000001E-2</v>
      </c>
      <c r="K178" s="7"/>
      <c r="L178" s="27">
        <v>34988</v>
      </c>
      <c r="M178" s="32">
        <v>7.3000000000000001E-3</v>
      </c>
      <c r="N178" s="33">
        <f>F178*M178</f>
        <v>20432.8606</v>
      </c>
      <c r="O178" s="34">
        <f>L178-N178</f>
        <v>14555.1394</v>
      </c>
      <c r="P178" s="35">
        <v>0.24925</v>
      </c>
      <c r="Q178" s="34">
        <f>O178*P178</f>
        <v>3627.86849545</v>
      </c>
    </row>
    <row r="179" spans="1:17" x14ac:dyDescent="0.2">
      <c r="A179" s="18">
        <v>21</v>
      </c>
      <c r="B179" s="24">
        <v>373</v>
      </c>
      <c r="C179" s="24">
        <v>3732</v>
      </c>
      <c r="D179" s="25" t="s">
        <v>106</v>
      </c>
      <c r="E179" s="9"/>
      <c r="F179" s="26">
        <v>3760097</v>
      </c>
      <c r="G179" s="5"/>
      <c r="H179" s="27">
        <v>2751140</v>
      </c>
      <c r="I179" s="5"/>
      <c r="J179" s="54">
        <v>1.12E-2</v>
      </c>
      <c r="K179" s="31"/>
      <c r="L179" s="27">
        <v>42113</v>
      </c>
      <c r="M179" s="32">
        <v>1.18E-2</v>
      </c>
      <c r="N179" s="33">
        <f>F179*M179</f>
        <v>44369.1446</v>
      </c>
      <c r="O179" s="34">
        <f>L179-N179</f>
        <v>-2256.1445999999996</v>
      </c>
      <c r="P179" s="35">
        <v>0.24925</v>
      </c>
      <c r="Q179" s="34">
        <f>O179*P179</f>
        <v>-562.34404154999993</v>
      </c>
    </row>
    <row r="180" spans="1:17" x14ac:dyDescent="0.2">
      <c r="A180" s="18">
        <v>22</v>
      </c>
      <c r="B180" s="24">
        <v>373</v>
      </c>
      <c r="C180" s="24">
        <v>3733</v>
      </c>
      <c r="D180" s="25" t="s">
        <v>107</v>
      </c>
      <c r="E180" s="9"/>
      <c r="F180" s="26">
        <v>0</v>
      </c>
      <c r="G180" s="5"/>
      <c r="H180" s="27">
        <v>0</v>
      </c>
      <c r="I180" s="5"/>
      <c r="J180" s="54">
        <v>4.2099999999999999E-2</v>
      </c>
      <c r="K180" s="5"/>
      <c r="L180" s="27">
        <v>0</v>
      </c>
      <c r="M180" s="32">
        <v>2.6699999999999998E-2</v>
      </c>
      <c r="N180" s="33">
        <f>F180*M180</f>
        <v>0</v>
      </c>
      <c r="O180" s="34">
        <f>L180-N180</f>
        <v>0</v>
      </c>
      <c r="P180" s="35">
        <v>0.24925</v>
      </c>
      <c r="Q180" s="34">
        <f>O180*P180</f>
        <v>0</v>
      </c>
    </row>
    <row r="181" spans="1:17" x14ac:dyDescent="0.2">
      <c r="A181" s="18">
        <v>23</v>
      </c>
      <c r="B181" s="24">
        <v>373</v>
      </c>
      <c r="C181" s="24">
        <v>3734</v>
      </c>
      <c r="D181" s="25" t="s">
        <v>108</v>
      </c>
      <c r="E181" s="9"/>
      <c r="F181" s="26">
        <v>0</v>
      </c>
      <c r="G181" s="5"/>
      <c r="H181" s="27">
        <v>0</v>
      </c>
      <c r="I181" s="5"/>
      <c r="J181" s="54">
        <v>4.2099999999999999E-2</v>
      </c>
      <c r="K181" s="5"/>
      <c r="L181" s="27">
        <v>0</v>
      </c>
      <c r="M181" s="32">
        <v>2.6700000000000002E-2</v>
      </c>
      <c r="N181" s="48">
        <f>F181*M181</f>
        <v>0</v>
      </c>
      <c r="O181" s="49">
        <f>L181-N181</f>
        <v>0</v>
      </c>
      <c r="P181" s="35">
        <v>0.24925</v>
      </c>
      <c r="Q181" s="49">
        <f>O181*P181</f>
        <v>0</v>
      </c>
    </row>
    <row r="182" spans="1:17" x14ac:dyDescent="0.2">
      <c r="A182" s="18">
        <v>24</v>
      </c>
      <c r="B182" s="25"/>
      <c r="C182" s="25"/>
      <c r="D182" s="25" t="s">
        <v>63</v>
      </c>
      <c r="E182" s="9"/>
      <c r="F182" s="26">
        <v>0</v>
      </c>
      <c r="G182" s="5"/>
      <c r="H182" s="27">
        <v>0</v>
      </c>
      <c r="I182" s="5"/>
      <c r="J182" s="54">
        <v>2.6100000000000002E-2</v>
      </c>
      <c r="K182" s="5"/>
      <c r="L182" s="27">
        <v>0</v>
      </c>
      <c r="M182" s="32"/>
      <c r="N182" s="48"/>
      <c r="O182" s="49"/>
      <c r="P182" s="50"/>
      <c r="Q182" s="49"/>
    </row>
    <row r="183" spans="1:17" x14ac:dyDescent="0.2">
      <c r="A183" s="18">
        <v>25</v>
      </c>
      <c r="B183" s="24"/>
      <c r="C183" s="24">
        <v>108</v>
      </c>
      <c r="D183" s="25" t="s">
        <v>64</v>
      </c>
      <c r="E183" s="9"/>
      <c r="F183" s="26">
        <v>0</v>
      </c>
      <c r="G183" s="5"/>
      <c r="H183" s="27">
        <v>-22560697</v>
      </c>
      <c r="I183" s="5"/>
      <c r="J183" s="54"/>
      <c r="K183" s="5"/>
      <c r="L183" s="27">
        <v>0</v>
      </c>
      <c r="M183" s="54"/>
      <c r="N183" s="48"/>
      <c r="O183" s="49"/>
      <c r="P183" s="50"/>
      <c r="Q183" s="49"/>
    </row>
    <row r="184" spans="1:17" x14ac:dyDescent="0.2">
      <c r="A184" s="18"/>
      <c r="B184" s="5"/>
      <c r="C184" s="18"/>
      <c r="D184" s="9"/>
      <c r="E184" s="9"/>
      <c r="F184" s="26"/>
      <c r="G184" s="5"/>
      <c r="H184" s="27"/>
      <c r="I184" s="5"/>
      <c r="J184" s="63"/>
      <c r="K184" s="5"/>
      <c r="L184" s="27"/>
      <c r="M184" s="38"/>
      <c r="O184" s="56"/>
      <c r="P184" s="52"/>
      <c r="Q184" s="56"/>
    </row>
    <row r="185" spans="1:17" x14ac:dyDescent="0.2">
      <c r="A185" s="18"/>
      <c r="B185" s="5"/>
      <c r="C185" s="18"/>
      <c r="D185" s="9"/>
      <c r="E185" s="9"/>
      <c r="F185" s="26"/>
      <c r="G185" s="31"/>
      <c r="H185" s="27"/>
      <c r="I185" s="5"/>
      <c r="J185" s="38"/>
      <c r="K185" s="5"/>
      <c r="L185" s="27"/>
      <c r="M185" s="38"/>
      <c r="O185" s="56"/>
      <c r="P185" s="52"/>
      <c r="Q185" s="56"/>
    </row>
    <row r="186" spans="1:17" x14ac:dyDescent="0.2">
      <c r="A186" s="5"/>
      <c r="B186" s="5"/>
      <c r="C186" s="5"/>
      <c r="D186" s="5"/>
      <c r="E186" s="5"/>
      <c r="F186" s="5"/>
      <c r="G186" s="11"/>
      <c r="H186" s="11"/>
      <c r="I186" s="11"/>
      <c r="J186" s="11"/>
      <c r="K186" s="11"/>
      <c r="L186" s="40"/>
      <c r="M186" s="11"/>
      <c r="N186" s="12"/>
      <c r="O186" s="12"/>
      <c r="P186" s="11"/>
      <c r="Q186" s="12"/>
    </row>
    <row r="187" spans="1:17" x14ac:dyDescent="0.2">
      <c r="A187" s="13"/>
      <c r="B187" s="13"/>
      <c r="C187" s="13"/>
      <c r="D187" s="13"/>
      <c r="E187" s="13"/>
      <c r="F187" s="13"/>
      <c r="G187" s="17"/>
      <c r="H187" s="5"/>
      <c r="I187" s="5"/>
      <c r="J187" s="5"/>
      <c r="K187" s="5"/>
      <c r="L187" s="27"/>
      <c r="M187" s="5"/>
      <c r="N187" s="6"/>
      <c r="O187" s="6"/>
      <c r="P187" s="5"/>
      <c r="Q187" s="6"/>
    </row>
    <row r="188" spans="1:17" x14ac:dyDescent="0.2">
      <c r="A188" s="18">
        <v>26</v>
      </c>
      <c r="B188" s="5"/>
      <c r="C188" s="5"/>
      <c r="D188" s="9" t="s">
        <v>109</v>
      </c>
      <c r="E188" s="9"/>
      <c r="F188" s="26">
        <v>692963750</v>
      </c>
      <c r="G188" s="9"/>
      <c r="H188" s="26">
        <v>152117490</v>
      </c>
      <c r="I188" s="5"/>
      <c r="J188" s="5"/>
      <c r="K188" s="5"/>
      <c r="L188" s="26">
        <v>17719056</v>
      </c>
      <c r="M188" s="5"/>
      <c r="N188" s="51">
        <f>SUM(N159:N181)</f>
        <v>15009895.039400002</v>
      </c>
      <c r="O188" s="51">
        <f>SUM(O159:O181)</f>
        <v>2709160.9605999989</v>
      </c>
      <c r="P188" s="5"/>
      <c r="Q188" s="51">
        <f>SUM(Q159:Q181)</f>
        <v>675258.3694295499</v>
      </c>
    </row>
    <row r="189" spans="1:17" x14ac:dyDescent="0.2">
      <c r="A189" s="5"/>
      <c r="B189" s="5"/>
      <c r="C189" s="5"/>
      <c r="D189" s="5"/>
      <c r="E189" s="5"/>
      <c r="F189" s="5"/>
      <c r="G189" s="11"/>
      <c r="H189" s="11"/>
      <c r="I189" s="11"/>
      <c r="J189" s="11"/>
      <c r="K189" s="11"/>
      <c r="L189" s="11"/>
      <c r="M189" s="11"/>
      <c r="N189" s="12"/>
      <c r="O189" s="12"/>
      <c r="P189" s="11"/>
      <c r="Q189" s="12"/>
    </row>
    <row r="190" spans="1:17" x14ac:dyDescent="0.2">
      <c r="A190" s="13"/>
      <c r="B190" s="13"/>
      <c r="C190" s="13"/>
      <c r="D190" s="13"/>
      <c r="E190" s="13"/>
      <c r="F190" s="13"/>
      <c r="G190" s="17"/>
      <c r="H190" s="5"/>
      <c r="I190" s="5"/>
      <c r="J190" s="5"/>
      <c r="K190" s="5"/>
      <c r="L190" s="5"/>
      <c r="M190" s="5"/>
      <c r="N190" s="6"/>
      <c r="O190" s="6"/>
      <c r="P190" s="5"/>
      <c r="Q190" s="6"/>
    </row>
    <row r="191" spans="1:17" x14ac:dyDescent="0.2">
      <c r="A191" s="31" t="s">
        <v>88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5"/>
      <c r="Q191" s="6"/>
    </row>
    <row r="192" spans="1:17" x14ac:dyDescent="0.2">
      <c r="A192" s="31" t="s">
        <v>110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5"/>
      <c r="Q192" s="6"/>
    </row>
    <row r="193" spans="1:17" x14ac:dyDescent="0.2">
      <c r="A193" s="6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5"/>
      <c r="Q193" s="6"/>
    </row>
    <row r="194" spans="1:17" x14ac:dyDescent="0.2">
      <c r="A194" s="6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5"/>
      <c r="Q194" s="6"/>
    </row>
    <row r="195" spans="1:17" x14ac:dyDescent="0.2">
      <c r="A195" s="1" t="s"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1"/>
      <c r="Q195" s="2"/>
    </row>
    <row r="196" spans="1:17" x14ac:dyDescent="0.2">
      <c r="A196" s="1" t="s">
        <v>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1"/>
      <c r="Q196" s="2"/>
    </row>
    <row r="197" spans="1:17" x14ac:dyDescent="0.2">
      <c r="A197" s="1" t="s">
        <v>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1"/>
      <c r="Q197" s="2"/>
    </row>
    <row r="198" spans="1:17" x14ac:dyDescent="0.2">
      <c r="A198" s="1" t="s">
        <v>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1"/>
      <c r="Q198" s="2"/>
    </row>
    <row r="199" spans="1:17" x14ac:dyDescent="0.2">
      <c r="A199" s="1" t="s">
        <v>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1"/>
      <c r="Q199" s="2"/>
    </row>
    <row r="200" spans="1:17" x14ac:dyDescent="0.2">
      <c r="A200" s="3" t="s">
        <v>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1"/>
      <c r="Q200" s="2"/>
    </row>
    <row r="201" spans="1:17" x14ac:dyDescent="0.2">
      <c r="A201" s="4"/>
      <c r="B201" s="1"/>
      <c r="C201" s="1"/>
      <c r="D201" s="1"/>
      <c r="E201" s="1"/>
      <c r="F201" s="1"/>
      <c r="G201" s="1"/>
      <c r="H201" s="5"/>
      <c r="I201" s="5"/>
      <c r="J201" s="5"/>
      <c r="K201" s="5"/>
      <c r="L201" s="5"/>
      <c r="M201" s="5"/>
      <c r="N201" s="6"/>
      <c r="O201" s="6"/>
      <c r="P201" s="5"/>
      <c r="Q201" s="6"/>
    </row>
    <row r="202" spans="1:17" x14ac:dyDescent="0.2">
      <c r="A202" s="1" t="s">
        <v>111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1"/>
      <c r="Q202" s="2"/>
    </row>
    <row r="203" spans="1:17" x14ac:dyDescent="0.2">
      <c r="A203" s="7" t="s">
        <v>8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  <c r="O203" s="8"/>
      <c r="P203" s="7"/>
      <c r="Q203" s="8"/>
    </row>
    <row r="204" spans="1:17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5"/>
      <c r="Q204" s="6"/>
    </row>
    <row r="205" spans="1:17" x14ac:dyDescent="0.2">
      <c r="A205" s="9" t="s">
        <v>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0"/>
      <c r="N205" s="6"/>
      <c r="O205" s="6"/>
      <c r="P205" s="5"/>
      <c r="Q205" s="6"/>
    </row>
    <row r="206" spans="1:17" x14ac:dyDescent="0.2">
      <c r="A206" s="9" t="s">
        <v>10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0"/>
      <c r="N206" s="6"/>
      <c r="O206" s="6"/>
      <c r="P206" s="5"/>
      <c r="Q206" s="6"/>
    </row>
    <row r="207" spans="1:17" x14ac:dyDescent="0.2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0"/>
      <c r="N207" s="6"/>
      <c r="O207" s="6"/>
      <c r="P207" s="5"/>
      <c r="Q207" s="6"/>
    </row>
    <row r="208" spans="1:17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7"/>
      <c r="N208" s="6"/>
      <c r="O208" s="6"/>
      <c r="P208" s="5"/>
      <c r="Q208" s="6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5"/>
      <c r="Q209" s="6"/>
    </row>
    <row r="210" spans="1:17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5"/>
      <c r="Q210" s="6"/>
    </row>
    <row r="211" spans="1:17" x14ac:dyDescent="0.2">
      <c r="A211" s="5"/>
      <c r="B211" s="11"/>
      <c r="C211" s="5"/>
      <c r="D211" s="5"/>
      <c r="E211" s="5"/>
      <c r="F211" s="11"/>
      <c r="G211" s="11"/>
      <c r="H211" s="11"/>
      <c r="I211" s="11"/>
      <c r="J211" s="11"/>
      <c r="K211" s="11"/>
      <c r="L211" s="11"/>
      <c r="M211" s="11"/>
      <c r="N211" s="12"/>
      <c r="O211" s="12"/>
      <c r="P211" s="11"/>
      <c r="Q211" s="12"/>
    </row>
    <row r="212" spans="1:17" x14ac:dyDescent="0.2">
      <c r="A212" s="13"/>
      <c r="B212" s="14"/>
      <c r="C212" s="15"/>
      <c r="D212" s="13"/>
      <c r="E212" s="13"/>
      <c r="F212" s="16" t="s">
        <v>11</v>
      </c>
      <c r="G212" s="16"/>
      <c r="H212" s="16"/>
      <c r="I212" s="5"/>
      <c r="J212" s="5"/>
      <c r="K212" s="5"/>
      <c r="L212" s="5"/>
      <c r="M212" s="5"/>
      <c r="N212" s="6"/>
      <c r="O212" s="6"/>
      <c r="P212" s="5"/>
      <c r="Q212" s="6"/>
    </row>
    <row r="213" spans="1:17" x14ac:dyDescent="0.2">
      <c r="A213" s="17"/>
      <c r="B213" s="16" t="s">
        <v>12</v>
      </c>
      <c r="C213" s="16" t="s">
        <v>13</v>
      </c>
      <c r="D213" s="18" t="s">
        <v>14</v>
      </c>
      <c r="E213" s="18"/>
      <c r="F213" s="19" t="s">
        <v>15</v>
      </c>
      <c r="G213" s="19"/>
      <c r="H213" s="19"/>
      <c r="I213" s="5"/>
      <c r="J213" s="18" t="s">
        <v>16</v>
      </c>
      <c r="K213" s="5"/>
      <c r="L213" s="18" t="s">
        <v>17</v>
      </c>
      <c r="M213" s="18" t="s">
        <v>18</v>
      </c>
      <c r="N213" s="20" t="s">
        <v>17</v>
      </c>
      <c r="O213" s="20" t="s">
        <v>19</v>
      </c>
      <c r="P213" s="18"/>
      <c r="Q213" s="20"/>
    </row>
    <row r="214" spans="1:17" x14ac:dyDescent="0.2">
      <c r="A214" s="18" t="s">
        <v>20</v>
      </c>
      <c r="B214" s="18" t="s">
        <v>21</v>
      </c>
      <c r="C214" s="18" t="s">
        <v>21</v>
      </c>
      <c r="D214" s="18" t="s">
        <v>22</v>
      </c>
      <c r="E214" s="18"/>
      <c r="F214" s="18" t="s">
        <v>23</v>
      </c>
      <c r="G214" s="18"/>
      <c r="H214" s="18" t="s">
        <v>24</v>
      </c>
      <c r="I214" s="5"/>
      <c r="J214" s="18" t="s">
        <v>25</v>
      </c>
      <c r="K214" s="5"/>
      <c r="L214" s="18" t="s">
        <v>26</v>
      </c>
      <c r="M214" s="7" t="s">
        <v>25</v>
      </c>
      <c r="N214" s="20" t="s">
        <v>26</v>
      </c>
      <c r="O214" s="20" t="s">
        <v>27</v>
      </c>
      <c r="P214" s="18" t="s">
        <v>28</v>
      </c>
      <c r="Q214" s="20" t="s">
        <v>29</v>
      </c>
    </row>
    <row r="215" spans="1:17" x14ac:dyDescent="0.2">
      <c r="A215" s="18" t="s">
        <v>30</v>
      </c>
      <c r="B215" s="18" t="s">
        <v>30</v>
      </c>
      <c r="C215" s="18" t="s">
        <v>30</v>
      </c>
      <c r="D215" s="18" t="s">
        <v>31</v>
      </c>
      <c r="E215" s="18"/>
      <c r="F215" s="18" t="s">
        <v>32</v>
      </c>
      <c r="G215" s="18"/>
      <c r="H215" s="18" t="s">
        <v>33</v>
      </c>
      <c r="I215" s="5"/>
      <c r="J215" s="18" t="s">
        <v>34</v>
      </c>
      <c r="K215" s="5"/>
      <c r="L215" s="18" t="s">
        <v>35</v>
      </c>
      <c r="M215" s="18" t="s">
        <v>36</v>
      </c>
      <c r="N215" s="20" t="s">
        <v>35</v>
      </c>
      <c r="O215" s="20" t="s">
        <v>16</v>
      </c>
      <c r="P215" s="18" t="s">
        <v>34</v>
      </c>
      <c r="Q215" s="20" t="s">
        <v>37</v>
      </c>
    </row>
    <row r="216" spans="1:17" x14ac:dyDescent="0.2">
      <c r="A216" s="21" t="s">
        <v>38</v>
      </c>
      <c r="B216" s="21" t="s">
        <v>39</v>
      </c>
      <c r="C216" s="21" t="s">
        <v>40</v>
      </c>
      <c r="D216" s="21" t="s">
        <v>41</v>
      </c>
      <c r="E216" s="21"/>
      <c r="F216" s="21" t="s">
        <v>42</v>
      </c>
      <c r="G216" s="21"/>
      <c r="H216" s="21" t="s">
        <v>43</v>
      </c>
      <c r="I216" s="11"/>
      <c r="J216" s="21" t="s">
        <v>44</v>
      </c>
      <c r="K216" s="21"/>
      <c r="L216" s="21" t="s">
        <v>45</v>
      </c>
      <c r="M216" s="21" t="s">
        <v>46</v>
      </c>
      <c r="N216" s="22" t="s">
        <v>47</v>
      </c>
      <c r="O216" s="22" t="s">
        <v>48</v>
      </c>
      <c r="P216" s="21" t="s">
        <v>49</v>
      </c>
      <c r="Q216" s="22" t="s">
        <v>50</v>
      </c>
    </row>
    <row r="217" spans="1:17" x14ac:dyDescent="0.2">
      <c r="A217" s="7"/>
      <c r="B217" s="7"/>
      <c r="C217" s="7"/>
      <c r="D217" s="7"/>
      <c r="E217" s="7"/>
      <c r="F217" s="18" t="s">
        <v>51</v>
      </c>
      <c r="G217" s="7"/>
      <c r="H217" s="18" t="s">
        <v>51</v>
      </c>
      <c r="I217" s="5"/>
      <c r="J217" s="7"/>
      <c r="K217" s="7"/>
      <c r="L217" s="18" t="s">
        <v>51</v>
      </c>
      <c r="M217" s="7"/>
      <c r="N217" s="8"/>
      <c r="O217" s="8"/>
      <c r="P217" s="7"/>
      <c r="Q217" s="8"/>
    </row>
    <row r="218" spans="1:17" x14ac:dyDescent="0.2">
      <c r="A218" s="5"/>
      <c r="B218" s="5"/>
      <c r="C218" s="5"/>
      <c r="D218" s="5"/>
      <c r="E218" s="5"/>
      <c r="F218" s="5"/>
      <c r="G218" s="5"/>
      <c r="H218" s="27"/>
      <c r="I218" s="5"/>
      <c r="J218" s="5"/>
      <c r="K218" s="5"/>
      <c r="L218" s="5"/>
      <c r="M218" s="5"/>
      <c r="N218" s="6"/>
      <c r="O218" s="6"/>
      <c r="P218" s="5"/>
      <c r="Q218" s="6"/>
    </row>
    <row r="219" spans="1:17" x14ac:dyDescent="0.2">
      <c r="A219" s="18">
        <v>1</v>
      </c>
      <c r="B219" s="24">
        <v>303</v>
      </c>
      <c r="C219" s="24">
        <v>3030</v>
      </c>
      <c r="D219" s="25" t="s">
        <v>112</v>
      </c>
      <c r="E219" s="5"/>
      <c r="F219" s="27">
        <v>37376913</v>
      </c>
      <c r="G219" s="27"/>
      <c r="H219" s="27">
        <v>15807767</v>
      </c>
      <c r="I219" s="5"/>
      <c r="J219" s="28" t="s">
        <v>60</v>
      </c>
      <c r="K219" s="5"/>
      <c r="L219" s="65">
        <v>5181547</v>
      </c>
      <c r="M219" s="28" t="s">
        <v>60</v>
      </c>
      <c r="N219" s="66">
        <v>5181547</v>
      </c>
      <c r="O219" s="34">
        <f>L219-N219</f>
        <v>0</v>
      </c>
      <c r="P219" s="35">
        <v>0.24925</v>
      </c>
      <c r="Q219" s="34">
        <f>O219*P219</f>
        <v>0</v>
      </c>
    </row>
    <row r="220" spans="1:17" x14ac:dyDescent="0.2">
      <c r="A220" s="18">
        <v>2</v>
      </c>
      <c r="B220" s="24">
        <v>390</v>
      </c>
      <c r="C220" s="24">
        <v>3900</v>
      </c>
      <c r="D220" s="25" t="s">
        <v>53</v>
      </c>
      <c r="E220" s="9"/>
      <c r="F220" s="27">
        <v>202337</v>
      </c>
      <c r="G220" s="27"/>
      <c r="H220" s="27">
        <v>69547</v>
      </c>
      <c r="I220" s="5"/>
      <c r="J220" s="67">
        <v>3.3300000000000003E-2</v>
      </c>
      <c r="K220" s="5"/>
      <c r="L220" s="36">
        <v>6738</v>
      </c>
      <c r="M220" s="32">
        <v>3.4000000000000002E-2</v>
      </c>
      <c r="N220" s="33">
        <f t="shared" ref="N220:N230" si="12">F220*M220</f>
        <v>6879.4580000000005</v>
      </c>
      <c r="O220" s="34">
        <f>L220-N220</f>
        <v>-141.45800000000054</v>
      </c>
      <c r="P220" s="35">
        <v>0.24925</v>
      </c>
      <c r="Q220" s="34">
        <f>O220*P220</f>
        <v>-35.258406500000135</v>
      </c>
    </row>
    <row r="221" spans="1:17" x14ac:dyDescent="0.2">
      <c r="A221" s="18">
        <v>3</v>
      </c>
      <c r="B221" s="24">
        <v>391</v>
      </c>
      <c r="C221" s="24">
        <v>3910</v>
      </c>
      <c r="D221" s="25" t="s">
        <v>113</v>
      </c>
      <c r="E221" s="9"/>
      <c r="F221" s="27">
        <v>456050</v>
      </c>
      <c r="G221" s="27"/>
      <c r="H221" s="27">
        <v>32355</v>
      </c>
      <c r="I221" s="5"/>
      <c r="J221" s="67">
        <v>0.05</v>
      </c>
      <c r="K221" s="7"/>
      <c r="L221" s="68">
        <v>22803</v>
      </c>
      <c r="M221" s="32">
        <v>0.05</v>
      </c>
      <c r="N221" s="33">
        <f t="shared" si="12"/>
        <v>22802.5</v>
      </c>
      <c r="O221" s="34">
        <f>L221-N221-0.5</f>
        <v>0</v>
      </c>
      <c r="P221" s="35">
        <v>0.24925</v>
      </c>
      <c r="Q221" s="34">
        <f t="shared" ref="Q221:Q231" si="13">O221*P221</f>
        <v>0</v>
      </c>
    </row>
    <row r="222" spans="1:17" x14ac:dyDescent="0.2">
      <c r="A222" s="18">
        <v>4</v>
      </c>
      <c r="B222" s="24">
        <v>391</v>
      </c>
      <c r="C222" s="24" t="s">
        <v>114</v>
      </c>
      <c r="D222" s="25" t="s">
        <v>113</v>
      </c>
      <c r="E222" s="9"/>
      <c r="F222" s="27"/>
      <c r="G222" s="27"/>
      <c r="H222" s="27">
        <v>166</v>
      </c>
      <c r="I222" s="5"/>
      <c r="J222" s="67" t="s">
        <v>115</v>
      </c>
      <c r="K222" s="64" t="s">
        <v>104</v>
      </c>
      <c r="L222" s="36">
        <v>-1744</v>
      </c>
      <c r="M222" s="32"/>
      <c r="N222" s="69"/>
      <c r="O222" s="34">
        <f t="shared" ref="O222:O231" si="14">L222-N222</f>
        <v>-1744</v>
      </c>
      <c r="P222" s="35">
        <v>0.24925</v>
      </c>
      <c r="Q222" s="34">
        <f t="shared" si="13"/>
        <v>-434.69200000000001</v>
      </c>
    </row>
    <row r="223" spans="1:17" x14ac:dyDescent="0.2">
      <c r="A223" s="18">
        <v>5</v>
      </c>
      <c r="B223" s="24">
        <v>391</v>
      </c>
      <c r="C223" s="24">
        <v>3911</v>
      </c>
      <c r="D223" s="25" t="s">
        <v>116</v>
      </c>
      <c r="E223" s="9"/>
      <c r="F223" s="27">
        <v>6629656</v>
      </c>
      <c r="G223" s="27"/>
      <c r="H223" s="27">
        <v>2043801</v>
      </c>
      <c r="I223" s="5"/>
      <c r="J223" s="67">
        <v>0.2</v>
      </c>
      <c r="K223" s="5"/>
      <c r="L223" s="36">
        <v>1325931</v>
      </c>
      <c r="M223" s="32">
        <v>0.2</v>
      </c>
      <c r="N223" s="33">
        <f t="shared" si="12"/>
        <v>1325931.2000000002</v>
      </c>
      <c r="O223" s="33">
        <f>L223-N223-0.2</f>
        <v>-0.40000000018626453</v>
      </c>
      <c r="P223" s="35">
        <v>0.24925</v>
      </c>
      <c r="Q223" s="34">
        <f t="shared" si="13"/>
        <v>-9.9700000046426429E-2</v>
      </c>
    </row>
    <row r="224" spans="1:17" x14ac:dyDescent="0.2">
      <c r="A224" s="18">
        <v>6</v>
      </c>
      <c r="B224" s="24">
        <v>391</v>
      </c>
      <c r="C224" s="24" t="s">
        <v>117</v>
      </c>
      <c r="D224" s="25" t="s">
        <v>116</v>
      </c>
      <c r="E224" s="9"/>
      <c r="F224" s="27"/>
      <c r="G224" s="27"/>
      <c r="H224" s="27">
        <v>32267</v>
      </c>
      <c r="I224" s="5"/>
      <c r="J224" s="67" t="s">
        <v>115</v>
      </c>
      <c r="K224" s="64" t="s">
        <v>104</v>
      </c>
      <c r="L224" s="36">
        <v>-16380</v>
      </c>
      <c r="M224" s="32"/>
      <c r="N224" s="69"/>
      <c r="O224" s="34">
        <f t="shared" si="14"/>
        <v>-16380</v>
      </c>
      <c r="P224" s="35">
        <v>0.24925</v>
      </c>
      <c r="Q224" s="34">
        <f t="shared" si="13"/>
        <v>-4082.7150000000001</v>
      </c>
    </row>
    <row r="225" spans="1:17" x14ac:dyDescent="0.2">
      <c r="A225" s="18">
        <v>7</v>
      </c>
      <c r="B225" s="24">
        <v>392</v>
      </c>
      <c r="C225" s="24">
        <v>3920</v>
      </c>
      <c r="D225" s="25" t="s">
        <v>118</v>
      </c>
      <c r="E225" s="9"/>
      <c r="F225" s="27">
        <v>1155292</v>
      </c>
      <c r="G225" s="27"/>
      <c r="H225" s="27">
        <v>518087</v>
      </c>
      <c r="I225" s="5"/>
      <c r="J225" s="67">
        <v>6.2E-2</v>
      </c>
      <c r="K225" s="5"/>
      <c r="L225" s="36" t="s">
        <v>119</v>
      </c>
      <c r="M225" s="32">
        <v>8.5600000000000009E-2</v>
      </c>
      <c r="N225" s="70" t="s">
        <v>119</v>
      </c>
      <c r="O225" s="70" t="s">
        <v>119</v>
      </c>
      <c r="P225" s="35">
        <v>0.24925</v>
      </c>
      <c r="Q225" s="70" t="s">
        <v>119</v>
      </c>
    </row>
    <row r="226" spans="1:17" x14ac:dyDescent="0.2">
      <c r="A226" s="18">
        <v>8</v>
      </c>
      <c r="B226" s="24">
        <v>392</v>
      </c>
      <c r="C226" s="24">
        <v>3921</v>
      </c>
      <c r="D226" s="25" t="s">
        <v>120</v>
      </c>
      <c r="E226" s="9"/>
      <c r="F226" s="27">
        <v>334258</v>
      </c>
      <c r="G226" s="27"/>
      <c r="H226" s="27">
        <v>224156</v>
      </c>
      <c r="I226" s="5"/>
      <c r="J226" s="67">
        <v>1.9300000000000001E-2</v>
      </c>
      <c r="K226" s="5"/>
      <c r="L226" s="36" t="s">
        <v>119</v>
      </c>
      <c r="M226" s="32">
        <v>3.8399999999999997E-2</v>
      </c>
      <c r="N226" s="70" t="s">
        <v>119</v>
      </c>
      <c r="O226" s="70" t="s">
        <v>119</v>
      </c>
      <c r="P226" s="35">
        <v>0.24925</v>
      </c>
      <c r="Q226" s="70" t="s">
        <v>119</v>
      </c>
    </row>
    <row r="227" spans="1:17" x14ac:dyDescent="0.2">
      <c r="A227" s="18">
        <v>9</v>
      </c>
      <c r="B227" s="24">
        <v>394</v>
      </c>
      <c r="C227" s="24">
        <v>3940</v>
      </c>
      <c r="D227" s="25" t="s">
        <v>121</v>
      </c>
      <c r="E227" s="9"/>
      <c r="F227" s="27">
        <v>4170777</v>
      </c>
      <c r="G227" s="27"/>
      <c r="H227" s="27">
        <v>1378493</v>
      </c>
      <c r="I227" s="5"/>
      <c r="J227" s="67">
        <v>0.04</v>
      </c>
      <c r="K227" s="31"/>
      <c r="L227" s="36">
        <v>166831</v>
      </c>
      <c r="M227" s="32">
        <v>0.04</v>
      </c>
      <c r="N227" s="33">
        <f t="shared" si="12"/>
        <v>166831.08000000002</v>
      </c>
      <c r="O227" s="34">
        <f t="shared" si="14"/>
        <v>-8.0000000016298145E-2</v>
      </c>
      <c r="P227" s="35">
        <v>0.24925</v>
      </c>
      <c r="Q227" s="34">
        <f t="shared" si="13"/>
        <v>-1.9940000004062312E-2</v>
      </c>
    </row>
    <row r="228" spans="1:17" x14ac:dyDescent="0.2">
      <c r="A228" s="18">
        <v>10</v>
      </c>
      <c r="B228" s="24">
        <v>394</v>
      </c>
      <c r="C228" s="24" t="s">
        <v>122</v>
      </c>
      <c r="D228" s="25" t="s">
        <v>121</v>
      </c>
      <c r="E228" s="9"/>
      <c r="F228" s="27"/>
      <c r="G228" s="27"/>
      <c r="H228" s="27">
        <v>-5733</v>
      </c>
      <c r="I228" s="5"/>
      <c r="J228" s="67" t="s">
        <v>115</v>
      </c>
      <c r="K228" s="64" t="s">
        <v>104</v>
      </c>
      <c r="L228" s="36">
        <v>8000</v>
      </c>
      <c r="M228" s="32"/>
      <c r="N228" s="69"/>
      <c r="O228" s="34">
        <f t="shared" si="14"/>
        <v>8000</v>
      </c>
      <c r="P228" s="35">
        <v>0.24925</v>
      </c>
      <c r="Q228" s="34">
        <f t="shared" si="13"/>
        <v>1994</v>
      </c>
    </row>
    <row r="229" spans="1:17" x14ac:dyDescent="0.2">
      <c r="A229" s="18">
        <v>11</v>
      </c>
      <c r="B229" s="24">
        <v>396</v>
      </c>
      <c r="C229" s="24">
        <v>3960</v>
      </c>
      <c r="D229" s="25" t="s">
        <v>123</v>
      </c>
      <c r="E229" s="9"/>
      <c r="F229" s="27">
        <v>14461</v>
      </c>
      <c r="G229" s="27"/>
      <c r="H229" s="27">
        <v>9699</v>
      </c>
      <c r="I229" s="5"/>
      <c r="J229" s="67">
        <v>4.1799999999999997E-2</v>
      </c>
      <c r="K229" s="31"/>
      <c r="L229" s="36" t="s">
        <v>119</v>
      </c>
      <c r="M229" s="32">
        <v>6.7400000000000002E-2</v>
      </c>
      <c r="N229" s="70" t="s">
        <v>119</v>
      </c>
      <c r="O229" s="70" t="s">
        <v>119</v>
      </c>
      <c r="P229" s="35">
        <v>0.24925</v>
      </c>
      <c r="Q229" s="70" t="s">
        <v>119</v>
      </c>
    </row>
    <row r="230" spans="1:17" x14ac:dyDescent="0.2">
      <c r="A230" s="18">
        <v>12</v>
      </c>
      <c r="B230" s="24">
        <v>397</v>
      </c>
      <c r="C230" s="24">
        <v>3970</v>
      </c>
      <c r="D230" s="25" t="s">
        <v>124</v>
      </c>
      <c r="E230" s="9"/>
      <c r="F230" s="27">
        <v>16197847</v>
      </c>
      <c r="G230" s="27"/>
      <c r="H230" s="27">
        <v>4545813</v>
      </c>
      <c r="I230" s="5"/>
      <c r="J230" s="67">
        <v>6.6699999999999995E-2</v>
      </c>
      <c r="K230" s="5"/>
      <c r="L230" s="36">
        <v>1080396</v>
      </c>
      <c r="M230" s="32">
        <v>6.6699999999999995E-2</v>
      </c>
      <c r="N230" s="33">
        <f t="shared" si="12"/>
        <v>1080396.3949</v>
      </c>
      <c r="O230" s="34">
        <f t="shared" si="14"/>
        <v>-0.39489999995566905</v>
      </c>
      <c r="P230" s="35">
        <v>0.24925</v>
      </c>
      <c r="Q230" s="34">
        <f t="shared" si="13"/>
        <v>-9.8428824988950503E-2</v>
      </c>
    </row>
    <row r="231" spans="1:17" x14ac:dyDescent="0.2">
      <c r="A231" s="18">
        <v>13</v>
      </c>
      <c r="B231" s="24" t="s">
        <v>125</v>
      </c>
      <c r="C231" s="24">
        <v>3970</v>
      </c>
      <c r="D231" s="25" t="s">
        <v>124</v>
      </c>
      <c r="E231" s="9"/>
      <c r="F231" s="27"/>
      <c r="G231" s="27"/>
      <c r="H231" s="27">
        <v>10000</v>
      </c>
      <c r="I231" s="5"/>
      <c r="J231" s="67" t="s">
        <v>115</v>
      </c>
      <c r="K231" s="64" t="s">
        <v>104</v>
      </c>
      <c r="L231" s="36">
        <v>-5942</v>
      </c>
      <c r="M231" s="32">
        <v>6.6699999999999995E-2</v>
      </c>
      <c r="N231" s="69"/>
      <c r="O231" s="34">
        <f t="shared" si="14"/>
        <v>-5942</v>
      </c>
      <c r="P231" s="35">
        <v>0.24925</v>
      </c>
      <c r="Q231" s="34">
        <f t="shared" si="13"/>
        <v>-1481.0435</v>
      </c>
    </row>
    <row r="232" spans="1:17" x14ac:dyDescent="0.2">
      <c r="A232" s="18">
        <v>14</v>
      </c>
      <c r="B232" s="24"/>
      <c r="C232" s="24"/>
      <c r="D232" s="25" t="s">
        <v>63</v>
      </c>
      <c r="E232" s="9"/>
      <c r="F232" s="27">
        <v>0</v>
      </c>
      <c r="G232" s="27"/>
      <c r="H232" s="27">
        <v>0</v>
      </c>
      <c r="I232" s="5"/>
      <c r="J232" s="67">
        <v>8.2000000000000003E-2</v>
      </c>
      <c r="K232" s="5"/>
      <c r="L232" s="36">
        <v>0</v>
      </c>
      <c r="M232" s="32"/>
      <c r="N232" s="33"/>
      <c r="O232" s="34"/>
      <c r="P232" s="71"/>
      <c r="Q232" s="34"/>
    </row>
    <row r="233" spans="1:17" x14ac:dyDescent="0.2">
      <c r="A233" s="18">
        <v>15</v>
      </c>
      <c r="B233" s="25"/>
      <c r="C233" s="18">
        <v>108</v>
      </c>
      <c r="D233" s="9" t="s">
        <v>64</v>
      </c>
      <c r="E233" s="5"/>
      <c r="F233" s="27">
        <v>0</v>
      </c>
      <c r="G233" s="27"/>
      <c r="H233" s="27">
        <v>13552</v>
      </c>
      <c r="I233" s="5"/>
      <c r="J233" s="5"/>
      <c r="K233" s="5"/>
      <c r="L233" s="27"/>
      <c r="M233" s="5"/>
      <c r="N233" s="6"/>
      <c r="O233" s="6"/>
      <c r="P233" s="5"/>
      <c r="Q233" s="6"/>
    </row>
    <row r="234" spans="1:17" x14ac:dyDescent="0.2">
      <c r="A234" s="5"/>
      <c r="B234" s="25"/>
      <c r="C234" s="18"/>
      <c r="D234" s="9"/>
      <c r="E234" s="5"/>
      <c r="F234" s="5"/>
      <c r="G234" s="5"/>
      <c r="H234" s="5"/>
      <c r="I234" s="5"/>
      <c r="J234" s="5"/>
      <c r="K234" s="5"/>
      <c r="L234" s="27"/>
      <c r="M234" s="5"/>
      <c r="N234" s="6"/>
      <c r="O234" s="6"/>
      <c r="P234" s="5"/>
      <c r="Q234" s="6"/>
    </row>
    <row r="235" spans="1:17" x14ac:dyDescent="0.2">
      <c r="A235" s="5"/>
      <c r="B235" s="5"/>
      <c r="C235" s="5"/>
      <c r="D235" s="5"/>
      <c r="E235" s="5"/>
      <c r="F235" s="11"/>
      <c r="G235" s="11"/>
      <c r="H235" s="11"/>
      <c r="I235" s="11"/>
      <c r="J235" s="11"/>
      <c r="K235" s="11"/>
      <c r="L235" s="40"/>
      <c r="M235" s="11"/>
      <c r="N235" s="12"/>
      <c r="O235" s="12"/>
      <c r="P235" s="11"/>
      <c r="Q235" s="12"/>
    </row>
    <row r="236" spans="1:17" x14ac:dyDescent="0.2">
      <c r="A236" s="13"/>
      <c r="B236" s="13"/>
      <c r="C236" s="13"/>
      <c r="D236" s="13"/>
      <c r="E236" s="13"/>
      <c r="F236" s="17"/>
      <c r="G236" s="17"/>
      <c r="H236" s="5"/>
      <c r="I236" s="5"/>
      <c r="J236" s="5"/>
      <c r="K236" s="5"/>
      <c r="L236" s="27"/>
      <c r="M236" s="5"/>
      <c r="N236" s="6"/>
      <c r="O236" s="6"/>
      <c r="P236" s="5"/>
      <c r="Q236" s="6"/>
    </row>
    <row r="237" spans="1:17" x14ac:dyDescent="0.2">
      <c r="A237" s="18">
        <v>16</v>
      </c>
      <c r="B237" s="5"/>
      <c r="C237" s="5"/>
      <c r="D237" s="9" t="s">
        <v>126</v>
      </c>
      <c r="E237" s="9"/>
      <c r="F237" s="26">
        <v>66537591</v>
      </c>
      <c r="G237" s="10"/>
      <c r="H237" s="26">
        <v>24679970</v>
      </c>
      <c r="I237" s="5"/>
      <c r="J237" s="5"/>
      <c r="K237" s="5"/>
      <c r="L237" s="26">
        <v>7768180</v>
      </c>
      <c r="M237" s="5"/>
      <c r="N237" s="70">
        <f>SUM(N219:N231)</f>
        <v>7784387.6328999996</v>
      </c>
      <c r="O237" s="70">
        <f>SUM(O219:O231)</f>
        <v>-16208.332900000158</v>
      </c>
      <c r="P237" s="5"/>
      <c r="Q237" s="70">
        <f>SUM(Q219:Q231)</f>
        <v>-4039.9269753250392</v>
      </c>
    </row>
    <row r="238" spans="1:17" x14ac:dyDescent="0.2">
      <c r="A238" s="5"/>
      <c r="B238" s="5"/>
      <c r="C238" s="5"/>
      <c r="D238" s="5"/>
      <c r="E238" s="5"/>
      <c r="F238" s="40"/>
      <c r="G238" s="40"/>
      <c r="H238" s="40"/>
      <c r="I238" s="11"/>
      <c r="J238" s="11"/>
      <c r="K238" s="11"/>
      <c r="L238" s="40"/>
      <c r="M238" s="11"/>
      <c r="N238" s="12"/>
      <c r="O238" s="12"/>
      <c r="P238" s="11"/>
      <c r="Q238" s="12"/>
    </row>
    <row r="239" spans="1:17" x14ac:dyDescent="0.2">
      <c r="A239" s="13"/>
      <c r="B239" s="13"/>
      <c r="C239" s="13"/>
      <c r="D239" s="13"/>
      <c r="E239" s="13"/>
      <c r="F239" s="72"/>
      <c r="G239" s="72"/>
      <c r="H239" s="27"/>
      <c r="I239" s="5"/>
      <c r="J239" s="5"/>
      <c r="K239" s="5"/>
      <c r="L239" s="27"/>
      <c r="M239" s="5"/>
      <c r="N239" s="6"/>
      <c r="O239" s="6"/>
      <c r="P239" s="5"/>
      <c r="Q239" s="6"/>
    </row>
    <row r="240" spans="1:17" x14ac:dyDescent="0.2">
      <c r="A240" s="18">
        <v>17</v>
      </c>
      <c r="B240" s="5"/>
      <c r="C240" s="5"/>
      <c r="D240" s="9" t="s">
        <v>127</v>
      </c>
      <c r="E240" s="9"/>
      <c r="F240" s="26">
        <v>2213737532</v>
      </c>
      <c r="G240" s="10"/>
      <c r="H240" s="26">
        <v>830985236</v>
      </c>
      <c r="I240" s="5"/>
      <c r="J240" s="5"/>
      <c r="K240" s="5"/>
      <c r="L240" s="26">
        <v>85224788</v>
      </c>
      <c r="M240" s="5"/>
      <c r="N240" s="73">
        <f>N237+N188+N130+N83+N38</f>
        <v>59264659.020200007</v>
      </c>
      <c r="O240" s="73">
        <f>O237+O188+O130+O83+O38</f>
        <v>25960128.279799998</v>
      </c>
      <c r="P240" s="5"/>
      <c r="Q240" s="73">
        <f>Q237+Q188+Q130+Q83+Q38</f>
        <v>6470561.9737401484</v>
      </c>
    </row>
    <row r="241" spans="1:18" x14ac:dyDescent="0.2">
      <c r="A241" s="5"/>
      <c r="B241" s="5"/>
      <c r="C241" s="5"/>
      <c r="D241" s="5"/>
      <c r="E241" s="5"/>
      <c r="F241" s="11"/>
      <c r="G241" s="11"/>
      <c r="H241" s="11"/>
      <c r="I241" s="11"/>
      <c r="J241" s="11"/>
      <c r="K241" s="11"/>
      <c r="L241" s="11"/>
      <c r="M241" s="11"/>
      <c r="N241" s="12"/>
      <c r="O241" s="12"/>
      <c r="P241" s="11"/>
      <c r="Q241" s="12"/>
    </row>
    <row r="242" spans="1:18" x14ac:dyDescent="0.2">
      <c r="A242" s="13"/>
      <c r="B242" s="13"/>
      <c r="C242" s="13"/>
      <c r="D242" s="13"/>
      <c r="E242" s="13"/>
      <c r="F242" s="17"/>
      <c r="G242" s="17"/>
      <c r="H242" s="5"/>
      <c r="I242" s="5"/>
      <c r="J242" s="5"/>
      <c r="K242" s="5"/>
      <c r="L242" s="5"/>
      <c r="M242" s="5"/>
      <c r="N242" s="6"/>
      <c r="O242" s="6"/>
      <c r="P242" s="5"/>
      <c r="Q242" s="51"/>
      <c r="R242" s="74"/>
    </row>
    <row r="243" spans="1:18" x14ac:dyDescent="0.2">
      <c r="A243" s="31" t="s">
        <v>88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5"/>
      <c r="Q243" s="6"/>
    </row>
    <row r="244" spans="1:18" x14ac:dyDescent="0.2">
      <c r="A244" s="64" t="s">
        <v>128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5"/>
      <c r="Q244" s="6"/>
    </row>
    <row r="245" spans="1:18" x14ac:dyDescent="0.2">
      <c r="A245" s="3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5"/>
      <c r="Q245" s="6"/>
    </row>
    <row r="246" spans="1:18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5"/>
      <c r="Q246" s="6"/>
    </row>
    <row r="247" spans="1:18" x14ac:dyDescent="0.2">
      <c r="A247" s="1" t="s"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1"/>
      <c r="Q247" s="2"/>
    </row>
    <row r="248" spans="1:18" x14ac:dyDescent="0.2">
      <c r="A248" s="1" t="s">
        <v>1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1"/>
      <c r="Q248" s="2"/>
    </row>
    <row r="249" spans="1:18" x14ac:dyDescent="0.2">
      <c r="A249" s="1" t="s">
        <v>2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1"/>
      <c r="Q249" s="2"/>
    </row>
    <row r="250" spans="1:18" x14ac:dyDescent="0.2">
      <c r="A250" s="1" t="s">
        <v>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1"/>
      <c r="Q250" s="2"/>
    </row>
    <row r="251" spans="1:18" x14ac:dyDescent="0.2">
      <c r="A251" s="1" t="s">
        <v>4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1"/>
      <c r="Q251" s="2"/>
    </row>
    <row r="252" spans="1:18" x14ac:dyDescent="0.2">
      <c r="A252" s="3" t="s">
        <v>5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1"/>
      <c r="Q252" s="2"/>
    </row>
    <row r="253" spans="1:18" x14ac:dyDescent="0.2">
      <c r="A253" s="4"/>
      <c r="B253" s="1"/>
      <c r="C253" s="1"/>
      <c r="D253" s="1"/>
      <c r="E253" s="1"/>
      <c r="F253" s="1"/>
      <c r="G253" s="1"/>
      <c r="H253" s="5"/>
      <c r="I253" s="5"/>
      <c r="J253" s="5"/>
      <c r="K253" s="5"/>
      <c r="L253" s="5"/>
      <c r="M253" s="5"/>
      <c r="N253" s="6"/>
      <c r="O253" s="6"/>
      <c r="P253" s="5"/>
      <c r="Q253" s="6"/>
    </row>
    <row r="254" spans="1:18" x14ac:dyDescent="0.2">
      <c r="A254" s="1" t="s">
        <v>129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1"/>
      <c r="Q254" s="2"/>
    </row>
    <row r="255" spans="1:18" x14ac:dyDescent="0.2">
      <c r="A255" s="7" t="s">
        <v>8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8"/>
      <c r="O255" s="8"/>
      <c r="P255" s="7"/>
      <c r="Q255" s="8"/>
    </row>
    <row r="256" spans="1:18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5"/>
      <c r="Q256" s="6"/>
    </row>
    <row r="257" spans="1:17" x14ac:dyDescent="0.2">
      <c r="A257" s="9" t="s">
        <v>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0"/>
      <c r="N257" s="6"/>
      <c r="O257" s="6"/>
      <c r="P257" s="5"/>
      <c r="Q257" s="6"/>
    </row>
    <row r="258" spans="1:17" x14ac:dyDescent="0.2">
      <c r="A258" s="9" t="s">
        <v>10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0"/>
      <c r="N258" s="6"/>
      <c r="O258" s="6"/>
      <c r="P258" s="5"/>
      <c r="Q258" s="6"/>
    </row>
    <row r="259" spans="1:17" x14ac:dyDescent="0.2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0"/>
      <c r="N259" s="6"/>
      <c r="O259" s="6"/>
      <c r="P259" s="5"/>
      <c r="Q259" s="6"/>
    </row>
    <row r="260" spans="1:17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27"/>
      <c r="N260" s="6"/>
      <c r="O260" s="6"/>
      <c r="P260" s="5"/>
      <c r="Q260" s="6"/>
    </row>
    <row r="261" spans="1:17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5"/>
      <c r="Q261" s="6"/>
    </row>
    <row r="262" spans="1:17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5"/>
      <c r="Q262" s="6"/>
    </row>
    <row r="263" spans="1:17" x14ac:dyDescent="0.2">
      <c r="A263" s="5"/>
      <c r="B263" s="5"/>
      <c r="C263" s="5"/>
      <c r="D263" s="5"/>
      <c r="E263" s="5"/>
      <c r="F263" s="11"/>
      <c r="G263" s="11"/>
      <c r="H263" s="11"/>
      <c r="I263" s="11"/>
      <c r="J263" s="11"/>
      <c r="K263" s="11"/>
      <c r="L263" s="11"/>
      <c r="M263" s="11"/>
      <c r="N263" s="12"/>
      <c r="O263" s="12"/>
      <c r="P263" s="11"/>
      <c r="Q263" s="12"/>
    </row>
    <row r="264" spans="1:17" x14ac:dyDescent="0.2">
      <c r="A264" s="13"/>
      <c r="B264" s="14"/>
      <c r="C264" s="15"/>
      <c r="D264" s="13"/>
      <c r="E264" s="13"/>
      <c r="F264" s="16" t="s">
        <v>11</v>
      </c>
      <c r="G264" s="16"/>
      <c r="H264" s="16"/>
      <c r="I264" s="5"/>
      <c r="J264" s="5"/>
      <c r="K264" s="5"/>
      <c r="L264" s="5"/>
      <c r="M264" s="5"/>
      <c r="N264" s="6"/>
      <c r="O264" s="6"/>
      <c r="P264" s="5"/>
      <c r="Q264" s="6"/>
    </row>
    <row r="265" spans="1:17" x14ac:dyDescent="0.2">
      <c r="A265" s="17"/>
      <c r="B265" s="16" t="s">
        <v>12</v>
      </c>
      <c r="C265" s="16" t="s">
        <v>13</v>
      </c>
      <c r="D265" s="18" t="s">
        <v>14</v>
      </c>
      <c r="E265" s="18"/>
      <c r="F265" s="19" t="s">
        <v>15</v>
      </c>
      <c r="G265" s="19"/>
      <c r="H265" s="19"/>
      <c r="I265" s="5"/>
      <c r="J265" s="18" t="s">
        <v>16</v>
      </c>
      <c r="K265" s="5"/>
      <c r="L265" s="18" t="s">
        <v>17</v>
      </c>
      <c r="M265" s="18" t="s">
        <v>18</v>
      </c>
      <c r="N265" s="20" t="s">
        <v>17</v>
      </c>
      <c r="O265" s="20" t="s">
        <v>19</v>
      </c>
      <c r="P265" s="18"/>
      <c r="Q265" s="20"/>
    </row>
    <row r="266" spans="1:17" x14ac:dyDescent="0.2">
      <c r="A266" s="18" t="s">
        <v>20</v>
      </c>
      <c r="B266" s="18" t="s">
        <v>21</v>
      </c>
      <c r="C266" s="18" t="s">
        <v>21</v>
      </c>
      <c r="D266" s="18" t="s">
        <v>22</v>
      </c>
      <c r="E266" s="18"/>
      <c r="F266" s="18" t="s">
        <v>23</v>
      </c>
      <c r="G266" s="18"/>
      <c r="H266" s="18" t="s">
        <v>24</v>
      </c>
      <c r="I266" s="5"/>
      <c r="J266" s="18" t="s">
        <v>25</v>
      </c>
      <c r="K266" s="5"/>
      <c r="L266" s="18" t="s">
        <v>26</v>
      </c>
      <c r="M266" s="7" t="s">
        <v>25</v>
      </c>
      <c r="N266" s="20" t="s">
        <v>26</v>
      </c>
      <c r="O266" s="20" t="s">
        <v>27</v>
      </c>
      <c r="P266" s="18" t="s">
        <v>28</v>
      </c>
      <c r="Q266" s="20" t="s">
        <v>29</v>
      </c>
    </row>
    <row r="267" spans="1:17" x14ac:dyDescent="0.2">
      <c r="A267" s="18" t="s">
        <v>30</v>
      </c>
      <c r="B267" s="18" t="s">
        <v>30</v>
      </c>
      <c r="C267" s="18" t="s">
        <v>30</v>
      </c>
      <c r="D267" s="18" t="s">
        <v>31</v>
      </c>
      <c r="E267" s="18"/>
      <c r="F267" s="18" t="s">
        <v>32</v>
      </c>
      <c r="G267" s="18"/>
      <c r="H267" s="18" t="s">
        <v>33</v>
      </c>
      <c r="I267" s="5"/>
      <c r="J267" s="18" t="s">
        <v>34</v>
      </c>
      <c r="K267" s="5"/>
      <c r="L267" s="18" t="s">
        <v>35</v>
      </c>
      <c r="M267" s="18" t="s">
        <v>36</v>
      </c>
      <c r="N267" s="20" t="s">
        <v>35</v>
      </c>
      <c r="O267" s="20" t="s">
        <v>16</v>
      </c>
      <c r="P267" s="18" t="s">
        <v>34</v>
      </c>
      <c r="Q267" s="20" t="s">
        <v>37</v>
      </c>
    </row>
    <row r="268" spans="1:17" x14ac:dyDescent="0.2">
      <c r="A268" s="21" t="s">
        <v>38</v>
      </c>
      <c r="B268" s="21" t="s">
        <v>39</v>
      </c>
      <c r="C268" s="21" t="s">
        <v>40</v>
      </c>
      <c r="D268" s="21" t="s">
        <v>41</v>
      </c>
      <c r="E268" s="21"/>
      <c r="F268" s="21" t="s">
        <v>42</v>
      </c>
      <c r="G268" s="21"/>
      <c r="H268" s="21" t="s">
        <v>43</v>
      </c>
      <c r="I268" s="11"/>
      <c r="J268" s="21" t="s">
        <v>44</v>
      </c>
      <c r="K268" s="21"/>
      <c r="L268" s="21" t="s">
        <v>45</v>
      </c>
      <c r="M268" s="21" t="s">
        <v>46</v>
      </c>
      <c r="N268" s="22" t="s">
        <v>47</v>
      </c>
      <c r="O268" s="22" t="s">
        <v>48</v>
      </c>
      <c r="P268" s="21" t="s">
        <v>49</v>
      </c>
      <c r="Q268" s="22" t="s">
        <v>50</v>
      </c>
    </row>
    <row r="269" spans="1:17" x14ac:dyDescent="0.2">
      <c r="A269" s="7"/>
      <c r="B269" s="7"/>
      <c r="C269" s="7"/>
      <c r="D269" s="7"/>
      <c r="E269" s="7"/>
      <c r="F269" s="18" t="s">
        <v>51</v>
      </c>
      <c r="G269" s="7"/>
      <c r="H269" s="18" t="s">
        <v>51</v>
      </c>
      <c r="I269" s="5"/>
      <c r="J269" s="7"/>
      <c r="K269" s="7"/>
      <c r="L269" s="18" t="s">
        <v>51</v>
      </c>
      <c r="M269" s="7"/>
      <c r="N269" s="8"/>
      <c r="O269" s="8"/>
      <c r="P269" s="7"/>
      <c r="Q269" s="8"/>
    </row>
    <row r="270" spans="1:17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5"/>
      <c r="Q270" s="6"/>
    </row>
    <row r="271" spans="1:17" x14ac:dyDescent="0.2">
      <c r="A271" s="18" t="s">
        <v>68</v>
      </c>
      <c r="B271" s="18"/>
      <c r="C271" s="24">
        <v>1030</v>
      </c>
      <c r="D271" s="25" t="s">
        <v>112</v>
      </c>
      <c r="E271" s="9"/>
      <c r="F271" s="26">
        <v>25479678</v>
      </c>
      <c r="G271" s="9"/>
      <c r="H271" s="27">
        <v>22575506</v>
      </c>
      <c r="I271" s="5"/>
      <c r="J271" s="28" t="s">
        <v>60</v>
      </c>
      <c r="K271" s="75" t="s">
        <v>130</v>
      </c>
      <c r="L271" s="27">
        <v>0</v>
      </c>
      <c r="M271" s="28" t="s">
        <v>60</v>
      </c>
      <c r="N271" s="69"/>
      <c r="O271" s="34"/>
      <c r="P271" s="35"/>
      <c r="Q271" s="34"/>
    </row>
    <row r="272" spans="1:17" x14ac:dyDescent="0.2">
      <c r="A272" s="18">
        <v>2</v>
      </c>
      <c r="B272" s="18"/>
      <c r="C272" s="24">
        <v>1890</v>
      </c>
      <c r="D272" s="25" t="s">
        <v>52</v>
      </c>
      <c r="E272" s="9"/>
      <c r="F272" s="26">
        <v>1183573</v>
      </c>
      <c r="G272" s="9"/>
      <c r="H272" s="27">
        <v>0</v>
      </c>
      <c r="I272" s="5"/>
      <c r="J272" s="28">
        <v>0</v>
      </c>
      <c r="K272" s="5"/>
      <c r="L272" s="27">
        <v>0</v>
      </c>
      <c r="M272" s="32">
        <v>0</v>
      </c>
      <c r="N272" s="69"/>
      <c r="O272" s="34"/>
      <c r="P272" s="35"/>
      <c r="Q272" s="34"/>
    </row>
    <row r="273" spans="1:17" x14ac:dyDescent="0.2">
      <c r="A273" s="18">
        <v>3</v>
      </c>
      <c r="B273" s="18"/>
      <c r="C273" s="24">
        <v>1900</v>
      </c>
      <c r="D273" s="25" t="s">
        <v>53</v>
      </c>
      <c r="E273" s="9"/>
      <c r="F273" s="26">
        <v>12370141</v>
      </c>
      <c r="G273" s="9"/>
      <c r="H273" s="27">
        <v>-2162935</v>
      </c>
      <c r="I273" s="5"/>
      <c r="J273" s="28" t="s">
        <v>60</v>
      </c>
      <c r="K273" s="76" t="s">
        <v>104</v>
      </c>
      <c r="L273" s="27">
        <v>0</v>
      </c>
      <c r="M273" s="32">
        <v>0</v>
      </c>
      <c r="N273" s="69">
        <f t="shared" ref="N273:N282" si="15">F273*M273</f>
        <v>0</v>
      </c>
      <c r="O273" s="34">
        <f t="shared" ref="O273:O283" si="16">L273-N273</f>
        <v>0</v>
      </c>
      <c r="P273" s="35">
        <v>0.24925</v>
      </c>
      <c r="Q273" s="34">
        <f t="shared" ref="Q273:Q282" si="17">O273*P273</f>
        <v>0</v>
      </c>
    </row>
    <row r="274" spans="1:17" x14ac:dyDescent="0.2">
      <c r="A274" s="18">
        <v>4</v>
      </c>
      <c r="B274" s="18"/>
      <c r="C274" s="24">
        <v>1910</v>
      </c>
      <c r="D274" s="25" t="s">
        <v>113</v>
      </c>
      <c r="E274" s="9"/>
      <c r="F274" s="26">
        <v>896326</v>
      </c>
      <c r="G274" s="9"/>
      <c r="H274" s="27">
        <v>330332</v>
      </c>
      <c r="I274" s="5"/>
      <c r="J274" s="28">
        <v>0.05</v>
      </c>
      <c r="K274" s="5"/>
      <c r="L274" s="27">
        <v>44816</v>
      </c>
      <c r="M274" s="32">
        <v>0.05</v>
      </c>
      <c r="N274" s="69">
        <f t="shared" si="15"/>
        <v>44816.3</v>
      </c>
      <c r="O274" s="34">
        <f t="shared" si="16"/>
        <v>-0.30000000000291038</v>
      </c>
      <c r="P274" s="35">
        <v>0.24925</v>
      </c>
      <c r="Q274" s="34">
        <f t="shared" si="17"/>
        <v>-7.4775000000725414E-2</v>
      </c>
    </row>
    <row r="275" spans="1:17" x14ac:dyDescent="0.2">
      <c r="A275" s="18">
        <v>5</v>
      </c>
      <c r="B275" s="18"/>
      <c r="C275" s="24" t="s">
        <v>131</v>
      </c>
      <c r="D275" s="25" t="s">
        <v>113</v>
      </c>
      <c r="E275" s="9"/>
      <c r="G275" s="9"/>
      <c r="H275" s="27">
        <v>73</v>
      </c>
      <c r="I275" s="5"/>
      <c r="J275" s="28" t="s">
        <v>115</v>
      </c>
      <c r="K275" s="64" t="s">
        <v>132</v>
      </c>
      <c r="L275" s="27">
        <v>-12200</v>
      </c>
      <c r="M275" s="32"/>
      <c r="N275" s="69"/>
      <c r="O275" s="34">
        <f t="shared" si="16"/>
        <v>-12200</v>
      </c>
      <c r="P275" s="35"/>
      <c r="Q275" s="34"/>
    </row>
    <row r="276" spans="1:17" x14ac:dyDescent="0.2">
      <c r="A276" s="18">
        <v>6</v>
      </c>
      <c r="B276" s="18"/>
      <c r="C276" s="24">
        <v>1911</v>
      </c>
      <c r="D276" s="25" t="s">
        <v>133</v>
      </c>
      <c r="E276" s="9"/>
      <c r="F276" s="26">
        <v>1336</v>
      </c>
      <c r="G276" s="9"/>
      <c r="H276" s="27">
        <v>-10099</v>
      </c>
      <c r="I276" s="5"/>
      <c r="J276" s="54">
        <v>0.10009999999999999</v>
      </c>
      <c r="K276" s="5"/>
      <c r="L276" s="27">
        <v>134</v>
      </c>
      <c r="M276" s="32">
        <v>0.2</v>
      </c>
      <c r="N276" s="69">
        <f t="shared" si="15"/>
        <v>267.2</v>
      </c>
      <c r="O276" s="34">
        <f t="shared" si="16"/>
        <v>-133.19999999999999</v>
      </c>
      <c r="P276" s="35">
        <v>0.24925</v>
      </c>
      <c r="Q276" s="34">
        <f t="shared" si="17"/>
        <v>-33.200099999999999</v>
      </c>
    </row>
    <row r="277" spans="1:17" x14ac:dyDescent="0.2">
      <c r="A277" s="18">
        <v>7</v>
      </c>
      <c r="B277" s="18"/>
      <c r="C277" s="24" t="s">
        <v>134</v>
      </c>
      <c r="D277" s="25" t="s">
        <v>133</v>
      </c>
      <c r="E277" s="9"/>
      <c r="G277" s="9"/>
      <c r="H277" s="27">
        <v>-7680</v>
      </c>
      <c r="I277" s="5"/>
      <c r="J277" s="28" t="s">
        <v>115</v>
      </c>
      <c r="K277" s="64" t="s">
        <v>132</v>
      </c>
      <c r="L277" s="27">
        <v>6208</v>
      </c>
      <c r="M277" s="32"/>
      <c r="N277" s="69"/>
      <c r="O277" s="34">
        <f t="shared" si="16"/>
        <v>6208</v>
      </c>
      <c r="P277" s="35"/>
      <c r="Q277" s="34"/>
    </row>
    <row r="278" spans="1:17" x14ac:dyDescent="0.2">
      <c r="A278" s="18">
        <v>8</v>
      </c>
      <c r="B278" s="18"/>
      <c r="C278" s="24">
        <v>1940</v>
      </c>
      <c r="D278" s="25" t="s">
        <v>121</v>
      </c>
      <c r="E278" s="9"/>
      <c r="F278" s="26">
        <v>126798</v>
      </c>
      <c r="G278" s="9"/>
      <c r="H278" s="27">
        <v>71770</v>
      </c>
      <c r="I278" s="5"/>
      <c r="J278" s="54">
        <v>0.04</v>
      </c>
      <c r="K278" s="5"/>
      <c r="L278" s="27">
        <v>5072</v>
      </c>
      <c r="M278" s="32">
        <v>0.04</v>
      </c>
      <c r="N278" s="69">
        <f t="shared" si="15"/>
        <v>5071.92</v>
      </c>
      <c r="O278" s="34">
        <f t="shared" si="16"/>
        <v>7.999999999992724E-2</v>
      </c>
      <c r="P278" s="35">
        <v>0.24925</v>
      </c>
      <c r="Q278" s="34">
        <f t="shared" si="17"/>
        <v>1.9939999999981865E-2</v>
      </c>
    </row>
    <row r="279" spans="1:17" x14ac:dyDescent="0.2">
      <c r="A279" s="18">
        <v>9</v>
      </c>
      <c r="B279" s="18"/>
      <c r="C279" s="24" t="s">
        <v>135</v>
      </c>
      <c r="D279" s="25" t="s">
        <v>121</v>
      </c>
      <c r="E279" s="9"/>
      <c r="G279" s="9"/>
      <c r="H279" s="27">
        <v>2400</v>
      </c>
      <c r="I279" s="5"/>
      <c r="J279" s="28" t="s">
        <v>115</v>
      </c>
      <c r="K279" s="64" t="s">
        <v>132</v>
      </c>
      <c r="L279" s="27">
        <v>-4480</v>
      </c>
      <c r="M279" s="32"/>
      <c r="N279" s="69"/>
      <c r="O279" s="34">
        <f t="shared" si="16"/>
        <v>-4480</v>
      </c>
      <c r="P279" s="35"/>
      <c r="Q279" s="34"/>
    </row>
    <row r="280" spans="1:17" x14ac:dyDescent="0.2">
      <c r="A280" s="18">
        <v>10</v>
      </c>
      <c r="B280" s="18"/>
      <c r="C280" s="24">
        <v>1970</v>
      </c>
      <c r="D280" s="25" t="s">
        <v>124</v>
      </c>
      <c r="E280" s="9"/>
      <c r="F280" s="26">
        <v>6533621</v>
      </c>
      <c r="G280" s="9"/>
      <c r="H280" s="27">
        <v>5091915</v>
      </c>
      <c r="I280" s="5"/>
      <c r="J280" s="54">
        <v>6.6699999999999995E-2</v>
      </c>
      <c r="K280" s="5"/>
      <c r="L280" s="27">
        <v>435793</v>
      </c>
      <c r="M280" s="32">
        <v>6.6699999999999995E-2</v>
      </c>
      <c r="N280" s="69">
        <f t="shared" si="15"/>
        <v>435792.52069999999</v>
      </c>
      <c r="O280" s="34">
        <f t="shared" si="16"/>
        <v>0.47930000000633299</v>
      </c>
      <c r="P280" s="35">
        <v>0.24925</v>
      </c>
      <c r="Q280" s="34">
        <f t="shared" si="17"/>
        <v>0.1194655250015785</v>
      </c>
    </row>
    <row r="281" spans="1:17" x14ac:dyDescent="0.2">
      <c r="A281" s="18">
        <v>11</v>
      </c>
      <c r="B281" s="18"/>
      <c r="C281" s="24" t="s">
        <v>136</v>
      </c>
      <c r="D281" s="25" t="s">
        <v>124</v>
      </c>
      <c r="E281" s="9"/>
      <c r="G281" s="9"/>
      <c r="H281" s="27">
        <v>502133</v>
      </c>
      <c r="I281" s="5"/>
      <c r="J281" s="28" t="s">
        <v>115</v>
      </c>
      <c r="K281" s="64" t="s">
        <v>132</v>
      </c>
      <c r="L281" s="27">
        <v>-699420</v>
      </c>
      <c r="M281" s="32"/>
      <c r="N281" s="69"/>
      <c r="O281" s="34">
        <f t="shared" si="16"/>
        <v>-699420</v>
      </c>
      <c r="P281" s="35"/>
      <c r="Q281" s="34"/>
    </row>
    <row r="282" spans="1:17" x14ac:dyDescent="0.2">
      <c r="A282" s="18">
        <v>12</v>
      </c>
      <c r="B282" s="18"/>
      <c r="C282" s="24">
        <v>1980</v>
      </c>
      <c r="D282" s="25" t="s">
        <v>137</v>
      </c>
      <c r="E282" s="9"/>
      <c r="F282" s="26">
        <v>108282</v>
      </c>
      <c r="G282" s="9"/>
      <c r="H282" s="27">
        <v>46520</v>
      </c>
      <c r="I282" s="5"/>
      <c r="J282" s="54">
        <v>6.6699999999999995E-2</v>
      </c>
      <c r="K282" s="31"/>
      <c r="L282" s="27">
        <v>7222</v>
      </c>
      <c r="M282" s="32">
        <v>6.6699999999999995E-2</v>
      </c>
      <c r="N282" s="33">
        <f t="shared" si="15"/>
        <v>7222.4093999999996</v>
      </c>
      <c r="O282" s="34">
        <f t="shared" si="16"/>
        <v>-0.40939999999955035</v>
      </c>
      <c r="P282" s="35">
        <v>0.24925</v>
      </c>
      <c r="Q282" s="34">
        <f t="shared" si="17"/>
        <v>-0.10204294999988793</v>
      </c>
    </row>
    <row r="283" spans="1:17" x14ac:dyDescent="0.2">
      <c r="A283" s="18">
        <v>13</v>
      </c>
      <c r="B283" s="18"/>
      <c r="C283" s="24" t="s">
        <v>138</v>
      </c>
      <c r="D283" s="25" t="s">
        <v>137</v>
      </c>
      <c r="E283" s="9"/>
      <c r="F283" s="26"/>
      <c r="G283" s="9"/>
      <c r="H283" s="27">
        <v>-573</v>
      </c>
      <c r="I283" s="5"/>
      <c r="J283" s="28" t="s">
        <v>115</v>
      </c>
      <c r="K283" s="64" t="s">
        <v>132</v>
      </c>
      <c r="L283" s="27">
        <v>750</v>
      </c>
      <c r="M283" s="32"/>
      <c r="N283" s="33"/>
      <c r="O283" s="34">
        <f t="shared" si="16"/>
        <v>750</v>
      </c>
      <c r="P283" s="71"/>
      <c r="Q283" s="34"/>
    </row>
    <row r="284" spans="1:17" x14ac:dyDescent="0.2">
      <c r="A284" s="18">
        <v>14</v>
      </c>
      <c r="B284" s="18"/>
      <c r="C284" s="24">
        <v>1990</v>
      </c>
      <c r="D284" s="25" t="s">
        <v>139</v>
      </c>
      <c r="E284" s="9"/>
      <c r="F284" s="26"/>
      <c r="G284" s="9"/>
      <c r="H284" s="27">
        <v>0</v>
      </c>
      <c r="I284" s="5"/>
      <c r="J284" s="54" t="s">
        <v>60</v>
      </c>
      <c r="K284" s="77"/>
      <c r="L284" s="27"/>
      <c r="M284" s="28"/>
      <c r="N284" s="56"/>
      <c r="O284" s="56"/>
      <c r="P284" s="78"/>
      <c r="Q284" s="56"/>
    </row>
    <row r="285" spans="1:17" x14ac:dyDescent="0.2">
      <c r="A285" s="18">
        <v>15</v>
      </c>
      <c r="B285" s="18"/>
      <c r="C285" s="24"/>
      <c r="D285" s="25" t="s">
        <v>63</v>
      </c>
      <c r="E285" s="9"/>
      <c r="F285" s="26"/>
      <c r="G285" s="9"/>
      <c r="H285" s="27">
        <v>0</v>
      </c>
      <c r="I285" s="5"/>
      <c r="J285" s="28">
        <v>4.1799999999999997E-2</v>
      </c>
      <c r="K285" s="5"/>
      <c r="L285" s="27">
        <v>0</v>
      </c>
      <c r="M285" s="38"/>
      <c r="N285" s="56"/>
      <c r="O285" s="56"/>
      <c r="P285" s="52"/>
      <c r="Q285" s="56"/>
    </row>
    <row r="286" spans="1:17" x14ac:dyDescent="0.2">
      <c r="A286" s="18">
        <v>16</v>
      </c>
      <c r="B286" s="18"/>
      <c r="C286" s="24">
        <v>108</v>
      </c>
      <c r="D286" s="25" t="s">
        <v>64</v>
      </c>
      <c r="E286" s="9"/>
      <c r="F286" s="26"/>
      <c r="G286" s="9"/>
      <c r="H286" s="27">
        <v>3224</v>
      </c>
      <c r="I286" s="5"/>
      <c r="J286" s="38"/>
      <c r="K286" s="5"/>
      <c r="L286" s="27"/>
      <c r="M286" s="39"/>
      <c r="O286" s="56"/>
      <c r="P286" s="52"/>
      <c r="Q286" s="56"/>
    </row>
    <row r="287" spans="1:17" x14ac:dyDescent="0.2">
      <c r="A287" s="18"/>
      <c r="B287" s="5"/>
      <c r="C287" s="18"/>
      <c r="D287" s="9"/>
      <c r="E287" s="9"/>
      <c r="F287" s="5"/>
      <c r="G287" s="9"/>
      <c r="H287" s="27"/>
      <c r="I287" s="5"/>
      <c r="J287" s="38"/>
      <c r="K287" s="5"/>
      <c r="L287" s="27"/>
      <c r="M287" s="39"/>
      <c r="P287" s="39"/>
    </row>
    <row r="288" spans="1:17" x14ac:dyDescent="0.2">
      <c r="A288" s="5"/>
      <c r="B288" s="5"/>
      <c r="C288" s="5"/>
      <c r="D288" s="5"/>
      <c r="E288" s="5"/>
      <c r="F288" s="5"/>
      <c r="G288" s="11"/>
      <c r="H288" s="11"/>
      <c r="I288" s="11"/>
      <c r="J288" s="79"/>
      <c r="K288" s="11"/>
      <c r="L288" s="40"/>
      <c r="M288" s="11"/>
      <c r="N288" s="12"/>
      <c r="O288" s="12"/>
      <c r="P288" s="11"/>
      <c r="Q288" s="12"/>
    </row>
    <row r="289" spans="1:17" x14ac:dyDescent="0.2">
      <c r="A289" s="13"/>
      <c r="B289" s="13"/>
      <c r="C289" s="13"/>
      <c r="D289" s="13"/>
      <c r="E289" s="13"/>
      <c r="F289" s="13"/>
      <c r="G289" s="17"/>
      <c r="H289" s="5"/>
      <c r="I289" s="5"/>
      <c r="J289" s="5"/>
      <c r="K289" s="5"/>
      <c r="L289" s="27"/>
      <c r="M289" s="5"/>
      <c r="N289" s="6"/>
      <c r="O289" s="6"/>
      <c r="P289" s="5"/>
      <c r="Q289" s="6"/>
    </row>
    <row r="290" spans="1:17" x14ac:dyDescent="0.2">
      <c r="A290" s="18">
        <v>17</v>
      </c>
      <c r="B290" s="5"/>
      <c r="C290" s="5"/>
      <c r="D290" s="9" t="s">
        <v>140</v>
      </c>
      <c r="E290" s="9"/>
      <c r="F290" s="26">
        <v>46699755</v>
      </c>
      <c r="G290" s="9"/>
      <c r="H290" s="26">
        <v>26442586</v>
      </c>
      <c r="I290" s="5"/>
      <c r="J290" s="26"/>
      <c r="K290" s="5"/>
      <c r="L290" s="26">
        <v>-216105</v>
      </c>
      <c r="M290" s="5"/>
      <c r="N290" s="43">
        <f>SUM(N271:N285)</f>
        <v>493170.35009999998</v>
      </c>
      <c r="O290" s="43">
        <f>SUM(O271:O285)</f>
        <v>-709275.35010000004</v>
      </c>
      <c r="P290" s="5"/>
      <c r="Q290" s="43">
        <f>SUM(Q271:Q285)</f>
        <v>-33.237512424999053</v>
      </c>
    </row>
    <row r="291" spans="1:17" x14ac:dyDescent="0.2">
      <c r="A291" s="5"/>
      <c r="B291" s="5"/>
      <c r="C291" s="5"/>
      <c r="D291" s="5"/>
      <c r="E291" s="5"/>
      <c r="F291" s="11"/>
      <c r="G291" s="11"/>
      <c r="H291" s="11"/>
      <c r="I291" s="11"/>
      <c r="J291" s="11"/>
      <c r="K291" s="11"/>
      <c r="L291" s="40"/>
      <c r="M291" s="11"/>
      <c r="N291" s="12"/>
      <c r="O291" s="12"/>
      <c r="P291" s="11"/>
      <c r="Q291" s="12"/>
    </row>
    <row r="292" spans="1:17" x14ac:dyDescent="0.2">
      <c r="A292" s="13"/>
      <c r="B292" s="13"/>
      <c r="C292" s="13"/>
      <c r="D292" s="13"/>
      <c r="E292" s="13"/>
      <c r="F292" s="17"/>
      <c r="G292" s="17"/>
      <c r="H292" s="5"/>
      <c r="I292" s="5"/>
      <c r="J292" s="5"/>
      <c r="K292" s="5"/>
      <c r="L292" s="27"/>
      <c r="M292" s="5"/>
      <c r="N292" s="6"/>
      <c r="O292" s="6"/>
      <c r="P292" s="5"/>
      <c r="Q292" s="6"/>
    </row>
    <row r="293" spans="1:17" x14ac:dyDescent="0.2">
      <c r="A293" s="17"/>
      <c r="B293" s="17"/>
      <c r="C293" s="17"/>
      <c r="D293" s="9" t="s">
        <v>141</v>
      </c>
      <c r="E293" s="17"/>
      <c r="F293" s="17"/>
      <c r="G293" s="17"/>
      <c r="H293" s="5"/>
      <c r="I293" s="5"/>
      <c r="J293" s="5"/>
      <c r="K293" s="5"/>
      <c r="L293" s="27"/>
      <c r="M293" s="5"/>
      <c r="N293" s="6"/>
      <c r="O293" s="6"/>
      <c r="P293" s="5"/>
      <c r="Q293" s="6"/>
    </row>
    <row r="294" spans="1:17" x14ac:dyDescent="0.2">
      <c r="A294" s="18">
        <v>18</v>
      </c>
      <c r="B294" s="5"/>
      <c r="C294" s="80">
        <v>0.71360000000000001</v>
      </c>
      <c r="D294" s="5" t="s">
        <v>142</v>
      </c>
      <c r="E294" s="9"/>
      <c r="F294" s="26">
        <v>33324946</v>
      </c>
      <c r="G294" s="9"/>
      <c r="H294" s="81"/>
      <c r="I294" s="5"/>
      <c r="J294" s="81"/>
      <c r="K294" s="81"/>
      <c r="L294" s="26"/>
      <c r="M294" s="81"/>
      <c r="N294" s="82"/>
      <c r="O294" s="82"/>
      <c r="P294" s="81"/>
      <c r="Q294" s="82"/>
    </row>
    <row r="295" spans="1:17" x14ac:dyDescent="0.2">
      <c r="A295" s="18">
        <v>19</v>
      </c>
      <c r="B295" s="5"/>
      <c r="C295" s="80">
        <v>0.71360000000000001</v>
      </c>
      <c r="D295" s="9" t="s">
        <v>143</v>
      </c>
      <c r="E295" s="9"/>
      <c r="F295" s="81"/>
      <c r="G295" s="9"/>
      <c r="H295" s="26">
        <v>18869429.369600002</v>
      </c>
      <c r="I295" s="5"/>
      <c r="J295" s="81"/>
      <c r="K295" s="81"/>
      <c r="L295" s="26"/>
      <c r="M295" s="81"/>
      <c r="N295" s="82"/>
      <c r="O295" s="82"/>
      <c r="P295" s="81"/>
      <c r="Q295" s="82"/>
    </row>
    <row r="296" spans="1:17" x14ac:dyDescent="0.2">
      <c r="A296" s="18">
        <v>20</v>
      </c>
      <c r="B296" s="5"/>
      <c r="C296" s="80">
        <v>0.71360000000000001</v>
      </c>
      <c r="D296" s="9" t="s">
        <v>144</v>
      </c>
      <c r="E296" s="9"/>
      <c r="F296" s="81"/>
      <c r="G296" s="9"/>
      <c r="H296" s="81"/>
      <c r="I296" s="5"/>
      <c r="J296" s="81"/>
      <c r="K296" s="81"/>
      <c r="L296" s="26">
        <v>-154213</v>
      </c>
      <c r="M296" s="81"/>
      <c r="N296" s="82">
        <f>N290*C296</f>
        <v>351926.36183135997</v>
      </c>
      <c r="O296" s="83">
        <f>O290*C296</f>
        <v>-506138.88983136002</v>
      </c>
      <c r="P296" s="81"/>
      <c r="Q296" s="83">
        <f>Q290*C296</f>
        <v>-23.718288866479323</v>
      </c>
    </row>
    <row r="297" spans="1:17" x14ac:dyDescent="0.2">
      <c r="A297" s="5"/>
      <c r="B297" s="5"/>
      <c r="C297" s="5"/>
      <c r="D297" s="5"/>
      <c r="E297" s="5"/>
      <c r="F297" s="5"/>
      <c r="G297" s="11"/>
      <c r="H297" s="11"/>
      <c r="I297" s="11"/>
      <c r="J297" s="11"/>
      <c r="K297" s="11"/>
      <c r="L297" s="40"/>
      <c r="M297" s="11"/>
      <c r="N297" s="12"/>
      <c r="O297" s="12"/>
      <c r="P297" s="11"/>
      <c r="Q297" s="12"/>
    </row>
    <row r="298" spans="1:17" x14ac:dyDescent="0.2">
      <c r="A298" s="13"/>
      <c r="B298" s="13"/>
      <c r="C298" s="13"/>
      <c r="D298" s="13"/>
      <c r="E298" s="13"/>
      <c r="F298" s="13"/>
      <c r="G298" s="17"/>
      <c r="H298" s="5"/>
      <c r="I298" s="5"/>
      <c r="J298" s="5"/>
      <c r="K298" s="5"/>
      <c r="L298" s="27"/>
      <c r="M298" s="5"/>
      <c r="N298" s="6"/>
      <c r="O298" s="6"/>
      <c r="P298" s="5"/>
      <c r="Q298" s="6"/>
    </row>
    <row r="299" spans="1:17" x14ac:dyDescent="0.2">
      <c r="A299" s="18">
        <v>21</v>
      </c>
      <c r="B299" s="5"/>
      <c r="C299" s="5"/>
      <c r="D299" s="9" t="s">
        <v>145</v>
      </c>
      <c r="E299" s="9"/>
      <c r="F299" s="26">
        <v>2247062478</v>
      </c>
      <c r="G299" s="9"/>
      <c r="H299" s="26">
        <v>849854665.36960006</v>
      </c>
      <c r="I299" s="5"/>
      <c r="J299" s="26"/>
      <c r="K299" s="26"/>
      <c r="L299" s="26">
        <v>85070575</v>
      </c>
      <c r="M299" s="26"/>
      <c r="N299" s="84">
        <f>N296+N240</f>
        <v>59616585.382031366</v>
      </c>
      <c r="O299" s="84">
        <f>O296+O240</f>
        <v>25453989.389968637</v>
      </c>
      <c r="P299" s="26"/>
      <c r="Q299" s="84">
        <f>Q296+Q240</f>
        <v>6470538.2554512816</v>
      </c>
    </row>
    <row r="300" spans="1:17" x14ac:dyDescent="0.2">
      <c r="A300" s="5"/>
      <c r="B300" s="5"/>
      <c r="C300" s="5"/>
      <c r="D300" s="5"/>
      <c r="E300" s="5"/>
      <c r="F300" s="11"/>
      <c r="G300" s="11"/>
      <c r="H300" s="11"/>
      <c r="I300" s="11"/>
      <c r="J300" s="11"/>
      <c r="K300" s="11"/>
      <c r="L300" s="11"/>
      <c r="M300" s="11"/>
      <c r="N300" s="12"/>
      <c r="O300" s="12"/>
      <c r="P300" s="11"/>
      <c r="Q300" s="12"/>
    </row>
    <row r="301" spans="1:17" x14ac:dyDescent="0.2">
      <c r="A301" s="13"/>
      <c r="B301" s="13"/>
      <c r="C301" s="13"/>
      <c r="D301" s="13"/>
      <c r="E301" s="13"/>
      <c r="F301" s="17"/>
      <c r="G301" s="17"/>
      <c r="H301" s="5"/>
      <c r="I301" s="5"/>
      <c r="J301" s="5"/>
      <c r="K301" s="5"/>
      <c r="L301" s="5"/>
      <c r="M301" s="5"/>
      <c r="N301" s="6"/>
      <c r="O301" s="70"/>
      <c r="P301" s="5"/>
    </row>
    <row r="302" spans="1:17" x14ac:dyDescent="0.2">
      <c r="A302" s="31" t="s">
        <v>88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70"/>
      <c r="P302" s="5"/>
      <c r="Q302" s="6"/>
    </row>
    <row r="303" spans="1:17" x14ac:dyDescent="0.2">
      <c r="A303" s="64" t="s">
        <v>146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5"/>
      <c r="Q303" s="6"/>
    </row>
    <row r="304" spans="1:17" x14ac:dyDescent="0.2">
      <c r="A304" s="64" t="s">
        <v>147</v>
      </c>
      <c r="B304" s="5"/>
      <c r="C304" s="5"/>
      <c r="D304" s="5"/>
      <c r="E304" s="5"/>
      <c r="F304" s="5"/>
      <c r="G304" s="5"/>
      <c r="H304" s="27"/>
      <c r="I304" s="5"/>
      <c r="J304" s="5"/>
      <c r="K304" s="5"/>
      <c r="L304" s="5"/>
      <c r="M304" s="5"/>
      <c r="N304" s="6"/>
      <c r="O304" s="6"/>
      <c r="P304" s="5"/>
      <c r="Q304" s="6"/>
    </row>
    <row r="305" spans="1:17" x14ac:dyDescent="0.2">
      <c r="A305" s="85" t="s">
        <v>148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5"/>
      <c r="Q305" s="6"/>
    </row>
    <row r="306" spans="1:17" x14ac:dyDescent="0.2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5"/>
      <c r="Q306" s="6"/>
    </row>
    <row r="307" spans="1:17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5"/>
      <c r="Q307" s="6"/>
    </row>
    <row r="308" spans="1:17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5"/>
      <c r="Q308" s="6"/>
    </row>
  </sheetData>
  <hyperlinks>
    <hyperlink ref="A7" location="Sch_A" display="." xr:uid="{04C4E4EA-B351-4661-9295-D7CCDC03436E}"/>
  </hyperlinks>
  <pageMargins left="1" right="0.75" top="1" bottom="1" header="0.5" footer="0.5"/>
  <pageSetup scale="52" fitToHeight="0" orientation="landscape" horizontalDpi="300" r:id="rId1"/>
  <headerFooter alignWithMargins="0">
    <oddHeader>&amp;R&amp;"Times New Roman,Bold"KyPSC Case No. 2022-00372
AG-DR-01-120 Attachment
 Page &amp;P of &amp;N</oddHeader>
  </headerFooter>
  <rowBreaks count="3" manualBreakCount="3">
    <brk id="134" max="16383" man="1"/>
    <brk id="194" max="15" man="1"/>
    <brk id="246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Dang/Panizza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791AA-C6A1-4B52-A5B6-CA67742B757C}">
  <ds:schemaRefs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0D46A7-A140-44DD-AD40-7EB002B1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59618-2DB9-40F0-957C-A1C425A4E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SCH B-3.2 - Proposed</vt:lpstr>
      <vt:lpstr>'SCH B-3.2 - Proposed'!Print_Area</vt:lpstr>
      <vt:lpstr>SCH_B3.2P1</vt:lpstr>
      <vt:lpstr>SCH_B3.2P2</vt:lpstr>
      <vt:lpstr>SCH_B3.2P3</vt:lpstr>
      <vt:lpstr>SCH_B3.2P4</vt:lpstr>
      <vt:lpstr>SCH_B3.2P5</vt:lpstr>
      <vt:lpstr>SCH_B3.2P6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Additional Depr. Expense with proposed change</dc:subject>
  <dc:creator>Dang, Huyen C</dc:creator>
  <cp:lastModifiedBy>Sunderman, Minna</cp:lastModifiedBy>
  <cp:lastPrinted>2023-01-25T14:22:20Z</cp:lastPrinted>
  <dcterms:created xsi:type="dcterms:W3CDTF">2023-01-24T22:57:59Z</dcterms:created>
  <dcterms:modified xsi:type="dcterms:W3CDTF">2023-01-25T22:50:41Z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98fe8cf4-c847-42a1-b784-d72cedab593f</vt:lpwstr>
  </property>
  <property fmtid="{D5CDD505-2E9C-101B-9397-08002B2CF9AE}" pid="3" name="ContentTypeId">
    <vt:lpwstr>0x0101005C6E46BEEC65514998BA1B34889D3D88</vt:lpwstr>
  </property>
</Properties>
</file>