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1st Set Data Requests/AG-DR-01-096 Attachments/"/>
    </mc:Choice>
  </mc:AlternateContent>
  <xr:revisionPtr revIDLastSave="0" documentId="13_ncr:1_{9BD22F0C-EA82-4D2D-82D4-95FA41F9DE74}" xr6:coauthVersionLast="47" xr6:coauthVersionMax="47" xr10:uidLastSave="{00000000-0000-0000-0000-000000000000}"/>
  <bookViews>
    <workbookView xWindow="-110" yWindow="-110" windowWidth="19420" windowHeight="10420" tabRatio="777" xr2:uid="{00000000-000D-0000-FFFF-FFFF00000000}"/>
  </bookViews>
  <sheets>
    <sheet name="Summary of Prop Insurance" sheetId="8" r:id="rId1"/>
    <sheet name="0924000" sheetId="3" r:id="rId2"/>
    <sheet name="0924980" sheetId="13" r:id="rId3"/>
    <sheet name="Insurance Detail" sheetId="12" r:id="rId4"/>
  </sheets>
  <definedNames>
    <definedName name="_xlnm.Print_Area" localSheetId="1">'0924000'!$A$1:$J$25</definedName>
    <definedName name="_xlnm.Print_Area" localSheetId="2">'0924980'!$A$1:$J$24</definedName>
    <definedName name="_xlnm.Print_Area" localSheetId="0">'Summary of Prop Insurance'!$A$1:$F$23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3" l="1"/>
  <c r="A1" i="3"/>
  <c r="G10" i="13"/>
  <c r="I10" i="13" s="1"/>
  <c r="F10" i="13"/>
  <c r="G13" i="3"/>
  <c r="I13" i="3" s="1"/>
  <c r="G12" i="3"/>
  <c r="I12" i="3" s="1"/>
  <c r="J12" i="3" s="1"/>
  <c r="G11" i="3"/>
  <c r="I11" i="3" s="1"/>
  <c r="F11" i="3"/>
  <c r="F12" i="3"/>
  <c r="F13" i="3"/>
  <c r="C13" i="3"/>
  <c r="C12" i="3"/>
  <c r="C11" i="3"/>
  <c r="J26" i="12"/>
  <c r="C10" i="3" s="1"/>
  <c r="J13" i="12"/>
  <c r="C10" i="13" s="1"/>
  <c r="C14" i="13" s="1"/>
  <c r="G16" i="13" s="1"/>
  <c r="D8" i="8" s="1"/>
  <c r="J11" i="3" l="1"/>
  <c r="J13" i="3"/>
  <c r="J10" i="13"/>
  <c r="J14" i="13" s="1"/>
  <c r="G18" i="13" s="1"/>
  <c r="G20" i="13" l="1"/>
  <c r="E8" i="8" s="1"/>
  <c r="F8" i="8"/>
  <c r="G10" i="3"/>
  <c r="I10" i="3" s="1"/>
  <c r="F10" i="3"/>
  <c r="C15" i="3" l="1"/>
  <c r="G17" i="3" s="1"/>
  <c r="D7" i="8" s="1"/>
  <c r="J10" i="3"/>
  <c r="J15" i="3" s="1"/>
  <c r="D21" i="8" l="1"/>
  <c r="G19" i="3"/>
  <c r="G21" i="3" l="1"/>
  <c r="E7" i="8" s="1"/>
  <c r="F7" i="8"/>
  <c r="F21" i="8" l="1"/>
  <c r="E21" i="8" s="1"/>
</calcChain>
</file>

<file path=xl/sharedStrings.xml><?xml version="1.0" encoding="utf-8"?>
<sst xmlns="http://schemas.openxmlformats.org/spreadsheetml/2006/main" count="263" uniqueCount="62">
  <si>
    <t>Start</t>
  </si>
  <si>
    <t>End</t>
  </si>
  <si>
    <t>Service Period</t>
  </si>
  <si>
    <t>Account</t>
  </si>
  <si>
    <t>Calculation of Acct 924 Property Insurance Lead Lag Days</t>
  </si>
  <si>
    <t>Summary of Property Insurance</t>
  </si>
  <si>
    <t>Line No.</t>
  </si>
  <si>
    <t>(Lead) Lag Days</t>
  </si>
  <si>
    <t>Weighted Dollar Days</t>
  </si>
  <si>
    <t>Total Property Insurance</t>
  </si>
  <si>
    <t>Account 924000</t>
  </si>
  <si>
    <t>Account 924980</t>
  </si>
  <si>
    <t>Total Weighted Dollar Days</t>
  </si>
  <si>
    <t>Description of Payment</t>
  </si>
  <si>
    <t>Payment Amount</t>
  </si>
  <si>
    <t>Total Days</t>
  </si>
  <si>
    <t>Midpoint Service Period</t>
  </si>
  <si>
    <t>Payment Date</t>
  </si>
  <si>
    <t>Miscellaneous (Lead) Lag Days</t>
  </si>
  <si>
    <t>Account 0924000</t>
  </si>
  <si>
    <t>DEBS Property &amp; Liability</t>
  </si>
  <si>
    <t>Property Insurance</t>
  </si>
  <si>
    <t>Account 0924980</t>
  </si>
  <si>
    <t>Calculation of Property Insurance Expense (Lead) Lag Days</t>
  </si>
  <si>
    <t>Payments 12/31/2017</t>
  </si>
  <si>
    <t>Duke Energy Kentucky</t>
  </si>
  <si>
    <t>12 Months Ended December 31, 2021</t>
  </si>
  <si>
    <t>Bus Unit ID CB</t>
  </si>
  <si>
    <t>Oper Unit ID CB</t>
  </si>
  <si>
    <t>Resp Center ID CB</t>
  </si>
  <si>
    <t>RC Long Descr CB</t>
  </si>
  <si>
    <t>Accounting Period CMD</t>
  </si>
  <si>
    <t>Resource Type ID CB</t>
  </si>
  <si>
    <t>Journal ID JD</t>
  </si>
  <si>
    <t>Monetary Amount JD</t>
  </si>
  <si>
    <t>75071</t>
  </si>
  <si>
    <t>GOUG</t>
  </si>
  <si>
    <t>9411</t>
  </si>
  <si>
    <t>Corp Governance Insurance Cost</t>
  </si>
  <si>
    <t>71001</t>
  </si>
  <si>
    <t>SRVG310001</t>
  </si>
  <si>
    <t>9897</t>
  </si>
  <si>
    <t>Aviation Corporate Jets</t>
  </si>
  <si>
    <t>71000</t>
  </si>
  <si>
    <t>8658</t>
  </si>
  <si>
    <t>Service Co. Workers Comp</t>
  </si>
  <si>
    <t>9889</t>
  </si>
  <si>
    <t>UAS Department</t>
  </si>
  <si>
    <t>Account ID CB</t>
  </si>
  <si>
    <t>0924980</t>
  </si>
  <si>
    <t>0924000</t>
  </si>
  <si>
    <t>Marsh USA UAS Liability Premium</t>
  </si>
  <si>
    <t>Marsh USA Corporate Ins Advisory &amp; Broker Svcs Aviation</t>
  </si>
  <si>
    <t>Marsh USA Aircraft Hull Liability</t>
  </si>
  <si>
    <t>DEBS 0924000 Property and Liability</t>
  </si>
  <si>
    <t>DEBS 0924980 Property and Liability</t>
  </si>
  <si>
    <t>Total Payment Amount for 12 months ended 12/31/2021</t>
  </si>
  <si>
    <t>12 Months ended December 31, 2021</t>
  </si>
  <si>
    <t>Intercompany Allocation - Bison Corp Governance</t>
  </si>
  <si>
    <t>Intercompany Allocation - Bison Property Auto Liability</t>
  </si>
  <si>
    <t>DEBS Corporate Governance</t>
  </si>
  <si>
    <t>Note:  Info provided by Wendy Castell, Global Risk Management &amp;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</si>
</sst>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0.0"/>
    <numFmt numFmtId="166" formatCode="0.00_);\(0.00\)"/>
    <numFmt numFmtId="167" formatCode="[$-409]m/d/yy\ h:mm\ AM/PM;@"/>
    <numFmt numFmtId="168" formatCode="#,##0.00;\(#,##0.00\);0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12"/>
      <color theme="1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11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</cellStyleXfs>
  <cellXfs count="46">
    <xf numFmtId="0" fontId="0" fillId="0" borderId="0" xfId="0"/>
    <xf numFmtId="0" fontId="2" fillId="0" borderId="0" xfId="0" applyFont="1"/>
    <xf numFmtId="167" fontId="3" fillId="0" borderId="0" xfId="0" applyNumberFormat="1" applyFont="1" applyFill="1"/>
    <xf numFmtId="49" fontId="5" fillId="2" borderId="4" xfId="3" applyNumberFormat="1" applyFont="1" applyFill="1" applyBorder="1" applyAlignment="1">
      <alignment horizontal="center" vertical="center" wrapText="1"/>
    </xf>
    <xf numFmtId="49" fontId="5" fillId="2" borderId="4" xfId="3" applyNumberFormat="1" applyFont="1" applyFill="1" applyBorder="1" applyAlignment="1">
      <alignment horizontal="center" vertical="center"/>
    </xf>
    <xf numFmtId="0" fontId="4" fillId="0" borderId="0" xfId="3"/>
    <xf numFmtId="49" fontId="7" fillId="4" borderId="4" xfId="3" applyNumberFormat="1" applyFont="1" applyFill="1" applyBorder="1" applyAlignment="1">
      <alignment horizontal="left" vertical="center"/>
    </xf>
    <xf numFmtId="1" fontId="7" fillId="4" borderId="4" xfId="3" applyNumberFormat="1" applyFont="1" applyFill="1" applyBorder="1" applyAlignment="1">
      <alignment horizontal="left" vertical="center"/>
    </xf>
    <xf numFmtId="168" fontId="7" fillId="4" borderId="4" xfId="3" applyNumberFormat="1" applyFont="1" applyFill="1" applyBorder="1" applyAlignment="1">
      <alignment horizontal="right" vertical="center"/>
    </xf>
    <xf numFmtId="49" fontId="7" fillId="3" borderId="4" xfId="3" applyNumberFormat="1" applyFont="1" applyFill="1" applyBorder="1" applyAlignment="1">
      <alignment horizontal="left" vertical="center"/>
    </xf>
    <xf numFmtId="1" fontId="7" fillId="3" borderId="4" xfId="3" applyNumberFormat="1" applyFont="1" applyFill="1" applyBorder="1" applyAlignment="1">
      <alignment horizontal="left" vertical="center"/>
    </xf>
    <xf numFmtId="168" fontId="7" fillId="3" borderId="4" xfId="3" applyNumberFormat="1" applyFont="1" applyFill="1" applyBorder="1" applyAlignment="1">
      <alignment horizontal="right" vertical="center"/>
    </xf>
    <xf numFmtId="49" fontId="7" fillId="5" borderId="4" xfId="3" applyNumberFormat="1" applyFont="1" applyFill="1" applyBorder="1" applyAlignment="1">
      <alignment horizontal="left" vertical="center"/>
    </xf>
    <xf numFmtId="1" fontId="7" fillId="5" borderId="4" xfId="3" applyNumberFormat="1" applyFont="1" applyFill="1" applyBorder="1" applyAlignment="1">
      <alignment horizontal="left" vertical="center"/>
    </xf>
    <xf numFmtId="168" fontId="7" fillId="5" borderId="4" xfId="3" applyNumberFormat="1" applyFont="1" applyFill="1" applyBorder="1" applyAlignment="1">
      <alignment horizontal="right" vertical="center"/>
    </xf>
    <xf numFmtId="49" fontId="7" fillId="0" borderId="4" xfId="3" applyNumberFormat="1" applyFont="1" applyBorder="1" applyAlignment="1">
      <alignment horizontal="left" vertical="center"/>
    </xf>
    <xf numFmtId="1" fontId="7" fillId="0" borderId="4" xfId="3" applyNumberFormat="1" applyFont="1" applyBorder="1" applyAlignment="1">
      <alignment horizontal="left" vertical="center"/>
    </xf>
    <xf numFmtId="168" fontId="7" fillId="0" borderId="4" xfId="3" applyNumberFormat="1" applyFont="1" applyBorder="1" applyAlignment="1">
      <alignment horizontal="right" vertical="center"/>
    </xf>
    <xf numFmtId="168" fontId="5" fillId="3" borderId="4" xfId="3" applyNumberFormat="1" applyFont="1" applyFill="1" applyBorder="1" applyAlignment="1">
      <alignment horizontal="right" vertical="center"/>
    </xf>
    <xf numFmtId="166" fontId="3" fillId="0" borderId="0" xfId="0" applyNumberFormat="1" applyFont="1" applyFill="1" applyAlignment="1">
      <alignment horizontal="center"/>
    </xf>
    <xf numFmtId="5" fontId="3" fillId="0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8" fillId="0" borderId="0" xfId="0" applyFont="1" applyFill="1" applyBorder="1"/>
    <xf numFmtId="164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/>
    <xf numFmtId="0" fontId="3" fillId="0" borderId="0" xfId="0" applyFont="1" applyFill="1" applyAlignment="1">
      <alignment horizontal="center"/>
    </xf>
    <xf numFmtId="5" fontId="3" fillId="0" borderId="1" xfId="0" applyNumberFormat="1" applyFont="1" applyFill="1" applyBorder="1"/>
    <xf numFmtId="166" fontId="3" fillId="0" borderId="1" xfId="0" applyNumberFormat="1" applyFont="1" applyFill="1" applyBorder="1"/>
    <xf numFmtId="5" fontId="3" fillId="0" borderId="2" xfId="0" applyNumberFormat="1" applyFont="1" applyFill="1" applyBorder="1"/>
    <xf numFmtId="166" fontId="3" fillId="0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1" fontId="3" fillId="0" borderId="0" xfId="0" applyNumberFormat="1" applyFont="1" applyFill="1" applyAlignment="1">
      <alignment horizontal="center"/>
    </xf>
    <xf numFmtId="0" fontId="8" fillId="0" borderId="0" xfId="0" applyFont="1" applyFill="1"/>
    <xf numFmtId="1" fontId="3" fillId="0" borderId="0" xfId="0" applyNumberFormat="1" applyFont="1" applyFill="1"/>
    <xf numFmtId="164" fontId="3" fillId="0" borderId="3" xfId="0" applyNumberFormat="1" applyFont="1" applyFill="1" applyBorder="1"/>
    <xf numFmtId="5" fontId="3" fillId="0" borderId="3" xfId="0" applyNumberFormat="1" applyFont="1" applyFill="1" applyBorder="1"/>
    <xf numFmtId="0" fontId="3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 2 2" xfId="4" xr:uid="{733C6594-2DCB-4DDA-A352-AF611430F953}"/>
    <cellStyle name="Normal 3" xfId="3" xr:uid="{BA4DBF22-D24D-45F3-8147-D803B0C2D11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="80" zoomScaleNormal="80" zoomScaleSheetLayoutView="100" workbookViewId="0">
      <selection activeCell="E15" sqref="E15"/>
    </sheetView>
  </sheetViews>
  <sheetFormatPr defaultRowHeight="12.5" x14ac:dyDescent="0.25"/>
  <cols>
    <col min="1" max="1" width="7.81640625" customWidth="1"/>
    <col min="2" max="2" width="26.1796875" customWidth="1"/>
    <col min="3" max="3" width="29.1796875" bestFit="1" customWidth="1"/>
    <col min="4" max="4" width="24.1796875" customWidth="1"/>
    <col min="5" max="5" width="26" customWidth="1"/>
    <col min="6" max="6" width="26.81640625" customWidth="1"/>
  </cols>
  <sheetData>
    <row r="1" spans="1:6" x14ac:dyDescent="0.25">
      <c r="A1" s="44" t="s">
        <v>25</v>
      </c>
      <c r="B1" s="44"/>
      <c r="C1" s="44"/>
      <c r="D1" s="44"/>
      <c r="E1" s="44"/>
      <c r="F1" s="44"/>
    </row>
    <row r="2" spans="1:6" x14ac:dyDescent="0.25">
      <c r="A2" s="44" t="s">
        <v>4</v>
      </c>
      <c r="B2" s="44"/>
      <c r="C2" s="44"/>
      <c r="D2" s="44"/>
      <c r="E2" s="44"/>
      <c r="F2" s="44"/>
    </row>
    <row r="3" spans="1:6" x14ac:dyDescent="0.25">
      <c r="A3" s="44" t="s">
        <v>26</v>
      </c>
      <c r="B3" s="44"/>
      <c r="C3" s="44"/>
      <c r="D3" s="44"/>
      <c r="E3" s="44"/>
      <c r="F3" s="44"/>
    </row>
    <row r="4" spans="1:6" x14ac:dyDescent="0.25">
      <c r="A4" s="44" t="s">
        <v>5</v>
      </c>
      <c r="B4" s="44"/>
      <c r="C4" s="44"/>
      <c r="D4" s="44"/>
      <c r="E4" s="44"/>
      <c r="F4" s="44"/>
    </row>
    <row r="5" spans="1:6" ht="13" x14ac:dyDescent="0.3">
      <c r="A5" s="24"/>
      <c r="B5" s="24"/>
      <c r="C5" s="24"/>
      <c r="D5" s="25"/>
      <c r="E5" s="24"/>
      <c r="F5" s="26"/>
    </row>
    <row r="6" spans="1:6" ht="26" x14ac:dyDescent="0.3">
      <c r="A6" s="27" t="s">
        <v>6</v>
      </c>
      <c r="B6" s="28" t="s">
        <v>3</v>
      </c>
      <c r="C6" s="28"/>
      <c r="D6" s="29" t="s">
        <v>24</v>
      </c>
      <c r="E6" s="30" t="s">
        <v>7</v>
      </c>
      <c r="F6" s="29" t="s">
        <v>8</v>
      </c>
    </row>
    <row r="7" spans="1:6" x14ac:dyDescent="0.25">
      <c r="A7" s="31">
        <v>1</v>
      </c>
      <c r="B7" s="21" t="s">
        <v>10</v>
      </c>
      <c r="C7" s="32" t="s">
        <v>20</v>
      </c>
      <c r="D7" s="20">
        <f>'0924000'!G17</f>
        <v>8430.630000000001</v>
      </c>
      <c r="E7" s="19">
        <f>'0924000'!G21</f>
        <v>-147.86669205029753</v>
      </c>
      <c r="F7" s="20">
        <f>'0924000'!G19</f>
        <v>-1246609.3700000001</v>
      </c>
    </row>
    <row r="8" spans="1:6" x14ac:dyDescent="0.25">
      <c r="A8" s="33">
        <v>3</v>
      </c>
      <c r="B8" s="21" t="s">
        <v>11</v>
      </c>
      <c r="C8" s="32" t="s">
        <v>21</v>
      </c>
      <c r="D8" s="20">
        <f>'0924980'!G16</f>
        <v>160371.59999999998</v>
      </c>
      <c r="E8" s="19">
        <f>'0924980'!G20</f>
        <v>-164</v>
      </c>
      <c r="F8" s="20">
        <f>'0924980'!G18</f>
        <v>-26300942.399999995</v>
      </c>
    </row>
    <row r="9" spans="1:6" x14ac:dyDescent="0.25">
      <c r="A9" s="33">
        <v>4</v>
      </c>
      <c r="B9" s="21"/>
      <c r="C9" s="21"/>
      <c r="D9" s="21"/>
      <c r="E9" s="21"/>
      <c r="F9" s="21"/>
    </row>
    <row r="10" spans="1:6" x14ac:dyDescent="0.25">
      <c r="A10" s="31">
        <v>5</v>
      </c>
      <c r="B10" s="21"/>
      <c r="C10" s="21"/>
      <c r="D10" s="21"/>
      <c r="E10" s="21"/>
      <c r="F10" s="21"/>
    </row>
    <row r="11" spans="1:6" x14ac:dyDescent="0.25">
      <c r="A11" s="31">
        <v>6</v>
      </c>
      <c r="B11" s="21"/>
      <c r="C11" s="21"/>
      <c r="D11" s="21"/>
      <c r="E11" s="21"/>
      <c r="F11" s="21"/>
    </row>
    <row r="12" spans="1:6" x14ac:dyDescent="0.25">
      <c r="A12" s="33">
        <v>7</v>
      </c>
      <c r="B12" s="21"/>
      <c r="C12" s="32"/>
      <c r="D12" s="20"/>
      <c r="E12" s="22"/>
      <c r="F12" s="20"/>
    </row>
    <row r="13" spans="1:6" x14ac:dyDescent="0.25">
      <c r="A13" s="33">
        <v>8</v>
      </c>
      <c r="B13" s="21"/>
      <c r="C13" s="32"/>
      <c r="D13" s="20"/>
      <c r="E13" s="22"/>
      <c r="F13" s="20"/>
    </row>
    <row r="14" spans="1:6" x14ac:dyDescent="0.25">
      <c r="A14" s="31">
        <v>9</v>
      </c>
      <c r="B14" s="21"/>
      <c r="C14" s="32"/>
      <c r="D14" s="20"/>
      <c r="E14" s="22"/>
      <c r="F14" s="20"/>
    </row>
    <row r="15" spans="1:6" x14ac:dyDescent="0.25">
      <c r="A15" s="31">
        <v>10</v>
      </c>
      <c r="B15" s="21"/>
      <c r="C15" s="32"/>
      <c r="D15" s="20"/>
      <c r="E15" s="22"/>
      <c r="F15" s="20"/>
    </row>
    <row r="16" spans="1:6" x14ac:dyDescent="0.25">
      <c r="A16" s="33">
        <v>11</v>
      </c>
      <c r="B16" s="21"/>
      <c r="C16" s="32"/>
      <c r="D16" s="20"/>
      <c r="E16" s="22"/>
      <c r="F16" s="20"/>
    </row>
    <row r="17" spans="1:6" x14ac:dyDescent="0.25">
      <c r="A17" s="33">
        <v>12</v>
      </c>
      <c r="B17" s="21"/>
      <c r="C17" s="32"/>
      <c r="D17" s="20"/>
      <c r="E17" s="22"/>
      <c r="F17" s="20"/>
    </row>
    <row r="18" spans="1:6" x14ac:dyDescent="0.25">
      <c r="A18" s="33">
        <v>13</v>
      </c>
      <c r="B18" s="21"/>
      <c r="C18" s="32"/>
      <c r="D18" s="20"/>
      <c r="E18" s="22"/>
      <c r="F18" s="20"/>
    </row>
    <row r="19" spans="1:6" x14ac:dyDescent="0.25">
      <c r="A19" s="33">
        <v>14</v>
      </c>
      <c r="B19" s="21"/>
      <c r="C19" s="32"/>
      <c r="D19" s="20"/>
      <c r="E19" s="22"/>
      <c r="F19" s="20"/>
    </row>
    <row r="20" spans="1:6" x14ac:dyDescent="0.25">
      <c r="A20" s="31">
        <v>15</v>
      </c>
      <c r="B20" s="21"/>
      <c r="C20" s="32"/>
      <c r="D20" s="34"/>
      <c r="E20" s="35"/>
      <c r="F20" s="34"/>
    </row>
    <row r="21" spans="1:6" ht="13" thickBot="1" x14ac:dyDescent="0.3">
      <c r="A21" s="21"/>
      <c r="B21" s="21"/>
      <c r="C21" s="32" t="s">
        <v>9</v>
      </c>
      <c r="D21" s="36">
        <f>SUM(D7:D9)</f>
        <v>168802.22999999998</v>
      </c>
      <c r="E21" s="37">
        <f>F21/D21</f>
        <v>-163.19424079883305</v>
      </c>
      <c r="F21" s="36">
        <f>SUM(F7:F8)</f>
        <v>-27547551.769999996</v>
      </c>
    </row>
    <row r="22" spans="1:6" ht="14.5" thickTop="1" x14ac:dyDescent="0.3">
      <c r="A22" s="21"/>
      <c r="B22" s="21"/>
      <c r="C22" s="21"/>
      <c r="D22" s="38"/>
      <c r="E22" s="23"/>
      <c r="F22" s="38"/>
    </row>
    <row r="23" spans="1:6" x14ac:dyDescent="0.25">
      <c r="A23" s="21"/>
      <c r="B23" s="21" t="s">
        <v>61</v>
      </c>
      <c r="C23" s="21"/>
      <c r="D23" s="21"/>
      <c r="E23" s="21"/>
      <c r="F23" s="21"/>
    </row>
  </sheetData>
  <mergeCells count="4">
    <mergeCell ref="A2:F2"/>
    <mergeCell ref="A1:F1"/>
    <mergeCell ref="A3:F3"/>
    <mergeCell ref="A4:F4"/>
  </mergeCells>
  <printOptions horizontalCentered="1"/>
  <pageMargins left="0.25" right="0.25" top="0.75" bottom="0.75" header="0.25" footer="0.25"/>
  <pageSetup scale="85" fitToHeight="0" orientation="landscape" r:id="rId1"/>
  <headerFooter>
    <oddHeader>&amp;R&amp;"Times New Roman,Bold"KyPSC Case No. 2022-00372
AG-DR-01-096 Attach 19
Page &amp;P of &amp;N</oddHeader>
    <oddFooter>&amp;R&amp;F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J21"/>
  <sheetViews>
    <sheetView tabSelected="1" zoomScale="80" zoomScaleNormal="80" workbookViewId="0">
      <selection activeCell="E15" sqref="E15"/>
    </sheetView>
  </sheetViews>
  <sheetFormatPr defaultRowHeight="12.5" x14ac:dyDescent="0.25"/>
  <cols>
    <col min="2" max="2" width="48.453125" bestFit="1" customWidth="1"/>
    <col min="3" max="3" width="16.81640625" bestFit="1" customWidth="1"/>
    <col min="4" max="4" width="16" bestFit="1" customWidth="1"/>
    <col min="5" max="5" width="15.81640625" bestFit="1" customWidth="1"/>
    <col min="6" max="6" width="14.81640625" bestFit="1" customWidth="1"/>
    <col min="7" max="7" width="23.1796875" bestFit="1" customWidth="1"/>
    <col min="8" max="8" width="16.81640625" bestFit="1" customWidth="1"/>
    <col min="9" max="9" width="15.81640625" bestFit="1" customWidth="1"/>
    <col min="10" max="10" width="20.81640625" bestFit="1" customWidth="1"/>
  </cols>
  <sheetData>
    <row r="1" spans="1:10" x14ac:dyDescent="0.25">
      <c r="A1" s="44" t="str">
        <f>+'Summary of Prop Insurance'!A1:F1</f>
        <v>Duke Energy Kentucky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5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25">
      <c r="A3" s="44" t="s">
        <v>57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x14ac:dyDescent="0.25">
      <c r="A4" s="44" t="s">
        <v>54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ht="13" x14ac:dyDescent="0.3">
      <c r="A5" s="40" t="s">
        <v>19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ht="13" x14ac:dyDescent="0.3">
      <c r="A6" s="40" t="s">
        <v>20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0" s="1" customFormat="1" ht="13" x14ac:dyDescent="0.3">
      <c r="A8" s="24"/>
      <c r="B8" s="24"/>
      <c r="C8" s="24"/>
      <c r="D8" s="45" t="s">
        <v>2</v>
      </c>
      <c r="E8" s="45"/>
      <c r="F8" s="24"/>
      <c r="G8" s="24"/>
      <c r="H8" s="24"/>
      <c r="I8" s="24"/>
      <c r="J8" s="24"/>
    </row>
    <row r="9" spans="1:10" s="1" customFormat="1" ht="13" x14ac:dyDescent="0.3">
      <c r="A9" s="28" t="s">
        <v>6</v>
      </c>
      <c r="B9" s="28" t="s">
        <v>13</v>
      </c>
      <c r="C9" s="28" t="s">
        <v>14</v>
      </c>
      <c r="D9" s="28" t="s">
        <v>0</v>
      </c>
      <c r="E9" s="28" t="s">
        <v>1</v>
      </c>
      <c r="F9" s="28" t="s">
        <v>15</v>
      </c>
      <c r="G9" s="28" t="s">
        <v>16</v>
      </c>
      <c r="H9" s="28" t="s">
        <v>17</v>
      </c>
      <c r="I9" s="28" t="s">
        <v>7</v>
      </c>
      <c r="J9" s="28" t="s">
        <v>8</v>
      </c>
    </row>
    <row r="10" spans="1:10" x14ac:dyDescent="0.25">
      <c r="A10" s="33">
        <v>1</v>
      </c>
      <c r="B10" s="21" t="s">
        <v>59</v>
      </c>
      <c r="C10" s="32">
        <f>'Insurance Detail'!J26</f>
        <v>5598.6000000000013</v>
      </c>
      <c r="D10" s="2">
        <v>44197</v>
      </c>
      <c r="E10" s="2">
        <v>44562</v>
      </c>
      <c r="F10" s="39">
        <f>+E10-D10</f>
        <v>365</v>
      </c>
      <c r="G10" s="2">
        <f>(D10+E10)/2</f>
        <v>44379.5</v>
      </c>
      <c r="H10" s="2">
        <v>44236.5</v>
      </c>
      <c r="I10" s="19">
        <f>H10-G10</f>
        <v>-143</v>
      </c>
      <c r="J10" s="20">
        <f>C10*I10</f>
        <v>-800599.80000000016</v>
      </c>
    </row>
    <row r="11" spans="1:10" x14ac:dyDescent="0.25">
      <c r="A11" s="33">
        <v>2</v>
      </c>
      <c r="B11" s="21" t="s">
        <v>52</v>
      </c>
      <c r="C11" s="32">
        <f>'Insurance Detail'!I28+'Insurance Detail'!I29</f>
        <v>253</v>
      </c>
      <c r="D11" s="2">
        <v>44197</v>
      </c>
      <c r="E11" s="2">
        <v>44562</v>
      </c>
      <c r="F11" s="39">
        <f t="shared" ref="F11:F13" si="0">+E11-D11</f>
        <v>365</v>
      </c>
      <c r="G11" s="2">
        <f t="shared" ref="G11:G13" si="1">(D11+E11)/2</f>
        <v>44379.5</v>
      </c>
      <c r="H11" s="2">
        <v>44313.5</v>
      </c>
      <c r="I11" s="19">
        <f t="shared" ref="I11:I13" si="2">H11-G11</f>
        <v>-66</v>
      </c>
      <c r="J11" s="20">
        <f t="shared" ref="J11:J13" si="3">C11*I11</f>
        <v>-16698</v>
      </c>
    </row>
    <row r="12" spans="1:10" x14ac:dyDescent="0.25">
      <c r="A12" s="33">
        <v>3</v>
      </c>
      <c r="B12" s="21" t="s">
        <v>51</v>
      </c>
      <c r="C12" s="32">
        <f>'Insurance Detail'!I27</f>
        <v>346.61</v>
      </c>
      <c r="D12" s="2">
        <v>44378</v>
      </c>
      <c r="E12" s="2">
        <v>44743</v>
      </c>
      <c r="F12" s="39">
        <f t="shared" si="0"/>
        <v>365</v>
      </c>
      <c r="G12" s="2">
        <f t="shared" si="1"/>
        <v>44560.5</v>
      </c>
      <c r="H12" s="2">
        <v>44397.5</v>
      </c>
      <c r="I12" s="19">
        <f t="shared" si="2"/>
        <v>-163</v>
      </c>
      <c r="J12" s="20">
        <f t="shared" si="3"/>
        <v>-56497.43</v>
      </c>
    </row>
    <row r="13" spans="1:10" x14ac:dyDescent="0.25">
      <c r="A13" s="33">
        <v>4</v>
      </c>
      <c r="B13" s="21" t="s">
        <v>53</v>
      </c>
      <c r="C13" s="32">
        <f>'Insurance Detail'!I14</f>
        <v>2232.42</v>
      </c>
      <c r="D13" s="2">
        <v>44378</v>
      </c>
      <c r="E13" s="2">
        <v>44743</v>
      </c>
      <c r="F13" s="39">
        <f t="shared" si="0"/>
        <v>365</v>
      </c>
      <c r="G13" s="2">
        <f t="shared" si="1"/>
        <v>44560.5</v>
      </c>
      <c r="H13" s="2">
        <v>44393.5</v>
      </c>
      <c r="I13" s="19">
        <f t="shared" si="2"/>
        <v>-167</v>
      </c>
      <c r="J13" s="20">
        <f t="shared" si="3"/>
        <v>-372814.14</v>
      </c>
    </row>
    <row r="14" spans="1:10" x14ac:dyDescent="0.25">
      <c r="A14" s="21"/>
      <c r="B14" s="21"/>
      <c r="C14" s="32"/>
      <c r="D14" s="2"/>
      <c r="E14" s="2"/>
      <c r="F14" s="41"/>
      <c r="G14" s="2"/>
      <c r="H14" s="2"/>
      <c r="I14" s="22"/>
      <c r="J14" s="20"/>
    </row>
    <row r="15" spans="1:10" ht="13" thickBot="1" x14ac:dyDescent="0.3">
      <c r="A15" s="21"/>
      <c r="B15" s="21"/>
      <c r="C15" s="42">
        <f>SUM(C10:C14)</f>
        <v>8430.630000000001</v>
      </c>
      <c r="D15" s="21"/>
      <c r="E15" s="21"/>
      <c r="F15" s="21"/>
      <c r="G15" s="21"/>
      <c r="H15" s="21"/>
      <c r="I15" s="21"/>
      <c r="J15" s="43">
        <f>SUM(J10:J14)</f>
        <v>-1246609.3700000001</v>
      </c>
    </row>
    <row r="16" spans="1:10" ht="14.5" thickTop="1" x14ac:dyDescent="0.3">
      <c r="A16" s="21"/>
      <c r="B16" s="21"/>
      <c r="C16" s="38"/>
      <c r="D16" s="21"/>
      <c r="E16" s="21"/>
      <c r="F16" s="21"/>
      <c r="G16" s="21"/>
      <c r="H16" s="21"/>
      <c r="I16" s="21"/>
      <c r="J16" s="38"/>
    </row>
    <row r="17" spans="1:10" x14ac:dyDescent="0.25">
      <c r="A17" s="21"/>
      <c r="B17" s="21"/>
      <c r="C17" s="21" t="s">
        <v>56</v>
      </c>
      <c r="D17" s="21"/>
      <c r="E17" s="21"/>
      <c r="F17" s="21"/>
      <c r="G17" s="32">
        <f>C15</f>
        <v>8430.630000000001</v>
      </c>
      <c r="H17" s="21"/>
      <c r="I17" s="21"/>
      <c r="J17" s="21"/>
    </row>
    <row r="18" spans="1:10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21"/>
      <c r="B19" s="21"/>
      <c r="C19" s="21" t="s">
        <v>12</v>
      </c>
      <c r="D19" s="21"/>
      <c r="E19" s="21"/>
      <c r="F19" s="21"/>
      <c r="G19" s="20">
        <f>J15</f>
        <v>-1246609.3700000001</v>
      </c>
      <c r="H19" s="21"/>
      <c r="I19" s="21"/>
      <c r="J19" s="21"/>
    </row>
    <row r="20" spans="1:10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 x14ac:dyDescent="0.25">
      <c r="A21" s="21"/>
      <c r="B21" s="21"/>
      <c r="C21" s="21" t="s">
        <v>18</v>
      </c>
      <c r="D21" s="21"/>
      <c r="E21" s="21"/>
      <c r="F21" s="21"/>
      <c r="G21" s="22">
        <f>G19/G17</f>
        <v>-147.86669205029753</v>
      </c>
      <c r="H21" s="21"/>
      <c r="I21" s="21"/>
      <c r="J21" s="21"/>
    </row>
  </sheetData>
  <mergeCells count="5">
    <mergeCell ref="D8:E8"/>
    <mergeCell ref="A1:J1"/>
    <mergeCell ref="A2:J2"/>
    <mergeCell ref="A3:J3"/>
    <mergeCell ref="A4:J4"/>
  </mergeCells>
  <printOptions horizontalCentered="1"/>
  <pageMargins left="0.25" right="0.25" top="0.75" bottom="0.75" header="0.25" footer="0.25"/>
  <pageSetup scale="85" orientation="landscape" r:id="rId1"/>
  <headerFooter>
    <oddHeader>&amp;R&amp;"Times New Roman,Bold"KyPSC Case No. 2022-00372
AG-DR-01-096 Attach 19
Page &amp;P of &amp;N</oddHeader>
    <oddFooter>&amp;R&amp;F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0B567-629C-458C-953D-82F66C6859B0}">
  <sheetPr>
    <tabColor rgb="FF00B050"/>
  </sheetPr>
  <dimension ref="A1:J24"/>
  <sheetViews>
    <sheetView tabSelected="1" zoomScale="80" zoomScaleNormal="80" workbookViewId="0">
      <selection activeCell="E15" sqref="E15"/>
    </sheetView>
  </sheetViews>
  <sheetFormatPr defaultRowHeight="12.5" x14ac:dyDescent="0.25"/>
  <cols>
    <col min="2" max="2" width="48.453125" bestFit="1" customWidth="1"/>
    <col min="3" max="3" width="16.81640625" bestFit="1" customWidth="1"/>
    <col min="4" max="4" width="16" bestFit="1" customWidth="1"/>
    <col min="5" max="5" width="15.81640625" bestFit="1" customWidth="1"/>
    <col min="6" max="6" width="14.81640625" bestFit="1" customWidth="1"/>
    <col min="7" max="7" width="23.1796875" bestFit="1" customWidth="1"/>
    <col min="8" max="8" width="16.81640625" bestFit="1" customWidth="1"/>
    <col min="9" max="9" width="15.81640625" bestFit="1" customWidth="1"/>
    <col min="10" max="10" width="20.81640625" bestFit="1" customWidth="1"/>
  </cols>
  <sheetData>
    <row r="1" spans="1:10" x14ac:dyDescent="0.25">
      <c r="A1" s="44" t="str">
        <f>+'Summary of Prop Insurance'!A1:F1</f>
        <v>Duke Energy Kentucky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5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25">
      <c r="A3" s="44" t="s">
        <v>57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x14ac:dyDescent="0.25">
      <c r="A4" s="44" t="s">
        <v>55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ht="13" x14ac:dyDescent="0.3">
      <c r="A5" s="40" t="s">
        <v>22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ht="13" x14ac:dyDescent="0.3">
      <c r="A6" s="40" t="s">
        <v>60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0" s="1" customFormat="1" ht="13" x14ac:dyDescent="0.3">
      <c r="A8" s="24"/>
      <c r="B8" s="24"/>
      <c r="C8" s="24"/>
      <c r="D8" s="45" t="s">
        <v>2</v>
      </c>
      <c r="E8" s="45"/>
      <c r="F8" s="24"/>
      <c r="G8" s="24"/>
      <c r="H8" s="24"/>
      <c r="I8" s="24"/>
      <c r="J8" s="24"/>
    </row>
    <row r="9" spans="1:10" s="1" customFormat="1" ht="13" x14ac:dyDescent="0.3">
      <c r="A9" s="28" t="s">
        <v>6</v>
      </c>
      <c r="B9" s="28" t="s">
        <v>13</v>
      </c>
      <c r="C9" s="28" t="s">
        <v>14</v>
      </c>
      <c r="D9" s="28" t="s">
        <v>0</v>
      </c>
      <c r="E9" s="28" t="s">
        <v>1</v>
      </c>
      <c r="F9" s="28" t="s">
        <v>15</v>
      </c>
      <c r="G9" s="28" t="s">
        <v>16</v>
      </c>
      <c r="H9" s="28" t="s">
        <v>17</v>
      </c>
      <c r="I9" s="28" t="s">
        <v>7</v>
      </c>
      <c r="J9" s="28" t="s">
        <v>8</v>
      </c>
    </row>
    <row r="10" spans="1:10" x14ac:dyDescent="0.25">
      <c r="A10" s="33">
        <v>1</v>
      </c>
      <c r="B10" s="21" t="s">
        <v>58</v>
      </c>
      <c r="C10" s="32">
        <f>'Insurance Detail'!J13</f>
        <v>160371.59999999998</v>
      </c>
      <c r="D10" s="2">
        <v>44197</v>
      </c>
      <c r="E10" s="2">
        <v>44562</v>
      </c>
      <c r="F10" s="39">
        <f>+E10-D10</f>
        <v>365</v>
      </c>
      <c r="G10" s="2">
        <f>(D10+E10)/2</f>
        <v>44379.5</v>
      </c>
      <c r="H10" s="2">
        <v>44215.5</v>
      </c>
      <c r="I10" s="19">
        <f>H10-G10</f>
        <v>-164</v>
      </c>
      <c r="J10" s="20">
        <f>C10*I10</f>
        <v>-26300942.399999995</v>
      </c>
    </row>
    <row r="11" spans="1:10" x14ac:dyDescent="0.25">
      <c r="A11" s="33">
        <v>2</v>
      </c>
      <c r="B11" s="21"/>
      <c r="C11" s="32"/>
      <c r="D11" s="2"/>
      <c r="E11" s="2"/>
      <c r="F11" s="39"/>
      <c r="G11" s="2"/>
      <c r="H11" s="2"/>
      <c r="I11" s="19"/>
      <c r="J11" s="20"/>
    </row>
    <row r="12" spans="1:10" x14ac:dyDescent="0.25">
      <c r="A12" s="33">
        <v>3</v>
      </c>
      <c r="B12" s="21"/>
      <c r="C12" s="32"/>
      <c r="D12" s="2"/>
      <c r="E12" s="2"/>
      <c r="F12" s="39"/>
      <c r="G12" s="2"/>
      <c r="H12" s="2"/>
      <c r="I12" s="19"/>
      <c r="J12" s="20"/>
    </row>
    <row r="13" spans="1:10" x14ac:dyDescent="0.25">
      <c r="A13" s="39">
        <v>4</v>
      </c>
      <c r="B13" s="21"/>
      <c r="C13" s="32"/>
      <c r="D13" s="2"/>
      <c r="E13" s="2"/>
      <c r="F13" s="39"/>
      <c r="G13" s="2"/>
      <c r="H13" s="2"/>
      <c r="I13" s="19"/>
      <c r="J13" s="20"/>
    </row>
    <row r="14" spans="1:10" ht="13" thickBot="1" x14ac:dyDescent="0.3">
      <c r="A14" s="33"/>
      <c r="B14" s="21"/>
      <c r="C14" s="42">
        <f>SUM(C10:C13)</f>
        <v>160371.59999999998</v>
      </c>
      <c r="D14" s="21"/>
      <c r="E14" s="21"/>
      <c r="F14" s="21"/>
      <c r="G14" s="21"/>
      <c r="H14" s="21"/>
      <c r="I14" s="21"/>
      <c r="J14" s="43">
        <f>SUM(J10:J13)</f>
        <v>-26300942.399999995</v>
      </c>
    </row>
    <row r="15" spans="1:10" ht="14.5" thickTop="1" x14ac:dyDescent="0.3">
      <c r="A15" s="21"/>
      <c r="B15" s="21"/>
      <c r="C15" s="38"/>
      <c r="D15" s="21"/>
      <c r="E15" s="21"/>
      <c r="F15" s="21"/>
      <c r="G15" s="21"/>
      <c r="H15" s="21"/>
      <c r="I15" s="21"/>
      <c r="J15" s="38"/>
    </row>
    <row r="16" spans="1:10" x14ac:dyDescent="0.25">
      <c r="A16" s="21"/>
      <c r="B16" s="21"/>
      <c r="C16" s="21" t="s">
        <v>56</v>
      </c>
      <c r="D16" s="21"/>
      <c r="E16" s="21"/>
      <c r="F16" s="21"/>
      <c r="G16" s="32">
        <f>C14</f>
        <v>160371.59999999998</v>
      </c>
      <c r="H16" s="21"/>
      <c r="I16" s="21"/>
      <c r="J16" s="21"/>
    </row>
    <row r="17" spans="1:10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21"/>
      <c r="B18" s="21"/>
      <c r="C18" s="21" t="s">
        <v>12</v>
      </c>
      <c r="D18" s="21"/>
      <c r="E18" s="21"/>
      <c r="F18" s="21"/>
      <c r="G18" s="20">
        <f>J14</f>
        <v>-26300942.399999995</v>
      </c>
      <c r="H18" s="21"/>
      <c r="I18" s="21"/>
      <c r="J18" s="21"/>
    </row>
    <row r="19" spans="1:10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21"/>
      <c r="B20" s="21"/>
      <c r="C20" s="21" t="s">
        <v>18</v>
      </c>
      <c r="D20" s="21"/>
      <c r="E20" s="21"/>
      <c r="F20" s="21"/>
      <c r="G20" s="22">
        <f>G18/G16</f>
        <v>-164</v>
      </c>
      <c r="H20" s="21"/>
      <c r="I20" s="21"/>
      <c r="J20" s="21"/>
    </row>
    <row r="21" spans="1:10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</row>
  </sheetData>
  <mergeCells count="5">
    <mergeCell ref="A1:J1"/>
    <mergeCell ref="A2:J2"/>
    <mergeCell ref="A3:J3"/>
    <mergeCell ref="A4:J4"/>
    <mergeCell ref="D8:E8"/>
  </mergeCells>
  <printOptions horizontalCentered="1"/>
  <pageMargins left="0.25" right="0.25" top="0.75" bottom="0.75" header="0.25" footer="0.25"/>
  <pageSetup scale="85" orientation="landscape" r:id="rId1"/>
  <headerFooter>
    <oddHeader>&amp;R&amp;"Times New Roman,Bold"KyPSC Case No. 2022-00372
AG-DR-01-096 Attach 19
Page &amp;P of &amp;N</oddHeader>
    <oddFooter>&amp;R&amp;F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A1B4B-47B5-4D7F-84CD-6A4188CD5128}">
  <dimension ref="A1:J29"/>
  <sheetViews>
    <sheetView tabSelected="1" workbookViewId="0">
      <selection activeCell="E15" sqref="E15"/>
    </sheetView>
  </sheetViews>
  <sheetFormatPr defaultColWidth="8.7265625" defaultRowHeight="12.5" x14ac:dyDescent="0.25"/>
  <cols>
    <col min="1" max="4" width="8.7265625" style="5"/>
    <col min="5" max="5" width="22" style="5" bestFit="1" customWidth="1"/>
    <col min="6" max="8" width="8.7265625" style="5"/>
    <col min="9" max="9" width="15.453125" style="5" bestFit="1" customWidth="1"/>
    <col min="10" max="10" width="9.81640625" style="5" bestFit="1" customWidth="1"/>
    <col min="11" max="16384" width="8.7265625" style="5"/>
  </cols>
  <sheetData>
    <row r="1" spans="1:10" ht="31.5" x14ac:dyDescent="0.25">
      <c r="A1" s="3" t="s">
        <v>48</v>
      </c>
      <c r="B1" s="3" t="s">
        <v>27</v>
      </c>
      <c r="C1" s="3" t="s">
        <v>28</v>
      </c>
      <c r="D1" s="3" t="s">
        <v>29</v>
      </c>
      <c r="E1" s="3" t="s">
        <v>30</v>
      </c>
      <c r="F1" s="3" t="s">
        <v>31</v>
      </c>
      <c r="G1" s="3" t="s">
        <v>32</v>
      </c>
      <c r="H1" s="3" t="s">
        <v>33</v>
      </c>
      <c r="I1" s="4" t="s">
        <v>34</v>
      </c>
    </row>
    <row r="2" spans="1:10" x14ac:dyDescent="0.25">
      <c r="A2" s="6" t="s">
        <v>49</v>
      </c>
      <c r="B2" s="6" t="s">
        <v>35</v>
      </c>
      <c r="C2" s="6" t="s">
        <v>36</v>
      </c>
      <c r="D2" s="6" t="s">
        <v>37</v>
      </c>
      <c r="E2" s="6" t="s">
        <v>38</v>
      </c>
      <c r="F2" s="7">
        <v>1</v>
      </c>
      <c r="G2" s="6" t="s">
        <v>39</v>
      </c>
      <c r="H2" s="6" t="s">
        <v>40</v>
      </c>
      <c r="I2" s="8">
        <v>13364.3</v>
      </c>
    </row>
    <row r="3" spans="1:10" x14ac:dyDescent="0.25">
      <c r="A3" s="6" t="s">
        <v>49</v>
      </c>
      <c r="B3" s="6" t="s">
        <v>35</v>
      </c>
      <c r="C3" s="6" t="s">
        <v>36</v>
      </c>
      <c r="D3" s="6" t="s">
        <v>37</v>
      </c>
      <c r="E3" s="6" t="s">
        <v>38</v>
      </c>
      <c r="F3" s="7">
        <v>2</v>
      </c>
      <c r="G3" s="6" t="s">
        <v>39</v>
      </c>
      <c r="H3" s="6" t="s">
        <v>40</v>
      </c>
      <c r="I3" s="8">
        <v>13364.3</v>
      </c>
    </row>
    <row r="4" spans="1:10" x14ac:dyDescent="0.25">
      <c r="A4" s="6" t="s">
        <v>49</v>
      </c>
      <c r="B4" s="6" t="s">
        <v>35</v>
      </c>
      <c r="C4" s="6" t="s">
        <v>36</v>
      </c>
      <c r="D4" s="6" t="s">
        <v>37</v>
      </c>
      <c r="E4" s="6" t="s">
        <v>38</v>
      </c>
      <c r="F4" s="7">
        <v>3</v>
      </c>
      <c r="G4" s="6" t="s">
        <v>39</v>
      </c>
      <c r="H4" s="6" t="s">
        <v>40</v>
      </c>
      <c r="I4" s="8">
        <v>13364.3</v>
      </c>
    </row>
    <row r="5" spans="1:10" x14ac:dyDescent="0.25">
      <c r="A5" s="6" t="s">
        <v>49</v>
      </c>
      <c r="B5" s="6" t="s">
        <v>35</v>
      </c>
      <c r="C5" s="6" t="s">
        <v>36</v>
      </c>
      <c r="D5" s="6" t="s">
        <v>37</v>
      </c>
      <c r="E5" s="6" t="s">
        <v>38</v>
      </c>
      <c r="F5" s="7">
        <v>4</v>
      </c>
      <c r="G5" s="6" t="s">
        <v>39</v>
      </c>
      <c r="H5" s="6" t="s">
        <v>40</v>
      </c>
      <c r="I5" s="8">
        <v>13364.3</v>
      </c>
    </row>
    <row r="6" spans="1:10" x14ac:dyDescent="0.25">
      <c r="A6" s="6" t="s">
        <v>49</v>
      </c>
      <c r="B6" s="6" t="s">
        <v>35</v>
      </c>
      <c r="C6" s="6" t="s">
        <v>36</v>
      </c>
      <c r="D6" s="6" t="s">
        <v>37</v>
      </c>
      <c r="E6" s="6" t="s">
        <v>38</v>
      </c>
      <c r="F6" s="7">
        <v>5</v>
      </c>
      <c r="G6" s="6" t="s">
        <v>39</v>
      </c>
      <c r="H6" s="6" t="s">
        <v>40</v>
      </c>
      <c r="I6" s="8">
        <v>13364.3</v>
      </c>
    </row>
    <row r="7" spans="1:10" x14ac:dyDescent="0.25">
      <c r="A7" s="6" t="s">
        <v>49</v>
      </c>
      <c r="B7" s="6" t="s">
        <v>35</v>
      </c>
      <c r="C7" s="6" t="s">
        <v>36</v>
      </c>
      <c r="D7" s="6" t="s">
        <v>37</v>
      </c>
      <c r="E7" s="6" t="s">
        <v>38</v>
      </c>
      <c r="F7" s="7">
        <v>6</v>
      </c>
      <c r="G7" s="6" t="s">
        <v>39</v>
      </c>
      <c r="H7" s="6" t="s">
        <v>40</v>
      </c>
      <c r="I7" s="8">
        <v>13364.3</v>
      </c>
    </row>
    <row r="8" spans="1:10" x14ac:dyDescent="0.25">
      <c r="A8" s="6" t="s">
        <v>49</v>
      </c>
      <c r="B8" s="6" t="s">
        <v>35</v>
      </c>
      <c r="C8" s="6" t="s">
        <v>36</v>
      </c>
      <c r="D8" s="6" t="s">
        <v>37</v>
      </c>
      <c r="E8" s="6" t="s">
        <v>38</v>
      </c>
      <c r="F8" s="7">
        <v>7</v>
      </c>
      <c r="G8" s="6" t="s">
        <v>39</v>
      </c>
      <c r="H8" s="6" t="s">
        <v>40</v>
      </c>
      <c r="I8" s="8">
        <v>13364.3</v>
      </c>
    </row>
    <row r="9" spans="1:10" x14ac:dyDescent="0.25">
      <c r="A9" s="6" t="s">
        <v>49</v>
      </c>
      <c r="B9" s="6" t="s">
        <v>35</v>
      </c>
      <c r="C9" s="6" t="s">
        <v>36</v>
      </c>
      <c r="D9" s="6" t="s">
        <v>37</v>
      </c>
      <c r="E9" s="6" t="s">
        <v>38</v>
      </c>
      <c r="F9" s="7">
        <v>8</v>
      </c>
      <c r="G9" s="6" t="s">
        <v>39</v>
      </c>
      <c r="H9" s="6" t="s">
        <v>40</v>
      </c>
      <c r="I9" s="8">
        <v>13364.3</v>
      </c>
    </row>
    <row r="10" spans="1:10" x14ac:dyDescent="0.25">
      <c r="A10" s="6" t="s">
        <v>49</v>
      </c>
      <c r="B10" s="6" t="s">
        <v>35</v>
      </c>
      <c r="C10" s="6" t="s">
        <v>36</v>
      </c>
      <c r="D10" s="6" t="s">
        <v>37</v>
      </c>
      <c r="E10" s="6" t="s">
        <v>38</v>
      </c>
      <c r="F10" s="7">
        <v>9</v>
      </c>
      <c r="G10" s="6" t="s">
        <v>39</v>
      </c>
      <c r="H10" s="6" t="s">
        <v>40</v>
      </c>
      <c r="I10" s="8">
        <v>13364.3</v>
      </c>
    </row>
    <row r="11" spans="1:10" x14ac:dyDescent="0.25">
      <c r="A11" s="6" t="s">
        <v>49</v>
      </c>
      <c r="B11" s="6" t="s">
        <v>35</v>
      </c>
      <c r="C11" s="6" t="s">
        <v>36</v>
      </c>
      <c r="D11" s="6" t="s">
        <v>37</v>
      </c>
      <c r="E11" s="6" t="s">
        <v>38</v>
      </c>
      <c r="F11" s="7">
        <v>10</v>
      </c>
      <c r="G11" s="6" t="s">
        <v>39</v>
      </c>
      <c r="H11" s="6" t="s">
        <v>40</v>
      </c>
      <c r="I11" s="8">
        <v>13364.3</v>
      </c>
    </row>
    <row r="12" spans="1:10" x14ac:dyDescent="0.25">
      <c r="A12" s="6" t="s">
        <v>49</v>
      </c>
      <c r="B12" s="6" t="s">
        <v>35</v>
      </c>
      <c r="C12" s="6" t="s">
        <v>36</v>
      </c>
      <c r="D12" s="6" t="s">
        <v>37</v>
      </c>
      <c r="E12" s="6" t="s">
        <v>38</v>
      </c>
      <c r="F12" s="7">
        <v>11</v>
      </c>
      <c r="G12" s="6" t="s">
        <v>39</v>
      </c>
      <c r="H12" s="6" t="s">
        <v>40</v>
      </c>
      <c r="I12" s="8">
        <v>13364.3</v>
      </c>
    </row>
    <row r="13" spans="1:10" x14ac:dyDescent="0.25">
      <c r="A13" s="6" t="s">
        <v>49</v>
      </c>
      <c r="B13" s="6" t="s">
        <v>35</v>
      </c>
      <c r="C13" s="6" t="s">
        <v>36</v>
      </c>
      <c r="D13" s="6" t="s">
        <v>37</v>
      </c>
      <c r="E13" s="6" t="s">
        <v>38</v>
      </c>
      <c r="F13" s="7">
        <v>12</v>
      </c>
      <c r="G13" s="6" t="s">
        <v>39</v>
      </c>
      <c r="H13" s="6" t="s">
        <v>40</v>
      </c>
      <c r="I13" s="8">
        <v>13364.3</v>
      </c>
      <c r="J13" s="18">
        <f>SUM(I2:I13)</f>
        <v>160371.59999999998</v>
      </c>
    </row>
    <row r="14" spans="1:10" x14ac:dyDescent="0.25">
      <c r="A14" s="9" t="s">
        <v>50</v>
      </c>
      <c r="B14" s="9" t="s">
        <v>35</v>
      </c>
      <c r="C14" s="9" t="s">
        <v>36</v>
      </c>
      <c r="D14" s="9" t="s">
        <v>41</v>
      </c>
      <c r="E14" s="9" t="s">
        <v>42</v>
      </c>
      <c r="F14" s="10">
        <v>7</v>
      </c>
      <c r="G14" s="9" t="s">
        <v>43</v>
      </c>
      <c r="H14" s="9" t="s">
        <v>40</v>
      </c>
      <c r="I14" s="11">
        <v>2232.42</v>
      </c>
    </row>
    <row r="15" spans="1:10" x14ac:dyDescent="0.25">
      <c r="A15" s="12" t="s">
        <v>50</v>
      </c>
      <c r="B15" s="12" t="s">
        <v>35</v>
      </c>
      <c r="C15" s="12" t="s">
        <v>36</v>
      </c>
      <c r="D15" s="12" t="s">
        <v>44</v>
      </c>
      <c r="E15" s="12" t="s">
        <v>45</v>
      </c>
      <c r="F15" s="13">
        <v>1</v>
      </c>
      <c r="G15" s="12" t="s">
        <v>39</v>
      </c>
      <c r="H15" s="12" t="s">
        <v>40</v>
      </c>
      <c r="I15" s="14">
        <v>466.55</v>
      </c>
    </row>
    <row r="16" spans="1:10" x14ac:dyDescent="0.25">
      <c r="A16" s="12" t="s">
        <v>50</v>
      </c>
      <c r="B16" s="12" t="s">
        <v>35</v>
      </c>
      <c r="C16" s="12" t="s">
        <v>36</v>
      </c>
      <c r="D16" s="12" t="s">
        <v>44</v>
      </c>
      <c r="E16" s="12" t="s">
        <v>45</v>
      </c>
      <c r="F16" s="13">
        <v>2</v>
      </c>
      <c r="G16" s="12" t="s">
        <v>39</v>
      </c>
      <c r="H16" s="12" t="s">
        <v>40</v>
      </c>
      <c r="I16" s="14">
        <v>466.55</v>
      </c>
    </row>
    <row r="17" spans="1:10" x14ac:dyDescent="0.25">
      <c r="A17" s="12" t="s">
        <v>50</v>
      </c>
      <c r="B17" s="12" t="s">
        <v>35</v>
      </c>
      <c r="C17" s="12" t="s">
        <v>36</v>
      </c>
      <c r="D17" s="12" t="s">
        <v>44</v>
      </c>
      <c r="E17" s="12" t="s">
        <v>45</v>
      </c>
      <c r="F17" s="13">
        <v>3</v>
      </c>
      <c r="G17" s="12" t="s">
        <v>39</v>
      </c>
      <c r="H17" s="12" t="s">
        <v>40</v>
      </c>
      <c r="I17" s="14">
        <v>466.55</v>
      </c>
    </row>
    <row r="18" spans="1:10" x14ac:dyDescent="0.25">
      <c r="A18" s="12" t="s">
        <v>50</v>
      </c>
      <c r="B18" s="12" t="s">
        <v>35</v>
      </c>
      <c r="C18" s="12" t="s">
        <v>36</v>
      </c>
      <c r="D18" s="12" t="s">
        <v>44</v>
      </c>
      <c r="E18" s="12" t="s">
        <v>45</v>
      </c>
      <c r="F18" s="13">
        <v>4</v>
      </c>
      <c r="G18" s="12" t="s">
        <v>39</v>
      </c>
      <c r="H18" s="12" t="s">
        <v>40</v>
      </c>
      <c r="I18" s="14">
        <v>466.55</v>
      </c>
    </row>
    <row r="19" spans="1:10" x14ac:dyDescent="0.25">
      <c r="A19" s="12" t="s">
        <v>50</v>
      </c>
      <c r="B19" s="12" t="s">
        <v>35</v>
      </c>
      <c r="C19" s="12" t="s">
        <v>36</v>
      </c>
      <c r="D19" s="12" t="s">
        <v>44</v>
      </c>
      <c r="E19" s="12" t="s">
        <v>45</v>
      </c>
      <c r="F19" s="13">
        <v>5</v>
      </c>
      <c r="G19" s="12" t="s">
        <v>39</v>
      </c>
      <c r="H19" s="12" t="s">
        <v>40</v>
      </c>
      <c r="I19" s="14">
        <v>466.55</v>
      </c>
    </row>
    <row r="20" spans="1:10" x14ac:dyDescent="0.25">
      <c r="A20" s="12" t="s">
        <v>50</v>
      </c>
      <c r="B20" s="12" t="s">
        <v>35</v>
      </c>
      <c r="C20" s="12" t="s">
        <v>36</v>
      </c>
      <c r="D20" s="12" t="s">
        <v>44</v>
      </c>
      <c r="E20" s="12" t="s">
        <v>45</v>
      </c>
      <c r="F20" s="13">
        <v>6</v>
      </c>
      <c r="G20" s="12" t="s">
        <v>39</v>
      </c>
      <c r="H20" s="12" t="s">
        <v>40</v>
      </c>
      <c r="I20" s="14">
        <v>466.55</v>
      </c>
    </row>
    <row r="21" spans="1:10" x14ac:dyDescent="0.25">
      <c r="A21" s="12" t="s">
        <v>50</v>
      </c>
      <c r="B21" s="12" t="s">
        <v>35</v>
      </c>
      <c r="C21" s="12" t="s">
        <v>36</v>
      </c>
      <c r="D21" s="12" t="s">
        <v>44</v>
      </c>
      <c r="E21" s="12" t="s">
        <v>45</v>
      </c>
      <c r="F21" s="13">
        <v>7</v>
      </c>
      <c r="G21" s="12" t="s">
        <v>39</v>
      </c>
      <c r="H21" s="12" t="s">
        <v>40</v>
      </c>
      <c r="I21" s="14">
        <v>466.55</v>
      </c>
    </row>
    <row r="22" spans="1:10" x14ac:dyDescent="0.25">
      <c r="A22" s="12" t="s">
        <v>50</v>
      </c>
      <c r="B22" s="12" t="s">
        <v>35</v>
      </c>
      <c r="C22" s="12" t="s">
        <v>36</v>
      </c>
      <c r="D22" s="12" t="s">
        <v>44</v>
      </c>
      <c r="E22" s="12" t="s">
        <v>45</v>
      </c>
      <c r="F22" s="13">
        <v>8</v>
      </c>
      <c r="G22" s="12" t="s">
        <v>39</v>
      </c>
      <c r="H22" s="12" t="s">
        <v>40</v>
      </c>
      <c r="I22" s="14">
        <v>466.55</v>
      </c>
    </row>
    <row r="23" spans="1:10" x14ac:dyDescent="0.25">
      <c r="A23" s="12" t="s">
        <v>50</v>
      </c>
      <c r="B23" s="12" t="s">
        <v>35</v>
      </c>
      <c r="C23" s="12" t="s">
        <v>36</v>
      </c>
      <c r="D23" s="12" t="s">
        <v>44</v>
      </c>
      <c r="E23" s="12" t="s">
        <v>45</v>
      </c>
      <c r="F23" s="13">
        <v>9</v>
      </c>
      <c r="G23" s="12" t="s">
        <v>39</v>
      </c>
      <c r="H23" s="12" t="s">
        <v>40</v>
      </c>
      <c r="I23" s="14">
        <v>466.55</v>
      </c>
    </row>
    <row r="24" spans="1:10" x14ac:dyDescent="0.25">
      <c r="A24" s="12" t="s">
        <v>50</v>
      </c>
      <c r="B24" s="12" t="s">
        <v>35</v>
      </c>
      <c r="C24" s="12" t="s">
        <v>36</v>
      </c>
      <c r="D24" s="12" t="s">
        <v>44</v>
      </c>
      <c r="E24" s="12" t="s">
        <v>45</v>
      </c>
      <c r="F24" s="13">
        <v>10</v>
      </c>
      <c r="G24" s="12" t="s">
        <v>39</v>
      </c>
      <c r="H24" s="12" t="s">
        <v>40</v>
      </c>
      <c r="I24" s="14">
        <v>466.55</v>
      </c>
    </row>
    <row r="25" spans="1:10" x14ac:dyDescent="0.25">
      <c r="A25" s="12" t="s">
        <v>50</v>
      </c>
      <c r="B25" s="12" t="s">
        <v>35</v>
      </c>
      <c r="C25" s="12" t="s">
        <v>36</v>
      </c>
      <c r="D25" s="12" t="s">
        <v>44</v>
      </c>
      <c r="E25" s="12" t="s">
        <v>45</v>
      </c>
      <c r="F25" s="13">
        <v>11</v>
      </c>
      <c r="G25" s="12" t="s">
        <v>39</v>
      </c>
      <c r="H25" s="12" t="s">
        <v>40</v>
      </c>
      <c r="I25" s="14">
        <v>466.55</v>
      </c>
    </row>
    <row r="26" spans="1:10" x14ac:dyDescent="0.25">
      <c r="A26" s="12" t="s">
        <v>50</v>
      </c>
      <c r="B26" s="12" t="s">
        <v>35</v>
      </c>
      <c r="C26" s="12" t="s">
        <v>36</v>
      </c>
      <c r="D26" s="12" t="s">
        <v>44</v>
      </c>
      <c r="E26" s="12" t="s">
        <v>45</v>
      </c>
      <c r="F26" s="13">
        <v>12</v>
      </c>
      <c r="G26" s="12" t="s">
        <v>39</v>
      </c>
      <c r="H26" s="12" t="s">
        <v>40</v>
      </c>
      <c r="I26" s="14">
        <v>466.55</v>
      </c>
      <c r="J26" s="18">
        <f>SUM(I15:I26)</f>
        <v>5598.6000000000013</v>
      </c>
    </row>
    <row r="27" spans="1:10" x14ac:dyDescent="0.25">
      <c r="A27" s="9" t="s">
        <v>50</v>
      </c>
      <c r="B27" s="15" t="s">
        <v>35</v>
      </c>
      <c r="C27" s="15" t="s">
        <v>36</v>
      </c>
      <c r="D27" s="15" t="s">
        <v>46</v>
      </c>
      <c r="E27" s="15" t="s">
        <v>47</v>
      </c>
      <c r="F27" s="16">
        <v>7</v>
      </c>
      <c r="G27" s="15" t="s">
        <v>43</v>
      </c>
      <c r="H27" s="15" t="s">
        <v>40</v>
      </c>
      <c r="I27" s="17">
        <v>346.61</v>
      </c>
    </row>
    <row r="28" spans="1:10" x14ac:dyDescent="0.25">
      <c r="A28" s="9" t="s">
        <v>50</v>
      </c>
      <c r="B28" s="9" t="s">
        <v>35</v>
      </c>
      <c r="C28" s="9" t="s">
        <v>36</v>
      </c>
      <c r="D28" s="9" t="s">
        <v>41</v>
      </c>
      <c r="E28" s="9" t="s">
        <v>42</v>
      </c>
      <c r="F28" s="10">
        <v>4</v>
      </c>
      <c r="G28" s="9" t="s">
        <v>43</v>
      </c>
      <c r="H28" s="9" t="s">
        <v>40</v>
      </c>
      <c r="I28" s="11">
        <v>216.2</v>
      </c>
    </row>
    <row r="29" spans="1:10" x14ac:dyDescent="0.25">
      <c r="A29" s="9" t="s">
        <v>50</v>
      </c>
      <c r="B29" s="9" t="s">
        <v>35</v>
      </c>
      <c r="C29" s="9" t="s">
        <v>36</v>
      </c>
      <c r="D29" s="9" t="s">
        <v>46</v>
      </c>
      <c r="E29" s="9" t="s">
        <v>47</v>
      </c>
      <c r="F29" s="10">
        <v>4</v>
      </c>
      <c r="G29" s="9" t="s">
        <v>43</v>
      </c>
      <c r="H29" s="9" t="s">
        <v>40</v>
      </c>
      <c r="I29" s="11">
        <v>36.799999999999997</v>
      </c>
    </row>
  </sheetData>
  <printOptions horizontalCentered="1"/>
  <pageMargins left="0.25" right="0.25" top="0.75" bottom="0.75" header="0.25" footer="0.25"/>
  <pageSetup scale="85" orientation="landscape" r:id="rId1"/>
  <headerFooter>
    <oddHeader>&amp;R&amp;"Times New Roman,Bold"KyPSC Case No. 2022-00372
AG-DR-01-096 Attach 19
Page &amp;P of &amp;N</oddHeader>
    <oddFooter>&amp;R&amp;F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Normand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C09AB4-41C6-48B9-A992-DC1B31A01F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FC8F9B-11F4-4788-9C4D-6CE310AAB631}">
  <ds:schemaRefs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745fd72d-7e83-4669-aadd-86863736241e"/>
    <ds:schemaRef ds:uri="5ba878c6-b33b-4b7d-8b1a-66240161f50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6587C78-2764-4137-992A-6D54B2C7F9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 of Prop Insurance</vt:lpstr>
      <vt:lpstr>0924000</vt:lpstr>
      <vt:lpstr>0924980</vt:lpstr>
      <vt:lpstr>Insurance Detail</vt:lpstr>
      <vt:lpstr>'0924000'!Print_Area</vt:lpstr>
      <vt:lpstr>'0924980'!Print_Area</vt:lpstr>
      <vt:lpstr>'Summary of Prop Insurance'!Print_Area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smb9543</dc:creator>
  <cp:lastModifiedBy>D'Ascenzo, Rocco</cp:lastModifiedBy>
  <cp:lastPrinted>2023-01-25T19:26:19Z</cp:lastPrinted>
  <dcterms:created xsi:type="dcterms:W3CDTF">2010-06-09T14:51:53Z</dcterms:created>
  <dcterms:modified xsi:type="dcterms:W3CDTF">2023-01-25T19:26:22Z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0x0101005C6E46BEEC65514998BA1B34889D3D88</vt:lpwstr>
  </property>
</Properties>
</file>