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6273422D-7CA1-40D6-9F08-5F22842382C7}" xr6:coauthVersionLast="47" xr6:coauthVersionMax="47" xr10:uidLastSave="{00000000-0000-0000-0000-000000000000}"/>
  <bookViews>
    <workbookView xWindow="-120" yWindow="-120" windowWidth="29040" windowHeight="15840" xr2:uid="{83B2B9E9-46FE-41D0-8E72-161D3C476B64}"/>
  </bookViews>
  <sheets>
    <sheet name="Schedule J" sheetId="1" r:id="rId1"/>
  </sheets>
  <definedNames>
    <definedName name="_xlnm.Print_Titles" localSheetId="0">'Schedule J'!$1:$11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77" i="1" l="1"/>
  <c r="K277" i="1"/>
  <c r="J277" i="1"/>
  <c r="L276" i="1"/>
  <c r="K276" i="1"/>
  <c r="J276" i="1"/>
  <c r="P64" i="1"/>
  <c r="O64" i="1"/>
  <c r="N64" i="1"/>
  <c r="L64" i="1"/>
  <c r="K64" i="1"/>
  <c r="J64" i="1"/>
  <c r="P63" i="1"/>
  <c r="O63" i="1"/>
  <c r="N63" i="1"/>
  <c r="L63" i="1"/>
  <c r="K63" i="1"/>
  <c r="J63" i="1"/>
  <c r="P62" i="1"/>
  <c r="O62" i="1"/>
  <c r="N62" i="1"/>
  <c r="L62" i="1"/>
  <c r="K62" i="1"/>
  <c r="J62" i="1"/>
  <c r="P118" i="1"/>
  <c r="O118" i="1"/>
  <c r="N118" i="1"/>
  <c r="L118" i="1"/>
  <c r="K118" i="1"/>
  <c r="J118" i="1"/>
  <c r="P117" i="1"/>
  <c r="O117" i="1"/>
  <c r="N117" i="1"/>
  <c r="L117" i="1"/>
  <c r="K117" i="1"/>
  <c r="J117" i="1"/>
  <c r="P116" i="1"/>
  <c r="O116" i="1"/>
  <c r="N116" i="1"/>
  <c r="L116" i="1"/>
  <c r="K116" i="1"/>
  <c r="J116" i="1"/>
  <c r="P171" i="1"/>
  <c r="O171" i="1"/>
  <c r="N171" i="1"/>
  <c r="P170" i="1"/>
  <c r="O170" i="1"/>
  <c r="N170" i="1"/>
  <c r="L171" i="1"/>
  <c r="K171" i="1"/>
  <c r="J171" i="1"/>
  <c r="L170" i="1"/>
  <c r="K170" i="1"/>
  <c r="J170" i="1"/>
  <c r="L224" i="1"/>
  <c r="K224" i="1"/>
  <c r="J224" i="1"/>
  <c r="L223" i="1"/>
  <c r="K223" i="1"/>
  <c r="J223" i="1"/>
  <c r="J274" i="1"/>
  <c r="K274" i="1"/>
  <c r="K270" i="1"/>
  <c r="J262" i="1"/>
  <c r="K262" i="1"/>
  <c r="L262" i="1"/>
  <c r="K258" i="1"/>
  <c r="J258" i="1"/>
  <c r="L258" i="1"/>
  <c r="K254" i="1"/>
  <c r="J254" i="1"/>
  <c r="K250" i="1"/>
  <c r="J246" i="1"/>
  <c r="J242" i="1"/>
  <c r="K242" i="1"/>
  <c r="K238" i="1"/>
  <c r="J230" i="1"/>
  <c r="K230" i="1"/>
  <c r="K221" i="1"/>
  <c r="J221" i="1"/>
  <c r="K217" i="1"/>
  <c r="J213" i="1"/>
  <c r="J209" i="1"/>
  <c r="K209" i="1"/>
  <c r="K205" i="1"/>
  <c r="J197" i="1"/>
  <c r="O197" i="1"/>
  <c r="N197" i="1"/>
  <c r="R197" i="1" s="1"/>
  <c r="O193" i="1"/>
  <c r="K193" i="1"/>
  <c r="O189" i="1"/>
  <c r="S189" i="1" s="1"/>
  <c r="K189" i="1"/>
  <c r="O185" i="1"/>
  <c r="N185" i="1"/>
  <c r="K185" i="1"/>
  <c r="O181" i="1"/>
  <c r="K181" i="1"/>
  <c r="N181" i="1"/>
  <c r="J181" i="1"/>
  <c r="L181" i="1" s="1"/>
  <c r="N177" i="1"/>
  <c r="J168" i="1"/>
  <c r="O168" i="1"/>
  <c r="S168" i="1" s="1"/>
  <c r="N168" i="1"/>
  <c r="K168" i="1"/>
  <c r="O164" i="1"/>
  <c r="K164" i="1"/>
  <c r="J164" i="1"/>
  <c r="O160" i="1"/>
  <c r="S160" i="1" s="1"/>
  <c r="K160" i="1"/>
  <c r="J160" i="1"/>
  <c r="O156" i="1"/>
  <c r="K156" i="1"/>
  <c r="S156" i="1" s="1"/>
  <c r="L156" i="1"/>
  <c r="O152" i="1"/>
  <c r="N152" i="1"/>
  <c r="K152" i="1"/>
  <c r="K148" i="1"/>
  <c r="O148" i="1"/>
  <c r="S148" i="1" s="1"/>
  <c r="N148" i="1"/>
  <c r="R148" i="1" s="1"/>
  <c r="J148" i="1"/>
  <c r="N144" i="1"/>
  <c r="K144" i="1"/>
  <c r="J144" i="1"/>
  <c r="R144" i="1" s="1"/>
  <c r="N140" i="1"/>
  <c r="O140" i="1"/>
  <c r="P140" i="1"/>
  <c r="K140" i="1"/>
  <c r="J140" i="1"/>
  <c r="J136" i="1"/>
  <c r="O136" i="1"/>
  <c r="N136" i="1"/>
  <c r="R136" i="1" s="1"/>
  <c r="K136" i="1"/>
  <c r="L136" i="1"/>
  <c r="O132" i="1"/>
  <c r="J132" i="1"/>
  <c r="L128" i="1"/>
  <c r="O128" i="1"/>
  <c r="P128" i="1"/>
  <c r="K128" i="1"/>
  <c r="K114" i="1"/>
  <c r="P114" i="1"/>
  <c r="O114" i="1"/>
  <c r="N114" i="1"/>
  <c r="R114" i="1" s="1"/>
  <c r="J114" i="1"/>
  <c r="O110" i="1"/>
  <c r="S110" i="1" s="1"/>
  <c r="N110" i="1"/>
  <c r="L110" i="1"/>
  <c r="K110" i="1"/>
  <c r="J110" i="1"/>
  <c r="N106" i="1"/>
  <c r="O106" i="1"/>
  <c r="J106" i="1"/>
  <c r="J102" i="1"/>
  <c r="O102" i="1"/>
  <c r="N102" i="1"/>
  <c r="R102" i="1" s="1"/>
  <c r="K102" i="1"/>
  <c r="L102" i="1"/>
  <c r="O98" i="1"/>
  <c r="S98" i="1" s="1"/>
  <c r="N98" i="1"/>
  <c r="K98" i="1"/>
  <c r="J98" i="1"/>
  <c r="O94" i="1"/>
  <c r="S94" i="1" s="1"/>
  <c r="P94" i="1"/>
  <c r="K94" i="1"/>
  <c r="O90" i="1"/>
  <c r="S90" i="1" s="1"/>
  <c r="K90" i="1"/>
  <c r="O86" i="1"/>
  <c r="N86" i="1"/>
  <c r="K86" i="1"/>
  <c r="K82" i="1"/>
  <c r="O82" i="1"/>
  <c r="N82" i="1"/>
  <c r="R82" i="1" s="1"/>
  <c r="J82" i="1"/>
  <c r="O78" i="1"/>
  <c r="S78" i="1" s="1"/>
  <c r="N78" i="1"/>
  <c r="R78" i="1" s="1"/>
  <c r="K78" i="1"/>
  <c r="J78" i="1"/>
  <c r="N74" i="1"/>
  <c r="O74" i="1"/>
  <c r="P74" i="1"/>
  <c r="J74" i="1"/>
  <c r="J70" i="1"/>
  <c r="L60" i="1"/>
  <c r="O60" i="1"/>
  <c r="P60" i="1"/>
  <c r="K60" i="1"/>
  <c r="O56" i="1"/>
  <c r="S56" i="1" s="1"/>
  <c r="K56" i="1"/>
  <c r="L56" i="1"/>
  <c r="O52" i="1"/>
  <c r="N52" i="1"/>
  <c r="K52" i="1"/>
  <c r="O48" i="1"/>
  <c r="S48" i="1" s="1"/>
  <c r="K48" i="1"/>
  <c r="P48" i="1"/>
  <c r="N48" i="1"/>
  <c r="R48" i="1" s="1"/>
  <c r="J48" i="1"/>
  <c r="N44" i="1"/>
  <c r="L44" i="1"/>
  <c r="K44" i="1"/>
  <c r="J44" i="1"/>
  <c r="R44" i="1" s="1"/>
  <c r="N40" i="1"/>
  <c r="O40" i="1"/>
  <c r="P40" i="1"/>
  <c r="K40" i="1"/>
  <c r="J40" i="1"/>
  <c r="J36" i="1"/>
  <c r="O36" i="1"/>
  <c r="S36" i="1" s="1"/>
  <c r="N36" i="1"/>
  <c r="K36" i="1"/>
  <c r="P32" i="1"/>
  <c r="O32" i="1"/>
  <c r="S32" i="1" s="1"/>
  <c r="K32" i="1"/>
  <c r="J32" i="1"/>
  <c r="K28" i="1"/>
  <c r="O24" i="1"/>
  <c r="N24" i="1"/>
  <c r="K24" i="1"/>
  <c r="P24" i="1"/>
  <c r="J24" i="1"/>
  <c r="J20" i="1"/>
  <c r="O20" i="1"/>
  <c r="N20" i="1"/>
  <c r="R20" i="1" s="1"/>
  <c r="K20" i="1"/>
  <c r="L20" i="1"/>
  <c r="O16" i="1"/>
  <c r="S193" i="1" l="1"/>
  <c r="S136" i="1"/>
  <c r="R110" i="1"/>
  <c r="R98" i="1"/>
  <c r="S60" i="1"/>
  <c r="S52" i="1"/>
  <c r="S20" i="1"/>
  <c r="R24" i="1"/>
  <c r="S24" i="1"/>
  <c r="R140" i="1"/>
  <c r="J185" i="1"/>
  <c r="L185" i="1" s="1"/>
  <c r="K197" i="1"/>
  <c r="P197" i="1"/>
  <c r="J86" i="1"/>
  <c r="L86" i="1"/>
  <c r="R106" i="1"/>
  <c r="K266" i="1"/>
  <c r="N28" i="1"/>
  <c r="S40" i="1"/>
  <c r="S82" i="1"/>
  <c r="S86" i="1"/>
  <c r="S102" i="1"/>
  <c r="K106" i="1"/>
  <c r="S106" i="1" s="1"/>
  <c r="N156" i="1"/>
  <c r="P156" i="1"/>
  <c r="T156" i="1" s="1"/>
  <c r="K225" i="1"/>
  <c r="R185" i="1"/>
  <c r="P185" i="1"/>
  <c r="T185" i="1" s="1"/>
  <c r="S185" i="1"/>
  <c r="S197" i="1"/>
  <c r="J217" i="1"/>
  <c r="L217" i="1"/>
  <c r="J238" i="1"/>
  <c r="L238" i="1"/>
  <c r="K246" i="1"/>
  <c r="L246" i="1"/>
  <c r="P20" i="1"/>
  <c r="T20" i="1" s="1"/>
  <c r="S16" i="1"/>
  <c r="O28" i="1"/>
  <c r="S28" i="1" s="1"/>
  <c r="P82" i="1"/>
  <c r="R86" i="1"/>
  <c r="L90" i="1"/>
  <c r="P106" i="1"/>
  <c r="N124" i="1"/>
  <c r="J128" i="1"/>
  <c r="S140" i="1"/>
  <c r="L144" i="1"/>
  <c r="L28" i="1"/>
  <c r="J16" i="1"/>
  <c r="L24" i="1"/>
  <c r="T24" i="1" s="1"/>
  <c r="P28" i="1"/>
  <c r="O44" i="1"/>
  <c r="S44" i="1" s="1"/>
  <c r="N56" i="1"/>
  <c r="P56" i="1"/>
  <c r="T56" i="1" s="1"/>
  <c r="J60" i="1"/>
  <c r="O70" i="1"/>
  <c r="R74" i="1"/>
  <c r="P160" i="1"/>
  <c r="K201" i="1"/>
  <c r="L209" i="1"/>
  <c r="K16" i="1"/>
  <c r="N32" i="1"/>
  <c r="R32" i="1" s="1"/>
  <c r="L36" i="1"/>
  <c r="P44" i="1"/>
  <c r="T44" i="1" s="1"/>
  <c r="K74" i="1"/>
  <c r="S74" i="1" s="1"/>
  <c r="N90" i="1"/>
  <c r="P90" i="1"/>
  <c r="T90" i="1" s="1"/>
  <c r="J94" i="1"/>
  <c r="L114" i="1"/>
  <c r="T114" i="1" s="1"/>
  <c r="O144" i="1"/>
  <c r="S144" i="1" s="1"/>
  <c r="J152" i="1"/>
  <c r="L152" i="1"/>
  <c r="N164" i="1"/>
  <c r="R164" i="1" s="1"/>
  <c r="O177" i="1"/>
  <c r="P177" i="1" s="1"/>
  <c r="N189" i="1"/>
  <c r="J193" i="1"/>
  <c r="L193" i="1" s="1"/>
  <c r="L230" i="1"/>
  <c r="J270" i="1"/>
  <c r="L270" i="1"/>
  <c r="T128" i="1"/>
  <c r="K132" i="1"/>
  <c r="S132" i="1" s="1"/>
  <c r="L132" i="1"/>
  <c r="S164" i="1"/>
  <c r="L168" i="1"/>
  <c r="R181" i="1"/>
  <c r="P181" i="1"/>
  <c r="T181" i="1" s="1"/>
  <c r="K234" i="1"/>
  <c r="K278" i="1" s="1"/>
  <c r="L234" i="1"/>
  <c r="J250" i="1"/>
  <c r="L250" i="1"/>
  <c r="L266" i="1"/>
  <c r="N16" i="1"/>
  <c r="J28" i="1"/>
  <c r="R36" i="1"/>
  <c r="R40" i="1"/>
  <c r="J52" i="1"/>
  <c r="R52" i="1" s="1"/>
  <c r="L52" i="1"/>
  <c r="T60" i="1"/>
  <c r="L78" i="1"/>
  <c r="S114" i="1"/>
  <c r="S128" i="1"/>
  <c r="N132" i="1"/>
  <c r="R132" i="1" s="1"/>
  <c r="P148" i="1"/>
  <c r="R152" i="1"/>
  <c r="S152" i="1"/>
  <c r="R168" i="1"/>
  <c r="S181" i="1"/>
  <c r="L197" i="1"/>
  <c r="J205" i="1"/>
  <c r="L205" i="1" s="1"/>
  <c r="K213" i="1"/>
  <c r="L213" i="1" s="1"/>
  <c r="L32" i="1"/>
  <c r="T32" i="1" s="1"/>
  <c r="P36" i="1"/>
  <c r="T36" i="1" s="1"/>
  <c r="J56" i="1"/>
  <c r="N60" i="1"/>
  <c r="K70" i="1"/>
  <c r="J90" i="1"/>
  <c r="N94" i="1"/>
  <c r="R94" i="1" s="1"/>
  <c r="L98" i="1"/>
  <c r="P102" i="1"/>
  <c r="T102" i="1" s="1"/>
  <c r="J124" i="1"/>
  <c r="N128" i="1"/>
  <c r="P136" i="1"/>
  <c r="T136" i="1" s="1"/>
  <c r="J156" i="1"/>
  <c r="N160" i="1"/>
  <c r="R160" i="1" s="1"/>
  <c r="L164" i="1"/>
  <c r="P168" i="1"/>
  <c r="T168" i="1" s="1"/>
  <c r="J189" i="1"/>
  <c r="L189" i="1" s="1"/>
  <c r="N193" i="1"/>
  <c r="K124" i="1"/>
  <c r="J177" i="1"/>
  <c r="J201" i="1"/>
  <c r="L201" i="1" s="1"/>
  <c r="J234" i="1"/>
  <c r="J266" i="1"/>
  <c r="L40" i="1"/>
  <c r="T40" i="1" s="1"/>
  <c r="N70" i="1"/>
  <c r="L74" i="1"/>
  <c r="T74" i="1" s="1"/>
  <c r="P78" i="1"/>
  <c r="L106" i="1"/>
  <c r="P110" i="1"/>
  <c r="T110" i="1" s="1"/>
  <c r="L140" i="1"/>
  <c r="T140" i="1" s="1"/>
  <c r="P144" i="1"/>
  <c r="T144" i="1" s="1"/>
  <c r="K177" i="1"/>
  <c r="L221" i="1"/>
  <c r="L242" i="1"/>
  <c r="L254" i="1"/>
  <c r="L274" i="1"/>
  <c r="L94" i="1"/>
  <c r="T94" i="1" s="1"/>
  <c r="P98" i="1"/>
  <c r="T98" i="1" s="1"/>
  <c r="P132" i="1"/>
  <c r="L160" i="1"/>
  <c r="P164" i="1"/>
  <c r="L48" i="1"/>
  <c r="T48" i="1" s="1"/>
  <c r="P52" i="1"/>
  <c r="T52" i="1" s="1"/>
  <c r="L82" i="1"/>
  <c r="P86" i="1"/>
  <c r="T86" i="1" s="1"/>
  <c r="O124" i="1"/>
  <c r="L148" i="1"/>
  <c r="P152" i="1"/>
  <c r="J278" i="1" l="1"/>
  <c r="T164" i="1"/>
  <c r="T152" i="1"/>
  <c r="K172" i="1"/>
  <c r="R128" i="1"/>
  <c r="T78" i="1"/>
  <c r="R60" i="1"/>
  <c r="R56" i="1"/>
  <c r="T28" i="1"/>
  <c r="R90" i="1"/>
  <c r="T82" i="1"/>
  <c r="S64" i="1"/>
  <c r="R16" i="1"/>
  <c r="J225" i="1"/>
  <c r="T148" i="1"/>
  <c r="L278" i="1"/>
  <c r="P124" i="1"/>
  <c r="L177" i="1"/>
  <c r="T177" i="1" s="1"/>
  <c r="S70" i="1"/>
  <c r="S118" i="1"/>
  <c r="R124" i="1"/>
  <c r="N172" i="1"/>
  <c r="L70" i="1"/>
  <c r="P70" i="1"/>
  <c r="P16" i="1"/>
  <c r="O172" i="1"/>
  <c r="S172" i="1" s="1"/>
  <c r="S124" i="1"/>
  <c r="R193" i="1"/>
  <c r="P193" i="1"/>
  <c r="T193" i="1" s="1"/>
  <c r="R189" i="1"/>
  <c r="P189" i="1"/>
  <c r="T189" i="1" s="1"/>
  <c r="T106" i="1"/>
  <c r="R156" i="1"/>
  <c r="R28" i="1"/>
  <c r="L225" i="1"/>
  <c r="T132" i="1"/>
  <c r="R118" i="1"/>
  <c r="R70" i="1"/>
  <c r="J172" i="1"/>
  <c r="S177" i="1"/>
  <c r="T160" i="1"/>
  <c r="L16" i="1"/>
  <c r="L124" i="1"/>
  <c r="L172" i="1" s="1"/>
  <c r="T197" i="1"/>
  <c r="R177" i="1"/>
  <c r="R64" i="1" l="1"/>
  <c r="T118" i="1"/>
  <c r="T70" i="1"/>
  <c r="P172" i="1"/>
  <c r="T172" i="1" s="1"/>
  <c r="T124" i="1"/>
  <c r="R172" i="1"/>
  <c r="T16" i="1"/>
  <c r="T64" i="1"/>
</calcChain>
</file>

<file path=xl/sharedStrings.xml><?xml version="1.0" encoding="utf-8"?>
<sst xmlns="http://schemas.openxmlformats.org/spreadsheetml/2006/main" count="168" uniqueCount="25">
  <si>
    <t>Duke Energy Kentucky - Electric</t>
  </si>
  <si>
    <t>Monthly Payroll Variance Analysis</t>
  </si>
  <si>
    <t>Note: Payroll dollars are provided as all labor charged to Kentucky Electric, regardless of account (Capital and O&amp;M) or payroll company.  Does not include loaders (benefits, incentives, taxes).</t>
  </si>
  <si>
    <t>Employee counts are for Duke Energy Kentucky payroll company only. We do not budget number of employees; therefore, only actual employee counts are provided.</t>
  </si>
  <si>
    <t>Number of Full-Time Employees</t>
  </si>
  <si>
    <t>Number of Part-Time Employees</t>
  </si>
  <si>
    <t>Monthly Budget</t>
  </si>
  <si>
    <t>Monthly Actual</t>
  </si>
  <si>
    <t>Variance Percent</t>
  </si>
  <si>
    <t>Month</t>
  </si>
  <si>
    <t>Employee Group</t>
  </si>
  <si>
    <t>Budgeted</t>
  </si>
  <si>
    <t>Actual</t>
  </si>
  <si>
    <t>Regular</t>
  </si>
  <si>
    <t>OT</t>
  </si>
  <si>
    <t>Total</t>
  </si>
  <si>
    <t>Union</t>
  </si>
  <si>
    <t>Non-Union</t>
  </si>
  <si>
    <t>YTD - 19</t>
  </si>
  <si>
    <t>YTD - 20</t>
  </si>
  <si>
    <t>YTD - 21</t>
  </si>
  <si>
    <t>Base Period</t>
  </si>
  <si>
    <t>Forecast Period</t>
  </si>
  <si>
    <t>No YTD total variances are above the 5% threshold.</t>
  </si>
  <si>
    <t>Case No. 2022-00372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</si>
</sst>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30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1" applyNumberFormat="1" applyFont="1" applyAlignment="1">
      <alignment horizontal="left"/>
    </xf>
    <xf numFmtId="165" fontId="2" fillId="0" borderId="0" xfId="2" applyNumberFormat="1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5" fontId="2" fillId="0" borderId="1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Border="1" applyAlignment="1">
      <alignment horizontal="center"/>
    </xf>
    <xf numFmtId="165" fontId="0" fillId="0" borderId="0" xfId="2" applyNumberFormat="1" applyFont="1" applyBorder="1" applyAlignment="1">
      <alignment horizontal="center"/>
    </xf>
    <xf numFmtId="17" fontId="0" fillId="0" borderId="0" xfId="0" applyNumberFormat="1"/>
    <xf numFmtId="164" fontId="0" fillId="0" borderId="0" xfId="1" applyNumberFormat="1" applyFont="1"/>
    <xf numFmtId="165" fontId="0" fillId="0" borderId="0" xfId="2" applyNumberFormat="1" applyFont="1"/>
    <xf numFmtId="0" fontId="0" fillId="0" borderId="1" xfId="0" applyBorder="1"/>
    <xf numFmtId="164" fontId="0" fillId="0" borderId="1" xfId="1" applyNumberFormat="1" applyFont="1" applyBorder="1"/>
    <xf numFmtId="165" fontId="0" fillId="0" borderId="1" xfId="2" applyNumberFormat="1" applyFont="1" applyBorder="1"/>
    <xf numFmtId="17" fontId="0" fillId="0" borderId="0" xfId="0" quotePrefix="1" applyNumberFormat="1"/>
    <xf numFmtId="164" fontId="0" fillId="0" borderId="0" xfId="1" applyNumberFormat="1" applyFont="1" applyBorder="1"/>
    <xf numFmtId="164" fontId="0" fillId="0" borderId="0" xfId="1" applyNumberFormat="1" applyFont="1" applyFill="1" applyBorder="1"/>
    <xf numFmtId="0" fontId="2" fillId="0" borderId="1" xfId="0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/>
    </xf>
    <xf numFmtId="165" fontId="2" fillId="0" borderId="1" xfId="2" applyNumberFormat="1" applyFont="1" applyBorder="1" applyAlignment="1">
      <alignment horizontal="center"/>
    </xf>
    <xf numFmtId="0" fontId="5" fillId="0" borderId="0" xfId="3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</cellXfs>
  <cellStyles count="4">
    <cellStyle name="Comma" xfId="1" builtinId="3"/>
    <cellStyle name="Normal" xfId="0" builtinId="0"/>
    <cellStyle name="Normal 2" xfId="3" xr:uid="{9BA5948D-A9FD-4EF6-97FD-DE78EE8E1A0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34BBB-FFA6-4F01-A310-A4E586586063}">
  <dimension ref="A1:T278"/>
  <sheetViews>
    <sheetView tabSelected="1" view="pageLayout" zoomScaleNormal="90" workbookViewId="0">
      <selection sqref="A1:T1"/>
    </sheetView>
  </sheetViews>
  <sheetFormatPr defaultRowHeight="15" x14ac:dyDescent="0.25"/>
  <cols>
    <col min="1" max="1" width="14.42578125" customWidth="1"/>
    <col min="2" max="2" width="14.5703125" customWidth="1"/>
    <col min="3" max="3" width="0.85546875" customWidth="1"/>
    <col min="4" max="5" width="8.5703125" customWidth="1"/>
    <col min="6" max="6" width="0.85546875" customWidth="1"/>
    <col min="7" max="8" width="8.5703125" customWidth="1"/>
    <col min="9" max="9" width="0.85546875" customWidth="1"/>
    <col min="10" max="10" width="12" style="14" customWidth="1"/>
    <col min="11" max="11" width="11.85546875" style="14" customWidth="1"/>
    <col min="12" max="12" width="12.42578125" style="14" customWidth="1"/>
    <col min="13" max="13" width="0.85546875" customWidth="1"/>
    <col min="14" max="14" width="12" style="14" customWidth="1"/>
    <col min="15" max="15" width="11" style="14" customWidth="1"/>
    <col min="16" max="16" width="12.5703125" style="14" customWidth="1"/>
    <col min="17" max="17" width="0.85546875" customWidth="1"/>
    <col min="18" max="18" width="7.5703125" style="15" bestFit="1" customWidth="1"/>
    <col min="19" max="19" width="7.85546875" style="15" customWidth="1"/>
    <col min="20" max="20" width="7.5703125" style="15" customWidth="1"/>
  </cols>
  <sheetData>
    <row r="1" spans="1:20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0" x14ac:dyDescent="0.25">
      <c r="A2" s="27" t="s">
        <v>24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</row>
    <row r="3" spans="1:20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</row>
    <row r="4" spans="1:20" ht="30.6" customHeight="1" x14ac:dyDescent="0.25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</row>
    <row r="5" spans="1:20" ht="4.7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4.45" customHeight="1" x14ac:dyDescent="0.25">
      <c r="A6" s="29" t="s">
        <v>23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</row>
    <row r="7" spans="1:20" ht="7.3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x14ac:dyDescent="0.25">
      <c r="A8" s="25" t="s">
        <v>3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x14ac:dyDescent="0.25">
      <c r="A9" s="2"/>
      <c r="B9" s="2"/>
      <c r="C9" s="2"/>
      <c r="D9" s="2"/>
      <c r="E9" s="2"/>
      <c r="F9" s="2"/>
      <c r="G9" s="2"/>
      <c r="H9" s="2"/>
      <c r="I9" s="2"/>
      <c r="J9" s="3"/>
      <c r="K9" s="3"/>
      <c r="L9" s="3"/>
      <c r="M9" s="2"/>
      <c r="N9" s="3"/>
      <c r="O9" s="3"/>
      <c r="P9" s="3"/>
      <c r="Q9" s="2"/>
      <c r="R9" s="4"/>
      <c r="S9" s="4"/>
      <c r="T9" s="4"/>
    </row>
    <row r="10" spans="1:20" ht="27.95" customHeight="1" thickBot="1" x14ac:dyDescent="0.3">
      <c r="A10" s="5"/>
      <c r="B10" s="5"/>
      <c r="C10" s="5"/>
      <c r="D10" s="22" t="s">
        <v>4</v>
      </c>
      <c r="E10" s="22"/>
      <c r="F10" s="5"/>
      <c r="G10" s="22" t="s">
        <v>5</v>
      </c>
      <c r="H10" s="22"/>
      <c r="I10" s="5"/>
      <c r="J10" s="23" t="s">
        <v>6</v>
      </c>
      <c r="K10" s="23"/>
      <c r="L10" s="23"/>
      <c r="M10" s="5"/>
      <c r="N10" s="23" t="s">
        <v>7</v>
      </c>
      <c r="O10" s="23"/>
      <c r="P10" s="23"/>
      <c r="Q10" s="5"/>
      <c r="R10" s="24" t="s">
        <v>8</v>
      </c>
      <c r="S10" s="24"/>
      <c r="T10" s="24"/>
    </row>
    <row r="11" spans="1:20" ht="15.75" thickBot="1" x14ac:dyDescent="0.3">
      <c r="A11" s="6" t="s">
        <v>9</v>
      </c>
      <c r="B11" s="6" t="s">
        <v>10</v>
      </c>
      <c r="C11" s="7"/>
      <c r="D11" s="6" t="s">
        <v>11</v>
      </c>
      <c r="E11" s="6" t="s">
        <v>12</v>
      </c>
      <c r="F11" s="7"/>
      <c r="G11" s="6" t="s">
        <v>11</v>
      </c>
      <c r="H11" s="6" t="s">
        <v>12</v>
      </c>
      <c r="I11" s="7"/>
      <c r="J11" s="8" t="s">
        <v>13</v>
      </c>
      <c r="K11" s="8" t="s">
        <v>14</v>
      </c>
      <c r="L11" s="8" t="s">
        <v>15</v>
      </c>
      <c r="M11" s="7"/>
      <c r="N11" s="8" t="s">
        <v>13</v>
      </c>
      <c r="O11" s="8" t="s">
        <v>14</v>
      </c>
      <c r="P11" s="8" t="s">
        <v>15</v>
      </c>
      <c r="Q11" s="7"/>
      <c r="R11" s="9" t="s">
        <v>13</v>
      </c>
      <c r="S11" s="9" t="s">
        <v>14</v>
      </c>
      <c r="T11" s="9" t="s">
        <v>15</v>
      </c>
    </row>
    <row r="12" spans="1:20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1"/>
      <c r="K12" s="11"/>
      <c r="L12" s="11"/>
      <c r="M12" s="10"/>
      <c r="N12" s="11"/>
      <c r="O12" s="11"/>
      <c r="P12" s="11"/>
      <c r="Q12" s="10"/>
      <c r="R12" s="12"/>
      <c r="S12" s="12"/>
      <c r="T12" s="12"/>
    </row>
    <row r="14" spans="1:20" x14ac:dyDescent="0.25">
      <c r="A14" s="13">
        <v>43466</v>
      </c>
      <c r="B14" t="s">
        <v>16</v>
      </c>
      <c r="J14" s="14">
        <v>872140.21329999994</v>
      </c>
      <c r="K14" s="14">
        <v>147562.63370000001</v>
      </c>
      <c r="L14" s="14">
        <v>1019702.847</v>
      </c>
      <c r="N14" s="14">
        <v>1014755.85</v>
      </c>
      <c r="O14" s="14">
        <v>201263.01</v>
      </c>
      <c r="P14" s="14">
        <v>1216018.8599999999</v>
      </c>
    </row>
    <row r="15" spans="1:20" ht="15.75" thickBot="1" x14ac:dyDescent="0.3">
      <c r="A15" s="13">
        <v>43466</v>
      </c>
      <c r="B15" t="s">
        <v>17</v>
      </c>
      <c r="D15" s="16"/>
      <c r="E15" s="16"/>
      <c r="G15" s="16"/>
      <c r="H15" s="16"/>
      <c r="J15" s="17">
        <v>2237580.3152999999</v>
      </c>
      <c r="K15" s="17">
        <v>5962.5376999999999</v>
      </c>
      <c r="L15" s="17">
        <v>2243542.8530000001</v>
      </c>
      <c r="N15" s="17">
        <v>2068325.38</v>
      </c>
      <c r="O15" s="17">
        <v>6207.15</v>
      </c>
      <c r="P15" s="17">
        <v>2074532.5299999998</v>
      </c>
      <c r="R15" s="18"/>
      <c r="S15" s="18"/>
      <c r="T15" s="18"/>
    </row>
    <row r="16" spans="1:20" x14ac:dyDescent="0.25">
      <c r="A16" s="13"/>
      <c r="E16">
        <v>182</v>
      </c>
      <c r="H16">
        <v>0</v>
      </c>
      <c r="J16" s="14">
        <f>SUM(J14:J15)</f>
        <v>3109720.5285999998</v>
      </c>
      <c r="K16" s="14">
        <f>SUM(K14:K15)</f>
        <v>153525.17139999999</v>
      </c>
      <c r="L16" s="14">
        <f>SUM(L14:L15)</f>
        <v>3263245.7</v>
      </c>
      <c r="N16" s="14">
        <f>SUM(N14:N15)</f>
        <v>3083081.23</v>
      </c>
      <c r="O16" s="14">
        <f>SUM(O14:O15)</f>
        <v>207470.16</v>
      </c>
      <c r="P16" s="14">
        <f>SUM(P14:P15)</f>
        <v>3290551.3899999997</v>
      </c>
      <c r="R16" s="15">
        <f>+(N16-J16)/J16</f>
        <v>-8.5664606690534044E-3</v>
      </c>
      <c r="S16" s="15">
        <f t="shared" ref="S16" si="0">+(O16-K16)/K16</f>
        <v>0.35137553085317719</v>
      </c>
      <c r="T16" s="15">
        <f>+(P16-L16)/L16</f>
        <v>8.3676475847342651E-3</v>
      </c>
    </row>
    <row r="18" spans="1:20" x14ac:dyDescent="0.25">
      <c r="A18" s="13">
        <v>43497</v>
      </c>
      <c r="B18" t="s">
        <v>16</v>
      </c>
      <c r="J18" s="14">
        <v>805992.62190000003</v>
      </c>
      <c r="K18" s="14">
        <v>147810.05799999999</v>
      </c>
      <c r="L18" s="14">
        <v>953802.67989999999</v>
      </c>
      <c r="N18" s="14">
        <v>996887.28</v>
      </c>
      <c r="O18" s="14">
        <v>214875.39</v>
      </c>
      <c r="P18" s="14">
        <v>1211762.67</v>
      </c>
    </row>
    <row r="19" spans="1:20" ht="15.75" thickBot="1" x14ac:dyDescent="0.3">
      <c r="A19" s="13">
        <v>43497</v>
      </c>
      <c r="B19" t="s">
        <v>17</v>
      </c>
      <c r="D19" s="16"/>
      <c r="E19" s="16"/>
      <c r="G19" s="16"/>
      <c r="H19" s="16"/>
      <c r="J19" s="17">
        <v>2264295.8276999998</v>
      </c>
      <c r="K19" s="17">
        <v>5958.2246999999998</v>
      </c>
      <c r="L19" s="17">
        <v>2270254.0523999999</v>
      </c>
      <c r="N19" s="17">
        <v>2079516.52</v>
      </c>
      <c r="O19" s="17">
        <v>6397.19</v>
      </c>
      <c r="P19" s="17">
        <v>2085913.71</v>
      </c>
      <c r="R19" s="18"/>
      <c r="S19" s="18"/>
      <c r="T19" s="18"/>
    </row>
    <row r="20" spans="1:20" x14ac:dyDescent="0.25">
      <c r="A20" s="13"/>
      <c r="E20">
        <v>177</v>
      </c>
      <c r="H20">
        <v>0</v>
      </c>
      <c r="J20" s="14">
        <f t="shared" ref="J20:L20" si="1">SUM(J18:J19)</f>
        <v>3070288.4495999999</v>
      </c>
      <c r="K20" s="14">
        <f t="shared" si="1"/>
        <v>153768.28269999998</v>
      </c>
      <c r="L20" s="14">
        <f t="shared" si="1"/>
        <v>3224056.7322999998</v>
      </c>
      <c r="N20" s="14">
        <f t="shared" ref="N20:P20" si="2">SUM(N18:N19)</f>
        <v>3076403.8</v>
      </c>
      <c r="O20" s="14">
        <f t="shared" si="2"/>
        <v>221272.58000000002</v>
      </c>
      <c r="P20" s="14">
        <f t="shared" si="2"/>
        <v>3297676.38</v>
      </c>
      <c r="R20" s="15">
        <f>+(N20-J20)/J20</f>
        <v>1.9917836712692559E-3</v>
      </c>
      <c r="S20" s="15">
        <f t="shared" ref="S20" si="3">+(O20-K20)/K20</f>
        <v>0.43900013783531733</v>
      </c>
      <c r="T20" s="15">
        <f>+(P20-L20)/L20</f>
        <v>2.2834476503606933E-2</v>
      </c>
    </row>
    <row r="22" spans="1:20" x14ac:dyDescent="0.25">
      <c r="A22" s="13">
        <v>43525</v>
      </c>
      <c r="B22" t="s">
        <v>16</v>
      </c>
      <c r="J22" s="14">
        <v>1237133.6476</v>
      </c>
      <c r="K22" s="14">
        <v>224646.7274</v>
      </c>
      <c r="L22" s="14">
        <v>1461780.375</v>
      </c>
      <c r="N22" s="14">
        <v>1469801.21</v>
      </c>
      <c r="O22" s="14">
        <v>386301.86</v>
      </c>
      <c r="P22" s="14">
        <v>1856103.0699999998</v>
      </c>
    </row>
    <row r="23" spans="1:20" ht="15.75" thickBot="1" x14ac:dyDescent="0.3">
      <c r="A23" s="13">
        <v>43525</v>
      </c>
      <c r="B23" t="s">
        <v>17</v>
      </c>
      <c r="D23" s="16"/>
      <c r="E23" s="16"/>
      <c r="G23" s="16"/>
      <c r="H23" s="16"/>
      <c r="J23" s="17">
        <v>2361607.6090000002</v>
      </c>
      <c r="K23" s="17">
        <v>7014.3517000000002</v>
      </c>
      <c r="L23" s="17">
        <v>2368621.9607000002</v>
      </c>
      <c r="N23" s="17">
        <v>2218163.66</v>
      </c>
      <c r="O23" s="17">
        <v>9320.09</v>
      </c>
      <c r="P23" s="17">
        <v>2227483.75</v>
      </c>
      <c r="R23" s="18"/>
      <c r="S23" s="18"/>
      <c r="T23" s="18"/>
    </row>
    <row r="24" spans="1:20" x14ac:dyDescent="0.25">
      <c r="A24" s="13"/>
      <c r="E24">
        <v>172</v>
      </c>
      <c r="H24">
        <v>0</v>
      </c>
      <c r="J24" s="14">
        <f t="shared" ref="J24:L24" si="4">SUM(J22:J23)</f>
        <v>3598741.2566</v>
      </c>
      <c r="K24" s="14">
        <f t="shared" si="4"/>
        <v>231661.0791</v>
      </c>
      <c r="L24" s="14">
        <f t="shared" si="4"/>
        <v>3830402.3357000002</v>
      </c>
      <c r="N24" s="14">
        <f t="shared" ref="N24:P24" si="5">SUM(N22:N23)</f>
        <v>3687964.87</v>
      </c>
      <c r="O24" s="14">
        <f t="shared" si="5"/>
        <v>395621.95</v>
      </c>
      <c r="P24" s="14">
        <f t="shared" si="5"/>
        <v>4083586.82</v>
      </c>
      <c r="R24" s="15">
        <f>+(N24-J24)/J24</f>
        <v>2.4793005953502856E-2</v>
      </c>
      <c r="S24" s="15">
        <f t="shared" ref="S24" si="6">+(O24-K24)/K24</f>
        <v>0.70776183697747441</v>
      </c>
      <c r="T24" s="15">
        <f>+(P24-L24)/L24</f>
        <v>6.6098665913049734E-2</v>
      </c>
    </row>
    <row r="26" spans="1:20" x14ac:dyDescent="0.25">
      <c r="A26" s="13">
        <v>43556</v>
      </c>
      <c r="B26" t="s">
        <v>16</v>
      </c>
      <c r="J26" s="14">
        <v>928847.89630000002</v>
      </c>
      <c r="K26" s="14">
        <v>164405.86610000001</v>
      </c>
      <c r="L26" s="14">
        <v>1093253.7624000001</v>
      </c>
      <c r="N26" s="14">
        <v>1040559.62</v>
      </c>
      <c r="O26" s="14">
        <v>374225.62</v>
      </c>
      <c r="P26" s="14">
        <v>1414785.24</v>
      </c>
    </row>
    <row r="27" spans="1:20" ht="15.75" thickBot="1" x14ac:dyDescent="0.3">
      <c r="A27" s="13">
        <v>43556</v>
      </c>
      <c r="B27" t="s">
        <v>17</v>
      </c>
      <c r="D27" s="16"/>
      <c r="E27" s="16"/>
      <c r="G27" s="16"/>
      <c r="H27" s="16"/>
      <c r="J27" s="17">
        <v>2307096.7905000001</v>
      </c>
      <c r="K27" s="17">
        <v>6010.2326999999996</v>
      </c>
      <c r="L27" s="17">
        <v>2313107.0232000002</v>
      </c>
      <c r="N27" s="17">
        <v>2124769.307</v>
      </c>
      <c r="O27" s="17">
        <v>8020.28</v>
      </c>
      <c r="P27" s="17">
        <v>2132789.5869999998</v>
      </c>
      <c r="R27" s="18"/>
      <c r="S27" s="18"/>
      <c r="T27" s="18"/>
    </row>
    <row r="28" spans="1:20" x14ac:dyDescent="0.25">
      <c r="A28" s="13"/>
      <c r="E28">
        <v>176</v>
      </c>
      <c r="H28">
        <v>0</v>
      </c>
      <c r="J28" s="14">
        <f t="shared" ref="J28:L28" si="7">SUM(J26:J27)</f>
        <v>3235944.6868000003</v>
      </c>
      <c r="K28" s="14">
        <f t="shared" si="7"/>
        <v>170416.09880000001</v>
      </c>
      <c r="L28" s="14">
        <f t="shared" si="7"/>
        <v>3406360.7856000001</v>
      </c>
      <c r="N28" s="14">
        <f t="shared" ref="N28:P28" si="8">SUM(N26:N27)</f>
        <v>3165328.9270000001</v>
      </c>
      <c r="O28" s="14">
        <f t="shared" si="8"/>
        <v>382245.9</v>
      </c>
      <c r="P28" s="14">
        <f t="shared" si="8"/>
        <v>3547574.8269999996</v>
      </c>
      <c r="R28" s="15">
        <f>+(N28-J28)/J28</f>
        <v>-2.1822301255041376E-2</v>
      </c>
      <c r="S28" s="15">
        <f t="shared" ref="S28" si="9">+(O28-K28)/K28</f>
        <v>1.2430152003925583</v>
      </c>
      <c r="T28" s="15">
        <f>+(P28-L28)/L28</f>
        <v>4.145598493176815E-2</v>
      </c>
    </row>
    <row r="30" spans="1:20" x14ac:dyDescent="0.25">
      <c r="A30" s="13">
        <v>43586</v>
      </c>
      <c r="B30" t="s">
        <v>16</v>
      </c>
      <c r="J30" s="14">
        <v>870933.68400000001</v>
      </c>
      <c r="K30" s="14">
        <v>163290.33540000001</v>
      </c>
      <c r="L30" s="14">
        <v>1034224.0194</v>
      </c>
      <c r="N30" s="14">
        <v>994601.78</v>
      </c>
      <c r="O30" s="14">
        <v>353718.81</v>
      </c>
      <c r="P30" s="14">
        <v>1348320.59</v>
      </c>
    </row>
    <row r="31" spans="1:20" ht="15.75" thickBot="1" x14ac:dyDescent="0.3">
      <c r="A31" s="13">
        <v>43586</v>
      </c>
      <c r="B31" t="s">
        <v>17</v>
      </c>
      <c r="D31" s="16"/>
      <c r="E31" s="16"/>
      <c r="G31" s="16"/>
      <c r="H31" s="16"/>
      <c r="J31" s="17">
        <v>2299891.7185999998</v>
      </c>
      <c r="K31" s="17">
        <v>6061.9017000000003</v>
      </c>
      <c r="L31" s="17">
        <v>2305953.6202999996</v>
      </c>
      <c r="N31" s="17">
        <v>2090891.1</v>
      </c>
      <c r="O31" s="17">
        <v>8322.35</v>
      </c>
      <c r="P31" s="17">
        <v>2099213.4500000002</v>
      </c>
      <c r="R31" s="18"/>
      <c r="S31" s="18"/>
      <c r="T31" s="18"/>
    </row>
    <row r="32" spans="1:20" x14ac:dyDescent="0.25">
      <c r="A32" s="13"/>
      <c r="E32">
        <v>176</v>
      </c>
      <c r="H32">
        <v>0</v>
      </c>
      <c r="J32" s="14">
        <f t="shared" ref="J32:L32" si="10">SUM(J30:J31)</f>
        <v>3170825.4025999997</v>
      </c>
      <c r="K32" s="14">
        <f t="shared" si="10"/>
        <v>169352.2371</v>
      </c>
      <c r="L32" s="14">
        <f t="shared" si="10"/>
        <v>3340177.6396999997</v>
      </c>
      <c r="N32" s="14">
        <f t="shared" ref="N32:P32" si="11">SUM(N30:N31)</f>
        <v>3085492.88</v>
      </c>
      <c r="O32" s="14">
        <f t="shared" si="11"/>
        <v>362041.16</v>
      </c>
      <c r="P32" s="14">
        <f t="shared" si="11"/>
        <v>3447534.04</v>
      </c>
      <c r="R32" s="15">
        <f>+(N32-J32)/J32</f>
        <v>-2.6911769575842681E-2</v>
      </c>
      <c r="S32" s="15">
        <f t="shared" ref="S32" si="12">+(O32-K32)/K32</f>
        <v>1.1377996901583296</v>
      </c>
      <c r="T32" s="15">
        <f>+(P32-L32)/L32</f>
        <v>3.2140925387921168E-2</v>
      </c>
    </row>
    <row r="34" spans="1:20" x14ac:dyDescent="0.25">
      <c r="A34" s="13">
        <v>43617</v>
      </c>
      <c r="B34" t="s">
        <v>16</v>
      </c>
      <c r="J34" s="14">
        <v>904317.67180000001</v>
      </c>
      <c r="K34" s="14">
        <v>179542.39670000001</v>
      </c>
      <c r="L34" s="14">
        <v>1083860.0685000001</v>
      </c>
      <c r="N34" s="14">
        <v>1046838.64</v>
      </c>
      <c r="O34" s="14">
        <v>272483.40000000002</v>
      </c>
      <c r="P34" s="14">
        <v>1319322.04</v>
      </c>
    </row>
    <row r="35" spans="1:20" ht="15.75" thickBot="1" x14ac:dyDescent="0.3">
      <c r="A35" s="13">
        <v>43617</v>
      </c>
      <c r="B35" t="s">
        <v>17</v>
      </c>
      <c r="D35" s="16"/>
      <c r="E35" s="16"/>
      <c r="G35" s="16"/>
      <c r="H35" s="16"/>
      <c r="J35" s="17">
        <v>2349129.1052000001</v>
      </c>
      <c r="K35" s="17">
        <v>6047.5466999999999</v>
      </c>
      <c r="L35" s="17">
        <v>2355176.6518999999</v>
      </c>
      <c r="N35" s="17">
        <v>2221924.4</v>
      </c>
      <c r="O35" s="17">
        <v>3226.83</v>
      </c>
      <c r="P35" s="17">
        <v>2225151.23</v>
      </c>
      <c r="R35" s="18"/>
      <c r="S35" s="18"/>
      <c r="T35" s="18"/>
    </row>
    <row r="36" spans="1:20" x14ac:dyDescent="0.25">
      <c r="A36" s="13"/>
      <c r="E36">
        <v>175</v>
      </c>
      <c r="H36">
        <v>0</v>
      </c>
      <c r="J36" s="14">
        <f t="shared" ref="J36:L36" si="13">SUM(J34:J35)</f>
        <v>3253446.7770000002</v>
      </c>
      <c r="K36" s="14">
        <f t="shared" si="13"/>
        <v>185589.94340000002</v>
      </c>
      <c r="L36" s="14">
        <f t="shared" si="13"/>
        <v>3439036.7204</v>
      </c>
      <c r="N36" s="14">
        <f t="shared" ref="N36:P36" si="14">SUM(N34:N35)</f>
        <v>3268763.04</v>
      </c>
      <c r="O36" s="14">
        <f t="shared" si="14"/>
        <v>275710.23000000004</v>
      </c>
      <c r="P36" s="14">
        <f t="shared" si="14"/>
        <v>3544473.27</v>
      </c>
      <c r="R36" s="15">
        <f>+(N36-J36)/J36</f>
        <v>4.7077035678828325E-3</v>
      </c>
      <c r="S36" s="15">
        <f t="shared" ref="S36" si="15">+(O36-K36)/K36</f>
        <v>0.48558820024943233</v>
      </c>
      <c r="T36" s="15">
        <f>+(P36-L36)/L36</f>
        <v>3.0658744925450093E-2</v>
      </c>
    </row>
    <row r="38" spans="1:20" x14ac:dyDescent="0.25">
      <c r="A38" s="13">
        <v>43647</v>
      </c>
      <c r="B38" t="s">
        <v>16</v>
      </c>
      <c r="J38" s="14">
        <v>876404.45970000001</v>
      </c>
      <c r="K38" s="14">
        <v>168421.0949</v>
      </c>
      <c r="L38" s="14">
        <v>1044825.5546</v>
      </c>
      <c r="N38" s="14">
        <v>1084561.51</v>
      </c>
      <c r="O38" s="14">
        <v>248125.66</v>
      </c>
      <c r="P38" s="14">
        <v>1332687.17</v>
      </c>
    </row>
    <row r="39" spans="1:20" ht="15.75" thickBot="1" x14ac:dyDescent="0.3">
      <c r="A39" s="13">
        <v>43647</v>
      </c>
      <c r="B39" t="s">
        <v>17</v>
      </c>
      <c r="D39" s="16"/>
      <c r="E39" s="16"/>
      <c r="G39" s="16"/>
      <c r="H39" s="16"/>
      <c r="J39" s="17">
        <v>2319595.5046000001</v>
      </c>
      <c r="K39" s="17">
        <v>6099.7236999999996</v>
      </c>
      <c r="L39" s="17">
        <v>2325695.2283000001</v>
      </c>
      <c r="N39" s="17">
        <v>2136546.77</v>
      </c>
      <c r="O39" s="17">
        <v>3357.07</v>
      </c>
      <c r="P39" s="17">
        <v>2139903.84</v>
      </c>
      <c r="R39" s="18"/>
      <c r="S39" s="18"/>
      <c r="T39" s="18"/>
    </row>
    <row r="40" spans="1:20" x14ac:dyDescent="0.25">
      <c r="A40" s="13"/>
      <c r="E40">
        <v>176</v>
      </c>
      <c r="H40">
        <v>0</v>
      </c>
      <c r="J40" s="14">
        <f t="shared" ref="J40:L40" si="16">SUM(J38:J39)</f>
        <v>3195999.9643000001</v>
      </c>
      <c r="K40" s="14">
        <f t="shared" si="16"/>
        <v>174520.8186</v>
      </c>
      <c r="L40" s="14">
        <f t="shared" si="16"/>
        <v>3370520.7829</v>
      </c>
      <c r="N40" s="14">
        <f t="shared" ref="N40:P40" si="17">SUM(N38:N39)</f>
        <v>3221108.2800000003</v>
      </c>
      <c r="O40" s="14">
        <f t="shared" si="17"/>
        <v>251482.73</v>
      </c>
      <c r="P40" s="14">
        <f t="shared" si="17"/>
        <v>3472591.01</v>
      </c>
      <c r="R40" s="15">
        <f>+(N40-J40)/J40</f>
        <v>7.8561689550892943E-3</v>
      </c>
      <c r="S40" s="15">
        <f t="shared" ref="S40" si="18">+(O40-K40)/K40</f>
        <v>0.4409898602206076</v>
      </c>
      <c r="T40" s="15">
        <f>+(P40-L40)/L40</f>
        <v>3.0283221399447488E-2</v>
      </c>
    </row>
    <row r="42" spans="1:20" x14ac:dyDescent="0.25">
      <c r="A42" s="13">
        <v>43678</v>
      </c>
      <c r="B42" t="s">
        <v>16</v>
      </c>
      <c r="J42" s="14">
        <v>1223436.5575999999</v>
      </c>
      <c r="K42" s="14">
        <v>226383.9241</v>
      </c>
      <c r="L42" s="14">
        <v>1449820.4816999999</v>
      </c>
      <c r="N42" s="14">
        <v>1660974.0800000001</v>
      </c>
      <c r="O42" s="14">
        <v>412569.46</v>
      </c>
      <c r="P42" s="14">
        <v>2073543.54</v>
      </c>
    </row>
    <row r="43" spans="1:20" ht="15.75" thickBot="1" x14ac:dyDescent="0.3">
      <c r="A43" s="13">
        <v>43678</v>
      </c>
      <c r="B43" t="s">
        <v>17</v>
      </c>
      <c r="D43" s="16"/>
      <c r="E43" s="16"/>
      <c r="G43" s="16"/>
      <c r="H43" s="16"/>
      <c r="J43" s="17">
        <v>2422765.0153000001</v>
      </c>
      <c r="K43" s="17">
        <v>7230.9886999999999</v>
      </c>
      <c r="L43" s="17">
        <v>2429996.0040000002</v>
      </c>
      <c r="N43" s="17">
        <v>2175465.7799999998</v>
      </c>
      <c r="O43" s="17">
        <v>9807.5</v>
      </c>
      <c r="P43" s="17">
        <v>2185273.2799999998</v>
      </c>
      <c r="R43" s="18"/>
      <c r="S43" s="18"/>
      <c r="T43" s="18"/>
    </row>
    <row r="44" spans="1:20" x14ac:dyDescent="0.25">
      <c r="A44" s="13"/>
      <c r="E44">
        <v>176</v>
      </c>
      <c r="H44">
        <v>0</v>
      </c>
      <c r="J44" s="14">
        <f t="shared" ref="J44:L44" si="19">SUM(J42:J43)</f>
        <v>3646201.5729</v>
      </c>
      <c r="K44" s="14">
        <f t="shared" si="19"/>
        <v>233614.91279999999</v>
      </c>
      <c r="L44" s="14">
        <f t="shared" si="19"/>
        <v>3879816.4857000001</v>
      </c>
      <c r="N44" s="14">
        <f t="shared" ref="N44:P44" si="20">SUM(N42:N43)</f>
        <v>3836439.86</v>
      </c>
      <c r="O44" s="14">
        <f t="shared" si="20"/>
        <v>422376.96000000002</v>
      </c>
      <c r="P44" s="14">
        <f t="shared" si="20"/>
        <v>4258816.82</v>
      </c>
      <c r="R44" s="15">
        <f>+(N44-J44)/J44</f>
        <v>5.2174374701038306E-2</v>
      </c>
      <c r="S44" s="15">
        <f t="shared" ref="S44" si="21">+(O44-K44)/K44</f>
        <v>0.80800512663162505</v>
      </c>
      <c r="T44" s="15">
        <f>+(P44-L44)/L44</f>
        <v>9.7685118792833994E-2</v>
      </c>
    </row>
    <row r="46" spans="1:20" x14ac:dyDescent="0.25">
      <c r="A46" s="13">
        <v>43709</v>
      </c>
      <c r="B46" t="s">
        <v>16</v>
      </c>
      <c r="J46" s="14">
        <v>915979.76859999995</v>
      </c>
      <c r="K46" s="14">
        <v>176568.3584</v>
      </c>
      <c r="L46" s="14">
        <v>1092548.1269999999</v>
      </c>
      <c r="N46" s="14">
        <v>983482.13</v>
      </c>
      <c r="O46" s="14">
        <v>258203.33</v>
      </c>
      <c r="P46" s="14">
        <v>1241685.46</v>
      </c>
    </row>
    <row r="47" spans="1:20" ht="15.75" thickBot="1" x14ac:dyDescent="0.3">
      <c r="A47" s="13">
        <v>43709</v>
      </c>
      <c r="B47" t="s">
        <v>17</v>
      </c>
      <c r="D47" s="16"/>
      <c r="E47" s="16"/>
      <c r="G47" s="16"/>
      <c r="H47" s="16"/>
      <c r="J47" s="17">
        <v>2395331.5847999998</v>
      </c>
      <c r="K47" s="17">
        <v>6053.7776999999996</v>
      </c>
      <c r="L47" s="17">
        <v>2401385.3624999998</v>
      </c>
      <c r="N47" s="17">
        <v>2140514.9500000002</v>
      </c>
      <c r="O47" s="17">
        <v>3738.93</v>
      </c>
      <c r="P47" s="17">
        <v>2144253.8800000004</v>
      </c>
      <c r="R47" s="18"/>
      <c r="S47" s="18"/>
      <c r="T47" s="18"/>
    </row>
    <row r="48" spans="1:20" x14ac:dyDescent="0.25">
      <c r="A48" s="13"/>
      <c r="E48">
        <v>175</v>
      </c>
      <c r="H48">
        <v>0</v>
      </c>
      <c r="J48" s="14">
        <f t="shared" ref="J48:L48" si="22">SUM(J46:J47)</f>
        <v>3311311.3533999999</v>
      </c>
      <c r="K48" s="14">
        <f t="shared" si="22"/>
        <v>182622.1361</v>
      </c>
      <c r="L48" s="14">
        <f t="shared" si="22"/>
        <v>3493933.4894999997</v>
      </c>
      <c r="N48" s="14">
        <f t="shared" ref="N48:P48" si="23">SUM(N46:N47)</f>
        <v>3123997.08</v>
      </c>
      <c r="O48" s="14">
        <f t="shared" si="23"/>
        <v>261942.25999999998</v>
      </c>
      <c r="P48" s="14">
        <f t="shared" si="23"/>
        <v>3385939.3400000003</v>
      </c>
      <c r="R48" s="15">
        <f>+(N48-J48)/J48</f>
        <v>-5.6568003853720558E-2</v>
      </c>
      <c r="S48" s="15">
        <f t="shared" ref="S48" si="24">+(O48-K48)/K48</f>
        <v>0.43434013857206205</v>
      </c>
      <c r="T48" s="15">
        <f>+(P48-L48)/L48</f>
        <v>-3.0909045585596963E-2</v>
      </c>
    </row>
    <row r="50" spans="1:20" x14ac:dyDescent="0.25">
      <c r="A50" s="13">
        <v>43739</v>
      </c>
      <c r="B50" t="s">
        <v>16</v>
      </c>
      <c r="J50" s="14">
        <v>878053.54099999997</v>
      </c>
      <c r="K50" s="14">
        <v>157944.0582</v>
      </c>
      <c r="L50" s="14">
        <v>1035997.5991999999</v>
      </c>
      <c r="N50" s="14">
        <v>911168.57</v>
      </c>
      <c r="O50" s="14">
        <v>253457.96</v>
      </c>
      <c r="P50" s="14">
        <v>1164626.53</v>
      </c>
    </row>
    <row r="51" spans="1:20" ht="15.75" thickBot="1" x14ac:dyDescent="0.3">
      <c r="A51" s="13">
        <v>43739</v>
      </c>
      <c r="B51" t="s">
        <v>17</v>
      </c>
      <c r="D51" s="16"/>
      <c r="E51" s="16"/>
      <c r="G51" s="16"/>
      <c r="H51" s="16"/>
      <c r="J51" s="17">
        <v>2463294.6033000001</v>
      </c>
      <c r="K51" s="17">
        <v>6004.5807000000004</v>
      </c>
      <c r="L51" s="17">
        <v>2469299.1839999999</v>
      </c>
      <c r="N51" s="17">
        <v>2236744.25</v>
      </c>
      <c r="O51" s="17">
        <v>10573.21</v>
      </c>
      <c r="P51" s="17">
        <v>2247317.46</v>
      </c>
      <c r="R51" s="18"/>
      <c r="S51" s="18"/>
      <c r="T51" s="18"/>
    </row>
    <row r="52" spans="1:20" x14ac:dyDescent="0.25">
      <c r="A52" s="13"/>
      <c r="E52">
        <v>177</v>
      </c>
      <c r="H52">
        <v>0</v>
      </c>
      <c r="J52" s="14">
        <f t="shared" ref="J52:L52" si="25">SUM(J50:J51)</f>
        <v>3341348.1442999998</v>
      </c>
      <c r="K52" s="14">
        <f t="shared" si="25"/>
        <v>163948.63889999999</v>
      </c>
      <c r="L52" s="14">
        <f t="shared" si="25"/>
        <v>3505296.7831999999</v>
      </c>
      <c r="N52" s="14">
        <f t="shared" ref="N52:P52" si="26">SUM(N50:N51)</f>
        <v>3147912.82</v>
      </c>
      <c r="O52" s="14">
        <f t="shared" si="26"/>
        <v>264031.17</v>
      </c>
      <c r="P52" s="14">
        <f t="shared" si="26"/>
        <v>3411943.99</v>
      </c>
      <c r="R52" s="15">
        <f>+(N52-J52)/J52</f>
        <v>-5.7891400700038086E-2</v>
      </c>
      <c r="S52" s="15">
        <f t="shared" ref="S52" si="27">+(O52-K52)/K52</f>
        <v>0.610450515304644</v>
      </c>
      <c r="T52" s="15">
        <f>+(P52-L52)/L52</f>
        <v>-2.6631922765403496E-2</v>
      </c>
    </row>
    <row r="53" spans="1:20" x14ac:dyDescent="0.25">
      <c r="A53" s="13"/>
    </row>
    <row r="54" spans="1:20" x14ac:dyDescent="0.25">
      <c r="A54" s="13">
        <v>43770</v>
      </c>
      <c r="B54" t="s">
        <v>16</v>
      </c>
      <c r="J54" s="14">
        <v>905793.58360000001</v>
      </c>
      <c r="K54" s="14">
        <v>158244.46710000001</v>
      </c>
      <c r="L54" s="14">
        <v>1064038.0507</v>
      </c>
      <c r="N54" s="14">
        <v>935261.55</v>
      </c>
      <c r="O54" s="14">
        <v>255538.97</v>
      </c>
      <c r="P54" s="14">
        <v>1190800.52</v>
      </c>
    </row>
    <row r="55" spans="1:20" ht="15.75" thickBot="1" x14ac:dyDescent="0.3">
      <c r="A55" s="13">
        <v>43770</v>
      </c>
      <c r="B55" t="s">
        <v>17</v>
      </c>
      <c r="D55" s="16"/>
      <c r="E55" s="16"/>
      <c r="G55" s="16"/>
      <c r="H55" s="16"/>
      <c r="J55" s="17">
        <v>2382936.3670000001</v>
      </c>
      <c r="K55" s="17">
        <v>28235.544900000001</v>
      </c>
      <c r="L55" s="17">
        <v>2411171.9119000002</v>
      </c>
      <c r="N55" s="17">
        <v>2249327.15</v>
      </c>
      <c r="O55" s="17">
        <v>14253.62</v>
      </c>
      <c r="P55" s="17">
        <v>2263580.77</v>
      </c>
      <c r="R55" s="18"/>
      <c r="S55" s="18"/>
      <c r="T55" s="18"/>
    </row>
    <row r="56" spans="1:20" x14ac:dyDescent="0.25">
      <c r="A56" s="13"/>
      <c r="E56">
        <v>176</v>
      </c>
      <c r="H56">
        <v>0</v>
      </c>
      <c r="J56" s="14">
        <f t="shared" ref="J56:L56" si="28">SUM(J54:J55)</f>
        <v>3288729.9506000001</v>
      </c>
      <c r="K56" s="14">
        <f t="shared" si="28"/>
        <v>186480.01200000002</v>
      </c>
      <c r="L56" s="14">
        <f t="shared" si="28"/>
        <v>3475209.9626000002</v>
      </c>
      <c r="N56" s="14">
        <f t="shared" ref="N56:P56" si="29">SUM(N54:N55)</f>
        <v>3184588.7</v>
      </c>
      <c r="O56" s="14">
        <f t="shared" si="29"/>
        <v>269792.59000000003</v>
      </c>
      <c r="P56" s="14">
        <f t="shared" si="29"/>
        <v>3454381.29</v>
      </c>
      <c r="R56" s="15">
        <f>+(N56-J56)/J56</f>
        <v>-3.1666099729775701E-2</v>
      </c>
      <c r="S56" s="15">
        <f t="shared" ref="S56" si="30">+(O56-K56)/K56</f>
        <v>0.44676411753984657</v>
      </c>
      <c r="T56" s="15">
        <f>+(P56-L56)/L56</f>
        <v>-5.9935004860589957E-3</v>
      </c>
    </row>
    <row r="58" spans="1:20" x14ac:dyDescent="0.25">
      <c r="A58" s="13">
        <v>43800</v>
      </c>
      <c r="B58" t="s">
        <v>16</v>
      </c>
      <c r="J58" s="14">
        <v>935425.51919999998</v>
      </c>
      <c r="K58" s="14">
        <v>191074.8996</v>
      </c>
      <c r="L58" s="14">
        <v>1126500.4188000001</v>
      </c>
      <c r="N58" s="14">
        <v>982033.62</v>
      </c>
      <c r="O58" s="14">
        <v>299423.17</v>
      </c>
      <c r="P58" s="14">
        <v>1281456.79</v>
      </c>
    </row>
    <row r="59" spans="1:20" ht="15.75" thickBot="1" x14ac:dyDescent="0.3">
      <c r="A59" s="13">
        <v>43800</v>
      </c>
      <c r="B59" t="s">
        <v>17</v>
      </c>
      <c r="D59" s="16"/>
      <c r="E59" s="16"/>
      <c r="G59" s="16"/>
      <c r="H59" s="16"/>
      <c r="J59" s="17">
        <v>2343640.4057999998</v>
      </c>
      <c r="K59" s="17">
        <v>5987.1097</v>
      </c>
      <c r="L59" s="17">
        <v>2349627.5154999997</v>
      </c>
      <c r="N59" s="17">
        <v>1926383.71</v>
      </c>
      <c r="O59" s="17">
        <v>8617.0499999999993</v>
      </c>
      <c r="P59" s="17">
        <v>1935000.76</v>
      </c>
      <c r="R59" s="18"/>
      <c r="S59" s="18"/>
      <c r="T59" s="18"/>
    </row>
    <row r="60" spans="1:20" x14ac:dyDescent="0.25">
      <c r="A60" s="13"/>
      <c r="E60">
        <v>177</v>
      </c>
      <c r="H60">
        <v>0</v>
      </c>
      <c r="J60" s="14">
        <f t="shared" ref="J60:L60" si="31">SUM(J58:J59)</f>
        <v>3279065.9249999998</v>
      </c>
      <c r="K60" s="14">
        <f t="shared" si="31"/>
        <v>197062.00930000001</v>
      </c>
      <c r="L60" s="14">
        <f t="shared" si="31"/>
        <v>3476127.9342999998</v>
      </c>
      <c r="N60" s="14">
        <f t="shared" ref="N60:P60" si="32">SUM(N58:N59)</f>
        <v>2908417.33</v>
      </c>
      <c r="O60" s="14">
        <f t="shared" si="32"/>
        <v>308040.21999999997</v>
      </c>
      <c r="P60" s="14">
        <f t="shared" si="32"/>
        <v>3216457.55</v>
      </c>
      <c r="R60" s="15">
        <f>+(N60-J60)/J60</f>
        <v>-0.11303481036295412</v>
      </c>
      <c r="S60" s="15">
        <f t="shared" ref="S60" si="33">+(O60-K60)/K60</f>
        <v>0.56316390507848113</v>
      </c>
      <c r="T60" s="15">
        <f>+(P60-L60)/L60</f>
        <v>-7.4701043577180881E-2</v>
      </c>
    </row>
    <row r="62" spans="1:20" x14ac:dyDescent="0.25">
      <c r="A62" s="19" t="s">
        <v>18</v>
      </c>
      <c r="B62" t="s">
        <v>16</v>
      </c>
      <c r="J62" s="14">
        <f t="shared" ref="J62:L63" si="34">J58+J54+J50+J46+J42+J38+J34+J30+J26+J22+J18+J14</f>
        <v>11354459.1646</v>
      </c>
      <c r="K62" s="14">
        <f t="shared" si="34"/>
        <v>2105894.8195999996</v>
      </c>
      <c r="L62" s="14">
        <f t="shared" si="34"/>
        <v>13460353.984199999</v>
      </c>
      <c r="N62" s="14">
        <f t="shared" ref="N62:P63" si="35">N58+N54+N50+N46+N42+N38+N34+N30+N26+N22+N18+N14</f>
        <v>13120925.839999996</v>
      </c>
      <c r="O62" s="14">
        <f t="shared" si="35"/>
        <v>3530186.6399999997</v>
      </c>
      <c r="P62" s="14">
        <f t="shared" si="35"/>
        <v>16651112.48</v>
      </c>
    </row>
    <row r="63" spans="1:20" ht="15.75" thickBot="1" x14ac:dyDescent="0.3">
      <c r="A63" s="19" t="s">
        <v>18</v>
      </c>
      <c r="B63" t="s">
        <v>17</v>
      </c>
      <c r="D63" s="16"/>
      <c r="E63" s="16"/>
      <c r="G63" s="16"/>
      <c r="H63" s="16"/>
      <c r="J63" s="17">
        <f t="shared" si="34"/>
        <v>28147164.847100001</v>
      </c>
      <c r="K63" s="17">
        <f t="shared" si="34"/>
        <v>96666.520600000003</v>
      </c>
      <c r="L63" s="17">
        <f t="shared" si="34"/>
        <v>28243831.367700003</v>
      </c>
      <c r="N63" s="17">
        <f t="shared" si="35"/>
        <v>25668572.976999998</v>
      </c>
      <c r="O63" s="17">
        <f t="shared" si="35"/>
        <v>91841.26999999999</v>
      </c>
      <c r="P63" s="17">
        <f t="shared" si="35"/>
        <v>25760414.247000005</v>
      </c>
      <c r="R63" s="18"/>
      <c r="S63" s="18"/>
      <c r="T63" s="18"/>
    </row>
    <row r="64" spans="1:20" x14ac:dyDescent="0.25">
      <c r="A64" s="13"/>
      <c r="J64" s="14">
        <f t="shared" ref="J64:L64" si="36">SUM(J16,J20,J24,J28,J32,J36,J40,J44,J48,J52,J56,J60)</f>
        <v>39501624.011699997</v>
      </c>
      <c r="K64" s="14">
        <f t="shared" si="36"/>
        <v>2202561.3402</v>
      </c>
      <c r="L64" s="14">
        <f t="shared" si="36"/>
        <v>41704185.351899996</v>
      </c>
      <c r="N64" s="14">
        <f t="shared" ref="N64:P64" si="37">SUM(N16,N20,N24,N28,N32,N36,N40,N44,N48,N52,N56,N60)</f>
        <v>38789498.817000002</v>
      </c>
      <c r="O64" s="14">
        <f t="shared" si="37"/>
        <v>3622027.9099999992</v>
      </c>
      <c r="P64" s="14">
        <f t="shared" si="37"/>
        <v>42411526.726999991</v>
      </c>
      <c r="R64" s="15">
        <f>+(N64-J64)/J64</f>
        <v>-1.8027744745103914E-2</v>
      </c>
      <c r="S64" s="15">
        <f t="shared" ref="S64" si="38">+(O64-K64)/K64</f>
        <v>0.64446176544218603</v>
      </c>
      <c r="T64" s="15">
        <f>+(P64-L64)/L64</f>
        <v>1.6960920567838607E-2</v>
      </c>
    </row>
    <row r="68" spans="1:20" x14ac:dyDescent="0.25">
      <c r="A68" s="13">
        <v>43831</v>
      </c>
      <c r="B68" t="s">
        <v>16</v>
      </c>
      <c r="J68" s="14">
        <v>1332979.6725000001</v>
      </c>
      <c r="K68" s="14">
        <v>253963.36050000001</v>
      </c>
      <c r="L68" s="14">
        <v>1586943.0330000001</v>
      </c>
      <c r="N68" s="14">
        <v>1526228.95</v>
      </c>
      <c r="O68" s="14">
        <v>298902.73</v>
      </c>
      <c r="P68" s="14">
        <v>1825131.68</v>
      </c>
    </row>
    <row r="69" spans="1:20" ht="15.75" thickBot="1" x14ac:dyDescent="0.3">
      <c r="A69" s="13">
        <v>43831</v>
      </c>
      <c r="B69" t="s">
        <v>17</v>
      </c>
      <c r="D69" s="16"/>
      <c r="E69" s="16"/>
      <c r="G69" s="16"/>
      <c r="H69" s="16"/>
      <c r="J69" s="17">
        <v>2179649.2516999999</v>
      </c>
      <c r="K69" s="17">
        <v>8287.6018000000004</v>
      </c>
      <c r="L69" s="17">
        <v>2187936.8534999997</v>
      </c>
      <c r="N69" s="17">
        <v>2047518.49</v>
      </c>
      <c r="O69" s="17">
        <v>6794.66</v>
      </c>
      <c r="P69" s="17">
        <v>2054313.15</v>
      </c>
      <c r="R69" s="18"/>
      <c r="S69" s="18"/>
      <c r="T69" s="18"/>
    </row>
    <row r="70" spans="1:20" x14ac:dyDescent="0.25">
      <c r="A70" s="13"/>
      <c r="E70">
        <v>184</v>
      </c>
      <c r="H70">
        <v>0</v>
      </c>
      <c r="J70" s="14">
        <f>SUM(J68:J69)</f>
        <v>3512628.9242000002</v>
      </c>
      <c r="K70" s="14">
        <f>SUM(K68:K69)</f>
        <v>262250.96230000001</v>
      </c>
      <c r="L70" s="14">
        <f>SUM(L68:L69)</f>
        <v>3774879.8865</v>
      </c>
      <c r="N70" s="14">
        <f>SUM(N68:N69)</f>
        <v>3573747.44</v>
      </c>
      <c r="O70" s="14">
        <f>SUM(O68:O69)</f>
        <v>305697.38999999996</v>
      </c>
      <c r="P70" s="14">
        <f>SUM(P68:P69)</f>
        <v>3879444.83</v>
      </c>
      <c r="R70" s="15">
        <f>+(N70-J70)/J70</f>
        <v>1.7399650552020498E-2</v>
      </c>
      <c r="S70" s="15">
        <f t="shared" ref="S70" si="39">+(O70-K70)/K70</f>
        <v>0.16566737189051656</v>
      </c>
      <c r="T70" s="15">
        <f>+(P70-L70)/L70</f>
        <v>2.7700204150588423E-2</v>
      </c>
    </row>
    <row r="72" spans="1:20" x14ac:dyDescent="0.25">
      <c r="A72" s="13">
        <v>43862</v>
      </c>
      <c r="B72" t="s">
        <v>16</v>
      </c>
      <c r="J72" s="14">
        <v>945634.73430000001</v>
      </c>
      <c r="K72" s="14">
        <v>165116.5466</v>
      </c>
      <c r="L72" s="14">
        <v>1110751.2809000001</v>
      </c>
      <c r="N72" s="14">
        <v>1006477.55</v>
      </c>
      <c r="O72" s="14">
        <v>181755.22</v>
      </c>
      <c r="P72" s="14">
        <v>1188232.77</v>
      </c>
    </row>
    <row r="73" spans="1:20" ht="15.75" thickBot="1" x14ac:dyDescent="0.3">
      <c r="A73" s="13">
        <v>43862</v>
      </c>
      <c r="B73" t="s">
        <v>17</v>
      </c>
      <c r="D73" s="16"/>
      <c r="E73" s="16"/>
      <c r="G73" s="16"/>
      <c r="H73" s="16"/>
      <c r="J73" s="17">
        <v>2167591.9591000001</v>
      </c>
      <c r="K73" s="17">
        <v>6762.9088000000002</v>
      </c>
      <c r="L73" s="17">
        <v>2174354.8679</v>
      </c>
      <c r="N73" s="17">
        <v>2002637.18</v>
      </c>
      <c r="O73" s="17">
        <v>8226.2999999999993</v>
      </c>
      <c r="P73" s="17">
        <v>2010863.48</v>
      </c>
      <c r="R73" s="18"/>
      <c r="S73" s="18"/>
      <c r="T73" s="18"/>
    </row>
    <row r="74" spans="1:20" x14ac:dyDescent="0.25">
      <c r="A74" s="13"/>
      <c r="E74">
        <v>185</v>
      </c>
      <c r="H74">
        <v>0</v>
      </c>
      <c r="J74" s="14">
        <f>SUM(J72:J73)</f>
        <v>3113226.6934000002</v>
      </c>
      <c r="K74" s="14">
        <f>SUM(K72:K73)</f>
        <v>171879.45540000001</v>
      </c>
      <c r="L74" s="14">
        <f>SUM(L72:L73)</f>
        <v>3285106.1488000001</v>
      </c>
      <c r="N74" s="14">
        <f>SUM(N72:N73)</f>
        <v>3009114.73</v>
      </c>
      <c r="O74" s="14">
        <f>SUM(O72:O73)</f>
        <v>189981.52</v>
      </c>
      <c r="P74" s="14">
        <f>SUM(P72:P73)</f>
        <v>3199096.25</v>
      </c>
      <c r="R74" s="15">
        <f>+(N74-J74)/J74</f>
        <v>-3.3441818940045782E-2</v>
      </c>
      <c r="S74" s="15">
        <f t="shared" ref="S74" si="40">+(O74-K74)/K74</f>
        <v>0.10531837302993911</v>
      </c>
      <c r="T74" s="15">
        <f>+(P74-L74)/L74</f>
        <v>-2.6181771578802165E-2</v>
      </c>
    </row>
    <row r="76" spans="1:20" x14ac:dyDescent="0.25">
      <c r="A76" s="13">
        <v>43891</v>
      </c>
      <c r="B76" t="s">
        <v>16</v>
      </c>
      <c r="J76" s="14">
        <v>912577.51029999997</v>
      </c>
      <c r="K76" s="14">
        <v>169303.13399999999</v>
      </c>
      <c r="L76" s="14">
        <v>1081880.6443</v>
      </c>
      <c r="N76" s="14">
        <v>1063325.56</v>
      </c>
      <c r="O76" s="14">
        <v>220983.18</v>
      </c>
      <c r="P76" s="14">
        <v>1284308.74</v>
      </c>
    </row>
    <row r="77" spans="1:20" ht="15.75" thickBot="1" x14ac:dyDescent="0.3">
      <c r="A77" s="13">
        <v>43891</v>
      </c>
      <c r="B77" t="s">
        <v>17</v>
      </c>
      <c r="D77" s="16"/>
      <c r="E77" s="16"/>
      <c r="G77" s="16"/>
      <c r="H77" s="16"/>
      <c r="J77" s="17">
        <v>2357543.3827</v>
      </c>
      <c r="K77" s="17">
        <v>7816.2497999999996</v>
      </c>
      <c r="L77" s="17">
        <v>2365359.6324999998</v>
      </c>
      <c r="N77" s="17">
        <v>2051209.41</v>
      </c>
      <c r="O77" s="17">
        <v>3379.56</v>
      </c>
      <c r="P77" s="17">
        <v>2054588.97</v>
      </c>
      <c r="R77" s="18"/>
      <c r="S77" s="18"/>
      <c r="T77" s="18"/>
    </row>
    <row r="78" spans="1:20" x14ac:dyDescent="0.25">
      <c r="A78" s="13"/>
      <c r="E78">
        <v>181</v>
      </c>
      <c r="H78">
        <v>0</v>
      </c>
      <c r="J78" s="14">
        <f>SUM(J76:J77)</f>
        <v>3270120.8930000002</v>
      </c>
      <c r="K78" s="14">
        <f>SUM(K76:K77)</f>
        <v>177119.38379999998</v>
      </c>
      <c r="L78" s="14">
        <f>SUM(L76:L77)</f>
        <v>3447240.2768000001</v>
      </c>
      <c r="N78" s="14">
        <f>SUM(N76:N77)</f>
        <v>3114534.9699999997</v>
      </c>
      <c r="O78" s="14">
        <f>SUM(O76:O77)</f>
        <v>224362.74</v>
      </c>
      <c r="P78" s="14">
        <f>SUM(P76:P77)</f>
        <v>3338897.71</v>
      </c>
      <c r="R78" s="15">
        <f>+(N78-J78)/J78</f>
        <v>-4.7578033990439514E-2</v>
      </c>
      <c r="S78" s="15">
        <f t="shared" ref="S78" si="41">+(O78-K78)/K78</f>
        <v>0.26673171047922317</v>
      </c>
      <c r="T78" s="15">
        <f>+(P78-L78)/L78</f>
        <v>-3.1428783055578662E-2</v>
      </c>
    </row>
    <row r="80" spans="1:20" x14ac:dyDescent="0.25">
      <c r="A80" s="13">
        <v>43922</v>
      </c>
      <c r="B80" t="s">
        <v>16</v>
      </c>
      <c r="J80" s="14">
        <v>890476.57550000004</v>
      </c>
      <c r="K80" s="14">
        <v>167154.3529</v>
      </c>
      <c r="L80" s="14">
        <v>1057630.9284000001</v>
      </c>
      <c r="N80" s="14">
        <v>1158213.77</v>
      </c>
      <c r="O80" s="14">
        <v>208004.07</v>
      </c>
      <c r="P80" s="14">
        <v>1366217.84</v>
      </c>
    </row>
    <row r="81" spans="1:20" ht="15.75" thickBot="1" x14ac:dyDescent="0.3">
      <c r="A81" s="13">
        <v>43922</v>
      </c>
      <c r="B81" t="s">
        <v>17</v>
      </c>
      <c r="D81" s="16"/>
      <c r="E81" s="16"/>
      <c r="G81" s="16"/>
      <c r="H81" s="16"/>
      <c r="J81" s="17">
        <v>2397572.8703000001</v>
      </c>
      <c r="K81" s="17">
        <v>8862.0558000000001</v>
      </c>
      <c r="L81" s="17">
        <v>2406434.9261000003</v>
      </c>
      <c r="N81" s="17">
        <v>1977999.57</v>
      </c>
      <c r="O81" s="17">
        <v>4031.22</v>
      </c>
      <c r="P81" s="17">
        <v>1982030.79</v>
      </c>
      <c r="R81" s="18"/>
      <c r="S81" s="18"/>
      <c r="T81" s="18"/>
    </row>
    <row r="82" spans="1:20" x14ac:dyDescent="0.25">
      <c r="A82" s="13"/>
      <c r="E82">
        <v>181</v>
      </c>
      <c r="H82">
        <v>0</v>
      </c>
      <c r="J82" s="14">
        <f>SUM(J80:J81)</f>
        <v>3288049.4457999999</v>
      </c>
      <c r="K82" s="14">
        <f>SUM(K80:K81)</f>
        <v>176016.4087</v>
      </c>
      <c r="L82" s="14">
        <f>SUM(L80:L81)</f>
        <v>3464065.8545000004</v>
      </c>
      <c r="N82" s="14">
        <f>SUM(N80:N81)</f>
        <v>3136213.34</v>
      </c>
      <c r="O82" s="14">
        <f>SUM(O80:O81)</f>
        <v>212035.29</v>
      </c>
      <c r="P82" s="14">
        <f>SUM(P80:P81)</f>
        <v>3348248.63</v>
      </c>
      <c r="R82" s="15">
        <f>+(N82-J82)/J82</f>
        <v>-4.6178169855063567E-2</v>
      </c>
      <c r="S82" s="15">
        <f t="shared" ref="S82" si="42">+(O82-K82)/K82</f>
        <v>0.20463365640751202</v>
      </c>
      <c r="T82" s="15">
        <f>+(P82-L82)/L82</f>
        <v>-3.3433898015982552E-2</v>
      </c>
    </row>
    <row r="84" spans="1:20" x14ac:dyDescent="0.25">
      <c r="A84" s="13">
        <v>43952</v>
      </c>
      <c r="B84" t="s">
        <v>16</v>
      </c>
      <c r="J84" s="14">
        <v>907031.70279999997</v>
      </c>
      <c r="K84" s="14">
        <v>186351.52470000001</v>
      </c>
      <c r="L84" s="14">
        <v>1093383.2275</v>
      </c>
      <c r="N84" s="14">
        <v>1072962.0900000001</v>
      </c>
      <c r="O84" s="14">
        <v>105333.2</v>
      </c>
      <c r="P84" s="14">
        <v>1178295.29</v>
      </c>
    </row>
    <row r="85" spans="1:20" ht="15.75" thickBot="1" x14ac:dyDescent="0.3">
      <c r="A85" s="13">
        <v>43952</v>
      </c>
      <c r="B85" t="s">
        <v>17</v>
      </c>
      <c r="D85" s="16"/>
      <c r="E85" s="16"/>
      <c r="G85" s="16"/>
      <c r="H85" s="16"/>
      <c r="J85" s="17">
        <v>2408321.8343000002</v>
      </c>
      <c r="K85" s="17">
        <v>8360.6587999999992</v>
      </c>
      <c r="L85" s="17">
        <v>2416682.4931000001</v>
      </c>
      <c r="N85" s="17">
        <v>1984417.49</v>
      </c>
      <c r="O85" s="17">
        <v>2859.76</v>
      </c>
      <c r="P85" s="17">
        <v>1987277.25</v>
      </c>
      <c r="R85" s="18"/>
      <c r="S85" s="18"/>
      <c r="T85" s="18"/>
    </row>
    <row r="86" spans="1:20" x14ac:dyDescent="0.25">
      <c r="A86" s="13"/>
      <c r="E86">
        <v>180</v>
      </c>
      <c r="H86">
        <v>0</v>
      </c>
      <c r="J86" s="14">
        <f>SUM(J84:J85)</f>
        <v>3315353.5371000003</v>
      </c>
      <c r="K86" s="14">
        <f>SUM(K84:K85)</f>
        <v>194712.18350000001</v>
      </c>
      <c r="L86" s="14">
        <f>SUM(L84:L85)</f>
        <v>3510065.7206000001</v>
      </c>
      <c r="N86" s="14">
        <f>SUM(N84:N85)</f>
        <v>3057379.58</v>
      </c>
      <c r="O86" s="14">
        <f>SUM(O84:O85)</f>
        <v>108192.95999999999</v>
      </c>
      <c r="P86" s="14">
        <f>SUM(P84:P85)</f>
        <v>3165572.54</v>
      </c>
      <c r="R86" s="15">
        <f>+(N86-J86)/J86</f>
        <v>-7.7811899760667672E-2</v>
      </c>
      <c r="S86" s="15">
        <f t="shared" ref="S86" si="43">+(O86-K86)/K86</f>
        <v>-0.44434416966003576</v>
      </c>
      <c r="T86" s="15">
        <f>+(P86-L86)/L86</f>
        <v>-9.8144367661900489E-2</v>
      </c>
    </row>
    <row r="88" spans="1:20" x14ac:dyDescent="0.25">
      <c r="A88" s="13">
        <v>43983</v>
      </c>
      <c r="B88" t="s">
        <v>16</v>
      </c>
      <c r="J88" s="14">
        <v>957224.21019999997</v>
      </c>
      <c r="K88" s="14">
        <v>192087.75469999999</v>
      </c>
      <c r="L88" s="14">
        <v>1149311.9649</v>
      </c>
      <c r="N88" s="14">
        <v>1166666.18</v>
      </c>
      <c r="O88" s="14">
        <v>201865.94</v>
      </c>
      <c r="P88" s="14">
        <v>1368532.1199999999</v>
      </c>
    </row>
    <row r="89" spans="1:20" ht="15.75" thickBot="1" x14ac:dyDescent="0.3">
      <c r="A89" s="13">
        <v>43983</v>
      </c>
      <c r="B89" t="s">
        <v>17</v>
      </c>
      <c r="D89" s="16"/>
      <c r="E89" s="16"/>
      <c r="G89" s="16"/>
      <c r="H89" s="16"/>
      <c r="J89" s="17">
        <v>2353967.6474000001</v>
      </c>
      <c r="K89" s="17">
        <v>9050.0678000000007</v>
      </c>
      <c r="L89" s="17">
        <v>2363017.7152</v>
      </c>
      <c r="N89" s="17">
        <v>1971651.82</v>
      </c>
      <c r="O89" s="17">
        <v>3513.63</v>
      </c>
      <c r="P89" s="17">
        <v>1975165.45</v>
      </c>
      <c r="R89" s="18"/>
      <c r="S89" s="18"/>
      <c r="T89" s="18"/>
    </row>
    <row r="90" spans="1:20" x14ac:dyDescent="0.25">
      <c r="A90" s="13"/>
      <c r="E90">
        <v>177</v>
      </c>
      <c r="H90">
        <v>0</v>
      </c>
      <c r="J90" s="14">
        <f>SUM(J88:J89)</f>
        <v>3311191.8576000002</v>
      </c>
      <c r="K90" s="14">
        <f>SUM(K88:K89)</f>
        <v>201137.82249999998</v>
      </c>
      <c r="L90" s="14">
        <f>SUM(L88:L89)</f>
        <v>3512329.6801</v>
      </c>
      <c r="N90" s="14">
        <f>SUM(N88:N89)</f>
        <v>3138318</v>
      </c>
      <c r="O90" s="14">
        <f>SUM(O88:O89)</f>
        <v>205379.57</v>
      </c>
      <c r="P90" s="14">
        <f>SUM(P88:P89)</f>
        <v>3343697.57</v>
      </c>
      <c r="R90" s="15">
        <f>+(N90-J90)/J90</f>
        <v>-5.2208952254823943E-2</v>
      </c>
      <c r="S90" s="15">
        <f t="shared" ref="S90" si="44">+(O90-K90)/K90</f>
        <v>2.1088761165245423E-2</v>
      </c>
      <c r="T90" s="15">
        <f>+(P90-L90)/L90</f>
        <v>-4.8011469724903222E-2</v>
      </c>
    </row>
    <row r="92" spans="1:20" x14ac:dyDescent="0.25">
      <c r="A92" s="13">
        <v>44013</v>
      </c>
      <c r="B92" t="s">
        <v>16</v>
      </c>
      <c r="J92" s="14">
        <v>1436589.7227</v>
      </c>
      <c r="K92" s="14">
        <v>259113.8425</v>
      </c>
      <c r="L92" s="14">
        <v>1695703.5652000001</v>
      </c>
      <c r="N92" s="14">
        <v>1578860.81</v>
      </c>
      <c r="O92" s="14">
        <v>318718.93</v>
      </c>
      <c r="P92" s="14">
        <v>1897579.74</v>
      </c>
    </row>
    <row r="93" spans="1:20" ht="15.75" thickBot="1" x14ac:dyDescent="0.3">
      <c r="A93" s="13">
        <v>44013</v>
      </c>
      <c r="B93" t="s">
        <v>17</v>
      </c>
      <c r="D93" s="16"/>
      <c r="E93" s="16"/>
      <c r="G93" s="16"/>
      <c r="H93" s="16"/>
      <c r="J93" s="17">
        <v>2695266.4273999999</v>
      </c>
      <c r="K93" s="17">
        <v>16865.842799999999</v>
      </c>
      <c r="L93" s="17">
        <v>2712132.2702000001</v>
      </c>
      <c r="N93" s="17">
        <v>1981548.79</v>
      </c>
      <c r="O93" s="17">
        <v>5328.86</v>
      </c>
      <c r="P93" s="17">
        <v>1986877.6500000001</v>
      </c>
      <c r="R93" s="18"/>
      <c r="S93" s="18"/>
      <c r="T93" s="18"/>
    </row>
    <row r="94" spans="1:20" x14ac:dyDescent="0.25">
      <c r="A94" s="13"/>
      <c r="E94">
        <v>175</v>
      </c>
      <c r="H94">
        <v>0</v>
      </c>
      <c r="J94" s="14">
        <f>SUM(J92:J93)</f>
        <v>4131856.1501000002</v>
      </c>
      <c r="K94" s="14">
        <f>SUM(K92:K93)</f>
        <v>275979.68530000001</v>
      </c>
      <c r="L94" s="14">
        <f>SUM(L92:L93)</f>
        <v>4407835.8354000002</v>
      </c>
      <c r="N94" s="14">
        <f>SUM(N92:N93)</f>
        <v>3560409.6</v>
      </c>
      <c r="O94" s="14">
        <f>SUM(O92:O93)</f>
        <v>324047.78999999998</v>
      </c>
      <c r="P94" s="14">
        <f>SUM(P92:P93)</f>
        <v>3884457.39</v>
      </c>
      <c r="R94" s="15">
        <f>+(N94-J94)/J94</f>
        <v>-0.13830262461730905</v>
      </c>
      <c r="S94" s="15">
        <f t="shared" ref="S94" si="45">+(O94-K94)/K94</f>
        <v>0.17417261943663781</v>
      </c>
      <c r="T94" s="15">
        <f>+(P94-L94)/L94</f>
        <v>-0.11873818920311599</v>
      </c>
    </row>
    <row r="96" spans="1:20" x14ac:dyDescent="0.25">
      <c r="A96" s="13">
        <v>44044</v>
      </c>
      <c r="B96" t="s">
        <v>16</v>
      </c>
      <c r="J96" s="14">
        <v>942677.28460000001</v>
      </c>
      <c r="K96" s="14">
        <v>185454.6972</v>
      </c>
      <c r="L96" s="14">
        <v>1128131.9818</v>
      </c>
      <c r="N96" s="14">
        <v>1072544.1000000001</v>
      </c>
      <c r="O96" s="14">
        <v>196090.91</v>
      </c>
      <c r="P96" s="14">
        <v>1268635.01</v>
      </c>
    </row>
    <row r="97" spans="1:20" ht="15.75" thickBot="1" x14ac:dyDescent="0.3">
      <c r="A97" s="13">
        <v>44044</v>
      </c>
      <c r="B97" t="s">
        <v>17</v>
      </c>
      <c r="D97" s="16"/>
      <c r="E97" s="16"/>
      <c r="G97" s="16"/>
      <c r="H97" s="16"/>
      <c r="J97" s="17">
        <v>2410876.8398000002</v>
      </c>
      <c r="K97" s="17">
        <v>11735.4048</v>
      </c>
      <c r="L97" s="17">
        <v>2422612.2446000003</v>
      </c>
      <c r="N97" s="17">
        <v>1945982.36</v>
      </c>
      <c r="O97" s="17">
        <v>5883.62</v>
      </c>
      <c r="P97" s="17">
        <v>1951865.9800000002</v>
      </c>
      <c r="R97" s="18"/>
      <c r="S97" s="18"/>
      <c r="T97" s="18"/>
    </row>
    <row r="98" spans="1:20" x14ac:dyDescent="0.25">
      <c r="A98" s="13"/>
      <c r="E98">
        <v>173</v>
      </c>
      <c r="H98">
        <v>0</v>
      </c>
      <c r="J98" s="14">
        <f>SUM(J96:J97)</f>
        <v>3353554.1244000001</v>
      </c>
      <c r="K98" s="14">
        <f>SUM(K96:K97)</f>
        <v>197190.10199999998</v>
      </c>
      <c r="L98" s="14">
        <f>SUM(L96:L97)</f>
        <v>3550744.2264</v>
      </c>
      <c r="N98" s="14">
        <f>SUM(N96:N97)</f>
        <v>3018526.46</v>
      </c>
      <c r="O98" s="14">
        <f>SUM(O96:O97)</f>
        <v>201974.53</v>
      </c>
      <c r="P98" s="14">
        <f>SUM(P96:P97)</f>
        <v>3220500.99</v>
      </c>
      <c r="R98" s="15">
        <f>+(N98-J98)/J98</f>
        <v>-9.9902268450771312E-2</v>
      </c>
      <c r="S98" s="15">
        <f t="shared" ref="S98" si="46">+(O98-K98)/K98</f>
        <v>2.4263023100419182E-2</v>
      </c>
      <c r="T98" s="15">
        <f>+(P98-L98)/L98</f>
        <v>-9.3006765721006093E-2</v>
      </c>
    </row>
    <row r="100" spans="1:20" x14ac:dyDescent="0.25">
      <c r="A100" s="13">
        <v>44075</v>
      </c>
      <c r="B100" t="s">
        <v>16</v>
      </c>
      <c r="J100" s="14">
        <v>887219.21569999994</v>
      </c>
      <c r="K100" s="14">
        <v>170759.13560000001</v>
      </c>
      <c r="L100" s="14">
        <v>1057978.3513</v>
      </c>
      <c r="N100" s="14">
        <v>1020585.06</v>
      </c>
      <c r="O100" s="14">
        <v>335864.64</v>
      </c>
      <c r="P100" s="14">
        <v>1356449.7000000002</v>
      </c>
    </row>
    <row r="101" spans="1:20" ht="15.75" thickBot="1" x14ac:dyDescent="0.3">
      <c r="A101" s="13">
        <v>44075</v>
      </c>
      <c r="B101" t="s">
        <v>17</v>
      </c>
      <c r="D101" s="16"/>
      <c r="E101" s="16"/>
      <c r="G101" s="16"/>
      <c r="H101" s="16"/>
      <c r="J101" s="17">
        <v>2295100.7869000002</v>
      </c>
      <c r="K101" s="17">
        <v>9400.1877999999997</v>
      </c>
      <c r="L101" s="17">
        <v>2304500.9747000001</v>
      </c>
      <c r="N101" s="17">
        <v>1970285.15</v>
      </c>
      <c r="O101" s="17">
        <v>6752.35</v>
      </c>
      <c r="P101" s="17">
        <v>1977037.5</v>
      </c>
      <c r="R101" s="18"/>
      <c r="S101" s="18"/>
      <c r="T101" s="18"/>
    </row>
    <row r="102" spans="1:20" x14ac:dyDescent="0.25">
      <c r="A102" s="13"/>
      <c r="E102">
        <v>172</v>
      </c>
      <c r="H102">
        <v>0</v>
      </c>
      <c r="J102" s="14">
        <f>SUM(J100:J101)</f>
        <v>3182320.0026000002</v>
      </c>
      <c r="K102" s="14">
        <f>SUM(K100:K101)</f>
        <v>180159.32339999999</v>
      </c>
      <c r="L102" s="14">
        <f>SUM(L100:L101)</f>
        <v>3362479.3260000004</v>
      </c>
      <c r="N102" s="14">
        <f>SUM(N100:N101)</f>
        <v>2990870.21</v>
      </c>
      <c r="O102" s="14">
        <f>SUM(O100:O101)</f>
        <v>342616.99</v>
      </c>
      <c r="P102" s="14">
        <f>SUM(P100:P101)</f>
        <v>3333487.2</v>
      </c>
      <c r="R102" s="15">
        <f>+(N102-J102)/J102</f>
        <v>-6.0160446606118523E-2</v>
      </c>
      <c r="S102" s="15">
        <f t="shared" ref="S102" si="47">+(O102-K102)/K102</f>
        <v>0.90174443117385727</v>
      </c>
      <c r="T102" s="15">
        <f>+(P102-L102)/L102</f>
        <v>-8.622246618981937E-3</v>
      </c>
    </row>
    <row r="104" spans="1:20" x14ac:dyDescent="0.25">
      <c r="A104" s="13">
        <v>44105</v>
      </c>
      <c r="B104" t="s">
        <v>16</v>
      </c>
      <c r="J104" s="14">
        <v>953522.15159999998</v>
      </c>
      <c r="K104" s="14">
        <v>177841.0404</v>
      </c>
      <c r="L104" s="14">
        <v>1131363.192</v>
      </c>
      <c r="N104" s="14">
        <v>984801.98</v>
      </c>
      <c r="O104" s="14">
        <v>284854.78999999998</v>
      </c>
      <c r="P104" s="14">
        <v>1269656.77</v>
      </c>
    </row>
    <row r="105" spans="1:20" ht="15.75" thickBot="1" x14ac:dyDescent="0.3">
      <c r="A105" s="13">
        <v>44105</v>
      </c>
      <c r="B105" t="s">
        <v>17</v>
      </c>
      <c r="D105" s="16"/>
      <c r="E105" s="16"/>
      <c r="G105" s="16"/>
      <c r="H105" s="16"/>
      <c r="J105" s="17">
        <v>2377374.7080000001</v>
      </c>
      <c r="K105" s="17">
        <v>9356.6658000000007</v>
      </c>
      <c r="L105" s="17">
        <v>2386731.3738000002</v>
      </c>
      <c r="N105" s="17">
        <v>1986743.1</v>
      </c>
      <c r="O105" s="17">
        <v>8520.74</v>
      </c>
      <c r="P105" s="17">
        <v>1995263.84</v>
      </c>
      <c r="R105" s="18"/>
      <c r="S105" s="18"/>
      <c r="T105" s="18"/>
    </row>
    <row r="106" spans="1:20" x14ac:dyDescent="0.25">
      <c r="A106" s="13"/>
      <c r="E106">
        <v>171</v>
      </c>
      <c r="H106">
        <v>0</v>
      </c>
      <c r="J106" s="14">
        <f>SUM(J104:J105)</f>
        <v>3330896.8596000001</v>
      </c>
      <c r="K106" s="14">
        <f>SUM(K104:K105)</f>
        <v>187197.70619999999</v>
      </c>
      <c r="L106" s="14">
        <f>SUM(L104:L105)</f>
        <v>3518094.5658</v>
      </c>
      <c r="N106" s="14">
        <f>SUM(N104:N105)</f>
        <v>2971545.08</v>
      </c>
      <c r="O106" s="14">
        <f>SUM(O104:O105)</f>
        <v>293375.52999999997</v>
      </c>
      <c r="P106" s="14">
        <f>SUM(P104:P105)</f>
        <v>3264920.6100000003</v>
      </c>
      <c r="R106" s="15">
        <f>+(N106-J106)/J106</f>
        <v>-0.10788439112556424</v>
      </c>
      <c r="S106" s="15">
        <f t="shared" ref="S106" si="48">+(O106-K106)/K106</f>
        <v>0.5671961796719921</v>
      </c>
      <c r="T106" s="15">
        <f>+(P106-L106)/L106</f>
        <v>-7.1963374225680873E-2</v>
      </c>
    </row>
    <row r="107" spans="1:20" x14ac:dyDescent="0.25">
      <c r="A107" s="13"/>
    </row>
    <row r="108" spans="1:20" x14ac:dyDescent="0.25">
      <c r="A108" s="13">
        <v>44136</v>
      </c>
      <c r="B108" t="s">
        <v>16</v>
      </c>
      <c r="J108" s="14">
        <v>943671.32369999995</v>
      </c>
      <c r="K108" s="14">
        <v>174880.92929999999</v>
      </c>
      <c r="L108" s="14">
        <v>1118552.253</v>
      </c>
      <c r="N108" s="14">
        <v>1083270.2</v>
      </c>
      <c r="O108" s="14">
        <v>289798.55</v>
      </c>
      <c r="P108" s="14">
        <v>1373068.75</v>
      </c>
    </row>
    <row r="109" spans="1:20" ht="15.75" thickBot="1" x14ac:dyDescent="0.3">
      <c r="A109" s="13">
        <v>44136</v>
      </c>
      <c r="B109" t="s">
        <v>17</v>
      </c>
      <c r="D109" s="16"/>
      <c r="E109" s="16"/>
      <c r="G109" s="16"/>
      <c r="H109" s="16"/>
      <c r="J109" s="17">
        <v>2675717.0543</v>
      </c>
      <c r="K109" s="17">
        <v>17776.270799999998</v>
      </c>
      <c r="L109" s="17">
        <v>2693493.3251</v>
      </c>
      <c r="N109" s="17">
        <v>1969755.72</v>
      </c>
      <c r="O109" s="17">
        <v>9606.5400000000009</v>
      </c>
      <c r="P109" s="17">
        <v>1979362.26</v>
      </c>
      <c r="R109" s="18"/>
      <c r="S109" s="18"/>
      <c r="T109" s="18"/>
    </row>
    <row r="110" spans="1:20" x14ac:dyDescent="0.25">
      <c r="A110" s="13"/>
      <c r="E110">
        <v>169</v>
      </c>
      <c r="H110">
        <v>0</v>
      </c>
      <c r="J110" s="14">
        <f>SUM(J108:J109)</f>
        <v>3619388.378</v>
      </c>
      <c r="K110" s="14">
        <f>SUM(K108:K109)</f>
        <v>192657.20009999999</v>
      </c>
      <c r="L110" s="14">
        <f>SUM(L108:L109)</f>
        <v>3812045.5781</v>
      </c>
      <c r="N110" s="14">
        <f>SUM(N108:N109)</f>
        <v>3053025.92</v>
      </c>
      <c r="O110" s="14">
        <f>SUM(O108:O109)</f>
        <v>299405.08999999997</v>
      </c>
      <c r="P110" s="14">
        <f>SUM(P108:P109)</f>
        <v>3352431.01</v>
      </c>
      <c r="R110" s="15">
        <f>+(N110-J110)/J110</f>
        <v>-0.15648015599612453</v>
      </c>
      <c r="S110" s="15">
        <f t="shared" ref="S110" si="49">+(O110-K110)/K110</f>
        <v>0.55408201637204213</v>
      </c>
      <c r="T110" s="15">
        <f>+(P110-L110)/L110</f>
        <v>-0.12056901175066259</v>
      </c>
    </row>
    <row r="112" spans="1:20" x14ac:dyDescent="0.25">
      <c r="A112" s="13">
        <v>44166</v>
      </c>
      <c r="B112" t="s">
        <v>16</v>
      </c>
      <c r="J112" s="14">
        <v>1221086.9069000001</v>
      </c>
      <c r="K112" s="14">
        <v>227374.37270000001</v>
      </c>
      <c r="L112" s="14">
        <v>1448461.2796</v>
      </c>
      <c r="N112" s="14">
        <v>1612224.56</v>
      </c>
      <c r="O112" s="14">
        <v>352938.12</v>
      </c>
      <c r="P112" s="14">
        <v>1965162.6800000002</v>
      </c>
    </row>
    <row r="113" spans="1:20" ht="15.75" thickBot="1" x14ac:dyDescent="0.3">
      <c r="A113" s="13">
        <v>44166</v>
      </c>
      <c r="B113" t="s">
        <v>17</v>
      </c>
      <c r="D113" s="16"/>
      <c r="E113" s="16"/>
      <c r="G113" s="16"/>
      <c r="H113" s="16"/>
      <c r="J113" s="17">
        <v>2272418.0247</v>
      </c>
      <c r="K113" s="17">
        <v>8888.5637999999999</v>
      </c>
      <c r="L113" s="17">
        <v>2281306.5885000001</v>
      </c>
      <c r="N113" s="17">
        <v>1926716.75</v>
      </c>
      <c r="O113" s="17">
        <v>8332.99</v>
      </c>
      <c r="P113" s="17">
        <v>1935049.74</v>
      </c>
      <c r="R113" s="18"/>
      <c r="S113" s="18"/>
      <c r="T113" s="18"/>
    </row>
    <row r="114" spans="1:20" x14ac:dyDescent="0.25">
      <c r="A114" s="13"/>
      <c r="E114">
        <v>168</v>
      </c>
      <c r="H114">
        <v>0</v>
      </c>
      <c r="J114" s="14">
        <f>SUM(J112:J113)</f>
        <v>3493504.9315999998</v>
      </c>
      <c r="K114" s="14">
        <f>SUM(K112:K113)</f>
        <v>236262.93650000001</v>
      </c>
      <c r="L114" s="14">
        <f>SUM(L112:L113)</f>
        <v>3729767.8681000001</v>
      </c>
      <c r="N114" s="14">
        <f>SUM(N112:N113)</f>
        <v>3538941.31</v>
      </c>
      <c r="O114" s="14">
        <f>SUM(O112:O113)</f>
        <v>361271.11</v>
      </c>
      <c r="P114" s="14">
        <f>SUM(P112:P113)</f>
        <v>3900212.42</v>
      </c>
      <c r="R114" s="15">
        <f>+(N114-J114)/J114</f>
        <v>1.3005957996226657E-2</v>
      </c>
      <c r="S114" s="15">
        <f t="shared" ref="S114" si="50">+(O114-K114)/K114</f>
        <v>0.5291061533047523</v>
      </c>
      <c r="T114" s="15">
        <f>+(P114-L114)/L114</f>
        <v>4.5698434306804959E-2</v>
      </c>
    </row>
    <row r="116" spans="1:20" x14ac:dyDescent="0.25">
      <c r="A116" s="19" t="s">
        <v>19</v>
      </c>
      <c r="B116" t="s">
        <v>16</v>
      </c>
      <c r="J116" s="14">
        <f t="shared" ref="J116:L117" si="51">J112+J108+J104+J100+J96+J92+J88+J84+J80+J76+J72+J68</f>
        <v>12330691.010799998</v>
      </c>
      <c r="K116" s="14">
        <f t="shared" si="51"/>
        <v>2329400.6910999999</v>
      </c>
      <c r="L116" s="14">
        <f t="shared" si="51"/>
        <v>14660091.7019</v>
      </c>
      <c r="N116" s="14">
        <f t="shared" ref="N116:P117" si="52">N112+N108+N104+N100+N96+N92+N88+N84+N80+N76+N72+N68</f>
        <v>14346160.810000001</v>
      </c>
      <c r="O116" s="14">
        <f t="shared" si="52"/>
        <v>2995110.2800000003</v>
      </c>
      <c r="P116" s="14">
        <f t="shared" si="52"/>
        <v>17341271.09</v>
      </c>
    </row>
    <row r="117" spans="1:20" ht="15.75" thickBot="1" x14ac:dyDescent="0.3">
      <c r="A117" s="19" t="s">
        <v>19</v>
      </c>
      <c r="B117" t="s">
        <v>17</v>
      </c>
      <c r="D117" s="16"/>
      <c r="E117" s="16"/>
      <c r="G117" s="16"/>
      <c r="H117" s="16"/>
      <c r="J117" s="17">
        <f t="shared" si="51"/>
        <v>28591400.786600001</v>
      </c>
      <c r="K117" s="17">
        <f t="shared" si="51"/>
        <v>123162.47860000002</v>
      </c>
      <c r="L117" s="17">
        <f t="shared" si="51"/>
        <v>28714563.2652</v>
      </c>
      <c r="N117" s="17">
        <f t="shared" si="52"/>
        <v>23816465.829999998</v>
      </c>
      <c r="O117" s="17">
        <f t="shared" si="52"/>
        <v>73230.23</v>
      </c>
      <c r="P117" s="17">
        <f t="shared" si="52"/>
        <v>23889696.059999999</v>
      </c>
      <c r="R117" s="18"/>
      <c r="S117" s="18"/>
      <c r="T117" s="18"/>
    </row>
    <row r="118" spans="1:20" x14ac:dyDescent="0.25">
      <c r="A118" s="13"/>
      <c r="J118" s="14">
        <f t="shared" ref="J118:L118" si="53">SUM(J70,J74,J78,J82,J86,J90,J94,J98,J102,J106,J110,J114)</f>
        <v>40922091.797399998</v>
      </c>
      <c r="K118" s="14">
        <f t="shared" si="53"/>
        <v>2452563.1696999995</v>
      </c>
      <c r="L118" s="14">
        <f t="shared" si="53"/>
        <v>43374654.967100009</v>
      </c>
      <c r="N118" s="14">
        <f t="shared" ref="N118:P118" si="54">SUM(N70,N74,N78,N82,N86,N90,N94,N98,N102,N106,N110,N114)</f>
        <v>38162626.640000008</v>
      </c>
      <c r="O118" s="14">
        <f t="shared" si="54"/>
        <v>3068340.51</v>
      </c>
      <c r="P118" s="14">
        <f t="shared" si="54"/>
        <v>41230967.149999999</v>
      </c>
      <c r="R118" s="15">
        <f>+(N118-J118)/J118</f>
        <v>-6.7432162829352563E-2</v>
      </c>
      <c r="S118" s="15">
        <f t="shared" ref="S118" si="55">+(O118-K118)/K118</f>
        <v>0.25107501731558779</v>
      </c>
      <c r="T118" s="15">
        <f>+(P118-L118)/L118</f>
        <v>-4.942259065175305E-2</v>
      </c>
    </row>
    <row r="122" spans="1:20" x14ac:dyDescent="0.25">
      <c r="A122" s="13">
        <v>44197</v>
      </c>
      <c r="B122" t="s">
        <v>16</v>
      </c>
      <c r="J122" s="14">
        <v>894509.72360000003</v>
      </c>
      <c r="K122" s="14">
        <v>156552.53719999999</v>
      </c>
      <c r="L122" s="14">
        <v>1051062.2608</v>
      </c>
      <c r="N122" s="14">
        <v>1000449.95</v>
      </c>
      <c r="O122" s="14">
        <v>161306.9</v>
      </c>
      <c r="P122" s="14">
        <v>1161756.8499999999</v>
      </c>
    </row>
    <row r="123" spans="1:20" ht="15.75" thickBot="1" x14ac:dyDescent="0.3">
      <c r="A123" s="13">
        <v>44197</v>
      </c>
      <c r="B123" t="s">
        <v>17</v>
      </c>
      <c r="D123" s="16"/>
      <c r="E123" s="16"/>
      <c r="G123" s="16"/>
      <c r="H123" s="16"/>
      <c r="J123" s="17">
        <v>1986878.9554000001</v>
      </c>
      <c r="K123" s="17">
        <v>9243.6101999999992</v>
      </c>
      <c r="L123" s="17">
        <v>1996122.5656000001</v>
      </c>
      <c r="N123" s="17">
        <v>1940665.82</v>
      </c>
      <c r="O123" s="17">
        <v>3803.01</v>
      </c>
      <c r="P123" s="17">
        <v>1944468.83</v>
      </c>
      <c r="R123" s="18"/>
      <c r="S123" s="18"/>
      <c r="T123" s="18"/>
    </row>
    <row r="124" spans="1:20" x14ac:dyDescent="0.25">
      <c r="A124" s="13"/>
      <c r="E124">
        <v>162</v>
      </c>
      <c r="H124">
        <v>0</v>
      </c>
      <c r="J124" s="14">
        <f>SUM(J122:J123)</f>
        <v>2881388.679</v>
      </c>
      <c r="K124" s="14">
        <f>SUM(K122:K123)</f>
        <v>165796.14739999999</v>
      </c>
      <c r="L124" s="14">
        <f>SUM(L122:L123)</f>
        <v>3047184.8264000001</v>
      </c>
      <c r="N124" s="14">
        <f>SUM(N122:N123)</f>
        <v>2941115.77</v>
      </c>
      <c r="O124" s="14">
        <f>SUM(O122:O123)</f>
        <v>165109.91</v>
      </c>
      <c r="P124" s="14">
        <f>SUM(P122:P123)</f>
        <v>3106225.6799999997</v>
      </c>
      <c r="R124" s="15">
        <f>+(N124-J124)/J124</f>
        <v>2.0728578353659873E-2</v>
      </c>
      <c r="S124" s="15">
        <f t="shared" ref="S124" si="56">+(O124-K124)/K124</f>
        <v>-4.1390431005876539E-3</v>
      </c>
      <c r="T124" s="15">
        <f>+(P124-L124)/L124</f>
        <v>1.9375540692013589E-2</v>
      </c>
    </row>
    <row r="126" spans="1:20" x14ac:dyDescent="0.25">
      <c r="A126" s="13">
        <v>44228</v>
      </c>
      <c r="B126" t="s">
        <v>16</v>
      </c>
      <c r="J126" s="14">
        <v>894397.96530000004</v>
      </c>
      <c r="K126" s="14">
        <v>156062.33059999999</v>
      </c>
      <c r="L126" s="14">
        <v>1050460.2959</v>
      </c>
      <c r="N126" s="14">
        <v>981853.32</v>
      </c>
      <c r="O126" s="14">
        <v>213360.42</v>
      </c>
      <c r="P126" s="14">
        <v>1195213.74</v>
      </c>
    </row>
    <row r="127" spans="1:20" ht="15.75" thickBot="1" x14ac:dyDescent="0.3">
      <c r="A127" s="13">
        <v>44228</v>
      </c>
      <c r="B127" t="s">
        <v>17</v>
      </c>
      <c r="D127" s="16"/>
      <c r="E127" s="16"/>
      <c r="G127" s="16"/>
      <c r="H127" s="16"/>
      <c r="J127" s="17">
        <v>2105349.8300999999</v>
      </c>
      <c r="K127" s="17">
        <v>16778.535199999998</v>
      </c>
      <c r="L127" s="17">
        <v>2122128.3652999997</v>
      </c>
      <c r="N127" s="17">
        <v>1985733.28</v>
      </c>
      <c r="O127" s="17">
        <v>4518.58</v>
      </c>
      <c r="P127" s="17">
        <v>1990251.86</v>
      </c>
      <c r="R127" s="18"/>
      <c r="S127" s="18"/>
      <c r="T127" s="18"/>
    </row>
    <row r="128" spans="1:20" x14ac:dyDescent="0.25">
      <c r="A128" s="13"/>
      <c r="E128">
        <v>166</v>
      </c>
      <c r="H128">
        <v>0</v>
      </c>
      <c r="J128" s="14">
        <f>SUM(J126:J127)</f>
        <v>2999747.7954000002</v>
      </c>
      <c r="K128" s="14">
        <f>SUM(K126:K127)</f>
        <v>172840.86579999997</v>
      </c>
      <c r="L128" s="14">
        <f>SUM(L126:L127)</f>
        <v>3172588.6612</v>
      </c>
      <c r="N128" s="14">
        <f>SUM(N126:N127)</f>
        <v>2967586.6</v>
      </c>
      <c r="O128" s="14">
        <f>SUM(O126:O127)</f>
        <v>217879</v>
      </c>
      <c r="P128" s="14">
        <f>SUM(P126:P127)</f>
        <v>3185465.6</v>
      </c>
      <c r="R128" s="15">
        <f>+(N128-J128)/J128</f>
        <v>-1.0721299787041451E-2</v>
      </c>
      <c r="S128" s="15">
        <f t="shared" ref="S128" si="57">+(O128-K128)/K128</f>
        <v>0.26057572664623874</v>
      </c>
      <c r="T128" s="15">
        <f>+(P128-L128)/L128</f>
        <v>4.0588113288942875E-3</v>
      </c>
    </row>
    <row r="130" spans="1:20" x14ac:dyDescent="0.25">
      <c r="A130" s="13">
        <v>44256</v>
      </c>
      <c r="B130" t="s">
        <v>16</v>
      </c>
      <c r="J130" s="14">
        <v>874171.90749999997</v>
      </c>
      <c r="K130" s="14">
        <v>156031.01860000001</v>
      </c>
      <c r="L130" s="14">
        <v>1030202.9261</v>
      </c>
      <c r="N130" s="14">
        <v>1090395.3600000001</v>
      </c>
      <c r="O130" s="14">
        <v>248766.15</v>
      </c>
      <c r="P130" s="14">
        <v>1339161.51</v>
      </c>
    </row>
    <row r="131" spans="1:20" ht="15.75" thickBot="1" x14ac:dyDescent="0.3">
      <c r="A131" s="13">
        <v>44256</v>
      </c>
      <c r="B131" t="s">
        <v>17</v>
      </c>
      <c r="D131" s="16"/>
      <c r="E131" s="16"/>
      <c r="G131" s="16"/>
      <c r="H131" s="16"/>
      <c r="J131" s="17">
        <v>2422886.2403000002</v>
      </c>
      <c r="K131" s="17">
        <v>15498.4872</v>
      </c>
      <c r="L131" s="17">
        <v>2438384.7275</v>
      </c>
      <c r="N131" s="17">
        <v>1928028.94</v>
      </c>
      <c r="O131" s="17">
        <v>4788.84</v>
      </c>
      <c r="P131" s="17">
        <v>1932817.78</v>
      </c>
      <c r="R131" s="18"/>
      <c r="S131" s="18"/>
      <c r="T131" s="18"/>
    </row>
    <row r="132" spans="1:20" x14ac:dyDescent="0.25">
      <c r="A132" s="13"/>
      <c r="E132">
        <v>166</v>
      </c>
      <c r="H132">
        <v>0</v>
      </c>
      <c r="J132" s="14">
        <f>SUM(J130:J131)</f>
        <v>3297058.1478000004</v>
      </c>
      <c r="K132" s="14">
        <f>SUM(K130:K131)</f>
        <v>171529.50580000001</v>
      </c>
      <c r="L132" s="14">
        <f>SUM(L130:L131)</f>
        <v>3468587.6535999998</v>
      </c>
      <c r="N132" s="14">
        <f>SUM(N130:N131)</f>
        <v>3018424.3</v>
      </c>
      <c r="O132" s="14">
        <f>SUM(O130:O131)</f>
        <v>253554.99</v>
      </c>
      <c r="P132" s="14">
        <f>SUM(P130:P131)</f>
        <v>3271979.29</v>
      </c>
      <c r="R132" s="15">
        <f>+(N132-J132)/J132</f>
        <v>-8.4509837348765646E-2</v>
      </c>
      <c r="S132" s="15">
        <f t="shared" ref="S132" si="58">+(O132-K132)/K132</f>
        <v>0.47820043448175065</v>
      </c>
      <c r="T132" s="15">
        <f>+(P132-L132)/L132</f>
        <v>-5.6682541493781387E-2</v>
      </c>
    </row>
    <row r="134" spans="1:20" x14ac:dyDescent="0.25">
      <c r="A134" s="13">
        <v>44287</v>
      </c>
      <c r="B134" t="s">
        <v>16</v>
      </c>
      <c r="J134" s="14">
        <v>891164.94819999998</v>
      </c>
      <c r="K134" s="14">
        <v>157963.71049999999</v>
      </c>
      <c r="L134" s="14">
        <v>1049128.6587</v>
      </c>
      <c r="N134" s="14">
        <v>1092170.43</v>
      </c>
      <c r="O134" s="14">
        <v>205064.44</v>
      </c>
      <c r="P134" s="14">
        <v>1297234.8699999999</v>
      </c>
    </row>
    <row r="135" spans="1:20" ht="15.75" thickBot="1" x14ac:dyDescent="0.3">
      <c r="A135" s="13">
        <v>44287</v>
      </c>
      <c r="B135" t="s">
        <v>17</v>
      </c>
      <c r="D135" s="16"/>
      <c r="E135" s="16"/>
      <c r="G135" s="16"/>
      <c r="H135" s="16"/>
      <c r="J135" s="17">
        <v>2141551.1669000001</v>
      </c>
      <c r="K135" s="17">
        <v>14909.9372</v>
      </c>
      <c r="L135" s="17">
        <v>2156461.1041000001</v>
      </c>
      <c r="N135" s="17">
        <v>1891853.85</v>
      </c>
      <c r="O135" s="17">
        <v>4767.03</v>
      </c>
      <c r="P135" s="17">
        <v>1896620.8800000001</v>
      </c>
      <c r="R135" s="18"/>
      <c r="S135" s="18"/>
      <c r="T135" s="18"/>
    </row>
    <row r="136" spans="1:20" x14ac:dyDescent="0.25">
      <c r="A136" s="13"/>
      <c r="E136">
        <v>162</v>
      </c>
      <c r="H136">
        <v>0</v>
      </c>
      <c r="J136" s="14">
        <f>SUM(J134:J135)</f>
        <v>3032716.1151000001</v>
      </c>
      <c r="K136" s="14">
        <f>SUM(K134:K135)</f>
        <v>172873.64769999997</v>
      </c>
      <c r="L136" s="14">
        <f>SUM(L134:L135)</f>
        <v>3205589.7628000001</v>
      </c>
      <c r="N136" s="14">
        <f>SUM(N134:N135)</f>
        <v>2984024.2800000003</v>
      </c>
      <c r="O136" s="14">
        <f>SUM(O134:O135)</f>
        <v>209831.47</v>
      </c>
      <c r="P136" s="14">
        <f>SUM(P134:P135)</f>
        <v>3193855.75</v>
      </c>
      <c r="R136" s="15">
        <f>+(N136-J136)/J136</f>
        <v>-1.6055520283471781E-2</v>
      </c>
      <c r="S136" s="15">
        <f t="shared" ref="S136" si="59">+(O136-K136)/K136</f>
        <v>0.21378517079789736</v>
      </c>
      <c r="T136" s="15">
        <f>+(P136-L136)/L136</f>
        <v>-3.6604848618404569E-3</v>
      </c>
    </row>
    <row r="138" spans="1:20" x14ac:dyDescent="0.25">
      <c r="A138" s="13">
        <v>44317</v>
      </c>
      <c r="B138" t="s">
        <v>16</v>
      </c>
      <c r="J138" s="14">
        <v>895180.38549999997</v>
      </c>
      <c r="K138" s="14">
        <v>158517.53750000001</v>
      </c>
      <c r="L138" s="14">
        <v>1053697.923</v>
      </c>
      <c r="N138" s="14">
        <v>1119948.6100000001</v>
      </c>
      <c r="O138" s="14">
        <v>252971.35</v>
      </c>
      <c r="P138" s="14">
        <v>1372919.9600000002</v>
      </c>
    </row>
    <row r="139" spans="1:20" ht="15.75" thickBot="1" x14ac:dyDescent="0.3">
      <c r="A139" s="13">
        <v>44317</v>
      </c>
      <c r="B139" t="s">
        <v>17</v>
      </c>
      <c r="D139" s="16"/>
      <c r="E139" s="16"/>
      <c r="G139" s="16"/>
      <c r="H139" s="16"/>
      <c r="J139" s="17">
        <v>2364841.0282000001</v>
      </c>
      <c r="K139" s="17">
        <v>11714.9872</v>
      </c>
      <c r="L139" s="17">
        <v>2376556.0153999999</v>
      </c>
      <c r="N139" s="17">
        <v>1933848.69</v>
      </c>
      <c r="O139" s="17">
        <v>3491.36</v>
      </c>
      <c r="P139" s="17">
        <v>1937340.05</v>
      </c>
      <c r="R139" s="18"/>
      <c r="S139" s="18"/>
      <c r="T139" s="18"/>
    </row>
    <row r="140" spans="1:20" x14ac:dyDescent="0.25">
      <c r="A140" s="13"/>
      <c r="E140">
        <v>160</v>
      </c>
      <c r="H140">
        <v>0</v>
      </c>
      <c r="J140" s="14">
        <f>SUM(J138:J139)</f>
        <v>3260021.4136999999</v>
      </c>
      <c r="K140" s="14">
        <f>SUM(K138:K139)</f>
        <v>170232.52470000001</v>
      </c>
      <c r="L140" s="14">
        <f>SUM(L138:L139)</f>
        <v>3430253.9383999999</v>
      </c>
      <c r="N140" s="14">
        <f>SUM(N138:N139)</f>
        <v>3053797.3</v>
      </c>
      <c r="O140" s="14">
        <f>SUM(O138:O139)</f>
        <v>256462.71</v>
      </c>
      <c r="P140" s="14">
        <f>SUM(P138:P139)</f>
        <v>3310260.0100000002</v>
      </c>
      <c r="R140" s="15">
        <f>+(N140-J140)/J140</f>
        <v>-6.3258515061698203E-2</v>
      </c>
      <c r="S140" s="15">
        <f t="shared" ref="S140" si="60">+(O140-K140)/K140</f>
        <v>0.50654353774029404</v>
      </c>
      <c r="T140" s="15">
        <f>+(P140-L140)/L140</f>
        <v>-3.4981062788596147E-2</v>
      </c>
    </row>
    <row r="142" spans="1:20" x14ac:dyDescent="0.25">
      <c r="A142" s="13">
        <v>44348</v>
      </c>
      <c r="B142" t="s">
        <v>16</v>
      </c>
      <c r="J142" s="14">
        <v>872110.47560000001</v>
      </c>
      <c r="K142" s="14">
        <v>158078.19949999999</v>
      </c>
      <c r="L142" s="14">
        <v>1030188.6751</v>
      </c>
      <c r="N142" s="14">
        <v>1007503.18</v>
      </c>
      <c r="O142" s="14">
        <v>207418.34</v>
      </c>
      <c r="P142" s="14">
        <v>1214921.52</v>
      </c>
    </row>
    <row r="143" spans="1:20" ht="15.75" thickBot="1" x14ac:dyDescent="0.3">
      <c r="A143" s="13">
        <v>44348</v>
      </c>
      <c r="B143" t="s">
        <v>17</v>
      </c>
      <c r="D143" s="16"/>
      <c r="E143" s="16"/>
      <c r="G143" s="16"/>
      <c r="H143" s="16"/>
      <c r="J143" s="17">
        <v>2105029.5145</v>
      </c>
      <c r="K143" s="17">
        <v>9984.2171999999991</v>
      </c>
      <c r="L143" s="17">
        <v>2115013.7316999999</v>
      </c>
      <c r="N143" s="17">
        <v>2014950.73</v>
      </c>
      <c r="O143" s="17">
        <v>6197.81</v>
      </c>
      <c r="P143" s="17">
        <v>2021148.54</v>
      </c>
      <c r="R143" s="18"/>
      <c r="S143" s="18"/>
      <c r="T143" s="18"/>
    </row>
    <row r="144" spans="1:20" x14ac:dyDescent="0.25">
      <c r="A144" s="13"/>
      <c r="E144">
        <v>162</v>
      </c>
      <c r="H144">
        <v>0</v>
      </c>
      <c r="J144" s="14">
        <f>SUM(J142:J143)</f>
        <v>2977139.9901000001</v>
      </c>
      <c r="K144" s="14">
        <f>SUM(K142:K143)</f>
        <v>168062.4167</v>
      </c>
      <c r="L144" s="14">
        <f>SUM(L142:L143)</f>
        <v>3145202.4068</v>
      </c>
      <c r="N144" s="14">
        <f>SUM(N142:N143)</f>
        <v>3022453.91</v>
      </c>
      <c r="O144" s="14">
        <f>SUM(O142:O143)</f>
        <v>213616.15</v>
      </c>
      <c r="P144" s="14">
        <f>SUM(P142:P143)</f>
        <v>3236070.06</v>
      </c>
      <c r="R144" s="15">
        <f>+(N144-J144)/J144</f>
        <v>1.5220621150058192E-2</v>
      </c>
      <c r="S144" s="15">
        <f t="shared" ref="S144" si="61">+(O144-K144)/K144</f>
        <v>0.27105247082883338</v>
      </c>
      <c r="T144" s="15">
        <f>+(P144-L144)/L144</f>
        <v>2.8890876149510157E-2</v>
      </c>
    </row>
    <row r="146" spans="1:20" x14ac:dyDescent="0.25">
      <c r="A146" s="13">
        <v>44378</v>
      </c>
      <c r="B146" t="s">
        <v>16</v>
      </c>
      <c r="J146" s="14">
        <v>1308135.8226000001</v>
      </c>
      <c r="K146" s="14">
        <v>229204.9909</v>
      </c>
      <c r="L146" s="14">
        <v>1537340.8135000002</v>
      </c>
      <c r="N146" s="14">
        <v>1503114.17</v>
      </c>
      <c r="O146" s="14">
        <v>379928.99</v>
      </c>
      <c r="P146" s="14">
        <v>1883043.16</v>
      </c>
    </row>
    <row r="147" spans="1:20" ht="15.75" thickBot="1" x14ac:dyDescent="0.3">
      <c r="A147" s="13">
        <v>44378</v>
      </c>
      <c r="B147" t="s">
        <v>17</v>
      </c>
      <c r="D147" s="16"/>
      <c r="E147" s="16"/>
      <c r="G147" s="16"/>
      <c r="H147" s="16"/>
      <c r="J147" s="17">
        <v>2133315.9915999998</v>
      </c>
      <c r="K147" s="17">
        <v>9010.7572</v>
      </c>
      <c r="L147" s="17">
        <v>2142326.7487999997</v>
      </c>
      <c r="N147" s="17">
        <v>1925153.95</v>
      </c>
      <c r="O147" s="17">
        <v>15620.48</v>
      </c>
      <c r="P147" s="17">
        <v>1940774.43</v>
      </c>
      <c r="R147" s="18"/>
      <c r="S147" s="18"/>
      <c r="T147" s="18"/>
    </row>
    <row r="148" spans="1:20" x14ac:dyDescent="0.25">
      <c r="A148" s="13"/>
      <c r="E148">
        <v>160</v>
      </c>
      <c r="H148">
        <v>0</v>
      </c>
      <c r="J148" s="14">
        <f>SUM(J146:J147)</f>
        <v>3441451.8141999999</v>
      </c>
      <c r="K148" s="14">
        <f>SUM(K146:K147)</f>
        <v>238215.7481</v>
      </c>
      <c r="L148" s="14">
        <f>SUM(L146:L147)</f>
        <v>3679667.5622999999</v>
      </c>
      <c r="N148" s="14">
        <f>SUM(N146:N147)</f>
        <v>3428268.12</v>
      </c>
      <c r="O148" s="14">
        <f>SUM(O146:O147)</f>
        <v>395549.47</v>
      </c>
      <c r="P148" s="14">
        <f>SUM(P146:P147)</f>
        <v>3823817.59</v>
      </c>
      <c r="R148" s="15">
        <f>+(N148-J148)/J148</f>
        <v>-3.8308524749937484E-3</v>
      </c>
      <c r="S148" s="15">
        <f t="shared" ref="S148" si="62">+(O148-K148)/K148</f>
        <v>0.66046734170552501</v>
      </c>
      <c r="T148" s="15">
        <f>+(P148-L148)/L148</f>
        <v>3.9174742081835807E-2</v>
      </c>
    </row>
    <row r="150" spans="1:20" x14ac:dyDescent="0.25">
      <c r="A150" s="13">
        <v>44409</v>
      </c>
      <c r="B150" t="s">
        <v>16</v>
      </c>
      <c r="J150" s="14">
        <v>877287.46470000001</v>
      </c>
      <c r="K150" s="14">
        <v>158004.78750000001</v>
      </c>
      <c r="L150" s="14">
        <v>1035292.2522</v>
      </c>
      <c r="N150" s="14">
        <v>1022918.76</v>
      </c>
      <c r="O150" s="14">
        <v>222358.44</v>
      </c>
      <c r="P150" s="14">
        <v>1245277.2</v>
      </c>
    </row>
    <row r="151" spans="1:20" ht="15.75" thickBot="1" x14ac:dyDescent="0.3">
      <c r="A151" s="13">
        <v>44409</v>
      </c>
      <c r="B151" t="s">
        <v>17</v>
      </c>
      <c r="D151" s="16"/>
      <c r="E151" s="16"/>
      <c r="G151" s="16"/>
      <c r="H151" s="16"/>
      <c r="J151" s="17">
        <v>2048601.0089</v>
      </c>
      <c r="K151" s="17">
        <v>8254.9572000000007</v>
      </c>
      <c r="L151" s="17">
        <v>2056855.9661000001</v>
      </c>
      <c r="N151" s="17">
        <v>1938133.01</v>
      </c>
      <c r="O151" s="17">
        <v>8630.92</v>
      </c>
      <c r="P151" s="17">
        <v>1946763.93</v>
      </c>
      <c r="R151" s="18"/>
      <c r="S151" s="18"/>
      <c r="T151" s="18"/>
    </row>
    <row r="152" spans="1:20" x14ac:dyDescent="0.25">
      <c r="A152" s="13"/>
      <c r="E152">
        <v>156</v>
      </c>
      <c r="H152">
        <v>0</v>
      </c>
      <c r="J152" s="14">
        <f>SUM(J150:J151)</f>
        <v>2925888.4736000001</v>
      </c>
      <c r="K152" s="14">
        <f>SUM(K150:K151)</f>
        <v>166259.74470000001</v>
      </c>
      <c r="L152" s="14">
        <f>SUM(L150:L151)</f>
        <v>3092148.2182999998</v>
      </c>
      <c r="N152" s="14">
        <f>SUM(N150:N151)</f>
        <v>2961051.77</v>
      </c>
      <c r="O152" s="14">
        <f>SUM(O150:O151)</f>
        <v>230989.36000000002</v>
      </c>
      <c r="P152" s="14">
        <f>SUM(P150:P151)</f>
        <v>3192041.13</v>
      </c>
      <c r="R152" s="15">
        <f>+(N152-J152)/J152</f>
        <v>1.2017989310691365E-2</v>
      </c>
      <c r="S152" s="15">
        <f t="shared" ref="S152" si="63">+(O152-K152)/K152</f>
        <v>0.38932824910081798</v>
      </c>
      <c r="T152" s="15">
        <f>+(P152-L152)/L152</f>
        <v>3.2305343938176141E-2</v>
      </c>
    </row>
    <row r="154" spans="1:20" x14ac:dyDescent="0.25">
      <c r="A154" s="13">
        <v>44440</v>
      </c>
      <c r="B154" t="s">
        <v>16</v>
      </c>
      <c r="J154" s="14">
        <v>853510.86809999996</v>
      </c>
      <c r="K154" s="14">
        <v>157862.7205</v>
      </c>
      <c r="L154" s="14">
        <v>1011373.5885999999</v>
      </c>
      <c r="N154" s="14">
        <v>971846.82</v>
      </c>
      <c r="O154" s="14">
        <v>319733.74</v>
      </c>
      <c r="P154" s="14">
        <v>1291580.56</v>
      </c>
    </row>
    <row r="155" spans="1:20" ht="15.75" thickBot="1" x14ac:dyDescent="0.3">
      <c r="A155" s="13">
        <v>44440</v>
      </c>
      <c r="B155" t="s">
        <v>17</v>
      </c>
      <c r="D155" s="16"/>
      <c r="E155" s="16"/>
      <c r="G155" s="16"/>
      <c r="H155" s="16"/>
      <c r="J155" s="17">
        <v>2054192.1454</v>
      </c>
      <c r="K155" s="17">
        <v>11178.153200000001</v>
      </c>
      <c r="L155" s="17">
        <v>2065370.2986000001</v>
      </c>
      <c r="N155" s="17">
        <v>1975493.76</v>
      </c>
      <c r="O155" s="17">
        <v>7221.43</v>
      </c>
      <c r="P155" s="17">
        <v>1982715.19</v>
      </c>
      <c r="R155" s="18"/>
      <c r="S155" s="18"/>
      <c r="T155" s="18"/>
    </row>
    <row r="156" spans="1:20" x14ac:dyDescent="0.25">
      <c r="A156" s="13"/>
      <c r="E156">
        <v>152</v>
      </c>
      <c r="H156">
        <v>0</v>
      </c>
      <c r="J156" s="14">
        <f>SUM(J154:J155)</f>
        <v>2907703.0134999999</v>
      </c>
      <c r="K156" s="14">
        <f>SUM(K154:K155)</f>
        <v>169040.8737</v>
      </c>
      <c r="L156" s="14">
        <f>SUM(L154:L155)</f>
        <v>3076743.8871999998</v>
      </c>
      <c r="N156" s="14">
        <f>SUM(N154:N155)</f>
        <v>2947340.58</v>
      </c>
      <c r="O156" s="14">
        <f>SUM(O154:O155)</f>
        <v>326955.17</v>
      </c>
      <c r="P156" s="14">
        <f>SUM(P154:P155)</f>
        <v>3274295.75</v>
      </c>
      <c r="R156" s="15">
        <f>+(N156-J156)/J156</f>
        <v>1.3631917123574627E-2</v>
      </c>
      <c r="S156" s="15">
        <f t="shared" ref="S156" si="64">+(O156-K156)/K156</f>
        <v>0.9341781833206414</v>
      </c>
      <c r="T156" s="15">
        <f>+(P156-L156)/L156</f>
        <v>6.4208094674978913E-2</v>
      </c>
    </row>
    <row r="158" spans="1:20" x14ac:dyDescent="0.25">
      <c r="A158" s="13">
        <v>44470</v>
      </c>
      <c r="B158" t="s">
        <v>16</v>
      </c>
      <c r="J158" s="14">
        <v>879538.89320000005</v>
      </c>
      <c r="K158" s="14">
        <v>157844.4325</v>
      </c>
      <c r="L158" s="14">
        <v>1037383.3257</v>
      </c>
      <c r="N158" s="14">
        <v>1007583.49</v>
      </c>
      <c r="O158" s="14">
        <v>257095.07</v>
      </c>
      <c r="P158" s="14">
        <v>1264678.56</v>
      </c>
    </row>
    <row r="159" spans="1:20" ht="15.75" thickBot="1" x14ac:dyDescent="0.3">
      <c r="A159" s="13">
        <v>44470</v>
      </c>
      <c r="B159" t="s">
        <v>17</v>
      </c>
      <c r="D159" s="16"/>
      <c r="E159" s="16"/>
      <c r="G159" s="16"/>
      <c r="H159" s="16"/>
      <c r="J159" s="17">
        <v>2175460.0405999999</v>
      </c>
      <c r="K159" s="17">
        <v>9142.8572000000004</v>
      </c>
      <c r="L159" s="17">
        <v>2184602.8977999999</v>
      </c>
      <c r="N159" s="17">
        <v>1992660.81</v>
      </c>
      <c r="O159" s="17">
        <v>8063.71</v>
      </c>
      <c r="P159" s="17">
        <v>2000724.52</v>
      </c>
      <c r="R159" s="18"/>
      <c r="S159" s="18"/>
      <c r="T159" s="18"/>
    </row>
    <row r="160" spans="1:20" x14ac:dyDescent="0.25">
      <c r="A160" s="13"/>
      <c r="E160">
        <v>155</v>
      </c>
      <c r="H160">
        <v>0</v>
      </c>
      <c r="J160" s="14">
        <f>SUM(J158:J159)</f>
        <v>3054998.9337999998</v>
      </c>
      <c r="K160" s="14">
        <f>SUM(K158:K159)</f>
        <v>166987.28969999999</v>
      </c>
      <c r="L160" s="14">
        <f>SUM(L158:L159)</f>
        <v>3221986.2234999998</v>
      </c>
      <c r="N160" s="14">
        <f>SUM(N158:N159)</f>
        <v>3000244.3</v>
      </c>
      <c r="O160" s="14">
        <f>SUM(O158:O159)</f>
        <v>265158.78000000003</v>
      </c>
      <c r="P160" s="14">
        <f>SUM(P158:P159)</f>
        <v>3265403.08</v>
      </c>
      <c r="R160" s="15">
        <f>+(N160-J160)/J160</f>
        <v>-1.7922963309153335E-2</v>
      </c>
      <c r="S160" s="15">
        <f t="shared" ref="S160" si="65">+(O160-K160)/K160</f>
        <v>0.58789797999817495</v>
      </c>
      <c r="T160" s="15">
        <f>+(P160-L160)/L160</f>
        <v>1.3475183780530597E-2</v>
      </c>
    </row>
    <row r="161" spans="1:20" x14ac:dyDescent="0.25">
      <c r="A161" s="13"/>
    </row>
    <row r="162" spans="1:20" x14ac:dyDescent="0.25">
      <c r="A162" s="13">
        <v>44501</v>
      </c>
      <c r="B162" t="s">
        <v>16</v>
      </c>
      <c r="J162" s="14">
        <v>894787.60510000004</v>
      </c>
      <c r="K162" s="14">
        <v>157801.7525</v>
      </c>
      <c r="L162" s="14">
        <v>1052589.3576</v>
      </c>
      <c r="N162" s="14">
        <v>1404556.17</v>
      </c>
      <c r="O162" s="14">
        <v>238061.07</v>
      </c>
      <c r="P162" s="14">
        <v>1642617.24</v>
      </c>
    </row>
    <row r="163" spans="1:20" ht="15.75" thickBot="1" x14ac:dyDescent="0.3">
      <c r="A163" s="13">
        <v>44501</v>
      </c>
      <c r="B163" t="s">
        <v>17</v>
      </c>
      <c r="D163" s="16"/>
      <c r="E163" s="16"/>
      <c r="G163" s="16"/>
      <c r="H163" s="16"/>
      <c r="J163" s="17">
        <v>2071266.8252999999</v>
      </c>
      <c r="K163" s="17">
        <v>10073.387199999999</v>
      </c>
      <c r="L163" s="17">
        <v>2081340.2124999999</v>
      </c>
      <c r="N163" s="17">
        <v>1894922.1</v>
      </c>
      <c r="O163" s="17">
        <v>8658.68</v>
      </c>
      <c r="P163" s="17">
        <v>1903580.78</v>
      </c>
      <c r="R163" s="18"/>
      <c r="S163" s="18"/>
      <c r="T163" s="18"/>
    </row>
    <row r="164" spans="1:20" x14ac:dyDescent="0.25">
      <c r="A164" s="13"/>
      <c r="E164">
        <v>158</v>
      </c>
      <c r="H164">
        <v>0</v>
      </c>
      <c r="J164" s="14">
        <f>SUM(J162:J163)</f>
        <v>2966054.4304</v>
      </c>
      <c r="K164" s="14">
        <f>SUM(K162:K163)</f>
        <v>167875.1397</v>
      </c>
      <c r="L164" s="14">
        <f>SUM(L162:L163)</f>
        <v>3133929.5701000001</v>
      </c>
      <c r="N164" s="14">
        <f>SUM(N162:N163)</f>
        <v>3299478.27</v>
      </c>
      <c r="O164" s="14">
        <f>SUM(O162:O163)</f>
        <v>246719.75</v>
      </c>
      <c r="P164" s="14">
        <f>SUM(P162:P163)</f>
        <v>3546198.02</v>
      </c>
      <c r="R164" s="15">
        <f>+(N164-J164)/J164</f>
        <v>0.11241325721559155</v>
      </c>
      <c r="S164" s="15">
        <f t="shared" ref="S164" si="66">+(O164-K164)/K164</f>
        <v>0.46966221705547745</v>
      </c>
      <c r="T164" s="15">
        <f>+(P164-L164)/L164</f>
        <v>0.13155000477143616</v>
      </c>
    </row>
    <row r="166" spans="1:20" x14ac:dyDescent="0.25">
      <c r="A166" s="13">
        <v>44531</v>
      </c>
      <c r="B166" t="s">
        <v>16</v>
      </c>
      <c r="J166" s="14">
        <v>1269323.4251000001</v>
      </c>
      <c r="K166" s="14">
        <v>228753.02489999999</v>
      </c>
      <c r="L166" s="14">
        <v>1498076.4500000002</v>
      </c>
      <c r="N166" s="14">
        <v>1597649.03</v>
      </c>
      <c r="O166" s="14">
        <v>388250.76</v>
      </c>
      <c r="P166" s="14">
        <v>1985899.79</v>
      </c>
    </row>
    <row r="167" spans="1:20" ht="15.75" thickBot="1" x14ac:dyDescent="0.3">
      <c r="A167" s="13">
        <v>44531</v>
      </c>
      <c r="B167" t="s">
        <v>17</v>
      </c>
      <c r="D167" s="16"/>
      <c r="E167" s="16"/>
      <c r="G167" s="16"/>
      <c r="H167" s="16"/>
      <c r="J167" s="17">
        <v>2101051.3952000001</v>
      </c>
      <c r="K167" s="17">
        <v>8284.9472000000005</v>
      </c>
      <c r="L167" s="17">
        <v>2109336.3424</v>
      </c>
      <c r="N167" s="17">
        <v>1892143.96</v>
      </c>
      <c r="O167" s="17">
        <v>34531.71</v>
      </c>
      <c r="P167" s="17">
        <v>1926675.67</v>
      </c>
      <c r="R167" s="18"/>
      <c r="S167" s="18"/>
      <c r="T167" s="18"/>
    </row>
    <row r="168" spans="1:20" x14ac:dyDescent="0.25">
      <c r="A168" s="13"/>
      <c r="E168">
        <v>163</v>
      </c>
      <c r="H168">
        <v>0</v>
      </c>
      <c r="J168" s="14">
        <f>SUM(J166:J167)</f>
        <v>3370374.8203000003</v>
      </c>
      <c r="K168" s="14">
        <f>SUM(K166:K167)</f>
        <v>237037.97209999998</v>
      </c>
      <c r="L168" s="14">
        <f>SUM(L166:L167)</f>
        <v>3607412.7924000002</v>
      </c>
      <c r="N168" s="14">
        <f>SUM(N166:N167)</f>
        <v>3489792.99</v>
      </c>
      <c r="O168" s="14">
        <f>SUM(O166:O167)</f>
        <v>422782.47000000003</v>
      </c>
      <c r="P168" s="14">
        <f>SUM(P166:P167)</f>
        <v>3912575.46</v>
      </c>
      <c r="R168" s="15">
        <f>+(N168-J168)/J168</f>
        <v>3.5431717855455153E-2</v>
      </c>
      <c r="S168" s="15">
        <f t="shared" ref="S168" si="67">+(O168-K168)/K168</f>
        <v>0.78360650934711595</v>
      </c>
      <c r="T168" s="15">
        <f>+(P168-L168)/L168</f>
        <v>8.4593221003958372E-2</v>
      </c>
    </row>
    <row r="170" spans="1:20" x14ac:dyDescent="0.25">
      <c r="A170" s="19" t="s">
        <v>20</v>
      </c>
      <c r="B170" t="s">
        <v>16</v>
      </c>
      <c r="J170" s="14">
        <f t="shared" ref="J170:L171" si="68">J166+J162+J158+J154+J150+J146+J142+J138+J134+J130+J126+J122</f>
        <v>11404119.4845</v>
      </c>
      <c r="K170" s="14">
        <f t="shared" si="68"/>
        <v>2032677.0426999999</v>
      </c>
      <c r="L170" s="14">
        <f t="shared" si="68"/>
        <v>13436796.5272</v>
      </c>
      <c r="N170" s="14">
        <f t="shared" ref="N170:P171" si="69">N166+N162+N158+N154+N150+N146+N142+N138+N134+N130+N126+N122</f>
        <v>13799989.289999999</v>
      </c>
      <c r="O170" s="14">
        <f t="shared" si="69"/>
        <v>3094315.67</v>
      </c>
      <c r="P170" s="14">
        <f t="shared" si="69"/>
        <v>16894304.960000001</v>
      </c>
    </row>
    <row r="171" spans="1:20" ht="15.75" thickBot="1" x14ac:dyDescent="0.3">
      <c r="A171" s="19" t="s">
        <v>20</v>
      </c>
      <c r="B171" t="s">
        <v>17</v>
      </c>
      <c r="D171" s="16"/>
      <c r="E171" s="16"/>
      <c r="G171" s="16"/>
      <c r="H171" s="16"/>
      <c r="J171" s="17">
        <f t="shared" si="68"/>
        <v>25710424.1424</v>
      </c>
      <c r="K171" s="17">
        <f t="shared" si="68"/>
        <v>134074.8334</v>
      </c>
      <c r="L171" s="17">
        <f t="shared" si="68"/>
        <v>25844498.975799996</v>
      </c>
      <c r="N171" s="17">
        <f t="shared" si="69"/>
        <v>23313588.900000002</v>
      </c>
      <c r="O171" s="17">
        <f t="shared" si="69"/>
        <v>110293.55999999998</v>
      </c>
      <c r="P171" s="17">
        <f t="shared" si="69"/>
        <v>23423882.460000001</v>
      </c>
      <c r="R171" s="18"/>
      <c r="S171" s="18"/>
      <c r="T171" s="18"/>
    </row>
    <row r="172" spans="1:20" x14ac:dyDescent="0.25">
      <c r="A172" s="13"/>
      <c r="J172" s="14">
        <f t="shared" ref="J172:L172" si="70">SUM(J124,J128,J132,J136,J140,J144,J148,J152,J156,J160,J164,J168)</f>
        <v>37114543.626900002</v>
      </c>
      <c r="K172" s="14">
        <f t="shared" si="70"/>
        <v>2166751.8761</v>
      </c>
      <c r="L172" s="14">
        <f t="shared" si="70"/>
        <v>39281295.503000006</v>
      </c>
      <c r="N172" s="14">
        <f t="shared" ref="N172:P172" si="71">SUM(N124,N128,N132,N136,N140,N144,N148,N152,N156,N160,N164,N168)</f>
        <v>37113578.190000005</v>
      </c>
      <c r="O172" s="14">
        <f t="shared" si="71"/>
        <v>3204609.23</v>
      </c>
      <c r="P172" s="14">
        <f t="shared" si="71"/>
        <v>40318187.420000002</v>
      </c>
      <c r="R172" s="15">
        <f>+(N172-J172)/J172</f>
        <v>-2.6012360806655895E-5</v>
      </c>
      <c r="S172" s="15">
        <f t="shared" ref="S172" si="72">+(O172-K172)/K172</f>
        <v>0.47899224888087777</v>
      </c>
      <c r="T172" s="15">
        <f>+(P172-L172)/L172</f>
        <v>2.6396581470201404E-2</v>
      </c>
    </row>
    <row r="174" spans="1:20" x14ac:dyDescent="0.25">
      <c r="A174" t="s">
        <v>21</v>
      </c>
    </row>
    <row r="175" spans="1:20" x14ac:dyDescent="0.25">
      <c r="A175" s="13">
        <v>44651</v>
      </c>
      <c r="B175" t="s">
        <v>16</v>
      </c>
      <c r="J175" s="14">
        <v>864772.5355</v>
      </c>
      <c r="K175" s="14">
        <v>161095.2225</v>
      </c>
      <c r="L175" s="14">
        <v>1025867.758</v>
      </c>
      <c r="N175" s="14">
        <v>1050903.07</v>
      </c>
      <c r="O175" s="14">
        <v>221186.1</v>
      </c>
      <c r="P175" s="14">
        <v>1272089.1700000002</v>
      </c>
    </row>
    <row r="176" spans="1:20" ht="15.75" thickBot="1" x14ac:dyDescent="0.3">
      <c r="A176" s="13">
        <v>44651</v>
      </c>
      <c r="B176" t="s">
        <v>17</v>
      </c>
      <c r="D176" s="16"/>
      <c r="E176" s="16"/>
      <c r="G176" s="16"/>
      <c r="H176" s="16"/>
      <c r="J176" s="17">
        <v>2154428.0792999999</v>
      </c>
      <c r="K176" s="17">
        <v>7478.5493999999999</v>
      </c>
      <c r="L176" s="17">
        <v>2161906.6286999998</v>
      </c>
      <c r="N176" s="17">
        <v>2114000.5699999998</v>
      </c>
      <c r="O176" s="17">
        <v>8615.2000000000007</v>
      </c>
      <c r="P176" s="17">
        <v>2122615.77</v>
      </c>
      <c r="R176" s="18"/>
      <c r="S176" s="18"/>
      <c r="T176" s="18"/>
    </row>
    <row r="177" spans="1:20" x14ac:dyDescent="0.25">
      <c r="A177" s="13"/>
      <c r="E177">
        <v>160</v>
      </c>
      <c r="H177">
        <v>0</v>
      </c>
      <c r="J177" s="14">
        <f>SUM(J175:J176)</f>
        <v>3019200.6147999996</v>
      </c>
      <c r="K177" s="14">
        <f>SUM(K175:K176)</f>
        <v>168573.77189999999</v>
      </c>
      <c r="L177" s="14">
        <f>SUM(J177:K177)</f>
        <v>3187774.3866999997</v>
      </c>
      <c r="N177" s="14">
        <f>SUM(N175:N176)</f>
        <v>3164903.6399999997</v>
      </c>
      <c r="O177" s="14">
        <f>SUM(O175:O176)</f>
        <v>229801.30000000002</v>
      </c>
      <c r="P177" s="14">
        <f>SUM(N177:O177)</f>
        <v>3394704.9399999995</v>
      </c>
      <c r="R177" s="15">
        <f>+(N177-J177)/J177</f>
        <v>4.8258808800504899E-2</v>
      </c>
      <c r="S177" s="15">
        <f t="shared" ref="S177" si="73">+(O177-K177)/K177</f>
        <v>0.363209100739117</v>
      </c>
      <c r="T177" s="15">
        <f>+(P177-L177)/L177</f>
        <v>6.491380135412135E-2</v>
      </c>
    </row>
    <row r="179" spans="1:20" x14ac:dyDescent="0.25">
      <c r="A179" s="13">
        <v>44681</v>
      </c>
      <c r="B179" t="s">
        <v>16</v>
      </c>
      <c r="J179" s="14">
        <v>901848.31019999995</v>
      </c>
      <c r="K179" s="14">
        <v>161011.36550000001</v>
      </c>
      <c r="L179" s="14">
        <v>1062859.6757</v>
      </c>
      <c r="N179" s="14">
        <v>1025578.62</v>
      </c>
      <c r="O179" s="14">
        <v>184739.55</v>
      </c>
      <c r="P179" s="14">
        <v>1210318.17</v>
      </c>
    </row>
    <row r="180" spans="1:20" ht="15.75" thickBot="1" x14ac:dyDescent="0.3">
      <c r="A180" s="13">
        <v>44681</v>
      </c>
      <c r="B180" t="s">
        <v>17</v>
      </c>
      <c r="D180" s="16"/>
      <c r="E180" s="16"/>
      <c r="G180" s="16"/>
      <c r="H180" s="16"/>
      <c r="J180" s="17">
        <v>2155124.4205</v>
      </c>
      <c r="K180" s="17">
        <v>7254.8894</v>
      </c>
      <c r="L180" s="17">
        <v>2162379.3099000002</v>
      </c>
      <c r="N180" s="17">
        <v>2044893.27</v>
      </c>
      <c r="O180" s="17">
        <v>11090.25</v>
      </c>
      <c r="P180" s="17">
        <v>2055983.52</v>
      </c>
      <c r="R180" s="18"/>
      <c r="S180" s="18"/>
      <c r="T180" s="18"/>
    </row>
    <row r="181" spans="1:20" x14ac:dyDescent="0.25">
      <c r="A181" s="13"/>
      <c r="E181">
        <v>157</v>
      </c>
      <c r="H181">
        <v>0</v>
      </c>
      <c r="J181" s="14">
        <f>SUM(J179:J180)</f>
        <v>3056972.7307000002</v>
      </c>
      <c r="K181" s="14">
        <f>SUM(K179:K180)</f>
        <v>168266.2549</v>
      </c>
      <c r="L181" s="14">
        <f>SUM(J181:K181)</f>
        <v>3225238.9856000002</v>
      </c>
      <c r="N181" s="14">
        <f>SUM(N179:N180)</f>
        <v>3070471.89</v>
      </c>
      <c r="O181" s="14">
        <f>SUM(O179:O180)</f>
        <v>195829.8</v>
      </c>
      <c r="P181" s="14">
        <f>SUM(N181:O181)</f>
        <v>3266301.69</v>
      </c>
      <c r="R181" s="15">
        <f>+(N181-J181)/J181</f>
        <v>4.4158585925327632E-3</v>
      </c>
      <c r="S181" s="15">
        <f t="shared" ref="S181" si="74">+(O181-K181)/K181</f>
        <v>0.16380910787121813</v>
      </c>
      <c r="T181" s="15">
        <f>+(P181-L181)/L181</f>
        <v>1.2731678050319948E-2</v>
      </c>
    </row>
    <row r="183" spans="1:20" x14ac:dyDescent="0.25">
      <c r="A183" s="13">
        <v>44712</v>
      </c>
      <c r="B183" t="s">
        <v>16</v>
      </c>
      <c r="J183" s="14">
        <v>927361.12410000002</v>
      </c>
      <c r="K183" s="14">
        <v>161776.07550000001</v>
      </c>
      <c r="L183" s="14">
        <v>1089137.1995999999</v>
      </c>
      <c r="N183" s="14">
        <v>1025537.02</v>
      </c>
      <c r="O183" s="14">
        <v>206436.6</v>
      </c>
      <c r="P183" s="14">
        <v>1231973.6200000001</v>
      </c>
    </row>
    <row r="184" spans="1:20" ht="15.75" thickBot="1" x14ac:dyDescent="0.3">
      <c r="A184" s="13">
        <v>44712</v>
      </c>
      <c r="B184" t="s">
        <v>17</v>
      </c>
      <c r="D184" s="16"/>
      <c r="E184" s="16"/>
      <c r="G184" s="16"/>
      <c r="H184" s="16"/>
      <c r="J184" s="17">
        <v>2121351.5644</v>
      </c>
      <c r="K184" s="17">
        <v>7256.4294</v>
      </c>
      <c r="L184" s="17">
        <v>2128607.9937999998</v>
      </c>
      <c r="N184" s="17">
        <v>2031742.61</v>
      </c>
      <c r="O184" s="17">
        <v>8885.32</v>
      </c>
      <c r="P184" s="17">
        <v>2040627.9300000002</v>
      </c>
      <c r="R184" s="18"/>
      <c r="S184" s="18"/>
      <c r="T184" s="18"/>
    </row>
    <row r="185" spans="1:20" x14ac:dyDescent="0.25">
      <c r="A185" s="13"/>
      <c r="E185">
        <v>157</v>
      </c>
      <c r="H185">
        <v>0</v>
      </c>
      <c r="J185" s="14">
        <f>SUM(J183:J184)</f>
        <v>3048712.6885000002</v>
      </c>
      <c r="K185" s="14">
        <f>SUM(K183:K184)</f>
        <v>169032.5049</v>
      </c>
      <c r="L185" s="14">
        <f>SUM(J185:K185)</f>
        <v>3217745.1934000002</v>
      </c>
      <c r="N185" s="14">
        <f>SUM(N183:N184)</f>
        <v>3057279.63</v>
      </c>
      <c r="O185" s="14">
        <f>SUM(O183:O184)</f>
        <v>215321.92</v>
      </c>
      <c r="P185" s="14">
        <f>SUM(N185:O185)</f>
        <v>3272601.55</v>
      </c>
      <c r="R185" s="15">
        <f>+(N185-J185)/J185</f>
        <v>2.810019301692464E-3</v>
      </c>
      <c r="S185" s="15">
        <f t="shared" ref="S185" si="75">+(O185-K185)/K185</f>
        <v>0.27384919325064094</v>
      </c>
      <c r="T185" s="15">
        <f>+(P185-L185)/L185</f>
        <v>1.7048073512009862E-2</v>
      </c>
    </row>
    <row r="187" spans="1:20" x14ac:dyDescent="0.25">
      <c r="A187" s="13">
        <v>44742</v>
      </c>
      <c r="B187" t="s">
        <v>16</v>
      </c>
      <c r="J187" s="14">
        <v>900080.47340000002</v>
      </c>
      <c r="K187" s="14">
        <v>161738.73550000001</v>
      </c>
      <c r="L187" s="14">
        <v>1061819.2089</v>
      </c>
      <c r="N187" s="14">
        <v>988309.96</v>
      </c>
      <c r="O187" s="14">
        <v>259636</v>
      </c>
      <c r="P187" s="14">
        <v>1247945.96</v>
      </c>
    </row>
    <row r="188" spans="1:20" ht="15.75" thickBot="1" x14ac:dyDescent="0.3">
      <c r="A188" s="13">
        <v>44742</v>
      </c>
      <c r="B188" t="s">
        <v>17</v>
      </c>
      <c r="D188" s="16"/>
      <c r="E188" s="16"/>
      <c r="G188" s="16"/>
      <c r="H188" s="16"/>
      <c r="J188" s="17">
        <v>2081591.2161999999</v>
      </c>
      <c r="K188" s="17">
        <v>8041.8994000000002</v>
      </c>
      <c r="L188" s="17">
        <v>2089633.1155999999</v>
      </c>
      <c r="N188" s="17">
        <v>2057259.96</v>
      </c>
      <c r="O188" s="17">
        <v>7137.42</v>
      </c>
      <c r="P188" s="17">
        <v>2064397.38</v>
      </c>
      <c r="R188" s="18"/>
      <c r="S188" s="18"/>
      <c r="T188" s="18"/>
    </row>
    <row r="189" spans="1:20" x14ac:dyDescent="0.25">
      <c r="A189" s="13"/>
      <c r="E189">
        <v>157</v>
      </c>
      <c r="H189">
        <v>0</v>
      </c>
      <c r="J189" s="14">
        <f>SUM(J187:J188)</f>
        <v>2981671.6896000002</v>
      </c>
      <c r="K189" s="14">
        <f>SUM(K187:K188)</f>
        <v>169780.6349</v>
      </c>
      <c r="L189" s="14">
        <f>SUM(J189:K189)</f>
        <v>3151452.3245000001</v>
      </c>
      <c r="N189" s="14">
        <f>SUM(N187:N188)</f>
        <v>3045569.92</v>
      </c>
      <c r="O189" s="14">
        <f>SUM(O187:O188)</f>
        <v>266773.42</v>
      </c>
      <c r="P189" s="14">
        <f>SUM(N189:O189)</f>
        <v>3312343.34</v>
      </c>
      <c r="R189" s="15">
        <f>+(N189-J189)/J189</f>
        <v>2.1430337425436635E-2</v>
      </c>
      <c r="S189" s="15">
        <f t="shared" ref="S189" si="76">+(O189-K189)/K189</f>
        <v>0.57128296850302318</v>
      </c>
      <c r="T189" s="15">
        <f>+(P189-L189)/L189</f>
        <v>5.1052974607675917E-2</v>
      </c>
    </row>
    <row r="191" spans="1:20" x14ac:dyDescent="0.25">
      <c r="A191" s="13">
        <v>44773</v>
      </c>
      <c r="B191" t="s">
        <v>16</v>
      </c>
      <c r="J191" s="14">
        <v>1307715.3174999999</v>
      </c>
      <c r="K191" s="14">
        <v>238224.5276</v>
      </c>
      <c r="L191" s="14">
        <v>1545939.8450999998</v>
      </c>
      <c r="N191" s="14">
        <v>1471767.87</v>
      </c>
      <c r="O191" s="14">
        <v>517260.92</v>
      </c>
      <c r="P191" s="14">
        <v>1989028.79</v>
      </c>
    </row>
    <row r="192" spans="1:20" ht="15.75" thickBot="1" x14ac:dyDescent="0.3">
      <c r="A192" s="13">
        <v>44773</v>
      </c>
      <c r="B192" t="s">
        <v>17</v>
      </c>
      <c r="D192" s="16"/>
      <c r="E192" s="16"/>
      <c r="G192" s="16"/>
      <c r="H192" s="16"/>
      <c r="J192" s="17">
        <v>2019444.7701000001</v>
      </c>
      <c r="K192" s="17">
        <v>7456.3293999999996</v>
      </c>
      <c r="L192" s="17">
        <v>2026901.0995</v>
      </c>
      <c r="N192" s="17">
        <v>1978446.08</v>
      </c>
      <c r="O192" s="17">
        <v>29267.87</v>
      </c>
      <c r="P192" s="17">
        <v>2007713.9500000002</v>
      </c>
      <c r="R192" s="18"/>
      <c r="S192" s="18"/>
      <c r="T192" s="18"/>
    </row>
    <row r="193" spans="1:20" x14ac:dyDescent="0.25">
      <c r="A193" s="13"/>
      <c r="E193">
        <v>154</v>
      </c>
      <c r="H193">
        <v>0</v>
      </c>
      <c r="J193" s="14">
        <f>SUM(J191:J192)</f>
        <v>3327160.0876000002</v>
      </c>
      <c r="K193" s="14">
        <f>SUM(K191:K192)</f>
        <v>245680.85699999999</v>
      </c>
      <c r="L193" s="14">
        <f>SUM(J193:K193)</f>
        <v>3572840.9446</v>
      </c>
      <c r="N193" s="14">
        <f>SUM(N191:N192)</f>
        <v>3450213.95</v>
      </c>
      <c r="O193" s="14">
        <f>SUM(O191:O192)</f>
        <v>546528.79</v>
      </c>
      <c r="P193" s="14">
        <f>SUM(N193:O193)</f>
        <v>3996742.74</v>
      </c>
      <c r="R193" s="15">
        <f>+(N193-J193)/J193</f>
        <v>3.6984653326003064E-2</v>
      </c>
      <c r="S193" s="15">
        <f t="shared" ref="S193" si="77">+(O193-K193)/K193</f>
        <v>1.2245477188318343</v>
      </c>
      <c r="T193" s="15">
        <f>+(P193-L193)/L193</f>
        <v>0.11864558259742469</v>
      </c>
    </row>
    <row r="195" spans="1:20" x14ac:dyDescent="0.25">
      <c r="A195" s="13">
        <v>44804</v>
      </c>
      <c r="B195" t="s">
        <v>16</v>
      </c>
      <c r="J195" s="14">
        <v>916227.99109999998</v>
      </c>
      <c r="K195" s="14">
        <v>161445.04550000001</v>
      </c>
      <c r="L195" s="14">
        <v>1077673.0366</v>
      </c>
      <c r="N195" s="14">
        <v>1079192.18</v>
      </c>
      <c r="O195" s="14">
        <v>194023.15</v>
      </c>
      <c r="P195" s="14">
        <v>1273215.3299999998</v>
      </c>
    </row>
    <row r="196" spans="1:20" ht="15.75" thickBot="1" x14ac:dyDescent="0.3">
      <c r="A196" s="13">
        <v>44804</v>
      </c>
      <c r="B196" t="s">
        <v>17</v>
      </c>
      <c r="D196" s="16"/>
      <c r="E196" s="16"/>
      <c r="G196" s="16"/>
      <c r="H196" s="16"/>
      <c r="J196" s="17">
        <v>1985116.6069</v>
      </c>
      <c r="K196" s="17">
        <v>7399.1094000000003</v>
      </c>
      <c r="L196" s="17">
        <v>1992515.7163</v>
      </c>
      <c r="N196" s="17">
        <v>2028388.71</v>
      </c>
      <c r="O196" s="17">
        <v>6931.9</v>
      </c>
      <c r="P196" s="17">
        <v>2035320.6099999999</v>
      </c>
      <c r="R196" s="18"/>
      <c r="S196" s="18"/>
      <c r="T196" s="18"/>
    </row>
    <row r="197" spans="1:20" x14ac:dyDescent="0.25">
      <c r="A197" s="13"/>
      <c r="E197">
        <v>158</v>
      </c>
      <c r="H197">
        <v>0</v>
      </c>
      <c r="J197" s="14">
        <f>SUM(J195:J196)</f>
        <v>2901344.5980000002</v>
      </c>
      <c r="K197" s="14">
        <f>SUM(K195:K196)</f>
        <v>168844.15489999999</v>
      </c>
      <c r="L197" s="14">
        <f>SUM(J197:K197)</f>
        <v>3070188.7529000002</v>
      </c>
      <c r="N197" s="14">
        <f>SUM(N195:N196)</f>
        <v>3107580.8899999997</v>
      </c>
      <c r="O197" s="14">
        <f>SUM(O195:O196)</f>
        <v>200955.05</v>
      </c>
      <c r="P197" s="14">
        <f>SUM(N197:O197)</f>
        <v>3308535.9399999995</v>
      </c>
      <c r="R197" s="15">
        <f>+(N197-J197)/J197</f>
        <v>7.1083004804794792E-2</v>
      </c>
      <c r="S197" s="15">
        <f t="shared" ref="S197" si="78">+(O197-K197)/K197</f>
        <v>0.19018067352712364</v>
      </c>
      <c r="T197" s="15">
        <f>+(P197-L197)/L197</f>
        <v>7.7632747131545027E-2</v>
      </c>
    </row>
    <row r="199" spans="1:20" x14ac:dyDescent="0.25">
      <c r="A199" s="13">
        <v>44834</v>
      </c>
      <c r="B199" t="s">
        <v>16</v>
      </c>
      <c r="J199" s="14">
        <v>910962.53639999998</v>
      </c>
      <c r="K199" s="14">
        <v>163064.4455</v>
      </c>
      <c r="L199" s="14">
        <v>1074026.9819</v>
      </c>
    </row>
    <row r="200" spans="1:20" ht="15.75" thickBot="1" x14ac:dyDescent="0.3">
      <c r="A200" s="13">
        <v>44834</v>
      </c>
      <c r="B200" t="s">
        <v>17</v>
      </c>
      <c r="D200" s="16"/>
      <c r="E200" s="16"/>
      <c r="G200" s="16"/>
      <c r="H200" s="16"/>
      <c r="J200" s="17">
        <v>1987164.172</v>
      </c>
      <c r="K200" s="17">
        <v>7975.8293999999996</v>
      </c>
      <c r="L200" s="17">
        <v>1995140.0014</v>
      </c>
      <c r="N200" s="20"/>
      <c r="O200" s="20"/>
      <c r="P200" s="20"/>
      <c r="R200"/>
      <c r="S200"/>
      <c r="T200"/>
    </row>
    <row r="201" spans="1:20" x14ac:dyDescent="0.25">
      <c r="A201" s="13"/>
      <c r="J201" s="14">
        <f>SUM(J199:J200)</f>
        <v>2898126.7083999999</v>
      </c>
      <c r="K201" s="14">
        <f>SUM(K199:K200)</f>
        <v>171040.27489999999</v>
      </c>
      <c r="L201" s="14">
        <f>SUM(J201:K201)</f>
        <v>3069166.9833</v>
      </c>
      <c r="N201" s="20"/>
      <c r="O201" s="20"/>
      <c r="P201" s="20"/>
      <c r="R201"/>
      <c r="S201"/>
      <c r="T201"/>
    </row>
    <row r="202" spans="1:20" x14ac:dyDescent="0.25">
      <c r="N202" s="20"/>
      <c r="O202" s="20"/>
      <c r="P202" s="20"/>
      <c r="R202"/>
      <c r="S202"/>
      <c r="T202"/>
    </row>
    <row r="203" spans="1:20" x14ac:dyDescent="0.25">
      <c r="A203" s="13">
        <v>44865</v>
      </c>
      <c r="B203" t="s">
        <v>16</v>
      </c>
      <c r="J203" s="14">
        <v>932648.39760000003</v>
      </c>
      <c r="K203" s="14">
        <v>163669.37549999999</v>
      </c>
      <c r="L203" s="14">
        <v>1096317.7731000001</v>
      </c>
      <c r="N203" s="20"/>
      <c r="O203" s="20"/>
      <c r="P203" s="20"/>
      <c r="R203"/>
      <c r="S203"/>
      <c r="T203"/>
    </row>
    <row r="204" spans="1:20" ht="15.75" thickBot="1" x14ac:dyDescent="0.3">
      <c r="A204" s="13">
        <v>44865</v>
      </c>
      <c r="B204" t="s">
        <v>17</v>
      </c>
      <c r="D204" s="16"/>
      <c r="E204" s="16"/>
      <c r="G204" s="16"/>
      <c r="H204" s="16"/>
      <c r="J204" s="17">
        <v>1990347.9846000001</v>
      </c>
      <c r="K204" s="17">
        <v>7706.2194</v>
      </c>
      <c r="L204" s="17">
        <v>1998054.2040000001</v>
      </c>
      <c r="N204" s="20"/>
      <c r="O204" s="20"/>
      <c r="P204" s="20"/>
      <c r="R204"/>
      <c r="S204"/>
      <c r="T204"/>
    </row>
    <row r="205" spans="1:20" x14ac:dyDescent="0.25">
      <c r="A205" s="13"/>
      <c r="J205" s="14">
        <f>SUM(J203:J204)</f>
        <v>2922996.3821999999</v>
      </c>
      <c r="K205" s="14">
        <f>SUM(K203:K204)</f>
        <v>171375.5949</v>
      </c>
      <c r="L205" s="14">
        <f>SUM(J205:K205)</f>
        <v>3094371.9770999998</v>
      </c>
      <c r="N205" s="20"/>
      <c r="O205" s="20"/>
      <c r="P205" s="20"/>
      <c r="R205"/>
      <c r="S205"/>
      <c r="T205"/>
    </row>
    <row r="206" spans="1:20" x14ac:dyDescent="0.25">
      <c r="N206" s="20"/>
      <c r="O206" s="20"/>
      <c r="P206" s="20"/>
      <c r="R206"/>
      <c r="S206"/>
      <c r="T206"/>
    </row>
    <row r="207" spans="1:20" x14ac:dyDescent="0.25">
      <c r="A207" s="13">
        <v>44895</v>
      </c>
      <c r="B207" t="s">
        <v>16</v>
      </c>
      <c r="J207" s="14">
        <v>916100.39410000003</v>
      </c>
      <c r="K207" s="14">
        <v>162570.40549999999</v>
      </c>
      <c r="L207" s="14">
        <v>1078670.7996</v>
      </c>
      <c r="N207" s="21"/>
      <c r="O207" s="21"/>
      <c r="P207" s="21"/>
      <c r="R207"/>
      <c r="S207"/>
      <c r="T207"/>
    </row>
    <row r="208" spans="1:20" ht="15.75" thickBot="1" x14ac:dyDescent="0.3">
      <c r="A208" s="13">
        <v>44895</v>
      </c>
      <c r="B208" t="s">
        <v>17</v>
      </c>
      <c r="D208" s="16"/>
      <c r="E208" s="16"/>
      <c r="G208" s="16"/>
      <c r="H208" s="16"/>
      <c r="J208" s="17">
        <v>1989915.1143</v>
      </c>
      <c r="K208" s="17">
        <v>7767.9494000000004</v>
      </c>
      <c r="L208" s="17">
        <v>1997683.0637000001</v>
      </c>
      <c r="N208" s="21"/>
      <c r="O208" s="21"/>
      <c r="P208" s="21"/>
      <c r="R208"/>
      <c r="S208"/>
      <c r="T208"/>
    </row>
    <row r="209" spans="1:20" x14ac:dyDescent="0.25">
      <c r="A209" s="13"/>
      <c r="J209" s="14">
        <f>SUM(J207:J208)</f>
        <v>2906015.5084000002</v>
      </c>
      <c r="K209" s="14">
        <f>SUM(K207:K208)</f>
        <v>170338.35490000001</v>
      </c>
      <c r="L209" s="14">
        <f>SUM(J209:K209)</f>
        <v>3076353.8633000003</v>
      </c>
      <c r="N209" s="20"/>
      <c r="O209" s="20"/>
      <c r="P209" s="20"/>
      <c r="R209"/>
      <c r="S209"/>
      <c r="T209"/>
    </row>
    <row r="210" spans="1:20" x14ac:dyDescent="0.25">
      <c r="N210" s="20"/>
      <c r="O210" s="20"/>
      <c r="P210" s="20"/>
      <c r="R210"/>
      <c r="S210"/>
      <c r="T210"/>
    </row>
    <row r="211" spans="1:20" x14ac:dyDescent="0.25">
      <c r="A211" s="13">
        <v>44926</v>
      </c>
      <c r="B211" t="s">
        <v>16</v>
      </c>
      <c r="J211" s="14">
        <v>1265031.5175999999</v>
      </c>
      <c r="K211" s="14">
        <v>237027.3376</v>
      </c>
      <c r="L211" s="14">
        <v>1502058.8551999999</v>
      </c>
      <c r="N211" s="21"/>
      <c r="O211" s="21"/>
      <c r="P211" s="21"/>
      <c r="R211"/>
      <c r="S211"/>
      <c r="T211"/>
    </row>
    <row r="212" spans="1:20" ht="15.75" thickBot="1" x14ac:dyDescent="0.3">
      <c r="A212" s="13">
        <v>44926</v>
      </c>
      <c r="B212" t="s">
        <v>17</v>
      </c>
      <c r="D212" s="16"/>
      <c r="E212" s="16"/>
      <c r="G212" s="16"/>
      <c r="H212" s="16"/>
      <c r="J212" s="17">
        <v>2022160.7895</v>
      </c>
      <c r="K212" s="17">
        <v>8111.0694000000003</v>
      </c>
      <c r="L212" s="17">
        <v>2030271.8588999999</v>
      </c>
      <c r="N212" s="21"/>
      <c r="O212" s="21"/>
      <c r="P212" s="21"/>
      <c r="R212"/>
      <c r="S212"/>
      <c r="T212"/>
    </row>
    <row r="213" spans="1:20" x14ac:dyDescent="0.25">
      <c r="A213" s="13"/>
      <c r="J213" s="14">
        <f>SUM(J211:J212)</f>
        <v>3287192.3070999999</v>
      </c>
      <c r="K213" s="14">
        <f>SUM(K211:K212)</f>
        <v>245138.40700000001</v>
      </c>
      <c r="L213" s="14">
        <f>SUM(J213:K213)</f>
        <v>3532330.7141</v>
      </c>
      <c r="N213" s="20"/>
      <c r="O213" s="20"/>
      <c r="P213" s="20"/>
      <c r="R213"/>
      <c r="S213"/>
      <c r="T213"/>
    </row>
    <row r="214" spans="1:20" x14ac:dyDescent="0.25">
      <c r="R214"/>
      <c r="S214"/>
      <c r="T214"/>
    </row>
    <row r="215" spans="1:20" x14ac:dyDescent="0.25">
      <c r="A215" s="13">
        <v>44957</v>
      </c>
      <c r="B215" t="s">
        <v>16</v>
      </c>
      <c r="J215" s="14">
        <v>876924.63490000006</v>
      </c>
      <c r="K215" s="14">
        <v>155694.39420000001</v>
      </c>
      <c r="L215" s="14">
        <v>1032619.0291</v>
      </c>
      <c r="N215" s="20"/>
      <c r="O215" s="20"/>
      <c r="P215" s="20"/>
      <c r="R215"/>
      <c r="S215"/>
      <c r="T215"/>
    </row>
    <row r="216" spans="1:20" ht="15.75" thickBot="1" x14ac:dyDescent="0.3">
      <c r="A216" s="13">
        <v>44957</v>
      </c>
      <c r="B216" t="s">
        <v>17</v>
      </c>
      <c r="D216" s="16"/>
      <c r="E216" s="16"/>
      <c r="G216" s="16"/>
      <c r="H216" s="16"/>
      <c r="J216" s="17">
        <v>1884902.96325</v>
      </c>
      <c r="K216" s="17">
        <v>7194.0947000000006</v>
      </c>
      <c r="L216" s="17">
        <v>1892097.05795</v>
      </c>
      <c r="N216" s="20"/>
      <c r="O216" s="20"/>
      <c r="P216" s="20"/>
      <c r="R216"/>
      <c r="S216"/>
      <c r="T216"/>
    </row>
    <row r="217" spans="1:20" x14ac:dyDescent="0.25">
      <c r="A217" s="13"/>
      <c r="J217" s="14">
        <f>SUM(J215:J216)</f>
        <v>2761827.59815</v>
      </c>
      <c r="K217" s="14">
        <f>SUM(K215:K216)</f>
        <v>162888.4889</v>
      </c>
      <c r="L217" s="14">
        <f>SUM(L215:L216)</f>
        <v>2924716.0870500002</v>
      </c>
      <c r="N217" s="20"/>
      <c r="O217" s="20"/>
      <c r="P217" s="20"/>
      <c r="R217"/>
      <c r="S217"/>
      <c r="T217"/>
    </row>
    <row r="218" spans="1:20" x14ac:dyDescent="0.25">
      <c r="A218" s="13"/>
      <c r="N218" s="20"/>
      <c r="O218" s="20"/>
      <c r="P218" s="20"/>
      <c r="R218"/>
      <c r="S218"/>
      <c r="T218"/>
    </row>
    <row r="219" spans="1:20" x14ac:dyDescent="0.25">
      <c r="A219" s="13">
        <v>44985</v>
      </c>
      <c r="B219" t="s">
        <v>16</v>
      </c>
      <c r="J219" s="14">
        <v>855078.93219999992</v>
      </c>
      <c r="K219" s="14">
        <v>154174.88420000003</v>
      </c>
      <c r="L219" s="14">
        <v>1009253.8163999999</v>
      </c>
      <c r="N219" s="20"/>
      <c r="O219" s="20"/>
      <c r="P219" s="20"/>
      <c r="R219"/>
      <c r="S219"/>
      <c r="T219"/>
    </row>
    <row r="220" spans="1:20" ht="15.75" thickBot="1" x14ac:dyDescent="0.3">
      <c r="A220" s="13">
        <v>44985</v>
      </c>
      <c r="B220" t="s">
        <v>17</v>
      </c>
      <c r="D220" s="16"/>
      <c r="E220" s="16"/>
      <c r="G220" s="16"/>
      <c r="H220" s="16"/>
      <c r="J220" s="17">
        <v>1867758.2360500002</v>
      </c>
      <c r="K220" s="17">
        <v>7194.0947000000006</v>
      </c>
      <c r="L220" s="17">
        <v>1874952.3307500002</v>
      </c>
      <c r="N220" s="20"/>
      <c r="O220" s="20"/>
      <c r="P220" s="20"/>
      <c r="R220"/>
      <c r="S220"/>
      <c r="T220"/>
    </row>
    <row r="221" spans="1:20" x14ac:dyDescent="0.25">
      <c r="J221" s="14">
        <f>SUM(J219:J220)</f>
        <v>2722837.1682500001</v>
      </c>
      <c r="K221" s="14">
        <f>SUM(K219:K220)</f>
        <v>161368.97890000002</v>
      </c>
      <c r="L221" s="14">
        <f>SUM(L219:L220)</f>
        <v>2884206.1471500001</v>
      </c>
      <c r="N221" s="20"/>
      <c r="O221" s="20"/>
      <c r="P221" s="20"/>
      <c r="R221"/>
      <c r="S221"/>
      <c r="T221"/>
    </row>
    <row r="222" spans="1:20" x14ac:dyDescent="0.25">
      <c r="N222" s="20"/>
      <c r="O222" s="20"/>
      <c r="P222" s="20"/>
      <c r="R222"/>
      <c r="S222"/>
      <c r="T222"/>
    </row>
    <row r="223" spans="1:20" x14ac:dyDescent="0.25">
      <c r="A223" s="19" t="s">
        <v>21</v>
      </c>
      <c r="B223" t="s">
        <v>16</v>
      </c>
      <c r="J223" s="14">
        <f t="shared" ref="J223:L224" si="79">J219+J215+J211+J207+J203+J199+J195+J191+J187+J183+J179+J175</f>
        <v>11574752.1646</v>
      </c>
      <c r="K223" s="14">
        <f t="shared" si="79"/>
        <v>2081491.8145999999</v>
      </c>
      <c r="L223" s="14">
        <f t="shared" si="79"/>
        <v>13656243.979199998</v>
      </c>
      <c r="N223" s="20"/>
      <c r="O223" s="20"/>
      <c r="P223" s="20"/>
      <c r="R223"/>
      <c r="S223"/>
      <c r="T223"/>
    </row>
    <row r="224" spans="1:20" ht="15.75" thickBot="1" x14ac:dyDescent="0.3">
      <c r="A224" s="19" t="s">
        <v>21</v>
      </c>
      <c r="B224" t="s">
        <v>17</v>
      </c>
      <c r="D224" s="16"/>
      <c r="E224" s="16"/>
      <c r="G224" s="16"/>
      <c r="H224" s="16"/>
      <c r="J224" s="17">
        <f t="shared" si="79"/>
        <v>24259305.917099997</v>
      </c>
      <c r="K224" s="17">
        <f t="shared" si="79"/>
        <v>90836.463400000008</v>
      </c>
      <c r="L224" s="17">
        <f t="shared" si="79"/>
        <v>24350142.3805</v>
      </c>
      <c r="N224" s="20"/>
      <c r="O224" s="20"/>
      <c r="P224" s="20"/>
      <c r="R224"/>
      <c r="S224"/>
      <c r="T224"/>
    </row>
    <row r="225" spans="1:20" x14ac:dyDescent="0.25">
      <c r="A225" s="13"/>
      <c r="J225" s="14">
        <f>SUM(J223:J224)</f>
        <v>35834058.081699997</v>
      </c>
      <c r="K225" s="14">
        <f>SUM(K223:K224)</f>
        <v>2172328.2779999999</v>
      </c>
      <c r="L225" s="14">
        <f>SUM(L223:L224)</f>
        <v>38006386.359699994</v>
      </c>
      <c r="N225" s="20"/>
      <c r="O225" s="20"/>
      <c r="P225" s="20"/>
      <c r="R225"/>
      <c r="S225"/>
      <c r="T225"/>
    </row>
    <row r="226" spans="1:20" x14ac:dyDescent="0.25">
      <c r="N226" s="20"/>
      <c r="O226" s="20"/>
      <c r="P226" s="20"/>
    </row>
    <row r="227" spans="1:20" x14ac:dyDescent="0.25">
      <c r="A227" t="s">
        <v>22</v>
      </c>
      <c r="N227" s="20"/>
      <c r="O227" s="20"/>
      <c r="P227" s="20"/>
    </row>
    <row r="228" spans="1:20" x14ac:dyDescent="0.25">
      <c r="A228" s="13">
        <v>45108</v>
      </c>
      <c r="B228" t="s">
        <v>16</v>
      </c>
      <c r="J228" s="14">
        <v>1079262.6953</v>
      </c>
      <c r="K228" s="14">
        <v>187359.5405</v>
      </c>
      <c r="L228" s="14">
        <v>1266622.2357999999</v>
      </c>
      <c r="N228" s="20"/>
      <c r="O228" s="20"/>
      <c r="P228" s="20"/>
    </row>
    <row r="229" spans="1:20" ht="15.75" thickBot="1" x14ac:dyDescent="0.3">
      <c r="A229" s="13">
        <v>45108</v>
      </c>
      <c r="B229" t="s">
        <v>17</v>
      </c>
      <c r="J229" s="17">
        <v>2022416.8432500002</v>
      </c>
      <c r="K229" s="17">
        <v>7997.1697000000004</v>
      </c>
      <c r="L229" s="17">
        <v>2030414.0129500001</v>
      </c>
      <c r="N229" s="20"/>
      <c r="O229" s="20"/>
      <c r="P229" s="20"/>
    </row>
    <row r="230" spans="1:20" x14ac:dyDescent="0.25">
      <c r="A230" s="13"/>
      <c r="J230" s="14">
        <f>SUM(J228:J229)</f>
        <v>3101679.5385500002</v>
      </c>
      <c r="K230" s="14">
        <f>SUM(K228:K229)</f>
        <v>195356.7102</v>
      </c>
      <c r="L230" s="14">
        <f>SUM(L228:L229)</f>
        <v>3297036.2487500003</v>
      </c>
    </row>
    <row r="232" spans="1:20" x14ac:dyDescent="0.25">
      <c r="A232" s="13">
        <v>45169</v>
      </c>
      <c r="B232" t="s">
        <v>16</v>
      </c>
      <c r="J232" s="14">
        <v>899208.49780000001</v>
      </c>
      <c r="K232" s="14">
        <v>158575.3132</v>
      </c>
      <c r="L232" s="14">
        <v>1057783.811</v>
      </c>
    </row>
    <row r="233" spans="1:20" ht="15.75" thickBot="1" x14ac:dyDescent="0.3">
      <c r="A233" s="13">
        <v>45161</v>
      </c>
      <c r="B233" t="s">
        <v>17</v>
      </c>
      <c r="J233" s="17">
        <v>2024419.5521500001</v>
      </c>
      <c r="K233" s="17">
        <v>8115.6097000000009</v>
      </c>
      <c r="L233" s="17">
        <v>2032535.16185</v>
      </c>
    </row>
    <row r="234" spans="1:20" x14ac:dyDescent="0.25">
      <c r="A234" s="13"/>
      <c r="J234" s="14">
        <f>SUM(J232:J233)</f>
        <v>2923628.0499499999</v>
      </c>
      <c r="K234" s="14">
        <f>SUM(K232:K233)</f>
        <v>166690.92290000001</v>
      </c>
      <c r="L234" s="14">
        <f>SUM(L232:L233)</f>
        <v>3090318.97285</v>
      </c>
    </row>
    <row r="236" spans="1:20" x14ac:dyDescent="0.25">
      <c r="A236" s="13">
        <v>45199</v>
      </c>
      <c r="B236" t="s">
        <v>16</v>
      </c>
      <c r="J236" s="14">
        <v>902662.88920000009</v>
      </c>
      <c r="K236" s="14">
        <v>160248.01319999999</v>
      </c>
      <c r="L236" s="14">
        <v>1062910.9024</v>
      </c>
    </row>
    <row r="237" spans="1:20" ht="15.75" thickBot="1" x14ac:dyDescent="0.3">
      <c r="A237" s="13">
        <v>45199</v>
      </c>
      <c r="B237" t="s">
        <v>17</v>
      </c>
      <c r="J237" s="17">
        <v>1990901.3091500001</v>
      </c>
      <c r="K237" s="17">
        <v>9032.6797000000006</v>
      </c>
      <c r="L237" s="17">
        <v>1999933.9888500001</v>
      </c>
    </row>
    <row r="238" spans="1:20" x14ac:dyDescent="0.25">
      <c r="A238" s="13"/>
      <c r="J238" s="14">
        <f>SUM(J236:J237)</f>
        <v>2893564.1983500002</v>
      </c>
      <c r="K238" s="14">
        <f>SUM(K236:K237)</f>
        <v>169280.69289999999</v>
      </c>
      <c r="L238" s="14">
        <f>SUM(L236:L237)</f>
        <v>3062844.8912500003</v>
      </c>
    </row>
    <row r="240" spans="1:20" x14ac:dyDescent="0.25">
      <c r="A240" s="13">
        <v>45230</v>
      </c>
      <c r="B240" t="s">
        <v>16</v>
      </c>
      <c r="J240" s="14">
        <v>912404.36070000019</v>
      </c>
      <c r="K240" s="14">
        <v>158865.00320000001</v>
      </c>
      <c r="L240" s="14">
        <v>1071269.3639000002</v>
      </c>
    </row>
    <row r="241" spans="1:12" ht="15.75" thickBot="1" x14ac:dyDescent="0.3">
      <c r="A241" s="13">
        <v>45230</v>
      </c>
      <c r="B241" t="s">
        <v>17</v>
      </c>
      <c r="J241" s="17">
        <v>2017514.4890500002</v>
      </c>
      <c r="K241" s="17">
        <v>9080.449700000001</v>
      </c>
      <c r="L241" s="17">
        <v>2026594.9387500002</v>
      </c>
    </row>
    <row r="242" spans="1:12" x14ac:dyDescent="0.25">
      <c r="A242" s="13"/>
      <c r="J242" s="14">
        <f>SUM(J240:J241)</f>
        <v>2929918.8497500005</v>
      </c>
      <c r="K242" s="14">
        <f>SUM(K240:K241)</f>
        <v>167945.4529</v>
      </c>
      <c r="L242" s="14">
        <f>SUM(L240:L241)</f>
        <v>3097864.3026500004</v>
      </c>
    </row>
    <row r="244" spans="1:12" x14ac:dyDescent="0.25">
      <c r="A244" s="13">
        <v>45260</v>
      </c>
      <c r="B244" t="s">
        <v>16</v>
      </c>
      <c r="J244" s="14">
        <v>910442.27400000009</v>
      </c>
      <c r="K244" s="14">
        <v>158619.06319999998</v>
      </c>
      <c r="L244" s="14">
        <v>1069061.3372</v>
      </c>
    </row>
    <row r="245" spans="1:12" ht="15.75" thickBot="1" x14ac:dyDescent="0.3">
      <c r="A245" s="13">
        <v>45260</v>
      </c>
      <c r="B245" t="s">
        <v>17</v>
      </c>
      <c r="J245" s="17">
        <v>2027400.5092500004</v>
      </c>
      <c r="K245" s="17">
        <v>9561.4397000000008</v>
      </c>
      <c r="L245" s="17">
        <v>2036961.9489500003</v>
      </c>
    </row>
    <row r="246" spans="1:12" x14ac:dyDescent="0.25">
      <c r="A246" s="13"/>
      <c r="J246" s="14">
        <f>SUM(J244:J245)</f>
        <v>2937842.7832500003</v>
      </c>
      <c r="K246" s="14">
        <f>SUM(K244:K245)</f>
        <v>168180.50289999996</v>
      </c>
      <c r="L246" s="14">
        <f>SUM(L244:L245)</f>
        <v>3106023.2861500001</v>
      </c>
    </row>
    <row r="248" spans="1:12" x14ac:dyDescent="0.25">
      <c r="A248" s="13">
        <v>45291</v>
      </c>
      <c r="B248" t="s">
        <v>16</v>
      </c>
      <c r="J248" s="14">
        <v>1268644.1853999998</v>
      </c>
      <c r="K248" s="14">
        <v>234846.3775</v>
      </c>
      <c r="L248" s="14">
        <v>1503490.5628999998</v>
      </c>
    </row>
    <row r="249" spans="1:12" ht="15.75" thickBot="1" x14ac:dyDescent="0.3">
      <c r="A249" s="13">
        <v>45291</v>
      </c>
      <c r="B249" t="s">
        <v>17</v>
      </c>
      <c r="J249" s="17">
        <v>1999518.8945500001</v>
      </c>
      <c r="K249" s="17">
        <v>8877.4397000000008</v>
      </c>
      <c r="L249" s="17">
        <v>2008396.3342500001</v>
      </c>
    </row>
    <row r="250" spans="1:12" x14ac:dyDescent="0.25">
      <c r="A250" s="13"/>
      <c r="J250" s="14">
        <f>SUM(J248:J249)</f>
        <v>3268163.0799500002</v>
      </c>
      <c r="K250" s="14">
        <f>SUM(K248:K249)</f>
        <v>243723.81719999999</v>
      </c>
      <c r="L250" s="14">
        <f>SUM(L248:L249)</f>
        <v>3511886.8971499996</v>
      </c>
    </row>
    <row r="252" spans="1:12" x14ac:dyDescent="0.25">
      <c r="A252" s="13">
        <v>45322</v>
      </c>
      <c r="B252" t="s">
        <v>16</v>
      </c>
      <c r="J252" s="14">
        <v>910442.27400000009</v>
      </c>
      <c r="K252" s="14">
        <v>158619.06319999998</v>
      </c>
      <c r="L252" s="14">
        <v>1069061.3372</v>
      </c>
    </row>
    <row r="253" spans="1:12" ht="15.75" thickBot="1" x14ac:dyDescent="0.3">
      <c r="A253" s="13">
        <v>45322</v>
      </c>
      <c r="B253" t="s">
        <v>17</v>
      </c>
      <c r="J253" s="17">
        <v>2027400.5092500004</v>
      </c>
      <c r="K253" s="17">
        <v>9561.4397000000008</v>
      </c>
      <c r="L253" s="17">
        <v>2036961.9489500003</v>
      </c>
    </row>
    <row r="254" spans="1:12" x14ac:dyDescent="0.25">
      <c r="A254" s="13"/>
      <c r="J254" s="14">
        <f>SUM(J252:J253)</f>
        <v>2937842.7832500003</v>
      </c>
      <c r="K254" s="14">
        <f>SUM(K252:K253)</f>
        <v>168180.50289999996</v>
      </c>
      <c r="L254" s="14">
        <f>SUM(L252:L253)</f>
        <v>3106023.2861500001</v>
      </c>
    </row>
    <row r="256" spans="1:12" x14ac:dyDescent="0.25">
      <c r="A256" s="13">
        <v>45350</v>
      </c>
      <c r="B256" t="s">
        <v>16</v>
      </c>
      <c r="J256" s="14">
        <v>910442.27400000009</v>
      </c>
      <c r="K256" s="14">
        <v>158619.06319999998</v>
      </c>
      <c r="L256" s="14">
        <v>1069061.3372</v>
      </c>
    </row>
    <row r="257" spans="1:12" ht="15.75" thickBot="1" x14ac:dyDescent="0.3">
      <c r="A257" s="13">
        <v>45350</v>
      </c>
      <c r="B257" t="s">
        <v>17</v>
      </c>
      <c r="J257" s="17">
        <v>2027400.5092500004</v>
      </c>
      <c r="K257" s="17">
        <v>9561.4397000000008</v>
      </c>
      <c r="L257" s="17">
        <v>2036961.9489500003</v>
      </c>
    </row>
    <row r="258" spans="1:12" x14ac:dyDescent="0.25">
      <c r="A258" s="13"/>
      <c r="J258" s="14">
        <f>SUM(J256:J257)</f>
        <v>2937842.7832500003</v>
      </c>
      <c r="K258" s="14">
        <f>SUM(K256:K257)</f>
        <v>168180.50289999996</v>
      </c>
      <c r="L258" s="14">
        <f>SUM(L256:L257)</f>
        <v>3106023.2861500001</v>
      </c>
    </row>
    <row r="260" spans="1:12" x14ac:dyDescent="0.25">
      <c r="A260" s="13">
        <v>45382</v>
      </c>
      <c r="B260" t="s">
        <v>16</v>
      </c>
      <c r="J260" s="14">
        <v>942307.75358999998</v>
      </c>
      <c r="K260" s="14">
        <v>164170.73041199998</v>
      </c>
      <c r="L260" s="14">
        <v>1106478.484002</v>
      </c>
    </row>
    <row r="261" spans="1:12" ht="15.75" thickBot="1" x14ac:dyDescent="0.3">
      <c r="A261" s="13">
        <v>45382</v>
      </c>
      <c r="B261" t="s">
        <v>17</v>
      </c>
      <c r="J261" s="17">
        <v>2098359.5270737503</v>
      </c>
      <c r="K261" s="17">
        <v>9896.0900894999995</v>
      </c>
      <c r="L261" s="17">
        <v>2108255.6171632502</v>
      </c>
    </row>
    <row r="262" spans="1:12" x14ac:dyDescent="0.25">
      <c r="A262" s="13"/>
      <c r="J262" s="14">
        <f>SUM(J260:J261)</f>
        <v>3040667.2806637501</v>
      </c>
      <c r="K262" s="14">
        <f>SUM(K260:K261)</f>
        <v>174066.82050149998</v>
      </c>
      <c r="L262" s="14">
        <f>SUM(L260:L261)</f>
        <v>3214734.1011652499</v>
      </c>
    </row>
    <row r="264" spans="1:12" x14ac:dyDescent="0.25">
      <c r="A264" s="13">
        <v>45412</v>
      </c>
      <c r="B264" t="s">
        <v>16</v>
      </c>
      <c r="J264" s="14">
        <v>942307.75358999998</v>
      </c>
      <c r="K264" s="14">
        <v>164170.73041199998</v>
      </c>
      <c r="L264" s="14">
        <v>1106478.484002</v>
      </c>
    </row>
    <row r="265" spans="1:12" ht="15.75" thickBot="1" x14ac:dyDescent="0.3">
      <c r="A265" s="13">
        <v>45412</v>
      </c>
      <c r="B265" t="s">
        <v>17</v>
      </c>
      <c r="J265" s="17">
        <v>2098359.5270737503</v>
      </c>
      <c r="K265" s="17">
        <v>9896.0900894999995</v>
      </c>
      <c r="L265" s="17">
        <v>2108255.6171632502</v>
      </c>
    </row>
    <row r="266" spans="1:12" x14ac:dyDescent="0.25">
      <c r="A266" s="13"/>
      <c r="J266" s="14">
        <f t="shared" ref="J266:L266" si="80">SUM(J264:J265)</f>
        <v>3040667.2806637501</v>
      </c>
      <c r="K266" s="14">
        <f t="shared" si="80"/>
        <v>174066.82050149998</v>
      </c>
      <c r="L266" s="14">
        <f t="shared" si="80"/>
        <v>3214734.1011652499</v>
      </c>
    </row>
    <row r="267" spans="1:12" x14ac:dyDescent="0.25">
      <c r="A267" s="13"/>
    </row>
    <row r="268" spans="1:12" x14ac:dyDescent="0.25">
      <c r="A268" s="13">
        <v>45443</v>
      </c>
      <c r="B268" t="s">
        <v>16</v>
      </c>
      <c r="J268" s="14">
        <v>1313046.7318889997</v>
      </c>
      <c r="K268" s="14">
        <v>243066.00071249998</v>
      </c>
      <c r="L268" s="14">
        <v>1556112.7326014997</v>
      </c>
    </row>
    <row r="269" spans="1:12" ht="15.75" thickBot="1" x14ac:dyDescent="0.3">
      <c r="A269" s="13">
        <v>45443</v>
      </c>
      <c r="B269" t="s">
        <v>17</v>
      </c>
      <c r="J269" s="17">
        <v>2069502.05585925</v>
      </c>
      <c r="K269" s="17">
        <v>9188.1500895000008</v>
      </c>
      <c r="L269" s="17">
        <v>2078690.20594875</v>
      </c>
    </row>
    <row r="270" spans="1:12" x14ac:dyDescent="0.25">
      <c r="A270" s="13"/>
      <c r="J270" s="14">
        <f t="shared" ref="J270:L270" si="81">SUM(J268:J269)</f>
        <v>3382548.7877482497</v>
      </c>
      <c r="K270" s="14">
        <f t="shared" si="81"/>
        <v>252254.15080199999</v>
      </c>
      <c r="L270" s="14">
        <f t="shared" si="81"/>
        <v>3634802.9385502497</v>
      </c>
    </row>
    <row r="272" spans="1:12" x14ac:dyDescent="0.25">
      <c r="A272" s="13">
        <v>45473</v>
      </c>
      <c r="B272" t="s">
        <v>16</v>
      </c>
      <c r="J272" s="14">
        <v>942307.75358999998</v>
      </c>
      <c r="K272" s="14">
        <v>164170.73041199998</v>
      </c>
      <c r="L272" s="14">
        <v>1106478.484002</v>
      </c>
    </row>
    <row r="273" spans="1:12" ht="15.75" thickBot="1" x14ac:dyDescent="0.3">
      <c r="A273" s="13">
        <v>45473</v>
      </c>
      <c r="B273" t="s">
        <v>17</v>
      </c>
      <c r="J273" s="17">
        <v>2098359.5270737503</v>
      </c>
      <c r="K273" s="17">
        <v>9896.0900894999995</v>
      </c>
      <c r="L273" s="17">
        <v>2108255.6171632502</v>
      </c>
    </row>
    <row r="274" spans="1:12" x14ac:dyDescent="0.25">
      <c r="A274" s="13"/>
      <c r="J274" s="14">
        <f t="shared" ref="J274:L274" si="82">SUM(J272:J273)</f>
        <v>3040667.2806637501</v>
      </c>
      <c r="K274" s="14">
        <f t="shared" si="82"/>
        <v>174066.82050149998</v>
      </c>
      <c r="L274" s="14">
        <f t="shared" si="82"/>
        <v>3214734.1011652499</v>
      </c>
    </row>
    <row r="276" spans="1:12" x14ac:dyDescent="0.25">
      <c r="A276" s="19" t="s">
        <v>22</v>
      </c>
      <c r="B276" t="s">
        <v>16</v>
      </c>
      <c r="J276" s="14">
        <f t="shared" ref="J276:L277" si="83">J272+J268+J264+J260+J256+J252+J248+J244+J240+J236+J232+J228</f>
        <v>11933479.443058999</v>
      </c>
      <c r="K276" s="14">
        <f t="shared" si="83"/>
        <v>2111329.6291484996</v>
      </c>
      <c r="L276" s="14">
        <f t="shared" si="83"/>
        <v>14044809.072207501</v>
      </c>
    </row>
    <row r="277" spans="1:12" ht="15.75" thickBot="1" x14ac:dyDescent="0.3">
      <c r="A277" s="19" t="s">
        <v>22</v>
      </c>
      <c r="B277" t="s">
        <v>17</v>
      </c>
      <c r="J277" s="17">
        <f t="shared" si="83"/>
        <v>24501553.2529805</v>
      </c>
      <c r="K277" s="17">
        <f t="shared" si="83"/>
        <v>110664.08795800002</v>
      </c>
      <c r="L277" s="17">
        <f t="shared" si="83"/>
        <v>24612217.340938501</v>
      </c>
    </row>
    <row r="278" spans="1:12" x14ac:dyDescent="0.25">
      <c r="A278" s="13"/>
      <c r="J278" s="14">
        <f>J230+J234+J238+J242+J246+J250+J254+J258+J262+J266+J270+J274</f>
        <v>36435032.696039505</v>
      </c>
      <c r="K278" s="14">
        <f>K230+K234+K238+K242+K246+K250+K254+K258+K262+K266+K270+K274</f>
        <v>2221993.7171064997</v>
      </c>
      <c r="L278" s="14">
        <f>L230+L234+L238+L242+L246+L250+L254+L258+L262+L266+L270+L274</f>
        <v>38657026.413146004</v>
      </c>
    </row>
  </sheetData>
  <mergeCells count="11">
    <mergeCell ref="A8:T8"/>
    <mergeCell ref="A1:T1"/>
    <mergeCell ref="A2:T2"/>
    <mergeCell ref="A3:T3"/>
    <mergeCell ref="A4:T4"/>
    <mergeCell ref="A6:T6"/>
    <mergeCell ref="D10:E10"/>
    <mergeCell ref="G10:H10"/>
    <mergeCell ref="J10:L10"/>
    <mergeCell ref="N10:P10"/>
    <mergeCell ref="R10:T10"/>
  </mergeCells>
  <pageMargins left="0.2" right="0.2" top="0.95" bottom="0.75" header="0.5" footer="0.3"/>
  <pageSetup scale="61" orientation="landscape" r:id="rId1"/>
  <headerFooter>
    <oddHeader>&amp;R&amp;"Times New Roman,Bold"&amp;10KyPSC Case No. 2022-00372
STAFF-DR-01-038 Attachment
Page  &amp;P of  &amp;N</oddHeader>
  </headerFooter>
  <rowBreaks count="5" manualBreakCount="5">
    <brk id="41" max="16383" man="1"/>
    <brk id="71" max="16383" man="1"/>
    <brk id="113" max="16383" man="1"/>
    <brk id="194" max="16383" man="1"/>
    <brk id="25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Stewart</Witnes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E40CE0-FD4B-4651-A41E-6B899342E0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8BBA72-C677-48E1-A55B-D5686A75C261}">
  <ds:schemaRefs>
    <ds:schemaRef ds:uri="745fd72d-7e83-4669-aadd-86863736241e"/>
    <ds:schemaRef ds:uri="5ba878c6-b33b-4b7d-8b1a-66240161f50d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0AC53BC-2C8D-4EDE-BAD9-7B44834AB3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 J</vt:lpstr>
      <vt:lpstr>'Schedule J'!Print_Titles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Schedule J</dc:subject>
  <dc:creator/>
  <cp:lastModifiedBy/>
  <dcterms:created xsi:type="dcterms:W3CDTF">2022-11-14T13:40:05Z</dcterms:created>
  <dcterms:modified xsi:type="dcterms:W3CDTF">2022-12-15T21:00:48Z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