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628FC7F4-2379-463B-83B0-DD9AE07760C1}" xr6:coauthVersionLast="47" xr6:coauthVersionMax="47" xr10:uidLastSave="{00000000-0000-0000-0000-000000000000}"/>
  <bookViews>
    <workbookView xWindow="-120" yWindow="-120" windowWidth="29040" windowHeight="15840" activeTab="1" xr2:uid="{07D778F4-A4E2-4C78-8372-F859DA0089A4}"/>
  </bookViews>
  <sheets>
    <sheet name="STAFF-DR-01-017(a)(7)" sheetId="1" r:id="rId1"/>
    <sheet name="STAFF-DR-01-017(a)(8)" sheetId="2" r:id="rId2"/>
  </sheets>
  <definedNames>
    <definedName name="_________x2">{"'Sheet1'!$A$1:$I$89"}</definedName>
    <definedName name="_________x88888">{"'Sheet1'!$A$1:$I$89"}</definedName>
    <definedName name="________tb2">OFFSET(TB,1,)</definedName>
    <definedName name="________x2">{"'Sheet1'!$A$1:$I$89"}</definedName>
    <definedName name="________x88888">{"'Sheet1'!$A$1:$I$89"}</definedName>
    <definedName name="_______tb2">OFFSET(TB,1,)</definedName>
    <definedName name="_______x2">{"'Sheet1'!$A$1:$I$89"}</definedName>
    <definedName name="_______x88888">{"'Sheet1'!$A$1:$I$89"}</definedName>
    <definedName name="______x2">{"'Sheet1'!$A$1:$I$89"}</definedName>
    <definedName name="______x88888">{"'Sheet1'!$A$1:$I$89"}</definedName>
    <definedName name="_____tb2">OFFSET(TB,1,)</definedName>
    <definedName name="_____x2">{"'Sheet1'!$A$1:$I$89"}</definedName>
    <definedName name="_____x88888">{"'Sheet1'!$A$1:$I$89"}</definedName>
    <definedName name="____tb2">OFFSET(TB,1,)</definedName>
    <definedName name="____x2">{"'Sheet1'!$A$1:$I$89"}</definedName>
    <definedName name="____x88888">{"'Sheet1'!$A$1:$I$89"}</definedName>
    <definedName name="____xlfn.RTD">#NAME?</definedName>
    <definedName name="___tb2">OFFSET(TB,1,)</definedName>
    <definedName name="___x2">{"'Sheet1'!$A$1:$I$89"}</definedName>
    <definedName name="___x88888">{"'Sheet1'!$A$1:$I$89"}</definedName>
    <definedName name="___xlfn.RTD">#NAME?</definedName>
    <definedName name="__FDS_HYPERLINK_TOGGLE_STATE__">"ON"</definedName>
    <definedName name="__IntlFixup">TRUE</definedName>
    <definedName name="__tb2">OFFSET(TB,1,)</definedName>
    <definedName name="__x2">{"'Sheet1'!$A$1:$I$89"}</definedName>
    <definedName name="__x88888">{"'Sheet1'!$A$1:$I$89"}</definedName>
    <definedName name="__xlfn.RTD">#NAME?</definedName>
    <definedName name="_AMO_ContentDefinition_299938498">"'Partitions:7'"</definedName>
    <definedName name="_AMO_ContentDefinition_299938498.0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>"'ion"" /&gt;_x000D_
  &lt;param n=""ClassName"" v=""SAS.OfficeAddin.StoredProcess"" /&gt;_x000D_
  &lt;param n=""NoVisuals"" v=""1"" /&gt;_x000D_
&lt;/ContentDefinition&gt;'"</definedName>
    <definedName name="_AMO_ContentDefinition_307689594">"'Partitions:7'"</definedName>
    <definedName name="_AMO_ContentDefinition_307689594.0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>"'ntDefinition&gt;'"</definedName>
    <definedName name="_AMO_ContentDefinition_437249378">"'Partitions:7'"</definedName>
    <definedName name="_AMO_ContentDefinition_437249378.0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>"'tion"" /&gt;_x000D_
  &lt;param n=""ClassName"" v=""SAS.OfficeAddin.StoredProcess"" /&gt;_x000D_
  &lt;param n=""NoVisuals"" v=""1"" /&gt;_x000D_
&lt;/ContentDefinition&gt;'"</definedName>
    <definedName name="_AMO_ContentDefinition_448845425">"'Partitions:7'"</definedName>
    <definedName name="_AMO_ContentDefinition_448845425.0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>"'n=""ClassName"" v=""SAS.OfficeAddin.StoredProcess"" /&gt;_x000D_
  &lt;param n=""NoVisuals"" v=""1"" /&gt;_x000D_
&lt;/ContentDefinition&gt;'"</definedName>
    <definedName name="_AMO_ContentDefinition_740954670">"'Partitions:7'"</definedName>
    <definedName name="_AMO_ContentDefinition_740954670.0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>"'""ClassName"" v=""SAS.OfficeAddin.StoredProcess"" /&gt;_x000D_
  &lt;param n=""NoVisuals"" v=""1"" /&gt;_x000D_
&lt;/ContentDefinition&gt;'"</definedName>
    <definedName name="_AMO_ContentDefinition_767791925">"'Partitions:7'"</definedName>
    <definedName name="_AMO_ContentDefinition_767791925.0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>"'din.StoredProcess"" /&gt;_x000D_
  &lt;param n=""NoVisuals"" v=""1"" /&gt;_x000D_
&lt;/ContentDefinition&gt;'"</definedName>
    <definedName name="_AMO_XmlVersion">"'1'"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0</definedName>
    <definedName name="_AtRisk_SimSetting_ReportsList">0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LWK1">{"'NPL @ 30 June 00'!$B$22"}</definedName>
    <definedName name="_Order1">0</definedName>
    <definedName name="_Order2">0</definedName>
    <definedName name="_Regression_Int">1</definedName>
    <definedName name="_tb2">OFFSET(TB,1,)</definedName>
    <definedName name="_UB1">{"'Feb 99'!$A$1:$G$30"}</definedName>
    <definedName name="_UB2">{"'Feb 99'!$A$1:$G$30"}</definedName>
    <definedName name="_x2">{"'Sheet1'!$A$1:$I$89"}</definedName>
    <definedName name="_x88888">{"'Sheet1'!$A$1:$I$89"}</definedName>
    <definedName name="A3_AL">{"'Feb 99'!$A$1:$G$30"}</definedName>
    <definedName name="A5fml">INDIRECT("'A5'!$3:$3")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ccessDatabase">"C:\DATA\KEVIN\MODELS\Model 0218.mdb"</definedName>
    <definedName name="ALI">{"'Feb 99'!$A$1:$G$30"}</definedName>
    <definedName name="allx" localSheetId="0">Allx3,Allx4,Allx5</definedName>
    <definedName name="allx" localSheetId="1">Allx3,Allx4,Allx5</definedName>
    <definedName name="allx">Allx3,Allx4,Allx5</definedName>
    <definedName name="anscount">1</definedName>
    <definedName name="AS2DocOpenMode">"AS2DocumentBrowse"</definedName>
    <definedName name="AS2DocOpenMode2">"AS2DocumentEdit"</definedName>
    <definedName name="AS2HasNoAutoHeaderFooter">" "</definedName>
    <definedName name="AS2NamedRange">7</definedName>
    <definedName name="AS2ReportLS">1</definedName>
    <definedName name="AS2SyncStepLS">0</definedName>
    <definedName name="AS2VersionLS">300</definedName>
    <definedName name="BG_Del">15</definedName>
    <definedName name="BG_Ins">4</definedName>
    <definedName name="BG_Mod">6</definedName>
    <definedName name="CALIFORNIA">"AS2DocumentBrowse"</definedName>
    <definedName name="cb_sChart41E9A35_opts">"1, 9, 1, False, 2, False, False, , 0, False, True, 1, 1"</definedName>
    <definedName name="CIQWBGuid">"Esterline FY13 - Norwich - QRE Summary.xlsx"</definedName>
    <definedName name="clra1ball" localSheetId="0">'STAFF-DR-01-017(a)(7)'!clra1bp1,'STAFF-DR-01-017(a)(7)'!clra1bp2</definedName>
    <definedName name="clra1ball" localSheetId="1">'STAFF-DR-01-017(a)(8)'!clra1bp1,'STAFF-DR-01-017(a)(8)'!clra1bp2</definedName>
    <definedName name="clra1ball">clra1bp1,clra1bp2</definedName>
    <definedName name="clra1bp1" localSheetId="0">clra1b1,clra1b2,clra1b3,clra1b4,clra1b5,clra1b6,clra1b7,clra1b8</definedName>
    <definedName name="clra1bp1" localSheetId="1">clra1b1,clra1b2,clra1b3,clra1b4,clra1b5,clra1b6,clra1b7,clra1b8</definedName>
    <definedName name="clra1bp1">clra1b1,clra1b2,clra1b3,clra1b4,clra1b5,clra1b6,clra1b7,clra1b8</definedName>
    <definedName name="clra1bp2" localSheetId="0">clra1b9,clra1b10,clra1b11,clra1b12,clra1b13,clra1b13,clra1b15,clra1b16</definedName>
    <definedName name="clra1bp2" localSheetId="1">clra1b9,clra1b10,clra1b11,clra1b12,clra1b13,clra1b13,clra1b15,clra1b16</definedName>
    <definedName name="clra1bp2">clra1b9,clra1b10,clra1b11,clra1b12,clra1b13,clra1b13,clra1b15,clra1b16</definedName>
    <definedName name="cos">{"'Feb 99'!$A$1:$G$30"}</definedName>
    <definedName name="cosw">{"'Feb 99'!$A$1:$G$30"}</definedName>
    <definedName name="dadadsa">{"'Feb 99'!$A$1:$G$30"}</definedName>
    <definedName name="dfd">{"'Percon'!$A$1:$M$1395"}</definedName>
    <definedName name="dfs">{"'Feb 99'!$A$1:$G$30"}</definedName>
    <definedName name="dsf">{"'Feb 99'!$A$1:$G$30"}</definedName>
    <definedName name="dsfdsf">{"'Feb 99'!$A$1:$G$30"}</definedName>
    <definedName name="EssOptions">"A1110000000130000000001100000_0000"</definedName>
    <definedName name="EUR">1</definedName>
    <definedName name="EV__CVPARAMS__">"Any by Any!$B$17:$C$38;"</definedName>
    <definedName name="EV__EXPOPTIONS__">0</definedName>
    <definedName name="EV__LASTREFTIME__">40773.6362847222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0</definedName>
    <definedName name="EV__WBVERSION__">0</definedName>
    <definedName name="EV__WSINFO__">123</definedName>
    <definedName name="EY">{"'Feb 99'!$A$1:$G$30"}</definedName>
    <definedName name="eymy">{"'Feb 99'!$A$1:$G$30"}</definedName>
    <definedName name="FSDFSDF" localSheetId="0">IF(FEIN="","",FEIN)</definedName>
    <definedName name="FSDFSDF" localSheetId="1">IF(FEIN="","",FEIN)</definedName>
    <definedName name="FSDFSDF">IF(FEIN="","",FEIN)</definedName>
    <definedName name="FYE">"FYE"</definedName>
    <definedName name="G1ClearAll" localSheetId="0">g1clear,G1Clear2</definedName>
    <definedName name="G1ClearAll" localSheetId="1">g1clear,G1Clear2</definedName>
    <definedName name="G1ClearAll">g1clear,G1Clear2</definedName>
    <definedName name="galsas">{"'Feb 99'!$A$1:$G$30"}</definedName>
    <definedName name="HTML_CodePage">1252</definedName>
    <definedName name="HTML_Control">{"'Sheet1'!$A$1:$I$89"}</definedName>
    <definedName name="html_control1">{"'Sheet1'!$A$1:$I$89"}</definedName>
    <definedName name="HTML_Description">""</definedName>
    <definedName name="HTML_Email">""</definedName>
    <definedName name="HTML_Header">"Manager/Director"</definedName>
    <definedName name="HTML_LastUpdate">"2/19/99"</definedName>
    <definedName name="HTML_LineAfter">FALSE</definedName>
    <definedName name="HTML_LineBefore">FALSE</definedName>
    <definedName name="HTML_Name">"bf3qt7k"</definedName>
    <definedName name="HTML_OBDlg2">TRUE</definedName>
    <definedName name="HTML_OBDlg4">TRUE</definedName>
    <definedName name="HTML_OS">0</definedName>
    <definedName name="HTML_PathFile">"F:\98comb.htm"</definedName>
    <definedName name="HTML_Title">"Combined Ranking - 1998 Final"</definedName>
    <definedName name="HTML1_10">""</definedName>
    <definedName name="HTML1_11">1</definedName>
    <definedName name="HTML1_12">"C:\MY DOCUMENTS\MyHTML.htm"</definedName>
    <definedName name="HTML1_2">1</definedName>
    <definedName name="HTML1_3">"Performance Report"</definedName>
    <definedName name="HTML1_4">"April Summary Template"</definedName>
    <definedName name="HTML1_5">""</definedName>
    <definedName name="HTML1_6">-4146</definedName>
    <definedName name="HTML1_7">1</definedName>
    <definedName name="HTML1_8">"5/29/97"</definedName>
    <definedName name="HTML1_9">"SIWWIN95"</definedName>
    <definedName name="HTML10_10">""</definedName>
    <definedName name="HTML10_11">1</definedName>
    <definedName name="HTML10_12">"D:\nthrnk.htm"</definedName>
    <definedName name="HTML10_2">1</definedName>
    <definedName name="HTML10_3">"97RNKAPR"</definedName>
    <definedName name="HTML10_4">"North"</definedName>
    <definedName name="HTML10_5">""</definedName>
    <definedName name="HTML10_6">1</definedName>
    <definedName name="HTML10_7">-4146</definedName>
    <definedName name="HTML10_8">"5/22/97"</definedName>
    <definedName name="HTML10_9">"Bell Atlantic"</definedName>
    <definedName name="HTML11_10">""</definedName>
    <definedName name="HTML11_11">1</definedName>
    <definedName name="HTML11_12">"D:\sthrnk.htm"</definedName>
    <definedName name="HTML11_2">1</definedName>
    <definedName name="HTML11_3">"97RNKAPR"</definedName>
    <definedName name="HTML11_4">"South"</definedName>
    <definedName name="HTML11_5">""</definedName>
    <definedName name="HTML11_6">1</definedName>
    <definedName name="HTML11_7">-4146</definedName>
    <definedName name="HTML11_8">"5/22/97"</definedName>
    <definedName name="HTML11_9">"Bell Atlantic"</definedName>
    <definedName name="HTML12_10">""</definedName>
    <definedName name="HTML12_11">1</definedName>
    <definedName name="HTML12_12">"D:\rankovw.htm"</definedName>
    <definedName name="HTML12_2">1</definedName>
    <definedName name="HTML12_3">"97RNKAPR"</definedName>
    <definedName name="HTML12_4">"Overview"</definedName>
    <definedName name="HTML12_5">""</definedName>
    <definedName name="HTML12_6">-4146</definedName>
    <definedName name="HTML12_7">-4146</definedName>
    <definedName name="HTML12_8">"5/22/97"</definedName>
    <definedName name="HTML12_9">"Bell Atlantic"</definedName>
    <definedName name="HTML13_10">""</definedName>
    <definedName name="HTML13_11">1</definedName>
    <definedName name="HTML13_12">"D:\regrnk.htm"</definedName>
    <definedName name="HTML13_2">1</definedName>
    <definedName name="HTML13_3">"97RNKAUG"</definedName>
    <definedName name="HTML13_4">"Regional"</definedName>
    <definedName name="HTML13_5">""</definedName>
    <definedName name="HTML13_6">1</definedName>
    <definedName name="HTML13_7">1</definedName>
    <definedName name="HTML13_8">"9/16/97"</definedName>
    <definedName name="HTML13_9">"Bell Atlantic"</definedName>
    <definedName name="HTML14_10">""</definedName>
    <definedName name="HTML14_11">1</definedName>
    <definedName name="HTML14_12">"D:\sernk.htm"</definedName>
    <definedName name="HTML14_2">1</definedName>
    <definedName name="HTML14_3">"97RNKAUG"</definedName>
    <definedName name="HTML14_4">"ReglSys"</definedName>
    <definedName name="HTML14_5">""</definedName>
    <definedName name="HTML14_6">1</definedName>
    <definedName name="HTML14_7">1</definedName>
    <definedName name="HTML14_8">"9/16/97"</definedName>
    <definedName name="HTML14_9">"Bell Atlantic"</definedName>
    <definedName name="HTML15_10">""</definedName>
    <definedName name="HTML15_11">1</definedName>
    <definedName name="HTML15_12">"D:\nthrnk.htm"</definedName>
    <definedName name="HTML15_2">1</definedName>
    <definedName name="HTML15_3">"97RNKAUG"</definedName>
    <definedName name="HTML15_4">"North"</definedName>
    <definedName name="HTML15_5">""</definedName>
    <definedName name="HTML15_6">1</definedName>
    <definedName name="HTML15_7">1</definedName>
    <definedName name="HTML15_8">"9/16/97"</definedName>
    <definedName name="HTML15_9">"Bell Atlantic"</definedName>
    <definedName name="HTML16_10">""</definedName>
    <definedName name="HTML16_11">1</definedName>
    <definedName name="HTML16_12">"D:\sthrnk.htm"</definedName>
    <definedName name="HTML16_2">1</definedName>
    <definedName name="HTML16_3">"97RNKAUG"</definedName>
    <definedName name="HTML16_4">"South"</definedName>
    <definedName name="HTML16_5">""</definedName>
    <definedName name="HTML16_6">1</definedName>
    <definedName name="HTML16_7">1</definedName>
    <definedName name="HTML16_8">"9/16/97"</definedName>
    <definedName name="HTML16_9">"Bell Atlantic"</definedName>
    <definedName name="HTML17_10">""</definedName>
    <definedName name="HTML17_11">1</definedName>
    <definedName name="HTML17_12">"D:\sernk.htm"</definedName>
    <definedName name="HTML17_2">1</definedName>
    <definedName name="HTML17_3">"97RNK"</definedName>
    <definedName name="HTML17_4">"ReglSys"</definedName>
    <definedName name="HTML17_5">""</definedName>
    <definedName name="HTML17_6">1</definedName>
    <definedName name="HTML17_7">1</definedName>
    <definedName name="HTML17_8">"9/16/97"</definedName>
    <definedName name="HTML17_9">"Bell Atlantic"</definedName>
    <definedName name="HTML18_10">""</definedName>
    <definedName name="HTML18_11">1</definedName>
    <definedName name="HTML18_12">"D:\regrnk.htm"</definedName>
    <definedName name="HTML18_2">1</definedName>
    <definedName name="HTML18_3">"97RNKNOV"</definedName>
    <definedName name="HTML18_4">"Regional"</definedName>
    <definedName name="HTML18_5">""</definedName>
    <definedName name="HTML18_6">1</definedName>
    <definedName name="HTML18_7">1</definedName>
    <definedName name="HTML18_8">"12/22/97"</definedName>
    <definedName name="HTML18_9">"Bell Atlantic"</definedName>
    <definedName name="HTML19_10">""</definedName>
    <definedName name="HTML19_11">1</definedName>
    <definedName name="HTML19_12">"D:\sernk.htm"</definedName>
    <definedName name="HTML19_2">1</definedName>
    <definedName name="HTML19_3">"97RNKNOV"</definedName>
    <definedName name="HTML19_4">"ReglSys"</definedName>
    <definedName name="HTML19_5">""</definedName>
    <definedName name="HTML19_6">1</definedName>
    <definedName name="HTML19_7">1</definedName>
    <definedName name="HTML19_8">"12/23/97"</definedName>
    <definedName name="HTML19_9">"Bell Atlantic"</definedName>
    <definedName name="HTML2_10">""</definedName>
    <definedName name="HTML2_11">1</definedName>
    <definedName name="HTML2_12">"D:\nthrnk11.htm"</definedName>
    <definedName name="HTML2_2">1</definedName>
    <definedName name="HTML2_3">"96RNKNOV"</definedName>
    <definedName name="HTML2_4">"North"</definedName>
    <definedName name="HTML2_5">"November - North Rankings"</definedName>
    <definedName name="HTML2_6">-4146</definedName>
    <definedName name="HTML2_7">1</definedName>
    <definedName name="HTML2_8">"1/13/97"</definedName>
    <definedName name="HTML2_9">"Bell Atlantic"</definedName>
    <definedName name="HTML20_10">""</definedName>
    <definedName name="HTML20_11">1</definedName>
    <definedName name="HTML20_12">"D:\nthrnk.htm"</definedName>
    <definedName name="HTML20_2">1</definedName>
    <definedName name="HTML20_3">"97RNKNOV"</definedName>
    <definedName name="HTML20_4">"North"</definedName>
    <definedName name="HTML20_5">""</definedName>
    <definedName name="HTML20_6">1</definedName>
    <definedName name="HTML20_7">1</definedName>
    <definedName name="HTML20_8">"12/23/97"</definedName>
    <definedName name="HTML20_9">"Bell Atlantic"</definedName>
    <definedName name="HTML21_10">""</definedName>
    <definedName name="HTML21_11">1</definedName>
    <definedName name="HTML21_12">"D:\sthrnk.htm"</definedName>
    <definedName name="HTML21_2">1</definedName>
    <definedName name="HTML21_3">"97RNKNOV"</definedName>
    <definedName name="HTML21_4">"South"</definedName>
    <definedName name="HTML21_5">""</definedName>
    <definedName name="HTML21_6">1</definedName>
    <definedName name="HTML21_7">1</definedName>
    <definedName name="HTML21_8">"12/23/97"</definedName>
    <definedName name="HTML21_9">"Bell Atlantic"</definedName>
    <definedName name="HTML22_10">""</definedName>
    <definedName name="HTML22_11">1</definedName>
    <definedName name="HTML22_12">"D:\perfgrf.htm"</definedName>
    <definedName name="HTML22_2">1</definedName>
    <definedName name="HTML22_3">"97RNKDEC"</definedName>
    <definedName name="HTML22_4">"CAM Perf Model"</definedName>
    <definedName name="HTML22_5">""</definedName>
    <definedName name="HTML22_6">1</definedName>
    <definedName name="HTML22_7">1</definedName>
    <definedName name="HTML22_8">"1/20/98"</definedName>
    <definedName name="HTML22_9">"Bell Atlantic"</definedName>
    <definedName name="HTML23_10">""</definedName>
    <definedName name="HTML23_11">1</definedName>
    <definedName name="HTML23_12">"D:\regrnk.htm"</definedName>
    <definedName name="HTML23_2">1</definedName>
    <definedName name="HTML23_3">"97RNK"</definedName>
    <definedName name="HTML23_4">"Regional"</definedName>
    <definedName name="HTML23_5">""</definedName>
    <definedName name="HTML23_6">1</definedName>
    <definedName name="HTML23_7">1</definedName>
    <definedName name="HTML23_8">"1/21/98"</definedName>
    <definedName name="HTML23_9">"Bell Atlantic"</definedName>
    <definedName name="HTML24_10">""</definedName>
    <definedName name="HTML24_11">1</definedName>
    <definedName name="HTML24_12">"D:\sernk.htm"</definedName>
    <definedName name="HTML24_2">1</definedName>
    <definedName name="HTML24_3">"97RNK"</definedName>
    <definedName name="HTML24_4">"ReglSys"</definedName>
    <definedName name="HTML24_5">""</definedName>
    <definedName name="HTML24_6">1</definedName>
    <definedName name="HTML24_7">1</definedName>
    <definedName name="HTML24_8">"1/21/98"</definedName>
    <definedName name="HTML24_9">"Bell Atlantic"</definedName>
    <definedName name="HTML25_10">""</definedName>
    <definedName name="HTML25_11">1</definedName>
    <definedName name="HTML25_12">"D:\nthrnk.htm"</definedName>
    <definedName name="HTML25_2">1</definedName>
    <definedName name="HTML25_3">"97RNK"</definedName>
    <definedName name="HTML25_4">"North"</definedName>
    <definedName name="HTML25_5">""</definedName>
    <definedName name="HTML25_6">1</definedName>
    <definedName name="HTML25_7">1</definedName>
    <definedName name="HTML25_8">"1/21/98"</definedName>
    <definedName name="HTML25_9">"Bell Atlantic"</definedName>
    <definedName name="HTML26_10">""</definedName>
    <definedName name="HTML26_11">1</definedName>
    <definedName name="HTML26_12">"D:\sthrnk.htm"</definedName>
    <definedName name="HTML26_2">1</definedName>
    <definedName name="HTML26_3">"97RNK"</definedName>
    <definedName name="HTML26_4">"South"</definedName>
    <definedName name="HTML26_5">""</definedName>
    <definedName name="HTML26_6">1</definedName>
    <definedName name="HTML26_7">1</definedName>
    <definedName name="HTML26_8">"1/21/98"</definedName>
    <definedName name="HTML26_9">"Bell Atlantic"</definedName>
    <definedName name="HTML27_10">""</definedName>
    <definedName name="HTML27_11">1</definedName>
    <definedName name="HTML27_12">"D:\sernk.htm"</definedName>
    <definedName name="HTML27_2">1</definedName>
    <definedName name="HTML27_3">"98RANK03"</definedName>
    <definedName name="HTML27_4">"ReglSys"</definedName>
    <definedName name="HTML27_5">""</definedName>
    <definedName name="HTML27_6">1</definedName>
    <definedName name="HTML27_7">1</definedName>
    <definedName name="HTML27_8">"4/21/98"</definedName>
    <definedName name="HTML27_9">"Bell Atlantic"</definedName>
    <definedName name="HTML28_10">""</definedName>
    <definedName name="HTML28_11">1</definedName>
    <definedName name="HTML28_12">"D:\sthrnk.htm"</definedName>
    <definedName name="HTML28_2">1</definedName>
    <definedName name="HTML28_3">"98RANK03"</definedName>
    <definedName name="HTML28_4">"South"</definedName>
    <definedName name="HTML28_5">""</definedName>
    <definedName name="HTML28_6">1</definedName>
    <definedName name="HTML28_7">1</definedName>
    <definedName name="HTML28_8">"4/21/98"</definedName>
    <definedName name="HTML28_9">"Bell Atlantic"</definedName>
    <definedName name="HTML29_10">""</definedName>
    <definedName name="HTML29_11">1</definedName>
    <definedName name="HTML29_12">"D:\nthrnk.htm"</definedName>
    <definedName name="HTML29_2">1</definedName>
    <definedName name="HTML29_3">"98RANK03"</definedName>
    <definedName name="HTML29_4">"North"</definedName>
    <definedName name="HTML29_5">""</definedName>
    <definedName name="HTML29_6">1</definedName>
    <definedName name="HTML29_7">1</definedName>
    <definedName name="HTML29_8">"4/21/98"</definedName>
    <definedName name="HTML29_9">"Bell Atlantic"</definedName>
    <definedName name="HTML3_10">""</definedName>
    <definedName name="HTML3_11">1</definedName>
    <definedName name="HTML3_12">"D:\sthrnk11.htm"</definedName>
    <definedName name="HTML3_2">1</definedName>
    <definedName name="HTML3_3">"96RNKNOV"</definedName>
    <definedName name="HTML3_4">"South"</definedName>
    <definedName name="HTML3_5">"November - South Rankings"</definedName>
    <definedName name="HTML3_6">-4146</definedName>
    <definedName name="HTML3_7">1</definedName>
    <definedName name="HTML3_8">"1/13/97"</definedName>
    <definedName name="HTML3_9">"Bell Atlantic"</definedName>
    <definedName name="HTML30_10">""</definedName>
    <definedName name="HTML30_11">1</definedName>
    <definedName name="HTML30_12">"D:\regrnk.htm"</definedName>
    <definedName name="HTML30_2">1</definedName>
    <definedName name="HTML30_3">"98RNK"</definedName>
    <definedName name="HTML30_4">"Regional"</definedName>
    <definedName name="HTML30_5">""</definedName>
    <definedName name="HTML30_6">1</definedName>
    <definedName name="HTML30_7">1</definedName>
    <definedName name="HTML30_8">"5/21/98"</definedName>
    <definedName name="HTML30_9">"Bell Atlantic"</definedName>
    <definedName name="HTML31_10">""</definedName>
    <definedName name="HTML31_11">1</definedName>
    <definedName name="HTML31_12">"D:\sernk.htm"</definedName>
    <definedName name="HTML31_2">1</definedName>
    <definedName name="HTML31_3">"98RNK"</definedName>
    <definedName name="HTML31_4">"ReglSys"</definedName>
    <definedName name="HTML31_5">""</definedName>
    <definedName name="HTML31_6">1</definedName>
    <definedName name="HTML31_7">1</definedName>
    <definedName name="HTML31_8">"5/21/98"</definedName>
    <definedName name="HTML31_9">"Bell Atlantic"</definedName>
    <definedName name="HTML32_10">""</definedName>
    <definedName name="HTML32_11">1</definedName>
    <definedName name="HTML32_12">"D:\nthrnk.htm"</definedName>
    <definedName name="HTML32_2">1</definedName>
    <definedName name="HTML32_3">"98RNK"</definedName>
    <definedName name="HTML32_4">"MidAtlantic"</definedName>
    <definedName name="HTML32_5">""</definedName>
    <definedName name="HTML32_6">1</definedName>
    <definedName name="HTML32_7">1</definedName>
    <definedName name="HTML32_8">"5/21/98"</definedName>
    <definedName name="HTML32_9">"Bell Atlantic"</definedName>
    <definedName name="HTML33_10">""</definedName>
    <definedName name="HTML33_11">1</definedName>
    <definedName name="HTML33_12">"D:\sthrnk.htm"</definedName>
    <definedName name="HTML33_2">1</definedName>
    <definedName name="HTML33_3">"98RNK"</definedName>
    <definedName name="HTML33_4">"Gateway"</definedName>
    <definedName name="HTML33_5">""</definedName>
    <definedName name="HTML33_6">1</definedName>
    <definedName name="HTML33_7">1</definedName>
    <definedName name="HTML33_8">"5/21/98"</definedName>
    <definedName name="HTML33_9">"Bell Atlantic"</definedName>
    <definedName name="HTML34_10">""</definedName>
    <definedName name="HTML34_11">1</definedName>
    <definedName name="HTML34_12">"D:\regrnk.htm"</definedName>
    <definedName name="HTML34_2">1</definedName>
    <definedName name="HTML34_3">"98RANK05"</definedName>
    <definedName name="HTML34_4">"Regional"</definedName>
    <definedName name="HTML34_5">""</definedName>
    <definedName name="HTML34_6">1</definedName>
    <definedName name="HTML34_7">1</definedName>
    <definedName name="HTML34_8">"6/18/98"</definedName>
    <definedName name="HTML34_9">"Bell Atlantic"</definedName>
    <definedName name="HTML35_10">""</definedName>
    <definedName name="HTML35_11">1</definedName>
    <definedName name="HTML35_12">"D:\sernk.htm"</definedName>
    <definedName name="HTML35_2">1</definedName>
    <definedName name="HTML35_3">"98RANK05"</definedName>
    <definedName name="HTML35_4">"ReglSys"</definedName>
    <definedName name="HTML35_5">""</definedName>
    <definedName name="HTML35_6">1</definedName>
    <definedName name="HTML35_7">1</definedName>
    <definedName name="HTML35_8">"6/18/98"</definedName>
    <definedName name="HTML35_9">"Bell Atlantic"</definedName>
    <definedName name="HTML36_10">""</definedName>
    <definedName name="HTML36_11">1</definedName>
    <definedName name="HTML36_12">"D:\nthrnk.htm"</definedName>
    <definedName name="HTML36_2">1</definedName>
    <definedName name="HTML36_3">"98RANK05"</definedName>
    <definedName name="HTML36_4">"MidAtlantic"</definedName>
    <definedName name="HTML36_5">""</definedName>
    <definedName name="HTML36_6">1</definedName>
    <definedName name="HTML36_7">1</definedName>
    <definedName name="HTML36_8">"6/18/98"</definedName>
    <definedName name="HTML36_9">"Bell Atlantic"</definedName>
    <definedName name="HTML37_10">""</definedName>
    <definedName name="HTML37_11">1</definedName>
    <definedName name="HTML37_12">"D:\sthrnk.htm"</definedName>
    <definedName name="HTML37_2">1</definedName>
    <definedName name="HTML37_3">"98RANK05"</definedName>
    <definedName name="HTML37_4">"Gateway"</definedName>
    <definedName name="HTML37_5">""</definedName>
    <definedName name="HTML37_6">1</definedName>
    <definedName name="HTML37_7">1</definedName>
    <definedName name="HTML37_8">"6/18/98"</definedName>
    <definedName name="HTML37_9">"Bell Atlantic"</definedName>
    <definedName name="HTML38_10">""</definedName>
    <definedName name="HTML38_11">1</definedName>
    <definedName name="HTML38_12">"D:\sernk.htm"</definedName>
    <definedName name="HTML38_2">1</definedName>
    <definedName name="HTML38_3">"98RNK"</definedName>
    <definedName name="HTML38_4">"ReglSys"</definedName>
    <definedName name="HTML38_5">""</definedName>
    <definedName name="HTML38_6">1</definedName>
    <definedName name="HTML38_7">1</definedName>
    <definedName name="HTML38_8">"8/20/98"</definedName>
    <definedName name="HTML38_9">"Bell Atlantic"</definedName>
    <definedName name="HTML39_10">""</definedName>
    <definedName name="HTML39_11">1</definedName>
    <definedName name="HTML39_12">"D:\sernk.htm"</definedName>
    <definedName name="HTML39_2">1</definedName>
    <definedName name="HTML39_3">"98RANK07"</definedName>
    <definedName name="HTML39_4">"ReglSys"</definedName>
    <definedName name="HTML39_5">""</definedName>
    <definedName name="HTML39_6">1</definedName>
    <definedName name="HTML39_7">1</definedName>
    <definedName name="HTML39_8">"8/20/98"</definedName>
    <definedName name="HTML39_9">"Bell Atlantic"</definedName>
    <definedName name="HTML4_10">""</definedName>
    <definedName name="HTML4_11">1</definedName>
    <definedName name="HTML4_12">"D:\sernk11.htm"</definedName>
    <definedName name="HTML4_2">1</definedName>
    <definedName name="HTML4_3">"96RNKNOV"</definedName>
    <definedName name="HTML4_4">"SE Rankings"</definedName>
    <definedName name="HTML4_5">"November - SE Rankings"</definedName>
    <definedName name="HTML4_6">-4146</definedName>
    <definedName name="HTML4_7">1</definedName>
    <definedName name="HTML4_8">"1/13/97"</definedName>
    <definedName name="HTML4_9">"Bell Atlantic"</definedName>
    <definedName name="HTML40_10">""</definedName>
    <definedName name="HTML40_11">1</definedName>
    <definedName name="HTML40_12">"D:\nthrnk.htm"</definedName>
    <definedName name="HTML40_2">1</definedName>
    <definedName name="HTML40_3">"98RANK07"</definedName>
    <definedName name="HTML40_4">"MidAtlantic"</definedName>
    <definedName name="HTML40_5">""</definedName>
    <definedName name="HTML40_6">1</definedName>
    <definedName name="HTML40_7">1</definedName>
    <definedName name="HTML40_8">"8/20/98"</definedName>
    <definedName name="HTML40_9">"Bell Atlantic"</definedName>
    <definedName name="HTML41_10">""</definedName>
    <definedName name="HTML41_11">1</definedName>
    <definedName name="HTML41_12">"D:\sthrnk.htm"</definedName>
    <definedName name="HTML41_2">1</definedName>
    <definedName name="HTML41_3">"98RANK07"</definedName>
    <definedName name="HTML41_4">"Gateway"</definedName>
    <definedName name="HTML41_5">""</definedName>
    <definedName name="HTML41_6">1</definedName>
    <definedName name="HTML41_7">1</definedName>
    <definedName name="HTML41_8">"8/20/98"</definedName>
    <definedName name="HTML41_9">"Bell Atlantic"</definedName>
    <definedName name="HTML5_10">""</definedName>
    <definedName name="HTML5_11">1</definedName>
    <definedName name="HTML5_12">"D:\asrnk11.htm"</definedName>
    <definedName name="HTML5_2">1</definedName>
    <definedName name="HTML5_3">"96RNKNOV"</definedName>
    <definedName name="HTML5_4">"Appl. Spec."</definedName>
    <definedName name="HTML5_5">"November - AS/ASM Rankings"</definedName>
    <definedName name="HTML5_6">-4146</definedName>
    <definedName name="HTML5_7">1</definedName>
    <definedName name="HTML5_8">"1/13/97"</definedName>
    <definedName name="HTML5_9">"Bell Atlantic"</definedName>
    <definedName name="HTML6_10">""</definedName>
    <definedName name="HTML6_11">1</definedName>
    <definedName name="HTML6_12">"D:\nthrnk.htm"</definedName>
    <definedName name="HTML6_2">1</definedName>
    <definedName name="HTML6_3">"97RNK"</definedName>
    <definedName name="HTML6_4">"North"</definedName>
    <definedName name="HTML6_5">""</definedName>
    <definedName name="HTML6_6">1</definedName>
    <definedName name="HTML6_7">1</definedName>
    <definedName name="HTML6_8">"3/24/97"</definedName>
    <definedName name="HTML6_9">"Bell Atlantic"</definedName>
    <definedName name="HTML7_10">""</definedName>
    <definedName name="HTML7_11">1</definedName>
    <definedName name="HTML7_12">"D:\sthrnk.htm"</definedName>
    <definedName name="HTML7_2">1</definedName>
    <definedName name="HTML7_3">"97RNK"</definedName>
    <definedName name="HTML7_4">"South"</definedName>
    <definedName name="HTML7_5">""</definedName>
    <definedName name="HTML7_6">1</definedName>
    <definedName name="HTML7_7">1</definedName>
    <definedName name="HTML7_8">"3/24/97"</definedName>
    <definedName name="HTML7_9">"Bell Atlantic"</definedName>
    <definedName name="HTML8_10">""</definedName>
    <definedName name="HTML8_11">1</definedName>
    <definedName name="HTML8_12">"D:\regrnk.htm"</definedName>
    <definedName name="HTML8_2">1</definedName>
    <definedName name="HTML8_3">"97RNKAPR"</definedName>
    <definedName name="HTML8_4">"Regional"</definedName>
    <definedName name="HTML8_5">""</definedName>
    <definedName name="HTML8_6">1</definedName>
    <definedName name="HTML8_7">-4146</definedName>
    <definedName name="HTML8_8">"5/22/97"</definedName>
    <definedName name="HTML8_9">"Bell Atlantic"</definedName>
    <definedName name="HTML9_10">""</definedName>
    <definedName name="HTML9_11">1</definedName>
    <definedName name="HTML9_12">"D:\sernk.htm"</definedName>
    <definedName name="HTML9_2">1</definedName>
    <definedName name="HTML9_3">"97RNKAPR"</definedName>
    <definedName name="HTML9_4">"ReglSys"</definedName>
    <definedName name="HTML9_5">""</definedName>
    <definedName name="HTML9_6">1</definedName>
    <definedName name="HTML9_7">-4146</definedName>
    <definedName name="HTML9_8">"5/22/97"</definedName>
    <definedName name="HTML9_9">"Bell Atlantic"</definedName>
    <definedName name="HTMLCount">1</definedName>
    <definedName name="IndexNames" localSheetId="0">Indexn1,IndexN2</definedName>
    <definedName name="IndexNames" localSheetId="1">Indexn1,IndexN2</definedName>
    <definedName name="IndexNames">Indexn1,IndexN2</definedName>
    <definedName name="indexx" localSheetId="0">Indexx1,Indexx2</definedName>
    <definedName name="indexx" localSheetId="1">Indexx1,Indexx2</definedName>
    <definedName name="indexx">Indexx1,Indexx2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HELD_FDIC">"c6305"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"c1630"</definedName>
    <definedName name="IQ_CASH_CONVERSION">"c117"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IN_PROCESS_FDIC">"c6386"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CE_FDIC">"c6296"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LOANS">"c223"</definedName>
    <definedName name="IQ_CONTRACTS_OTHER_COMMODITIES_EQUITIES_FDIC">"c6522"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E">"c2192"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BORROWING">"c2936"</definedName>
    <definedName name="IQ_COST_BORROWINGS">"c225"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>"c232"</definedName>
    <definedName name="IQ_CREDIT_LOSS_PROVISION_NET_CHARGE_OFFS_FDIC">"c6734"</definedName>
    <definedName name="IQ_CUMULATIVE_SPLIT_FACTOR">"c2094"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DURATION">"c2181"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COVERAGE_NET_CHARGE_OFFS_FDIC">"c6735"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ST">"c1681"</definedName>
    <definedName name="IQ_EBIT_EXCL_SBC">"c3082"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XCL_SBC">"c3081"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ECT_SPECIAL_CHARGE">"c1595"</definedName>
    <definedName name="IQ_EFFECT_TAX_RATE">"c1899"</definedName>
    <definedName name="IQ_EFFICIENCY_RATIO">"c391"</definedName>
    <definedName name="IQ_EFFICIENCY_RATIO_FDIC">"c6736"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UM_EST">"c402"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CAPITAL_ASSETS_FDIC">"c6744"</definedName>
    <definedName name="IQ_EQUITY_FDIC">"c6353"</definedName>
    <definedName name="IQ_EQUITY_METHOD">"c404"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_CODE_">"24782 P173968"</definedName>
    <definedName name="IQ_EXPLORE_DRILL">"c409"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PAYOUT_RATIO">"c3492"</definedName>
    <definedName name="IQ_FFO_STDDEV_EST">"c422"</definedName>
    <definedName name="IQ_FH">100000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ED_ASSET_TURNS">"c445"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ELD_MATURITY_FDIC">"c6408"</definedName>
    <definedName name="IQ_HIGH_TARGET_PRICE">"c1651"</definedName>
    <definedName name="IQ_HIGHPRICE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>"c546"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AIR_OIL">"c547"</definedName>
    <definedName name="IQ_IMPAIRMENT_GW">"c548"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IT">"c597"</definedName>
    <definedName name="IQ_INT_INC_SECURITIES_FDIC">"c6559"</definedName>
    <definedName name="IQ_INT_INC_TOTAL">"c598"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MENT_BANKING_OTHER_FEES_FDIC">"c6666"</definedName>
    <definedName name="IQ_IPRD">"c644"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D_GUARANTEED_US_FDIC">"c6404"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ATURITY_ONE_YEAR_LESS_FDIC">"c6425"</definedName>
    <definedName name="IQ_MC_RATIO">"c2783"</definedName>
    <definedName name="IQ_MC_STATUTORY_SURPLUS">"c2772"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TD">800000</definedName>
    <definedName name="IQ_MULTIFAMILY_RESIDENTIAL_LOANS_FDIC">"c6311"</definedName>
    <definedName name="IQ_NAMES_REVISION_DATE_">40661.3016898148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NK_FDIC">"c6570"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EXP_FDIC">"c6579"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ED55">1</definedName>
    <definedName name="IQ_OPENPRICE">"c848"</definedName>
    <definedName name="IQ_OPER_INC">"c849"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MORT_BR">"c5566"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AVINGS_DEPOSITS_FDIC">"c6554"</definedName>
    <definedName name="IQ_OTHER_STRIKE_PRICE_GRANTED">"c2692"</definedName>
    <definedName name="IQ_OTHER_TRANSACTIONS_FDIC">"c6504"</definedName>
    <definedName name="IQ_OTHER_UNDRAWN">"c2522"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"c2127"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OWNERSHIP">"c2160"</definedName>
    <definedName name="IQ_PART_TIME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CENT_INSURED_FDIC">"c6374"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EDGED_SECURITIES_FDIC">"c6401"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ETAX_RETURN_ASSETS_FDIC">"c6731"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PUT_DATE_SCHEDULE">"c2483"</definedName>
    <definedName name="IQ_PUT_NOTIFICATION">"c2485"</definedName>
    <definedName name="IQ_PUT_PRICE_SCHEDULE">"c2484"</definedName>
    <definedName name="IQ_QTD">750000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AL_REV">"c1101"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39155.6128472222</definedName>
    <definedName name="IQ_RISK_ADJ_BANK_ASSETS">"c2670"</definedName>
    <definedName name="IQ_RISK_WEIGHTED_ASSETS_FDIC">"c6370"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">"c2171"</definedName>
    <definedName name="IQ_SP_BANK">"c2637"</definedName>
    <definedName name="IQ_SP_BANK_ACTION">"c2636"</definedName>
    <definedName name="IQ_SP_BANK_DATE">"c2635"</definedName>
    <definedName name="IQ_SP_DATE">"c2172"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_REASON">"c2174"</definedName>
    <definedName name="IQ_SP_STATUS">"c2173"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STDDEV">"c1654"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SSETS_FDIC">"c6339"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COVERIES_FDIC">"c6622"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RISK_BASED_CAPITAL_RATIO_FDIC">"c6747"</definedName>
    <definedName name="IQ_TOTAL_SECURITIES_FDIC">"c6306"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>"c1508"</definedName>
    <definedName name="IQ_TOTAL_UNUSUAL_BR">"c5517"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WELVE_MONTHS_FIXED_AND_FLOATING_FDIC">"c6420"</definedName>
    <definedName name="IQ_TWELVE_MONTHS_MORTGAGE_PASS_THROUGHS_FDIC">"c6412"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YTW">"c2163"</definedName>
    <definedName name="IQ_YTW_DATE">"c2164"</definedName>
    <definedName name="IQ_YTW_DATE_TYPE">"c2165"</definedName>
    <definedName name="IQ_Z_SCORE">"c1339"</definedName>
    <definedName name="IQB_BOOKMARK_COUNT">1</definedName>
    <definedName name="Jas">{"'Feb 99'!$A$1:$G$30"}</definedName>
    <definedName name="jdk">0</definedName>
    <definedName name="jh">36731.3668144675</definedName>
    <definedName name="K2_WBEVMODE">0</definedName>
    <definedName name="K7a">255</definedName>
    <definedName name="kjb">36734.3045148148</definedName>
    <definedName name="lidhalsfdhe.f">{"'Feb 99'!$A$1:$G$30"}</definedName>
    <definedName name="limcount">1</definedName>
    <definedName name="ListOffset">1</definedName>
    <definedName name="LWK">{"'NPL @ 30 June 00'!$B$22"}</definedName>
    <definedName name="M_PlaceofPath">"F:\HDEMOTT\DATA\vdf\amt_vdf.xls"</definedName>
    <definedName name="min">{"'Feb 99'!$A$1:$G$30"}</definedName>
    <definedName name="MyBegOfYEar" localSheetId="0">IF(BegOfYear5253week&lt;&gt;"",BegOfYear5253week,IF(TaxYearEnd="","",TaxYearEnd-364))</definedName>
    <definedName name="MyBegOfYEar" localSheetId="1">IF(BegOfYear5253week&lt;&gt;"",BegOfYear5253week,IF(TaxYearEnd="","",TaxYearEnd-364))</definedName>
    <definedName name="MyBegOfYEar">IF(BegOfYear5253week&lt;&gt;"",BegOfYear5253week,IF(TaxYearEnd="","",TaxYearEnd-364))</definedName>
    <definedName name="MyBookIncome" localSheetId="0">IF(BookIncome = "","",BookIncome)</definedName>
    <definedName name="MyBookIncome" localSheetId="1">IF(BookIncome = "","",BookIncome)</definedName>
    <definedName name="MyBookIncome">IF(BookIncome = "","",BookIncome)</definedName>
    <definedName name="MyFEIN" localSheetId="0">IF(FEIN="","",FEIN)</definedName>
    <definedName name="MyFEIN" localSheetId="1">IF(FEIN="","",FEIN)</definedName>
    <definedName name="MyFEIN">IF(FEIN="","",FEIN)</definedName>
    <definedName name="MyLastYear" localSheetId="0">IF(TaxYearEnd="","",TaxYearEnd-366)</definedName>
    <definedName name="MyLastYear" localSheetId="1">IF(TaxYearEnd="","",TaxYearEnd-366)</definedName>
    <definedName name="MyLastYear">IF(TaxYearEnd="","",TaxYearEnd-366)</definedName>
    <definedName name="MyName" localSheetId="0">IF(TheName = "","",TheName)</definedName>
    <definedName name="MyName" localSheetId="1">IF(TheName = "","",TheName)</definedName>
    <definedName name="MyName">IF(TheName = "","",TheName)</definedName>
    <definedName name="MyNextYear" localSheetId="0">IF(TaxYearEnd="","",TaxYearEnd+365)</definedName>
    <definedName name="MyNextYear" localSheetId="1">IF(TaxYearEnd="","",TaxYearEnd+365)</definedName>
    <definedName name="MyNextYear">IF(TaxYearEnd="","",TaxYearEnd+365)</definedName>
    <definedName name="mypassword">"chuck"</definedName>
    <definedName name="MyTaxYear" localSheetId="0">IF(TaxYearEnd="","",TaxYearEnd)</definedName>
    <definedName name="MyTaxYear" localSheetId="1">IF(TaxYearEnd="","",TaxYearEnd)</definedName>
    <definedName name="MyTaxYear">IF(TaxYearEnd="","",TaxYearEnd)</definedName>
    <definedName name="Niva">{"'Feb 99'!$A$1:$G$30"}</definedName>
    <definedName name="non_cur_assets">"="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vsASD">"V1998-12-31"</definedName>
    <definedName name="NvsAutoDrillOk">"VN"</definedName>
    <definedName name="NvsElapsedTime">0.018534722221375</definedName>
    <definedName name="NvsEndTime">36293.6235076389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"%,X,RNF.ACCOUNT.robyn,CZF.."</definedName>
    <definedName name="NvsPanelBusUnit">"V10058"</definedName>
    <definedName name="NvsPanelEffdt">"V1996-01-01"</definedName>
    <definedName name="NvsPanelSetid">"VFON"</definedName>
    <definedName name="NvsReqBU">"V05"</definedName>
    <definedName name="NvsReqBUOnly">"VN"</definedName>
    <definedName name="NvsTransLed">"VN"</definedName>
    <definedName name="NvsTreeASD">"V1998-12-31"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SCENARIO">"BD_SCENARIO_TBL"</definedName>
    <definedName name="NvsValTbl.STATISTICS_CODE">"STAT_TBL"</definedName>
    <definedName name="NvsValTbl.Z_FUNCTION">"Z_FUNCTION_TBL"</definedName>
    <definedName name="NvsValTbl.Z_REG_ID">"Z_REG_ID_TBL"</definedName>
    <definedName name="opex">{"'Feb 99'!$A$1:$G$30"}</definedName>
    <definedName name="otbb" localSheetId="0">IF(NOT(ISERROR(otb*1)),otb*1,otb)</definedName>
    <definedName name="otbb" localSheetId="1">IF(NOT(ISERROR(otb*1)),otb*1,otb)</definedName>
    <definedName name="otbb">IF(NOT(ISERROR(otb*1)),otb*1,otb)</definedName>
    <definedName name="Pal_Workbook_GUID">"1KSSGF3ZWY3E3EQEL76D82LV"</definedName>
    <definedName name="part1a1">VLOOKUP(IF(ISNUMBER(INDIRECT("rc",FALSE)),INDIRECT("rc",FALSE)*1,INDIRECT("rc",FALSE)),TB,3,FALSE)</definedName>
    <definedName name="Payment_Date" localSheetId="0">DATE(YEAR(Loan_Start),MONTH(Loan_Start)+Payment_Number,DAY(Loan_Start))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_xlnm.Print_Area" localSheetId="0">'STAFF-DR-01-017(a)(7)'!$A$1:$F$76</definedName>
    <definedName name="_xlnm.Print_Area" localSheetId="1">'STAFF-DR-01-017(a)(8)'!$A$1:$F$78</definedName>
    <definedName name="Print_Area_Reset" localSheetId="0">OFFSET(Full_Print,0,0,Last_Row)</definedName>
    <definedName name="Print_Area_Reset" localSheetId="1">OFFSET(Full_Print,0,0,Last_Row)</definedName>
    <definedName name="Print_Area_Reset">OFFSET(Full_Print,0,0,Last_Row)</definedName>
    <definedName name="qww">{"'Feb 99'!$A$1:$G$30"}</definedName>
    <definedName name="Range1">#NAME?</definedName>
    <definedName name="ReportGroup">0</definedName>
    <definedName name="rina">{"'Feb 99'!$A$1:$G$30"}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5000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d">{"'Feb 99'!$A$1:$G$30"}</definedName>
    <definedName name="SAPBEXdnldView">"446WX5JSQEDTJ1NXGMPPIICZ8"</definedName>
    <definedName name="SAPBEXhrIndnt">"Wide"</definedName>
    <definedName name="SAPBEXrevision">1</definedName>
    <definedName name="SAPBEXsysID">"UGP"</definedName>
    <definedName name="SAPBEXwbID">"84MNLAZ0HDCMBFWARUK2VC28J"</definedName>
    <definedName name="SAPsysID">"708C5W7SBKP804JT78WJ0JNKI"</definedName>
    <definedName name="SAPwbID">"ARS"</definedName>
    <definedName name="sdAWSD">{"'Feb 99'!$A$1:$G$30"}</definedName>
    <definedName name="sencount">1</definedName>
    <definedName name="shitttt">255</definedName>
    <definedName name="Stupid">0</definedName>
    <definedName name="taxable_plant">INDEX(bs_netplant,1,period_summary_col)</definedName>
    <definedName name="team">255</definedName>
    <definedName name="TextRefCopyRangeCount">1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P_Footer_User">"combsk"</definedName>
    <definedName name="TP_Footer_Version">"v4.00"</definedName>
    <definedName name="TwoAndAHalfMonthdate" localSheetId="0">IF(TaxYearEnd="","",MONTH(TaxYearEnd+75)&amp;"/15"&amp;"/"&amp;YEAR('STAFF-DR-01-017(a)(7)'!MyNextYear))</definedName>
    <definedName name="TwoAndAHalfMonthdate" localSheetId="1">IF(TaxYearEnd="","",MONTH(TaxYearEnd+75)&amp;"/15"&amp;"/"&amp;YEAR('STAFF-DR-01-017(a)(8)'!MyNextYear))</definedName>
    <definedName name="TwoAndAHalfMonthdate">IF(TaxYearEnd="","",MONTH(TaxYearEnd+75)&amp;"/15"&amp;"/"&amp;YEAR(MyNextYear))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serPass">"verify"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ersionnumber">"2.00"</definedName>
    <definedName name="woob">"Warning! Out of Balance!"</definedName>
    <definedName name="XRefColumnsCount">3</definedName>
    <definedName name="XRefCopyRangeCount">3</definedName>
    <definedName name="XRefPasteRangeCount">2</definedName>
    <definedName name="xyzUserPassword">"abcd"</definedName>
    <definedName name="yfy">{"'NPL @ 30 June 00'!$B$22"}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2" l="1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F61" i="2"/>
  <c r="E61" i="2"/>
  <c r="D61" i="2"/>
  <c r="C40" i="2"/>
  <c r="C39" i="2"/>
  <c r="C38" i="2"/>
  <c r="C37" i="2"/>
  <c r="C36" i="2"/>
  <c r="C35" i="2"/>
  <c r="C34" i="2"/>
  <c r="C33" i="2"/>
  <c r="C32" i="2"/>
  <c r="C31" i="2"/>
  <c r="C30" i="2"/>
  <c r="F41" i="2"/>
  <c r="E41" i="2"/>
  <c r="C28" i="2"/>
  <c r="D41" i="2"/>
  <c r="C27" i="2"/>
  <c r="E20" i="2"/>
  <c r="E24" i="2" s="1"/>
  <c r="C18" i="2"/>
  <c r="C20" i="2" s="1"/>
  <c r="C24" i="2" s="1"/>
  <c r="D20" i="2"/>
  <c r="D24" i="2" s="1"/>
  <c r="C16" i="2"/>
  <c r="C15" i="2"/>
  <c r="F20" i="2"/>
  <c r="F24" i="2" s="1"/>
  <c r="C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42" i="2" s="1"/>
  <c r="A62" i="2" s="1"/>
  <c r="A12" i="2"/>
  <c r="C11" i="2"/>
  <c r="C67" i="1"/>
  <c r="C66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F61" i="1"/>
  <c r="E61" i="1"/>
  <c r="C45" i="1"/>
  <c r="C44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F42" i="1"/>
  <c r="E42" i="1"/>
  <c r="D42" i="1"/>
  <c r="C27" i="1"/>
  <c r="C18" i="1"/>
  <c r="E20" i="1"/>
  <c r="E24" i="1" s="1"/>
  <c r="D20" i="1"/>
  <c r="D24" i="1" s="1"/>
  <c r="C16" i="1"/>
  <c r="C15" i="1"/>
  <c r="F20" i="1"/>
  <c r="F24" i="1" s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3" i="1" s="1"/>
  <c r="A62" i="1" s="1"/>
  <c r="A12" i="1"/>
  <c r="C11" i="1"/>
  <c r="C20" i="1" l="1"/>
  <c r="C24" i="1" s="1"/>
  <c r="C61" i="1"/>
  <c r="D62" i="1"/>
  <c r="D65" i="1" s="1"/>
  <c r="F62" i="2"/>
  <c r="F66" i="2" s="1"/>
  <c r="F68" i="2" s="1"/>
  <c r="F70" i="2" s="1"/>
  <c r="E62" i="2"/>
  <c r="E66" i="2" s="1"/>
  <c r="E68" i="2" s="1"/>
  <c r="E70" i="2" s="1"/>
  <c r="E62" i="1"/>
  <c r="E65" i="1" s="1"/>
  <c r="E68" i="1" s="1"/>
  <c r="D62" i="2"/>
  <c r="D66" i="2" s="1"/>
  <c r="D68" i="2" s="1"/>
  <c r="D70" i="2" s="1"/>
  <c r="F62" i="1"/>
  <c r="F65" i="1" s="1"/>
  <c r="F68" i="1" s="1"/>
  <c r="C42" i="1"/>
  <c r="C43" i="2"/>
  <c r="C61" i="2" s="1"/>
  <c r="C29" i="2"/>
  <c r="C41" i="2" s="1"/>
  <c r="D61" i="1"/>
  <c r="C62" i="2" l="1"/>
  <c r="C66" i="2" s="1"/>
  <c r="C68" i="2" s="1"/>
  <c r="C70" i="2" s="1"/>
  <c r="C62" i="1"/>
  <c r="D68" i="1"/>
  <c r="C65" i="1"/>
  <c r="C68" i="1" s="1"/>
</calcChain>
</file>

<file path=xl/sharedStrings.xml><?xml version="1.0" encoding="utf-8"?>
<sst xmlns="http://schemas.openxmlformats.org/spreadsheetml/2006/main" count="173" uniqueCount="93">
  <si>
    <t>Duke Energy Kentucky, Inc.</t>
  </si>
  <si>
    <t>Reconciliation of Book Net Income and Federal Taxable Income</t>
  </si>
  <si>
    <t>12 Months Ended December 31, 2021</t>
  </si>
  <si>
    <t>Total</t>
  </si>
  <si>
    <t>Company</t>
  </si>
  <si>
    <t>Operating</t>
  </si>
  <si>
    <t>Non-</t>
  </si>
  <si>
    <t>Kentucky</t>
  </si>
  <si>
    <t>Other</t>
  </si>
  <si>
    <t>Line</t>
  </si>
  <si>
    <t>Item</t>
  </si>
  <si>
    <t>Retail</t>
  </si>
  <si>
    <t>Jurisdictional</t>
  </si>
  <si>
    <t>No.</t>
  </si>
  <si>
    <t>(a)</t>
  </si>
  <si>
    <t>(b)</t>
  </si>
  <si>
    <t>(c)</t>
  </si>
  <si>
    <t>(d)</t>
  </si>
  <si>
    <t>(e)</t>
  </si>
  <si>
    <t>Net income per books</t>
  </si>
  <si>
    <t>Add income taxes:</t>
  </si>
  <si>
    <t xml:space="preserve">   Federal income tax - current</t>
  </si>
  <si>
    <t xml:space="preserve">   Federal income tax - deferred depreciation</t>
  </si>
  <si>
    <t xml:space="preserve">   Federal income tax - deferred other</t>
  </si>
  <si>
    <t xml:space="preserve">   Investment tax credit adjustment</t>
  </si>
  <si>
    <t xml:space="preserve">   Federal income taxes charged to other income and deductions</t>
  </si>
  <si>
    <t xml:space="preserve">   State income taxes</t>
  </si>
  <si>
    <t xml:space="preserve">   State income taxes charged to other income and deductions</t>
  </si>
  <si>
    <t>Flow through items:</t>
  </si>
  <si>
    <t xml:space="preserve">   Add (itemize)</t>
  </si>
  <si>
    <t xml:space="preserve">   Deduct (itemize)      </t>
  </si>
  <si>
    <t>Book taxable income</t>
  </si>
  <si>
    <t>Differences between book taxable income and taxable income per tax return:</t>
  </si>
  <si>
    <t xml:space="preserve">Interest Reclass </t>
  </si>
  <si>
    <t>State Income Tax Deduction</t>
  </si>
  <si>
    <t>Book Depreciation/Amortization</t>
  </si>
  <si>
    <t>Tax Interest Capitalized</t>
  </si>
  <si>
    <t>Asset Retirement Obligation - Coal Ash</t>
  </si>
  <si>
    <t>Cash Flow Hedge - Reg Asset/Liab</t>
  </si>
  <si>
    <t>Reg Asset-Pension Post Retirement PAA-FAS87Qual and Oth</t>
  </si>
  <si>
    <t>Impairment of Plant Assets</t>
  </si>
  <si>
    <t>Regulatory Asset - Deferred Plant Costs</t>
  </si>
  <si>
    <t>Coal Ash Spend Reg Asset Approved - Retail (NC &amp; MW)</t>
  </si>
  <si>
    <t>Asset Retirement Obligation</t>
  </si>
  <si>
    <t>Reg Asset/Liab - ESM Deferral</t>
  </si>
  <si>
    <t>Coal Ash Capitalized for Tax</t>
  </si>
  <si>
    <t>Contributions in Aid (CIAC's)</t>
  </si>
  <si>
    <t>Other Additions</t>
  </si>
  <si>
    <t>Total Additions</t>
  </si>
  <si>
    <t xml:space="preserve">   Deduct (itemize)</t>
  </si>
  <si>
    <t>AFUDC Equity</t>
  </si>
  <si>
    <t>Tax Depreciation/Amortization</t>
  </si>
  <si>
    <t>Tax Gains/Losses</t>
  </si>
  <si>
    <t>Equipment Repairs - Annual Adj</t>
  </si>
  <si>
    <t>T &amp; D Repairs - Annual Adj.</t>
  </si>
  <si>
    <t>Mark to Market - LT</t>
  </si>
  <si>
    <t>Reg Asset/Liab Def Revenue</t>
  </si>
  <si>
    <t>Reg Asset_Liab - Outage Costs</t>
  </si>
  <si>
    <t>Unbilled Revenue - Fuel</t>
  </si>
  <si>
    <t>Retirement Plan Expense - Overfunded</t>
  </si>
  <si>
    <t>Miscellaneous NC Taxable Income Adj - DTL</t>
  </si>
  <si>
    <t>Asset Retirement Costs - Coal Ash</t>
  </si>
  <si>
    <t>ARO Regulatory Asset - Coal Ash</t>
  </si>
  <si>
    <t>Asset Retirement Costs - ARO</t>
  </si>
  <si>
    <t>Cost of Removal</t>
  </si>
  <si>
    <t>Property Tax Reserves</t>
  </si>
  <si>
    <t>Other Deductions</t>
  </si>
  <si>
    <t>Total Deductions</t>
  </si>
  <si>
    <t>Taxable income per return</t>
  </si>
  <si>
    <t>Computation of Current Federal Income Tax:</t>
  </si>
  <si>
    <t>Provision for Federal Income Tax at 21%</t>
  </si>
  <si>
    <t xml:space="preserve">True Up Entries </t>
  </si>
  <si>
    <t>Net Operating Losses</t>
  </si>
  <si>
    <t>`</t>
  </si>
  <si>
    <t xml:space="preserve">Total Federal Income Tax Provision </t>
  </si>
  <si>
    <t>Note:</t>
  </si>
  <si>
    <t>(1)  Provide a calculation of the amount shown on Lines 3 through 7 above.</t>
  </si>
  <si>
    <t>(2)  Provide a workpaper supporting each calculation including the depreciation for straight-line tax and</t>
  </si>
  <si>
    <t xml:space="preserve">       accelerated tax depreciation.</t>
  </si>
  <si>
    <t>(3)  Provide a schedule setting forth the basis of allocation of each item of revenue or cost allocated above.</t>
  </si>
  <si>
    <t>Reconciliation of Book Net Income and State Taxable Income</t>
  </si>
  <si>
    <t xml:space="preserve">   Deduct (itemize)    </t>
  </si>
  <si>
    <t>ASSET RETIREMENT OBLIGATION</t>
  </si>
  <si>
    <t>Kentucky Bonus Depreciation Adjustment</t>
  </si>
  <si>
    <t>UNBILLED REVENUE - FUEL</t>
  </si>
  <si>
    <t>Computation of Current State Income Tax:</t>
  </si>
  <si>
    <t>Apportionment Percentage</t>
  </si>
  <si>
    <t>Allocable Income</t>
  </si>
  <si>
    <t>State Income Tax Rate</t>
  </si>
  <si>
    <t>Current State Income Tax Expense</t>
  </si>
  <si>
    <t xml:space="preserve">Total State Taxes </t>
  </si>
  <si>
    <t>STAFF-DR-01-017(a)(7)</t>
  </si>
  <si>
    <t>STAFF-DR-01-017(a)(8)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</si>
</sst>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sz val="10"/>
      <color indexed="8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/>
    <xf numFmtId="43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7" fontId="2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164" fontId="3" fillId="0" borderId="0" xfId="0" applyNumberFormat="1" applyFo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2" fillId="0" borderId="8" xfId="0" quotePrefix="1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8" xfId="0" quotePrefix="1" applyFont="1" applyBorder="1" applyAlignment="1">
      <alignment vertical="center" wrapText="1"/>
    </xf>
    <xf numFmtId="164" fontId="4" fillId="0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164" fontId="2" fillId="0" borderId="0" xfId="0" applyNumberFormat="1" applyFont="1" applyAlignment="1">
      <alignment vertical="center"/>
    </xf>
    <xf numFmtId="0" fontId="2" fillId="0" borderId="8" xfId="0" applyFont="1" applyBorder="1" applyAlignment="1"/>
    <xf numFmtId="16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left" vertical="center" indent="3"/>
    </xf>
    <xf numFmtId="43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2" fillId="0" borderId="0" xfId="0" applyNumberFormat="1" applyFont="1" applyBorder="1" applyAlignment="1">
      <alignment vertical="center"/>
    </xf>
    <xf numFmtId="41" fontId="2" fillId="0" borderId="0" xfId="0" applyNumberFormat="1" applyFont="1"/>
    <xf numFmtId="164" fontId="2" fillId="0" borderId="9" xfId="0" applyNumberFormat="1" applyFont="1" applyBorder="1"/>
    <xf numFmtId="0" fontId="3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quotePrefix="1" applyFont="1"/>
    <xf numFmtId="10" fontId="2" fillId="0" borderId="0" xfId="0" applyNumberFormat="1" applyFont="1"/>
    <xf numFmtId="9" fontId="2" fillId="0" borderId="10" xfId="0" applyNumberFormat="1" applyFont="1" applyBorder="1"/>
    <xf numFmtId="164" fontId="2" fillId="0" borderId="0" xfId="0" applyNumberFormat="1" applyFont="1" applyFill="1" applyAlignment="1"/>
    <xf numFmtId="164" fontId="2" fillId="0" borderId="9" xfId="0" applyNumberFormat="1" applyFont="1" applyBorder="1" applyAlignment="1"/>
    <xf numFmtId="16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2383-17C9-43FF-AB1C-9BD977576ED9}">
  <sheetPr>
    <pageSetUpPr fitToPage="1"/>
  </sheetPr>
  <dimension ref="A1:P77"/>
  <sheetViews>
    <sheetView view="pageLayout" zoomScaleNormal="100" workbookViewId="0">
      <selection activeCell="F2" sqref="F2"/>
    </sheetView>
  </sheetViews>
  <sheetFormatPr defaultColWidth="9.140625" defaultRowHeight="12.75" x14ac:dyDescent="0.2"/>
  <cols>
    <col min="1" max="1" width="6.5703125" style="2" customWidth="1"/>
    <col min="2" max="2" width="51" style="2" customWidth="1"/>
    <col min="3" max="3" width="16.140625" style="2" bestFit="1" customWidth="1"/>
    <col min="4" max="4" width="15.7109375" style="2" customWidth="1"/>
    <col min="5" max="5" width="16.28515625" style="2" bestFit="1" customWidth="1"/>
    <col min="6" max="6" width="17" style="2" bestFit="1" customWidth="1"/>
    <col min="7" max="7" width="15.5703125" style="2" customWidth="1"/>
    <col min="8" max="8" width="9.140625" style="2"/>
    <col min="9" max="9" width="12" style="2" bestFit="1" customWidth="1"/>
    <col min="10" max="10" width="12.5703125" style="2" bestFit="1" customWidth="1"/>
    <col min="11" max="11" width="13.5703125" style="2" bestFit="1" customWidth="1"/>
    <col min="12" max="12" width="12.5703125" style="2" bestFit="1" customWidth="1"/>
    <col min="13" max="13" width="13.5703125" style="2" bestFit="1" customWidth="1"/>
    <col min="14" max="16384" width="9.140625" style="2"/>
  </cols>
  <sheetData>
    <row r="1" spans="1:16" x14ac:dyDescent="0.2">
      <c r="A1" s="1" t="s">
        <v>0</v>
      </c>
      <c r="B1" s="1"/>
      <c r="C1" s="1"/>
      <c r="D1" s="1"/>
      <c r="F1" s="52"/>
    </row>
    <row r="2" spans="1:16" x14ac:dyDescent="0.2">
      <c r="A2" s="1" t="s">
        <v>91</v>
      </c>
      <c r="E2" s="4"/>
      <c r="F2" s="52"/>
    </row>
    <row r="3" spans="1:16" x14ac:dyDescent="0.2">
      <c r="A3" s="3" t="s">
        <v>1</v>
      </c>
      <c r="B3" s="3"/>
      <c r="C3" s="3"/>
      <c r="D3" s="3"/>
      <c r="F3" s="52"/>
    </row>
    <row r="4" spans="1:16" x14ac:dyDescent="0.2">
      <c r="A4" s="3" t="s">
        <v>2</v>
      </c>
      <c r="B4" s="3"/>
      <c r="C4" s="3"/>
      <c r="D4" s="3"/>
      <c r="E4" s="3"/>
      <c r="F4" s="3"/>
    </row>
    <row r="5" spans="1:16" x14ac:dyDescent="0.2">
      <c r="A5" s="4"/>
      <c r="D5" s="5"/>
      <c r="E5" s="5"/>
      <c r="F5" s="5"/>
    </row>
    <row r="6" spans="1:16" x14ac:dyDescent="0.2">
      <c r="A6" s="6"/>
      <c r="B6" s="6"/>
      <c r="C6" s="6"/>
      <c r="D6" s="6" t="s">
        <v>3</v>
      </c>
      <c r="E6" s="6"/>
      <c r="F6" s="7"/>
    </row>
    <row r="7" spans="1:16" x14ac:dyDescent="0.2">
      <c r="A7" s="8"/>
      <c r="B7" s="8"/>
      <c r="C7" s="8"/>
      <c r="D7" s="8" t="s">
        <v>4</v>
      </c>
      <c r="E7" s="53" t="s">
        <v>5</v>
      </c>
      <c r="F7" s="54"/>
    </row>
    <row r="8" spans="1:16" x14ac:dyDescent="0.2">
      <c r="A8" s="8"/>
      <c r="B8" s="8"/>
      <c r="C8" s="8" t="s">
        <v>3</v>
      </c>
      <c r="D8" s="8" t="s">
        <v>6</v>
      </c>
      <c r="E8" s="6" t="s">
        <v>7</v>
      </c>
      <c r="F8" s="9" t="s">
        <v>8</v>
      </c>
      <c r="H8" s="10"/>
    </row>
    <row r="9" spans="1:16" x14ac:dyDescent="0.2">
      <c r="A9" s="8" t="s">
        <v>9</v>
      </c>
      <c r="B9" s="8" t="s">
        <v>10</v>
      </c>
      <c r="C9" s="8" t="s">
        <v>4</v>
      </c>
      <c r="D9" s="8" t="s">
        <v>5</v>
      </c>
      <c r="E9" s="8" t="s">
        <v>11</v>
      </c>
      <c r="F9" s="11" t="s">
        <v>12</v>
      </c>
    </row>
    <row r="10" spans="1:16" x14ac:dyDescent="0.2">
      <c r="A10" s="8" t="s">
        <v>13</v>
      </c>
      <c r="B10" s="12" t="s">
        <v>14</v>
      </c>
      <c r="C10" s="8" t="s">
        <v>15</v>
      </c>
      <c r="D10" s="12" t="s">
        <v>16</v>
      </c>
      <c r="E10" s="12" t="s">
        <v>17</v>
      </c>
      <c r="F10" s="13" t="s">
        <v>18</v>
      </c>
      <c r="H10" s="14"/>
    </row>
    <row r="11" spans="1:16" s="18" customFormat="1" x14ac:dyDescent="0.25">
      <c r="A11" s="15">
        <v>1</v>
      </c>
      <c r="B11" s="16" t="s">
        <v>19</v>
      </c>
      <c r="C11" s="17">
        <f>SUM(D11:F11)</f>
        <v>53405580</v>
      </c>
      <c r="D11" s="17">
        <v>-27965058</v>
      </c>
      <c r="E11" s="17">
        <v>59813236</v>
      </c>
      <c r="F11" s="17">
        <v>21557402</v>
      </c>
      <c r="H11" s="19"/>
    </row>
    <row r="12" spans="1:16" s="18" customFormat="1" x14ac:dyDescent="0.25">
      <c r="A12" s="15">
        <f>1+A11</f>
        <v>2</v>
      </c>
      <c r="B12" s="16" t="s">
        <v>20</v>
      </c>
      <c r="C12" s="17"/>
      <c r="D12" s="17"/>
      <c r="E12" s="17"/>
      <c r="F12" s="17"/>
    </row>
    <row r="13" spans="1:16" s="18" customFormat="1" x14ac:dyDescent="0.25">
      <c r="A13" s="15">
        <f t="shared" ref="A13:A26" si="0">1+A12</f>
        <v>3</v>
      </c>
      <c r="B13" s="20" t="s">
        <v>21</v>
      </c>
      <c r="C13" s="17">
        <f>SUM(D13:F13)</f>
        <v>-6954225</v>
      </c>
      <c r="D13" s="17">
        <v>1098162</v>
      </c>
      <c r="E13" s="17">
        <v>-8317551</v>
      </c>
      <c r="F13" s="17">
        <v>265164</v>
      </c>
      <c r="I13" s="21"/>
    </row>
    <row r="14" spans="1:16" s="18" customFormat="1" x14ac:dyDescent="0.25">
      <c r="A14" s="15">
        <f t="shared" si="0"/>
        <v>4</v>
      </c>
      <c r="B14" s="20" t="s">
        <v>22</v>
      </c>
      <c r="C14" s="17"/>
      <c r="D14" s="17"/>
      <c r="E14" s="17"/>
      <c r="F14" s="17"/>
    </row>
    <row r="15" spans="1:16" s="18" customFormat="1" x14ac:dyDescent="0.25">
      <c r="A15" s="15">
        <f t="shared" si="0"/>
        <v>5</v>
      </c>
      <c r="B15" s="20" t="s">
        <v>23</v>
      </c>
      <c r="C15" s="17">
        <f t="shared" ref="C15:C18" si="1">SUM(D15:F15)</f>
        <v>14409443</v>
      </c>
      <c r="D15" s="17">
        <v>-1124536</v>
      </c>
      <c r="E15" s="17">
        <v>13053337</v>
      </c>
      <c r="F15" s="17">
        <v>2480642</v>
      </c>
    </row>
    <row r="16" spans="1:16" s="18" customFormat="1" x14ac:dyDescent="0.25">
      <c r="A16" s="15">
        <f>1+A15</f>
        <v>6</v>
      </c>
      <c r="B16" s="20" t="s">
        <v>24</v>
      </c>
      <c r="C16" s="17">
        <f t="shared" si="1"/>
        <v>-58058</v>
      </c>
      <c r="D16" s="17">
        <v>0</v>
      </c>
      <c r="E16" s="17">
        <v>-428</v>
      </c>
      <c r="F16" s="17">
        <v>-57630</v>
      </c>
      <c r="M16" s="22"/>
      <c r="N16" s="22"/>
      <c r="O16" s="22"/>
      <c r="P16" s="22"/>
    </row>
    <row r="17" spans="1:16" s="18" customFormat="1" x14ac:dyDescent="0.25">
      <c r="A17" s="15">
        <f>1+A16</f>
        <v>7</v>
      </c>
      <c r="B17" s="23" t="s">
        <v>25</v>
      </c>
      <c r="C17" s="17"/>
      <c r="D17" s="17"/>
      <c r="E17" s="17"/>
      <c r="F17" s="17"/>
      <c r="J17" s="22"/>
      <c r="K17" s="22"/>
      <c r="L17" s="22"/>
      <c r="M17" s="22"/>
      <c r="N17" s="22"/>
      <c r="O17" s="24"/>
      <c r="P17" s="22"/>
    </row>
    <row r="18" spans="1:16" s="18" customFormat="1" x14ac:dyDescent="0.25">
      <c r="A18" s="15">
        <f>1+A17</f>
        <v>8</v>
      </c>
      <c r="B18" s="20" t="s">
        <v>26</v>
      </c>
      <c r="C18" s="17">
        <f t="shared" si="1"/>
        <v>2662817</v>
      </c>
      <c r="D18" s="17">
        <v>-6566</v>
      </c>
      <c r="E18" s="17">
        <v>1992752</v>
      </c>
      <c r="F18" s="17">
        <v>676631</v>
      </c>
      <c r="M18" s="22"/>
      <c r="N18" s="22"/>
      <c r="O18" s="22"/>
      <c r="P18" s="22"/>
    </row>
    <row r="19" spans="1:16" s="18" customFormat="1" x14ac:dyDescent="0.25">
      <c r="A19" s="15">
        <f>1+A18</f>
        <v>9</v>
      </c>
      <c r="B19" s="23" t="s">
        <v>27</v>
      </c>
      <c r="C19" s="17"/>
      <c r="D19" s="17"/>
      <c r="E19" s="17"/>
      <c r="F19" s="17"/>
      <c r="I19" s="21"/>
      <c r="L19" s="25"/>
      <c r="M19" s="22"/>
      <c r="N19" s="22"/>
      <c r="O19" s="22"/>
      <c r="P19" s="22"/>
    </row>
    <row r="20" spans="1:16" s="18" customFormat="1" x14ac:dyDescent="0.25">
      <c r="A20" s="15">
        <f>1+A19</f>
        <v>10</v>
      </c>
      <c r="B20" s="16" t="s">
        <v>3</v>
      </c>
      <c r="C20" s="17">
        <f>SUM(C11:C19)</f>
        <v>63465557</v>
      </c>
      <c r="D20" s="17">
        <f>SUM(D11:D19)</f>
        <v>-27997998</v>
      </c>
      <c r="E20" s="17">
        <f>SUM(E11:E19)</f>
        <v>66541346</v>
      </c>
      <c r="F20" s="17">
        <f>SUM(F11:F19)</f>
        <v>24922209</v>
      </c>
      <c r="J20" s="22"/>
      <c r="K20" s="22"/>
      <c r="L20" s="22"/>
    </row>
    <row r="21" spans="1:16" s="18" customFormat="1" x14ac:dyDescent="0.25">
      <c r="A21" s="15">
        <f t="shared" si="0"/>
        <v>11</v>
      </c>
      <c r="B21" s="16" t="s">
        <v>28</v>
      </c>
      <c r="C21" s="17"/>
      <c r="D21" s="17"/>
      <c r="E21" s="17"/>
      <c r="F21" s="17"/>
    </row>
    <row r="22" spans="1:16" s="18" customFormat="1" x14ac:dyDescent="0.25">
      <c r="A22" s="15">
        <f t="shared" si="0"/>
        <v>12</v>
      </c>
      <c r="B22" s="20" t="s">
        <v>29</v>
      </c>
      <c r="C22" s="17"/>
      <c r="D22" s="17"/>
      <c r="E22" s="17"/>
      <c r="F22" s="17"/>
    </row>
    <row r="23" spans="1:16" s="18" customFormat="1" x14ac:dyDescent="0.25">
      <c r="A23" s="15">
        <f t="shared" si="0"/>
        <v>13</v>
      </c>
      <c r="B23" s="20" t="s">
        <v>30</v>
      </c>
      <c r="C23" s="26"/>
      <c r="D23" s="17"/>
      <c r="E23" s="17"/>
      <c r="F23" s="17"/>
      <c r="I23" s="21"/>
    </row>
    <row r="24" spans="1:16" s="18" customFormat="1" x14ac:dyDescent="0.25">
      <c r="A24" s="15">
        <f t="shared" si="0"/>
        <v>14</v>
      </c>
      <c r="B24" s="16" t="s">
        <v>31</v>
      </c>
      <c r="C24" s="17">
        <f>SUM(C20:C23)</f>
        <v>63465557</v>
      </c>
      <c r="D24" s="17">
        <f>SUM(D20:D23)</f>
        <v>-27997998</v>
      </c>
      <c r="E24" s="17">
        <f>SUM(E20:E23)</f>
        <v>66541346</v>
      </c>
      <c r="F24" s="17">
        <f>SUM(F20:F23)</f>
        <v>24922209</v>
      </c>
      <c r="I24" s="21"/>
      <c r="J24" s="27"/>
      <c r="L24" s="25"/>
    </row>
    <row r="25" spans="1:16" s="18" customFormat="1" ht="25.5" x14ac:dyDescent="0.25">
      <c r="A25" s="15">
        <f t="shared" si="0"/>
        <v>15</v>
      </c>
      <c r="B25" s="28" t="s">
        <v>32</v>
      </c>
      <c r="C25" s="17"/>
      <c r="D25" s="17"/>
      <c r="E25" s="17"/>
      <c r="F25" s="17"/>
    </row>
    <row r="26" spans="1:16" s="18" customFormat="1" x14ac:dyDescent="0.25">
      <c r="A26" s="15">
        <f t="shared" si="0"/>
        <v>16</v>
      </c>
      <c r="B26" s="20" t="s">
        <v>29</v>
      </c>
      <c r="C26" s="17"/>
      <c r="D26" s="17"/>
      <c r="E26" s="17"/>
      <c r="F26" s="17"/>
    </row>
    <row r="27" spans="1:16" s="18" customFormat="1" ht="13.5" customHeight="1" x14ac:dyDescent="0.2">
      <c r="A27" s="15"/>
      <c r="B27" s="29" t="s">
        <v>33</v>
      </c>
      <c r="C27" s="26">
        <f>SUM(D27:F27)</f>
        <v>0</v>
      </c>
      <c r="D27" s="17">
        <v>29231855</v>
      </c>
      <c r="E27" s="17">
        <v>-21266373</v>
      </c>
      <c r="F27" s="17">
        <v>-7965482</v>
      </c>
      <c r="I27" s="22"/>
      <c r="J27" s="22"/>
      <c r="K27" s="21"/>
    </row>
    <row r="28" spans="1:16" s="18" customFormat="1" x14ac:dyDescent="0.2">
      <c r="A28" s="15"/>
      <c r="B28" s="29" t="s">
        <v>34</v>
      </c>
      <c r="C28" s="26">
        <f t="shared" ref="C28:C41" si="2">SUM(D28:F28)</f>
        <v>2231281</v>
      </c>
      <c r="D28" s="17">
        <v>-273402</v>
      </c>
      <c r="E28" s="17">
        <v>2533803</v>
      </c>
      <c r="F28" s="17">
        <v>-29120</v>
      </c>
    </row>
    <row r="29" spans="1:16" s="18" customFormat="1" x14ac:dyDescent="0.2">
      <c r="A29" s="15"/>
      <c r="B29" s="29" t="s">
        <v>35</v>
      </c>
      <c r="C29" s="26">
        <f t="shared" si="2"/>
        <v>72480885</v>
      </c>
      <c r="D29" s="17">
        <v>7698241</v>
      </c>
      <c r="E29" s="17">
        <v>44485833</v>
      </c>
      <c r="F29" s="17">
        <v>20296811</v>
      </c>
    </row>
    <row r="30" spans="1:16" s="18" customFormat="1" x14ac:dyDescent="0.2">
      <c r="A30" s="15"/>
      <c r="B30" s="2" t="s">
        <v>36</v>
      </c>
      <c r="C30" s="26">
        <f t="shared" si="2"/>
        <v>1584789</v>
      </c>
      <c r="D30" s="17">
        <v>0</v>
      </c>
      <c r="E30" s="17">
        <v>1278859</v>
      </c>
      <c r="F30" s="17">
        <v>305930</v>
      </c>
      <c r="K30" s="22"/>
    </row>
    <row r="31" spans="1:16" s="18" customFormat="1" x14ac:dyDescent="0.2">
      <c r="A31" s="15"/>
      <c r="B31" s="29" t="s">
        <v>37</v>
      </c>
      <c r="C31" s="26">
        <f t="shared" si="2"/>
        <v>14857543</v>
      </c>
      <c r="D31" s="17">
        <v>0</v>
      </c>
      <c r="E31" s="17">
        <v>14857543</v>
      </c>
      <c r="F31" s="17">
        <v>0</v>
      </c>
      <c r="K31" s="22"/>
    </row>
    <row r="32" spans="1:16" s="18" customFormat="1" x14ac:dyDescent="0.2">
      <c r="A32" s="15"/>
      <c r="B32" s="29" t="s">
        <v>38</v>
      </c>
      <c r="C32" s="26">
        <f t="shared" si="2"/>
        <v>1596353</v>
      </c>
      <c r="D32" s="17">
        <v>0</v>
      </c>
      <c r="E32" s="17">
        <v>1596353</v>
      </c>
      <c r="F32" s="17">
        <v>0</v>
      </c>
      <c r="K32" s="22"/>
    </row>
    <row r="33" spans="1:13" s="18" customFormat="1" x14ac:dyDescent="0.2">
      <c r="A33" s="15"/>
      <c r="B33" s="29" t="s">
        <v>39</v>
      </c>
      <c r="C33" s="26">
        <f t="shared" si="2"/>
        <v>3183879</v>
      </c>
      <c r="D33" s="17">
        <v>0</v>
      </c>
      <c r="E33" s="17">
        <v>2535668</v>
      </c>
      <c r="F33" s="17">
        <v>648211</v>
      </c>
      <c r="J33" s="30"/>
      <c r="K33" s="30"/>
      <c r="L33" s="30"/>
    </row>
    <row r="34" spans="1:13" s="18" customFormat="1" x14ac:dyDescent="0.2">
      <c r="A34" s="15"/>
      <c r="B34" s="31" t="s">
        <v>40</v>
      </c>
      <c r="C34" s="26">
        <f t="shared" si="2"/>
        <v>2271499</v>
      </c>
      <c r="D34" s="17">
        <v>0</v>
      </c>
      <c r="E34" s="17">
        <v>988652</v>
      </c>
      <c r="F34" s="17">
        <v>1282847</v>
      </c>
      <c r="J34" s="30"/>
      <c r="K34" s="30"/>
      <c r="L34" s="30"/>
    </row>
    <row r="35" spans="1:13" s="18" customFormat="1" x14ac:dyDescent="0.2">
      <c r="A35" s="15"/>
      <c r="B35" s="29" t="s">
        <v>41</v>
      </c>
      <c r="C35" s="26">
        <f t="shared" si="2"/>
        <v>3771288</v>
      </c>
      <c r="D35" s="17">
        <v>0</v>
      </c>
      <c r="E35" s="17">
        <v>3771288</v>
      </c>
      <c r="F35" s="17">
        <v>0</v>
      </c>
      <c r="J35" s="30"/>
      <c r="K35" s="30"/>
      <c r="L35" s="30"/>
      <c r="M35" s="32"/>
    </row>
    <row r="36" spans="1:13" s="18" customFormat="1" x14ac:dyDescent="0.2">
      <c r="A36" s="15"/>
      <c r="B36" s="29" t="s">
        <v>42</v>
      </c>
      <c r="C36" s="26">
        <f t="shared" si="2"/>
        <v>1391902</v>
      </c>
      <c r="D36" s="17">
        <v>0</v>
      </c>
      <c r="E36" s="17">
        <v>1391902</v>
      </c>
      <c r="F36" s="17">
        <v>0</v>
      </c>
      <c r="J36" s="30"/>
      <c r="K36" s="30"/>
      <c r="L36" s="30"/>
      <c r="M36" s="32"/>
    </row>
    <row r="37" spans="1:13" s="18" customFormat="1" x14ac:dyDescent="0.2">
      <c r="A37" s="33"/>
      <c r="B37" s="29" t="s">
        <v>43</v>
      </c>
      <c r="C37" s="26">
        <f t="shared" si="2"/>
        <v>2313176</v>
      </c>
      <c r="D37" s="17">
        <v>0</v>
      </c>
      <c r="E37" s="17">
        <v>9286</v>
      </c>
      <c r="F37" s="17">
        <v>2303890</v>
      </c>
      <c r="I37" s="32"/>
      <c r="J37" s="32"/>
    </row>
    <row r="38" spans="1:13" s="18" customFormat="1" x14ac:dyDescent="0.2">
      <c r="A38" s="33"/>
      <c r="B38" s="29" t="s">
        <v>44</v>
      </c>
      <c r="C38" s="26">
        <f t="shared" si="2"/>
        <v>2216533</v>
      </c>
      <c r="D38" s="17">
        <v>0</v>
      </c>
      <c r="E38" s="17">
        <v>2216533</v>
      </c>
      <c r="F38" s="17">
        <v>0</v>
      </c>
      <c r="I38" s="32"/>
      <c r="J38" s="32"/>
    </row>
    <row r="39" spans="1:13" s="18" customFormat="1" x14ac:dyDescent="0.2">
      <c r="A39" s="15"/>
      <c r="B39" s="29" t="s">
        <v>45</v>
      </c>
      <c r="C39" s="26">
        <f t="shared" si="2"/>
        <v>5305890</v>
      </c>
      <c r="D39" s="17">
        <v>0</v>
      </c>
      <c r="E39" s="17">
        <v>5305890</v>
      </c>
      <c r="F39" s="17">
        <v>0</v>
      </c>
      <c r="J39" s="30"/>
      <c r="K39" s="30"/>
      <c r="L39" s="30"/>
    </row>
    <row r="40" spans="1:13" s="18" customFormat="1" x14ac:dyDescent="0.25">
      <c r="A40" s="15"/>
      <c r="B40" s="16" t="s">
        <v>46</v>
      </c>
      <c r="C40" s="26">
        <f t="shared" si="2"/>
        <v>2069093</v>
      </c>
      <c r="D40" s="17">
        <v>0</v>
      </c>
      <c r="E40" s="17">
        <v>2038925</v>
      </c>
      <c r="F40" s="17">
        <v>30168</v>
      </c>
      <c r="J40" s="30"/>
      <c r="K40" s="30"/>
      <c r="L40" s="30"/>
    </row>
    <row r="41" spans="1:13" s="18" customFormat="1" x14ac:dyDescent="0.25">
      <c r="A41" s="15"/>
      <c r="B41" s="18" t="s">
        <v>47</v>
      </c>
      <c r="C41" s="26">
        <f t="shared" si="2"/>
        <v>5503610</v>
      </c>
      <c r="D41" s="17">
        <v>424358</v>
      </c>
      <c r="E41" s="17">
        <v>3011181</v>
      </c>
      <c r="F41" s="17">
        <v>2068071</v>
      </c>
      <c r="I41" s="32"/>
      <c r="J41" s="32"/>
    </row>
    <row r="42" spans="1:13" s="18" customFormat="1" x14ac:dyDescent="0.25">
      <c r="A42" s="15"/>
      <c r="B42" s="34" t="s">
        <v>48</v>
      </c>
      <c r="C42" s="17">
        <f>SUM(C27:C41)</f>
        <v>120777721</v>
      </c>
      <c r="D42" s="17">
        <f>SUM(D27:D41)</f>
        <v>37081052</v>
      </c>
      <c r="E42" s="17">
        <f>SUM(E27:E41)</f>
        <v>64755343</v>
      </c>
      <c r="F42" s="17">
        <f>SUM(F27:F41)</f>
        <v>18941326</v>
      </c>
      <c r="I42" s="32"/>
      <c r="J42" s="32"/>
      <c r="K42" s="21"/>
    </row>
    <row r="43" spans="1:13" s="18" customFormat="1" x14ac:dyDescent="0.25">
      <c r="A43" s="15">
        <f>1+A26</f>
        <v>17</v>
      </c>
      <c r="B43" s="20" t="s">
        <v>49</v>
      </c>
      <c r="C43" s="17"/>
      <c r="D43" s="17"/>
      <c r="E43" s="17"/>
      <c r="F43" s="17"/>
      <c r="I43" s="32"/>
      <c r="J43" s="32"/>
      <c r="K43" s="21"/>
    </row>
    <row r="44" spans="1:13" s="18" customFormat="1" x14ac:dyDescent="0.2">
      <c r="A44" s="15"/>
      <c r="B44" s="29" t="s">
        <v>50</v>
      </c>
      <c r="C44" s="17">
        <f>SUM(D44:F44)</f>
        <v>-1259856</v>
      </c>
      <c r="D44" s="17">
        <v>-1259856</v>
      </c>
      <c r="E44" s="17">
        <v>0</v>
      </c>
      <c r="F44" s="17">
        <v>0</v>
      </c>
      <c r="I44" s="32"/>
      <c r="J44" s="32"/>
      <c r="K44" s="21"/>
    </row>
    <row r="45" spans="1:13" s="18" customFormat="1" x14ac:dyDescent="0.25">
      <c r="A45" s="15"/>
      <c r="B45" s="20" t="s">
        <v>51</v>
      </c>
      <c r="C45" s="17">
        <f>SUM(D45:F45)</f>
        <v>-73200000</v>
      </c>
      <c r="D45" s="17">
        <v>0</v>
      </c>
      <c r="E45" s="17">
        <v>-42100000</v>
      </c>
      <c r="F45" s="17">
        <v>-31100000</v>
      </c>
      <c r="K45" s="35"/>
      <c r="L45" s="21"/>
    </row>
    <row r="46" spans="1:13" s="18" customFormat="1" x14ac:dyDescent="0.2">
      <c r="A46" s="33"/>
      <c r="B46" s="29" t="s">
        <v>52</v>
      </c>
      <c r="C46" s="17">
        <f t="shared" ref="C46:C60" si="3">SUM(D46:F46)</f>
        <v>-5300000</v>
      </c>
      <c r="D46" s="17">
        <v>0</v>
      </c>
      <c r="E46" s="17">
        <v>-4240000</v>
      </c>
      <c r="F46" s="17">
        <v>-1060000</v>
      </c>
      <c r="K46" s="35"/>
      <c r="L46" s="21"/>
    </row>
    <row r="47" spans="1:13" s="18" customFormat="1" x14ac:dyDescent="0.2">
      <c r="A47" s="33"/>
      <c r="B47" s="29" t="s">
        <v>53</v>
      </c>
      <c r="C47" s="17">
        <f t="shared" si="3"/>
        <v>-16820000</v>
      </c>
      <c r="D47" s="17">
        <v>0</v>
      </c>
      <c r="E47" s="17">
        <v>-16820000</v>
      </c>
      <c r="F47" s="17">
        <v>0</v>
      </c>
      <c r="I47" s="32"/>
      <c r="J47" s="32"/>
      <c r="K47" s="35"/>
      <c r="L47" s="21"/>
    </row>
    <row r="48" spans="1:13" s="18" customFormat="1" x14ac:dyDescent="0.2">
      <c r="A48" s="33"/>
      <c r="B48" s="29" t="s">
        <v>54</v>
      </c>
      <c r="C48" s="17">
        <f t="shared" si="3"/>
        <v>-27650000</v>
      </c>
      <c r="D48" s="17">
        <v>0</v>
      </c>
      <c r="E48" s="17">
        <v>-27650000</v>
      </c>
      <c r="F48" s="17">
        <v>0</v>
      </c>
      <c r="I48" s="32"/>
      <c r="J48" s="32"/>
      <c r="K48" s="35"/>
      <c r="L48" s="36"/>
    </row>
    <row r="49" spans="1:14" s="18" customFormat="1" x14ac:dyDescent="0.2">
      <c r="A49" s="33"/>
      <c r="B49" s="29" t="s">
        <v>55</v>
      </c>
      <c r="C49" s="17">
        <f t="shared" si="3"/>
        <v>-1596821</v>
      </c>
      <c r="D49" s="17">
        <v>-1596821</v>
      </c>
      <c r="E49" s="17">
        <v>0</v>
      </c>
      <c r="F49" s="17">
        <v>0</v>
      </c>
      <c r="I49" s="32"/>
      <c r="J49" s="32"/>
      <c r="K49" s="35"/>
      <c r="L49" s="35"/>
    </row>
    <row r="50" spans="1:14" s="18" customFormat="1" x14ac:dyDescent="0.2">
      <c r="A50" s="33"/>
      <c r="B50" s="29" t="s">
        <v>56</v>
      </c>
      <c r="C50" s="17">
        <f t="shared" si="3"/>
        <v>-18090156</v>
      </c>
      <c r="D50" s="17">
        <v>0</v>
      </c>
      <c r="E50" s="17">
        <v>-18090156</v>
      </c>
      <c r="F50" s="17">
        <v>0</v>
      </c>
      <c r="I50" s="32"/>
      <c r="J50" s="32"/>
      <c r="K50" s="36"/>
      <c r="L50" s="36"/>
    </row>
    <row r="51" spans="1:14" s="18" customFormat="1" x14ac:dyDescent="0.2">
      <c r="A51" s="33"/>
      <c r="B51" s="29" t="s">
        <v>57</v>
      </c>
      <c r="C51" s="17">
        <f t="shared" si="3"/>
        <v>-3954899</v>
      </c>
      <c r="D51" s="17">
        <v>0</v>
      </c>
      <c r="E51" s="17">
        <v>-3954899</v>
      </c>
      <c r="F51" s="17">
        <v>0</v>
      </c>
      <c r="I51" s="32"/>
      <c r="J51" s="32"/>
    </row>
    <row r="52" spans="1:14" s="18" customFormat="1" x14ac:dyDescent="0.2">
      <c r="A52" s="15"/>
      <c r="B52" s="29" t="s">
        <v>58</v>
      </c>
      <c r="C52" s="17">
        <f t="shared" si="3"/>
        <v>-4642502</v>
      </c>
      <c r="D52" s="17">
        <v>0</v>
      </c>
      <c r="E52" s="17">
        <v>0</v>
      </c>
      <c r="F52" s="17">
        <v>-4642502</v>
      </c>
      <c r="J52" s="30"/>
      <c r="K52" s="30"/>
      <c r="L52" s="30"/>
      <c r="M52" s="32"/>
    </row>
    <row r="53" spans="1:14" s="18" customFormat="1" x14ac:dyDescent="0.2">
      <c r="A53" s="33"/>
      <c r="B53" s="29" t="s">
        <v>59</v>
      </c>
      <c r="C53" s="17">
        <f t="shared" si="3"/>
        <v>-3529616</v>
      </c>
      <c r="D53" s="17">
        <v>0</v>
      </c>
      <c r="E53" s="17">
        <v>-2300560</v>
      </c>
      <c r="F53" s="17">
        <v>-1229056</v>
      </c>
      <c r="I53" s="32"/>
      <c r="J53" s="32"/>
    </row>
    <row r="54" spans="1:14" s="18" customFormat="1" x14ac:dyDescent="0.2">
      <c r="A54" s="33"/>
      <c r="B54" s="29" t="s">
        <v>60</v>
      </c>
      <c r="C54" s="17">
        <f t="shared" si="3"/>
        <v>0</v>
      </c>
      <c r="D54" s="17">
        <v>0</v>
      </c>
      <c r="E54" s="17">
        <v>0</v>
      </c>
      <c r="F54" s="17">
        <v>0</v>
      </c>
      <c r="I54" s="32"/>
      <c r="J54" s="32"/>
    </row>
    <row r="55" spans="1:14" s="18" customFormat="1" x14ac:dyDescent="0.2">
      <c r="A55" s="15"/>
      <c r="B55" s="29" t="s">
        <v>61</v>
      </c>
      <c r="C55" s="17">
        <f t="shared" si="3"/>
        <v>-3813006</v>
      </c>
      <c r="D55" s="17">
        <v>0</v>
      </c>
      <c r="E55" s="17">
        <v>-3813006</v>
      </c>
      <c r="F55" s="17">
        <v>0</v>
      </c>
      <c r="I55" s="21"/>
      <c r="J55" s="30"/>
      <c r="K55" s="30"/>
      <c r="L55" s="30"/>
    </row>
    <row r="56" spans="1:14" s="18" customFormat="1" x14ac:dyDescent="0.2">
      <c r="A56" s="33"/>
      <c r="B56" s="29" t="s">
        <v>62</v>
      </c>
      <c r="C56" s="17">
        <f t="shared" si="3"/>
        <v>-11044537</v>
      </c>
      <c r="D56" s="17">
        <v>0</v>
      </c>
      <c r="E56" s="17">
        <v>-11044537</v>
      </c>
      <c r="F56" s="17">
        <v>0</v>
      </c>
      <c r="I56" s="21"/>
    </row>
    <row r="57" spans="1:14" s="18" customFormat="1" x14ac:dyDescent="0.2">
      <c r="A57" s="33"/>
      <c r="B57" s="29" t="s">
        <v>63</v>
      </c>
      <c r="C57" s="17">
        <f t="shared" si="3"/>
        <v>-1802923</v>
      </c>
      <c r="D57" s="17">
        <v>0</v>
      </c>
      <c r="E57" s="17">
        <v>-7650</v>
      </c>
      <c r="F57" s="17">
        <v>-1795273</v>
      </c>
      <c r="I57" s="21"/>
    </row>
    <row r="58" spans="1:14" s="18" customFormat="1" x14ac:dyDescent="0.2">
      <c r="A58" s="33"/>
      <c r="B58" s="29" t="s">
        <v>64</v>
      </c>
      <c r="C58" s="17">
        <f t="shared" si="3"/>
        <v>-14616002</v>
      </c>
      <c r="D58" s="17">
        <v>0</v>
      </c>
      <c r="E58" s="17">
        <v>-11722133</v>
      </c>
      <c r="F58" s="17">
        <v>-2893869</v>
      </c>
    </row>
    <row r="59" spans="1:14" s="18" customFormat="1" x14ac:dyDescent="0.2">
      <c r="A59" s="33"/>
      <c r="B59" s="29" t="s">
        <v>65</v>
      </c>
      <c r="C59" s="17">
        <f t="shared" si="3"/>
        <v>-1610361</v>
      </c>
      <c r="D59" s="17">
        <v>0</v>
      </c>
      <c r="E59" s="17">
        <v>-1211211</v>
      </c>
      <c r="F59" s="17">
        <v>-399150</v>
      </c>
    </row>
    <row r="60" spans="1:14" s="18" customFormat="1" x14ac:dyDescent="0.25">
      <c r="A60" s="33"/>
      <c r="B60" s="18" t="s">
        <v>66</v>
      </c>
      <c r="C60" s="17">
        <f t="shared" si="3"/>
        <v>-9331373</v>
      </c>
      <c r="D60" s="17">
        <v>-460067</v>
      </c>
      <c r="E60" s="17">
        <v>-9559994</v>
      </c>
      <c r="F60" s="17">
        <v>688688</v>
      </c>
      <c r="J60" s="21"/>
    </row>
    <row r="61" spans="1:14" s="18" customFormat="1" x14ac:dyDescent="0.25">
      <c r="A61" s="33"/>
      <c r="B61" s="34" t="s">
        <v>67</v>
      </c>
      <c r="C61" s="37">
        <f>SUM(C44:C60)</f>
        <v>-198262052</v>
      </c>
      <c r="D61" s="37">
        <f t="shared" ref="D61:F61" si="4">SUM(D44:D60)</f>
        <v>-3316744</v>
      </c>
      <c r="E61" s="37">
        <f t="shared" si="4"/>
        <v>-152514146</v>
      </c>
      <c r="F61" s="37">
        <f t="shared" si="4"/>
        <v>-42431162</v>
      </c>
    </row>
    <row r="62" spans="1:14" s="18" customFormat="1" x14ac:dyDescent="0.25">
      <c r="A62" s="15">
        <f>1+A43</f>
        <v>18</v>
      </c>
      <c r="B62" s="16" t="s">
        <v>68</v>
      </c>
      <c r="C62" s="17">
        <f>C24+C42+C61</f>
        <v>-14018774</v>
      </c>
      <c r="D62" s="17">
        <f>D24+D42+D61</f>
        <v>5766310</v>
      </c>
      <c r="E62" s="17">
        <f>E24+E42+E61</f>
        <v>-21217457</v>
      </c>
      <c r="F62" s="17">
        <f>F24+F42+F61</f>
        <v>1432373</v>
      </c>
      <c r="I62" s="21"/>
      <c r="J62" s="21"/>
      <c r="K62" s="21"/>
      <c r="N62" s="21"/>
    </row>
    <row r="63" spans="1:14" s="18" customFormat="1" x14ac:dyDescent="0.2">
      <c r="A63" s="38"/>
      <c r="B63" s="2"/>
      <c r="C63" s="39"/>
      <c r="D63" s="39"/>
      <c r="E63" s="39"/>
      <c r="F63" s="39"/>
      <c r="I63" s="27"/>
    </row>
    <row r="64" spans="1:14" x14ac:dyDescent="0.2">
      <c r="A64" s="38"/>
      <c r="B64" s="40" t="s">
        <v>69</v>
      </c>
      <c r="C64" s="39"/>
      <c r="D64" s="39"/>
      <c r="E64" s="39"/>
      <c r="F64" s="39"/>
      <c r="I64" s="10"/>
      <c r="K64" s="10"/>
    </row>
    <row r="65" spans="1:11" x14ac:dyDescent="0.2">
      <c r="A65" s="38"/>
      <c r="B65" s="2" t="s">
        <v>70</v>
      </c>
      <c r="C65" s="39">
        <f>SUM(D65:F65)</f>
        <v>-2943943</v>
      </c>
      <c r="D65" s="39">
        <f t="shared" ref="D65:F65" si="5">ROUND(D62*0.21,0)</f>
        <v>1210925</v>
      </c>
      <c r="E65" s="39">
        <f t="shared" si="5"/>
        <v>-4455666</v>
      </c>
      <c r="F65" s="39">
        <f t="shared" si="5"/>
        <v>300798</v>
      </c>
      <c r="I65" s="10"/>
      <c r="K65" s="10"/>
    </row>
    <row r="66" spans="1:11" x14ac:dyDescent="0.2">
      <c r="A66" s="38"/>
      <c r="B66" s="2" t="s">
        <v>71</v>
      </c>
      <c r="C66" s="39">
        <f>SUM(D66:F66)</f>
        <v>-751557</v>
      </c>
      <c r="D66" s="41">
        <v>-112763</v>
      </c>
      <c r="E66" s="41">
        <v>-603160</v>
      </c>
      <c r="F66" s="41">
        <v>-35634</v>
      </c>
      <c r="I66" s="42"/>
    </row>
    <row r="67" spans="1:11" x14ac:dyDescent="0.2">
      <c r="A67" s="38"/>
      <c r="B67" s="2" t="s">
        <v>72</v>
      </c>
      <c r="C67" s="39">
        <f t="shared" ref="C67" si="6">SUM(D67:F67)</f>
        <v>-3258725</v>
      </c>
      <c r="D67" s="41" t="s">
        <v>73</v>
      </c>
      <c r="E67" s="41">
        <v>-3258725</v>
      </c>
      <c r="F67" s="41">
        <v>0</v>
      </c>
    </row>
    <row r="68" spans="1:11" x14ac:dyDescent="0.2">
      <c r="A68" s="38"/>
      <c r="B68" s="2" t="s">
        <v>74</v>
      </c>
      <c r="C68" s="43">
        <f>SUM(C65:C67)</f>
        <v>-6954225</v>
      </c>
      <c r="D68" s="43">
        <f>SUM(D65:D67)</f>
        <v>1098162</v>
      </c>
      <c r="E68" s="43">
        <f>SUM(E65:E67)</f>
        <v>-8317551</v>
      </c>
      <c r="F68" s="43">
        <f>SUM(F65:F67)</f>
        <v>265164</v>
      </c>
    </row>
    <row r="69" spans="1:11" x14ac:dyDescent="0.2">
      <c r="A69" s="38"/>
      <c r="B69" s="44"/>
      <c r="C69" s="14"/>
      <c r="D69" s="14"/>
      <c r="E69" s="14"/>
      <c r="F69" s="14"/>
      <c r="K69" s="45"/>
    </row>
    <row r="70" spans="1:11" x14ac:dyDescent="0.2">
      <c r="A70" s="38"/>
      <c r="B70" s="44"/>
      <c r="C70" s="14"/>
      <c r="D70" s="14"/>
      <c r="E70" s="14"/>
      <c r="F70" s="14"/>
      <c r="K70" s="45"/>
    </row>
    <row r="71" spans="1:11" x14ac:dyDescent="0.2">
      <c r="A71" s="38" t="s">
        <v>75</v>
      </c>
      <c r="B71" s="2" t="s">
        <v>76</v>
      </c>
    </row>
    <row r="72" spans="1:11" x14ac:dyDescent="0.2">
      <c r="A72" s="38"/>
      <c r="B72" s="2" t="s">
        <v>77</v>
      </c>
      <c r="J72" s="10"/>
    </row>
    <row r="73" spans="1:11" x14ac:dyDescent="0.2">
      <c r="A73" s="38"/>
      <c r="B73" s="46" t="s">
        <v>78</v>
      </c>
    </row>
    <row r="74" spans="1:11" x14ac:dyDescent="0.2">
      <c r="A74" s="38"/>
      <c r="B74" s="2" t="s">
        <v>79</v>
      </c>
    </row>
    <row r="75" spans="1:11" x14ac:dyDescent="0.2">
      <c r="A75" s="38"/>
    </row>
    <row r="76" spans="1:11" x14ac:dyDescent="0.2">
      <c r="A76" s="38"/>
    </row>
    <row r="77" spans="1:11" x14ac:dyDescent="0.2">
      <c r="F77" s="4"/>
    </row>
  </sheetData>
  <mergeCells count="1">
    <mergeCell ref="E7:F7"/>
  </mergeCells>
  <pageMargins left="0.7" right="0.5" top="0.71" bottom="0.75" header="0.3" footer="0.3"/>
  <pageSetup scale="68" orientation="portrait" r:id="rId1"/>
  <headerFooter differentFirst="1">
    <firstHeader xml:space="preserve">&amp;R&amp;"Times New Roman,Bold"&amp;10KyPSC Case No. 2022-00372
STAFF-DR-01-017(a)(7) Attachment
Page &amp;P of &amp;N
</firstHeader>
  </headerFooter>
  <rowBreaks count="1" manualBreakCount="1">
    <brk id="7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5903-9F58-4EBC-9545-E0237BC33F3F}">
  <sheetPr>
    <pageSetUpPr fitToPage="1"/>
  </sheetPr>
  <dimension ref="A1:P79"/>
  <sheetViews>
    <sheetView tabSelected="1" view="pageLayout" zoomScaleNormal="100" workbookViewId="0">
      <selection activeCell="G5" sqref="G5"/>
    </sheetView>
  </sheetViews>
  <sheetFormatPr defaultColWidth="9.140625" defaultRowHeight="12.75" x14ac:dyDescent="0.2"/>
  <cols>
    <col min="1" max="1" width="6.5703125" style="2" customWidth="1"/>
    <col min="2" max="2" width="51" style="2" customWidth="1"/>
    <col min="3" max="3" width="16.140625" style="2" bestFit="1" customWidth="1"/>
    <col min="4" max="4" width="15.7109375" style="2" customWidth="1"/>
    <col min="5" max="5" width="16.28515625" style="2" bestFit="1" customWidth="1"/>
    <col min="6" max="6" width="17" style="2" bestFit="1" customWidth="1"/>
    <col min="7" max="7" width="15.5703125" style="2" customWidth="1"/>
    <col min="8" max="8" width="9.140625" style="2"/>
    <col min="9" max="9" width="12" style="2" bestFit="1" customWidth="1"/>
    <col min="10" max="10" width="12.5703125" style="2" bestFit="1" customWidth="1"/>
    <col min="11" max="11" width="13.5703125" style="2" bestFit="1" customWidth="1"/>
    <col min="12" max="12" width="12.5703125" style="2" bestFit="1" customWidth="1"/>
    <col min="13" max="13" width="13.5703125" style="2" bestFit="1" customWidth="1"/>
    <col min="14" max="16384" width="9.140625" style="2"/>
  </cols>
  <sheetData>
    <row r="1" spans="1:16" x14ac:dyDescent="0.2">
      <c r="A1" s="1" t="s">
        <v>0</v>
      </c>
      <c r="B1" s="1"/>
      <c r="C1" s="1"/>
      <c r="D1" s="1"/>
      <c r="E1" s="1"/>
      <c r="F1" s="52"/>
    </row>
    <row r="2" spans="1:16" x14ac:dyDescent="0.2">
      <c r="A2" s="1" t="s">
        <v>92</v>
      </c>
      <c r="F2" s="52"/>
    </row>
    <row r="3" spans="1:16" x14ac:dyDescent="0.2">
      <c r="A3" s="3" t="s">
        <v>80</v>
      </c>
      <c r="B3" s="3"/>
      <c r="C3" s="3"/>
      <c r="D3" s="3"/>
      <c r="E3" s="3"/>
      <c r="F3" s="52"/>
    </row>
    <row r="4" spans="1:16" x14ac:dyDescent="0.2">
      <c r="A4" s="3" t="s">
        <v>2</v>
      </c>
      <c r="B4" s="3"/>
      <c r="C4" s="3"/>
      <c r="D4" s="3"/>
      <c r="E4" s="3"/>
      <c r="F4" s="3"/>
    </row>
    <row r="5" spans="1:16" x14ac:dyDescent="0.2">
      <c r="A5" s="4"/>
      <c r="D5" s="5"/>
      <c r="E5" s="5"/>
      <c r="F5" s="5"/>
    </row>
    <row r="6" spans="1:16" x14ac:dyDescent="0.2">
      <c r="A6" s="6"/>
      <c r="B6" s="6"/>
      <c r="C6" s="6"/>
      <c r="D6" s="6" t="s">
        <v>3</v>
      </c>
      <c r="E6" s="6"/>
      <c r="F6" s="7"/>
    </row>
    <row r="7" spans="1:16" x14ac:dyDescent="0.2">
      <c r="A7" s="8"/>
      <c r="B7" s="8"/>
      <c r="C7" s="8"/>
      <c r="D7" s="8" t="s">
        <v>4</v>
      </c>
      <c r="E7" s="53" t="s">
        <v>5</v>
      </c>
      <c r="F7" s="54"/>
    </row>
    <row r="8" spans="1:16" x14ac:dyDescent="0.2">
      <c r="A8" s="8"/>
      <c r="B8" s="8"/>
      <c r="C8" s="8" t="s">
        <v>3</v>
      </c>
      <c r="D8" s="8" t="s">
        <v>6</v>
      </c>
      <c r="E8" s="6" t="s">
        <v>7</v>
      </c>
      <c r="F8" s="9" t="s">
        <v>8</v>
      </c>
      <c r="H8" s="10"/>
    </row>
    <row r="9" spans="1:16" x14ac:dyDescent="0.2">
      <c r="A9" s="8" t="s">
        <v>9</v>
      </c>
      <c r="B9" s="8" t="s">
        <v>10</v>
      </c>
      <c r="C9" s="8" t="s">
        <v>4</v>
      </c>
      <c r="D9" s="8" t="s">
        <v>5</v>
      </c>
      <c r="E9" s="8" t="s">
        <v>11</v>
      </c>
      <c r="F9" s="11" t="s">
        <v>12</v>
      </c>
    </row>
    <row r="10" spans="1:16" x14ac:dyDescent="0.2">
      <c r="A10" s="8" t="s">
        <v>13</v>
      </c>
      <c r="B10" s="12" t="s">
        <v>14</v>
      </c>
      <c r="C10" s="8" t="s">
        <v>15</v>
      </c>
      <c r="D10" s="12" t="s">
        <v>16</v>
      </c>
      <c r="E10" s="12" t="s">
        <v>17</v>
      </c>
      <c r="F10" s="13" t="s">
        <v>18</v>
      </c>
      <c r="H10" s="14"/>
    </row>
    <row r="11" spans="1:16" s="18" customFormat="1" x14ac:dyDescent="0.25">
      <c r="A11" s="15">
        <v>1</v>
      </c>
      <c r="B11" s="16" t="s">
        <v>19</v>
      </c>
      <c r="C11" s="17">
        <f>SUM(D11:F11)</f>
        <v>53405580</v>
      </c>
      <c r="D11" s="17">
        <v>-27965058</v>
      </c>
      <c r="E11" s="17">
        <v>59813236</v>
      </c>
      <c r="F11" s="17">
        <v>21557402</v>
      </c>
      <c r="H11" s="19"/>
    </row>
    <row r="12" spans="1:16" s="18" customFormat="1" x14ac:dyDescent="0.25">
      <c r="A12" s="15">
        <f>1+A11</f>
        <v>2</v>
      </c>
      <c r="B12" s="16" t="s">
        <v>20</v>
      </c>
      <c r="C12" s="17"/>
      <c r="D12" s="17"/>
      <c r="E12" s="17"/>
      <c r="F12" s="17"/>
    </row>
    <row r="13" spans="1:16" s="18" customFormat="1" x14ac:dyDescent="0.25">
      <c r="A13" s="15">
        <f t="shared" ref="A13:A26" si="0">1+A12</f>
        <v>3</v>
      </c>
      <c r="B13" s="20" t="s">
        <v>21</v>
      </c>
      <c r="C13" s="17">
        <f>SUM(D13:F13)</f>
        <v>-6954226</v>
      </c>
      <c r="D13" s="17">
        <v>1098162</v>
      </c>
      <c r="E13" s="17">
        <v>-8317552</v>
      </c>
      <c r="F13" s="17">
        <v>265164</v>
      </c>
      <c r="I13" s="21"/>
    </row>
    <row r="14" spans="1:16" s="18" customFormat="1" x14ac:dyDescent="0.25">
      <c r="A14" s="15">
        <f t="shared" si="0"/>
        <v>4</v>
      </c>
      <c r="B14" s="20" t="s">
        <v>22</v>
      </c>
      <c r="C14" s="17"/>
      <c r="D14" s="17"/>
      <c r="E14" s="17"/>
      <c r="F14" s="17"/>
    </row>
    <row r="15" spans="1:16" s="18" customFormat="1" x14ac:dyDescent="0.25">
      <c r="A15" s="15">
        <f t="shared" si="0"/>
        <v>5</v>
      </c>
      <c r="B15" s="20" t="s">
        <v>23</v>
      </c>
      <c r="C15" s="17">
        <f t="shared" ref="C15:C18" si="1">SUM(D15:F15)</f>
        <v>14409443</v>
      </c>
      <c r="D15" s="17">
        <v>-1124536</v>
      </c>
      <c r="E15" s="17">
        <v>13053337</v>
      </c>
      <c r="F15" s="17">
        <v>2480642</v>
      </c>
    </row>
    <row r="16" spans="1:16" s="18" customFormat="1" x14ac:dyDescent="0.25">
      <c r="A16" s="15">
        <f>1+A15</f>
        <v>6</v>
      </c>
      <c r="B16" s="20" t="s">
        <v>24</v>
      </c>
      <c r="C16" s="17">
        <f t="shared" si="1"/>
        <v>-58058</v>
      </c>
      <c r="D16" s="17">
        <v>0</v>
      </c>
      <c r="E16" s="17">
        <v>-428</v>
      </c>
      <c r="F16" s="17">
        <v>-57630</v>
      </c>
      <c r="M16" s="22"/>
      <c r="N16" s="22"/>
      <c r="O16" s="22"/>
      <c r="P16" s="22"/>
    </row>
    <row r="17" spans="1:16" s="18" customFormat="1" x14ac:dyDescent="0.25">
      <c r="A17" s="15">
        <f>1+A16</f>
        <v>7</v>
      </c>
      <c r="B17" s="23" t="s">
        <v>25</v>
      </c>
      <c r="C17" s="17"/>
      <c r="D17" s="17"/>
      <c r="E17" s="17"/>
      <c r="F17" s="17"/>
      <c r="J17" s="22"/>
      <c r="K17" s="22"/>
      <c r="L17" s="22"/>
      <c r="M17" s="22"/>
      <c r="N17" s="22"/>
      <c r="O17" s="24"/>
      <c r="P17" s="22"/>
    </row>
    <row r="18" spans="1:16" s="18" customFormat="1" x14ac:dyDescent="0.25">
      <c r="A18" s="15">
        <f>1+A17</f>
        <v>8</v>
      </c>
      <c r="B18" s="20" t="s">
        <v>26</v>
      </c>
      <c r="C18" s="17">
        <f t="shared" si="1"/>
        <v>2662817</v>
      </c>
      <c r="D18" s="17">
        <v>-6566</v>
      </c>
      <c r="E18" s="17">
        <v>1992752</v>
      </c>
      <c r="F18" s="17">
        <v>676631</v>
      </c>
      <c r="M18" s="22"/>
      <c r="N18" s="22"/>
      <c r="O18" s="22"/>
      <c r="P18" s="22"/>
    </row>
    <row r="19" spans="1:16" s="18" customFormat="1" x14ac:dyDescent="0.25">
      <c r="A19" s="15">
        <f>1+A18</f>
        <v>9</v>
      </c>
      <c r="B19" s="23" t="s">
        <v>27</v>
      </c>
      <c r="C19" s="17"/>
      <c r="D19" s="17"/>
      <c r="E19" s="17"/>
      <c r="F19" s="17"/>
      <c r="I19" s="21"/>
      <c r="L19" s="25"/>
      <c r="M19" s="22"/>
      <c r="N19" s="22"/>
      <c r="O19" s="22"/>
      <c r="P19" s="22"/>
    </row>
    <row r="20" spans="1:16" s="18" customFormat="1" x14ac:dyDescent="0.25">
      <c r="A20" s="15">
        <f>1+A19</f>
        <v>10</v>
      </c>
      <c r="B20" s="16" t="s">
        <v>3</v>
      </c>
      <c r="C20" s="17">
        <f>SUM(C11:C19)</f>
        <v>63465556</v>
      </c>
      <c r="D20" s="17">
        <f>SUM(D11:D19)</f>
        <v>-27997998</v>
      </c>
      <c r="E20" s="17">
        <f>SUM(E11:E19)</f>
        <v>66541345</v>
      </c>
      <c r="F20" s="17">
        <f>SUM(F11:F19)</f>
        <v>24922209</v>
      </c>
      <c r="J20" s="22"/>
      <c r="K20" s="22"/>
      <c r="L20" s="22"/>
    </row>
    <row r="21" spans="1:16" s="18" customFormat="1" x14ac:dyDescent="0.25">
      <c r="A21" s="15">
        <f t="shared" si="0"/>
        <v>11</v>
      </c>
      <c r="B21" s="16" t="s">
        <v>28</v>
      </c>
      <c r="C21" s="17"/>
      <c r="D21" s="17"/>
      <c r="E21" s="17"/>
      <c r="F21" s="17"/>
    </row>
    <row r="22" spans="1:16" s="18" customFormat="1" x14ac:dyDescent="0.25">
      <c r="A22" s="15">
        <f t="shared" si="0"/>
        <v>12</v>
      </c>
      <c r="B22" s="20" t="s">
        <v>29</v>
      </c>
      <c r="C22" s="17"/>
      <c r="D22" s="17"/>
      <c r="E22" s="17"/>
      <c r="F22" s="17"/>
    </row>
    <row r="23" spans="1:16" s="18" customFormat="1" x14ac:dyDescent="0.25">
      <c r="A23" s="15">
        <f t="shared" si="0"/>
        <v>13</v>
      </c>
      <c r="B23" s="20" t="s">
        <v>81</v>
      </c>
      <c r="C23" s="26"/>
      <c r="D23" s="17"/>
      <c r="E23" s="17"/>
      <c r="F23" s="17"/>
      <c r="I23" s="21"/>
    </row>
    <row r="24" spans="1:16" s="18" customFormat="1" x14ac:dyDescent="0.25">
      <c r="A24" s="15">
        <f t="shared" si="0"/>
        <v>14</v>
      </c>
      <c r="B24" s="16" t="s">
        <v>31</v>
      </c>
      <c r="C24" s="26">
        <f>SUM(C20:C23)</f>
        <v>63465556</v>
      </c>
      <c r="D24" s="26">
        <f>SUM(D20:D23)</f>
        <v>-27997998</v>
      </c>
      <c r="E24" s="26">
        <f>SUM(E20:E23)</f>
        <v>66541345</v>
      </c>
      <c r="F24" s="26">
        <f>SUM(F20:F23)</f>
        <v>24922209</v>
      </c>
      <c r="I24" s="21"/>
      <c r="J24" s="27"/>
      <c r="L24" s="25"/>
    </row>
    <row r="25" spans="1:16" s="18" customFormat="1" ht="25.5" x14ac:dyDescent="0.25">
      <c r="A25" s="15">
        <f t="shared" si="0"/>
        <v>15</v>
      </c>
      <c r="B25" s="28" t="s">
        <v>32</v>
      </c>
      <c r="C25" s="26"/>
      <c r="D25" s="26"/>
      <c r="E25" s="26"/>
      <c r="F25" s="26"/>
    </row>
    <row r="26" spans="1:16" s="18" customFormat="1" x14ac:dyDescent="0.25">
      <c r="A26" s="15">
        <f t="shared" si="0"/>
        <v>16</v>
      </c>
      <c r="B26" s="20" t="s">
        <v>29</v>
      </c>
      <c r="C26" s="26"/>
      <c r="D26" s="26"/>
      <c r="E26" s="26"/>
      <c r="F26" s="26"/>
    </row>
    <row r="27" spans="1:16" s="18" customFormat="1" ht="13.5" customHeight="1" x14ac:dyDescent="0.2">
      <c r="A27" s="15"/>
      <c r="B27" s="29" t="s">
        <v>33</v>
      </c>
      <c r="C27" s="26">
        <f>SUM(D27:F27)</f>
        <v>0</v>
      </c>
      <c r="D27" s="17">
        <v>29231855</v>
      </c>
      <c r="E27" s="17">
        <v>-21266373</v>
      </c>
      <c r="F27" s="17">
        <v>-7965482</v>
      </c>
      <c r="I27" s="22"/>
      <c r="J27" s="22"/>
      <c r="K27" s="21"/>
    </row>
    <row r="28" spans="1:16" s="18" customFormat="1" x14ac:dyDescent="0.2">
      <c r="A28" s="15"/>
      <c r="B28" s="29" t="s">
        <v>35</v>
      </c>
      <c r="C28" s="26">
        <f t="shared" ref="C28:C40" si="2">SUM(D28:F28)</f>
        <v>72480885</v>
      </c>
      <c r="D28" s="17">
        <v>7698241</v>
      </c>
      <c r="E28" s="17">
        <v>44485833</v>
      </c>
      <c r="F28" s="17">
        <v>20296811</v>
      </c>
    </row>
    <row r="29" spans="1:16" s="18" customFormat="1" x14ac:dyDescent="0.2">
      <c r="A29" s="15"/>
      <c r="B29" s="2" t="s">
        <v>36</v>
      </c>
      <c r="C29" s="26">
        <f t="shared" si="2"/>
        <v>1584789</v>
      </c>
      <c r="D29" s="17">
        <v>0</v>
      </c>
      <c r="E29" s="17">
        <v>1278859</v>
      </c>
      <c r="F29" s="17">
        <v>305930</v>
      </c>
      <c r="K29" s="22"/>
    </row>
    <row r="30" spans="1:16" s="18" customFormat="1" x14ac:dyDescent="0.2">
      <c r="A30" s="15"/>
      <c r="B30" s="29" t="s">
        <v>37</v>
      </c>
      <c r="C30" s="26">
        <f t="shared" si="2"/>
        <v>14857543</v>
      </c>
      <c r="D30" s="17">
        <v>0</v>
      </c>
      <c r="E30" s="17">
        <v>14857543</v>
      </c>
      <c r="F30" s="17">
        <v>0</v>
      </c>
      <c r="K30" s="22"/>
    </row>
    <row r="31" spans="1:16" s="18" customFormat="1" x14ac:dyDescent="0.2">
      <c r="A31" s="15"/>
      <c r="B31" s="29" t="s">
        <v>38</v>
      </c>
      <c r="C31" s="26">
        <f t="shared" si="2"/>
        <v>1596353</v>
      </c>
      <c r="D31" s="17">
        <v>0</v>
      </c>
      <c r="E31" s="17">
        <v>1596353</v>
      </c>
      <c r="F31" s="17">
        <v>0</v>
      </c>
      <c r="K31" s="22"/>
    </row>
    <row r="32" spans="1:16" s="18" customFormat="1" x14ac:dyDescent="0.2">
      <c r="A32" s="15"/>
      <c r="B32" s="29" t="s">
        <v>39</v>
      </c>
      <c r="C32" s="26">
        <f t="shared" si="2"/>
        <v>3183879</v>
      </c>
      <c r="D32" s="17">
        <v>0</v>
      </c>
      <c r="E32" s="17">
        <v>2535668</v>
      </c>
      <c r="F32" s="17">
        <v>648211</v>
      </c>
      <c r="J32" s="30"/>
      <c r="K32" s="30"/>
      <c r="L32" s="30"/>
    </row>
    <row r="33" spans="1:13" s="18" customFormat="1" x14ac:dyDescent="0.2">
      <c r="A33" s="15"/>
      <c r="B33" s="31" t="s">
        <v>40</v>
      </c>
      <c r="C33" s="26">
        <f t="shared" si="2"/>
        <v>2271499</v>
      </c>
      <c r="D33" s="17">
        <v>0</v>
      </c>
      <c r="E33" s="17">
        <v>988652</v>
      </c>
      <c r="F33" s="17">
        <v>1282847</v>
      </c>
      <c r="J33" s="30"/>
      <c r="K33" s="30"/>
      <c r="L33" s="30"/>
    </row>
    <row r="34" spans="1:13" s="18" customFormat="1" x14ac:dyDescent="0.2">
      <c r="A34" s="15"/>
      <c r="B34" s="29" t="s">
        <v>41</v>
      </c>
      <c r="C34" s="26">
        <f t="shared" si="2"/>
        <v>3771288</v>
      </c>
      <c r="D34" s="17">
        <v>0</v>
      </c>
      <c r="E34" s="17">
        <v>3771288</v>
      </c>
      <c r="F34" s="17">
        <v>0</v>
      </c>
      <c r="J34" s="30"/>
      <c r="K34" s="30"/>
      <c r="L34" s="30"/>
      <c r="M34" s="32"/>
    </row>
    <row r="35" spans="1:13" s="18" customFormat="1" x14ac:dyDescent="0.2">
      <c r="A35" s="15"/>
      <c r="B35" s="29" t="s">
        <v>42</v>
      </c>
      <c r="C35" s="26">
        <f t="shared" si="2"/>
        <v>1391902</v>
      </c>
      <c r="D35" s="17">
        <v>0</v>
      </c>
      <c r="E35" s="17">
        <v>1391902</v>
      </c>
      <c r="F35" s="17">
        <v>0</v>
      </c>
      <c r="J35" s="30"/>
      <c r="K35" s="30"/>
      <c r="L35" s="30"/>
      <c r="M35" s="32"/>
    </row>
    <row r="36" spans="1:13" s="18" customFormat="1" x14ac:dyDescent="0.2">
      <c r="A36" s="33"/>
      <c r="B36" s="29" t="s">
        <v>82</v>
      </c>
      <c r="C36" s="26">
        <f t="shared" si="2"/>
        <v>2313176</v>
      </c>
      <c r="D36" s="17">
        <v>0</v>
      </c>
      <c r="E36" s="17">
        <v>9286</v>
      </c>
      <c r="F36" s="17">
        <v>2303890</v>
      </c>
      <c r="I36" s="32"/>
      <c r="J36" s="32"/>
    </row>
    <row r="37" spans="1:13" s="18" customFormat="1" x14ac:dyDescent="0.2">
      <c r="A37" s="33"/>
      <c r="B37" s="29" t="s">
        <v>44</v>
      </c>
      <c r="C37" s="26">
        <f t="shared" si="2"/>
        <v>2216533</v>
      </c>
      <c r="D37" s="17">
        <v>0</v>
      </c>
      <c r="E37" s="17">
        <v>2216533</v>
      </c>
      <c r="F37" s="17">
        <v>0</v>
      </c>
      <c r="I37" s="32"/>
      <c r="J37" s="32"/>
    </row>
    <row r="38" spans="1:13" s="18" customFormat="1" x14ac:dyDescent="0.2">
      <c r="A38" s="15"/>
      <c r="B38" s="29" t="s">
        <v>45</v>
      </c>
      <c r="C38" s="26">
        <f t="shared" si="2"/>
        <v>5305890</v>
      </c>
      <c r="D38" s="17">
        <v>0</v>
      </c>
      <c r="E38" s="17">
        <v>5305890</v>
      </c>
      <c r="F38" s="17">
        <v>0</v>
      </c>
      <c r="J38" s="30"/>
      <c r="K38" s="30"/>
      <c r="L38" s="30"/>
    </row>
    <row r="39" spans="1:13" s="18" customFormat="1" x14ac:dyDescent="0.25">
      <c r="A39" s="15"/>
      <c r="B39" s="16" t="s">
        <v>46</v>
      </c>
      <c r="C39" s="26">
        <f t="shared" si="2"/>
        <v>2069093</v>
      </c>
      <c r="D39" s="17">
        <v>0</v>
      </c>
      <c r="E39" s="17">
        <v>2038925</v>
      </c>
      <c r="F39" s="17">
        <v>30168</v>
      </c>
      <c r="J39" s="30"/>
      <c r="K39" s="30"/>
      <c r="L39" s="30"/>
    </row>
    <row r="40" spans="1:13" s="18" customFormat="1" x14ac:dyDescent="0.25">
      <c r="A40" s="15"/>
      <c r="B40" s="18" t="s">
        <v>47</v>
      </c>
      <c r="C40" s="26">
        <f t="shared" si="2"/>
        <v>5505507</v>
      </c>
      <c r="D40" s="17">
        <v>424358</v>
      </c>
      <c r="E40" s="17">
        <v>3011746</v>
      </c>
      <c r="F40" s="17">
        <v>2069403</v>
      </c>
      <c r="I40" s="32"/>
      <c r="J40" s="32"/>
    </row>
    <row r="41" spans="1:13" s="18" customFormat="1" x14ac:dyDescent="0.25">
      <c r="A41" s="15"/>
      <c r="B41" s="34" t="s">
        <v>48</v>
      </c>
      <c r="C41" s="26">
        <f>SUM(C27:C40)</f>
        <v>118548337</v>
      </c>
      <c r="D41" s="26">
        <f>SUM(D27:D40)</f>
        <v>37354454</v>
      </c>
      <c r="E41" s="26">
        <f>SUM(E27:E40)</f>
        <v>62222105</v>
      </c>
      <c r="F41" s="26">
        <f>SUM(F27:F40)</f>
        <v>18971778</v>
      </c>
      <c r="I41" s="32"/>
      <c r="J41" s="32"/>
      <c r="K41" s="21"/>
    </row>
    <row r="42" spans="1:13" s="18" customFormat="1" x14ac:dyDescent="0.25">
      <c r="A42" s="15">
        <f>1+A26</f>
        <v>17</v>
      </c>
      <c r="B42" s="20" t="s">
        <v>49</v>
      </c>
      <c r="C42" s="26"/>
      <c r="D42" s="26"/>
      <c r="E42" s="26"/>
      <c r="F42" s="26"/>
      <c r="I42" s="32"/>
      <c r="J42" s="32"/>
      <c r="K42" s="21"/>
    </row>
    <row r="43" spans="1:13" s="18" customFormat="1" x14ac:dyDescent="0.25">
      <c r="A43" s="15"/>
      <c r="B43" s="20" t="s">
        <v>83</v>
      </c>
      <c r="C43" s="26">
        <f>SUM(D43:F43)</f>
        <v>-20893033</v>
      </c>
      <c r="D43" s="17">
        <v>0</v>
      </c>
      <c r="E43" s="17">
        <v>-20893033</v>
      </c>
      <c r="F43" s="17">
        <v>0</v>
      </c>
      <c r="I43" s="32"/>
      <c r="J43" s="32"/>
      <c r="K43" s="21"/>
    </row>
    <row r="44" spans="1:13" s="18" customFormat="1" x14ac:dyDescent="0.25">
      <c r="A44" s="15"/>
      <c r="B44" s="20" t="s">
        <v>50</v>
      </c>
      <c r="C44" s="17">
        <f>SUM(D44:F44)</f>
        <v>-1259856</v>
      </c>
      <c r="D44" s="17">
        <v>-1259856</v>
      </c>
      <c r="E44" s="17">
        <v>0</v>
      </c>
      <c r="F44" s="17">
        <v>0</v>
      </c>
      <c r="I44" s="32"/>
      <c r="J44" s="32"/>
      <c r="K44" s="21"/>
    </row>
    <row r="45" spans="1:13" s="18" customFormat="1" x14ac:dyDescent="0.25">
      <c r="A45" s="15"/>
      <c r="B45" s="20" t="s">
        <v>51</v>
      </c>
      <c r="C45" s="17">
        <f>SUM(D45:F45)</f>
        <v>-73200000</v>
      </c>
      <c r="D45" s="17">
        <v>0</v>
      </c>
      <c r="E45" s="17">
        <v>-42100000</v>
      </c>
      <c r="F45" s="17">
        <v>-31100000</v>
      </c>
      <c r="K45" s="35"/>
      <c r="L45" s="21"/>
    </row>
    <row r="46" spans="1:13" s="18" customFormat="1" x14ac:dyDescent="0.2">
      <c r="A46" s="33"/>
      <c r="B46" s="29" t="s">
        <v>52</v>
      </c>
      <c r="C46" s="17">
        <f t="shared" ref="C46:C60" si="3">SUM(D46:F46)</f>
        <v>-5300000</v>
      </c>
      <c r="D46" s="17">
        <v>0</v>
      </c>
      <c r="E46" s="17">
        <v>-4240000</v>
      </c>
      <c r="F46" s="17">
        <v>-1060000</v>
      </c>
      <c r="K46" s="35"/>
      <c r="L46" s="21"/>
    </row>
    <row r="47" spans="1:13" s="18" customFormat="1" x14ac:dyDescent="0.2">
      <c r="A47" s="33"/>
      <c r="B47" s="29" t="s">
        <v>53</v>
      </c>
      <c r="C47" s="17">
        <f t="shared" si="3"/>
        <v>-16820000</v>
      </c>
      <c r="D47" s="17">
        <v>0</v>
      </c>
      <c r="E47" s="17">
        <v>-16820000</v>
      </c>
      <c r="F47" s="17">
        <v>0</v>
      </c>
      <c r="I47" s="32"/>
      <c r="J47" s="32"/>
      <c r="K47" s="35"/>
      <c r="L47" s="21"/>
    </row>
    <row r="48" spans="1:13" s="18" customFormat="1" x14ac:dyDescent="0.2">
      <c r="A48" s="33"/>
      <c r="B48" s="29" t="s">
        <v>54</v>
      </c>
      <c r="C48" s="17">
        <f t="shared" si="3"/>
        <v>-27650000</v>
      </c>
      <c r="D48" s="17">
        <v>0</v>
      </c>
      <c r="E48" s="17">
        <v>-27650000</v>
      </c>
      <c r="F48" s="17">
        <v>0</v>
      </c>
      <c r="I48" s="32"/>
      <c r="J48" s="32"/>
      <c r="K48" s="35"/>
      <c r="L48" s="36"/>
    </row>
    <row r="49" spans="1:14" s="18" customFormat="1" x14ac:dyDescent="0.2">
      <c r="A49" s="33"/>
      <c r="B49" s="29" t="s">
        <v>55</v>
      </c>
      <c r="C49" s="17">
        <f t="shared" si="3"/>
        <v>-1596821</v>
      </c>
      <c r="D49" s="17">
        <v>-1596821</v>
      </c>
      <c r="E49" s="17">
        <v>0</v>
      </c>
      <c r="F49" s="17">
        <v>0</v>
      </c>
      <c r="I49" s="32"/>
      <c r="J49" s="32"/>
      <c r="K49" s="35"/>
      <c r="L49" s="35"/>
    </row>
    <row r="50" spans="1:14" s="18" customFormat="1" x14ac:dyDescent="0.2">
      <c r="A50" s="33"/>
      <c r="B50" s="29" t="s">
        <v>56</v>
      </c>
      <c r="C50" s="17">
        <f t="shared" si="3"/>
        <v>-18090156</v>
      </c>
      <c r="D50" s="17">
        <v>0</v>
      </c>
      <c r="E50" s="17">
        <v>-18090156</v>
      </c>
      <c r="F50" s="17">
        <v>0</v>
      </c>
      <c r="I50" s="32"/>
      <c r="J50" s="32"/>
      <c r="K50" s="36"/>
      <c r="L50" s="36"/>
    </row>
    <row r="51" spans="1:14" s="18" customFormat="1" x14ac:dyDescent="0.2">
      <c r="A51" s="33"/>
      <c r="B51" s="29" t="s">
        <v>57</v>
      </c>
      <c r="C51" s="17">
        <f t="shared" si="3"/>
        <v>-3954899</v>
      </c>
      <c r="D51" s="17">
        <v>0</v>
      </c>
      <c r="E51" s="17">
        <v>-3954899</v>
      </c>
      <c r="F51" s="17">
        <v>0</v>
      </c>
      <c r="I51" s="32"/>
      <c r="J51" s="32"/>
    </row>
    <row r="52" spans="1:14" s="18" customFormat="1" x14ac:dyDescent="0.2">
      <c r="A52" s="15"/>
      <c r="B52" s="29" t="s">
        <v>84</v>
      </c>
      <c r="C52" s="17">
        <f t="shared" si="3"/>
        <v>-4642502</v>
      </c>
      <c r="D52" s="17">
        <v>0</v>
      </c>
      <c r="E52" s="17">
        <v>0</v>
      </c>
      <c r="F52" s="17">
        <v>-4642502</v>
      </c>
      <c r="J52" s="30"/>
      <c r="K52" s="30"/>
      <c r="L52" s="30"/>
      <c r="M52" s="32"/>
    </row>
    <row r="53" spans="1:14" s="18" customFormat="1" x14ac:dyDescent="0.2">
      <c r="A53" s="33"/>
      <c r="B53" s="29" t="s">
        <v>59</v>
      </c>
      <c r="C53" s="17">
        <f t="shared" si="3"/>
        <v>-3529616</v>
      </c>
      <c r="D53" s="17">
        <v>0</v>
      </c>
      <c r="E53" s="17">
        <v>-2300560</v>
      </c>
      <c r="F53" s="17">
        <v>-1229056</v>
      </c>
      <c r="I53" s="32"/>
      <c r="J53" s="32"/>
    </row>
    <row r="54" spans="1:14" s="18" customFormat="1" x14ac:dyDescent="0.2">
      <c r="A54" s="33"/>
      <c r="B54" s="29" t="s">
        <v>60</v>
      </c>
      <c r="C54" s="17">
        <f t="shared" si="3"/>
        <v>0</v>
      </c>
      <c r="D54" s="17">
        <v>0</v>
      </c>
      <c r="E54" s="17">
        <v>0</v>
      </c>
      <c r="F54" s="17">
        <v>0</v>
      </c>
      <c r="I54" s="32"/>
      <c r="J54" s="32"/>
    </row>
    <row r="55" spans="1:14" s="18" customFormat="1" x14ac:dyDescent="0.2">
      <c r="A55" s="15"/>
      <c r="B55" s="29" t="s">
        <v>61</v>
      </c>
      <c r="C55" s="17">
        <f t="shared" si="3"/>
        <v>-3813006</v>
      </c>
      <c r="D55" s="17">
        <v>0</v>
      </c>
      <c r="E55" s="17">
        <v>-3813006</v>
      </c>
      <c r="F55" s="17">
        <v>0</v>
      </c>
      <c r="I55" s="21"/>
      <c r="J55" s="30"/>
      <c r="K55" s="30"/>
      <c r="L55" s="30"/>
    </row>
    <row r="56" spans="1:14" s="18" customFormat="1" x14ac:dyDescent="0.2">
      <c r="A56" s="33"/>
      <c r="B56" s="29" t="s">
        <v>62</v>
      </c>
      <c r="C56" s="17">
        <f t="shared" si="3"/>
        <v>-11044537</v>
      </c>
      <c r="D56" s="17">
        <v>0</v>
      </c>
      <c r="E56" s="17">
        <v>-11044537</v>
      </c>
      <c r="F56" s="17">
        <v>0</v>
      </c>
      <c r="I56" s="21"/>
    </row>
    <row r="57" spans="1:14" s="18" customFormat="1" x14ac:dyDescent="0.2">
      <c r="A57" s="33"/>
      <c r="B57" s="29" t="s">
        <v>63</v>
      </c>
      <c r="C57" s="17">
        <f t="shared" si="3"/>
        <v>-1802923</v>
      </c>
      <c r="D57" s="17">
        <v>0</v>
      </c>
      <c r="E57" s="17">
        <v>-7650</v>
      </c>
      <c r="F57" s="17">
        <v>-1795273</v>
      </c>
      <c r="I57" s="21"/>
    </row>
    <row r="58" spans="1:14" s="18" customFormat="1" x14ac:dyDescent="0.2">
      <c r="A58" s="33"/>
      <c r="B58" s="29" t="s">
        <v>64</v>
      </c>
      <c r="C58" s="17">
        <f t="shared" si="3"/>
        <v>-14616002</v>
      </c>
      <c r="D58" s="17">
        <v>0</v>
      </c>
      <c r="E58" s="17">
        <v>-11722133</v>
      </c>
      <c r="F58" s="17">
        <v>-2893869</v>
      </c>
    </row>
    <row r="59" spans="1:14" s="18" customFormat="1" x14ac:dyDescent="0.2">
      <c r="A59" s="33"/>
      <c r="B59" s="29" t="s">
        <v>65</v>
      </c>
      <c r="C59" s="17">
        <f t="shared" si="3"/>
        <v>-1610361</v>
      </c>
      <c r="D59" s="17">
        <v>0</v>
      </c>
      <c r="E59" s="17">
        <v>-1211211</v>
      </c>
      <c r="F59" s="17">
        <v>-399150</v>
      </c>
    </row>
    <row r="60" spans="1:14" s="18" customFormat="1" x14ac:dyDescent="0.25">
      <c r="A60" s="33"/>
      <c r="B60" s="18" t="s">
        <v>66</v>
      </c>
      <c r="C60" s="17">
        <f t="shared" si="3"/>
        <v>-9331373</v>
      </c>
      <c r="D60" s="17">
        <v>-460067</v>
      </c>
      <c r="E60" s="17">
        <v>-9559994</v>
      </c>
      <c r="F60" s="17">
        <v>688688</v>
      </c>
      <c r="J60" s="21"/>
    </row>
    <row r="61" spans="1:14" s="18" customFormat="1" x14ac:dyDescent="0.25">
      <c r="A61" s="33"/>
      <c r="B61" s="34" t="s">
        <v>67</v>
      </c>
      <c r="C61" s="37">
        <f t="shared" ref="C61:E61" si="4">SUM(C43:C60)</f>
        <v>-219155085</v>
      </c>
      <c r="D61" s="37">
        <f t="shared" si="4"/>
        <v>-3316744</v>
      </c>
      <c r="E61" s="37">
        <f t="shared" si="4"/>
        <v>-173407179</v>
      </c>
      <c r="F61" s="37">
        <f>SUM(F43:F60)</f>
        <v>-42431162</v>
      </c>
    </row>
    <row r="62" spans="1:14" s="18" customFormat="1" x14ac:dyDescent="0.25">
      <c r="A62" s="15">
        <f>1+A42</f>
        <v>18</v>
      </c>
      <c r="B62" s="16" t="s">
        <v>68</v>
      </c>
      <c r="C62" s="17">
        <f>C24+C41+C61</f>
        <v>-37141192</v>
      </c>
      <c r="D62" s="17">
        <f>D24+D41+D61</f>
        <v>6039712</v>
      </c>
      <c r="E62" s="17">
        <f>E24+E41+E61</f>
        <v>-44643729</v>
      </c>
      <c r="F62" s="17">
        <f>F24+F41+F61</f>
        <v>1462825</v>
      </c>
      <c r="I62" s="21"/>
      <c r="J62" s="21"/>
      <c r="K62" s="21"/>
      <c r="N62" s="21"/>
    </row>
    <row r="63" spans="1:14" s="18" customFormat="1" x14ac:dyDescent="0.2">
      <c r="A63" s="38"/>
      <c r="B63" s="2"/>
      <c r="C63" s="5"/>
      <c r="D63" s="5"/>
      <c r="E63" s="5"/>
      <c r="F63" s="5"/>
      <c r="I63" s="27"/>
    </row>
    <row r="64" spans="1:14" x14ac:dyDescent="0.2">
      <c r="A64" s="38"/>
      <c r="B64" s="40" t="s">
        <v>85</v>
      </c>
      <c r="C64" s="5"/>
      <c r="D64" s="5"/>
      <c r="E64" s="5"/>
      <c r="F64" s="5"/>
      <c r="I64" s="10"/>
      <c r="K64" s="10"/>
    </row>
    <row r="65" spans="1:11" x14ac:dyDescent="0.2">
      <c r="A65" s="38"/>
      <c r="B65" s="2" t="s">
        <v>86</v>
      </c>
      <c r="C65" s="47">
        <v>0.99369999958474675</v>
      </c>
      <c r="D65" s="47">
        <v>0.99369999958474675</v>
      </c>
      <c r="E65" s="47">
        <v>0.99369999958474675</v>
      </c>
      <c r="F65" s="47">
        <v>0.99369999958474675</v>
      </c>
      <c r="I65" s="10"/>
      <c r="K65" s="10"/>
    </row>
    <row r="66" spans="1:11" x14ac:dyDescent="0.2">
      <c r="A66" s="38"/>
      <c r="B66" s="2" t="s">
        <v>87</v>
      </c>
      <c r="C66" s="39">
        <f>ROUND(C62*C65,0)</f>
        <v>-36907202</v>
      </c>
      <c r="D66" s="39">
        <f t="shared" ref="D66:F66" si="5">ROUND(D62*D65,0)</f>
        <v>6001662</v>
      </c>
      <c r="E66" s="39">
        <f t="shared" si="5"/>
        <v>-44362473</v>
      </c>
      <c r="F66" s="39">
        <f t="shared" si="5"/>
        <v>1453609</v>
      </c>
      <c r="I66" s="42"/>
    </row>
    <row r="67" spans="1:11" x14ac:dyDescent="0.2">
      <c r="A67" s="38"/>
      <c r="B67" s="2" t="s">
        <v>88</v>
      </c>
      <c r="C67" s="48">
        <v>0.05</v>
      </c>
      <c r="D67" s="48">
        <v>0.05</v>
      </c>
      <c r="E67" s="48">
        <v>0.05</v>
      </c>
      <c r="F67" s="48">
        <v>0.05</v>
      </c>
    </row>
    <row r="68" spans="1:11" x14ac:dyDescent="0.2">
      <c r="A68" s="38"/>
      <c r="B68" s="2" t="s">
        <v>89</v>
      </c>
      <c r="C68" s="39">
        <f>ROUND(C66*C67,0)</f>
        <v>-1845360</v>
      </c>
      <c r="D68" s="39">
        <f t="shared" ref="D68:F68" si="6">ROUND(D66*D67,0)</f>
        <v>300083</v>
      </c>
      <c r="E68" s="39">
        <f t="shared" si="6"/>
        <v>-2218124</v>
      </c>
      <c r="F68" s="39">
        <f t="shared" si="6"/>
        <v>72680</v>
      </c>
    </row>
    <row r="69" spans="1:11" x14ac:dyDescent="0.2">
      <c r="A69" s="38"/>
      <c r="B69" s="2" t="s">
        <v>71</v>
      </c>
      <c r="C69" s="49">
        <f>SUM(D69:F69)</f>
        <v>-384022</v>
      </c>
      <c r="D69" s="41">
        <v>-26679</v>
      </c>
      <c r="E69" s="41">
        <v>-315113</v>
      </c>
      <c r="F69" s="41">
        <v>-42230</v>
      </c>
    </row>
    <row r="70" spans="1:11" x14ac:dyDescent="0.2">
      <c r="A70" s="38"/>
      <c r="B70" s="2" t="s">
        <v>90</v>
      </c>
      <c r="C70" s="50">
        <f>C68+C69-1</f>
        <v>-2229383</v>
      </c>
      <c r="D70" s="50">
        <f t="shared" ref="D70:F70" si="7">D68+D69</f>
        <v>273404</v>
      </c>
      <c r="E70" s="50">
        <f t="shared" si="7"/>
        <v>-2533237</v>
      </c>
      <c r="F70" s="50">
        <f t="shared" si="7"/>
        <v>30450</v>
      </c>
    </row>
    <row r="71" spans="1:11" x14ac:dyDescent="0.2">
      <c r="A71" s="38"/>
      <c r="B71" s="44"/>
      <c r="C71" s="14"/>
      <c r="D71" s="14"/>
      <c r="E71" s="14"/>
      <c r="F71" s="14"/>
      <c r="K71" s="45"/>
    </row>
    <row r="72" spans="1:11" x14ac:dyDescent="0.2">
      <c r="A72" s="38"/>
      <c r="E72" s="51"/>
    </row>
    <row r="73" spans="1:11" x14ac:dyDescent="0.2">
      <c r="A73" s="38" t="s">
        <v>75</v>
      </c>
      <c r="B73" s="2" t="s">
        <v>76</v>
      </c>
    </row>
    <row r="74" spans="1:11" x14ac:dyDescent="0.2">
      <c r="A74" s="38"/>
      <c r="B74" s="2" t="s">
        <v>77</v>
      </c>
      <c r="J74" s="10"/>
    </row>
    <row r="75" spans="1:11" x14ac:dyDescent="0.2">
      <c r="A75" s="38"/>
      <c r="B75" s="46" t="s">
        <v>78</v>
      </c>
    </row>
    <row r="76" spans="1:11" x14ac:dyDescent="0.2">
      <c r="A76" s="38"/>
      <c r="B76" s="2" t="s">
        <v>79</v>
      </c>
    </row>
    <row r="77" spans="1:11" x14ac:dyDescent="0.2">
      <c r="A77" s="38"/>
    </row>
    <row r="78" spans="1:11" x14ac:dyDescent="0.2">
      <c r="A78" s="38"/>
    </row>
    <row r="79" spans="1:11" x14ac:dyDescent="0.2">
      <c r="F79" s="4"/>
    </row>
  </sheetData>
  <mergeCells count="1">
    <mergeCell ref="E7:F7"/>
  </mergeCells>
  <pageMargins left="0.7" right="0.5" top="0.71" bottom="0.75" header="0.3" footer="0.3"/>
  <pageSetup scale="67" orientation="portrait" r:id="rId1"/>
  <headerFooter differentFirst="1">
    <firstHeader>&amp;R&amp;"Times New Roman,Bold"&amp;10KyPSC Case No. 2022-00372
STAFF-DR-01-017(a)(8) Attachment
Page &amp;P of &amp;N</firstHeader>
  </headerFooter>
  <rowBreaks count="1" manualBreakCount="1">
    <brk id="79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Panizza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5173C-2306-4A7B-9C47-C0B86F1285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A36AF4-EC5B-4CD1-B215-44BB3E6C8142}">
  <ds:schemaRefs>
    <ds:schemaRef ds:uri="5ba878c6-b33b-4b7d-8b1a-66240161f50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745fd72d-7e83-4669-aadd-86863736241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C01F95-73FB-4BC0-9B7D-B52D57B06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STAFF-DR-01-017(a)(7)</vt:lpstr>
      <vt:lpstr>STAFF-DR-01-017(a)(8)</vt:lpstr>
      <vt:lpstr>'STAFF-DR-01-017(a)(7)'!Print_Area</vt:lpstr>
      <vt:lpstr>'STAFF-DR-01-017(a)(8)'!Print_Area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Various Tax Data</dc:subject>
  <dc:creator>Erica Farmer</dc:creator>
  <cp:lastModifiedBy>Sunderman, Minna</cp:lastModifiedBy>
  <cp:lastPrinted>2022-12-02T18:53:14Z</cp:lastPrinted>
  <dcterms:created xsi:type="dcterms:W3CDTF">2022-11-16T20:42:23Z</dcterms:created>
  <dcterms:modified xsi:type="dcterms:W3CDTF">2022-12-15T00:57:46Z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_dlc_DocIdItemGuid">
    <vt:lpwstr>ea947c36-1daf-437d-92a6-6350a5aa4edb</vt:lpwstr>
  </property>
  <property fmtid="{D5CDD505-2E9C-101B-9397-08002B2CF9AE}" pid="4" name="MediaServiceImageTags">
    <vt:lpwstr/>
  </property>
</Properties>
</file>