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63CB2F21-8690-4F42-8A80-902F2CC7EDA5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9 a Response Pt 1" sheetId="25" r:id="rId1"/>
    <sheet name="9 a Response Pt 2" sheetId="26" r:id="rId2"/>
    <sheet name="9 b Response" sheetId="22" r:id="rId3"/>
  </sheets>
  <definedNames>
    <definedName name="AS2DocOpenMode" hidden="1">"AS2DocumentEdit"</definedName>
    <definedName name="AS2NamedRange" hidden="1">7</definedName>
    <definedName name="_xlnm.Print_Titles" localSheetId="1">'9 a Response Pt 2'!$A:$B,'9 a Response Pt 2'!$2:$4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STETSON.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60" i="26" l="1"/>
  <c r="E260" i="26"/>
  <c r="S259" i="26"/>
  <c r="S260" i="26" s="1"/>
  <c r="R259" i="26"/>
  <c r="R260" i="26" s="1"/>
  <c r="Q259" i="26"/>
  <c r="Q260" i="26" s="1"/>
  <c r="P259" i="26"/>
  <c r="O259" i="26"/>
  <c r="O260" i="26" s="1"/>
  <c r="N259" i="26"/>
  <c r="N260" i="26" s="1"/>
  <c r="M259" i="26"/>
  <c r="L259" i="26"/>
  <c r="L260" i="26" s="1"/>
  <c r="K259" i="26"/>
  <c r="K260" i="26" s="1"/>
  <c r="J259" i="26"/>
  <c r="J260" i="26" s="1"/>
  <c r="I259" i="26"/>
  <c r="I260" i="26" s="1"/>
  <c r="H259" i="26"/>
  <c r="H260" i="26" s="1"/>
  <c r="G259" i="26"/>
  <c r="G260" i="26" s="1"/>
  <c r="F259" i="26"/>
  <c r="F260" i="26" s="1"/>
  <c r="E259" i="26"/>
  <c r="D259" i="26"/>
  <c r="D260" i="26" s="1"/>
  <c r="C259" i="26"/>
  <c r="C260" i="26" s="1"/>
  <c r="T258" i="26"/>
  <c r="T257" i="26"/>
  <c r="T256" i="26"/>
  <c r="T255" i="26"/>
  <c r="T254" i="26"/>
  <c r="T253" i="26"/>
  <c r="T252" i="26"/>
  <c r="T251" i="26"/>
  <c r="T250" i="26"/>
  <c r="T249" i="26"/>
  <c r="T248" i="26"/>
  <c r="T247" i="26"/>
  <c r="T246" i="26"/>
  <c r="T245" i="26"/>
  <c r="T244" i="26"/>
  <c r="T243" i="26"/>
  <c r="T242" i="26"/>
  <c r="T241" i="26"/>
  <c r="T240" i="26"/>
  <c r="T239" i="26"/>
  <c r="T238" i="26"/>
  <c r="T237" i="26"/>
  <c r="T236" i="26"/>
  <c r="T235" i="26"/>
  <c r="T234" i="26"/>
  <c r="T233" i="26"/>
  <c r="T232" i="26"/>
  <c r="T231" i="26"/>
  <c r="T230" i="26"/>
  <c r="T229" i="26"/>
  <c r="T228" i="26"/>
  <c r="T227" i="26"/>
  <c r="T226" i="26"/>
  <c r="T225" i="26"/>
  <c r="T224" i="26"/>
  <c r="T223" i="26"/>
  <c r="T222" i="26"/>
  <c r="T221" i="26"/>
  <c r="T220" i="26"/>
  <c r="T219" i="26"/>
  <c r="T218" i="26"/>
  <c r="T217" i="26"/>
  <c r="T216" i="26"/>
  <c r="T215" i="26"/>
  <c r="T214" i="26"/>
  <c r="T213" i="26"/>
  <c r="T212" i="26"/>
  <c r="T211" i="26"/>
  <c r="T210" i="26"/>
  <c r="T209" i="26"/>
  <c r="T208" i="26"/>
  <c r="T207" i="26"/>
  <c r="T206" i="26"/>
  <c r="T205" i="26"/>
  <c r="T204" i="26"/>
  <c r="T203" i="26"/>
  <c r="T202" i="26"/>
  <c r="T201" i="26"/>
  <c r="T200" i="26"/>
  <c r="T199" i="26"/>
  <c r="T198" i="26"/>
  <c r="T197" i="26"/>
  <c r="T196" i="26"/>
  <c r="T195" i="26"/>
  <c r="T194" i="26"/>
  <c r="T193" i="26"/>
  <c r="T192" i="26"/>
  <c r="T191" i="26"/>
  <c r="T190" i="26"/>
  <c r="T189" i="26"/>
  <c r="T188" i="26"/>
  <c r="T187" i="26"/>
  <c r="T186" i="26"/>
  <c r="T185" i="26"/>
  <c r="T184" i="26"/>
  <c r="T183" i="26"/>
  <c r="T182" i="26"/>
  <c r="T181" i="26"/>
  <c r="T180" i="26"/>
  <c r="T179" i="26"/>
  <c r="T178" i="26"/>
  <c r="T177" i="26"/>
  <c r="T176" i="26"/>
  <c r="T175" i="26"/>
  <c r="T174" i="26"/>
  <c r="T173" i="26"/>
  <c r="T172" i="26"/>
  <c r="T171" i="26"/>
  <c r="T170" i="26"/>
  <c r="T169" i="26"/>
  <c r="T168" i="26"/>
  <c r="T167" i="26"/>
  <c r="T166" i="26"/>
  <c r="T165" i="26"/>
  <c r="T164" i="26"/>
  <c r="T163" i="26"/>
  <c r="T162" i="26"/>
  <c r="T161" i="26"/>
  <c r="T160" i="26"/>
  <c r="T159" i="26"/>
  <c r="T158" i="26"/>
  <c r="T157" i="26"/>
  <c r="T156" i="26"/>
  <c r="T155" i="26"/>
  <c r="T154" i="26"/>
  <c r="T153" i="26"/>
  <c r="T152" i="26"/>
  <c r="T151" i="26"/>
  <c r="T150" i="26"/>
  <c r="T149" i="26"/>
  <c r="T148" i="26"/>
  <c r="T147" i="26"/>
  <c r="T146" i="26"/>
  <c r="T145" i="26"/>
  <c r="T144" i="26"/>
  <c r="T143" i="26"/>
  <c r="T142" i="26"/>
  <c r="T141" i="26"/>
  <c r="T140" i="26"/>
  <c r="T139" i="26"/>
  <c r="T138" i="26"/>
  <c r="T137" i="26"/>
  <c r="T136" i="26"/>
  <c r="T135" i="26"/>
  <c r="T134" i="26"/>
  <c r="T133" i="26"/>
  <c r="T132" i="26"/>
  <c r="T131" i="26"/>
  <c r="T130" i="26"/>
  <c r="T129" i="26"/>
  <c r="T128" i="26"/>
  <c r="T127" i="26"/>
  <c r="T126" i="26"/>
  <c r="T125" i="26"/>
  <c r="T124" i="26"/>
  <c r="T123" i="26"/>
  <c r="T122" i="26"/>
  <c r="T121" i="26"/>
  <c r="T120" i="26"/>
  <c r="T119" i="26"/>
  <c r="T118" i="26"/>
  <c r="T117" i="26"/>
  <c r="T116" i="26"/>
  <c r="T115" i="26"/>
  <c r="T114" i="26"/>
  <c r="T113" i="26"/>
  <c r="T112" i="26"/>
  <c r="T111" i="26"/>
  <c r="T110" i="26"/>
  <c r="T109" i="26"/>
  <c r="T108" i="26"/>
  <c r="T107" i="26"/>
  <c r="T106" i="26"/>
  <c r="T105" i="26"/>
  <c r="T104" i="26"/>
  <c r="T103" i="26"/>
  <c r="T102" i="26"/>
  <c r="T101" i="26"/>
  <c r="T100" i="26"/>
  <c r="T99" i="26"/>
  <c r="T98" i="26"/>
  <c r="T259" i="26" s="1"/>
  <c r="T260" i="26" s="1"/>
  <c r="S97" i="26"/>
  <c r="R97" i="26"/>
  <c r="Q97" i="26"/>
  <c r="P97" i="26"/>
  <c r="P260" i="26" s="1"/>
  <c r="O97" i="26"/>
  <c r="N97" i="26"/>
  <c r="M97" i="26"/>
  <c r="L97" i="26"/>
  <c r="K97" i="26"/>
  <c r="J97" i="26"/>
  <c r="I97" i="26"/>
  <c r="H97" i="26"/>
  <c r="G97" i="26"/>
  <c r="F97" i="26"/>
  <c r="E97" i="26"/>
  <c r="D97" i="26"/>
  <c r="C97" i="26"/>
  <c r="T96" i="26"/>
  <c r="T95" i="26"/>
  <c r="T94" i="26"/>
  <c r="T93" i="26"/>
  <c r="T92" i="26"/>
  <c r="T91" i="26"/>
  <c r="T90" i="26"/>
  <c r="T89" i="26"/>
  <c r="T88" i="26"/>
  <c r="T87" i="26"/>
  <c r="T86" i="26"/>
  <c r="T85" i="26"/>
  <c r="T84" i="26"/>
  <c r="T83" i="26"/>
  <c r="T82" i="26"/>
  <c r="T81" i="26"/>
  <c r="T80" i="26"/>
  <c r="T79" i="26"/>
  <c r="T78" i="26"/>
  <c r="T77" i="26"/>
  <c r="T76" i="26"/>
  <c r="T75" i="26"/>
  <c r="T74" i="26"/>
  <c r="T73" i="26"/>
  <c r="T72" i="26"/>
  <c r="T71" i="26"/>
  <c r="T70" i="26"/>
  <c r="T69" i="26"/>
  <c r="T68" i="26"/>
  <c r="T67" i="26"/>
  <c r="T66" i="26"/>
  <c r="T65" i="26"/>
  <c r="T97" i="26" s="1"/>
  <c r="S64" i="26"/>
  <c r="R64" i="26"/>
  <c r="Q64" i="26"/>
  <c r="P64" i="26"/>
  <c r="O64" i="26"/>
  <c r="N64" i="26"/>
  <c r="M64" i="26"/>
  <c r="L64" i="26"/>
  <c r="K64" i="26"/>
  <c r="J64" i="26"/>
  <c r="I64" i="26"/>
  <c r="H64" i="26"/>
  <c r="G64" i="26"/>
  <c r="F64" i="26"/>
  <c r="E64" i="26"/>
  <c r="D64" i="26"/>
  <c r="C64" i="26"/>
  <c r="T63" i="26"/>
  <c r="T62" i="26"/>
  <c r="T61" i="26"/>
  <c r="T60" i="26"/>
  <c r="T59" i="26"/>
  <c r="T58" i="26"/>
  <c r="T57" i="26"/>
  <c r="T56" i="26"/>
  <c r="T55" i="26"/>
  <c r="T54" i="26"/>
  <c r="T53" i="26"/>
  <c r="T52" i="26"/>
  <c r="T51" i="26"/>
  <c r="T50" i="26"/>
  <c r="T49" i="26"/>
  <c r="T48" i="26"/>
  <c r="T47" i="26"/>
  <c r="T46" i="26"/>
  <c r="T45" i="26"/>
  <c r="T44" i="26"/>
  <c r="T43" i="26"/>
  <c r="T42" i="26"/>
  <c r="T41" i="26"/>
  <c r="T40" i="26"/>
  <c r="T39" i="26"/>
  <c r="T38" i="26"/>
  <c r="T37" i="26"/>
  <c r="T36" i="26"/>
  <c r="T35" i="26"/>
  <c r="T34" i="26"/>
  <c r="T33" i="26"/>
  <c r="T32" i="26"/>
  <c r="T31" i="26"/>
  <c r="T30" i="26"/>
  <c r="T29" i="26"/>
  <c r="T28" i="26"/>
  <c r="T27" i="26"/>
  <c r="T26" i="26"/>
  <c r="T25" i="26"/>
  <c r="T64" i="26" s="1"/>
  <c r="T24" i="26"/>
  <c r="T23" i="26"/>
  <c r="T22" i="26"/>
  <c r="T21" i="26"/>
  <c r="T20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T18" i="26"/>
  <c r="T17" i="26"/>
  <c r="T16" i="26"/>
  <c r="T19" i="26" s="1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T14" i="26"/>
  <c r="T13" i="26"/>
  <c r="T12" i="26"/>
  <c r="T11" i="26"/>
  <c r="T10" i="26"/>
  <c r="T9" i="26"/>
  <c r="T8" i="26"/>
  <c r="T7" i="26"/>
  <c r="T6" i="26"/>
  <c r="T5" i="26"/>
  <c r="T15" i="26" s="1"/>
  <c r="C7" i="25"/>
  <c r="B7" i="25"/>
  <c r="C6" i="25"/>
  <c r="B6" i="25"/>
  <c r="C5" i="25"/>
  <c r="B5" i="25"/>
  <c r="C4" i="25"/>
  <c r="B4" i="25"/>
  <c r="C3" i="25"/>
  <c r="B3" i="25"/>
  <c r="C2" i="25"/>
  <c r="C3" i="22" l="1"/>
  <c r="B3" i="22" l="1"/>
</calcChain>
</file>

<file path=xl/sharedStrings.xml><?xml version="1.0" encoding="utf-8"?>
<sst xmlns="http://schemas.openxmlformats.org/spreadsheetml/2006/main" count="320" uniqueCount="309">
  <si>
    <t>Capital</t>
  </si>
  <si>
    <t>O&amp;M</t>
  </si>
  <si>
    <t>$ in Millions</t>
  </si>
  <si>
    <t>Duke Energy KY - Electric</t>
  </si>
  <si>
    <t>1 DMS stands for Distribution Management System</t>
  </si>
  <si>
    <r>
      <t xml:space="preserve">GS Advanced DMS </t>
    </r>
    <r>
      <rPr>
        <vertAlign val="superscript"/>
        <sz val="10"/>
        <color rgb="FF000000"/>
        <rFont val="Arial"/>
        <family val="2"/>
      </rPr>
      <t>1</t>
    </r>
  </si>
  <si>
    <t>Duke Energy Kentucky Electric Smart Grid Costs</t>
  </si>
  <si>
    <t>July 23 - June 2024</t>
  </si>
  <si>
    <t>April 2020 - September 2022</t>
  </si>
  <si>
    <t>GS AMI</t>
  </si>
  <si>
    <t xml:space="preserve"> </t>
  </si>
  <si>
    <t>Capital Total</t>
  </si>
  <si>
    <t>O&amp;M Total</t>
  </si>
  <si>
    <t>Grand Total</t>
  </si>
  <si>
    <t>0566000</t>
  </si>
  <si>
    <t>0569100</t>
  </si>
  <si>
    <t>0580000</t>
  </si>
  <si>
    <t>0583100</t>
  </si>
  <si>
    <t>0588100</t>
  </si>
  <si>
    <t>0593000</t>
  </si>
  <si>
    <t>0902000</t>
  </si>
  <si>
    <t>0910100</t>
  </si>
  <si>
    <t>0920000</t>
  </si>
  <si>
    <t>0921100</t>
  </si>
  <si>
    <t>0921200</t>
  </si>
  <si>
    <t>0923000</t>
  </si>
  <si>
    <t>0926600</t>
  </si>
  <si>
    <t>Strategic Category</t>
  </si>
  <si>
    <t>Project CB - Description</t>
  </si>
  <si>
    <t>Misc Trans Exp-Other</t>
  </si>
  <si>
    <t>Maint of Computer Hardware</t>
  </si>
  <si>
    <t>Supervsn and Engring-Dist Oper</t>
  </si>
  <si>
    <t>Overhead Line Exps-Other-Dist</t>
  </si>
  <si>
    <t>Misc Distribution Exp-Other</t>
  </si>
  <si>
    <t>Maint Overhd Lines-Other-Dist</t>
  </si>
  <si>
    <t>Meter Reading Expense</t>
  </si>
  <si>
    <t>Exp-Rs Reg Prod/Svces-CstAccts</t>
  </si>
  <si>
    <t>A &amp; G Salaries</t>
  </si>
  <si>
    <t>Employee Expenses</t>
  </si>
  <si>
    <t>Office Expenses</t>
  </si>
  <si>
    <t>Outside Services Employed</t>
  </si>
  <si>
    <t>Employee Benefits-Transferred</t>
  </si>
  <si>
    <t>GIP: Advanced Distribution System</t>
  </si>
  <si>
    <t>SG1006SW - DEK FISR PRE-SCALE - SOFTWARE</t>
  </si>
  <si>
    <t>SG1024SW - DEK CLOSED LOOP FISR FULL SCALE</t>
  </si>
  <si>
    <t>SG1081SW - DEK SCADA DMS UPGRADE</t>
  </si>
  <si>
    <t>SG336AGL - SG DEE DMS ADMS #336 - AGILITY COST</t>
  </si>
  <si>
    <t>SG336OUA - SG ORACLE UTILITIES ANALYTICS SOFTW</t>
  </si>
  <si>
    <t>SG336SW - SG DEE DMS ADMS - SOFTWARE</t>
  </si>
  <si>
    <t>SG361SW - SG DEE DMS PROJECT 10 SW</t>
  </si>
  <si>
    <t>SG960DASH - DER DISPATCH - DASHBOARD</t>
  </si>
  <si>
    <t>SG960OM - DEK DER DISPATCH O&amp;M</t>
  </si>
  <si>
    <t>SG960ORCH - DER DISPATCH ORCHESTRATION</t>
  </si>
  <si>
    <t>GIP: Advanced Distribution System Total</t>
  </si>
  <si>
    <t>GIP: AMI</t>
  </si>
  <si>
    <t>SG169MTRS - SG KY AMI ELECTRIC METERS - 169</t>
  </si>
  <si>
    <t>SG564LC&amp;I - DEK LARGE CI FOLLOW ON PROJECT</t>
  </si>
  <si>
    <t>SGKAMIMGT - TBC DEK AMI MGMT PROJECT</t>
  </si>
  <si>
    <t>GIP: AMI Total</t>
  </si>
  <si>
    <t>GIP: Communication</t>
  </si>
  <si>
    <t>LTHITTAMO - LTH - IT TELECOM ASSET MANAGEMT</t>
  </si>
  <si>
    <t>M18037801 - RICHWOOD BK 4- INSTALL</t>
  </si>
  <si>
    <t>M19005501 - BEAVER CAMBIUM RADIO UPGRADES</t>
  </si>
  <si>
    <t>M19016702 - CLARYVILLE 2019 DMVPN UPGRADE</t>
  </si>
  <si>
    <t>M19016705 - THOMAS MORE 2019 DMVPN UPGRADE 2</t>
  </si>
  <si>
    <t>M19016706 - VILLA 2019 DMVPN UPGRADE 2</t>
  </si>
  <si>
    <t>M20003901 - ATLAS  CAMBIUM RADIO UPGRADE</t>
  </si>
  <si>
    <t>M20003902 - FLORENCE CAMBIUM RADIO UPGRADE</t>
  </si>
  <si>
    <t>M20003903 - NKU CAMBIUM RADIO UPGRADE</t>
  </si>
  <si>
    <t>M20003904 - HEBRON CAMBIUM RADIO UPGRADE</t>
  </si>
  <si>
    <t>M20003905 - DRY RIDGE CAMBIUM RADIO UPGRADE</t>
  </si>
  <si>
    <t>M21025101 - GRANT CAMBIUM RADIO</t>
  </si>
  <si>
    <t>SG001117 - DEE LMR CONSOLES</t>
  </si>
  <si>
    <t>SG001145 - DEE POWER MONITORING &amp; MGMNT SYSTEM</t>
  </si>
  <si>
    <t>SG0553OM - DEK PROJECT MERCURY</t>
  </si>
  <si>
    <t>SG1066OM - DEE EMERGENCY COMMUNICATIONS</t>
  </si>
  <si>
    <t>SG1133HW - DEE MOBILE CONNECT PRE SCALE</t>
  </si>
  <si>
    <t>SG1133SW - DEE MOBILE CONNECT PRE SCALE</t>
  </si>
  <si>
    <t>SG1140M21 - DEK EOL MODEM REPLACEMENTS</t>
  </si>
  <si>
    <t>SG1170M01 - END OF LIFE MODEM REPLACEMENT - B</t>
  </si>
  <si>
    <t>SG459BUFF - DEK FIBER BUFFINGTON TO VERONA</t>
  </si>
  <si>
    <t>SG468MDM - SG DEK NEXT GEN CELLULAR</t>
  </si>
  <si>
    <t>SG540HW - DEE VEHICLE AREA NETWORK</t>
  </si>
  <si>
    <t>SG540SW - DEE VEHICLE AREA NETWORK</t>
  </si>
  <si>
    <t>SG549OM - DEK MISSION CRITICAL VOICE COMMUNIC</t>
  </si>
  <si>
    <t>SG551NOK - NOKIA NETWORK SERVICES PLATFORM</t>
  </si>
  <si>
    <t>SG732BTR - SG DEK BATTERY REPLACEMENT</t>
  </si>
  <si>
    <t>SG732TR01 - DEK TOWERS &amp; SHELTERS - VERONA</t>
  </si>
  <si>
    <t>SG732TR02 - DEK TOWER &amp; SHELTER - VERONA 2</t>
  </si>
  <si>
    <t>SG732TR03 - COMMUNICATION TOWER , SHELTER AND S</t>
  </si>
  <si>
    <t>SG732TR04 - DEK TWR,SHELTR,PWRSUP_SPARTA MW</t>
  </si>
  <si>
    <t>SG732TR05 - COMM TOWERS,SHELTERS-RYLAND HEIGHTS</t>
  </si>
  <si>
    <t>SG732TR06 - COMMUNICATION TOWER, SHELTER AND SY</t>
  </si>
  <si>
    <t>SG744BLK - DEK GRIDWAN</t>
  </si>
  <si>
    <t>SG744MTR - DEK GRIDWAN</t>
  </si>
  <si>
    <t>SG764BLK1 - DEK 2019-2020 MICROWAVE UPGRADES</t>
  </si>
  <si>
    <t>SG764MAT1 - DEK 2019-2020 MICROWAVE UPGRADES</t>
  </si>
  <si>
    <t>SG770MAS - 2018 MAS RADIO</t>
  </si>
  <si>
    <t>SG776OP1 - DEK OPTICAL ELECTRONICS</t>
  </si>
  <si>
    <t>SG776OPS - TRANSPORT TERMINAL OPTICAL EOL</t>
  </si>
  <si>
    <t>SG794DES - DEK LAND MOBILE RADIO DESIGN</t>
  </si>
  <si>
    <t>SG794ETOS - DEE LMR PROJECT 1 CORES</t>
  </si>
  <si>
    <t>SG838BTR - DEK EOL POWER SUPPLIES</t>
  </si>
  <si>
    <t>SG864OM - DEE MOBILITY WIFI</t>
  </si>
  <si>
    <t>GIP: Communication Total</t>
  </si>
  <si>
    <t>GIP: Enterprise System</t>
  </si>
  <si>
    <t>SG1037OM - BULK DEVICE MANAGEMENT (BDM)</t>
  </si>
  <si>
    <t>SG1037SW - BULK DEVICE MANAGEMENT (BDM)</t>
  </si>
  <si>
    <t>SG1057SVR - DEE CUSTOMER MAPPING ENGINE</t>
  </si>
  <si>
    <t>SG1057SW - DEE CUSTOMER MAPPING ENGINE</t>
  </si>
  <si>
    <t>SG1062OM - DEE TMT AR APP</t>
  </si>
  <si>
    <t>SG1069GDQ - DEE GRID DATA QUALITY GDQ</t>
  </si>
  <si>
    <t>SG1076OCT - DEE CAPITAL INVESTMENT PLANNING</t>
  </si>
  <si>
    <t>SG1094OTA - DEE OUTAGE TIMESTAMP ACCURACY</t>
  </si>
  <si>
    <t>SG1173O&amp;M - STORM OTG ADV READINESS (SOAR)</t>
  </si>
  <si>
    <t>SG1175OM - DATA STRATEGY AND GIS VISION</t>
  </si>
  <si>
    <t>SG223OM - SG DEE TRANS HRM FULL DEPLOY OM</t>
  </si>
  <si>
    <t>SG223SW - DEE TRANSMISSION HEALTH &amp; RISK MGT</t>
  </si>
  <si>
    <t>SG344SW - SG DEE DISTRIB SYSTEM HEALTH - SW</t>
  </si>
  <si>
    <t>SG359NDD - SG SADM SW NEW DEVICE DRIVER - 359</t>
  </si>
  <si>
    <t>SG359SW - SG SADM SOFTWARE - 359</t>
  </si>
  <si>
    <t>SG359SW2 - SG SADM SOFTWARE - 359</t>
  </si>
  <si>
    <t>SG502HW - SG DEE DEVICE ENTRY ALERT SYS - 502</t>
  </si>
  <si>
    <t>SG502SW - SG DEE DEVICE ENTRY ALERT SYS - 502</t>
  </si>
  <si>
    <t>SG781SW - SG DEE PPM PIMS PHASE 2 BUILD OUT</t>
  </si>
  <si>
    <t>SG791OM - SG LEG DUKE OMS UPGRADE</t>
  </si>
  <si>
    <t>SG792SW - SG DEE GEN LIAB CLAIM ANLYTIC - 792</t>
  </si>
  <si>
    <t>SG943MAIF - ADVANCED RELIABILITY METRICS</t>
  </si>
  <si>
    <t>SG946CONN - ESTABLISH T&amp;D CONNECTIVITY SW</t>
  </si>
  <si>
    <t>SG946OM - DEE T AND D CONNECTIVITY</t>
  </si>
  <si>
    <t>SG949MTLD - DEE MAINTAIN LOAD &amp; GENERATION</t>
  </si>
  <si>
    <t>SG949OM - MAINTAIN LOAD AND GENERATION DATA</t>
  </si>
  <si>
    <t>SG951OM - DRONE INSPECTIONS - BACKBONE ONLY</t>
  </si>
  <si>
    <t>SG952OM - DATA INTEGRITY AND SUSTAINABILITY P</t>
  </si>
  <si>
    <t>SG983TMT2 - SG DEE TMT PHASE II</t>
  </si>
  <si>
    <t>SGBASEOM - GRID SOLUTIONS BASE O&amp;M</t>
  </si>
  <si>
    <t>SGETOAS - SG TOA REPLACEMENT SOFTWARE</t>
  </si>
  <si>
    <t>SGYFA2SW - DEE YFA VER 2 DER - SOFTWARE</t>
  </si>
  <si>
    <t>GIP: Enterprise System Total</t>
  </si>
  <si>
    <t>GIP: Self Optimizing Grid</t>
  </si>
  <si>
    <t xml:space="preserve"> - NO VALUE</t>
  </si>
  <si>
    <t>D1912DS1 - COVINGTON XTR 2_RUSD - DKY1912</t>
  </si>
  <si>
    <t>D2016DS1 - DONALDSON TB 3 - DKY2016</t>
  </si>
  <si>
    <t>D2016DS2 - DONALDSON TB 4 - DKY2016</t>
  </si>
  <si>
    <t>D2017DL1 - TBC AM 21113152 DONALDSON HWY</t>
  </si>
  <si>
    <t>D2017DL2 - TBC RUSD DONALDSON INSTALL UG</t>
  </si>
  <si>
    <t>D2017DL3 - AM 21113304 DAVIDSON HWY - DKY2017</t>
  </si>
  <si>
    <t>D2017DL4 - RUSD DONALDSON RETIRE ERLANGER ROAD</t>
  </si>
  <si>
    <t>D2017DL5 - RUSD DONALDSON HWY RETIRE - DKY2017</t>
  </si>
  <si>
    <t>D2020DL1 - TBC AM 20868748 BELLEVUE 43 RLBD RU</t>
  </si>
  <si>
    <t>D2131DL1 - AM 21797163 HANDS 45 - DKY2131</t>
  </si>
  <si>
    <t>D2131DL2 - AM 21798154 KENTON 42</t>
  </si>
  <si>
    <t>D2131DL3 - AM 21798304 HANDS 45</t>
  </si>
  <si>
    <t>D2210DL1 - AM 21520192 DONALDSON 45</t>
  </si>
  <si>
    <t>DKY212501 - NEW 69KV V STRUCTURE</t>
  </si>
  <si>
    <t>DKY212502 - GRANT METERING</t>
  </si>
  <si>
    <t>DKY212503 - DRY RIDGE BK 2</t>
  </si>
  <si>
    <t>DKY212504 - DRY RIDGE F3568 LOOP TL</t>
  </si>
  <si>
    <t>M18038401 - WHITE TOWER TB 1 REBUILD</t>
  </si>
  <si>
    <t>MX0043268 - DONALDSON 45 - FOLLOW UP WORK FOR F</t>
  </si>
  <si>
    <t>MX0240701 - AUGUSTINE 46 - GENERAL DRIVE OH TO</t>
  </si>
  <si>
    <t>MX0265492 - TBC DE-ENERGIZE SEGMENT CIRCUIT 41</t>
  </si>
  <si>
    <t>MX0761831 - EMGT - RELOCATE UG CONDUIT SAWMILL</t>
  </si>
  <si>
    <t>MX0767161 - DECOURSEY 41 - SAWMILL DR - RELOCAT</t>
  </si>
  <si>
    <t>MX1064765 - SUB OPT - DONALDSON 43 CVG SOUTH RE</t>
  </si>
  <si>
    <t>MX1089667 - SUB OPT HEBRON 42 RECO PART 1 - 215</t>
  </si>
  <si>
    <t>MX1089713 - SUB OPT HEBRON 42 RECO PT 2 - 21520</t>
  </si>
  <si>
    <t>MX1089758 - SUB OPT HEBRON 42 RECO PART 1 - 215</t>
  </si>
  <si>
    <t>MX1113152 - MXCONV-DONALDSON 43 INSTL UG CONDUI</t>
  </si>
  <si>
    <t>MX1277606 - LONGBRANCH 44 PT 2 - RECL 1 MOUNT Z</t>
  </si>
  <si>
    <t>MX1278018 - LONGBRANCH 44 PT 2 - RECL 2 MOUNT Z</t>
  </si>
  <si>
    <t>MX1278081 - LONGBRANCH 44 PT 2 - RECL 3 MOUNT Z</t>
  </si>
  <si>
    <t>MX1393376 - TBC 2410045A: FLORENCE 45 30BN-267</t>
  </si>
  <si>
    <t>MX1393377 - 0670041A: BUFFINGTON 41 K106-57 INS</t>
  </si>
  <si>
    <t>MX1393379 - 0670041A: BUFFINGTON 41 K106-470 IN</t>
  </si>
  <si>
    <t>MX1393380 - 0670045A: BUFFINGTON 45 K106-490 IN</t>
  </si>
  <si>
    <t>MX1393381 - 0670045A: BUFFINGTON 45 K117-177 IN</t>
  </si>
  <si>
    <t>MX1393382 - 0670047A: BUFFINGTON 47 26BN-58 INS</t>
  </si>
  <si>
    <t>MX1393383 - 0670047A: BUFFINGTON 47 K116-210 IN</t>
  </si>
  <si>
    <t>MX1393384 - 0670047A: BUFFINGTON 47 K116-611 IN</t>
  </si>
  <si>
    <t>MX1393385 - 0670047A: BUFFINGTON 47 K116-25 INS</t>
  </si>
  <si>
    <t>MX1393386 - 2100041A: OAKBROOK 41 BNK-8851 INST</t>
  </si>
  <si>
    <t>MX1423978 - VERONA 41 EADS RD RECO - SOG - DKY2</t>
  </si>
  <si>
    <t>MX1424546 - CONSTANCE 43 LN EXT DKY2447</t>
  </si>
  <si>
    <t>MX1425894 - HEBRON 45 LN EXT DKY2451</t>
  </si>
  <si>
    <t>MX1469801 - TBC D-LINE PORTION: SEGMENTATION O</t>
  </si>
  <si>
    <t>MX1473561 - 0550044A: DONALDSON 44 26BN-1308 RE</t>
  </si>
  <si>
    <t>MX1473562 - 2100041A: OAKBROOK 41 BNK-8101 INST</t>
  </si>
  <si>
    <t>MX1473566 - 2410047A: FLORENCE 47 BNK-8073 INST</t>
  </si>
  <si>
    <t>MX1701448 - 2410044A: FLORENCE 44 BNK-6116 REPR</t>
  </si>
  <si>
    <t>MX1701449 - 0670041A: BUFFINGTON 41 K106-488 IN</t>
  </si>
  <si>
    <t>MX1701450 - 0670041A: BUFFINGTON 41 K107-316 IN</t>
  </si>
  <si>
    <t>MX1701451 - 0670044A: BUFFINGTON 44 K105-368 IN</t>
  </si>
  <si>
    <t>MX1701452 - 0670044A: BUFFINGTON 44 K106-115 RE</t>
  </si>
  <si>
    <t>MX1701453 - 0670044A: BUFFINGTON 44 K106-284 IN</t>
  </si>
  <si>
    <t>MX1701455 - 0670044A: BUFFINGTON 44 K107-430 IN</t>
  </si>
  <si>
    <t>MX1701456 - 0670045A: BUFFINGTON 45 BNK-5621 RE</t>
  </si>
  <si>
    <t>MX1701457 - 0670045A: BUFFINGTON 45 BNK-5624 RE</t>
  </si>
  <si>
    <t>MX1701461 - 0670045A: BUFFINGTON 45 K116-472 IN</t>
  </si>
  <si>
    <t>MX1701462 - 0670045A: BUFFINGTON 45 K117-112 IN</t>
  </si>
  <si>
    <t>MX1701463 - 0670045A: BUFFINGTON 45 K117-114 IN</t>
  </si>
  <si>
    <t>MX1701464 - 0670045A: BUFFINGTON 45 K117-660 RE</t>
  </si>
  <si>
    <t>MX1701466 - 0670047A: BUFFINGTON 47 K107-318 RE</t>
  </si>
  <si>
    <t>MX1701467 - 0670047A: BUFFINGTON 47 K116-195 IN</t>
  </si>
  <si>
    <t>MX1701468 - 0670047A: BUFFINGTON 47 K116-409 IN</t>
  </si>
  <si>
    <t>MX1701469 - 0670041A: BUFFINGTON 41 K116-9 REPR</t>
  </si>
  <si>
    <t>MX1701471 - 2410042A: FLORENCE 42 26BN-1037 REP</t>
  </si>
  <si>
    <t>MX1701474 - 2410042A: FLORENCE 42 26BN-20 INSTA</t>
  </si>
  <si>
    <t>MX1701475 - 2410042A: FLORENCE 42 26BN-937 INST</t>
  </si>
  <si>
    <t>MX1701478 - 2410045A: FLORENCE 45 BNK-5981 REPR</t>
  </si>
  <si>
    <t>MX1701479 - TBC 2410045A: FLORENCE 45 BTW 25BN</t>
  </si>
  <si>
    <t>MX1701480 - 2410046A: FLORENCE 46 30BN-672 REPR</t>
  </si>
  <si>
    <t>MX1701481 - 2410046A: FLORENCE 46 31BN-1347 INS</t>
  </si>
  <si>
    <t>MX1701482 - 2100042A: OAKBROOK 42 20BN-22 INSTA</t>
  </si>
  <si>
    <t>MX1701483 - TBC 2100042A: OAKBROOK 42 25BN-264</t>
  </si>
  <si>
    <t>MX1701485 - TBC 2100042A: OAKBROOK 42 BTW 25BN</t>
  </si>
  <si>
    <t>MX1701486 - 0550041A: DONALDSON 41 26BN-1086 IN</t>
  </si>
  <si>
    <t>MX1701487 - 0670041A: BUFFINGTON 41 26BN-218 IN</t>
  </si>
  <si>
    <t>MX1701488 - 0670041A: BUFFINGTON 41 K106-544 IN</t>
  </si>
  <si>
    <t>MX1701489 - 2100041A: OAKBROOK 41 26BN-1212 INS</t>
  </si>
  <si>
    <t>MX1701490 - 2100041A: OAKBROOK 41 BNK-8871 INST</t>
  </si>
  <si>
    <t>MX1975744 - WILDER 43 LN EXT RT 9 TO CENTRAL -</t>
  </si>
  <si>
    <t>MX2175246 - DONALDSON 48 LN EXT - DKY2016</t>
  </si>
  <si>
    <t>MX2175719 - DONALDSON 46 LN EXT - DKY2016</t>
  </si>
  <si>
    <t>MX2583979 - HANDS 45 UG CABLE INSTALL - DKY2131</t>
  </si>
  <si>
    <t>MX2800033 - DONALDSON 42 EXIT - DKY2016</t>
  </si>
  <si>
    <t>MX3375944 - COLD SPRING 49 - NEW UG EXIT/TERMIN</t>
  </si>
  <si>
    <t>MX3890113 - SG-CAPACITY NEEDS OUTSIDE THE SUBST</t>
  </si>
  <si>
    <t>MX3891718 - WILDER 43 RECLOSER 2 - N/O NEAR POL</t>
  </si>
  <si>
    <t>MX3893236 - WILDER 43 RECLOSER 3 - N/O NEAR POL</t>
  </si>
  <si>
    <t>MX4120786 - TBC DONALDSON 47 UG CONDUIT SOG - D</t>
  </si>
  <si>
    <t>MX4121529 - DONALDSON 43 RECO SOG - DKY2210</t>
  </si>
  <si>
    <t>MX4127002 - DONALDSON 47 UG CABLE SOG - DKY2210</t>
  </si>
  <si>
    <t>MX4279797 - SWITCHGEAR AUTO - 20BN-BK-1063</t>
  </si>
  <si>
    <t>MX4849834 - DONALDSON 46 - CIRCUIT TIE TO DONAL</t>
  </si>
  <si>
    <t>MX5254697 - 22050041A: ALEXANDRIA SOUTH 41 47CA</t>
  </si>
  <si>
    <t>MX5254698 - 0670041A: ALEXANDRIA SOUTH 43 43CA-</t>
  </si>
  <si>
    <t>MX5254699 - 20700041A: CRESCENT 41  K84-49 INST</t>
  </si>
  <si>
    <t>MX5254700 - 20700041A: CRESCENT 41  K84-264 INS</t>
  </si>
  <si>
    <t>MX5254701 - 20700043A: CRESCENT 43  KNK-2979 IN</t>
  </si>
  <si>
    <t>MX5254702 - 20700043A: CRESCENT 43  KNK-4875 IN</t>
  </si>
  <si>
    <t>MX5254704 - 20700043A: CRESCENT 43  K73-477 INS</t>
  </si>
  <si>
    <t>MX5254743 - 20700043A: CRESCENT 43  K83-332 REM</t>
  </si>
  <si>
    <t>MX5441962 - 2410042A: FLORENCE 42 26BN-1083 INS</t>
  </si>
  <si>
    <t>MX5764593 - KENTON 42 - HIGHWAY CROSSING</t>
  </si>
  <si>
    <t>MX6297880 - DRY RIDGE POLE REPL UB - DKY2125</t>
  </si>
  <si>
    <t>MX7372041 - 0550043A: DONALDSON 43 21BN-302 REM</t>
  </si>
  <si>
    <t>MX7372042 - 2100041A: OAKBROOK 41 20BN-327 INST</t>
  </si>
  <si>
    <t>MX7372044 - 2100041A: OAKBROOK 41 25BN-351 REPR</t>
  </si>
  <si>
    <t>MX7372045 - 2410044A: FLORENCE 44 25BN-725 INST</t>
  </si>
  <si>
    <t>MX7372046 - 2410044A: FLORENCE 44 26BN-1111 INS</t>
  </si>
  <si>
    <t>MX7372047 - 2410044A: FLORENCE 44 31BN-1326 INS</t>
  </si>
  <si>
    <t>MX7372048 - 2410044A: FLORENCE 44 BNK-2793 INST</t>
  </si>
  <si>
    <t>MX7372049 - 2410044A: FLORENCE 44 BNK-6117 REPR</t>
  </si>
  <si>
    <t>MX7372050 - 2410047A: FLORENCE 47 BNK-6124 REPR</t>
  </si>
  <si>
    <t>MX7372051 - 2410047A: FLORENCE 47 BNK-2806 INST</t>
  </si>
  <si>
    <t>MX7372052 - 2410047A: FLORENCE 47 BNK-6156 REPR</t>
  </si>
  <si>
    <t>MX7372054 - 20420044A: CONSTANCE 44 21BN-635  I</t>
  </si>
  <si>
    <t>MX7372055 - 0420044A: CONSTANCE 44 21BN-625 INS</t>
  </si>
  <si>
    <t>MX7372056 - 0420044A: CONSTANCE 44 21BN-396 INS</t>
  </si>
  <si>
    <t>MX7372057 - 0420044A: CONSTANCE 44 21BN-387 INS</t>
  </si>
  <si>
    <t>MX7372058 - 0420044A: CONSTANCE 44 BNK-6125 REP</t>
  </si>
  <si>
    <t>MX7372059 - 0420044A: CONSTANCE 44 K103-119 REP</t>
  </si>
  <si>
    <t>MX7372063 - 0550041A: DONALDSON 41 K116-982  IN</t>
  </si>
  <si>
    <t>MX7372064 - 0550041A: DONALDSON 41 BNK-1184 INS</t>
  </si>
  <si>
    <t>MX7372065 - SUB OPT - INSTALLATION OF SELF HEAL</t>
  </si>
  <si>
    <t>MX7372067 - 0550041A: DONALDSON 41 26BN-246 INS</t>
  </si>
  <si>
    <t>MX7372068 - 0550041A: DONALDSON 41 26BN-616 INS</t>
  </si>
  <si>
    <t>MX7372069 - VILLA 43 K95-22 INSTALL SEG SHT 112</t>
  </si>
  <si>
    <t>MX7616715 - HEBRON 45 RECLOSER INSTALL - SOG -</t>
  </si>
  <si>
    <t>MX7691568 - CIRCUIT SEGEMENTATION SELF HEALING</t>
  </si>
  <si>
    <t>MX7691569 - CIRCUIT SEGEMENTATION SELF HEALING</t>
  </si>
  <si>
    <t>MX7691571 - CIRCUIT SEGMENTATION SELF HEALING B</t>
  </si>
  <si>
    <t>MX7691572 - CIRCUIT SEGMENTATION SELF HEALING B</t>
  </si>
  <si>
    <t>MX7691573 - CIRCUIT SEGMENTATION SELF HEALING W</t>
  </si>
  <si>
    <t>MX8452443 - TBC D-LINE PORTION: SEGMENTATION OF</t>
  </si>
  <si>
    <t>MX8452455 - TBC D-LINE PORTION:SOGHANDSWHITETOW</t>
  </si>
  <si>
    <t>MX8452462 - TBC D-LINE PORTION:SOGOAKBROOKDONA</t>
  </si>
  <si>
    <t>MX8452466 - TBC D-LINE PORTION:SOGOAKBROOKDO</t>
  </si>
  <si>
    <t>MX8452468 - TBC D-LINE PORTION:SOGOAKBROOKDONA</t>
  </si>
  <si>
    <t>MX8452471 - TBC D-LINE PORTION:SOGOAKBROOKDONA</t>
  </si>
  <si>
    <t>MX8804068 - REMOVE CABLE FOR GRANT CAP BANK - D</t>
  </si>
  <si>
    <t>MX9064744 - WILDER 43 RT9 OVERHEAD WORK - SOG D</t>
  </si>
  <si>
    <t>MX9210067 - BELLEVUE 43 RECO - KYLES LN - SOG -</t>
  </si>
  <si>
    <t>MX9210584 - WILDER 42 ROW REM - SOG DKY2020</t>
  </si>
  <si>
    <t>MX9412214 - 20BN-1300 - SWITCHGEAR MANUAL OTHER</t>
  </si>
  <si>
    <t>MX9412328 - 20BN-1298 - SWITCHGEAR MANUAL OTHER</t>
  </si>
  <si>
    <t>MX9769240 - DRY RIDGE SUB EXPANSION - FALL 2021</t>
  </si>
  <si>
    <t>MX9916982 - DONALDSON 46 UG EXITS CONDUCTOR - D</t>
  </si>
  <si>
    <t>MX9917129 - DONALDSON 48 UG EXITS CONDUIT - DKY</t>
  </si>
  <si>
    <t>MX9917170 - DONALDSON 48 UG EXITS CONDUCTOR - D</t>
  </si>
  <si>
    <t>MXA113380 - MXCONV-DONALDSON INSTL UG CABLE DKY</t>
  </si>
  <si>
    <t>MXA120786 - DONALDSON 45/47 EXT</t>
  </si>
  <si>
    <t>MXA701477 - TBC 2410045A: FLORENCE 45 25BN-507</t>
  </si>
  <si>
    <t>SG430C - AERO PKWY INSTL OH</t>
  </si>
  <si>
    <t>SG438DOTS - DISTRIBUTION OPERATOR TRAINING SIM</t>
  </si>
  <si>
    <t>SG438LIC - SG DEK YFA DEVICE LICENSES</t>
  </si>
  <si>
    <t>SG842RCR - DEK RECLOSURE CONTROL REPLACEMENT</t>
  </si>
  <si>
    <t>SGGENSWKY - DEK SWITCHGEAR UPGRADES-AUTOMATION</t>
  </si>
  <si>
    <t>SGGIPMGT - SG GIP MANAGEMENT ALLOCATION</t>
  </si>
  <si>
    <t>SGSELFKY - DEK SEGMENTATION &amp; AUTOMATION</t>
  </si>
  <si>
    <t>GIP: Self Optimizing Grid Total</t>
  </si>
  <si>
    <t xml:space="preserve">2 Includes Communication and Enterprise System </t>
  </si>
  <si>
    <r>
      <t xml:space="preserve">GS Technology </t>
    </r>
    <r>
      <rPr>
        <vertAlign val="superscript"/>
        <sz val="10"/>
        <color rgb="FF000000"/>
        <rFont val="Arial"/>
        <family val="2"/>
      </rPr>
      <t>2</t>
    </r>
  </si>
  <si>
    <t>GS Technology</t>
  </si>
  <si>
    <t>GS SOG</t>
  </si>
  <si>
    <t>Self Optimizing Grid</t>
  </si>
  <si>
    <t>FERC 107</t>
  </si>
  <si>
    <t>FERC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</si>
</sst>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,,"/>
  </numFmts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vertAlign val="superscript"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5" fillId="0" borderId="1" xfId="0" applyFont="1" applyBorder="1"/>
    <xf numFmtId="0" fontId="5" fillId="2" borderId="1" xfId="0" applyFont="1" applyFill="1" applyBorder="1"/>
    <xf numFmtId="4" fontId="0" fillId="0" borderId="2" xfId="1" applyNumberFormat="1" applyFont="1" applyBorder="1"/>
    <xf numFmtId="4" fontId="0" fillId="2" borderId="2" xfId="1" applyNumberFormat="1" applyFont="1" applyFill="1" applyBorder="1"/>
    <xf numFmtId="0" fontId="6" fillId="0" borderId="0" xfId="3" applyFont="1"/>
    <xf numFmtId="0" fontId="6" fillId="0" borderId="0" xfId="3" applyFont="1" applyAlignment="1">
      <alignment horizontal="center"/>
    </xf>
    <xf numFmtId="0" fontId="3" fillId="0" borderId="0" xfId="3"/>
    <xf numFmtId="0" fontId="3" fillId="0" borderId="0" xfId="3" applyAlignment="1">
      <alignment horizontal="center"/>
    </xf>
    <xf numFmtId="0" fontId="3" fillId="2" borderId="1" xfId="3" applyFill="1" applyBorder="1"/>
    <xf numFmtId="164" fontId="0" fillId="2" borderId="2" xfId="4" applyNumberFormat="1" applyFont="1" applyFill="1" applyBorder="1"/>
    <xf numFmtId="164" fontId="0" fillId="2" borderId="3" xfId="4" applyNumberFormat="1" applyFont="1" applyFill="1" applyBorder="1"/>
    <xf numFmtId="0" fontId="3" fillId="0" borderId="1" xfId="3" applyBorder="1"/>
    <xf numFmtId="164" fontId="0" fillId="0" borderId="2" xfId="4" applyNumberFormat="1" applyFont="1" applyBorder="1"/>
    <xf numFmtId="164" fontId="0" fillId="0" borderId="3" xfId="4" applyNumberFormat="1" applyFont="1" applyBorder="1"/>
    <xf numFmtId="0" fontId="8" fillId="0" borderId="0" xfId="3" applyFont="1"/>
    <xf numFmtId="0" fontId="4" fillId="0" borderId="0" xfId="3" applyFont="1"/>
    <xf numFmtId="0" fontId="7" fillId="0" borderId="0" xfId="3" applyFont="1"/>
    <xf numFmtId="0" fontId="3" fillId="0" borderId="1" xfId="3" applyFont="1" applyBorder="1"/>
    <xf numFmtId="0" fontId="12" fillId="0" borderId="0" xfId="3" applyFont="1"/>
    <xf numFmtId="0" fontId="11" fillId="0" borderId="0" xfId="6" applyFont="1"/>
    <xf numFmtId="0" fontId="11" fillId="3" borderId="0" xfId="6" applyFont="1" applyFill="1"/>
    <xf numFmtId="0" fontId="11" fillId="3" borderId="0" xfId="6" applyFont="1" applyFill="1" applyAlignment="1">
      <alignment horizontal="center"/>
    </xf>
    <xf numFmtId="0" fontId="11" fillId="3" borderId="4" xfId="6" applyFont="1" applyFill="1" applyBorder="1"/>
    <xf numFmtId="0" fontId="7" fillId="4" borderId="4" xfId="6" applyFont="1" applyFill="1" applyBorder="1"/>
    <xf numFmtId="0" fontId="11" fillId="3" borderId="4" xfId="6" applyFont="1" applyFill="1" applyBorder="1" applyAlignment="1">
      <alignment wrapText="1"/>
    </xf>
    <xf numFmtId="0" fontId="1" fillId="0" borderId="0" xfId="6"/>
    <xf numFmtId="43" fontId="1" fillId="0" borderId="0" xfId="6" applyNumberFormat="1"/>
    <xf numFmtId="43" fontId="11" fillId="0" borderId="0" xfId="6" applyNumberFormat="1" applyFont="1"/>
    <xf numFmtId="0" fontId="11" fillId="0" borderId="2" xfId="6" applyFont="1" applyBorder="1"/>
    <xf numFmtId="0" fontId="1" fillId="0" borderId="2" xfId="6" applyBorder="1"/>
    <xf numFmtId="43" fontId="1" fillId="0" borderId="2" xfId="6" applyNumberFormat="1" applyBorder="1"/>
    <xf numFmtId="43" fontId="11" fillId="0" borderId="2" xfId="6" applyNumberFormat="1" applyFont="1" applyBorder="1"/>
    <xf numFmtId="43" fontId="0" fillId="0" borderId="0" xfId="7" applyFont="1"/>
    <xf numFmtId="0" fontId="11" fillId="3" borderId="5" xfId="6" applyFont="1" applyFill="1" applyBorder="1"/>
    <xf numFmtId="43" fontId="11" fillId="3" borderId="5" xfId="8" applyNumberFormat="1" applyFont="1" applyFill="1" applyBorder="1"/>
    <xf numFmtId="0" fontId="11" fillId="3" borderId="1" xfId="6" applyFont="1" applyFill="1" applyBorder="1" applyAlignment="1">
      <alignment horizontal="center"/>
    </xf>
    <xf numFmtId="0" fontId="11" fillId="3" borderId="3" xfId="6" applyFont="1" applyFill="1" applyBorder="1" applyAlignment="1">
      <alignment horizontal="center"/>
    </xf>
    <xf numFmtId="0" fontId="11" fillId="3" borderId="2" xfId="6" applyFont="1" applyFill="1" applyBorder="1" applyAlignment="1">
      <alignment horizontal="center"/>
    </xf>
  </cellXfs>
  <cellStyles count="9">
    <cellStyle name="Comma" xfId="1" builtinId="3"/>
    <cellStyle name="Comma 2" xfId="4" xr:uid="{68BB5218-A4EE-418A-9D7C-386F3785FC40}"/>
    <cellStyle name="Comma 3" xfId="7" xr:uid="{97C403FF-F3FE-4D71-9135-7CCAD4B86A54}"/>
    <cellStyle name="Normal" xfId="0" builtinId="0"/>
    <cellStyle name="Normal 2" xfId="2" xr:uid="{00000000-0005-0000-0000-000002000000}"/>
    <cellStyle name="Normal 2 2" xfId="3" xr:uid="{3AFD33AD-9F8F-4056-B4A0-207C2E8DDEBF}"/>
    <cellStyle name="Normal 3" xfId="5" xr:uid="{C7BFBBFC-2257-455C-BF9F-1AE991C7AA1B}"/>
    <cellStyle name="Normal 3 2" xfId="8" xr:uid="{FD1E792C-739F-462E-A8EA-B8F014E9596E}"/>
    <cellStyle name="Normal 4" xfId="6" xr:uid="{FD4B871F-F3D2-4912-8507-10B2554E2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D68C-A7D6-4C65-A8A3-567921DE03B5}">
  <sheetPr>
    <tabColor theme="9" tint="0.59999389629810485"/>
    <pageSetUpPr fitToPage="1"/>
  </sheetPr>
  <dimension ref="A1:C14"/>
  <sheetViews>
    <sheetView tabSelected="1" view="pageLayout" zoomScaleNormal="110" workbookViewId="0">
      <selection activeCell="B18" sqref="B18"/>
    </sheetView>
  </sheetViews>
  <sheetFormatPr defaultColWidth="8.7109375" defaultRowHeight="12.75" x14ac:dyDescent="0.2"/>
  <cols>
    <col min="1" max="1" width="47.42578125" style="14" customWidth="1"/>
    <col min="2" max="2" width="25.5703125" style="14" customWidth="1"/>
    <col min="3" max="3" width="24" style="14" customWidth="1"/>
    <col min="4" max="16384" width="8.7109375" style="14"/>
  </cols>
  <sheetData>
    <row r="1" spans="1:3" ht="15.75" x14ac:dyDescent="0.25">
      <c r="A1" s="12" t="s">
        <v>3</v>
      </c>
      <c r="B1" s="13" t="s">
        <v>0</v>
      </c>
      <c r="C1" s="13" t="s">
        <v>1</v>
      </c>
    </row>
    <row r="2" spans="1:3" x14ac:dyDescent="0.2">
      <c r="A2" s="14" t="s">
        <v>2</v>
      </c>
      <c r="B2" s="15" t="s">
        <v>8</v>
      </c>
      <c r="C2" s="15" t="str">
        <f>B2</f>
        <v>April 2020 - September 2022</v>
      </c>
    </row>
    <row r="3" spans="1:3" x14ac:dyDescent="0.2">
      <c r="A3" s="16" t="s">
        <v>6</v>
      </c>
      <c r="B3" s="17">
        <f>SUM(B4:B7)</f>
        <v>32746304.440000013</v>
      </c>
      <c r="C3" s="18">
        <f>SUM(C4:C7)</f>
        <v>579306.52</v>
      </c>
    </row>
    <row r="4" spans="1:3" ht="14.25" x14ac:dyDescent="0.2">
      <c r="A4" s="19" t="s">
        <v>5</v>
      </c>
      <c r="B4" s="20">
        <f>'9 a Response Pt 2'!E15</f>
        <v>2551254.9800000009</v>
      </c>
      <c r="C4" s="21">
        <f>'9 a Response Pt 2'!S15</f>
        <v>278639.72000000003</v>
      </c>
    </row>
    <row r="5" spans="1:3" x14ac:dyDescent="0.2">
      <c r="A5" s="19" t="s">
        <v>9</v>
      </c>
      <c r="B5" s="20">
        <f>'9 a Response Pt 2'!E19</f>
        <v>100905.57000000007</v>
      </c>
      <c r="C5" s="21">
        <f>'9 a Response Pt 2'!S19</f>
        <v>792.20999999999185</v>
      </c>
    </row>
    <row r="6" spans="1:3" x14ac:dyDescent="0.2">
      <c r="A6" s="19" t="s">
        <v>306</v>
      </c>
      <c r="B6" s="20">
        <f>'9 a Response Pt 2'!E259</f>
        <v>19514432.79000001</v>
      </c>
      <c r="C6" s="21">
        <f>'9 a Response Pt 2'!S259</f>
        <v>55455.140000000007</v>
      </c>
    </row>
    <row r="7" spans="1:3" ht="18.75" customHeight="1" x14ac:dyDescent="0.2">
      <c r="A7" s="19" t="s">
        <v>303</v>
      </c>
      <c r="B7" s="20">
        <f>+'9 a Response Pt 2'!E97+'9 a Response Pt 2'!E64</f>
        <v>10579711.100000001</v>
      </c>
      <c r="C7" s="21">
        <f>+'9 a Response Pt 2'!S64+'9 a Response Pt 2'!S97</f>
        <v>244419.45</v>
      </c>
    </row>
    <row r="9" spans="1:3" x14ac:dyDescent="0.2">
      <c r="A9" s="22" t="s">
        <v>4</v>
      </c>
      <c r="B9" s="23"/>
    </row>
    <row r="10" spans="1:3" x14ac:dyDescent="0.2">
      <c r="A10" s="22" t="s">
        <v>302</v>
      </c>
    </row>
    <row r="11" spans="1:3" x14ac:dyDescent="0.2">
      <c r="A11" s="24"/>
    </row>
    <row r="12" spans="1:3" x14ac:dyDescent="0.2">
      <c r="A12" s="24"/>
    </row>
    <row r="14" spans="1:3" x14ac:dyDescent="0.2">
      <c r="A14" s="26"/>
    </row>
  </sheetData>
  <pageMargins left="1" right="0.7" top="1.5" bottom="0.75" header="0.75" footer="0.3"/>
  <pageSetup scale="91" orientation="portrait" r:id="rId1"/>
  <headerFooter>
    <oddHeader>&amp;R&amp;"Times New Roman,Bold"KyPSC Case No. 2022-00372
STAFF-DR-01-009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E7F5-CCDD-4551-9E75-21A49AAB624B}">
  <dimension ref="A1:T261"/>
  <sheetViews>
    <sheetView view="pageLayout" zoomScaleNormal="100" workbookViewId="0">
      <selection activeCell="B18" sqref="B18"/>
    </sheetView>
  </sheetViews>
  <sheetFormatPr defaultColWidth="9.140625" defaultRowHeight="15" x14ac:dyDescent="0.25"/>
  <cols>
    <col min="1" max="1" width="34.5703125" style="27" bestFit="1" customWidth="1"/>
    <col min="2" max="2" width="50.5703125" style="33" customWidth="1"/>
    <col min="3" max="4" width="14.5703125" style="33" customWidth="1"/>
    <col min="5" max="5" width="14.5703125" style="27" customWidth="1"/>
    <col min="6" max="6" width="14" style="33" bestFit="1" customWidth="1"/>
    <col min="7" max="7" width="10" style="33" bestFit="1" customWidth="1"/>
    <col min="8" max="8" width="12.85546875" style="33" bestFit="1" customWidth="1"/>
    <col min="9" max="9" width="14" style="33" bestFit="1" customWidth="1"/>
    <col min="10" max="10" width="11.7109375" style="33" bestFit="1" customWidth="1"/>
    <col min="11" max="11" width="13.42578125" style="33" bestFit="1" customWidth="1"/>
    <col min="12" max="12" width="14.28515625" style="33" bestFit="1" customWidth="1"/>
    <col min="13" max="13" width="11.7109375" style="33" bestFit="1" customWidth="1"/>
    <col min="14" max="14" width="13.5703125" style="33" bestFit="1" customWidth="1"/>
    <col min="15" max="15" width="10" style="33" bestFit="1" customWidth="1"/>
    <col min="16" max="16" width="10.28515625" style="33" bestFit="1" customWidth="1"/>
    <col min="17" max="17" width="10" style="33" bestFit="1" customWidth="1"/>
    <col min="18" max="18" width="11.42578125" style="33" bestFit="1" customWidth="1"/>
    <col min="19" max="19" width="12.28515625" style="27" bestFit="1" customWidth="1"/>
    <col min="20" max="20" width="14.28515625" style="33" bestFit="1" customWidth="1"/>
    <col min="21" max="16384" width="9.140625" style="33"/>
  </cols>
  <sheetData>
    <row r="1" spans="1:20" s="27" customFormat="1" x14ac:dyDescent="0.25">
      <c r="A1" s="27" t="s">
        <v>10</v>
      </c>
    </row>
    <row r="2" spans="1:20" s="27" customFormat="1" x14ac:dyDescent="0.25">
      <c r="A2" s="28"/>
      <c r="B2" s="28"/>
      <c r="C2" s="43" t="s">
        <v>0</v>
      </c>
      <c r="D2" s="44"/>
      <c r="E2" s="28" t="s">
        <v>11</v>
      </c>
      <c r="F2" s="43" t="s">
        <v>1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4"/>
      <c r="S2" s="29" t="s">
        <v>12</v>
      </c>
      <c r="T2" s="29" t="s">
        <v>13</v>
      </c>
    </row>
    <row r="3" spans="1:20" s="27" customFormat="1" x14ac:dyDescent="0.25">
      <c r="A3" s="28"/>
      <c r="B3" s="28"/>
      <c r="C3" s="30"/>
      <c r="D3" s="30"/>
      <c r="E3" s="30"/>
      <c r="F3" s="30" t="s">
        <v>14</v>
      </c>
      <c r="G3" s="30" t="s">
        <v>15</v>
      </c>
      <c r="H3" s="30" t="s">
        <v>16</v>
      </c>
      <c r="I3" s="30" t="s">
        <v>17</v>
      </c>
      <c r="J3" s="30" t="s">
        <v>18</v>
      </c>
      <c r="K3" s="30" t="s">
        <v>19</v>
      </c>
      <c r="L3" s="30" t="s">
        <v>20</v>
      </c>
      <c r="M3" s="30" t="s">
        <v>21</v>
      </c>
      <c r="N3" s="30" t="s">
        <v>22</v>
      </c>
      <c r="O3" s="30" t="s">
        <v>23</v>
      </c>
      <c r="P3" s="30" t="s">
        <v>24</v>
      </c>
      <c r="Q3" s="30" t="s">
        <v>25</v>
      </c>
      <c r="R3" s="30" t="s">
        <v>26</v>
      </c>
      <c r="S3" s="28"/>
      <c r="T3" s="28"/>
    </row>
    <row r="4" spans="1:20" s="27" customFormat="1" ht="45" x14ac:dyDescent="0.25">
      <c r="A4" s="31" t="s">
        <v>27</v>
      </c>
      <c r="B4" s="30" t="s">
        <v>28</v>
      </c>
      <c r="C4" s="30" t="s">
        <v>307</v>
      </c>
      <c r="D4" s="30" t="s">
        <v>308</v>
      </c>
      <c r="E4" s="32"/>
      <c r="F4" s="32" t="s">
        <v>29</v>
      </c>
      <c r="G4" s="32" t="s">
        <v>30</v>
      </c>
      <c r="H4" s="32" t="s">
        <v>31</v>
      </c>
      <c r="I4" s="32" t="s">
        <v>32</v>
      </c>
      <c r="J4" s="32" t="s">
        <v>33</v>
      </c>
      <c r="K4" s="32" t="s">
        <v>34</v>
      </c>
      <c r="L4" s="32" t="s">
        <v>35</v>
      </c>
      <c r="M4" s="32" t="s">
        <v>36</v>
      </c>
      <c r="N4" s="32" t="s">
        <v>37</v>
      </c>
      <c r="O4" s="32" t="s">
        <v>38</v>
      </c>
      <c r="P4" s="32" t="s">
        <v>39</v>
      </c>
      <c r="Q4" s="32" t="s">
        <v>40</v>
      </c>
      <c r="R4" s="32" t="s">
        <v>41</v>
      </c>
      <c r="S4" s="30"/>
      <c r="T4" s="30"/>
    </row>
    <row r="5" spans="1:20" x14ac:dyDescent="0.25">
      <c r="A5" s="27" t="s">
        <v>42</v>
      </c>
      <c r="B5" s="33" t="s">
        <v>43</v>
      </c>
      <c r="C5" s="34">
        <v>214786.27000000022</v>
      </c>
      <c r="D5" s="34"/>
      <c r="E5" s="35">
        <v>214786.27000000022</v>
      </c>
      <c r="F5" s="34"/>
      <c r="G5" s="34"/>
      <c r="H5" s="34"/>
      <c r="I5" s="34"/>
      <c r="J5" s="34">
        <v>20099.38</v>
      </c>
      <c r="K5" s="34"/>
      <c r="L5" s="34"/>
      <c r="M5" s="34"/>
      <c r="N5" s="34"/>
      <c r="O5" s="34"/>
      <c r="P5" s="34"/>
      <c r="Q5" s="34"/>
      <c r="R5" s="34">
        <v>185.07</v>
      </c>
      <c r="S5" s="35">
        <v>20284.45</v>
      </c>
      <c r="T5" s="34">
        <f>S5+E5</f>
        <v>235070.72000000023</v>
      </c>
    </row>
    <row r="6" spans="1:20" x14ac:dyDescent="0.25">
      <c r="B6" s="33" t="s">
        <v>44</v>
      </c>
      <c r="C6" s="34">
        <v>2513.4900000000002</v>
      </c>
      <c r="D6" s="34"/>
      <c r="E6" s="35">
        <v>2513.4900000000002</v>
      </c>
      <c r="F6" s="34"/>
      <c r="G6" s="34"/>
      <c r="H6" s="34"/>
      <c r="I6" s="34"/>
      <c r="J6" s="34">
        <v>267.27999999999997</v>
      </c>
      <c r="K6" s="34"/>
      <c r="L6" s="34"/>
      <c r="M6" s="34"/>
      <c r="N6" s="34"/>
      <c r="O6" s="34"/>
      <c r="P6" s="34"/>
      <c r="Q6" s="34"/>
      <c r="R6" s="34"/>
      <c r="S6" s="35">
        <v>267.27999999999997</v>
      </c>
      <c r="T6" s="34">
        <f t="shared" ref="T6:T69" si="0">S6+E6</f>
        <v>2780.7700000000004</v>
      </c>
    </row>
    <row r="7" spans="1:20" x14ac:dyDescent="0.25">
      <c r="B7" s="33" t="s">
        <v>45</v>
      </c>
      <c r="C7" s="34">
        <v>1430891.4000000001</v>
      </c>
      <c r="D7" s="34"/>
      <c r="E7" s="35">
        <v>1430891.4000000001</v>
      </c>
      <c r="F7" s="34"/>
      <c r="G7" s="34">
        <v>49.85</v>
      </c>
      <c r="H7" s="34">
        <v>121.2</v>
      </c>
      <c r="I7" s="34"/>
      <c r="J7" s="34">
        <v>138205.26999999999</v>
      </c>
      <c r="K7" s="34"/>
      <c r="L7" s="34"/>
      <c r="M7" s="34"/>
      <c r="N7" s="34"/>
      <c r="O7" s="34"/>
      <c r="P7" s="34"/>
      <c r="Q7" s="34"/>
      <c r="R7" s="34">
        <v>2401.89</v>
      </c>
      <c r="S7" s="35">
        <v>140778.21</v>
      </c>
      <c r="T7" s="34">
        <f t="shared" si="0"/>
        <v>1571669.61</v>
      </c>
    </row>
    <row r="8" spans="1:20" x14ac:dyDescent="0.25">
      <c r="B8" s="33" t="s">
        <v>46</v>
      </c>
      <c r="C8" s="34"/>
      <c r="D8" s="34"/>
      <c r="E8" s="35">
        <v>0</v>
      </c>
      <c r="F8" s="34"/>
      <c r="G8" s="34"/>
      <c r="H8" s="34"/>
      <c r="I8" s="34"/>
      <c r="J8" s="34">
        <v>719.92</v>
      </c>
      <c r="K8" s="34"/>
      <c r="L8" s="34"/>
      <c r="M8" s="34"/>
      <c r="N8" s="34"/>
      <c r="O8" s="34"/>
      <c r="P8" s="34"/>
      <c r="Q8" s="34"/>
      <c r="R8" s="34"/>
      <c r="S8" s="35">
        <v>719.92</v>
      </c>
      <c r="T8" s="34">
        <f t="shared" si="0"/>
        <v>719.92</v>
      </c>
    </row>
    <row r="9" spans="1:20" x14ac:dyDescent="0.25">
      <c r="B9" s="33" t="s">
        <v>47</v>
      </c>
      <c r="C9" s="34">
        <v>45614.380000000012</v>
      </c>
      <c r="D9" s="34"/>
      <c r="E9" s="35">
        <v>45614.380000000012</v>
      </c>
      <c r="F9" s="34"/>
      <c r="G9" s="34"/>
      <c r="H9" s="34"/>
      <c r="I9" s="34"/>
      <c r="J9" s="34">
        <v>3769.63</v>
      </c>
      <c r="K9" s="34"/>
      <c r="L9" s="34"/>
      <c r="M9" s="34"/>
      <c r="N9" s="34"/>
      <c r="O9" s="34"/>
      <c r="P9" s="34"/>
      <c r="Q9" s="34"/>
      <c r="R9" s="34"/>
      <c r="S9" s="35">
        <v>3769.63</v>
      </c>
      <c r="T9" s="34">
        <f t="shared" si="0"/>
        <v>49384.010000000009</v>
      </c>
    </row>
    <row r="10" spans="1:20" x14ac:dyDescent="0.25">
      <c r="B10" s="33" t="s">
        <v>48</v>
      </c>
      <c r="C10" s="34">
        <v>927535.5900000002</v>
      </c>
      <c r="D10" s="34"/>
      <c r="E10" s="35">
        <v>927535.5900000002</v>
      </c>
      <c r="F10" s="34"/>
      <c r="G10" s="34"/>
      <c r="H10" s="34"/>
      <c r="I10" s="34"/>
      <c r="J10" s="34">
        <v>105610.71</v>
      </c>
      <c r="K10" s="34"/>
      <c r="L10" s="34"/>
      <c r="M10" s="34"/>
      <c r="N10" s="34">
        <v>24.26</v>
      </c>
      <c r="O10" s="34">
        <v>38.99</v>
      </c>
      <c r="P10" s="34">
        <v>2.88</v>
      </c>
      <c r="Q10" s="34"/>
      <c r="R10" s="34">
        <v>429.48</v>
      </c>
      <c r="S10" s="35">
        <v>106106.32</v>
      </c>
      <c r="T10" s="34">
        <f t="shared" si="0"/>
        <v>1033641.9100000001</v>
      </c>
    </row>
    <row r="11" spans="1:20" x14ac:dyDescent="0.25">
      <c r="B11" s="33" t="s">
        <v>49</v>
      </c>
      <c r="C11" s="34">
        <v>-213107.41000000038</v>
      </c>
      <c r="D11" s="34"/>
      <c r="E11" s="35">
        <v>-213107.41000000038</v>
      </c>
      <c r="F11" s="34"/>
      <c r="G11" s="34">
        <v>-49.85</v>
      </c>
      <c r="H11" s="34"/>
      <c r="I11" s="34"/>
      <c r="J11" s="34">
        <v>-27371.31</v>
      </c>
      <c r="K11" s="34"/>
      <c r="L11" s="34"/>
      <c r="M11" s="34"/>
      <c r="N11" s="34"/>
      <c r="O11" s="34"/>
      <c r="P11" s="34"/>
      <c r="Q11" s="34"/>
      <c r="R11" s="34">
        <v>-1562.12</v>
      </c>
      <c r="S11" s="35">
        <v>-28983.279999999999</v>
      </c>
      <c r="T11" s="34">
        <f t="shared" si="0"/>
        <v>-242090.69000000038</v>
      </c>
    </row>
    <row r="12" spans="1:20" x14ac:dyDescent="0.25">
      <c r="B12" s="33" t="s">
        <v>50</v>
      </c>
      <c r="C12" s="34">
        <v>37960.239999999998</v>
      </c>
      <c r="D12" s="34"/>
      <c r="E12" s="35">
        <v>37960.239999999998</v>
      </c>
      <c r="F12" s="34"/>
      <c r="G12" s="34"/>
      <c r="H12" s="34"/>
      <c r="I12" s="34"/>
      <c r="J12" s="34">
        <v>3591.57</v>
      </c>
      <c r="K12" s="34"/>
      <c r="L12" s="34"/>
      <c r="M12" s="34">
        <v>2.4500000000000002</v>
      </c>
      <c r="N12" s="34"/>
      <c r="O12" s="34"/>
      <c r="P12" s="34"/>
      <c r="Q12" s="34"/>
      <c r="R12" s="34"/>
      <c r="S12" s="35">
        <v>3594.02</v>
      </c>
      <c r="T12" s="34">
        <f t="shared" si="0"/>
        <v>41554.259999999995</v>
      </c>
    </row>
    <row r="13" spans="1:20" x14ac:dyDescent="0.25">
      <c r="B13" s="33" t="s">
        <v>51</v>
      </c>
      <c r="C13" s="34"/>
      <c r="D13" s="34"/>
      <c r="E13" s="35">
        <v>0</v>
      </c>
      <c r="F13" s="34"/>
      <c r="G13" s="34"/>
      <c r="H13" s="34"/>
      <c r="I13" s="34"/>
      <c r="J13" s="34">
        <v>20282.91</v>
      </c>
      <c r="K13" s="34"/>
      <c r="L13" s="34"/>
      <c r="M13" s="34"/>
      <c r="N13" s="34"/>
      <c r="O13" s="34"/>
      <c r="P13" s="34"/>
      <c r="Q13" s="34"/>
      <c r="R13" s="34">
        <v>358.04</v>
      </c>
      <c r="S13" s="35">
        <v>20640.95</v>
      </c>
      <c r="T13" s="34">
        <f t="shared" si="0"/>
        <v>20640.95</v>
      </c>
    </row>
    <row r="14" spans="1:20" x14ac:dyDescent="0.25">
      <c r="B14" s="33" t="s">
        <v>52</v>
      </c>
      <c r="C14" s="34">
        <v>105061.02000000003</v>
      </c>
      <c r="D14" s="34"/>
      <c r="E14" s="35">
        <v>105061.02000000003</v>
      </c>
      <c r="F14" s="34"/>
      <c r="G14" s="34"/>
      <c r="H14" s="34"/>
      <c r="I14" s="34"/>
      <c r="J14" s="34">
        <v>11425.37</v>
      </c>
      <c r="K14" s="34"/>
      <c r="L14" s="34"/>
      <c r="M14" s="34"/>
      <c r="N14" s="34"/>
      <c r="O14" s="34"/>
      <c r="P14" s="34"/>
      <c r="Q14" s="34"/>
      <c r="R14" s="34">
        <v>36.85</v>
      </c>
      <c r="S14" s="35">
        <v>11462.22</v>
      </c>
      <c r="T14" s="34">
        <f t="shared" si="0"/>
        <v>116523.24000000003</v>
      </c>
    </row>
    <row r="15" spans="1:20" x14ac:dyDescent="0.25">
      <c r="A15" s="36" t="s">
        <v>53</v>
      </c>
      <c r="B15" s="37"/>
      <c r="C15" s="38">
        <f>SUM(C5:C14)</f>
        <v>2551254.9800000009</v>
      </c>
      <c r="D15" s="38">
        <f t="shared" ref="D15:T15" si="1">SUM(D5:D14)</f>
        <v>0</v>
      </c>
      <c r="E15" s="39">
        <f t="shared" si="1"/>
        <v>2551254.9800000009</v>
      </c>
      <c r="F15" s="38">
        <f t="shared" si="1"/>
        <v>0</v>
      </c>
      <c r="G15" s="38">
        <f t="shared" si="1"/>
        <v>0</v>
      </c>
      <c r="H15" s="38">
        <f t="shared" si="1"/>
        <v>121.2</v>
      </c>
      <c r="I15" s="38">
        <f t="shared" si="1"/>
        <v>0</v>
      </c>
      <c r="J15" s="38">
        <f t="shared" si="1"/>
        <v>276600.73</v>
      </c>
      <c r="K15" s="38">
        <f t="shared" si="1"/>
        <v>0</v>
      </c>
      <c r="L15" s="38">
        <f t="shared" si="1"/>
        <v>0</v>
      </c>
      <c r="M15" s="38">
        <f t="shared" si="1"/>
        <v>2.4500000000000002</v>
      </c>
      <c r="N15" s="38">
        <f t="shared" si="1"/>
        <v>24.26</v>
      </c>
      <c r="O15" s="38">
        <f t="shared" si="1"/>
        <v>38.99</v>
      </c>
      <c r="P15" s="38">
        <f t="shared" si="1"/>
        <v>2.88</v>
      </c>
      <c r="Q15" s="38">
        <f t="shared" si="1"/>
        <v>0</v>
      </c>
      <c r="R15" s="38">
        <f t="shared" si="1"/>
        <v>1849.21</v>
      </c>
      <c r="S15" s="39">
        <f t="shared" si="1"/>
        <v>278639.72000000003</v>
      </c>
      <c r="T15" s="38">
        <f t="shared" si="1"/>
        <v>2829894.7</v>
      </c>
    </row>
    <row r="16" spans="1:20" x14ac:dyDescent="0.25">
      <c r="A16" s="27" t="s">
        <v>54</v>
      </c>
      <c r="B16" s="33" t="s">
        <v>55</v>
      </c>
      <c r="C16" s="34">
        <v>1532952.85</v>
      </c>
      <c r="D16" s="34">
        <v>-65.75</v>
      </c>
      <c r="E16" s="35">
        <v>1532887.1</v>
      </c>
      <c r="F16" s="34"/>
      <c r="G16" s="34"/>
      <c r="H16" s="34"/>
      <c r="I16" s="34"/>
      <c r="J16" s="34">
        <v>52418.1</v>
      </c>
      <c r="K16" s="34">
        <v>45499.17</v>
      </c>
      <c r="L16" s="34">
        <v>53.88</v>
      </c>
      <c r="M16" s="34"/>
      <c r="N16" s="34"/>
      <c r="O16" s="34"/>
      <c r="P16" s="34"/>
      <c r="Q16" s="34"/>
      <c r="R16" s="34">
        <v>6002.97</v>
      </c>
      <c r="S16" s="35">
        <v>103974.12</v>
      </c>
      <c r="T16" s="34">
        <f t="shared" si="0"/>
        <v>1636861.2200000002</v>
      </c>
    </row>
    <row r="17" spans="1:20" x14ac:dyDescent="0.25">
      <c r="B17" s="33" t="s">
        <v>56</v>
      </c>
      <c r="C17" s="34">
        <v>75895.189999999959</v>
      </c>
      <c r="D17" s="34"/>
      <c r="E17" s="35">
        <v>75895.189999999959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T17" s="34">
        <f t="shared" si="0"/>
        <v>75895.189999999959</v>
      </c>
    </row>
    <row r="18" spans="1:20" x14ac:dyDescent="0.25">
      <c r="B18" s="33" t="s">
        <v>57</v>
      </c>
      <c r="C18" s="34">
        <v>-1507876.72</v>
      </c>
      <c r="D18" s="34"/>
      <c r="E18" s="35">
        <v>-1507876.72</v>
      </c>
      <c r="F18" s="34"/>
      <c r="G18" s="34"/>
      <c r="H18" s="34"/>
      <c r="I18" s="34"/>
      <c r="J18" s="34">
        <v>-52249.71</v>
      </c>
      <c r="K18" s="34">
        <v>-44940.22</v>
      </c>
      <c r="L18" s="34"/>
      <c r="M18" s="34"/>
      <c r="N18" s="34"/>
      <c r="O18" s="34"/>
      <c r="P18" s="34"/>
      <c r="Q18" s="34"/>
      <c r="R18" s="34">
        <v>-5991.98</v>
      </c>
      <c r="S18" s="35">
        <v>-103181.91</v>
      </c>
      <c r="T18" s="34">
        <f t="shared" si="0"/>
        <v>-1611058.63</v>
      </c>
    </row>
    <row r="19" spans="1:20" x14ac:dyDescent="0.25">
      <c r="A19" s="36" t="s">
        <v>58</v>
      </c>
      <c r="B19" s="37"/>
      <c r="C19" s="38">
        <f>SUM(C16:C18)</f>
        <v>100971.32000000007</v>
      </c>
      <c r="D19" s="38">
        <f t="shared" ref="D19:T19" si="2">SUM(D16:D18)</f>
        <v>-65.75</v>
      </c>
      <c r="E19" s="39">
        <f t="shared" si="2"/>
        <v>100905.57000000007</v>
      </c>
      <c r="F19" s="38">
        <f t="shared" si="2"/>
        <v>0</v>
      </c>
      <c r="G19" s="38">
        <f t="shared" si="2"/>
        <v>0</v>
      </c>
      <c r="H19" s="38">
        <f t="shared" si="2"/>
        <v>0</v>
      </c>
      <c r="I19" s="38">
        <f t="shared" si="2"/>
        <v>0</v>
      </c>
      <c r="J19" s="38">
        <f t="shared" si="2"/>
        <v>168.38999999999942</v>
      </c>
      <c r="K19" s="38">
        <f t="shared" si="2"/>
        <v>558.94999999999709</v>
      </c>
      <c r="L19" s="38">
        <f t="shared" si="2"/>
        <v>53.88</v>
      </c>
      <c r="M19" s="38">
        <f t="shared" si="2"/>
        <v>0</v>
      </c>
      <c r="N19" s="38">
        <f t="shared" si="2"/>
        <v>0</v>
      </c>
      <c r="O19" s="38">
        <f t="shared" si="2"/>
        <v>0</v>
      </c>
      <c r="P19" s="38">
        <f t="shared" si="2"/>
        <v>0</v>
      </c>
      <c r="Q19" s="38">
        <f t="shared" si="2"/>
        <v>0</v>
      </c>
      <c r="R19" s="38">
        <f t="shared" si="2"/>
        <v>10.990000000000691</v>
      </c>
      <c r="S19" s="39">
        <f t="shared" si="2"/>
        <v>792.20999999999185</v>
      </c>
      <c r="T19" s="38">
        <f t="shared" si="2"/>
        <v>101697.78000000026</v>
      </c>
    </row>
    <row r="20" spans="1:20" x14ac:dyDescent="0.25">
      <c r="A20" s="27" t="s">
        <v>59</v>
      </c>
      <c r="B20" s="33" t="s">
        <v>60</v>
      </c>
      <c r="C20" s="34">
        <v>95830.810000000041</v>
      </c>
      <c r="D20" s="34"/>
      <c r="E20" s="35">
        <v>95830.810000000041</v>
      </c>
      <c r="F20" s="34"/>
      <c r="G20" s="34"/>
      <c r="H20" s="34"/>
      <c r="I20" s="34"/>
      <c r="J20" s="34">
        <v>2054.4</v>
      </c>
      <c r="K20" s="34"/>
      <c r="L20" s="34"/>
      <c r="M20" s="34"/>
      <c r="N20" s="34">
        <v>22.64</v>
      </c>
      <c r="O20" s="34"/>
      <c r="P20" s="34"/>
      <c r="Q20" s="34">
        <v>129.61000000000001</v>
      </c>
      <c r="R20" s="34"/>
      <c r="S20" s="35">
        <v>2206.65</v>
      </c>
      <c r="T20" s="34">
        <f t="shared" si="0"/>
        <v>98037.460000000036</v>
      </c>
    </row>
    <row r="21" spans="1:20" x14ac:dyDescent="0.25">
      <c r="B21" s="33" t="s">
        <v>61</v>
      </c>
      <c r="C21" s="34">
        <v>1555514.6800000004</v>
      </c>
      <c r="D21" s="34">
        <v>74325.510000000038</v>
      </c>
      <c r="E21" s="35">
        <v>1629840.1900000004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5"/>
      <c r="T21" s="34">
        <f t="shared" si="0"/>
        <v>1629840.1900000004</v>
      </c>
    </row>
    <row r="22" spans="1:20" x14ac:dyDescent="0.25">
      <c r="B22" s="33" t="s">
        <v>62</v>
      </c>
      <c r="C22" s="34">
        <v>14287.18</v>
      </c>
      <c r="D22" s="34"/>
      <c r="E22" s="35">
        <v>14287.18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  <c r="T22" s="34">
        <f t="shared" si="0"/>
        <v>14287.18</v>
      </c>
    </row>
    <row r="23" spans="1:20" x14ac:dyDescent="0.25">
      <c r="B23" s="33" t="s">
        <v>63</v>
      </c>
      <c r="C23" s="34">
        <v>17755.95</v>
      </c>
      <c r="D23" s="34"/>
      <c r="E23" s="35">
        <v>17755.95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4">
        <f t="shared" si="0"/>
        <v>17755.95</v>
      </c>
    </row>
    <row r="24" spans="1:20" x14ac:dyDescent="0.25">
      <c r="B24" s="33" t="s">
        <v>64</v>
      </c>
      <c r="C24" s="34">
        <v>6750</v>
      </c>
      <c r="D24" s="34"/>
      <c r="E24" s="35">
        <v>6750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34">
        <f t="shared" si="0"/>
        <v>6750</v>
      </c>
    </row>
    <row r="25" spans="1:20" x14ac:dyDescent="0.25">
      <c r="B25" s="33" t="s">
        <v>65</v>
      </c>
      <c r="C25" s="34">
        <v>-6.17</v>
      </c>
      <c r="D25" s="34"/>
      <c r="E25" s="35">
        <v>-6.17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34">
        <f t="shared" si="0"/>
        <v>-6.17</v>
      </c>
    </row>
    <row r="26" spans="1:20" x14ac:dyDescent="0.25">
      <c r="B26" s="33" t="s">
        <v>66</v>
      </c>
      <c r="C26" s="34">
        <v>124984.08999999998</v>
      </c>
      <c r="D26" s="34"/>
      <c r="E26" s="35">
        <v>124984.08999999998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5"/>
      <c r="T26" s="34">
        <f t="shared" si="0"/>
        <v>124984.08999999998</v>
      </c>
    </row>
    <row r="27" spans="1:20" x14ac:dyDescent="0.25">
      <c r="B27" s="33" t="s">
        <v>67</v>
      </c>
      <c r="C27" s="34">
        <v>122067.13</v>
      </c>
      <c r="D27" s="34"/>
      <c r="E27" s="35">
        <v>122067.13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5"/>
      <c r="T27" s="34">
        <f t="shared" si="0"/>
        <v>122067.13</v>
      </c>
    </row>
    <row r="28" spans="1:20" x14ac:dyDescent="0.25">
      <c r="B28" s="33" t="s">
        <v>68</v>
      </c>
      <c r="C28" s="34">
        <v>111166.86</v>
      </c>
      <c r="D28" s="34"/>
      <c r="E28" s="35">
        <v>111166.86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5"/>
      <c r="T28" s="34">
        <f t="shared" si="0"/>
        <v>111166.86</v>
      </c>
    </row>
    <row r="29" spans="1:20" x14ac:dyDescent="0.25">
      <c r="B29" s="33" t="s">
        <v>69</v>
      </c>
      <c r="C29" s="34">
        <v>123428.25</v>
      </c>
      <c r="D29" s="34"/>
      <c r="E29" s="35">
        <v>123428.25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5"/>
      <c r="T29" s="34">
        <f t="shared" si="0"/>
        <v>123428.25</v>
      </c>
    </row>
    <row r="30" spans="1:20" x14ac:dyDescent="0.25">
      <c r="B30" s="33" t="s">
        <v>70</v>
      </c>
      <c r="C30" s="34">
        <v>147452.33999999997</v>
      </c>
      <c r="D30" s="34"/>
      <c r="E30" s="35">
        <v>147452.33999999997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  <c r="T30" s="34">
        <f t="shared" si="0"/>
        <v>147452.33999999997</v>
      </c>
    </row>
    <row r="31" spans="1:20" x14ac:dyDescent="0.25">
      <c r="B31" s="33" t="s">
        <v>71</v>
      </c>
      <c r="C31" s="34">
        <v>47843.219999999994</v>
      </c>
      <c r="D31" s="34"/>
      <c r="E31" s="35">
        <v>47843.219999999994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5"/>
      <c r="T31" s="34">
        <f t="shared" si="0"/>
        <v>47843.219999999994</v>
      </c>
    </row>
    <row r="32" spans="1:20" x14ac:dyDescent="0.25">
      <c r="B32" s="33" t="s">
        <v>72</v>
      </c>
      <c r="C32" s="34">
        <v>789669.61999999976</v>
      </c>
      <c r="D32" s="34"/>
      <c r="E32" s="35">
        <v>789669.61999999976</v>
      </c>
      <c r="F32" s="34"/>
      <c r="G32" s="34"/>
      <c r="H32" s="34"/>
      <c r="I32" s="34"/>
      <c r="J32" s="34">
        <v>2372.9299999999998</v>
      </c>
      <c r="K32" s="34"/>
      <c r="L32" s="34"/>
      <c r="M32" s="34"/>
      <c r="N32" s="34"/>
      <c r="O32" s="34"/>
      <c r="P32" s="34"/>
      <c r="Q32" s="34"/>
      <c r="R32" s="34"/>
      <c r="S32" s="35">
        <v>2372.9299999999998</v>
      </c>
      <c r="T32" s="34">
        <f t="shared" si="0"/>
        <v>792042.54999999981</v>
      </c>
    </row>
    <row r="33" spans="2:20" x14ac:dyDescent="0.25">
      <c r="B33" s="33" t="s">
        <v>73</v>
      </c>
      <c r="C33" s="34">
        <v>5680.71</v>
      </c>
      <c r="D33" s="34"/>
      <c r="E33" s="35">
        <v>5680.71</v>
      </c>
      <c r="F33" s="34"/>
      <c r="G33" s="34"/>
      <c r="H33" s="34"/>
      <c r="I33" s="34"/>
      <c r="J33" s="34">
        <v>994.09</v>
      </c>
      <c r="K33" s="34"/>
      <c r="L33" s="34"/>
      <c r="M33" s="34"/>
      <c r="N33" s="34"/>
      <c r="O33" s="34">
        <v>0.73</v>
      </c>
      <c r="P33" s="34"/>
      <c r="Q33" s="34"/>
      <c r="R33" s="34"/>
      <c r="S33" s="35">
        <v>994.82</v>
      </c>
      <c r="T33" s="34">
        <f t="shared" si="0"/>
        <v>6675.53</v>
      </c>
    </row>
    <row r="34" spans="2:20" x14ac:dyDescent="0.25">
      <c r="B34" s="33" t="s">
        <v>74</v>
      </c>
      <c r="C34" s="34"/>
      <c r="D34" s="34"/>
      <c r="E34" s="35">
        <v>0</v>
      </c>
      <c r="F34" s="34"/>
      <c r="G34" s="34"/>
      <c r="H34" s="34"/>
      <c r="I34" s="34"/>
      <c r="J34" s="34">
        <v>20416.349999999999</v>
      </c>
      <c r="K34" s="34"/>
      <c r="L34" s="34"/>
      <c r="M34" s="34"/>
      <c r="N34" s="34"/>
      <c r="O34" s="34"/>
      <c r="P34" s="34"/>
      <c r="Q34" s="34"/>
      <c r="R34" s="34">
        <v>948.4</v>
      </c>
      <c r="S34" s="35">
        <v>21364.75</v>
      </c>
      <c r="T34" s="34">
        <f t="shared" si="0"/>
        <v>21364.75</v>
      </c>
    </row>
    <row r="35" spans="2:20" x14ac:dyDescent="0.25">
      <c r="B35" s="33" t="s">
        <v>75</v>
      </c>
      <c r="C35" s="34"/>
      <c r="D35" s="34"/>
      <c r="E35" s="35">
        <v>0</v>
      </c>
      <c r="F35" s="34"/>
      <c r="G35" s="34"/>
      <c r="H35" s="34"/>
      <c r="I35" s="34"/>
      <c r="J35" s="34">
        <v>14959.44</v>
      </c>
      <c r="K35" s="34"/>
      <c r="L35" s="34"/>
      <c r="M35" s="34"/>
      <c r="N35" s="34"/>
      <c r="O35" s="34"/>
      <c r="P35" s="34"/>
      <c r="Q35" s="34"/>
      <c r="R35" s="34">
        <v>1566.08</v>
      </c>
      <c r="S35" s="35">
        <v>16525.52</v>
      </c>
      <c r="T35" s="34">
        <f t="shared" si="0"/>
        <v>16525.52</v>
      </c>
    </row>
    <row r="36" spans="2:20" x14ac:dyDescent="0.25">
      <c r="B36" s="33" t="s">
        <v>76</v>
      </c>
      <c r="C36" s="34">
        <v>155875.57</v>
      </c>
      <c r="D36" s="34"/>
      <c r="E36" s="35">
        <v>155875.57</v>
      </c>
      <c r="F36" s="34"/>
      <c r="G36" s="34"/>
      <c r="H36" s="34"/>
      <c r="I36" s="34"/>
      <c r="J36" s="34">
        <v>210.78</v>
      </c>
      <c r="K36" s="34"/>
      <c r="L36" s="34"/>
      <c r="M36" s="34"/>
      <c r="N36" s="34"/>
      <c r="O36" s="34"/>
      <c r="P36" s="34"/>
      <c r="Q36" s="34"/>
      <c r="R36" s="34"/>
      <c r="S36" s="35">
        <v>210.78</v>
      </c>
      <c r="T36" s="34">
        <f t="shared" si="0"/>
        <v>156086.35</v>
      </c>
    </row>
    <row r="37" spans="2:20" x14ac:dyDescent="0.25">
      <c r="B37" s="33" t="s">
        <v>77</v>
      </c>
      <c r="C37" s="34">
        <v>14246.6</v>
      </c>
      <c r="D37" s="34"/>
      <c r="E37" s="35">
        <v>14246.6</v>
      </c>
      <c r="F37" s="34"/>
      <c r="G37" s="34"/>
      <c r="H37" s="34"/>
      <c r="I37" s="34"/>
      <c r="J37" s="34">
        <v>2551.17</v>
      </c>
      <c r="K37" s="34"/>
      <c r="L37" s="34"/>
      <c r="M37" s="34"/>
      <c r="N37" s="34"/>
      <c r="O37" s="34"/>
      <c r="P37" s="34"/>
      <c r="Q37" s="34"/>
      <c r="R37" s="34"/>
      <c r="S37" s="35">
        <v>2551.17</v>
      </c>
      <c r="T37" s="34">
        <f t="shared" si="0"/>
        <v>16797.77</v>
      </c>
    </row>
    <row r="38" spans="2:20" x14ac:dyDescent="0.25">
      <c r="B38" s="33" t="s">
        <v>78</v>
      </c>
      <c r="C38" s="34">
        <v>95810.049999999945</v>
      </c>
      <c r="D38" s="34"/>
      <c r="E38" s="35">
        <v>95810.049999999945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5"/>
      <c r="T38" s="34">
        <f t="shared" si="0"/>
        <v>95810.049999999945</v>
      </c>
    </row>
    <row r="39" spans="2:20" x14ac:dyDescent="0.25">
      <c r="B39" s="33" t="s">
        <v>79</v>
      </c>
      <c r="C39" s="34">
        <v>15739.230000000005</v>
      </c>
      <c r="D39" s="34"/>
      <c r="E39" s="35">
        <v>15739.230000000005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5"/>
      <c r="T39" s="34">
        <f t="shared" si="0"/>
        <v>15739.230000000005</v>
      </c>
    </row>
    <row r="40" spans="2:20" x14ac:dyDescent="0.25">
      <c r="B40" s="33" t="s">
        <v>80</v>
      </c>
      <c r="C40" s="34">
        <v>4890.3499999999995</v>
      </c>
      <c r="D40" s="34"/>
      <c r="E40" s="35">
        <v>4890.3499999999995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5"/>
      <c r="T40" s="34">
        <f t="shared" si="0"/>
        <v>4890.3499999999995</v>
      </c>
    </row>
    <row r="41" spans="2:20" x14ac:dyDescent="0.25">
      <c r="B41" s="33" t="s">
        <v>81</v>
      </c>
      <c r="C41" s="34">
        <v>279755.94999999995</v>
      </c>
      <c r="D41" s="34"/>
      <c r="E41" s="35">
        <v>279755.94999999995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5"/>
      <c r="T41" s="34">
        <f t="shared" si="0"/>
        <v>279755.94999999995</v>
      </c>
    </row>
    <row r="42" spans="2:20" x14ac:dyDescent="0.25">
      <c r="B42" s="33" t="s">
        <v>82</v>
      </c>
      <c r="C42" s="34">
        <v>32090.150000000012</v>
      </c>
      <c r="D42" s="34"/>
      <c r="E42" s="35">
        <v>32090.150000000012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5"/>
      <c r="T42" s="34">
        <f t="shared" si="0"/>
        <v>32090.150000000012</v>
      </c>
    </row>
    <row r="43" spans="2:20" x14ac:dyDescent="0.25">
      <c r="B43" s="33" t="s">
        <v>83</v>
      </c>
      <c r="C43" s="34">
        <v>-2.9999999999986926E-2</v>
      </c>
      <c r="D43" s="34"/>
      <c r="E43" s="35">
        <v>-2.9999999999986926E-2</v>
      </c>
      <c r="F43" s="34"/>
      <c r="G43" s="34"/>
      <c r="H43" s="34"/>
      <c r="I43" s="34"/>
      <c r="J43" s="34">
        <v>-0.03</v>
      </c>
      <c r="K43" s="34"/>
      <c r="L43" s="34"/>
      <c r="M43" s="34"/>
      <c r="N43" s="34"/>
      <c r="O43" s="34"/>
      <c r="P43" s="34"/>
      <c r="Q43" s="34"/>
      <c r="R43" s="34"/>
      <c r="S43" s="35">
        <v>-0.03</v>
      </c>
      <c r="T43" s="34">
        <f t="shared" si="0"/>
        <v>-5.9999999999986925E-2</v>
      </c>
    </row>
    <row r="44" spans="2:20" x14ac:dyDescent="0.25">
      <c r="B44" s="33" t="s">
        <v>84</v>
      </c>
      <c r="C44" s="34"/>
      <c r="D44" s="34"/>
      <c r="E44" s="35">
        <v>0</v>
      </c>
      <c r="F44" s="34"/>
      <c r="G44" s="34"/>
      <c r="H44" s="34"/>
      <c r="I44" s="34"/>
      <c r="J44" s="34">
        <v>9.68</v>
      </c>
      <c r="K44" s="34"/>
      <c r="L44" s="34"/>
      <c r="M44" s="34"/>
      <c r="N44" s="34"/>
      <c r="O44" s="34">
        <v>10.75</v>
      </c>
      <c r="P44" s="34"/>
      <c r="Q44" s="34"/>
      <c r="R44" s="34"/>
      <c r="S44" s="35">
        <v>20.43</v>
      </c>
      <c r="T44" s="34">
        <f t="shared" si="0"/>
        <v>20.43</v>
      </c>
    </row>
    <row r="45" spans="2:20" x14ac:dyDescent="0.25">
      <c r="B45" s="33" t="s">
        <v>85</v>
      </c>
      <c r="C45" s="34">
        <v>16061.870000000008</v>
      </c>
      <c r="D45" s="34"/>
      <c r="E45" s="35">
        <v>16061.870000000008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5"/>
      <c r="T45" s="34">
        <f t="shared" si="0"/>
        <v>16061.870000000008</v>
      </c>
    </row>
    <row r="46" spans="2:20" x14ac:dyDescent="0.25">
      <c r="B46" s="33" t="s">
        <v>86</v>
      </c>
      <c r="C46" s="34">
        <v>1176.29</v>
      </c>
      <c r="D46" s="34"/>
      <c r="E46" s="35">
        <v>1176.29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>
        <v>-1176.29</v>
      </c>
      <c r="Q46" s="34"/>
      <c r="R46" s="34"/>
      <c r="S46" s="35">
        <v>-1176.29</v>
      </c>
      <c r="T46" s="34">
        <f t="shared" si="0"/>
        <v>0</v>
      </c>
    </row>
    <row r="47" spans="2:20" x14ac:dyDescent="0.25">
      <c r="B47" s="33" t="s">
        <v>87</v>
      </c>
      <c r="C47" s="34">
        <v>1517464.290000001</v>
      </c>
      <c r="D47" s="34"/>
      <c r="E47" s="35">
        <v>1517464.290000001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5"/>
      <c r="T47" s="34">
        <f t="shared" si="0"/>
        <v>1517464.290000001</v>
      </c>
    </row>
    <row r="48" spans="2:20" x14ac:dyDescent="0.25">
      <c r="B48" s="33" t="s">
        <v>88</v>
      </c>
      <c r="C48" s="34">
        <v>-9591.9200000000019</v>
      </c>
      <c r="D48" s="34"/>
      <c r="E48" s="35">
        <v>-9591.9200000000019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5"/>
      <c r="T48" s="34">
        <f t="shared" si="0"/>
        <v>-9591.9200000000019</v>
      </c>
    </row>
    <row r="49" spans="1:20" x14ac:dyDescent="0.25">
      <c r="B49" s="33" t="s">
        <v>89</v>
      </c>
      <c r="C49" s="34">
        <v>351556.53</v>
      </c>
      <c r="D49" s="34"/>
      <c r="E49" s="35">
        <v>351556.53</v>
      </c>
      <c r="F49" s="34"/>
      <c r="G49" s="34"/>
      <c r="H49" s="34"/>
      <c r="I49" s="34"/>
      <c r="J49" s="34"/>
      <c r="K49" s="34"/>
      <c r="L49" s="34"/>
      <c r="M49" s="34"/>
      <c r="N49" s="34"/>
      <c r="O49" s="34">
        <v>6.28</v>
      </c>
      <c r="P49" s="34"/>
      <c r="Q49" s="34"/>
      <c r="R49" s="34"/>
      <c r="S49" s="35">
        <v>6.28</v>
      </c>
      <c r="T49" s="34">
        <f t="shared" si="0"/>
        <v>351562.81000000006</v>
      </c>
    </row>
    <row r="50" spans="1:20" x14ac:dyDescent="0.25">
      <c r="B50" s="33" t="s">
        <v>90</v>
      </c>
      <c r="C50" s="34">
        <v>39947.92000000002</v>
      </c>
      <c r="D50" s="34"/>
      <c r="E50" s="35">
        <v>39947.92000000002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5"/>
      <c r="T50" s="34">
        <f t="shared" si="0"/>
        <v>39947.92000000002</v>
      </c>
    </row>
    <row r="51" spans="1:20" x14ac:dyDescent="0.25">
      <c r="B51" s="33" t="s">
        <v>91</v>
      </c>
      <c r="C51" s="34">
        <v>30128.560000000012</v>
      </c>
      <c r="D51" s="34"/>
      <c r="E51" s="35">
        <v>30128.560000000012</v>
      </c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5"/>
      <c r="T51" s="34">
        <f t="shared" si="0"/>
        <v>30128.560000000012</v>
      </c>
    </row>
    <row r="52" spans="1:20" x14ac:dyDescent="0.25">
      <c r="B52" s="33" t="s">
        <v>92</v>
      </c>
      <c r="C52" s="34">
        <v>1547139.53</v>
      </c>
      <c r="D52" s="34"/>
      <c r="E52" s="35">
        <v>1547139.53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5"/>
      <c r="T52" s="34">
        <f t="shared" si="0"/>
        <v>1547139.53</v>
      </c>
    </row>
    <row r="53" spans="1:20" x14ac:dyDescent="0.25">
      <c r="B53" s="33" t="s">
        <v>93</v>
      </c>
      <c r="C53" s="34">
        <v>232911.23</v>
      </c>
      <c r="D53" s="34"/>
      <c r="E53" s="35">
        <v>232911.23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>
        <v>17.899999999999999</v>
      </c>
      <c r="Q53" s="34"/>
      <c r="R53" s="34"/>
      <c r="S53" s="35">
        <v>17.899999999999999</v>
      </c>
      <c r="T53" s="34">
        <f t="shared" si="0"/>
        <v>232929.13</v>
      </c>
    </row>
    <row r="54" spans="1:20" x14ac:dyDescent="0.25">
      <c r="B54" s="33" t="s">
        <v>94</v>
      </c>
      <c r="C54" s="34">
        <v>4235.9499999999916</v>
      </c>
      <c r="D54" s="34"/>
      <c r="E54" s="35">
        <v>4235.9499999999916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5"/>
      <c r="T54" s="34">
        <f t="shared" si="0"/>
        <v>4235.9499999999916</v>
      </c>
    </row>
    <row r="55" spans="1:20" x14ac:dyDescent="0.25">
      <c r="B55" s="33" t="s">
        <v>95</v>
      </c>
      <c r="C55" s="34">
        <v>1472754.3900000001</v>
      </c>
      <c r="D55" s="34"/>
      <c r="E55" s="35">
        <v>1472754.3900000001</v>
      </c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5"/>
      <c r="T55" s="34">
        <f t="shared" si="0"/>
        <v>1472754.3900000001</v>
      </c>
    </row>
    <row r="56" spans="1:20" x14ac:dyDescent="0.25">
      <c r="B56" s="33" t="s">
        <v>96</v>
      </c>
      <c r="C56" s="34">
        <v>432182.24999999965</v>
      </c>
      <c r="D56" s="34"/>
      <c r="E56" s="35">
        <v>432182.24999999965</v>
      </c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>
        <v>13.27</v>
      </c>
      <c r="Q56" s="34"/>
      <c r="R56" s="34"/>
      <c r="S56" s="35">
        <v>13.27</v>
      </c>
      <c r="T56" s="34">
        <f t="shared" si="0"/>
        <v>432195.51999999967</v>
      </c>
    </row>
    <row r="57" spans="1:20" x14ac:dyDescent="0.25">
      <c r="B57" s="33" t="s">
        <v>97</v>
      </c>
      <c r="C57" s="34">
        <v>106124.69000000003</v>
      </c>
      <c r="D57" s="34"/>
      <c r="E57" s="35">
        <v>106124.69000000003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5"/>
      <c r="T57" s="34">
        <f t="shared" si="0"/>
        <v>106124.69000000003</v>
      </c>
    </row>
    <row r="58" spans="1:20" x14ac:dyDescent="0.25">
      <c r="B58" s="33" t="s">
        <v>98</v>
      </c>
      <c r="C58" s="34">
        <v>-9.66</v>
      </c>
      <c r="D58" s="34"/>
      <c r="E58" s="35">
        <v>-9.66</v>
      </c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5"/>
      <c r="T58" s="34">
        <f t="shared" si="0"/>
        <v>-9.66</v>
      </c>
    </row>
    <row r="59" spans="1:20" x14ac:dyDescent="0.25">
      <c r="B59" s="33" t="s">
        <v>99</v>
      </c>
      <c r="C59" s="34">
        <v>-2237.1899999999996</v>
      </c>
      <c r="D59" s="34"/>
      <c r="E59" s="35">
        <v>-2237.1899999999996</v>
      </c>
      <c r="F59" s="34"/>
      <c r="G59" s="34"/>
      <c r="H59" s="34"/>
      <c r="I59" s="34"/>
      <c r="J59" s="34"/>
      <c r="K59" s="34">
        <v>-212.33</v>
      </c>
      <c r="L59" s="34"/>
      <c r="M59" s="34"/>
      <c r="N59" s="34"/>
      <c r="O59" s="34"/>
      <c r="P59" s="34"/>
      <c r="Q59" s="34"/>
      <c r="R59" s="34"/>
      <c r="S59" s="35">
        <v>-212.33</v>
      </c>
      <c r="T59" s="34">
        <f t="shared" si="0"/>
        <v>-2449.5199999999995</v>
      </c>
    </row>
    <row r="60" spans="1:20" x14ac:dyDescent="0.25">
      <c r="B60" s="33" t="s">
        <v>100</v>
      </c>
      <c r="C60" s="34">
        <v>25650.769999999986</v>
      </c>
      <c r="D60" s="34"/>
      <c r="E60" s="35">
        <v>25650.769999999986</v>
      </c>
      <c r="F60" s="34"/>
      <c r="G60" s="34"/>
      <c r="H60" s="34"/>
      <c r="I60" s="34"/>
      <c r="J60" s="34">
        <v>392.21</v>
      </c>
      <c r="K60" s="34"/>
      <c r="L60" s="34"/>
      <c r="M60" s="34"/>
      <c r="N60" s="34"/>
      <c r="O60" s="34">
        <v>3.22</v>
      </c>
      <c r="P60" s="34"/>
      <c r="Q60" s="34"/>
      <c r="R60" s="34">
        <v>59.58</v>
      </c>
      <c r="S60" s="35">
        <v>455.01</v>
      </c>
      <c r="T60" s="34">
        <f t="shared" si="0"/>
        <v>26105.779999999984</v>
      </c>
    </row>
    <row r="61" spans="1:20" x14ac:dyDescent="0.25">
      <c r="B61" s="33" t="s">
        <v>101</v>
      </c>
      <c r="C61" s="34">
        <v>29775.449999999997</v>
      </c>
      <c r="D61" s="34"/>
      <c r="E61" s="35">
        <v>29775.449999999997</v>
      </c>
      <c r="F61" s="34"/>
      <c r="G61" s="34"/>
      <c r="H61" s="34"/>
      <c r="I61" s="34"/>
      <c r="J61" s="34">
        <v>1415.78</v>
      </c>
      <c r="K61" s="34"/>
      <c r="L61" s="34"/>
      <c r="M61" s="34"/>
      <c r="N61" s="34"/>
      <c r="O61" s="34"/>
      <c r="P61" s="34"/>
      <c r="Q61" s="34"/>
      <c r="R61" s="34">
        <v>25.68</v>
      </c>
      <c r="S61" s="35">
        <v>1441.46</v>
      </c>
      <c r="T61" s="34">
        <f t="shared" si="0"/>
        <v>31216.909999999996</v>
      </c>
    </row>
    <row r="62" spans="1:20" x14ac:dyDescent="0.25">
      <c r="B62" s="33" t="s">
        <v>102</v>
      </c>
      <c r="C62" s="34">
        <v>106815.72000000002</v>
      </c>
      <c r="D62" s="34"/>
      <c r="E62" s="35">
        <v>106815.72000000002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4">
        <f t="shared" si="0"/>
        <v>106815.72000000002</v>
      </c>
    </row>
    <row r="63" spans="1:20" x14ac:dyDescent="0.25">
      <c r="B63" s="33" t="s">
        <v>103</v>
      </c>
      <c r="C63" s="34"/>
      <c r="D63" s="34"/>
      <c r="E63" s="35">
        <v>0</v>
      </c>
      <c r="F63" s="34"/>
      <c r="G63" s="34"/>
      <c r="H63" s="34"/>
      <c r="I63" s="34"/>
      <c r="J63" s="34">
        <v>2862.83</v>
      </c>
      <c r="K63" s="34"/>
      <c r="L63" s="34"/>
      <c r="M63" s="34"/>
      <c r="N63" s="34"/>
      <c r="O63" s="34"/>
      <c r="P63" s="34"/>
      <c r="Q63" s="34"/>
      <c r="R63" s="34">
        <v>232.23</v>
      </c>
      <c r="S63" s="35">
        <v>3095.06</v>
      </c>
      <c r="T63" s="34">
        <f t="shared" si="0"/>
        <v>3095.06</v>
      </c>
    </row>
    <row r="64" spans="1:20" x14ac:dyDescent="0.25">
      <c r="A64" s="36" t="s">
        <v>104</v>
      </c>
      <c r="B64" s="37"/>
      <c r="C64" s="38">
        <f>SUM(C20:C63)</f>
        <v>9662919.2100000009</v>
      </c>
      <c r="D64" s="38">
        <f t="shared" ref="D64:T64" si="3">SUM(D20:D63)</f>
        <v>74325.510000000038</v>
      </c>
      <c r="E64" s="39">
        <f t="shared" si="3"/>
        <v>9737244.7200000007</v>
      </c>
      <c r="F64" s="38">
        <f t="shared" si="3"/>
        <v>0</v>
      </c>
      <c r="G64" s="38">
        <f t="shared" si="3"/>
        <v>0</v>
      </c>
      <c r="H64" s="38">
        <f t="shared" si="3"/>
        <v>0</v>
      </c>
      <c r="I64" s="38">
        <f t="shared" si="3"/>
        <v>0</v>
      </c>
      <c r="J64" s="38">
        <f t="shared" si="3"/>
        <v>48239.63</v>
      </c>
      <c r="K64" s="38">
        <f t="shared" si="3"/>
        <v>-212.33</v>
      </c>
      <c r="L64" s="38">
        <f t="shared" si="3"/>
        <v>0</v>
      </c>
      <c r="M64" s="38">
        <f t="shared" si="3"/>
        <v>0</v>
      </c>
      <c r="N64" s="38">
        <f t="shared" si="3"/>
        <v>22.64</v>
      </c>
      <c r="O64" s="38">
        <f t="shared" si="3"/>
        <v>20.98</v>
      </c>
      <c r="P64" s="38">
        <f t="shared" si="3"/>
        <v>-1145.1199999999999</v>
      </c>
      <c r="Q64" s="38">
        <f t="shared" si="3"/>
        <v>129.61000000000001</v>
      </c>
      <c r="R64" s="38">
        <f t="shared" si="3"/>
        <v>2831.97</v>
      </c>
      <c r="S64" s="39">
        <f t="shared" si="3"/>
        <v>49887.37999999999</v>
      </c>
      <c r="T64" s="38">
        <f t="shared" si="3"/>
        <v>9787132.1000000015</v>
      </c>
    </row>
    <row r="65" spans="1:20" x14ac:dyDescent="0.25">
      <c r="A65" s="27" t="s">
        <v>105</v>
      </c>
      <c r="B65" s="33" t="s">
        <v>106</v>
      </c>
      <c r="C65" s="34"/>
      <c r="D65" s="34"/>
      <c r="E65" s="35">
        <v>0</v>
      </c>
      <c r="F65" s="34"/>
      <c r="G65" s="34"/>
      <c r="H65" s="34"/>
      <c r="I65" s="34"/>
      <c r="J65" s="34">
        <v>1121.0999999999999</v>
      </c>
      <c r="K65" s="34"/>
      <c r="L65" s="34"/>
      <c r="M65" s="34"/>
      <c r="N65" s="34"/>
      <c r="O65" s="34"/>
      <c r="P65" s="34"/>
      <c r="Q65" s="34"/>
      <c r="R65" s="34">
        <v>53.05</v>
      </c>
      <c r="S65" s="35">
        <v>1174.1500000000001</v>
      </c>
      <c r="T65" s="34">
        <f t="shared" si="0"/>
        <v>1174.1500000000001</v>
      </c>
    </row>
    <row r="66" spans="1:20" x14ac:dyDescent="0.25">
      <c r="B66" s="33" t="s">
        <v>107</v>
      </c>
      <c r="C66" s="34">
        <v>3214.1400000000003</v>
      </c>
      <c r="D66" s="34"/>
      <c r="E66" s="35">
        <v>3214.1400000000003</v>
      </c>
      <c r="F66" s="34"/>
      <c r="G66" s="34"/>
      <c r="H66" s="34"/>
      <c r="I66" s="34"/>
      <c r="J66" s="34">
        <v>298.27</v>
      </c>
      <c r="K66" s="34"/>
      <c r="L66" s="34"/>
      <c r="M66" s="34"/>
      <c r="N66" s="34"/>
      <c r="O66" s="34"/>
      <c r="P66" s="34"/>
      <c r="Q66" s="34"/>
      <c r="R66" s="34"/>
      <c r="S66" s="35">
        <v>298.27</v>
      </c>
      <c r="T66" s="34">
        <f t="shared" si="0"/>
        <v>3512.4100000000003</v>
      </c>
    </row>
    <row r="67" spans="1:20" x14ac:dyDescent="0.25">
      <c r="B67" s="33" t="s">
        <v>108</v>
      </c>
      <c r="C67" s="34">
        <v>13136.66</v>
      </c>
      <c r="D67" s="34"/>
      <c r="E67" s="35">
        <v>13136.66</v>
      </c>
      <c r="F67" s="34"/>
      <c r="G67" s="34"/>
      <c r="H67" s="34"/>
      <c r="I67" s="34"/>
      <c r="J67" s="34">
        <v>20.04</v>
      </c>
      <c r="K67" s="34"/>
      <c r="L67" s="34"/>
      <c r="M67" s="34"/>
      <c r="N67" s="34"/>
      <c r="O67" s="34"/>
      <c r="P67" s="34"/>
      <c r="Q67" s="34"/>
      <c r="R67" s="34"/>
      <c r="S67" s="35">
        <v>20.04</v>
      </c>
      <c r="T67" s="34">
        <f t="shared" si="0"/>
        <v>13156.7</v>
      </c>
    </row>
    <row r="68" spans="1:20" x14ac:dyDescent="0.25">
      <c r="B68" s="33" t="s">
        <v>109</v>
      </c>
      <c r="C68" s="34">
        <v>77303.840000000113</v>
      </c>
      <c r="D68" s="34"/>
      <c r="E68" s="35">
        <v>77303.840000000113</v>
      </c>
      <c r="F68" s="34"/>
      <c r="G68" s="34"/>
      <c r="H68" s="34"/>
      <c r="I68" s="34"/>
      <c r="J68" s="34">
        <v>11469.95</v>
      </c>
      <c r="K68" s="34"/>
      <c r="L68" s="34"/>
      <c r="M68" s="34"/>
      <c r="N68" s="34"/>
      <c r="O68" s="34"/>
      <c r="P68" s="34"/>
      <c r="Q68" s="34"/>
      <c r="R68" s="34">
        <v>55.78</v>
      </c>
      <c r="S68" s="35">
        <v>11525.73</v>
      </c>
      <c r="T68" s="34">
        <f t="shared" si="0"/>
        <v>88829.570000000109</v>
      </c>
    </row>
    <row r="69" spans="1:20" x14ac:dyDescent="0.25">
      <c r="B69" s="33" t="s">
        <v>110</v>
      </c>
      <c r="C69" s="34"/>
      <c r="D69" s="34"/>
      <c r="E69" s="35">
        <v>0</v>
      </c>
      <c r="F69" s="34"/>
      <c r="G69" s="34"/>
      <c r="H69" s="34"/>
      <c r="I69" s="34"/>
      <c r="J69" s="34">
        <v>10.5</v>
      </c>
      <c r="K69" s="34"/>
      <c r="L69" s="34"/>
      <c r="M69" s="34"/>
      <c r="N69" s="34"/>
      <c r="O69" s="34"/>
      <c r="P69" s="34"/>
      <c r="Q69" s="34"/>
      <c r="R69" s="34"/>
      <c r="S69" s="35">
        <v>10.5</v>
      </c>
      <c r="T69" s="34">
        <f t="shared" si="0"/>
        <v>10.5</v>
      </c>
    </row>
    <row r="70" spans="1:20" x14ac:dyDescent="0.25">
      <c r="B70" s="33" t="s">
        <v>111</v>
      </c>
      <c r="C70" s="34">
        <v>136268.40999999997</v>
      </c>
      <c r="D70" s="34"/>
      <c r="E70" s="35">
        <v>136268.40999999997</v>
      </c>
      <c r="F70" s="34">
        <v>988.54</v>
      </c>
      <c r="G70" s="34"/>
      <c r="H70" s="34"/>
      <c r="I70" s="34"/>
      <c r="J70" s="34">
        <v>17093.43</v>
      </c>
      <c r="K70" s="34"/>
      <c r="L70" s="34"/>
      <c r="M70" s="34"/>
      <c r="N70" s="34"/>
      <c r="O70" s="34"/>
      <c r="P70" s="34"/>
      <c r="Q70" s="34"/>
      <c r="R70" s="34">
        <v>65.36</v>
      </c>
      <c r="S70" s="35">
        <v>18147.330000000002</v>
      </c>
      <c r="T70" s="34">
        <f t="shared" ref="T70:T133" si="4">S70+E70</f>
        <v>154415.74</v>
      </c>
    </row>
    <row r="71" spans="1:20" x14ac:dyDescent="0.25">
      <c r="B71" s="33" t="s">
        <v>112</v>
      </c>
      <c r="C71" s="34">
        <v>154742.90999999995</v>
      </c>
      <c r="D71" s="34"/>
      <c r="E71" s="35">
        <v>154742.90999999995</v>
      </c>
      <c r="F71" s="34"/>
      <c r="G71" s="34"/>
      <c r="H71" s="34"/>
      <c r="I71" s="34"/>
      <c r="J71" s="34">
        <v>49027.83</v>
      </c>
      <c r="K71" s="34"/>
      <c r="L71" s="34"/>
      <c r="M71" s="34"/>
      <c r="N71" s="34"/>
      <c r="O71" s="34"/>
      <c r="P71" s="34"/>
      <c r="Q71" s="34"/>
      <c r="R71" s="34">
        <v>254.31</v>
      </c>
      <c r="S71" s="35">
        <v>49282.14</v>
      </c>
      <c r="T71" s="34">
        <f t="shared" si="4"/>
        <v>204025.04999999993</v>
      </c>
    </row>
    <row r="72" spans="1:20" x14ac:dyDescent="0.25">
      <c r="B72" s="33" t="s">
        <v>113</v>
      </c>
      <c r="C72" s="34">
        <v>20254.460000000006</v>
      </c>
      <c r="D72" s="34"/>
      <c r="E72" s="35">
        <v>20254.460000000006</v>
      </c>
      <c r="F72" s="34"/>
      <c r="G72" s="34"/>
      <c r="H72" s="34"/>
      <c r="I72" s="34"/>
      <c r="J72" s="34">
        <v>1659.79</v>
      </c>
      <c r="K72" s="34"/>
      <c r="L72" s="34"/>
      <c r="M72" s="34"/>
      <c r="N72" s="34"/>
      <c r="O72" s="34"/>
      <c r="P72" s="34"/>
      <c r="Q72" s="34"/>
      <c r="R72" s="34">
        <v>39.11</v>
      </c>
      <c r="S72" s="35">
        <v>1698.9</v>
      </c>
      <c r="T72" s="34">
        <f t="shared" si="4"/>
        <v>21953.360000000008</v>
      </c>
    </row>
    <row r="73" spans="1:20" x14ac:dyDescent="0.25">
      <c r="B73" s="33" t="s">
        <v>114</v>
      </c>
      <c r="C73" s="34"/>
      <c r="D73" s="34"/>
      <c r="E73" s="35">
        <v>0</v>
      </c>
      <c r="F73" s="34"/>
      <c r="G73" s="34"/>
      <c r="H73" s="34"/>
      <c r="I73" s="34"/>
      <c r="J73" s="34">
        <v>258.26</v>
      </c>
      <c r="K73" s="34"/>
      <c r="L73" s="34"/>
      <c r="M73" s="34"/>
      <c r="N73" s="34"/>
      <c r="O73" s="34"/>
      <c r="P73" s="34"/>
      <c r="Q73" s="34"/>
      <c r="R73" s="34"/>
      <c r="S73" s="35">
        <v>258.26</v>
      </c>
      <c r="T73" s="34">
        <f t="shared" si="4"/>
        <v>258.26</v>
      </c>
    </row>
    <row r="74" spans="1:20" x14ac:dyDescent="0.25">
      <c r="B74" s="33" t="s">
        <v>115</v>
      </c>
      <c r="C74" s="34"/>
      <c r="D74" s="34"/>
      <c r="E74" s="35">
        <v>0</v>
      </c>
      <c r="F74" s="34"/>
      <c r="G74" s="34"/>
      <c r="H74" s="34"/>
      <c r="I74" s="34"/>
      <c r="J74" s="34">
        <v>9978.0300000000007</v>
      </c>
      <c r="K74" s="34"/>
      <c r="L74" s="34"/>
      <c r="M74" s="34"/>
      <c r="N74" s="34"/>
      <c r="O74" s="34"/>
      <c r="P74" s="34">
        <v>21.33</v>
      </c>
      <c r="Q74" s="34"/>
      <c r="R74" s="34">
        <v>43.17</v>
      </c>
      <c r="S74" s="35">
        <v>10042.530000000001</v>
      </c>
      <c r="T74" s="34">
        <f t="shared" si="4"/>
        <v>10042.530000000001</v>
      </c>
    </row>
    <row r="75" spans="1:20" x14ac:dyDescent="0.25">
      <c r="B75" s="33" t="s">
        <v>116</v>
      </c>
      <c r="C75" s="34"/>
      <c r="D75" s="34"/>
      <c r="E75" s="35">
        <v>0</v>
      </c>
      <c r="F75" s="34"/>
      <c r="G75" s="34"/>
      <c r="H75" s="34"/>
      <c r="I75" s="34"/>
      <c r="J75" s="34">
        <v>-0.08</v>
      </c>
      <c r="K75" s="34"/>
      <c r="L75" s="34"/>
      <c r="M75" s="34"/>
      <c r="N75" s="34"/>
      <c r="O75" s="34"/>
      <c r="P75" s="34"/>
      <c r="Q75" s="34"/>
      <c r="R75" s="34"/>
      <c r="S75" s="35">
        <v>-0.08</v>
      </c>
      <c r="T75" s="34">
        <f t="shared" si="4"/>
        <v>-0.08</v>
      </c>
    </row>
    <row r="76" spans="1:20" x14ac:dyDescent="0.25">
      <c r="B76" s="33" t="s">
        <v>117</v>
      </c>
      <c r="C76" s="34">
        <v>221444.46000000005</v>
      </c>
      <c r="D76" s="34"/>
      <c r="E76" s="35">
        <v>221444.46000000005</v>
      </c>
      <c r="F76" s="34"/>
      <c r="G76" s="34"/>
      <c r="H76" s="34"/>
      <c r="I76" s="34"/>
      <c r="J76" s="34">
        <v>53700.38</v>
      </c>
      <c r="K76" s="34"/>
      <c r="L76" s="34"/>
      <c r="M76" s="34"/>
      <c r="N76" s="34"/>
      <c r="O76" s="34"/>
      <c r="P76" s="34"/>
      <c r="Q76" s="34"/>
      <c r="R76" s="34">
        <v>980.01</v>
      </c>
      <c r="S76" s="35">
        <v>54680.39</v>
      </c>
      <c r="T76" s="34">
        <f t="shared" si="4"/>
        <v>276124.85000000003</v>
      </c>
    </row>
    <row r="77" spans="1:20" x14ac:dyDescent="0.25">
      <c r="B77" s="33" t="s">
        <v>118</v>
      </c>
      <c r="C77" s="34">
        <v>-24.080000000000002</v>
      </c>
      <c r="D77" s="34"/>
      <c r="E77" s="35">
        <v>-24.080000000000002</v>
      </c>
      <c r="F77" s="34"/>
      <c r="G77" s="34"/>
      <c r="H77" s="34"/>
      <c r="I77" s="34"/>
      <c r="J77" s="34">
        <v>13.75</v>
      </c>
      <c r="K77" s="34"/>
      <c r="L77" s="34"/>
      <c r="M77" s="34"/>
      <c r="N77" s="34"/>
      <c r="O77" s="34"/>
      <c r="P77" s="34"/>
      <c r="Q77" s="34"/>
      <c r="R77" s="34"/>
      <c r="S77" s="35">
        <v>13.75</v>
      </c>
      <c r="T77" s="34">
        <f t="shared" si="4"/>
        <v>-10.330000000000002</v>
      </c>
    </row>
    <row r="78" spans="1:20" x14ac:dyDescent="0.25">
      <c r="B78" s="33" t="s">
        <v>119</v>
      </c>
      <c r="C78" s="34">
        <v>-7.0000000000000007E-2</v>
      </c>
      <c r="D78" s="34"/>
      <c r="E78" s="35">
        <v>-7.0000000000000007E-2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5"/>
      <c r="T78" s="34">
        <f t="shared" si="4"/>
        <v>-7.0000000000000007E-2</v>
      </c>
    </row>
    <row r="79" spans="1:20" x14ac:dyDescent="0.25">
      <c r="B79" s="33" t="s">
        <v>120</v>
      </c>
      <c r="C79" s="34">
        <v>104698.94</v>
      </c>
      <c r="D79" s="34"/>
      <c r="E79" s="35">
        <v>104698.94</v>
      </c>
      <c r="F79" s="34"/>
      <c r="G79" s="34"/>
      <c r="H79" s="34"/>
      <c r="I79" s="34"/>
      <c r="J79" s="34">
        <v>25011.34</v>
      </c>
      <c r="K79" s="34"/>
      <c r="L79" s="34"/>
      <c r="M79" s="34"/>
      <c r="N79" s="34"/>
      <c r="O79" s="34"/>
      <c r="P79" s="34"/>
      <c r="Q79" s="34"/>
      <c r="R79" s="34">
        <v>677.62</v>
      </c>
      <c r="S79" s="35">
        <v>25688.959999999999</v>
      </c>
      <c r="T79" s="34">
        <f t="shared" si="4"/>
        <v>130387.9</v>
      </c>
    </row>
    <row r="80" spans="1:20" x14ac:dyDescent="0.25">
      <c r="B80" s="33" t="s">
        <v>121</v>
      </c>
      <c r="C80" s="34">
        <v>19420.249999999975</v>
      </c>
      <c r="D80" s="34"/>
      <c r="E80" s="35">
        <v>19420.249999999975</v>
      </c>
      <c r="F80" s="34"/>
      <c r="G80" s="34"/>
      <c r="H80" s="34"/>
      <c r="I80" s="34"/>
      <c r="J80" s="34">
        <v>1682.1</v>
      </c>
      <c r="K80" s="34"/>
      <c r="L80" s="34"/>
      <c r="M80" s="34"/>
      <c r="N80" s="34"/>
      <c r="O80" s="34"/>
      <c r="P80" s="34"/>
      <c r="Q80" s="34"/>
      <c r="R80" s="34"/>
      <c r="S80" s="35">
        <v>1682.1</v>
      </c>
      <c r="T80" s="34">
        <f t="shared" si="4"/>
        <v>21102.349999999973</v>
      </c>
    </row>
    <row r="81" spans="2:20" x14ac:dyDescent="0.25">
      <c r="B81" s="33" t="s">
        <v>122</v>
      </c>
      <c r="C81" s="34">
        <v>425.49</v>
      </c>
      <c r="D81" s="34"/>
      <c r="E81" s="35">
        <v>425.49</v>
      </c>
      <c r="F81" s="34"/>
      <c r="G81" s="34"/>
      <c r="H81" s="34"/>
      <c r="I81" s="34"/>
      <c r="J81" s="34">
        <v>48.64</v>
      </c>
      <c r="K81" s="34"/>
      <c r="L81" s="34"/>
      <c r="M81" s="34"/>
      <c r="N81" s="34"/>
      <c r="O81" s="34"/>
      <c r="P81" s="34"/>
      <c r="Q81" s="34"/>
      <c r="R81" s="34"/>
      <c r="S81" s="35">
        <v>48.64</v>
      </c>
      <c r="T81" s="34">
        <f t="shared" si="4"/>
        <v>474.13</v>
      </c>
    </row>
    <row r="82" spans="2:20" x14ac:dyDescent="0.25">
      <c r="B82" s="33" t="s">
        <v>123</v>
      </c>
      <c r="C82" s="34">
        <v>7164.0599999999995</v>
      </c>
      <c r="D82" s="34"/>
      <c r="E82" s="35">
        <v>7164.0599999999995</v>
      </c>
      <c r="F82" s="34"/>
      <c r="G82" s="34"/>
      <c r="H82" s="34"/>
      <c r="I82" s="34"/>
      <c r="J82" s="34">
        <v>4201.99</v>
      </c>
      <c r="K82" s="34"/>
      <c r="L82" s="34"/>
      <c r="M82" s="34"/>
      <c r="N82" s="34"/>
      <c r="O82" s="34"/>
      <c r="P82" s="34"/>
      <c r="Q82" s="34"/>
      <c r="R82" s="34">
        <v>39.57</v>
      </c>
      <c r="S82" s="35">
        <v>4241.5600000000004</v>
      </c>
      <c r="T82" s="34">
        <f t="shared" si="4"/>
        <v>11405.619999999999</v>
      </c>
    </row>
    <row r="83" spans="2:20" x14ac:dyDescent="0.25">
      <c r="B83" s="33" t="s">
        <v>124</v>
      </c>
      <c r="C83" s="34">
        <v>-2287.3200000000015</v>
      </c>
      <c r="D83" s="34"/>
      <c r="E83" s="35">
        <v>-2287.3200000000015</v>
      </c>
      <c r="F83" s="34"/>
      <c r="G83" s="34"/>
      <c r="H83" s="34"/>
      <c r="I83" s="34"/>
      <c r="J83" s="34">
        <v>-11.47</v>
      </c>
      <c r="K83" s="34"/>
      <c r="L83" s="34"/>
      <c r="M83" s="34"/>
      <c r="N83" s="34"/>
      <c r="O83" s="34"/>
      <c r="P83" s="34"/>
      <c r="Q83" s="34"/>
      <c r="R83" s="34"/>
      <c r="S83" s="35">
        <v>-11.47</v>
      </c>
      <c r="T83" s="34">
        <f t="shared" si="4"/>
        <v>-2298.7900000000013</v>
      </c>
    </row>
    <row r="84" spans="2:20" x14ac:dyDescent="0.25">
      <c r="B84" s="33" t="s">
        <v>125</v>
      </c>
      <c r="C84" s="34"/>
      <c r="D84" s="34"/>
      <c r="E84" s="35">
        <v>0</v>
      </c>
      <c r="F84" s="34"/>
      <c r="G84" s="34"/>
      <c r="H84" s="34"/>
      <c r="I84" s="34"/>
      <c r="J84" s="34">
        <v>18.82</v>
      </c>
      <c r="K84" s="34"/>
      <c r="L84" s="34"/>
      <c r="M84" s="34"/>
      <c r="N84" s="34"/>
      <c r="O84" s="34"/>
      <c r="P84" s="34"/>
      <c r="Q84" s="34"/>
      <c r="R84" s="34"/>
      <c r="S84" s="35">
        <v>18.82</v>
      </c>
      <c r="T84" s="34">
        <f t="shared" si="4"/>
        <v>18.82</v>
      </c>
    </row>
    <row r="85" spans="2:20" x14ac:dyDescent="0.25">
      <c r="B85" s="33" t="s">
        <v>126</v>
      </c>
      <c r="C85" s="34">
        <v>156.05000000000035</v>
      </c>
      <c r="D85" s="34"/>
      <c r="E85" s="35">
        <v>156.05000000000035</v>
      </c>
      <c r="F85" s="34"/>
      <c r="G85" s="34"/>
      <c r="H85" s="34"/>
      <c r="I85" s="34"/>
      <c r="J85" s="34">
        <v>53.59</v>
      </c>
      <c r="K85" s="34"/>
      <c r="L85" s="34"/>
      <c r="M85" s="34"/>
      <c r="N85" s="34"/>
      <c r="O85" s="34"/>
      <c r="P85" s="34"/>
      <c r="Q85" s="34"/>
      <c r="R85" s="34"/>
      <c r="S85" s="35">
        <v>53.59</v>
      </c>
      <c r="T85" s="34">
        <f t="shared" si="4"/>
        <v>209.64000000000036</v>
      </c>
    </row>
    <row r="86" spans="2:20" x14ac:dyDescent="0.25">
      <c r="B86" s="33" t="s">
        <v>127</v>
      </c>
      <c r="C86" s="34">
        <v>27625.279999999999</v>
      </c>
      <c r="D86" s="34"/>
      <c r="E86" s="35">
        <v>27625.279999999999</v>
      </c>
      <c r="F86" s="34"/>
      <c r="G86" s="34"/>
      <c r="H86" s="34"/>
      <c r="I86" s="34"/>
      <c r="J86" s="34">
        <v>4447.55</v>
      </c>
      <c r="K86" s="34"/>
      <c r="L86" s="34"/>
      <c r="M86" s="34"/>
      <c r="N86" s="34"/>
      <c r="O86" s="34"/>
      <c r="P86" s="34"/>
      <c r="Q86" s="34"/>
      <c r="R86" s="34">
        <v>35.380000000000003</v>
      </c>
      <c r="S86" s="35">
        <v>4482.93</v>
      </c>
      <c r="T86" s="34">
        <f t="shared" si="4"/>
        <v>32108.21</v>
      </c>
    </row>
    <row r="87" spans="2:20" x14ac:dyDescent="0.25">
      <c r="B87" s="33" t="s">
        <v>128</v>
      </c>
      <c r="C87" s="34">
        <v>13180.84</v>
      </c>
      <c r="D87" s="34"/>
      <c r="E87" s="35">
        <v>13180.84</v>
      </c>
      <c r="F87" s="34"/>
      <c r="G87" s="34"/>
      <c r="H87" s="34"/>
      <c r="I87" s="34"/>
      <c r="J87" s="34">
        <v>1342.73</v>
      </c>
      <c r="K87" s="34"/>
      <c r="L87" s="34"/>
      <c r="M87" s="34"/>
      <c r="N87" s="34"/>
      <c r="O87" s="34"/>
      <c r="P87" s="34"/>
      <c r="Q87" s="34"/>
      <c r="R87" s="34"/>
      <c r="S87" s="35">
        <v>1342.73</v>
      </c>
      <c r="T87" s="34">
        <f t="shared" si="4"/>
        <v>14523.57</v>
      </c>
    </row>
    <row r="88" spans="2:20" x14ac:dyDescent="0.25">
      <c r="B88" s="33" t="s">
        <v>129</v>
      </c>
      <c r="C88" s="34"/>
      <c r="D88" s="34"/>
      <c r="E88" s="35">
        <v>0</v>
      </c>
      <c r="F88" s="34"/>
      <c r="G88" s="34"/>
      <c r="H88" s="34"/>
      <c r="I88" s="34"/>
      <c r="J88" s="34">
        <v>627.04999999999995</v>
      </c>
      <c r="K88" s="34"/>
      <c r="L88" s="34"/>
      <c r="M88" s="34"/>
      <c r="N88" s="34"/>
      <c r="O88" s="34"/>
      <c r="P88" s="34"/>
      <c r="Q88" s="34"/>
      <c r="R88" s="34">
        <v>69.040000000000006</v>
      </c>
      <c r="S88" s="35">
        <v>696.09</v>
      </c>
      <c r="T88" s="34">
        <f t="shared" si="4"/>
        <v>696.09</v>
      </c>
    </row>
    <row r="89" spans="2:20" x14ac:dyDescent="0.25">
      <c r="B89" s="33" t="s">
        <v>130</v>
      </c>
      <c r="C89" s="34">
        <v>23346.630000000005</v>
      </c>
      <c r="D89" s="34"/>
      <c r="E89" s="35">
        <v>23346.630000000005</v>
      </c>
      <c r="F89" s="34"/>
      <c r="G89" s="34"/>
      <c r="H89" s="34"/>
      <c r="I89" s="34"/>
      <c r="J89" s="34">
        <v>1828.27</v>
      </c>
      <c r="K89" s="34"/>
      <c r="L89" s="34"/>
      <c r="M89" s="34"/>
      <c r="N89" s="34"/>
      <c r="O89" s="34"/>
      <c r="P89" s="34"/>
      <c r="Q89" s="34"/>
      <c r="R89" s="34"/>
      <c r="S89" s="35">
        <v>1828.27</v>
      </c>
      <c r="T89" s="34">
        <f t="shared" si="4"/>
        <v>25174.900000000005</v>
      </c>
    </row>
    <row r="90" spans="2:20" x14ac:dyDescent="0.25">
      <c r="B90" s="33" t="s">
        <v>131</v>
      </c>
      <c r="C90" s="34"/>
      <c r="D90" s="34"/>
      <c r="E90" s="35">
        <v>0</v>
      </c>
      <c r="F90" s="34"/>
      <c r="G90" s="34"/>
      <c r="H90" s="34"/>
      <c r="I90" s="34"/>
      <c r="J90" s="34">
        <v>106.11</v>
      </c>
      <c r="K90" s="34"/>
      <c r="L90" s="34"/>
      <c r="M90" s="34"/>
      <c r="N90" s="34"/>
      <c r="O90" s="34"/>
      <c r="P90" s="34"/>
      <c r="Q90" s="34"/>
      <c r="R90" s="34">
        <v>19.64</v>
      </c>
      <c r="S90" s="35">
        <v>125.75</v>
      </c>
      <c r="T90" s="34">
        <f t="shared" si="4"/>
        <v>125.75</v>
      </c>
    </row>
    <row r="91" spans="2:20" x14ac:dyDescent="0.25">
      <c r="B91" s="33" t="s">
        <v>132</v>
      </c>
      <c r="C91" s="34"/>
      <c r="D91" s="34"/>
      <c r="E91" s="35">
        <v>0</v>
      </c>
      <c r="F91" s="34"/>
      <c r="G91" s="34"/>
      <c r="H91" s="34"/>
      <c r="I91" s="34"/>
      <c r="J91" s="34">
        <v>1536.64</v>
      </c>
      <c r="K91" s="34"/>
      <c r="L91" s="34"/>
      <c r="M91" s="34"/>
      <c r="N91" s="34"/>
      <c r="O91" s="34"/>
      <c r="P91" s="34"/>
      <c r="Q91" s="34"/>
      <c r="R91" s="34">
        <v>236.98</v>
      </c>
      <c r="S91" s="35">
        <v>1773.62</v>
      </c>
      <c r="T91" s="34">
        <f t="shared" si="4"/>
        <v>1773.62</v>
      </c>
    </row>
    <row r="92" spans="2:20" x14ac:dyDescent="0.25">
      <c r="B92" s="33" t="s">
        <v>133</v>
      </c>
      <c r="C92" s="34"/>
      <c r="D92" s="34"/>
      <c r="E92" s="35">
        <v>0</v>
      </c>
      <c r="F92" s="34"/>
      <c r="G92" s="34"/>
      <c r="H92" s="34"/>
      <c r="I92" s="34"/>
      <c r="J92" s="34">
        <v>4259.8900000000003</v>
      </c>
      <c r="K92" s="34"/>
      <c r="L92" s="34"/>
      <c r="M92" s="34"/>
      <c r="N92" s="34"/>
      <c r="O92" s="34"/>
      <c r="P92" s="34"/>
      <c r="Q92" s="34"/>
      <c r="R92" s="34">
        <v>671</v>
      </c>
      <c r="S92" s="35">
        <v>4930.8900000000003</v>
      </c>
      <c r="T92" s="34">
        <f t="shared" si="4"/>
        <v>4930.8900000000003</v>
      </c>
    </row>
    <row r="93" spans="2:20" x14ac:dyDescent="0.25">
      <c r="B93" s="33" t="s">
        <v>134</v>
      </c>
      <c r="C93" s="34">
        <v>20777.780000000013</v>
      </c>
      <c r="D93" s="34"/>
      <c r="E93" s="35">
        <v>20777.780000000013</v>
      </c>
      <c r="F93" s="34"/>
      <c r="G93" s="34"/>
      <c r="H93" s="34"/>
      <c r="I93" s="34"/>
      <c r="J93" s="34">
        <v>166.43</v>
      </c>
      <c r="K93" s="34"/>
      <c r="L93" s="34"/>
      <c r="M93" s="34"/>
      <c r="N93" s="34"/>
      <c r="O93" s="34"/>
      <c r="P93" s="34"/>
      <c r="Q93" s="34"/>
      <c r="R93" s="34">
        <v>32.64</v>
      </c>
      <c r="S93" s="35">
        <v>199.07</v>
      </c>
      <c r="T93" s="34">
        <f t="shared" si="4"/>
        <v>20976.850000000013</v>
      </c>
    </row>
    <row r="94" spans="2:20" x14ac:dyDescent="0.25">
      <c r="B94" s="33" t="s">
        <v>135</v>
      </c>
      <c r="C94" s="34"/>
      <c r="D94" s="34"/>
      <c r="E94" s="35">
        <v>0</v>
      </c>
      <c r="F94" s="34"/>
      <c r="G94" s="34"/>
      <c r="H94" s="34"/>
      <c r="I94" s="34"/>
      <c r="J94" s="34">
        <v>15.55</v>
      </c>
      <c r="K94" s="34"/>
      <c r="L94" s="34"/>
      <c r="M94" s="34"/>
      <c r="N94" s="34"/>
      <c r="O94" s="34">
        <v>0.86</v>
      </c>
      <c r="P94" s="34"/>
      <c r="Q94" s="34"/>
      <c r="R94" s="34"/>
      <c r="S94" s="35">
        <v>16.41</v>
      </c>
      <c r="T94" s="34">
        <f t="shared" si="4"/>
        <v>16.41</v>
      </c>
    </row>
    <row r="95" spans="2:20" x14ac:dyDescent="0.25">
      <c r="B95" s="33" t="s">
        <v>136</v>
      </c>
      <c r="C95" s="34">
        <v>1617.53</v>
      </c>
      <c r="D95" s="34"/>
      <c r="E95" s="35">
        <v>1617.53</v>
      </c>
      <c r="F95" s="34"/>
      <c r="G95" s="34"/>
      <c r="H95" s="34"/>
      <c r="I95" s="34"/>
      <c r="J95" s="34">
        <v>262.26</v>
      </c>
      <c r="K95" s="34"/>
      <c r="L95" s="34"/>
      <c r="M95" s="34"/>
      <c r="N95" s="34"/>
      <c r="O95" s="34"/>
      <c r="P95" s="34"/>
      <c r="Q95" s="34"/>
      <c r="R95" s="34"/>
      <c r="S95" s="35">
        <v>262.26</v>
      </c>
      <c r="T95" s="34">
        <f t="shared" si="4"/>
        <v>1879.79</v>
      </c>
    </row>
    <row r="96" spans="2:20" x14ac:dyDescent="0.25">
      <c r="B96" s="33" t="s">
        <v>137</v>
      </c>
      <c r="C96" s="34">
        <v>0.12</v>
      </c>
      <c r="D96" s="34"/>
      <c r="E96" s="35">
        <v>0.12</v>
      </c>
      <c r="F96" s="34"/>
      <c r="G96" s="34"/>
      <c r="H96" s="34"/>
      <c r="I96" s="34"/>
      <c r="J96" s="34">
        <v>-0.06</v>
      </c>
      <c r="K96" s="34"/>
      <c r="L96" s="34"/>
      <c r="M96" s="34"/>
      <c r="N96" s="34"/>
      <c r="O96" s="34"/>
      <c r="P96" s="34"/>
      <c r="Q96" s="34"/>
      <c r="R96" s="34"/>
      <c r="S96" s="35">
        <v>-0.06</v>
      </c>
      <c r="T96" s="34">
        <f t="shared" si="4"/>
        <v>0.06</v>
      </c>
    </row>
    <row r="97" spans="1:20" x14ac:dyDescent="0.25">
      <c r="A97" s="36" t="s">
        <v>138</v>
      </c>
      <c r="B97" s="37"/>
      <c r="C97" s="38">
        <f>SUM(C65:C96)</f>
        <v>842466.38000000035</v>
      </c>
      <c r="D97" s="38">
        <f t="shared" ref="D97:T97" si="5">SUM(D65:D96)</f>
        <v>0</v>
      </c>
      <c r="E97" s="39">
        <f t="shared" si="5"/>
        <v>842466.38000000035</v>
      </c>
      <c r="F97" s="38">
        <f t="shared" si="5"/>
        <v>988.54</v>
      </c>
      <c r="G97" s="38">
        <f t="shared" si="5"/>
        <v>0</v>
      </c>
      <c r="H97" s="38">
        <f t="shared" si="5"/>
        <v>0</v>
      </c>
      <c r="I97" s="38">
        <f t="shared" si="5"/>
        <v>0</v>
      </c>
      <c r="J97" s="38">
        <f t="shared" si="5"/>
        <v>190248.67999999996</v>
      </c>
      <c r="K97" s="38">
        <f t="shared" si="5"/>
        <v>0</v>
      </c>
      <c r="L97" s="38">
        <f t="shared" si="5"/>
        <v>0</v>
      </c>
      <c r="M97" s="38">
        <f t="shared" si="5"/>
        <v>0</v>
      </c>
      <c r="N97" s="38">
        <f t="shared" si="5"/>
        <v>0</v>
      </c>
      <c r="O97" s="38">
        <f t="shared" si="5"/>
        <v>0.86</v>
      </c>
      <c r="P97" s="38">
        <f t="shared" si="5"/>
        <v>21.33</v>
      </c>
      <c r="Q97" s="38">
        <f t="shared" si="5"/>
        <v>0</v>
      </c>
      <c r="R97" s="38">
        <f t="shared" si="5"/>
        <v>3272.66</v>
      </c>
      <c r="S97" s="39">
        <f t="shared" si="5"/>
        <v>194532.07</v>
      </c>
      <c r="T97" s="38">
        <f t="shared" si="5"/>
        <v>1036998.4500000001</v>
      </c>
    </row>
    <row r="98" spans="1:20" x14ac:dyDescent="0.25">
      <c r="A98" s="27" t="s">
        <v>139</v>
      </c>
      <c r="B98" s="33" t="s">
        <v>140</v>
      </c>
      <c r="C98" s="34"/>
      <c r="D98" s="34"/>
      <c r="E98" s="35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>
        <v>-0.79</v>
      </c>
      <c r="Q98" s="34"/>
      <c r="R98" s="34">
        <v>-0.02</v>
      </c>
      <c r="S98" s="35">
        <v>-0.81</v>
      </c>
      <c r="T98" s="34">
        <f t="shared" si="4"/>
        <v>-0.81</v>
      </c>
    </row>
    <row r="99" spans="1:20" x14ac:dyDescent="0.25">
      <c r="B99" s="33" t="s">
        <v>141</v>
      </c>
      <c r="C99" s="34">
        <v>1807883.1599999997</v>
      </c>
      <c r="D99" s="34">
        <v>-4439.4999999999991</v>
      </c>
      <c r="E99" s="35">
        <v>1803443.6599999997</v>
      </c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5"/>
      <c r="T99" s="34">
        <f t="shared" si="4"/>
        <v>1803443.6599999997</v>
      </c>
    </row>
    <row r="100" spans="1:20" x14ac:dyDescent="0.25">
      <c r="B100" s="33" t="s">
        <v>142</v>
      </c>
      <c r="C100" s="34">
        <v>1235843.0999999999</v>
      </c>
      <c r="D100" s="34">
        <v>309.53999999999996</v>
      </c>
      <c r="E100" s="35">
        <v>1236152.6399999999</v>
      </c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5"/>
      <c r="T100" s="34">
        <f t="shared" si="4"/>
        <v>1236152.6399999999</v>
      </c>
    </row>
    <row r="101" spans="1:20" x14ac:dyDescent="0.25">
      <c r="B101" s="33" t="s">
        <v>143</v>
      </c>
      <c r="C101" s="34">
        <v>342177.28000000014</v>
      </c>
      <c r="D101" s="34">
        <v>319.53999999999991</v>
      </c>
      <c r="E101" s="35">
        <v>342496.82000000012</v>
      </c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5"/>
      <c r="T101" s="34">
        <f t="shared" si="4"/>
        <v>342496.82000000012</v>
      </c>
    </row>
    <row r="102" spans="1:20" x14ac:dyDescent="0.25">
      <c r="B102" s="33" t="s">
        <v>144</v>
      </c>
      <c r="C102" s="34">
        <v>-1863640.28</v>
      </c>
      <c r="D102" s="34">
        <v>-37734.71</v>
      </c>
      <c r="E102" s="35">
        <v>-1901374.99</v>
      </c>
      <c r="F102" s="34"/>
      <c r="G102" s="34"/>
      <c r="H102" s="34"/>
      <c r="I102" s="34"/>
      <c r="J102" s="34"/>
      <c r="K102" s="34">
        <v>0</v>
      </c>
      <c r="L102" s="34"/>
      <c r="M102" s="34"/>
      <c r="N102" s="34"/>
      <c r="O102" s="34"/>
      <c r="P102" s="34"/>
      <c r="Q102" s="34"/>
      <c r="R102" s="34"/>
      <c r="S102" s="35">
        <v>0</v>
      </c>
      <c r="T102" s="34">
        <f t="shared" si="4"/>
        <v>-1901374.99</v>
      </c>
    </row>
    <row r="103" spans="1:20" x14ac:dyDescent="0.25">
      <c r="B103" s="33" t="s">
        <v>145</v>
      </c>
      <c r="C103" s="34">
        <v>-984516.17000000016</v>
      </c>
      <c r="D103" s="34"/>
      <c r="E103" s="35">
        <v>-984516.17000000016</v>
      </c>
      <c r="F103" s="34"/>
      <c r="G103" s="34"/>
      <c r="H103" s="34"/>
      <c r="I103" s="34"/>
      <c r="J103" s="34"/>
      <c r="K103" s="34">
        <v>-1577.38</v>
      </c>
      <c r="L103" s="34"/>
      <c r="M103" s="34"/>
      <c r="N103" s="34"/>
      <c r="O103" s="34"/>
      <c r="P103" s="34"/>
      <c r="Q103" s="34"/>
      <c r="R103" s="34">
        <v>-336.97</v>
      </c>
      <c r="S103" s="35">
        <v>-1914.35</v>
      </c>
      <c r="T103" s="34">
        <f t="shared" si="4"/>
        <v>-986430.52000000014</v>
      </c>
    </row>
    <row r="104" spans="1:20" x14ac:dyDescent="0.25">
      <c r="B104" s="33" t="s">
        <v>146</v>
      </c>
      <c r="C104" s="34">
        <v>245.35999999999859</v>
      </c>
      <c r="D104" s="34">
        <v>6520.2000000000053</v>
      </c>
      <c r="E104" s="35">
        <v>6765.560000000004</v>
      </c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5"/>
      <c r="T104" s="34">
        <f t="shared" si="4"/>
        <v>6765.560000000004</v>
      </c>
    </row>
    <row r="105" spans="1:20" x14ac:dyDescent="0.25">
      <c r="B105" s="33" t="s">
        <v>147</v>
      </c>
      <c r="C105" s="34">
        <v>5110.6099999999651</v>
      </c>
      <c r="D105" s="34">
        <v>267042.86000000004</v>
      </c>
      <c r="E105" s="35">
        <v>272153.47000000003</v>
      </c>
      <c r="F105" s="34"/>
      <c r="G105" s="34"/>
      <c r="H105" s="34"/>
      <c r="I105" s="34"/>
      <c r="J105" s="34"/>
      <c r="K105" s="34">
        <v>0</v>
      </c>
      <c r="L105" s="34"/>
      <c r="M105" s="34"/>
      <c r="N105" s="34"/>
      <c r="O105" s="34"/>
      <c r="P105" s="34"/>
      <c r="Q105" s="34"/>
      <c r="R105" s="34"/>
      <c r="S105" s="35">
        <v>0</v>
      </c>
      <c r="T105" s="34">
        <f t="shared" si="4"/>
        <v>272153.47000000003</v>
      </c>
    </row>
    <row r="106" spans="1:20" x14ac:dyDescent="0.25">
      <c r="B106" s="33" t="s">
        <v>148</v>
      </c>
      <c r="C106" s="34">
        <v>15838.099999999989</v>
      </c>
      <c r="D106" s="34">
        <v>289378.5</v>
      </c>
      <c r="E106" s="35">
        <v>305216.59999999998</v>
      </c>
      <c r="F106" s="34"/>
      <c r="G106" s="34"/>
      <c r="H106" s="34"/>
      <c r="I106" s="34"/>
      <c r="J106" s="34"/>
      <c r="K106" s="34">
        <v>2503.46</v>
      </c>
      <c r="L106" s="34"/>
      <c r="M106" s="34"/>
      <c r="N106" s="34"/>
      <c r="O106" s="34"/>
      <c r="P106" s="34"/>
      <c r="Q106" s="34"/>
      <c r="R106" s="34">
        <v>39.35</v>
      </c>
      <c r="S106" s="35">
        <v>2542.81</v>
      </c>
      <c r="T106" s="34">
        <f t="shared" si="4"/>
        <v>307759.40999999997</v>
      </c>
    </row>
    <row r="107" spans="1:20" x14ac:dyDescent="0.25">
      <c r="B107" s="33" t="s">
        <v>149</v>
      </c>
      <c r="C107" s="34">
        <v>-856.61</v>
      </c>
      <c r="D107" s="34">
        <v>-62.620000000000005</v>
      </c>
      <c r="E107" s="35">
        <v>-919.23</v>
      </c>
      <c r="F107" s="34"/>
      <c r="G107" s="34"/>
      <c r="H107" s="34"/>
      <c r="I107" s="34"/>
      <c r="J107" s="34">
        <v>-1811.77</v>
      </c>
      <c r="K107" s="34">
        <v>-1918.28</v>
      </c>
      <c r="L107" s="34"/>
      <c r="M107" s="34"/>
      <c r="N107" s="34"/>
      <c r="O107" s="34"/>
      <c r="P107" s="34"/>
      <c r="Q107" s="34"/>
      <c r="R107" s="34">
        <v>-496.42</v>
      </c>
      <c r="S107" s="35">
        <v>-4226.47</v>
      </c>
      <c r="T107" s="34">
        <f t="shared" si="4"/>
        <v>-5145.7000000000007</v>
      </c>
    </row>
    <row r="108" spans="1:20" x14ac:dyDescent="0.25">
      <c r="B108" s="33" t="s">
        <v>150</v>
      </c>
      <c r="C108" s="34">
        <v>-6978.4199999999992</v>
      </c>
      <c r="D108" s="34">
        <v>-9229.2800000000007</v>
      </c>
      <c r="E108" s="35">
        <v>-16207.7</v>
      </c>
      <c r="F108" s="34"/>
      <c r="G108" s="34"/>
      <c r="H108" s="34"/>
      <c r="I108" s="34"/>
      <c r="J108" s="34"/>
      <c r="K108" s="34">
        <v>-750.06</v>
      </c>
      <c r="L108" s="34"/>
      <c r="M108" s="34"/>
      <c r="N108" s="34"/>
      <c r="O108" s="34"/>
      <c r="P108" s="34"/>
      <c r="Q108" s="34"/>
      <c r="R108" s="34">
        <v>9.65</v>
      </c>
      <c r="S108" s="35">
        <v>-740.41</v>
      </c>
      <c r="T108" s="34">
        <f t="shared" si="4"/>
        <v>-16948.11</v>
      </c>
    </row>
    <row r="109" spans="1:20" x14ac:dyDescent="0.25">
      <c r="B109" s="33" t="s">
        <v>151</v>
      </c>
      <c r="C109" s="34">
        <v>175747.12</v>
      </c>
      <c r="D109" s="34">
        <v>52461.83</v>
      </c>
      <c r="E109" s="35">
        <v>228208.95</v>
      </c>
      <c r="F109" s="34"/>
      <c r="G109" s="34"/>
      <c r="H109" s="34"/>
      <c r="I109" s="34"/>
      <c r="J109" s="34"/>
      <c r="K109" s="34">
        <v>9956.94</v>
      </c>
      <c r="L109" s="34"/>
      <c r="M109" s="34"/>
      <c r="N109" s="34"/>
      <c r="O109" s="34"/>
      <c r="P109" s="34"/>
      <c r="Q109" s="34"/>
      <c r="R109" s="34">
        <v>2072.67</v>
      </c>
      <c r="S109" s="35">
        <v>12029.61</v>
      </c>
      <c r="T109" s="34">
        <f t="shared" si="4"/>
        <v>240238.56</v>
      </c>
    </row>
    <row r="110" spans="1:20" x14ac:dyDescent="0.25">
      <c r="B110" s="33" t="s">
        <v>152</v>
      </c>
      <c r="C110" s="34">
        <v>367411.76</v>
      </c>
      <c r="D110" s="34"/>
      <c r="E110" s="35">
        <v>367411.76</v>
      </c>
      <c r="F110" s="34"/>
      <c r="G110" s="34"/>
      <c r="H110" s="34"/>
      <c r="I110" s="34"/>
      <c r="J110" s="34"/>
      <c r="K110" s="34">
        <v>246.64</v>
      </c>
      <c r="L110" s="34"/>
      <c r="M110" s="34"/>
      <c r="N110" s="34"/>
      <c r="O110" s="34"/>
      <c r="P110" s="34"/>
      <c r="Q110" s="34"/>
      <c r="R110" s="34">
        <v>53.03</v>
      </c>
      <c r="S110" s="35">
        <v>299.67</v>
      </c>
      <c r="T110" s="34">
        <f t="shared" si="4"/>
        <v>367711.43</v>
      </c>
    </row>
    <row r="111" spans="1:20" x14ac:dyDescent="0.25">
      <c r="B111" s="33" t="s">
        <v>153</v>
      </c>
      <c r="C111" s="34">
        <v>-79823.580000000016</v>
      </c>
      <c r="D111" s="34">
        <v>541652.52999999991</v>
      </c>
      <c r="E111" s="35">
        <v>461828.9499999999</v>
      </c>
      <c r="F111" s="34"/>
      <c r="G111" s="34"/>
      <c r="H111" s="34"/>
      <c r="I111" s="34"/>
      <c r="J111" s="34"/>
      <c r="K111" s="34">
        <v>30.45</v>
      </c>
      <c r="L111" s="34"/>
      <c r="M111" s="34"/>
      <c r="N111" s="34"/>
      <c r="O111" s="34"/>
      <c r="P111" s="34"/>
      <c r="Q111" s="34"/>
      <c r="R111" s="34">
        <v>0.6</v>
      </c>
      <c r="S111" s="35">
        <v>31.05</v>
      </c>
      <c r="T111" s="34">
        <f t="shared" si="4"/>
        <v>461859.99999999988</v>
      </c>
    </row>
    <row r="112" spans="1:20" x14ac:dyDescent="0.25">
      <c r="B112" s="33" t="s">
        <v>154</v>
      </c>
      <c r="C112" s="34">
        <v>799827.49000000022</v>
      </c>
      <c r="D112" s="34">
        <v>26692.220000000027</v>
      </c>
      <c r="E112" s="35">
        <v>826519.7100000002</v>
      </c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5"/>
      <c r="T112" s="34">
        <f t="shared" si="4"/>
        <v>826519.7100000002</v>
      </c>
    </row>
    <row r="113" spans="2:20" x14ac:dyDescent="0.25">
      <c r="B113" s="33" t="s">
        <v>155</v>
      </c>
      <c r="C113" s="34">
        <v>875229.09000000008</v>
      </c>
      <c r="D113" s="34"/>
      <c r="E113" s="35">
        <v>875229.09000000008</v>
      </c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5"/>
      <c r="T113" s="34">
        <f t="shared" si="4"/>
        <v>875229.09000000008</v>
      </c>
    </row>
    <row r="114" spans="2:20" x14ac:dyDescent="0.25">
      <c r="B114" s="33" t="s">
        <v>156</v>
      </c>
      <c r="C114" s="34">
        <v>1224161.590000001</v>
      </c>
      <c r="D114" s="34"/>
      <c r="E114" s="35">
        <v>1224161.590000001</v>
      </c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5"/>
      <c r="T114" s="34">
        <f t="shared" si="4"/>
        <v>1224161.590000001</v>
      </c>
    </row>
    <row r="115" spans="2:20" x14ac:dyDescent="0.25">
      <c r="B115" s="33" t="s">
        <v>157</v>
      </c>
      <c r="C115" s="34">
        <v>241689.06999999998</v>
      </c>
      <c r="D115" s="34">
        <v>54680.060000000012</v>
      </c>
      <c r="E115" s="35">
        <v>296369.13</v>
      </c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5"/>
      <c r="T115" s="34">
        <f t="shared" si="4"/>
        <v>296369.13</v>
      </c>
    </row>
    <row r="116" spans="2:20" x14ac:dyDescent="0.25">
      <c r="B116" s="33" t="s">
        <v>158</v>
      </c>
      <c r="C116" s="34">
        <v>2091.94</v>
      </c>
      <c r="D116" s="34"/>
      <c r="E116" s="35">
        <v>2091.94</v>
      </c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5"/>
      <c r="T116" s="34">
        <f t="shared" si="4"/>
        <v>2091.94</v>
      </c>
    </row>
    <row r="117" spans="2:20" x14ac:dyDescent="0.25">
      <c r="B117" s="33" t="s">
        <v>159</v>
      </c>
      <c r="C117" s="34">
        <v>23112.530000000002</v>
      </c>
      <c r="D117" s="34"/>
      <c r="E117" s="35">
        <v>23112.530000000002</v>
      </c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5"/>
      <c r="T117" s="34">
        <f t="shared" si="4"/>
        <v>23112.530000000002</v>
      </c>
    </row>
    <row r="118" spans="2:20" x14ac:dyDescent="0.25">
      <c r="B118" s="33" t="s">
        <v>160</v>
      </c>
      <c r="C118" s="34">
        <v>127288.33999999995</v>
      </c>
      <c r="D118" s="34">
        <v>9952.7700000000023</v>
      </c>
      <c r="E118" s="35">
        <v>137241.10999999996</v>
      </c>
      <c r="F118" s="34"/>
      <c r="G118" s="34"/>
      <c r="H118" s="34"/>
      <c r="I118" s="34"/>
      <c r="J118" s="34"/>
      <c r="K118" s="34">
        <v>365.16</v>
      </c>
      <c r="L118" s="34"/>
      <c r="M118" s="34"/>
      <c r="N118" s="34"/>
      <c r="O118" s="34"/>
      <c r="P118" s="34"/>
      <c r="Q118" s="34"/>
      <c r="R118" s="34"/>
      <c r="S118" s="35">
        <v>365.16</v>
      </c>
      <c r="T118" s="34">
        <f t="shared" si="4"/>
        <v>137606.26999999996</v>
      </c>
    </row>
    <row r="119" spans="2:20" x14ac:dyDescent="0.25">
      <c r="B119" s="33" t="s">
        <v>161</v>
      </c>
      <c r="C119" s="34">
        <v>-3600.610000000001</v>
      </c>
      <c r="D119" s="34">
        <v>-625.75</v>
      </c>
      <c r="E119" s="35">
        <v>-4226.3600000000006</v>
      </c>
      <c r="F119" s="34"/>
      <c r="G119" s="34"/>
      <c r="H119" s="34"/>
      <c r="I119" s="34"/>
      <c r="J119" s="34"/>
      <c r="K119" s="34">
        <v>4179.21</v>
      </c>
      <c r="L119" s="34"/>
      <c r="M119" s="34"/>
      <c r="N119" s="34"/>
      <c r="O119" s="34"/>
      <c r="P119" s="34"/>
      <c r="Q119" s="34"/>
      <c r="R119" s="34"/>
      <c r="S119" s="35">
        <v>4179.21</v>
      </c>
      <c r="T119" s="34">
        <f t="shared" si="4"/>
        <v>-47.150000000000546</v>
      </c>
    </row>
    <row r="120" spans="2:20" x14ac:dyDescent="0.25">
      <c r="B120" s="33" t="s">
        <v>162</v>
      </c>
      <c r="C120" s="34">
        <v>111234.61</v>
      </c>
      <c r="D120" s="34"/>
      <c r="E120" s="35">
        <v>111234.61</v>
      </c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5"/>
      <c r="T120" s="34">
        <f t="shared" si="4"/>
        <v>111234.61</v>
      </c>
    </row>
    <row r="121" spans="2:20" x14ac:dyDescent="0.25">
      <c r="B121" s="33" t="s">
        <v>163</v>
      </c>
      <c r="C121" s="34">
        <v>63991.12000000001</v>
      </c>
      <c r="D121" s="34">
        <v>363.11999999999995</v>
      </c>
      <c r="E121" s="35">
        <v>64354.240000000013</v>
      </c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5"/>
      <c r="T121" s="34">
        <f t="shared" si="4"/>
        <v>64354.240000000013</v>
      </c>
    </row>
    <row r="122" spans="2:20" x14ac:dyDescent="0.25">
      <c r="B122" s="33" t="s">
        <v>164</v>
      </c>
      <c r="C122" s="34">
        <v>21161.71</v>
      </c>
      <c r="D122" s="34">
        <v>3653.14</v>
      </c>
      <c r="E122" s="35">
        <v>24814.85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5"/>
      <c r="T122" s="34">
        <f t="shared" si="4"/>
        <v>24814.85</v>
      </c>
    </row>
    <row r="123" spans="2:20" x14ac:dyDescent="0.25">
      <c r="B123" s="33" t="s">
        <v>165</v>
      </c>
      <c r="C123" s="34">
        <v>49900.850000000006</v>
      </c>
      <c r="D123" s="34">
        <v>18306.72</v>
      </c>
      <c r="E123" s="35">
        <v>68207.570000000007</v>
      </c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5"/>
      <c r="T123" s="34">
        <f t="shared" si="4"/>
        <v>68207.570000000007</v>
      </c>
    </row>
    <row r="124" spans="2:20" x14ac:dyDescent="0.25">
      <c r="B124" s="33" t="s">
        <v>166</v>
      </c>
      <c r="C124" s="34">
        <v>33562.36</v>
      </c>
      <c r="D124" s="34"/>
      <c r="E124" s="35">
        <v>33562.36</v>
      </c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5"/>
      <c r="T124" s="34">
        <f t="shared" si="4"/>
        <v>33562.36</v>
      </c>
    </row>
    <row r="125" spans="2:20" x14ac:dyDescent="0.25">
      <c r="B125" s="33" t="s">
        <v>167</v>
      </c>
      <c r="C125" s="34">
        <v>271283.34000000003</v>
      </c>
      <c r="D125" s="34">
        <v>18795.41</v>
      </c>
      <c r="E125" s="35">
        <v>290078.75</v>
      </c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5"/>
      <c r="T125" s="34">
        <f t="shared" si="4"/>
        <v>290078.75</v>
      </c>
    </row>
    <row r="126" spans="2:20" x14ac:dyDescent="0.25">
      <c r="B126" s="33" t="s">
        <v>168</v>
      </c>
      <c r="C126" s="34">
        <v>3478416.7799999989</v>
      </c>
      <c r="D126" s="34"/>
      <c r="E126" s="35">
        <v>3478416.7799999989</v>
      </c>
      <c r="F126" s="34"/>
      <c r="G126" s="34"/>
      <c r="H126" s="34"/>
      <c r="I126" s="34"/>
      <c r="J126" s="34"/>
      <c r="K126" s="34">
        <v>2824.02</v>
      </c>
      <c r="L126" s="34"/>
      <c r="M126" s="34"/>
      <c r="N126" s="34"/>
      <c r="O126" s="34"/>
      <c r="P126" s="34"/>
      <c r="Q126" s="34"/>
      <c r="R126" s="34"/>
      <c r="S126" s="35">
        <v>2824.02</v>
      </c>
      <c r="T126" s="34">
        <f t="shared" si="4"/>
        <v>3481240.7999999989</v>
      </c>
    </row>
    <row r="127" spans="2:20" x14ac:dyDescent="0.25">
      <c r="B127" s="33" t="s">
        <v>169</v>
      </c>
      <c r="C127" s="34">
        <v>64030.52</v>
      </c>
      <c r="D127" s="34">
        <v>2841.05</v>
      </c>
      <c r="E127" s="35">
        <v>66871.569999999992</v>
      </c>
      <c r="F127" s="34"/>
      <c r="G127" s="34"/>
      <c r="H127" s="34"/>
      <c r="I127" s="34"/>
      <c r="J127" s="34"/>
      <c r="K127" s="34">
        <v>171.94</v>
      </c>
      <c r="L127" s="34"/>
      <c r="M127" s="34"/>
      <c r="N127" s="34"/>
      <c r="O127" s="34"/>
      <c r="P127" s="34"/>
      <c r="Q127" s="34"/>
      <c r="R127" s="34">
        <v>0.14000000000000001</v>
      </c>
      <c r="S127" s="35">
        <v>172.08</v>
      </c>
      <c r="T127" s="34">
        <f t="shared" si="4"/>
        <v>67043.649999999994</v>
      </c>
    </row>
    <row r="128" spans="2:20" x14ac:dyDescent="0.25">
      <c r="B128" s="33" t="s">
        <v>170</v>
      </c>
      <c r="C128" s="34">
        <v>65144.560000000012</v>
      </c>
      <c r="D128" s="34">
        <v>4280.58</v>
      </c>
      <c r="E128" s="35">
        <v>69425.140000000014</v>
      </c>
      <c r="F128" s="34"/>
      <c r="G128" s="34"/>
      <c r="H128" s="34"/>
      <c r="I128" s="34"/>
      <c r="J128" s="34"/>
      <c r="K128" s="34">
        <v>679.03</v>
      </c>
      <c r="L128" s="34"/>
      <c r="M128" s="34"/>
      <c r="N128" s="34"/>
      <c r="O128" s="34"/>
      <c r="P128" s="34"/>
      <c r="Q128" s="34"/>
      <c r="R128" s="34">
        <v>0.65</v>
      </c>
      <c r="S128" s="35">
        <v>679.68</v>
      </c>
      <c r="T128" s="34">
        <f t="shared" si="4"/>
        <v>70104.820000000007</v>
      </c>
    </row>
    <row r="129" spans="2:20" x14ac:dyDescent="0.25">
      <c r="B129" s="33" t="s">
        <v>171</v>
      </c>
      <c r="C129" s="34">
        <v>63520.71</v>
      </c>
      <c r="D129" s="34">
        <v>1137.2600000000002</v>
      </c>
      <c r="E129" s="35">
        <v>64657.97</v>
      </c>
      <c r="F129" s="34"/>
      <c r="G129" s="34"/>
      <c r="H129" s="34"/>
      <c r="I129" s="34"/>
      <c r="J129" s="34"/>
      <c r="K129" s="34">
        <v>314.04000000000002</v>
      </c>
      <c r="L129" s="34"/>
      <c r="M129" s="34"/>
      <c r="N129" s="34"/>
      <c r="O129" s="34"/>
      <c r="P129" s="34"/>
      <c r="Q129" s="34"/>
      <c r="R129" s="34">
        <v>69.06</v>
      </c>
      <c r="S129" s="35">
        <v>383.1</v>
      </c>
      <c r="T129" s="34">
        <f t="shared" si="4"/>
        <v>65041.07</v>
      </c>
    </row>
    <row r="130" spans="2:20" x14ac:dyDescent="0.25">
      <c r="B130" s="33" t="s">
        <v>172</v>
      </c>
      <c r="C130" s="34">
        <v>3935.26</v>
      </c>
      <c r="D130" s="34">
        <v>27.92</v>
      </c>
      <c r="E130" s="35">
        <v>3963.1800000000003</v>
      </c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5"/>
      <c r="T130" s="34">
        <f t="shared" si="4"/>
        <v>3963.1800000000003</v>
      </c>
    </row>
    <row r="131" spans="2:20" x14ac:dyDescent="0.25">
      <c r="B131" s="33" t="s">
        <v>173</v>
      </c>
      <c r="C131" s="34">
        <v>37110.32</v>
      </c>
      <c r="D131" s="34">
        <v>534.01</v>
      </c>
      <c r="E131" s="35">
        <v>37644.33</v>
      </c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5"/>
      <c r="T131" s="34">
        <f t="shared" si="4"/>
        <v>37644.33</v>
      </c>
    </row>
    <row r="132" spans="2:20" x14ac:dyDescent="0.25">
      <c r="B132" s="33" t="s">
        <v>174</v>
      </c>
      <c r="C132" s="34">
        <v>57408.669999999984</v>
      </c>
      <c r="D132" s="34">
        <v>3401.36</v>
      </c>
      <c r="E132" s="35">
        <v>60810.029999999984</v>
      </c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5"/>
      <c r="T132" s="34">
        <f t="shared" si="4"/>
        <v>60810.029999999984</v>
      </c>
    </row>
    <row r="133" spans="2:20" x14ac:dyDescent="0.25">
      <c r="B133" s="33" t="s">
        <v>175</v>
      </c>
      <c r="C133" s="34">
        <v>78012.059999999983</v>
      </c>
      <c r="D133" s="34">
        <v>2001.7900000000002</v>
      </c>
      <c r="E133" s="35">
        <v>80013.849999999977</v>
      </c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5"/>
      <c r="T133" s="34">
        <f t="shared" si="4"/>
        <v>80013.849999999977</v>
      </c>
    </row>
    <row r="134" spans="2:20" x14ac:dyDescent="0.25">
      <c r="B134" s="33" t="s">
        <v>176</v>
      </c>
      <c r="C134" s="34">
        <v>67165.47</v>
      </c>
      <c r="D134" s="34">
        <v>6807.8000000000038</v>
      </c>
      <c r="E134" s="35">
        <v>73973.27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5"/>
      <c r="T134" s="34">
        <f t="shared" ref="T134:T197" si="6">S134+E134</f>
        <v>73973.27</v>
      </c>
    </row>
    <row r="135" spans="2:20" x14ac:dyDescent="0.25">
      <c r="B135" s="33" t="s">
        <v>177</v>
      </c>
      <c r="C135" s="34">
        <v>63144.660000000018</v>
      </c>
      <c r="D135" s="34">
        <v>3281.7600000000007</v>
      </c>
      <c r="E135" s="35">
        <v>66426.420000000013</v>
      </c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5"/>
      <c r="T135" s="34">
        <f t="shared" si="6"/>
        <v>66426.420000000013</v>
      </c>
    </row>
    <row r="136" spans="2:20" x14ac:dyDescent="0.25">
      <c r="B136" s="33" t="s">
        <v>178</v>
      </c>
      <c r="C136" s="34">
        <v>60379.970000000008</v>
      </c>
      <c r="D136" s="34">
        <v>6978.92</v>
      </c>
      <c r="E136" s="35">
        <v>67358.890000000014</v>
      </c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5"/>
      <c r="T136" s="34">
        <f t="shared" si="6"/>
        <v>67358.890000000014</v>
      </c>
    </row>
    <row r="137" spans="2:20" x14ac:dyDescent="0.25">
      <c r="B137" s="33" t="s">
        <v>179</v>
      </c>
      <c r="C137" s="34">
        <v>61569.599999999999</v>
      </c>
      <c r="D137" s="34">
        <v>2188.39</v>
      </c>
      <c r="E137" s="35">
        <v>63757.99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5"/>
      <c r="T137" s="34">
        <f t="shared" si="6"/>
        <v>63757.99</v>
      </c>
    </row>
    <row r="138" spans="2:20" x14ac:dyDescent="0.25">
      <c r="B138" s="33" t="s">
        <v>180</v>
      </c>
      <c r="C138" s="34">
        <v>47479.26</v>
      </c>
      <c r="D138" s="34">
        <v>2430.3300000000004</v>
      </c>
      <c r="E138" s="35">
        <v>49909.590000000004</v>
      </c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5"/>
      <c r="T138" s="34">
        <f t="shared" si="6"/>
        <v>49909.590000000004</v>
      </c>
    </row>
    <row r="139" spans="2:20" x14ac:dyDescent="0.25">
      <c r="B139" s="33" t="s">
        <v>181</v>
      </c>
      <c r="C139" s="34">
        <v>42519.66</v>
      </c>
      <c r="D139" s="34">
        <v>138.91000000000003</v>
      </c>
      <c r="E139" s="35">
        <v>42658.570000000007</v>
      </c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5"/>
      <c r="T139" s="34">
        <f t="shared" si="6"/>
        <v>42658.570000000007</v>
      </c>
    </row>
    <row r="140" spans="2:20" x14ac:dyDescent="0.25">
      <c r="B140" s="33" t="s">
        <v>182</v>
      </c>
      <c r="C140" s="34">
        <v>499942.74</v>
      </c>
      <c r="D140" s="34">
        <v>47429.149999999987</v>
      </c>
      <c r="E140" s="35">
        <v>547371.89</v>
      </c>
      <c r="F140" s="34"/>
      <c r="G140" s="34"/>
      <c r="H140" s="34"/>
      <c r="I140" s="34"/>
      <c r="J140" s="34"/>
      <c r="K140" s="34">
        <v>15538.44</v>
      </c>
      <c r="L140" s="34"/>
      <c r="M140" s="34"/>
      <c r="N140" s="34"/>
      <c r="O140" s="34"/>
      <c r="P140" s="34"/>
      <c r="Q140" s="34"/>
      <c r="R140" s="34">
        <v>270.70999999999998</v>
      </c>
      <c r="S140" s="35">
        <v>15809.15</v>
      </c>
      <c r="T140" s="34">
        <f t="shared" si="6"/>
        <v>563181.04</v>
      </c>
    </row>
    <row r="141" spans="2:20" x14ac:dyDescent="0.25">
      <c r="B141" s="33" t="s">
        <v>183</v>
      </c>
      <c r="C141" s="34">
        <v>1560990.4700000007</v>
      </c>
      <c r="D141" s="34">
        <v>314.04999999999995</v>
      </c>
      <c r="E141" s="35">
        <v>1561304.5200000007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5"/>
      <c r="T141" s="34">
        <f t="shared" si="6"/>
        <v>1561304.5200000007</v>
      </c>
    </row>
    <row r="142" spans="2:20" x14ac:dyDescent="0.25">
      <c r="B142" s="33" t="s">
        <v>184</v>
      </c>
      <c r="C142" s="34">
        <v>486379.15000000014</v>
      </c>
      <c r="D142" s="34">
        <v>61807.429999999986</v>
      </c>
      <c r="E142" s="35">
        <v>548186.58000000007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5"/>
      <c r="T142" s="34">
        <f t="shared" si="6"/>
        <v>548186.58000000007</v>
      </c>
    </row>
    <row r="143" spans="2:20" x14ac:dyDescent="0.25">
      <c r="B143" s="33" t="s">
        <v>185</v>
      </c>
      <c r="C143" s="34">
        <v>-6148.6</v>
      </c>
      <c r="D143" s="34">
        <v>-199.64000000000001</v>
      </c>
      <c r="E143" s="35">
        <v>-6348.2400000000007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5"/>
      <c r="T143" s="34">
        <f t="shared" si="6"/>
        <v>-6348.2400000000007</v>
      </c>
    </row>
    <row r="144" spans="2:20" x14ac:dyDescent="0.25">
      <c r="B144" s="33" t="s">
        <v>186</v>
      </c>
      <c r="C144" s="34">
        <v>37249.279999999999</v>
      </c>
      <c r="D144" s="34">
        <v>306.92</v>
      </c>
      <c r="E144" s="35">
        <v>37556.199999999997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5"/>
      <c r="T144" s="34">
        <f t="shared" si="6"/>
        <v>37556.199999999997</v>
      </c>
    </row>
    <row r="145" spans="2:20" x14ac:dyDescent="0.25">
      <c r="B145" s="33" t="s">
        <v>187</v>
      </c>
      <c r="C145" s="34"/>
      <c r="D145" s="34"/>
      <c r="E145" s="35">
        <v>0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5"/>
      <c r="T145" s="34">
        <f t="shared" si="6"/>
        <v>0</v>
      </c>
    </row>
    <row r="146" spans="2:20" x14ac:dyDescent="0.25">
      <c r="B146" s="33" t="s">
        <v>188</v>
      </c>
      <c r="C146" s="34">
        <v>50604.360000000008</v>
      </c>
      <c r="D146" s="34">
        <v>776.85000000000014</v>
      </c>
      <c r="E146" s="35">
        <v>51381.210000000006</v>
      </c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5"/>
      <c r="T146" s="34">
        <f t="shared" si="6"/>
        <v>51381.210000000006</v>
      </c>
    </row>
    <row r="147" spans="2:20" x14ac:dyDescent="0.25">
      <c r="B147" s="33" t="s">
        <v>189</v>
      </c>
      <c r="C147" s="34">
        <v>689.1500000000002</v>
      </c>
      <c r="D147" s="34">
        <v>119.88999999999999</v>
      </c>
      <c r="E147" s="35">
        <v>809.04000000000019</v>
      </c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5"/>
      <c r="T147" s="34">
        <f t="shared" si="6"/>
        <v>809.04000000000019</v>
      </c>
    </row>
    <row r="148" spans="2:20" x14ac:dyDescent="0.25">
      <c r="B148" s="33" t="s">
        <v>190</v>
      </c>
      <c r="C148" s="34">
        <v>46251.59</v>
      </c>
      <c r="D148" s="34">
        <v>4115.2300000000005</v>
      </c>
      <c r="E148" s="35">
        <v>50366.82</v>
      </c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5"/>
      <c r="T148" s="34">
        <f t="shared" si="6"/>
        <v>50366.82</v>
      </c>
    </row>
    <row r="149" spans="2:20" x14ac:dyDescent="0.25">
      <c r="B149" s="33" t="s">
        <v>191</v>
      </c>
      <c r="C149" s="34">
        <v>26440.499999999989</v>
      </c>
      <c r="D149" s="34">
        <v>1578.12</v>
      </c>
      <c r="E149" s="35">
        <v>28018.619999999988</v>
      </c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5"/>
      <c r="T149" s="34">
        <f t="shared" si="6"/>
        <v>28018.619999999988</v>
      </c>
    </row>
    <row r="150" spans="2:20" x14ac:dyDescent="0.25">
      <c r="B150" s="33" t="s">
        <v>192</v>
      </c>
      <c r="C150" s="34">
        <v>62913.189999999995</v>
      </c>
      <c r="D150" s="34">
        <v>882.1099999999999</v>
      </c>
      <c r="E150" s="35">
        <v>63795.299999999996</v>
      </c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5"/>
      <c r="T150" s="34">
        <f t="shared" si="6"/>
        <v>63795.299999999996</v>
      </c>
    </row>
    <row r="151" spans="2:20" x14ac:dyDescent="0.25">
      <c r="B151" s="33" t="s">
        <v>193</v>
      </c>
      <c r="C151" s="34">
        <v>725.85000000000014</v>
      </c>
      <c r="D151" s="34">
        <v>125.17999999999999</v>
      </c>
      <c r="E151" s="35">
        <v>851.03000000000009</v>
      </c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5"/>
      <c r="T151" s="34">
        <f t="shared" si="6"/>
        <v>851.03000000000009</v>
      </c>
    </row>
    <row r="152" spans="2:20" x14ac:dyDescent="0.25">
      <c r="B152" s="33" t="s">
        <v>194</v>
      </c>
      <c r="C152" s="34">
        <v>86806.110000000044</v>
      </c>
      <c r="D152" s="34">
        <v>5053.1200000000008</v>
      </c>
      <c r="E152" s="35">
        <v>91859.23000000004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5"/>
      <c r="T152" s="34">
        <f t="shared" si="6"/>
        <v>91859.23000000004</v>
      </c>
    </row>
    <row r="153" spans="2:20" x14ac:dyDescent="0.25">
      <c r="B153" s="33" t="s">
        <v>195</v>
      </c>
      <c r="C153" s="34">
        <v>49534.450000000004</v>
      </c>
      <c r="D153" s="34">
        <v>140.44</v>
      </c>
      <c r="E153" s="35">
        <v>49674.890000000007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5"/>
      <c r="T153" s="34">
        <f t="shared" si="6"/>
        <v>49674.890000000007</v>
      </c>
    </row>
    <row r="154" spans="2:20" x14ac:dyDescent="0.25">
      <c r="B154" s="33" t="s">
        <v>196</v>
      </c>
      <c r="C154" s="34">
        <v>5002.8899999999994</v>
      </c>
      <c r="D154" s="34">
        <v>863.21999999999991</v>
      </c>
      <c r="E154" s="35">
        <v>5866.11</v>
      </c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5"/>
      <c r="T154" s="34">
        <f t="shared" si="6"/>
        <v>5866.11</v>
      </c>
    </row>
    <row r="155" spans="2:20" x14ac:dyDescent="0.25">
      <c r="B155" s="33" t="s">
        <v>197</v>
      </c>
      <c r="C155" s="34">
        <v>5516.9699999999993</v>
      </c>
      <c r="D155" s="34">
        <v>951.21000000000015</v>
      </c>
      <c r="E155" s="35">
        <v>6468.1799999999994</v>
      </c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5"/>
      <c r="T155" s="34">
        <f t="shared" si="6"/>
        <v>6468.1799999999994</v>
      </c>
    </row>
    <row r="156" spans="2:20" x14ac:dyDescent="0.25">
      <c r="B156" s="33" t="s">
        <v>198</v>
      </c>
      <c r="C156" s="34">
        <v>73217.59</v>
      </c>
      <c r="D156" s="34">
        <v>6204.6999999999989</v>
      </c>
      <c r="E156" s="35">
        <v>79422.289999999994</v>
      </c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5"/>
      <c r="T156" s="34">
        <f t="shared" si="6"/>
        <v>79422.289999999994</v>
      </c>
    </row>
    <row r="157" spans="2:20" x14ac:dyDescent="0.25">
      <c r="B157" s="33" t="s">
        <v>199</v>
      </c>
      <c r="C157" s="34">
        <v>62204.649999999987</v>
      </c>
      <c r="D157" s="34"/>
      <c r="E157" s="35">
        <v>62204.649999999987</v>
      </c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5"/>
      <c r="T157" s="34">
        <f t="shared" si="6"/>
        <v>62204.649999999987</v>
      </c>
    </row>
    <row r="158" spans="2:20" x14ac:dyDescent="0.25">
      <c r="B158" s="33" t="s">
        <v>200</v>
      </c>
      <c r="C158" s="34">
        <v>71891.200000000012</v>
      </c>
      <c r="D158" s="34"/>
      <c r="E158" s="35">
        <v>71891.200000000012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5"/>
      <c r="T158" s="34">
        <f t="shared" si="6"/>
        <v>71891.200000000012</v>
      </c>
    </row>
    <row r="159" spans="2:20" x14ac:dyDescent="0.25">
      <c r="B159" s="33" t="s">
        <v>201</v>
      </c>
      <c r="C159" s="34">
        <v>34.049999999999997</v>
      </c>
      <c r="D159" s="34">
        <v>5.8699999999999992</v>
      </c>
      <c r="E159" s="35">
        <v>39.919999999999995</v>
      </c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5"/>
      <c r="T159" s="34">
        <f t="shared" si="6"/>
        <v>39.919999999999995</v>
      </c>
    </row>
    <row r="160" spans="2:20" x14ac:dyDescent="0.25">
      <c r="B160" s="33" t="s">
        <v>202</v>
      </c>
      <c r="C160" s="34">
        <v>688.70999999999992</v>
      </c>
      <c r="D160" s="34">
        <v>119.26000000000002</v>
      </c>
      <c r="E160" s="35">
        <v>807.96999999999991</v>
      </c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5"/>
      <c r="T160" s="34">
        <f t="shared" si="6"/>
        <v>807.96999999999991</v>
      </c>
    </row>
    <row r="161" spans="2:20" x14ac:dyDescent="0.25">
      <c r="B161" s="33" t="s">
        <v>203</v>
      </c>
      <c r="C161" s="34">
        <v>58663.11000000003</v>
      </c>
      <c r="D161" s="34"/>
      <c r="E161" s="35">
        <v>58663.11000000003</v>
      </c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5"/>
      <c r="T161" s="34">
        <f t="shared" si="6"/>
        <v>58663.11000000003</v>
      </c>
    </row>
    <row r="162" spans="2:20" x14ac:dyDescent="0.25">
      <c r="B162" s="33" t="s">
        <v>204</v>
      </c>
      <c r="C162" s="34">
        <v>62683.49000000002</v>
      </c>
      <c r="D162" s="34"/>
      <c r="E162" s="35">
        <v>62683.49000000002</v>
      </c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5"/>
      <c r="T162" s="34">
        <f t="shared" si="6"/>
        <v>62683.49000000002</v>
      </c>
    </row>
    <row r="163" spans="2:20" x14ac:dyDescent="0.25">
      <c r="B163" s="33" t="s">
        <v>205</v>
      </c>
      <c r="C163" s="34">
        <v>1683.4299999999998</v>
      </c>
      <c r="D163" s="34">
        <v>290.33000000000004</v>
      </c>
      <c r="E163" s="35">
        <v>1973.7599999999998</v>
      </c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5"/>
      <c r="T163" s="34">
        <f t="shared" si="6"/>
        <v>1973.7599999999998</v>
      </c>
    </row>
    <row r="164" spans="2:20" x14ac:dyDescent="0.25">
      <c r="B164" s="33" t="s">
        <v>206</v>
      </c>
      <c r="C164" s="34">
        <v>164.04999999999998</v>
      </c>
      <c r="D164" s="34">
        <v>28.490000000000002</v>
      </c>
      <c r="E164" s="35">
        <v>192.54</v>
      </c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5"/>
      <c r="T164" s="34">
        <f t="shared" si="6"/>
        <v>192.54</v>
      </c>
    </row>
    <row r="165" spans="2:20" x14ac:dyDescent="0.25">
      <c r="B165" s="33" t="s">
        <v>207</v>
      </c>
      <c r="C165" s="34">
        <v>53396.359999999993</v>
      </c>
      <c r="D165" s="34"/>
      <c r="E165" s="35">
        <v>53396.359999999993</v>
      </c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5"/>
      <c r="T165" s="34">
        <f t="shared" si="6"/>
        <v>53396.359999999993</v>
      </c>
    </row>
    <row r="166" spans="2:20" x14ac:dyDescent="0.25">
      <c r="B166" s="33" t="s">
        <v>208</v>
      </c>
      <c r="C166" s="34">
        <v>377.03000000000009</v>
      </c>
      <c r="D166" s="34">
        <v>65.31</v>
      </c>
      <c r="E166" s="35">
        <v>442.34000000000009</v>
      </c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5"/>
      <c r="T166" s="34">
        <f t="shared" si="6"/>
        <v>442.34000000000009</v>
      </c>
    </row>
    <row r="167" spans="2:20" x14ac:dyDescent="0.25">
      <c r="B167" s="33" t="s">
        <v>209</v>
      </c>
      <c r="C167" s="34">
        <v>1406.8299999999997</v>
      </c>
      <c r="D167" s="34">
        <v>242.56000000000003</v>
      </c>
      <c r="E167" s="35">
        <v>1649.3899999999996</v>
      </c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5"/>
      <c r="T167" s="34">
        <f t="shared" si="6"/>
        <v>1649.3899999999996</v>
      </c>
    </row>
    <row r="168" spans="2:20" x14ac:dyDescent="0.25">
      <c r="B168" s="33" t="s">
        <v>210</v>
      </c>
      <c r="C168" s="34">
        <v>4685.68</v>
      </c>
      <c r="D168" s="34">
        <v>32.03</v>
      </c>
      <c r="E168" s="35">
        <v>4717.71</v>
      </c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5"/>
      <c r="T168" s="34">
        <f t="shared" si="6"/>
        <v>4717.71</v>
      </c>
    </row>
    <row r="169" spans="2:20" x14ac:dyDescent="0.25">
      <c r="B169" s="33" t="s">
        <v>211</v>
      </c>
      <c r="C169" s="34">
        <v>9627.4699999999993</v>
      </c>
      <c r="D169" s="34"/>
      <c r="E169" s="35">
        <v>9627.4699999999993</v>
      </c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5"/>
      <c r="T169" s="34">
        <f t="shared" si="6"/>
        <v>9627.4699999999993</v>
      </c>
    </row>
    <row r="170" spans="2:20" x14ac:dyDescent="0.25">
      <c r="B170" s="33" t="s">
        <v>212</v>
      </c>
      <c r="C170" s="34">
        <v>56716.92</v>
      </c>
      <c r="D170" s="34">
        <v>2253.75</v>
      </c>
      <c r="E170" s="35">
        <v>58970.67</v>
      </c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5"/>
      <c r="T170" s="34">
        <f t="shared" si="6"/>
        <v>58970.67</v>
      </c>
    </row>
    <row r="171" spans="2:20" x14ac:dyDescent="0.25">
      <c r="B171" s="33" t="s">
        <v>213</v>
      </c>
      <c r="C171" s="34">
        <v>62059.849999999991</v>
      </c>
      <c r="D171" s="34">
        <v>390.70999999999992</v>
      </c>
      <c r="E171" s="35">
        <v>62450.55999999999</v>
      </c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5"/>
      <c r="T171" s="34">
        <f t="shared" si="6"/>
        <v>62450.55999999999</v>
      </c>
    </row>
    <row r="172" spans="2:20" x14ac:dyDescent="0.25">
      <c r="B172" s="33" t="s">
        <v>214</v>
      </c>
      <c r="C172" s="34">
        <v>5360.9000000000005</v>
      </c>
      <c r="D172" s="34">
        <v>43.18</v>
      </c>
      <c r="E172" s="35">
        <v>5404.0800000000008</v>
      </c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5"/>
      <c r="T172" s="34">
        <f t="shared" si="6"/>
        <v>5404.0800000000008</v>
      </c>
    </row>
    <row r="173" spans="2:20" x14ac:dyDescent="0.25">
      <c r="B173" s="33" t="s">
        <v>215</v>
      </c>
      <c r="C173" s="34">
        <v>5556.53</v>
      </c>
      <c r="D173" s="34">
        <v>39.47</v>
      </c>
      <c r="E173" s="35">
        <v>5596</v>
      </c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5"/>
      <c r="T173" s="34">
        <f t="shared" si="6"/>
        <v>5596</v>
      </c>
    </row>
    <row r="174" spans="2:20" x14ac:dyDescent="0.25">
      <c r="B174" s="33" t="s">
        <v>216</v>
      </c>
      <c r="C174" s="34">
        <v>61405.750000000022</v>
      </c>
      <c r="D174" s="34">
        <v>1178.08</v>
      </c>
      <c r="E174" s="35">
        <v>62583.830000000024</v>
      </c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5"/>
      <c r="T174" s="34">
        <f t="shared" si="6"/>
        <v>62583.830000000024</v>
      </c>
    </row>
    <row r="175" spans="2:20" x14ac:dyDescent="0.25">
      <c r="B175" s="33" t="s">
        <v>217</v>
      </c>
      <c r="C175" s="34">
        <v>67813.359999999986</v>
      </c>
      <c r="D175" s="34"/>
      <c r="E175" s="35">
        <v>67813.359999999986</v>
      </c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5"/>
      <c r="T175" s="34">
        <f t="shared" si="6"/>
        <v>67813.359999999986</v>
      </c>
    </row>
    <row r="176" spans="2:20" x14ac:dyDescent="0.25">
      <c r="B176" s="33" t="s">
        <v>218</v>
      </c>
      <c r="C176" s="34">
        <v>62220.250000000015</v>
      </c>
      <c r="D176" s="34"/>
      <c r="E176" s="35">
        <v>62220.250000000015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5"/>
      <c r="T176" s="34">
        <f t="shared" si="6"/>
        <v>62220.250000000015</v>
      </c>
    </row>
    <row r="177" spans="2:20" x14ac:dyDescent="0.25">
      <c r="B177" s="33" t="s">
        <v>219</v>
      </c>
      <c r="C177" s="34">
        <v>40162.949999999997</v>
      </c>
      <c r="D177" s="34">
        <v>188.69</v>
      </c>
      <c r="E177" s="35">
        <v>40351.64</v>
      </c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5"/>
      <c r="T177" s="34">
        <f t="shared" si="6"/>
        <v>40351.64</v>
      </c>
    </row>
    <row r="178" spans="2:20" x14ac:dyDescent="0.25">
      <c r="B178" s="33" t="s">
        <v>220</v>
      </c>
      <c r="C178" s="34">
        <v>52708.970000000008</v>
      </c>
      <c r="D178" s="34"/>
      <c r="E178" s="35">
        <v>52708.970000000008</v>
      </c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5"/>
      <c r="T178" s="34">
        <f t="shared" si="6"/>
        <v>52708.970000000008</v>
      </c>
    </row>
    <row r="179" spans="2:20" x14ac:dyDescent="0.25">
      <c r="B179" s="33" t="s">
        <v>221</v>
      </c>
      <c r="C179" s="34">
        <v>18868.95</v>
      </c>
      <c r="D179" s="34">
        <v>17.459999999999997</v>
      </c>
      <c r="E179" s="35">
        <v>18886.41</v>
      </c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5"/>
      <c r="T179" s="34">
        <f t="shared" si="6"/>
        <v>18886.41</v>
      </c>
    </row>
    <row r="180" spans="2:20" x14ac:dyDescent="0.25">
      <c r="B180" s="33" t="s">
        <v>222</v>
      </c>
      <c r="C180" s="34">
        <v>-15088.19</v>
      </c>
      <c r="D180" s="34">
        <v>-13977.410000000002</v>
      </c>
      <c r="E180" s="35">
        <v>-29065.600000000002</v>
      </c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5"/>
      <c r="T180" s="34">
        <f t="shared" si="6"/>
        <v>-29065.600000000002</v>
      </c>
    </row>
    <row r="181" spans="2:20" x14ac:dyDescent="0.25">
      <c r="B181" s="33" t="s">
        <v>223</v>
      </c>
      <c r="C181" s="34">
        <v>-7170.13</v>
      </c>
      <c r="D181" s="34">
        <v>5296.74</v>
      </c>
      <c r="E181" s="35">
        <v>-1873.3900000000003</v>
      </c>
      <c r="F181" s="34"/>
      <c r="G181" s="34"/>
      <c r="H181" s="34"/>
      <c r="I181" s="34"/>
      <c r="J181" s="34"/>
      <c r="K181" s="34">
        <v>-6673.28</v>
      </c>
      <c r="L181" s="34"/>
      <c r="M181" s="34"/>
      <c r="N181" s="34"/>
      <c r="O181" s="34"/>
      <c r="P181" s="34"/>
      <c r="Q181" s="34"/>
      <c r="R181" s="34"/>
      <c r="S181" s="35">
        <v>-6673.28</v>
      </c>
      <c r="T181" s="34">
        <f t="shared" si="6"/>
        <v>-8546.67</v>
      </c>
    </row>
    <row r="182" spans="2:20" x14ac:dyDescent="0.25">
      <c r="B182" s="33" t="s">
        <v>224</v>
      </c>
      <c r="C182" s="34">
        <v>121474.03999999998</v>
      </c>
      <c r="D182" s="34"/>
      <c r="E182" s="35">
        <v>121474.03999999998</v>
      </c>
      <c r="F182" s="34"/>
      <c r="G182" s="34"/>
      <c r="H182" s="34"/>
      <c r="I182" s="34"/>
      <c r="J182" s="34"/>
      <c r="K182" s="34">
        <v>57.82</v>
      </c>
      <c r="L182" s="34"/>
      <c r="M182" s="34"/>
      <c r="N182" s="34"/>
      <c r="O182" s="34"/>
      <c r="P182" s="34"/>
      <c r="Q182" s="34"/>
      <c r="R182" s="34">
        <v>5.7</v>
      </c>
      <c r="S182" s="35">
        <v>63.52</v>
      </c>
      <c r="T182" s="34">
        <f t="shared" si="6"/>
        <v>121537.55999999998</v>
      </c>
    </row>
    <row r="183" spans="2:20" x14ac:dyDescent="0.25">
      <c r="B183" s="33" t="s">
        <v>225</v>
      </c>
      <c r="C183" s="34">
        <v>18905.420000000006</v>
      </c>
      <c r="D183" s="34">
        <v>1381.7700000000002</v>
      </c>
      <c r="E183" s="35">
        <v>20287.190000000006</v>
      </c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5"/>
      <c r="T183" s="34">
        <f t="shared" si="6"/>
        <v>20287.190000000006</v>
      </c>
    </row>
    <row r="184" spans="2:20" x14ac:dyDescent="0.25">
      <c r="B184" s="33" t="s">
        <v>226</v>
      </c>
      <c r="C184" s="34">
        <v>8732.2100000000009</v>
      </c>
      <c r="D184" s="34">
        <v>569.87</v>
      </c>
      <c r="E184" s="35">
        <v>9302.0800000000017</v>
      </c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5"/>
      <c r="T184" s="34">
        <f t="shared" si="6"/>
        <v>9302.0800000000017</v>
      </c>
    </row>
    <row r="185" spans="2:20" x14ac:dyDescent="0.25">
      <c r="B185" s="33" t="s">
        <v>227</v>
      </c>
      <c r="C185" s="34">
        <v>15380.299999999996</v>
      </c>
      <c r="D185" s="34"/>
      <c r="E185" s="35">
        <v>15380.299999999996</v>
      </c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5"/>
      <c r="T185" s="34">
        <f t="shared" si="6"/>
        <v>15380.299999999996</v>
      </c>
    </row>
    <row r="186" spans="2:20" x14ac:dyDescent="0.25">
      <c r="B186" s="33" t="s">
        <v>228</v>
      </c>
      <c r="C186" s="34">
        <v>15085.560000000003</v>
      </c>
      <c r="D186" s="34">
        <v>140</v>
      </c>
      <c r="E186" s="35">
        <v>15225.560000000003</v>
      </c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5"/>
      <c r="T186" s="34">
        <f t="shared" si="6"/>
        <v>15225.560000000003</v>
      </c>
    </row>
    <row r="187" spans="2:20" x14ac:dyDescent="0.25">
      <c r="B187" s="33" t="s">
        <v>229</v>
      </c>
      <c r="C187" s="34">
        <v>14490.83</v>
      </c>
      <c r="D187" s="34">
        <v>100.06</v>
      </c>
      <c r="E187" s="35">
        <v>14590.89</v>
      </c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5"/>
      <c r="T187" s="34">
        <f t="shared" si="6"/>
        <v>14590.89</v>
      </c>
    </row>
    <row r="188" spans="2:20" x14ac:dyDescent="0.25">
      <c r="B188" s="33" t="s">
        <v>230</v>
      </c>
      <c r="C188" s="34">
        <v>-1136.6100000000001</v>
      </c>
      <c r="D188" s="34">
        <v>-195.36</v>
      </c>
      <c r="E188" s="35">
        <v>-1331.9700000000003</v>
      </c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5"/>
      <c r="T188" s="34">
        <f t="shared" si="6"/>
        <v>-1331.9700000000003</v>
      </c>
    </row>
    <row r="189" spans="2:20" x14ac:dyDescent="0.25">
      <c r="B189" s="33" t="s">
        <v>231</v>
      </c>
      <c r="C189" s="34">
        <v>82554.850000000035</v>
      </c>
      <c r="D189" s="34">
        <v>25324.559999999998</v>
      </c>
      <c r="E189" s="35">
        <v>107879.41000000003</v>
      </c>
      <c r="F189" s="34"/>
      <c r="G189" s="34"/>
      <c r="H189" s="34"/>
      <c r="I189" s="34"/>
      <c r="J189" s="34"/>
      <c r="K189" s="34">
        <v>628.9</v>
      </c>
      <c r="L189" s="34"/>
      <c r="M189" s="34"/>
      <c r="N189" s="34"/>
      <c r="O189" s="34"/>
      <c r="P189" s="34"/>
      <c r="Q189" s="34"/>
      <c r="R189" s="34">
        <v>58.58</v>
      </c>
      <c r="S189" s="35">
        <v>687.48</v>
      </c>
      <c r="T189" s="34">
        <f t="shared" si="6"/>
        <v>108566.89000000003</v>
      </c>
    </row>
    <row r="190" spans="2:20" x14ac:dyDescent="0.25">
      <c r="B190" s="33" t="s">
        <v>232</v>
      </c>
      <c r="C190" s="34">
        <v>38697.289999999986</v>
      </c>
      <c r="D190" s="34"/>
      <c r="E190" s="35">
        <v>38697.289999999986</v>
      </c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5"/>
      <c r="T190" s="34">
        <f t="shared" si="6"/>
        <v>38697.289999999986</v>
      </c>
    </row>
    <row r="191" spans="2:20" x14ac:dyDescent="0.25">
      <c r="B191" s="33" t="s">
        <v>233</v>
      </c>
      <c r="C191" s="34">
        <v>41677.439999999988</v>
      </c>
      <c r="D191" s="34">
        <v>401.71000000000009</v>
      </c>
      <c r="E191" s="35">
        <v>42079.149999999987</v>
      </c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5"/>
      <c r="T191" s="34">
        <f t="shared" si="6"/>
        <v>42079.149999999987</v>
      </c>
    </row>
    <row r="192" spans="2:20" x14ac:dyDescent="0.25">
      <c r="B192" s="33" t="s">
        <v>234</v>
      </c>
      <c r="C192" s="34">
        <v>30.049999999999834</v>
      </c>
      <c r="D192" s="34"/>
      <c r="E192" s="35">
        <v>30.049999999999834</v>
      </c>
      <c r="F192" s="34"/>
      <c r="G192" s="34"/>
      <c r="H192" s="34"/>
      <c r="I192" s="34"/>
      <c r="J192" s="34"/>
      <c r="K192" s="34">
        <v>-1765.85</v>
      </c>
      <c r="L192" s="34"/>
      <c r="M192" s="34"/>
      <c r="N192" s="34"/>
      <c r="O192" s="34"/>
      <c r="P192" s="34"/>
      <c r="Q192" s="34"/>
      <c r="R192" s="34"/>
      <c r="S192" s="35">
        <v>-1765.85</v>
      </c>
      <c r="T192" s="34">
        <f t="shared" si="6"/>
        <v>-1735.8000000000002</v>
      </c>
    </row>
    <row r="193" spans="2:20" x14ac:dyDescent="0.25">
      <c r="B193" s="33" t="s">
        <v>235</v>
      </c>
      <c r="C193" s="34">
        <v>69.460000000000008</v>
      </c>
      <c r="D193" s="34"/>
      <c r="E193" s="35">
        <v>69.460000000000008</v>
      </c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5"/>
      <c r="T193" s="34">
        <f t="shared" si="6"/>
        <v>69.460000000000008</v>
      </c>
    </row>
    <row r="194" spans="2:20" x14ac:dyDescent="0.25">
      <c r="B194" s="33" t="s">
        <v>236</v>
      </c>
      <c r="C194" s="34">
        <v>69.460000000000008</v>
      </c>
      <c r="D194" s="34"/>
      <c r="E194" s="35">
        <v>69.460000000000008</v>
      </c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5"/>
      <c r="T194" s="34">
        <f t="shared" si="6"/>
        <v>69.460000000000008</v>
      </c>
    </row>
    <row r="195" spans="2:20" x14ac:dyDescent="0.25">
      <c r="B195" s="33" t="s">
        <v>237</v>
      </c>
      <c r="C195" s="34">
        <v>11.89</v>
      </c>
      <c r="D195" s="34"/>
      <c r="E195" s="35">
        <v>11.89</v>
      </c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5"/>
      <c r="T195" s="34">
        <f t="shared" si="6"/>
        <v>11.89</v>
      </c>
    </row>
    <row r="196" spans="2:20" x14ac:dyDescent="0.25">
      <c r="B196" s="33" t="s">
        <v>238</v>
      </c>
      <c r="C196" s="34">
        <v>170.21</v>
      </c>
      <c r="D196" s="34"/>
      <c r="E196" s="35">
        <v>170.21</v>
      </c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5"/>
      <c r="T196" s="34">
        <f t="shared" si="6"/>
        <v>170.21</v>
      </c>
    </row>
    <row r="197" spans="2:20" x14ac:dyDescent="0.25">
      <c r="B197" s="33" t="s">
        <v>239</v>
      </c>
      <c r="C197" s="34">
        <v>170.21</v>
      </c>
      <c r="D197" s="34"/>
      <c r="E197" s="35">
        <v>170.21</v>
      </c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5"/>
      <c r="T197" s="34">
        <f t="shared" si="6"/>
        <v>170.21</v>
      </c>
    </row>
    <row r="198" spans="2:20" x14ac:dyDescent="0.25">
      <c r="B198" s="33" t="s">
        <v>240</v>
      </c>
      <c r="C198" s="34">
        <v>510.64</v>
      </c>
      <c r="D198" s="34"/>
      <c r="E198" s="35">
        <v>510.64</v>
      </c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5"/>
      <c r="T198" s="34">
        <f t="shared" ref="T198:T258" si="7">S198+E198</f>
        <v>510.64</v>
      </c>
    </row>
    <row r="199" spans="2:20" x14ac:dyDescent="0.25">
      <c r="B199" s="33" t="s">
        <v>241</v>
      </c>
      <c r="C199" s="34">
        <v>259.07</v>
      </c>
      <c r="D199" s="34"/>
      <c r="E199" s="35">
        <v>259.07</v>
      </c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5"/>
      <c r="T199" s="34">
        <f t="shared" si="7"/>
        <v>259.07</v>
      </c>
    </row>
    <row r="200" spans="2:20" x14ac:dyDescent="0.25">
      <c r="B200" s="33" t="s">
        <v>242</v>
      </c>
      <c r="C200" s="34">
        <v>714.63</v>
      </c>
      <c r="D200" s="34"/>
      <c r="E200" s="35">
        <v>714.63</v>
      </c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5"/>
      <c r="T200" s="34">
        <f t="shared" si="7"/>
        <v>714.63</v>
      </c>
    </row>
    <row r="201" spans="2:20" x14ac:dyDescent="0.25">
      <c r="B201" s="33" t="s">
        <v>243</v>
      </c>
      <c r="C201" s="34">
        <v>12009.7</v>
      </c>
      <c r="D201" s="34"/>
      <c r="E201" s="35">
        <v>12009.7</v>
      </c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5"/>
      <c r="T201" s="34">
        <f t="shared" si="7"/>
        <v>12009.7</v>
      </c>
    </row>
    <row r="202" spans="2:20" x14ac:dyDescent="0.25">
      <c r="B202" s="33" t="s">
        <v>244</v>
      </c>
      <c r="C202" s="34">
        <v>37965.480000000003</v>
      </c>
      <c r="D202" s="34">
        <v>1313.37</v>
      </c>
      <c r="E202" s="35">
        <v>39278.850000000006</v>
      </c>
      <c r="F202" s="34"/>
      <c r="G202" s="34"/>
      <c r="H202" s="34"/>
      <c r="I202" s="34"/>
      <c r="J202" s="34"/>
      <c r="K202" s="34">
        <v>4527.3599999999997</v>
      </c>
      <c r="L202" s="34"/>
      <c r="M202" s="34"/>
      <c r="N202" s="34"/>
      <c r="O202" s="34"/>
      <c r="P202" s="34"/>
      <c r="Q202" s="34"/>
      <c r="R202" s="34">
        <v>811.28</v>
      </c>
      <c r="S202" s="35">
        <v>5338.64</v>
      </c>
      <c r="T202" s="34">
        <f t="shared" si="7"/>
        <v>44617.490000000005</v>
      </c>
    </row>
    <row r="203" spans="2:20" x14ac:dyDescent="0.25">
      <c r="B203" s="33" t="s">
        <v>245</v>
      </c>
      <c r="C203" s="34">
        <v>85187.359999999957</v>
      </c>
      <c r="D203" s="34">
        <v>19932.920000000006</v>
      </c>
      <c r="E203" s="35">
        <v>105120.27999999997</v>
      </c>
      <c r="F203" s="34"/>
      <c r="G203" s="34"/>
      <c r="H203" s="34"/>
      <c r="I203" s="34"/>
      <c r="J203" s="34"/>
      <c r="K203" s="34">
        <v>2611.2399999999998</v>
      </c>
      <c r="L203" s="34"/>
      <c r="M203" s="34"/>
      <c r="N203" s="34"/>
      <c r="O203" s="34"/>
      <c r="P203" s="34"/>
      <c r="Q203" s="34"/>
      <c r="R203" s="34">
        <v>58.87</v>
      </c>
      <c r="S203" s="35">
        <v>2670.11</v>
      </c>
      <c r="T203" s="34">
        <f t="shared" si="7"/>
        <v>107790.38999999997</v>
      </c>
    </row>
    <row r="204" spans="2:20" x14ac:dyDescent="0.25">
      <c r="B204" s="33" t="s">
        <v>246</v>
      </c>
      <c r="C204" s="34">
        <v>44138.110000000008</v>
      </c>
      <c r="D204" s="34">
        <v>2983.1399999999985</v>
      </c>
      <c r="E204" s="35">
        <v>47121.250000000007</v>
      </c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5"/>
      <c r="T204" s="34">
        <f t="shared" si="7"/>
        <v>47121.250000000007</v>
      </c>
    </row>
    <row r="205" spans="2:20" x14ac:dyDescent="0.25">
      <c r="B205" s="33" t="s">
        <v>247</v>
      </c>
      <c r="C205" s="34">
        <v>35576.520000000011</v>
      </c>
      <c r="D205" s="34">
        <v>276.98</v>
      </c>
      <c r="E205" s="35">
        <v>35853.500000000015</v>
      </c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5"/>
      <c r="T205" s="34">
        <f t="shared" si="7"/>
        <v>35853.500000000015</v>
      </c>
    </row>
    <row r="206" spans="2:20" x14ac:dyDescent="0.25">
      <c r="B206" s="33" t="s">
        <v>248</v>
      </c>
      <c r="C206" s="34">
        <v>2077.4300000000003</v>
      </c>
      <c r="D206" s="34">
        <v>362.07000000000005</v>
      </c>
      <c r="E206" s="35">
        <v>2439.5000000000005</v>
      </c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5"/>
      <c r="T206" s="34">
        <f t="shared" si="7"/>
        <v>2439.5000000000005</v>
      </c>
    </row>
    <row r="207" spans="2:20" x14ac:dyDescent="0.25">
      <c r="B207" s="33" t="s">
        <v>249</v>
      </c>
      <c r="C207" s="34">
        <v>17534.699999999997</v>
      </c>
      <c r="D207" s="34">
        <v>20.000000000000004</v>
      </c>
      <c r="E207" s="35">
        <v>17554.699999999997</v>
      </c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5"/>
      <c r="T207" s="34">
        <f t="shared" si="7"/>
        <v>17554.699999999997</v>
      </c>
    </row>
    <row r="208" spans="2:20" x14ac:dyDescent="0.25">
      <c r="B208" s="33" t="s">
        <v>250</v>
      </c>
      <c r="C208" s="34">
        <v>89106.44</v>
      </c>
      <c r="D208" s="34">
        <v>1864.9799999999998</v>
      </c>
      <c r="E208" s="35">
        <v>90971.42</v>
      </c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5"/>
      <c r="T208" s="34">
        <f t="shared" si="7"/>
        <v>90971.42</v>
      </c>
    </row>
    <row r="209" spans="2:20" x14ac:dyDescent="0.25">
      <c r="B209" s="33" t="s">
        <v>251</v>
      </c>
      <c r="C209" s="34">
        <v>62364.900000000031</v>
      </c>
      <c r="D209" s="34">
        <v>170.4</v>
      </c>
      <c r="E209" s="35">
        <v>62535.300000000032</v>
      </c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5"/>
      <c r="T209" s="34">
        <f t="shared" si="7"/>
        <v>62535.300000000032</v>
      </c>
    </row>
    <row r="210" spans="2:20" x14ac:dyDescent="0.25">
      <c r="B210" s="33" t="s">
        <v>252</v>
      </c>
      <c r="C210" s="34">
        <v>53203.040000000001</v>
      </c>
      <c r="D210" s="34">
        <v>199.65</v>
      </c>
      <c r="E210" s="35">
        <v>53402.69</v>
      </c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5"/>
      <c r="T210" s="34">
        <f t="shared" si="7"/>
        <v>53402.69</v>
      </c>
    </row>
    <row r="211" spans="2:20" x14ac:dyDescent="0.25">
      <c r="B211" s="33" t="s">
        <v>253</v>
      </c>
      <c r="C211" s="34">
        <v>583.34</v>
      </c>
      <c r="D211" s="34">
        <v>101.53</v>
      </c>
      <c r="E211" s="35">
        <v>684.87</v>
      </c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5"/>
      <c r="T211" s="34">
        <f t="shared" si="7"/>
        <v>684.87</v>
      </c>
    </row>
    <row r="212" spans="2:20" x14ac:dyDescent="0.25">
      <c r="B212" s="33" t="s">
        <v>254</v>
      </c>
      <c r="C212" s="34">
        <v>674.2299999999999</v>
      </c>
      <c r="D212" s="34">
        <v>117.42999999999999</v>
      </c>
      <c r="E212" s="35">
        <v>791.65999999999985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5"/>
      <c r="T212" s="34">
        <f t="shared" si="7"/>
        <v>791.65999999999985</v>
      </c>
    </row>
    <row r="213" spans="2:20" x14ac:dyDescent="0.25">
      <c r="B213" s="33" t="s">
        <v>255</v>
      </c>
      <c r="C213" s="34">
        <v>44873.219999999979</v>
      </c>
      <c r="D213" s="34">
        <v>634.27</v>
      </c>
      <c r="E213" s="35">
        <v>45507.489999999976</v>
      </c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5"/>
      <c r="T213" s="34">
        <f t="shared" si="7"/>
        <v>45507.489999999976</v>
      </c>
    </row>
    <row r="214" spans="2:20" x14ac:dyDescent="0.25">
      <c r="B214" s="33" t="s">
        <v>256</v>
      </c>
      <c r="C214" s="34">
        <v>683.88</v>
      </c>
      <c r="D214" s="34">
        <v>119.71</v>
      </c>
      <c r="E214" s="35">
        <v>803.59</v>
      </c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5"/>
      <c r="T214" s="34">
        <f t="shared" si="7"/>
        <v>803.59</v>
      </c>
    </row>
    <row r="215" spans="2:20" x14ac:dyDescent="0.25">
      <c r="B215" s="33" t="s">
        <v>257</v>
      </c>
      <c r="C215" s="34">
        <v>43888.590000000011</v>
      </c>
      <c r="D215" s="34">
        <v>50.85</v>
      </c>
      <c r="E215" s="35">
        <v>43939.44000000001</v>
      </c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5"/>
      <c r="T215" s="34">
        <f t="shared" si="7"/>
        <v>43939.44000000001</v>
      </c>
    </row>
    <row r="216" spans="2:20" x14ac:dyDescent="0.25">
      <c r="B216" s="33" t="s">
        <v>258</v>
      </c>
      <c r="C216" s="34">
        <v>17091.340000000004</v>
      </c>
      <c r="D216" s="34">
        <v>300.03000000000003</v>
      </c>
      <c r="E216" s="35">
        <v>17391.370000000003</v>
      </c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5"/>
      <c r="T216" s="34">
        <f t="shared" si="7"/>
        <v>17391.370000000003</v>
      </c>
    </row>
    <row r="217" spans="2:20" x14ac:dyDescent="0.25">
      <c r="B217" s="33" t="s">
        <v>259</v>
      </c>
      <c r="C217" s="34">
        <v>40236.740000000005</v>
      </c>
      <c r="D217" s="34">
        <v>288.33000000000004</v>
      </c>
      <c r="E217" s="35">
        <v>40525.070000000007</v>
      </c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5"/>
      <c r="T217" s="34">
        <f t="shared" si="7"/>
        <v>40525.070000000007</v>
      </c>
    </row>
    <row r="218" spans="2:20" x14ac:dyDescent="0.25">
      <c r="B218" s="33" t="s">
        <v>260</v>
      </c>
      <c r="C218" s="34">
        <v>17908.8</v>
      </c>
      <c r="D218" s="34">
        <v>54.67</v>
      </c>
      <c r="E218" s="35">
        <v>17963.469999999998</v>
      </c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5"/>
      <c r="T218" s="34">
        <f t="shared" si="7"/>
        <v>17963.469999999998</v>
      </c>
    </row>
    <row r="219" spans="2:20" x14ac:dyDescent="0.25">
      <c r="B219" s="33" t="s">
        <v>261</v>
      </c>
      <c r="C219" s="34">
        <v>824.62999999999977</v>
      </c>
      <c r="D219" s="34">
        <v>143.57000000000002</v>
      </c>
      <c r="E219" s="35">
        <v>968.19999999999982</v>
      </c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5"/>
      <c r="T219" s="34">
        <f t="shared" si="7"/>
        <v>968.19999999999982</v>
      </c>
    </row>
    <row r="220" spans="2:20" x14ac:dyDescent="0.25">
      <c r="B220" s="33" t="s">
        <v>262</v>
      </c>
      <c r="C220" s="34">
        <v>7905.7300000000005</v>
      </c>
      <c r="D220" s="34"/>
      <c r="E220" s="35">
        <v>7905.7300000000005</v>
      </c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5"/>
      <c r="T220" s="34">
        <f t="shared" si="7"/>
        <v>7905.7300000000005</v>
      </c>
    </row>
    <row r="221" spans="2:20" x14ac:dyDescent="0.25">
      <c r="B221" s="33" t="s">
        <v>263</v>
      </c>
      <c r="C221" s="34">
        <v>60209.770000000004</v>
      </c>
      <c r="D221" s="34">
        <v>4285.6100000000006</v>
      </c>
      <c r="E221" s="35">
        <v>64495.380000000005</v>
      </c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5"/>
      <c r="T221" s="34">
        <f t="shared" si="7"/>
        <v>64495.380000000005</v>
      </c>
    </row>
    <row r="222" spans="2:20" x14ac:dyDescent="0.25">
      <c r="B222" s="33" t="s">
        <v>264</v>
      </c>
      <c r="C222" s="34">
        <v>60952.530000000006</v>
      </c>
      <c r="D222" s="34">
        <v>3990.3200000000011</v>
      </c>
      <c r="E222" s="35">
        <v>64942.850000000006</v>
      </c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5"/>
      <c r="T222" s="34">
        <f t="shared" si="7"/>
        <v>64942.850000000006</v>
      </c>
    </row>
    <row r="223" spans="2:20" x14ac:dyDescent="0.25">
      <c r="B223" s="33" t="s">
        <v>265</v>
      </c>
      <c r="C223" s="34">
        <v>43155.41</v>
      </c>
      <c r="D223" s="34">
        <v>1599.4399999999996</v>
      </c>
      <c r="E223" s="35">
        <v>44754.850000000006</v>
      </c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5"/>
      <c r="T223" s="34">
        <f t="shared" si="7"/>
        <v>44754.850000000006</v>
      </c>
    </row>
    <row r="224" spans="2:20" x14ac:dyDescent="0.25">
      <c r="B224" s="33" t="s">
        <v>266</v>
      </c>
      <c r="C224" s="34">
        <v>52506.21</v>
      </c>
      <c r="D224" s="34">
        <v>3022.9399999999996</v>
      </c>
      <c r="E224" s="35">
        <v>55529.15</v>
      </c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5"/>
      <c r="T224" s="34">
        <f t="shared" si="7"/>
        <v>55529.15</v>
      </c>
    </row>
    <row r="225" spans="2:20" x14ac:dyDescent="0.25">
      <c r="B225" s="33" t="s">
        <v>267</v>
      </c>
      <c r="C225" s="34">
        <v>61634.42</v>
      </c>
      <c r="D225" s="34"/>
      <c r="E225" s="35">
        <v>61634.42</v>
      </c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5"/>
      <c r="T225" s="34">
        <f t="shared" si="7"/>
        <v>61634.42</v>
      </c>
    </row>
    <row r="226" spans="2:20" x14ac:dyDescent="0.25">
      <c r="B226" s="33" t="s">
        <v>268</v>
      </c>
      <c r="C226" s="34">
        <v>65531.580000000016</v>
      </c>
      <c r="D226" s="34">
        <v>5006.6400000000012</v>
      </c>
      <c r="E226" s="35">
        <v>70538.220000000016</v>
      </c>
      <c r="F226" s="34"/>
      <c r="G226" s="34"/>
      <c r="H226" s="34"/>
      <c r="I226" s="34"/>
      <c r="J226" s="34"/>
      <c r="K226" s="34">
        <v>866.32</v>
      </c>
      <c r="L226" s="34"/>
      <c r="M226" s="34"/>
      <c r="N226" s="34"/>
      <c r="O226" s="34"/>
      <c r="P226" s="34"/>
      <c r="Q226" s="34"/>
      <c r="R226" s="34">
        <v>113.62</v>
      </c>
      <c r="S226" s="35">
        <v>979.94</v>
      </c>
      <c r="T226" s="34">
        <f t="shared" si="7"/>
        <v>71518.160000000018</v>
      </c>
    </row>
    <row r="227" spans="2:20" x14ac:dyDescent="0.25">
      <c r="B227" s="33" t="s">
        <v>269</v>
      </c>
      <c r="C227" s="34">
        <v>57165.600000000013</v>
      </c>
      <c r="D227" s="34"/>
      <c r="E227" s="35">
        <v>57165.600000000013</v>
      </c>
      <c r="F227" s="34"/>
      <c r="G227" s="34"/>
      <c r="H227" s="34"/>
      <c r="I227" s="34"/>
      <c r="J227" s="34"/>
      <c r="K227" s="34">
        <v>642.91999999999996</v>
      </c>
      <c r="L227" s="34"/>
      <c r="M227" s="34"/>
      <c r="N227" s="34"/>
      <c r="O227" s="34"/>
      <c r="P227" s="34"/>
      <c r="Q227" s="34"/>
      <c r="R227" s="34">
        <v>12.41</v>
      </c>
      <c r="S227" s="35">
        <v>655.33000000000004</v>
      </c>
      <c r="T227" s="34">
        <f t="shared" si="7"/>
        <v>57820.930000000015</v>
      </c>
    </row>
    <row r="228" spans="2:20" x14ac:dyDescent="0.25">
      <c r="B228" s="33" t="s">
        <v>270</v>
      </c>
      <c r="C228" s="34">
        <v>-43.049999999999869</v>
      </c>
      <c r="D228" s="34">
        <v>87.389999999999915</v>
      </c>
      <c r="E228" s="35">
        <v>44.340000000000046</v>
      </c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5"/>
      <c r="T228" s="34">
        <f t="shared" si="7"/>
        <v>44.340000000000046</v>
      </c>
    </row>
    <row r="229" spans="2:20" x14ac:dyDescent="0.25">
      <c r="B229" s="33" t="s">
        <v>271</v>
      </c>
      <c r="C229" s="34">
        <v>-907.29000000000144</v>
      </c>
      <c r="D229" s="34">
        <v>6585.61</v>
      </c>
      <c r="E229" s="35">
        <v>5678.3199999999979</v>
      </c>
      <c r="F229" s="34"/>
      <c r="G229" s="34"/>
      <c r="H229" s="34"/>
      <c r="I229" s="34"/>
      <c r="J229" s="34"/>
      <c r="K229" s="34">
        <v>-190.27</v>
      </c>
      <c r="L229" s="34"/>
      <c r="M229" s="34"/>
      <c r="N229" s="34"/>
      <c r="O229" s="34"/>
      <c r="P229" s="34"/>
      <c r="Q229" s="34"/>
      <c r="R229" s="34"/>
      <c r="S229" s="35">
        <v>-190.27</v>
      </c>
      <c r="T229" s="34">
        <f t="shared" si="7"/>
        <v>5488.0499999999975</v>
      </c>
    </row>
    <row r="230" spans="2:20" x14ac:dyDescent="0.25">
      <c r="B230" s="33" t="s">
        <v>272</v>
      </c>
      <c r="C230" s="34">
        <v>49.70999999999998</v>
      </c>
      <c r="D230" s="34">
        <v>128.51000000000002</v>
      </c>
      <c r="E230" s="35">
        <v>178.22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5"/>
      <c r="T230" s="34">
        <f t="shared" si="7"/>
        <v>178.22</v>
      </c>
    </row>
    <row r="231" spans="2:20" x14ac:dyDescent="0.25">
      <c r="B231" s="33" t="s">
        <v>273</v>
      </c>
      <c r="C231" s="34">
        <v>209.71</v>
      </c>
      <c r="D231" s="34">
        <v>6.71</v>
      </c>
      <c r="E231" s="35">
        <v>216.42000000000002</v>
      </c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5"/>
      <c r="T231" s="34">
        <f t="shared" si="7"/>
        <v>216.42000000000002</v>
      </c>
    </row>
    <row r="232" spans="2:20" x14ac:dyDescent="0.25">
      <c r="B232" s="33" t="s">
        <v>274</v>
      </c>
      <c r="C232" s="34">
        <v>1612.4600000000003</v>
      </c>
      <c r="D232" s="34">
        <v>100.86</v>
      </c>
      <c r="E232" s="35">
        <v>1713.3200000000002</v>
      </c>
      <c r="F232" s="34"/>
      <c r="G232" s="34"/>
      <c r="H232" s="34"/>
      <c r="I232" s="34"/>
      <c r="J232" s="34"/>
      <c r="K232" s="34">
        <v>-185.09</v>
      </c>
      <c r="L232" s="34"/>
      <c r="M232" s="34"/>
      <c r="N232" s="34"/>
      <c r="O232" s="34"/>
      <c r="P232" s="34"/>
      <c r="Q232" s="34"/>
      <c r="R232" s="34"/>
      <c r="S232" s="35">
        <v>-185.09</v>
      </c>
      <c r="T232" s="34">
        <f t="shared" si="7"/>
        <v>1528.2300000000002</v>
      </c>
    </row>
    <row r="233" spans="2:20" x14ac:dyDescent="0.25">
      <c r="B233" s="33" t="s">
        <v>275</v>
      </c>
      <c r="C233" s="34">
        <v>-108.85000000000001</v>
      </c>
      <c r="D233" s="34"/>
      <c r="E233" s="35">
        <v>-108.85000000000001</v>
      </c>
      <c r="F233" s="34"/>
      <c r="G233" s="34"/>
      <c r="H233" s="34"/>
      <c r="I233" s="34"/>
      <c r="J233" s="34"/>
      <c r="K233" s="34">
        <v>106.32</v>
      </c>
      <c r="L233" s="34"/>
      <c r="M233" s="34"/>
      <c r="N233" s="34"/>
      <c r="O233" s="34"/>
      <c r="P233" s="34"/>
      <c r="Q233" s="34"/>
      <c r="R233" s="34"/>
      <c r="S233" s="35">
        <v>106.32</v>
      </c>
      <c r="T233" s="34">
        <f t="shared" si="7"/>
        <v>-2.5300000000000153</v>
      </c>
    </row>
    <row r="234" spans="2:20" x14ac:dyDescent="0.25">
      <c r="B234" s="33" t="s">
        <v>276</v>
      </c>
      <c r="C234" s="34">
        <v>-829.5</v>
      </c>
      <c r="D234" s="34">
        <v>-411.85</v>
      </c>
      <c r="E234" s="35">
        <v>-1241.3499999999999</v>
      </c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5"/>
      <c r="T234" s="34">
        <f t="shared" si="7"/>
        <v>-1241.3499999999999</v>
      </c>
    </row>
    <row r="235" spans="2:20" x14ac:dyDescent="0.25">
      <c r="B235" s="33" t="s">
        <v>277</v>
      </c>
      <c r="C235" s="34">
        <v>-1190.7</v>
      </c>
      <c r="D235" s="34">
        <v>-2.93</v>
      </c>
      <c r="E235" s="35">
        <v>-1193.6300000000001</v>
      </c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5"/>
      <c r="T235" s="34">
        <f t="shared" si="7"/>
        <v>-1193.6300000000001</v>
      </c>
    </row>
    <row r="236" spans="2:20" x14ac:dyDescent="0.25">
      <c r="B236" s="33" t="s">
        <v>278</v>
      </c>
      <c r="C236" s="34">
        <v>-2099.64</v>
      </c>
      <c r="D236" s="34">
        <v>-6.1400000000000006</v>
      </c>
      <c r="E236" s="35">
        <v>-2105.7799999999997</v>
      </c>
      <c r="F236" s="34"/>
      <c r="G236" s="34"/>
      <c r="H236" s="34"/>
      <c r="I236" s="34"/>
      <c r="J236" s="34"/>
      <c r="K236" s="34">
        <v>2026.69</v>
      </c>
      <c r="L236" s="34"/>
      <c r="M236" s="34"/>
      <c r="N236" s="34"/>
      <c r="O236" s="34"/>
      <c r="P236" s="34"/>
      <c r="Q236" s="34"/>
      <c r="R236" s="34"/>
      <c r="S236" s="35">
        <v>2026.69</v>
      </c>
      <c r="T236" s="34">
        <f t="shared" si="7"/>
        <v>-79.089999999999691</v>
      </c>
    </row>
    <row r="237" spans="2:20" x14ac:dyDescent="0.25">
      <c r="B237" s="33" t="s">
        <v>279</v>
      </c>
      <c r="C237" s="34">
        <v>-1021.47</v>
      </c>
      <c r="D237" s="34">
        <v>-3.8499999999999996</v>
      </c>
      <c r="E237" s="35">
        <v>-1025.32</v>
      </c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5"/>
      <c r="T237" s="34">
        <f t="shared" si="7"/>
        <v>-1025.32</v>
      </c>
    </row>
    <row r="238" spans="2:20" x14ac:dyDescent="0.25">
      <c r="B238" s="33" t="s">
        <v>280</v>
      </c>
      <c r="C238" s="34">
        <v>-1129.6399999999999</v>
      </c>
      <c r="D238" s="34">
        <v>-1.1400000000000001</v>
      </c>
      <c r="E238" s="35">
        <v>-1130.78</v>
      </c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5"/>
      <c r="T238" s="34">
        <f t="shared" si="7"/>
        <v>-1130.78</v>
      </c>
    </row>
    <row r="239" spans="2:20" x14ac:dyDescent="0.25">
      <c r="B239" s="33" t="s">
        <v>281</v>
      </c>
      <c r="C239" s="40"/>
      <c r="D239" s="34">
        <v>6973.420000000001</v>
      </c>
      <c r="E239" s="35">
        <v>6973.420000000001</v>
      </c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5"/>
      <c r="T239" s="34">
        <f t="shared" si="7"/>
        <v>6973.420000000001</v>
      </c>
    </row>
    <row r="240" spans="2:20" x14ac:dyDescent="0.25">
      <c r="B240" s="33" t="s">
        <v>282</v>
      </c>
      <c r="C240" s="34">
        <v>12581.400000000001</v>
      </c>
      <c r="D240" s="34">
        <v>-0.10000000000000142</v>
      </c>
      <c r="E240" s="35">
        <v>12581.300000000001</v>
      </c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5"/>
      <c r="T240" s="34">
        <f t="shared" si="7"/>
        <v>12581.300000000001</v>
      </c>
    </row>
    <row r="241" spans="2:20" x14ac:dyDescent="0.25">
      <c r="B241" s="33" t="s">
        <v>283</v>
      </c>
      <c r="C241" s="34">
        <v>320060.39999999985</v>
      </c>
      <c r="D241" s="34">
        <v>8710.880000000001</v>
      </c>
      <c r="E241" s="35">
        <v>328771.27999999985</v>
      </c>
      <c r="F241" s="34"/>
      <c r="G241" s="34"/>
      <c r="H241" s="34"/>
      <c r="I241" s="34"/>
      <c r="J241" s="34">
        <v>1811.77</v>
      </c>
      <c r="K241" s="34">
        <v>-5613.99</v>
      </c>
      <c r="L241" s="34"/>
      <c r="M241" s="34"/>
      <c r="N241" s="34"/>
      <c r="O241" s="34"/>
      <c r="P241" s="34"/>
      <c r="Q241" s="34"/>
      <c r="R241" s="34">
        <v>-1634.32</v>
      </c>
      <c r="S241" s="35">
        <v>-5436.54</v>
      </c>
      <c r="T241" s="34">
        <f t="shared" si="7"/>
        <v>323334.73999999987</v>
      </c>
    </row>
    <row r="242" spans="2:20" x14ac:dyDescent="0.25">
      <c r="B242" s="33" t="s">
        <v>284</v>
      </c>
      <c r="C242" s="34">
        <v>34741.239999999991</v>
      </c>
      <c r="D242" s="34">
        <v>164517.31</v>
      </c>
      <c r="E242" s="35">
        <v>199258.55</v>
      </c>
      <c r="F242" s="34"/>
      <c r="G242" s="34"/>
      <c r="H242" s="34"/>
      <c r="I242" s="34"/>
      <c r="J242" s="34"/>
      <c r="K242" s="34">
        <v>3503.02</v>
      </c>
      <c r="L242" s="34"/>
      <c r="M242" s="34"/>
      <c r="N242" s="34"/>
      <c r="O242" s="34"/>
      <c r="P242" s="34"/>
      <c r="Q242" s="34"/>
      <c r="R242" s="34">
        <v>730.71</v>
      </c>
      <c r="S242" s="35">
        <v>4233.7299999999996</v>
      </c>
      <c r="T242" s="34">
        <f t="shared" si="7"/>
        <v>203492.28</v>
      </c>
    </row>
    <row r="243" spans="2:20" x14ac:dyDescent="0.25">
      <c r="B243" s="33" t="s">
        <v>285</v>
      </c>
      <c r="C243" s="34">
        <v>206259.71</v>
      </c>
      <c r="D243" s="34">
        <v>7489.49</v>
      </c>
      <c r="E243" s="35">
        <v>213749.19999999998</v>
      </c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5"/>
      <c r="T243" s="34">
        <f t="shared" si="7"/>
        <v>213749.19999999998</v>
      </c>
    </row>
    <row r="244" spans="2:20" x14ac:dyDescent="0.25">
      <c r="B244" s="33" t="s">
        <v>286</v>
      </c>
      <c r="C244" s="34">
        <v>106307.68</v>
      </c>
      <c r="D244" s="34"/>
      <c r="E244" s="35">
        <v>106307.68</v>
      </c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5"/>
      <c r="T244" s="34">
        <f t="shared" si="7"/>
        <v>106307.68</v>
      </c>
    </row>
    <row r="245" spans="2:20" x14ac:dyDescent="0.25">
      <c r="B245" s="33" t="s">
        <v>287</v>
      </c>
      <c r="C245" s="34">
        <v>18566.510000000002</v>
      </c>
      <c r="D245" s="34">
        <v>16907.559999999998</v>
      </c>
      <c r="E245" s="35">
        <v>35474.07</v>
      </c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5"/>
      <c r="T245" s="34">
        <f t="shared" si="7"/>
        <v>35474.07</v>
      </c>
    </row>
    <row r="246" spans="2:20" x14ac:dyDescent="0.25">
      <c r="B246" s="33" t="s">
        <v>288</v>
      </c>
      <c r="C246" s="34">
        <v>-6672.07</v>
      </c>
      <c r="D246" s="34"/>
      <c r="E246" s="35">
        <v>-6672.07</v>
      </c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5"/>
      <c r="T246" s="34">
        <f t="shared" si="7"/>
        <v>-6672.07</v>
      </c>
    </row>
    <row r="247" spans="2:20" x14ac:dyDescent="0.25">
      <c r="B247" s="33" t="s">
        <v>289</v>
      </c>
      <c r="C247" s="34">
        <v>2635.11</v>
      </c>
      <c r="D247" s="34"/>
      <c r="E247" s="35">
        <v>2635.11</v>
      </c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5"/>
      <c r="T247" s="34">
        <f t="shared" si="7"/>
        <v>2635.11</v>
      </c>
    </row>
    <row r="248" spans="2:20" x14ac:dyDescent="0.25">
      <c r="B248" s="33" t="s">
        <v>290</v>
      </c>
      <c r="C248" s="34">
        <v>-9069.01</v>
      </c>
      <c r="D248" s="34"/>
      <c r="E248" s="35">
        <v>-9069.01</v>
      </c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5"/>
      <c r="T248" s="34">
        <f t="shared" si="7"/>
        <v>-9069.01</v>
      </c>
    </row>
    <row r="249" spans="2:20" x14ac:dyDescent="0.25">
      <c r="B249" s="33" t="s">
        <v>291</v>
      </c>
      <c r="C249" s="34">
        <v>1946014.9400000004</v>
      </c>
      <c r="D249" s="34">
        <v>700.80000000000018</v>
      </c>
      <c r="E249" s="35">
        <v>1946715.7400000005</v>
      </c>
      <c r="F249" s="34"/>
      <c r="G249" s="34"/>
      <c r="H249" s="34"/>
      <c r="I249" s="34"/>
      <c r="J249" s="34"/>
      <c r="K249" s="34">
        <v>2017.1</v>
      </c>
      <c r="L249" s="34"/>
      <c r="M249" s="34"/>
      <c r="N249" s="34"/>
      <c r="O249" s="34"/>
      <c r="P249" s="34"/>
      <c r="Q249" s="34"/>
      <c r="R249" s="34"/>
      <c r="S249" s="35">
        <v>2017.1</v>
      </c>
      <c r="T249" s="34">
        <f t="shared" si="7"/>
        <v>1948732.8400000005</v>
      </c>
    </row>
    <row r="250" spans="2:20" x14ac:dyDescent="0.25">
      <c r="B250" s="33" t="s">
        <v>292</v>
      </c>
      <c r="C250" s="34">
        <v>6914.369999999999</v>
      </c>
      <c r="D250" s="34"/>
      <c r="E250" s="35">
        <v>6914.369999999999</v>
      </c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5"/>
      <c r="T250" s="34">
        <f t="shared" si="7"/>
        <v>6914.369999999999</v>
      </c>
    </row>
    <row r="251" spans="2:20" x14ac:dyDescent="0.25">
      <c r="B251" s="33" t="s">
        <v>293</v>
      </c>
      <c r="C251" s="34">
        <v>3269.7100000000014</v>
      </c>
      <c r="D251" s="34">
        <v>234.89</v>
      </c>
      <c r="E251" s="35">
        <v>3504.6000000000013</v>
      </c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5"/>
      <c r="T251" s="34">
        <f t="shared" si="7"/>
        <v>3504.6000000000013</v>
      </c>
    </row>
    <row r="252" spans="2:20" x14ac:dyDescent="0.25">
      <c r="B252" s="33" t="s">
        <v>294</v>
      </c>
      <c r="C252" s="34">
        <v>-14149.350000000002</v>
      </c>
      <c r="D252" s="34">
        <v>14148.73</v>
      </c>
      <c r="E252" s="35">
        <v>-0.62000000000261934</v>
      </c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5"/>
      <c r="T252" s="34">
        <f t="shared" si="7"/>
        <v>-0.62000000000261934</v>
      </c>
    </row>
    <row r="253" spans="2:20" x14ac:dyDescent="0.25">
      <c r="B253" s="33" t="s">
        <v>295</v>
      </c>
      <c r="C253" s="34">
        <v>10040.220000000001</v>
      </c>
      <c r="D253" s="34"/>
      <c r="E253" s="35">
        <v>10040.220000000001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5"/>
      <c r="T253" s="34">
        <f t="shared" si="7"/>
        <v>10040.220000000001</v>
      </c>
    </row>
    <row r="254" spans="2:20" x14ac:dyDescent="0.25">
      <c r="B254" s="33" t="s">
        <v>296</v>
      </c>
      <c r="C254" s="34">
        <v>3851.7700000000009</v>
      </c>
      <c r="D254" s="34"/>
      <c r="E254" s="35">
        <v>3851.7700000000009</v>
      </c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5"/>
      <c r="T254" s="34">
        <f t="shared" si="7"/>
        <v>3851.7700000000009</v>
      </c>
    </row>
    <row r="255" spans="2:20" x14ac:dyDescent="0.25">
      <c r="B255" s="33" t="s">
        <v>297</v>
      </c>
      <c r="C255" s="34">
        <v>170370.83</v>
      </c>
      <c r="D255" s="34">
        <v>15563.229999999998</v>
      </c>
      <c r="E255" s="35">
        <v>185934.06</v>
      </c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5"/>
      <c r="T255" s="34">
        <f t="shared" si="7"/>
        <v>185934.06</v>
      </c>
    </row>
    <row r="256" spans="2:20" x14ac:dyDescent="0.25">
      <c r="B256" s="33" t="s">
        <v>298</v>
      </c>
      <c r="C256" s="34">
        <v>803.96</v>
      </c>
      <c r="D256" s="34">
        <v>176.43000000000004</v>
      </c>
      <c r="E256" s="35">
        <v>980.3900000000001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5"/>
      <c r="T256" s="34">
        <f t="shared" si="7"/>
        <v>980.3900000000001</v>
      </c>
    </row>
    <row r="257" spans="1:20" x14ac:dyDescent="0.25">
      <c r="B257" s="33" t="s">
        <v>299</v>
      </c>
      <c r="C257" s="34">
        <v>-574.04</v>
      </c>
      <c r="D257" s="34"/>
      <c r="E257" s="35">
        <v>-574.04</v>
      </c>
      <c r="F257" s="34"/>
      <c r="G257" s="34"/>
      <c r="H257" s="34"/>
      <c r="I257" s="34"/>
      <c r="J257" s="34">
        <v>-15.31</v>
      </c>
      <c r="K257" s="34"/>
      <c r="L257" s="34"/>
      <c r="M257" s="34"/>
      <c r="N257" s="34"/>
      <c r="O257" s="34"/>
      <c r="P257" s="34"/>
      <c r="Q257" s="34"/>
      <c r="R257" s="34">
        <v>-0.27</v>
      </c>
      <c r="S257" s="35">
        <v>-15.58</v>
      </c>
      <c r="T257" s="34">
        <f t="shared" si="7"/>
        <v>-589.62</v>
      </c>
    </row>
    <row r="258" spans="1:20" x14ac:dyDescent="0.25">
      <c r="B258" s="33" t="s">
        <v>300</v>
      </c>
      <c r="C258" s="34">
        <v>838658.59999999939</v>
      </c>
      <c r="D258" s="34">
        <v>9735.7700000000041</v>
      </c>
      <c r="E258" s="35">
        <v>848394.36999999941</v>
      </c>
      <c r="F258" s="34"/>
      <c r="G258" s="34"/>
      <c r="H258" s="34"/>
      <c r="I258" s="34"/>
      <c r="J258" s="34"/>
      <c r="K258" s="34">
        <v>16127.54</v>
      </c>
      <c r="L258" s="34"/>
      <c r="M258" s="34"/>
      <c r="N258" s="34"/>
      <c r="O258" s="34"/>
      <c r="P258" s="34"/>
      <c r="Q258" s="34"/>
      <c r="R258" s="34">
        <v>2381.85</v>
      </c>
      <c r="S258" s="35">
        <v>18509.39</v>
      </c>
      <c r="T258" s="34">
        <f t="shared" si="7"/>
        <v>866903.75999999943</v>
      </c>
    </row>
    <row r="259" spans="1:20" x14ac:dyDescent="0.25">
      <c r="A259" s="36" t="s">
        <v>301</v>
      </c>
      <c r="B259" s="37"/>
      <c r="C259" s="38">
        <f>SUM(C98:C258)</f>
        <v>17787460.590000004</v>
      </c>
      <c r="D259" s="38">
        <f t="shared" ref="D259:T259" si="8">SUM(D98:D258)</f>
        <v>1726972.2</v>
      </c>
      <c r="E259" s="39">
        <f t="shared" si="8"/>
        <v>19514432.79000001</v>
      </c>
      <c r="F259" s="38">
        <f t="shared" si="8"/>
        <v>0</v>
      </c>
      <c r="G259" s="38">
        <f t="shared" si="8"/>
        <v>0</v>
      </c>
      <c r="H259" s="38">
        <f t="shared" si="8"/>
        <v>0</v>
      </c>
      <c r="I259" s="38">
        <f t="shared" si="8"/>
        <v>0</v>
      </c>
      <c r="J259" s="38">
        <f t="shared" si="8"/>
        <v>-15.31</v>
      </c>
      <c r="K259" s="38">
        <f t="shared" si="8"/>
        <v>51250.360000000008</v>
      </c>
      <c r="L259" s="38">
        <f t="shared" si="8"/>
        <v>0</v>
      </c>
      <c r="M259" s="38">
        <f t="shared" si="8"/>
        <v>0</v>
      </c>
      <c r="N259" s="38">
        <f t="shared" si="8"/>
        <v>0</v>
      </c>
      <c r="O259" s="38">
        <f t="shared" si="8"/>
        <v>0</v>
      </c>
      <c r="P259" s="38">
        <f t="shared" si="8"/>
        <v>-0.79</v>
      </c>
      <c r="Q259" s="38">
        <f t="shared" si="8"/>
        <v>0</v>
      </c>
      <c r="R259" s="38">
        <f t="shared" si="8"/>
        <v>4220.88</v>
      </c>
      <c r="S259" s="39">
        <f t="shared" si="8"/>
        <v>55455.140000000007</v>
      </c>
      <c r="T259" s="38">
        <f t="shared" si="8"/>
        <v>19569887.930000003</v>
      </c>
    </row>
    <row r="260" spans="1:20" s="27" customFormat="1" ht="15.75" thickBot="1" x14ac:dyDescent="0.3">
      <c r="A260" s="41" t="s">
        <v>13</v>
      </c>
      <c r="B260" s="41"/>
      <c r="C260" s="42">
        <f t="shared" ref="C260:D260" si="9">C259+C97+C64+C19+C15</f>
        <v>30945072.480000004</v>
      </c>
      <c r="D260" s="42">
        <f t="shared" si="9"/>
        <v>1801231.96</v>
      </c>
      <c r="E260" s="42">
        <f>E259+E97+E64+E19+E15</f>
        <v>32746304.440000009</v>
      </c>
      <c r="F260" s="42">
        <f t="shared" ref="F260:T260" si="10">F259+F97+F64+F19+F15</f>
        <v>988.54</v>
      </c>
      <c r="G260" s="42">
        <f t="shared" si="10"/>
        <v>0</v>
      </c>
      <c r="H260" s="42">
        <f t="shared" si="10"/>
        <v>121.2</v>
      </c>
      <c r="I260" s="42">
        <f t="shared" si="10"/>
        <v>0</v>
      </c>
      <c r="J260" s="42">
        <f t="shared" si="10"/>
        <v>515242.11999999994</v>
      </c>
      <c r="K260" s="42">
        <f t="shared" si="10"/>
        <v>51596.98</v>
      </c>
      <c r="L260" s="42">
        <f t="shared" si="10"/>
        <v>53.88</v>
      </c>
      <c r="M260" s="42">
        <f t="shared" si="10"/>
        <v>2.4500000000000002</v>
      </c>
      <c r="N260" s="42">
        <f t="shared" si="10"/>
        <v>46.900000000000006</v>
      </c>
      <c r="O260" s="42">
        <f t="shared" si="10"/>
        <v>60.83</v>
      </c>
      <c r="P260" s="42">
        <f t="shared" si="10"/>
        <v>-1121.6999999999998</v>
      </c>
      <c r="Q260" s="42">
        <f t="shared" si="10"/>
        <v>129.61000000000001</v>
      </c>
      <c r="R260" s="42">
        <f t="shared" si="10"/>
        <v>12185.71</v>
      </c>
      <c r="S260" s="42">
        <f t="shared" si="10"/>
        <v>579306.52</v>
      </c>
      <c r="T260" s="42">
        <f t="shared" si="10"/>
        <v>33325610.960000005</v>
      </c>
    </row>
    <row r="261" spans="1:20" ht="15.75" thickTop="1" x14ac:dyDescent="0.25"/>
  </sheetData>
  <mergeCells count="2">
    <mergeCell ref="C2:D2"/>
    <mergeCell ref="F2:R2"/>
  </mergeCells>
  <pageMargins left="0.7" right="0.7" top="0.75" bottom="0.75" header="0.3" footer="0.3"/>
  <pageSetup scale="46" fitToHeight="100" orientation="landscape" r:id="rId1"/>
  <headerFooter>
    <oddHeader>&amp;R&amp;"Times New Roman,Bold"KyPSC Case No. 2022-00372
STAFF-DR-01-009 Attachment
Page &amp;P of &amp;N</oddHead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C13"/>
  <sheetViews>
    <sheetView view="pageLayout" zoomScaleNormal="110" workbookViewId="0">
      <selection activeCell="C14" sqref="C14"/>
    </sheetView>
  </sheetViews>
  <sheetFormatPr defaultRowHeight="12.75" x14ac:dyDescent="0.2"/>
  <cols>
    <col min="1" max="1" width="47.5703125" customWidth="1"/>
    <col min="2" max="2" width="20.5703125" customWidth="1"/>
    <col min="3" max="3" width="24" customWidth="1"/>
  </cols>
  <sheetData>
    <row r="1" spans="1:3" ht="15.75" x14ac:dyDescent="0.25">
      <c r="A1" s="2" t="s">
        <v>3</v>
      </c>
      <c r="B1" s="3" t="s">
        <v>0</v>
      </c>
      <c r="C1" s="3" t="s">
        <v>1</v>
      </c>
    </row>
    <row r="2" spans="1:3" x14ac:dyDescent="0.2">
      <c r="A2" t="s">
        <v>2</v>
      </c>
      <c r="B2" s="4" t="s">
        <v>7</v>
      </c>
      <c r="C2" s="4" t="s">
        <v>7</v>
      </c>
    </row>
    <row r="3" spans="1:3" x14ac:dyDescent="0.2">
      <c r="A3" s="9" t="s">
        <v>6</v>
      </c>
      <c r="B3" s="11">
        <f>SUM(B4:B6)</f>
        <v>19.399999999999999</v>
      </c>
      <c r="C3" s="11">
        <f>SUM(C4:C6)</f>
        <v>0.75</v>
      </c>
    </row>
    <row r="4" spans="1:3" ht="14.25" x14ac:dyDescent="0.2">
      <c r="A4" s="8" t="s">
        <v>5</v>
      </c>
      <c r="B4" s="10">
        <v>1.26</v>
      </c>
      <c r="C4" s="10">
        <v>0.06</v>
      </c>
    </row>
    <row r="5" spans="1:3" x14ac:dyDescent="0.2">
      <c r="A5" s="19" t="s">
        <v>305</v>
      </c>
      <c r="B5" s="10">
        <v>8.42</v>
      </c>
      <c r="C5" s="10">
        <v>0.14000000000000001</v>
      </c>
    </row>
    <row r="6" spans="1:3" x14ac:dyDescent="0.2">
      <c r="A6" s="25" t="s">
        <v>304</v>
      </c>
      <c r="B6" s="10">
        <v>9.7200000000000006</v>
      </c>
      <c r="C6" s="10">
        <v>0.55000000000000004</v>
      </c>
    </row>
    <row r="8" spans="1:3" x14ac:dyDescent="0.2">
      <c r="A8" s="7" t="s">
        <v>4</v>
      </c>
      <c r="B8" s="1"/>
    </row>
    <row r="9" spans="1:3" x14ac:dyDescent="0.2">
      <c r="A9" s="22"/>
    </row>
    <row r="10" spans="1:3" x14ac:dyDescent="0.2">
      <c r="A10" s="14"/>
    </row>
    <row r="11" spans="1:3" x14ac:dyDescent="0.2">
      <c r="A11" s="5"/>
    </row>
    <row r="12" spans="1:3" x14ac:dyDescent="0.2">
      <c r="A12" s="5"/>
    </row>
    <row r="13" spans="1:3" x14ac:dyDescent="0.2">
      <c r="A13" s="6"/>
    </row>
  </sheetData>
  <pageMargins left="1" right="0.7" top="1.5" bottom="0.75" header="0.75" footer="0.3"/>
  <pageSetup scale="96" orientation="portrait" r:id="rId1"/>
  <headerFooter>
    <oddHeader>&amp;R&amp;"Times New Roman,Bold"KyPSC Case No. 2022-00372
STAFF-DR-01-009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6E46BEEC65514998BA1B34889D3D88" ma:contentTypeVersion="3" ma:contentTypeDescription="Create a new document." ma:contentTypeScope="" ma:versionID="5f70709f997a255503caa87cc4490572">
  <xsd:schema xmlns:xsd="http://www.w3.org/2001/XMLSchema" xmlns:xs="http://www.w3.org/2001/XMLSchema" xmlns:p="http://schemas.microsoft.com/office/2006/metadata/properties" xmlns:ns2="5ba878c6-b33b-4b7d-8b1a-66240161f50d" xmlns:ns3="745fd72d-7e83-4669-aadd-86863736241e" targetNamespace="http://schemas.microsoft.com/office/2006/metadata/properties" ma:root="true" ma:fieldsID="65a65b56572e544c80ac03f53f2369bf" ns2:_="" ns3:_="">
    <xsd:import namespace="5ba878c6-b33b-4b7d-8b1a-66240161f50d"/>
    <xsd:import namespace="745fd72d-7e83-4669-aadd-86863736241e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878c6-b33b-4b7d-8b1a-66240161f50d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fd72d-7e83-4669-aadd-868637362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5ba878c6-b33b-4b7d-8b1a-66240161f50d">Melillo / Dang / Carpenter</Witness>
  </documentManagement>
</p:properties>
</file>

<file path=customXml/itemProps1.xml><?xml version="1.0" encoding="utf-8"?>
<ds:datastoreItem xmlns:ds="http://schemas.openxmlformats.org/officeDocument/2006/customXml" ds:itemID="{B47B568D-3781-4964-ADB4-4EF1DCC525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E5815B-B558-4B10-AA9D-211BD3D39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878c6-b33b-4b7d-8b1a-66240161f50d"/>
    <ds:schemaRef ds:uri="745fd72d-7e83-4669-aadd-868637362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BB6258-3338-41C0-8CC8-66EE78BA0833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5ba878c6-b33b-4b7d-8b1a-66240161f50d"/>
    <ds:schemaRef ds:uri="745fd72d-7e83-4669-aadd-86863736241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9 a Response Pt 1</vt:lpstr>
      <vt:lpstr>9 a Response Pt 2</vt:lpstr>
      <vt:lpstr>9 b Response</vt:lpstr>
      <vt:lpstr>'9 a Response Pt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Smart Grid Initiatives</dc:subject>
  <dc:creator/>
  <cp:lastModifiedBy/>
  <dcterms:created xsi:type="dcterms:W3CDTF">2019-09-10T15:56:31Z</dcterms:created>
  <dcterms:modified xsi:type="dcterms:W3CDTF">2022-12-15T00:03:32Z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0x0101005C6E46BEEC65514998BA1B34889D3D88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