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2nd Set Data Requests/"/>
    </mc:Choice>
  </mc:AlternateContent>
  <xr:revisionPtr revIDLastSave="0" documentId="13_ncr:1_{484E32E4-01CE-411E-8934-7E78A3DAF0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onnection Charg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5" l="1"/>
  <c r="B12" i="5"/>
  <c r="D14" i="5"/>
  <c r="D6" i="5"/>
  <c r="D7" i="5" l="1"/>
  <c r="D8" i="5" s="1"/>
  <c r="D12" i="5" l="1"/>
  <c r="D16" i="5" l="1"/>
  <c r="D20" i="5" s="1"/>
  <c r="D18" i="5"/>
  <c r="D21" i="5" l="1"/>
  <c r="D24" i="5" s="1"/>
  <c r="D31" i="5" l="1"/>
  <c r="D30" i="5"/>
  <c r="D29" i="5"/>
  <c r="D28" i="5"/>
  <c r="D27" i="5"/>
  <c r="F29" i="5" l="1"/>
</calcChain>
</file>

<file path=xl/sharedStrings.xml><?xml version="1.0" encoding="utf-8"?>
<sst xmlns="http://schemas.openxmlformats.org/spreadsheetml/2006/main" count="31" uniqueCount="27">
  <si>
    <t>Base Labor</t>
  </si>
  <si>
    <t>Incentives</t>
  </si>
  <si>
    <t>Fringes</t>
  </si>
  <si>
    <t>Payroll Tax</t>
  </si>
  <si>
    <t>Subtotal</t>
  </si>
  <si>
    <t>Fleet</t>
  </si>
  <si>
    <t>Loaded Labor w/ Fleet</t>
  </si>
  <si>
    <t>Indirects</t>
  </si>
  <si>
    <t>Setup</t>
  </si>
  <si>
    <t>Loads on Base - direct labor</t>
  </si>
  <si>
    <t>Loads on Base plus Unprod</t>
  </si>
  <si>
    <t>Loads on Base plus Unprod plus Incentive</t>
  </si>
  <si>
    <t>Load on Loaded Labor</t>
  </si>
  <si>
    <t>Total Cost Per Hour</t>
  </si>
  <si>
    <t>Approximate Hours</t>
  </si>
  <si>
    <t>Pole Reconnection</t>
  </si>
  <si>
    <t>Non-Remote After Hours</t>
  </si>
  <si>
    <t>Pole Reconnection After Hours</t>
  </si>
  <si>
    <t>Cost</t>
  </si>
  <si>
    <t>Collection Charge (Field Visit)</t>
  </si>
  <si>
    <t>Site Supervision</t>
  </si>
  <si>
    <t>Engineering</t>
  </si>
  <si>
    <t>Unproductive</t>
  </si>
  <si>
    <t>Non-Remote Electric Reconnection</t>
  </si>
  <si>
    <t>Non Remote Reconnection</t>
  </si>
  <si>
    <t>Incremental</t>
  </si>
  <si>
    <t>Support for Current and Unchanged Reconnection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</si>
</sst>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2" applyNumberFormat="1" applyFont="1"/>
    <xf numFmtId="165" fontId="3" fillId="0" borderId="0" xfId="2" applyNumberFormat="1" applyFont="1"/>
    <xf numFmtId="0" fontId="3" fillId="0" borderId="0" xfId="0" applyFont="1"/>
    <xf numFmtId="164" fontId="3" fillId="0" borderId="0" xfId="0" applyNumberFormat="1" applyFont="1"/>
    <xf numFmtId="165" fontId="0" fillId="0" borderId="0" xfId="0" applyNumberFormat="1"/>
    <xf numFmtId="43" fontId="0" fillId="0" borderId="0" xfId="1" applyNumberFormat="1" applyFont="1"/>
    <xf numFmtId="0" fontId="3" fillId="0" borderId="0" xfId="0" applyFont="1" applyAlignment="1">
      <alignment horizontal="right"/>
    </xf>
    <xf numFmtId="43" fontId="0" fillId="0" borderId="0" xfId="1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quotePrefix="1" applyAlignment="1">
      <alignment horizontal="left"/>
    </xf>
    <xf numFmtId="0" fontId="2" fillId="0" borderId="1" xfId="0" applyFont="1" applyBorder="1" applyAlignment="1">
      <alignment horizontal="centerContinuous"/>
    </xf>
    <xf numFmtId="164" fontId="2" fillId="0" borderId="0" xfId="0" applyNumberFormat="1" applyFont="1"/>
    <xf numFmtId="0" fontId="0" fillId="0" borderId="0" xfId="0" quotePrefix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6"/>
  <sheetViews>
    <sheetView tabSelected="1" view="pageLayout" zoomScaleNormal="100" workbookViewId="0">
      <selection activeCell="I7" sqref="I7"/>
    </sheetView>
  </sheetViews>
  <sheetFormatPr defaultRowHeight="15" x14ac:dyDescent="0.25"/>
  <cols>
    <col min="1" max="1" width="34.42578125" customWidth="1"/>
    <col min="2" max="2" width="17.85546875" customWidth="1"/>
    <col min="3" max="3" width="2.7109375" customWidth="1"/>
    <col min="4" max="4" width="12.85546875" customWidth="1"/>
    <col min="5" max="5" width="3.5703125" customWidth="1"/>
    <col min="9" max="9" width="10.42578125" bestFit="1" customWidth="1"/>
  </cols>
  <sheetData>
    <row r="1" spans="1:9" x14ac:dyDescent="0.25">
      <c r="A1" s="1" t="s">
        <v>26</v>
      </c>
      <c r="I1" s="1"/>
    </row>
    <row r="3" spans="1:9" x14ac:dyDescent="0.25">
      <c r="A3" s="14" t="s">
        <v>24</v>
      </c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t="s">
        <v>0</v>
      </c>
      <c r="D4" s="2">
        <v>40.53</v>
      </c>
    </row>
    <row r="6" spans="1:9" x14ac:dyDescent="0.25">
      <c r="A6" t="s">
        <v>22</v>
      </c>
      <c r="B6" s="3">
        <v>0.34</v>
      </c>
      <c r="D6" s="2">
        <f>ROUND($D$4*B6,2)</f>
        <v>13.78</v>
      </c>
      <c r="F6" t="s">
        <v>9</v>
      </c>
    </row>
    <row r="7" spans="1:9" x14ac:dyDescent="0.25">
      <c r="A7" t="s">
        <v>1</v>
      </c>
      <c r="B7" s="4">
        <v>0.11</v>
      </c>
      <c r="C7" s="5"/>
      <c r="D7" s="6">
        <f>ROUND((D4+D6)*B7,2)</f>
        <v>5.97</v>
      </c>
      <c r="F7" t="s">
        <v>10</v>
      </c>
    </row>
    <row r="8" spans="1:9" x14ac:dyDescent="0.25">
      <c r="A8" t="s">
        <v>4</v>
      </c>
      <c r="D8" s="2">
        <f>D6+D7</f>
        <v>19.75</v>
      </c>
    </row>
    <row r="10" spans="1:9" x14ac:dyDescent="0.25">
      <c r="A10" t="s">
        <v>2</v>
      </c>
      <c r="B10" s="3">
        <v>0.31090000000000001</v>
      </c>
      <c r="D10" s="2"/>
    </row>
    <row r="11" spans="1:9" x14ac:dyDescent="0.25">
      <c r="A11" t="s">
        <v>3</v>
      </c>
      <c r="B11" s="4">
        <v>7.4999999999999997E-2</v>
      </c>
      <c r="D11" s="2"/>
    </row>
    <row r="12" spans="1:9" x14ac:dyDescent="0.25">
      <c r="A12" t="s">
        <v>4</v>
      </c>
      <c r="B12" s="7">
        <f>SUM(B10:B11)</f>
        <v>0.38590000000000002</v>
      </c>
      <c r="D12" s="2">
        <f>ROUND((D4+D8)*B12,2)</f>
        <v>23.26</v>
      </c>
      <c r="F12" t="s">
        <v>11</v>
      </c>
    </row>
    <row r="13" spans="1:9" x14ac:dyDescent="0.25">
      <c r="D13" s="2"/>
    </row>
    <row r="14" spans="1:9" x14ac:dyDescent="0.25">
      <c r="A14" t="s">
        <v>5</v>
      </c>
      <c r="B14" s="3">
        <v>0.30846398219632443</v>
      </c>
      <c r="D14" s="2">
        <f>ROUND(B14*D4,2)</f>
        <v>12.5</v>
      </c>
      <c r="F14" t="s">
        <v>9</v>
      </c>
    </row>
    <row r="16" spans="1:9" x14ac:dyDescent="0.25">
      <c r="A16" t="s">
        <v>6</v>
      </c>
      <c r="D16" s="2">
        <f>D4+D8+D12+D14</f>
        <v>96.04</v>
      </c>
    </row>
    <row r="18" spans="1:9" x14ac:dyDescent="0.25">
      <c r="A18" t="s">
        <v>7</v>
      </c>
      <c r="B18" s="3">
        <v>0.30759157921193997</v>
      </c>
      <c r="D18" s="2">
        <f>D16*B18</f>
        <v>29.541095267514716</v>
      </c>
      <c r="F18" t="s">
        <v>12</v>
      </c>
    </row>
    <row r="19" spans="1:9" x14ac:dyDescent="0.25">
      <c r="A19" t="s">
        <v>20</v>
      </c>
    </row>
    <row r="20" spans="1:9" x14ac:dyDescent="0.25">
      <c r="A20" t="s">
        <v>21</v>
      </c>
      <c r="B20" s="3">
        <v>0.22776621523167864</v>
      </c>
      <c r="D20" s="2">
        <f>ROUND(B20*D16,2)</f>
        <v>21.87</v>
      </c>
      <c r="F20" t="s">
        <v>12</v>
      </c>
    </row>
    <row r="21" spans="1:9" x14ac:dyDescent="0.25">
      <c r="A21" t="s">
        <v>8</v>
      </c>
      <c r="B21" s="3">
        <v>0</v>
      </c>
      <c r="D21" s="2">
        <f>ROUND(B21*D16,2)</f>
        <v>0</v>
      </c>
      <c r="F21" t="s">
        <v>12</v>
      </c>
    </row>
    <row r="22" spans="1:9" x14ac:dyDescent="0.25">
      <c r="B22" s="7">
        <f>SUM(B18:B21)</f>
        <v>0.53535779444361864</v>
      </c>
    </row>
    <row r="24" spans="1:9" x14ac:dyDescent="0.25">
      <c r="A24" t="s">
        <v>13</v>
      </c>
      <c r="D24" s="2">
        <f>D16+D18+D20+D21</f>
        <v>147.45109526751472</v>
      </c>
    </row>
    <row r="25" spans="1:9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x14ac:dyDescent="0.25">
      <c r="B26" s="9" t="s">
        <v>14</v>
      </c>
      <c r="D26" t="s">
        <v>18</v>
      </c>
    </row>
    <row r="27" spans="1:9" x14ac:dyDescent="0.25">
      <c r="A27" s="13" t="s">
        <v>23</v>
      </c>
      <c r="B27" s="10">
        <v>0.5</v>
      </c>
      <c r="C27" s="11"/>
      <c r="D27" s="12">
        <f t="shared" ref="D27:D31" si="0">$D$24*B27</f>
        <v>73.725547633757358</v>
      </c>
      <c r="E27" s="11"/>
      <c r="F27" s="11"/>
      <c r="G27" s="12"/>
    </row>
    <row r="28" spans="1:9" x14ac:dyDescent="0.25">
      <c r="A28" t="s">
        <v>15</v>
      </c>
      <c r="B28" s="10">
        <v>1.1000000000000001</v>
      </c>
      <c r="C28" s="11"/>
      <c r="D28" s="12">
        <f t="shared" si="0"/>
        <v>162.19620479426621</v>
      </c>
      <c r="E28" s="11"/>
      <c r="F28" s="11"/>
      <c r="G28" s="12"/>
    </row>
    <row r="29" spans="1:9" x14ac:dyDescent="0.25">
      <c r="A29" t="s">
        <v>16</v>
      </c>
      <c r="B29" s="10">
        <v>0.85</v>
      </c>
      <c r="C29" s="11"/>
      <c r="D29" s="12">
        <f t="shared" si="0"/>
        <v>125.33343097738751</v>
      </c>
      <c r="E29" s="16"/>
      <c r="F29" s="12">
        <f>D29-D27</f>
        <v>51.607883343630149</v>
      </c>
      <c r="G29" t="s">
        <v>25</v>
      </c>
    </row>
    <row r="30" spans="1:9" x14ac:dyDescent="0.25">
      <c r="A30" t="s">
        <v>17</v>
      </c>
      <c r="B30" s="10">
        <v>1.7</v>
      </c>
      <c r="C30" s="11"/>
      <c r="D30" s="12">
        <f t="shared" si="0"/>
        <v>250.66686195477502</v>
      </c>
      <c r="E30" s="11"/>
      <c r="F30" s="11"/>
      <c r="G30" s="12"/>
    </row>
    <row r="31" spans="1:9" x14ac:dyDescent="0.25">
      <c r="A31" t="s">
        <v>19</v>
      </c>
      <c r="B31" s="10">
        <v>0.5</v>
      </c>
      <c r="C31" s="11"/>
      <c r="D31" s="12">
        <f t="shared" si="0"/>
        <v>73.725547633757358</v>
      </c>
      <c r="E31" s="11"/>
      <c r="F31" s="11"/>
      <c r="G31" s="12"/>
    </row>
    <row r="32" spans="1:9" x14ac:dyDescent="0.25">
      <c r="B32" s="8"/>
    </row>
    <row r="36" spans="4:4" x14ac:dyDescent="0.25">
      <c r="D36" s="15"/>
    </row>
  </sheetData>
  <pageMargins left="0.7" right="0.7" top="0.75" bottom="0.75" header="0.3" footer="0.3"/>
  <pageSetup scale="82" orientation="portrait" r:id="rId1"/>
  <headerFooter>
    <oddHeader>&amp;R&amp;"Times New Roman,Bold"&amp;10KyPSC Case No. 2022-00372
STAFF-DR-02-040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Sailers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02F7B4-FF9B-4902-A8DF-CDF1CB6CC03A}">
  <ds:schemaRefs>
    <ds:schemaRef ds:uri="745fd72d-7e83-4669-aadd-86863736241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5ba878c6-b33b-4b7d-8b1a-66240161f50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8E91F23-57FF-43C1-9A90-6C6FC4B77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173036-689F-43B9-957B-0C62E67F5B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Reconnection Charge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reconnection</dc:subject>
  <dc:creator>Ziolkowski, Jim</dc:creator>
  <cp:lastModifiedBy>Sunderman, Minna</cp:lastModifiedBy>
  <cp:lastPrinted>2023-01-23T14:51:39Z</cp:lastPrinted>
  <dcterms:created xsi:type="dcterms:W3CDTF">2017-05-09T21:27:38Z</dcterms:created>
  <dcterms:modified xsi:type="dcterms:W3CDTF">2023-01-24T15:20:48Z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