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CN2022\CN-00371 - Special Contract Review - Bitiki - EDR\02 - Data Requests\PSC-PH\3 - Attachments from SP\Drafts - Not to be Used\"/>
    </mc:Choice>
  </mc:AlternateContent>
  <xr:revisionPtr revIDLastSave="0" documentId="13_ncr:1_{78ACBEA0-244D-46C5-85C8-10A5B28A29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SC-PH DR01 - SAW-1" sheetId="2" r:id="rId1"/>
  </sheets>
  <definedNames>
    <definedName name="_xlnm.Print_Area" localSheetId="0">'PSC-PH DR01 - SAW-1'!$A$1:$P$38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45" i="2" l="1"/>
  <c r="BE45" i="2" s="1"/>
  <c r="BF45" i="2" s="1"/>
  <c r="BG45" i="2" s="1"/>
  <c r="BH45" i="2" s="1"/>
  <c r="BI45" i="2" s="1"/>
  <c r="BJ45" i="2" s="1"/>
  <c r="BK45" i="2" s="1"/>
  <c r="BL45" i="2" s="1"/>
  <c r="BM45" i="2" s="1"/>
  <c r="BN45" i="2" s="1"/>
  <c r="AR45" i="2"/>
  <c r="AS45" i="2" s="1"/>
  <c r="AT45" i="2" s="1"/>
  <c r="AU45" i="2" s="1"/>
  <c r="AV45" i="2" s="1"/>
  <c r="AW45" i="2" s="1"/>
  <c r="AX45" i="2" s="1"/>
  <c r="AY45" i="2" s="1"/>
  <c r="AZ45" i="2" s="1"/>
  <c r="BA45" i="2" s="1"/>
  <c r="BB45" i="2" s="1"/>
  <c r="AF45" i="2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T45" i="2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H45" i="2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G63" i="2" l="1"/>
  <c r="G62" i="2"/>
  <c r="G59" i="2"/>
  <c r="G30" i="2"/>
  <c r="G34" i="2"/>
  <c r="G33" i="2"/>
  <c r="H47" i="2" l="1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G47" i="2"/>
  <c r="D63" i="2"/>
  <c r="D62" i="2"/>
  <c r="D59" i="2"/>
  <c r="D54" i="2"/>
  <c r="D53" i="2"/>
  <c r="D50" i="2"/>
  <c r="D51" i="2"/>
  <c r="D49" i="2"/>
  <c r="AF49" i="2" s="1"/>
  <c r="D44" i="2"/>
  <c r="BE49" i="2"/>
  <c r="H44" i="2"/>
  <c r="K49" i="2" l="1"/>
  <c r="BD49" i="2"/>
  <c r="X49" i="2"/>
  <c r="BN49" i="2"/>
  <c r="BF49" i="2"/>
  <c r="AX49" i="2"/>
  <c r="AP49" i="2"/>
  <c r="AH49" i="2"/>
  <c r="Z49" i="2"/>
  <c r="R49" i="2"/>
  <c r="J49" i="2"/>
  <c r="G49" i="2"/>
  <c r="BG49" i="2"/>
  <c r="AW49" i="2"/>
  <c r="Q49" i="2"/>
  <c r="AQ49" i="2"/>
  <c r="AV49" i="2"/>
  <c r="P49" i="2"/>
  <c r="S49" i="2"/>
  <c r="AO49" i="2"/>
  <c r="I49" i="2"/>
  <c r="Y49" i="2"/>
  <c r="AY49" i="2"/>
  <c r="AN49" i="2"/>
  <c r="H49" i="2"/>
  <c r="BJ49" i="2"/>
  <c r="AT49" i="2"/>
  <c r="AD49" i="2"/>
  <c r="N49" i="2"/>
  <c r="AA49" i="2"/>
  <c r="AG49" i="2"/>
  <c r="BI49" i="2"/>
  <c r="AS49" i="2"/>
  <c r="AC49" i="2"/>
  <c r="M49" i="2"/>
  <c r="AI49" i="2"/>
  <c r="BM49" i="2"/>
  <c r="BL49" i="2"/>
  <c r="BK49" i="2"/>
  <c r="AU49" i="2"/>
  <c r="AE49" i="2"/>
  <c r="O49" i="2"/>
  <c r="BB49" i="2"/>
  <c r="AL49" i="2"/>
  <c r="BA49" i="2"/>
  <c r="AK49" i="2"/>
  <c r="U49" i="2"/>
  <c r="AZ49" i="2"/>
  <c r="AJ49" i="2"/>
  <c r="L49" i="2"/>
  <c r="BC49" i="2"/>
  <c r="AM49" i="2"/>
  <c r="W49" i="2"/>
  <c r="V49" i="2"/>
  <c r="BH49" i="2"/>
  <c r="AR49" i="2"/>
  <c r="AB49" i="2"/>
  <c r="T49" i="2"/>
  <c r="I44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H20" i="2"/>
  <c r="I20" i="2"/>
  <c r="J20" i="2"/>
  <c r="K20" i="2"/>
  <c r="L20" i="2"/>
  <c r="M20" i="2"/>
  <c r="N20" i="2"/>
  <c r="O20" i="2"/>
  <c r="P20" i="2"/>
  <c r="Q20" i="2"/>
  <c r="R20" i="2"/>
  <c r="G20" i="2"/>
  <c r="B9" i="2"/>
  <c r="G53" i="2" s="1"/>
  <c r="K46" i="2" l="1"/>
  <c r="S46" i="2"/>
  <c r="AA46" i="2"/>
  <c r="AI46" i="2"/>
  <c r="AQ46" i="2"/>
  <c r="AY46" i="2"/>
  <c r="BG46" i="2"/>
  <c r="G46" i="2"/>
  <c r="T46" i="2"/>
  <c r="AB46" i="2"/>
  <c r="AR46" i="2"/>
  <c r="BH46" i="2"/>
  <c r="U46" i="2"/>
  <c r="AS46" i="2"/>
  <c r="BK46" i="2"/>
  <c r="AF46" i="2"/>
  <c r="AP46" i="2"/>
  <c r="L46" i="2"/>
  <c r="AJ46" i="2"/>
  <c r="AZ46" i="2"/>
  <c r="AC46" i="2"/>
  <c r="AK46" i="2"/>
  <c r="BA46" i="2"/>
  <c r="AU46" i="2"/>
  <c r="X46" i="2"/>
  <c r="R46" i="2"/>
  <c r="BF46" i="2"/>
  <c r="M46" i="2"/>
  <c r="BI46" i="2"/>
  <c r="AV46" i="2"/>
  <c r="Z46" i="2"/>
  <c r="G17" i="2"/>
  <c r="N46" i="2"/>
  <c r="V46" i="2"/>
  <c r="AD46" i="2"/>
  <c r="AL46" i="2"/>
  <c r="AT46" i="2"/>
  <c r="BB46" i="2"/>
  <c r="BJ46" i="2"/>
  <c r="AM46" i="2"/>
  <c r="AN46" i="2"/>
  <c r="J46" i="2"/>
  <c r="O46" i="2"/>
  <c r="W46" i="2"/>
  <c r="AE46" i="2"/>
  <c r="BC46" i="2"/>
  <c r="BD46" i="2"/>
  <c r="BN46" i="2"/>
  <c r="H46" i="2"/>
  <c r="P46" i="2"/>
  <c r="BL46" i="2"/>
  <c r="AH46" i="2"/>
  <c r="I46" i="2"/>
  <c r="Q46" i="2"/>
  <c r="Y46" i="2"/>
  <c r="AG46" i="2"/>
  <c r="AO46" i="2"/>
  <c r="AW46" i="2"/>
  <c r="BE46" i="2"/>
  <c r="BM46" i="2"/>
  <c r="AX46" i="2"/>
  <c r="H53" i="2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BA53" i="2" s="1"/>
  <c r="BB53" i="2" s="1"/>
  <c r="BC53" i="2" s="1"/>
  <c r="BD53" i="2" s="1"/>
  <c r="BE53" i="2" s="1"/>
  <c r="BF53" i="2" s="1"/>
  <c r="BG53" i="2" s="1"/>
  <c r="BH53" i="2" s="1"/>
  <c r="BI53" i="2" s="1"/>
  <c r="BJ53" i="2" s="1"/>
  <c r="BK53" i="2" s="1"/>
  <c r="BL53" i="2" s="1"/>
  <c r="BM53" i="2" s="1"/>
  <c r="BN53" i="2" s="1"/>
  <c r="J44" i="2"/>
  <c r="G24" i="2"/>
  <c r="H59" i="2" l="1"/>
  <c r="K44" i="2"/>
  <c r="H24" i="2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BB24" i="2" s="1"/>
  <c r="BC24" i="2" s="1"/>
  <c r="BD24" i="2" s="1"/>
  <c r="BE24" i="2" s="1"/>
  <c r="BF24" i="2" s="1"/>
  <c r="BG24" i="2" s="1"/>
  <c r="BH24" i="2" s="1"/>
  <c r="BI24" i="2" s="1"/>
  <c r="BJ24" i="2" s="1"/>
  <c r="BK24" i="2" s="1"/>
  <c r="BL24" i="2" s="1"/>
  <c r="BM24" i="2" s="1"/>
  <c r="BN24" i="2" s="1"/>
  <c r="I59" i="2" l="1"/>
  <c r="L44" i="2"/>
  <c r="H30" i="2"/>
  <c r="H16" i="2"/>
  <c r="J59" i="2" l="1"/>
  <c r="M44" i="2"/>
  <c r="I16" i="2"/>
  <c r="H17" i="2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A17" i="2" s="1"/>
  <c r="BB17" i="2" s="1"/>
  <c r="BC17" i="2" s="1"/>
  <c r="BD17" i="2" s="1"/>
  <c r="BE17" i="2" s="1"/>
  <c r="BF17" i="2" s="1"/>
  <c r="BG17" i="2" s="1"/>
  <c r="BH17" i="2" s="1"/>
  <c r="BI17" i="2" s="1"/>
  <c r="BJ17" i="2" s="1"/>
  <c r="BK17" i="2" s="1"/>
  <c r="BL17" i="2" s="1"/>
  <c r="BM17" i="2" s="1"/>
  <c r="BN17" i="2" s="1"/>
  <c r="I30" i="2"/>
  <c r="K59" i="2" l="1"/>
  <c r="N44" i="2"/>
  <c r="J16" i="2"/>
  <c r="J30" i="2"/>
  <c r="L59" i="2" l="1"/>
  <c r="O44" i="2"/>
  <c r="K16" i="2"/>
  <c r="K30" i="2"/>
  <c r="M59" i="2" l="1"/>
  <c r="P44" i="2"/>
  <c r="L16" i="2"/>
  <c r="L30" i="2"/>
  <c r="N59" i="2" l="1"/>
  <c r="Q44" i="2"/>
  <c r="M16" i="2"/>
  <c r="M30" i="2"/>
  <c r="O59" i="2" l="1"/>
  <c r="R44" i="2"/>
  <c r="N16" i="2"/>
  <c r="N30" i="2"/>
  <c r="P59" i="2" l="1"/>
  <c r="S44" i="2"/>
  <c r="O16" i="2"/>
  <c r="O30" i="2"/>
  <c r="Q59" i="2" l="1"/>
  <c r="T44" i="2"/>
  <c r="P16" i="2"/>
  <c r="P30" i="2"/>
  <c r="B7" i="2"/>
  <c r="AI50" i="2" l="1"/>
  <c r="BJ50" i="2"/>
  <c r="M50" i="2"/>
  <c r="Z50" i="2"/>
  <c r="AX50" i="2"/>
  <c r="H50" i="2"/>
  <c r="Q50" i="2"/>
  <c r="AR50" i="2"/>
  <c r="BA50" i="2"/>
  <c r="AO50" i="2"/>
  <c r="S50" i="2"/>
  <c r="AB50" i="2"/>
  <c r="AK50" i="2"/>
  <c r="AT50" i="2"/>
  <c r="BD50" i="2"/>
  <c r="BM50" i="2"/>
  <c r="AF50" i="2"/>
  <c r="K50" i="2"/>
  <c r="T50" i="2"/>
  <c r="AC50" i="2"/>
  <c r="AL50" i="2"/>
  <c r="AV50" i="2"/>
  <c r="BE50" i="2"/>
  <c r="BN50" i="2"/>
  <c r="BG50" i="2"/>
  <c r="AW50" i="2"/>
  <c r="BF50" i="2"/>
  <c r="V50" i="2"/>
  <c r="AD50" i="2"/>
  <c r="AS50" i="2"/>
  <c r="BC50" i="2"/>
  <c r="BH50" i="2"/>
  <c r="G50" i="2"/>
  <c r="AE50" i="2"/>
  <c r="U50" i="2"/>
  <c r="AJ50" i="2"/>
  <c r="AU50" i="2"/>
  <c r="AY50" i="2"/>
  <c r="AG50" i="2"/>
  <c r="AZ50" i="2"/>
  <c r="N50" i="2"/>
  <c r="L50" i="2"/>
  <c r="J50" i="2"/>
  <c r="AA50" i="2"/>
  <c r="AM50" i="2"/>
  <c r="BI50" i="2"/>
  <c r="AP50" i="2"/>
  <c r="R50" i="2"/>
  <c r="AQ50" i="2"/>
  <c r="W50" i="2"/>
  <c r="X50" i="2"/>
  <c r="O50" i="2"/>
  <c r="AH50" i="2"/>
  <c r="BK50" i="2"/>
  <c r="BL50" i="2"/>
  <c r="Y50" i="2"/>
  <c r="AN50" i="2"/>
  <c r="BB50" i="2"/>
  <c r="P50" i="2"/>
  <c r="I50" i="2"/>
  <c r="R59" i="2"/>
  <c r="U44" i="2"/>
  <c r="V21" i="2"/>
  <c r="AD21" i="2"/>
  <c r="AL21" i="2"/>
  <c r="AT21" i="2"/>
  <c r="BB21" i="2"/>
  <c r="BJ21" i="2"/>
  <c r="AP21" i="2"/>
  <c r="AQ21" i="2"/>
  <c r="AZ21" i="2"/>
  <c r="AK21" i="2"/>
  <c r="W21" i="2"/>
  <c r="AE21" i="2"/>
  <c r="AM21" i="2"/>
  <c r="AU21" i="2"/>
  <c r="BC21" i="2"/>
  <c r="BK21" i="2"/>
  <c r="Z21" i="2"/>
  <c r="BF21" i="2"/>
  <c r="AI21" i="2"/>
  <c r="AY21" i="2"/>
  <c r="BH21" i="2"/>
  <c r="BA21" i="2"/>
  <c r="X21" i="2"/>
  <c r="AF21" i="2"/>
  <c r="AN21" i="2"/>
  <c r="AV21" i="2"/>
  <c r="BD21" i="2"/>
  <c r="BL21" i="2"/>
  <c r="AX21" i="2"/>
  <c r="BG21" i="2"/>
  <c r="AB21" i="2"/>
  <c r="AS21" i="2"/>
  <c r="Y21" i="2"/>
  <c r="AG21" i="2"/>
  <c r="AO21" i="2"/>
  <c r="AW21" i="2"/>
  <c r="BE21" i="2"/>
  <c r="BM21" i="2"/>
  <c r="AH21" i="2"/>
  <c r="AA21" i="2"/>
  <c r="AR21" i="2"/>
  <c r="BN21" i="2"/>
  <c r="S21" i="2"/>
  <c r="T21" i="2"/>
  <c r="AJ21" i="2"/>
  <c r="U21" i="2"/>
  <c r="AC21" i="2"/>
  <c r="BI21" i="2"/>
  <c r="Q16" i="2"/>
  <c r="I21" i="2"/>
  <c r="Q21" i="2"/>
  <c r="J21" i="2"/>
  <c r="R21" i="2"/>
  <c r="K21" i="2"/>
  <c r="N21" i="2"/>
  <c r="O21" i="2"/>
  <c r="G21" i="2"/>
  <c r="H21" i="2"/>
  <c r="P21" i="2"/>
  <c r="L21" i="2"/>
  <c r="M21" i="2"/>
  <c r="Q30" i="2"/>
  <c r="B8" i="2"/>
  <c r="BG51" i="2" l="1"/>
  <c r="AV51" i="2"/>
  <c r="I51" i="2"/>
  <c r="P51" i="2"/>
  <c r="P54" i="2" s="1"/>
  <c r="BL51" i="2"/>
  <c r="AF51" i="2"/>
  <c r="Y51" i="2"/>
  <c r="Q51" i="2"/>
  <c r="Q54" i="2" s="1"/>
  <c r="Q56" i="2" s="1"/>
  <c r="AG51" i="2"/>
  <c r="AW51" i="2"/>
  <c r="BM51" i="2"/>
  <c r="R51" i="2"/>
  <c r="AH51" i="2"/>
  <c r="AX51" i="2"/>
  <c r="BN51" i="2"/>
  <c r="BE51" i="2"/>
  <c r="S51" i="2"/>
  <c r="AI51" i="2"/>
  <c r="AY51" i="2"/>
  <c r="H51" i="2"/>
  <c r="X51" i="2"/>
  <c r="AN51" i="2"/>
  <c r="BD51" i="2"/>
  <c r="AO51" i="2"/>
  <c r="H63" i="2"/>
  <c r="I63" i="2" s="1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AQ63" i="2" s="1"/>
  <c r="AR63" i="2" s="1"/>
  <c r="AS63" i="2" s="1"/>
  <c r="AT63" i="2" s="1"/>
  <c r="AU63" i="2" s="1"/>
  <c r="AV63" i="2" s="1"/>
  <c r="AW63" i="2" s="1"/>
  <c r="AX63" i="2" s="1"/>
  <c r="AY63" i="2" s="1"/>
  <c r="AZ63" i="2" s="1"/>
  <c r="BA63" i="2" s="1"/>
  <c r="BB63" i="2" s="1"/>
  <c r="BC63" i="2" s="1"/>
  <c r="BD63" i="2" s="1"/>
  <c r="BE63" i="2" s="1"/>
  <c r="BF63" i="2" s="1"/>
  <c r="BG63" i="2" s="1"/>
  <c r="BH63" i="2" s="1"/>
  <c r="BI63" i="2" s="1"/>
  <c r="BJ63" i="2" s="1"/>
  <c r="BK63" i="2" s="1"/>
  <c r="BL63" i="2" s="1"/>
  <c r="BM63" i="2" s="1"/>
  <c r="BN63" i="2" s="1"/>
  <c r="AR51" i="2"/>
  <c r="BI51" i="2"/>
  <c r="BC51" i="2"/>
  <c r="G51" i="2"/>
  <c r="T51" i="2"/>
  <c r="T54" i="2" s="1"/>
  <c r="AD51" i="2"/>
  <c r="AA51" i="2"/>
  <c r="AJ51" i="2"/>
  <c r="BJ51" i="2"/>
  <c r="AS51" i="2"/>
  <c r="AM51" i="2"/>
  <c r="K51" i="2"/>
  <c r="M51" i="2"/>
  <c r="AU51" i="2"/>
  <c r="AQ51" i="2"/>
  <c r="BA51" i="2"/>
  <c r="AB51" i="2"/>
  <c r="AT51" i="2"/>
  <c r="AC51" i="2"/>
  <c r="AE51" i="2"/>
  <c r="BB51" i="2"/>
  <c r="BK51" i="2"/>
  <c r="O51" i="2"/>
  <c r="O54" i="2" s="1"/>
  <c r="J51" i="2"/>
  <c r="AL51" i="2"/>
  <c r="BF51" i="2"/>
  <c r="W51" i="2"/>
  <c r="V51" i="2"/>
  <c r="AZ51" i="2"/>
  <c r="N51" i="2"/>
  <c r="N54" i="2" s="1"/>
  <c r="U51" i="2"/>
  <c r="AP51" i="2"/>
  <c r="BH51" i="2"/>
  <c r="Z51" i="2"/>
  <c r="AK51" i="2"/>
  <c r="L51" i="2"/>
  <c r="H54" i="2"/>
  <c r="I54" i="2"/>
  <c r="I56" i="2" s="1"/>
  <c r="J54" i="2"/>
  <c r="J56" i="2" s="1"/>
  <c r="S54" i="2"/>
  <c r="M54" i="2"/>
  <c r="M56" i="2" s="1"/>
  <c r="R54" i="2"/>
  <c r="K54" i="2"/>
  <c r="G54" i="2"/>
  <c r="S59" i="2"/>
  <c r="G25" i="2"/>
  <c r="R56" i="2"/>
  <c r="U54" i="2"/>
  <c r="V44" i="2"/>
  <c r="V22" i="2"/>
  <c r="AD22" i="2"/>
  <c r="AL22" i="2"/>
  <c r="AT22" i="2"/>
  <c r="BB22" i="2"/>
  <c r="BJ22" i="2"/>
  <c r="Z22" i="2"/>
  <c r="AX22" i="2"/>
  <c r="AQ22" i="2"/>
  <c r="AZ22" i="2"/>
  <c r="AC22" i="2"/>
  <c r="W22" i="2"/>
  <c r="AE22" i="2"/>
  <c r="AM22" i="2"/>
  <c r="AU22" i="2"/>
  <c r="BC22" i="2"/>
  <c r="BK22" i="2"/>
  <c r="BD22" i="2"/>
  <c r="AP22" i="2"/>
  <c r="AA22" i="2"/>
  <c r="AY22" i="2"/>
  <c r="AK22" i="2"/>
  <c r="X22" i="2"/>
  <c r="AF22" i="2"/>
  <c r="AN22" i="2"/>
  <c r="AV22" i="2"/>
  <c r="BL22" i="2"/>
  <c r="BF22" i="2"/>
  <c r="BG22" i="2"/>
  <c r="T22" i="2"/>
  <c r="AR22" i="2"/>
  <c r="U22" i="2"/>
  <c r="BI22" i="2"/>
  <c r="Y22" i="2"/>
  <c r="AG22" i="2"/>
  <c r="AO22" i="2"/>
  <c r="AW22" i="2"/>
  <c r="BE22" i="2"/>
  <c r="BM22" i="2"/>
  <c r="AH22" i="2"/>
  <c r="AI22" i="2"/>
  <c r="AJ22" i="2"/>
  <c r="BA22" i="2"/>
  <c r="BN22" i="2"/>
  <c r="S22" i="2"/>
  <c r="AB22" i="2"/>
  <c r="BH22" i="2"/>
  <c r="AS22" i="2"/>
  <c r="R16" i="2"/>
  <c r="N22" i="2"/>
  <c r="N25" i="2" s="1"/>
  <c r="O22" i="2"/>
  <c r="O25" i="2" s="1"/>
  <c r="H22" i="2"/>
  <c r="H25" i="2" s="1"/>
  <c r="P22" i="2"/>
  <c r="P25" i="2" s="1"/>
  <c r="K22" i="2"/>
  <c r="G22" i="2"/>
  <c r="L22" i="2"/>
  <c r="M22" i="2"/>
  <c r="I22" i="2"/>
  <c r="I25" i="2" s="1"/>
  <c r="Q22" i="2"/>
  <c r="Q25" i="2" s="1"/>
  <c r="J22" i="2"/>
  <c r="J25" i="2" s="1"/>
  <c r="R22" i="2"/>
  <c r="R30" i="2"/>
  <c r="S30" i="2" s="1"/>
  <c r="L54" i="2" l="1"/>
  <c r="L56" i="2" s="1"/>
  <c r="K56" i="2"/>
  <c r="G56" i="2"/>
  <c r="H56" i="2"/>
  <c r="P56" i="2"/>
  <c r="J27" i="2"/>
  <c r="O56" i="2"/>
  <c r="H62" i="2"/>
  <c r="G65" i="2"/>
  <c r="N56" i="2"/>
  <c r="G27" i="2"/>
  <c r="R25" i="2"/>
  <c r="R27" i="2" s="1"/>
  <c r="L25" i="2"/>
  <c r="L27" i="2" s="1"/>
  <c r="T59" i="2"/>
  <c r="N27" i="2"/>
  <c r="P27" i="2"/>
  <c r="H27" i="2"/>
  <c r="S56" i="2"/>
  <c r="Q27" i="2"/>
  <c r="M25" i="2"/>
  <c r="M27" i="2" s="1"/>
  <c r="I27" i="2"/>
  <c r="O27" i="2"/>
  <c r="K25" i="2"/>
  <c r="K27" i="2" s="1"/>
  <c r="W44" i="2"/>
  <c r="V54" i="2"/>
  <c r="S16" i="2"/>
  <c r="T30" i="2"/>
  <c r="H33" i="2"/>
  <c r="G36" i="2"/>
  <c r="H34" i="2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BD34" i="2" s="1"/>
  <c r="BE34" i="2" s="1"/>
  <c r="BF34" i="2" s="1"/>
  <c r="BG34" i="2" s="1"/>
  <c r="BH34" i="2" s="1"/>
  <c r="BI34" i="2" s="1"/>
  <c r="BJ34" i="2" s="1"/>
  <c r="BK34" i="2" s="1"/>
  <c r="BL34" i="2" s="1"/>
  <c r="BM34" i="2" s="1"/>
  <c r="BN34" i="2" s="1"/>
  <c r="G67" i="2" l="1"/>
  <c r="G69" i="2" s="1"/>
  <c r="I62" i="2"/>
  <c r="H65" i="2"/>
  <c r="H67" i="2" s="1"/>
  <c r="T56" i="2"/>
  <c r="U59" i="2"/>
  <c r="S25" i="2"/>
  <c r="S27" i="2" s="1"/>
  <c r="W54" i="2"/>
  <c r="X44" i="2"/>
  <c r="T16" i="2"/>
  <c r="U30" i="2"/>
  <c r="I33" i="2"/>
  <c r="H36" i="2"/>
  <c r="H38" i="2" s="1"/>
  <c r="G38" i="2"/>
  <c r="J62" i="2" l="1"/>
  <c r="I65" i="2"/>
  <c r="I67" i="2" s="1"/>
  <c r="T25" i="2"/>
  <c r="T27" i="2" s="1"/>
  <c r="V59" i="2"/>
  <c r="U56" i="2"/>
  <c r="X54" i="2"/>
  <c r="Y44" i="2"/>
  <c r="U16" i="2"/>
  <c r="V30" i="2"/>
  <c r="J33" i="2"/>
  <c r="I36" i="2"/>
  <c r="K62" i="2" l="1"/>
  <c r="J65" i="2"/>
  <c r="J67" i="2" s="1"/>
  <c r="V56" i="2"/>
  <c r="U25" i="2"/>
  <c r="U27" i="2" s="1"/>
  <c r="W59" i="2"/>
  <c r="Y54" i="2"/>
  <c r="Z44" i="2"/>
  <c r="V16" i="2"/>
  <c r="W30" i="2"/>
  <c r="I38" i="2"/>
  <c r="K33" i="2"/>
  <c r="J36" i="2"/>
  <c r="J38" i="2" s="1"/>
  <c r="L62" i="2" l="1"/>
  <c r="K65" i="2"/>
  <c r="K67" i="2" s="1"/>
  <c r="X59" i="2"/>
  <c r="V25" i="2"/>
  <c r="V27" i="2" s="1"/>
  <c r="W56" i="2"/>
  <c r="Z54" i="2"/>
  <c r="AA44" i="2"/>
  <c r="W16" i="2"/>
  <c r="X30" i="2"/>
  <c r="L33" i="2"/>
  <c r="K36" i="2"/>
  <c r="M62" i="2" l="1"/>
  <c r="L65" i="2"/>
  <c r="L67" i="2" s="1"/>
  <c r="X56" i="2"/>
  <c r="W25" i="2"/>
  <c r="W27" i="2" s="1"/>
  <c r="Y59" i="2"/>
  <c r="AB44" i="2"/>
  <c r="AA54" i="2"/>
  <c r="X16" i="2"/>
  <c r="Y30" i="2"/>
  <c r="K38" i="2"/>
  <c r="M33" i="2"/>
  <c r="L36" i="2"/>
  <c r="L38" i="2" s="1"/>
  <c r="N62" i="2" l="1"/>
  <c r="M65" i="2"/>
  <c r="M67" i="2" s="1"/>
  <c r="Y56" i="2"/>
  <c r="Z59" i="2"/>
  <c r="X25" i="2"/>
  <c r="X27" i="2" s="1"/>
  <c r="AB54" i="2"/>
  <c r="AC44" i="2"/>
  <c r="Z30" i="2"/>
  <c r="Y16" i="2"/>
  <c r="N33" i="2"/>
  <c r="M36" i="2"/>
  <c r="O62" i="2" l="1"/>
  <c r="N65" i="2"/>
  <c r="N67" i="2" s="1"/>
  <c r="AA59" i="2"/>
  <c r="Z56" i="2"/>
  <c r="Y25" i="2"/>
  <c r="Y27" i="2" s="1"/>
  <c r="AC54" i="2"/>
  <c r="AD44" i="2"/>
  <c r="Z16" i="2"/>
  <c r="AA30" i="2"/>
  <c r="M38" i="2"/>
  <c r="O33" i="2"/>
  <c r="N36" i="2"/>
  <c r="N38" i="2" s="1"/>
  <c r="P62" i="2" l="1"/>
  <c r="O65" i="2"/>
  <c r="O67" i="2" s="1"/>
  <c r="Z25" i="2"/>
  <c r="Z27" i="2" s="1"/>
  <c r="AA56" i="2"/>
  <c r="AB59" i="2"/>
  <c r="AE44" i="2"/>
  <c r="AD54" i="2"/>
  <c r="AA16" i="2"/>
  <c r="AB30" i="2"/>
  <c r="P33" i="2"/>
  <c r="Q33" i="2" s="1"/>
  <c r="O36" i="2"/>
  <c r="O38" i="2" s="1"/>
  <c r="Q62" i="2" l="1"/>
  <c r="P65" i="2"/>
  <c r="P67" i="2" s="1"/>
  <c r="AC59" i="2"/>
  <c r="AB56" i="2"/>
  <c r="AA25" i="2"/>
  <c r="AA27" i="2" s="1"/>
  <c r="AE54" i="2"/>
  <c r="AF44" i="2"/>
  <c r="AC30" i="2"/>
  <c r="AB16" i="2"/>
  <c r="R33" i="2"/>
  <c r="Q36" i="2"/>
  <c r="Q38" i="2" s="1"/>
  <c r="P36" i="2"/>
  <c r="R62" i="2" l="1"/>
  <c r="Q65" i="2"/>
  <c r="Q67" i="2" s="1"/>
  <c r="AC56" i="2"/>
  <c r="AB25" i="2"/>
  <c r="AB27" i="2" s="1"/>
  <c r="AD59" i="2"/>
  <c r="AF54" i="2"/>
  <c r="AG44" i="2"/>
  <c r="R36" i="2"/>
  <c r="R38" i="2" s="1"/>
  <c r="S33" i="2"/>
  <c r="AC16" i="2"/>
  <c r="AD30" i="2"/>
  <c r="P38" i="2"/>
  <c r="S62" i="2" l="1"/>
  <c r="R65" i="2"/>
  <c r="R67" i="2" s="1"/>
  <c r="AC25" i="2"/>
  <c r="AC27" i="2" s="1"/>
  <c r="AE59" i="2"/>
  <c r="AD56" i="2"/>
  <c r="AG54" i="2"/>
  <c r="AH44" i="2"/>
  <c r="AE30" i="2"/>
  <c r="AD16" i="2"/>
  <c r="T33" i="2"/>
  <c r="S36" i="2"/>
  <c r="S38" i="2" s="1"/>
  <c r="T62" i="2" l="1"/>
  <c r="S65" i="2"/>
  <c r="S67" i="2" s="1"/>
  <c r="S69" i="2" s="1"/>
  <c r="AD25" i="2"/>
  <c r="AD27" i="2" s="1"/>
  <c r="AF59" i="2"/>
  <c r="AE56" i="2"/>
  <c r="AH54" i="2"/>
  <c r="AI44" i="2"/>
  <c r="U33" i="2"/>
  <c r="T36" i="2"/>
  <c r="T38" i="2" s="1"/>
  <c r="AE16" i="2"/>
  <c r="AF30" i="2"/>
  <c r="U62" i="2" l="1"/>
  <c r="T65" i="2"/>
  <c r="T67" i="2" s="1"/>
  <c r="AE25" i="2"/>
  <c r="AE27" i="2" s="1"/>
  <c r="AF56" i="2"/>
  <c r="AG59" i="2"/>
  <c r="AJ44" i="2"/>
  <c r="AI54" i="2"/>
  <c r="AF16" i="2"/>
  <c r="AG30" i="2"/>
  <c r="V33" i="2"/>
  <c r="U36" i="2"/>
  <c r="U38" i="2" s="1"/>
  <c r="V62" i="2" l="1"/>
  <c r="U65" i="2"/>
  <c r="U67" i="2" s="1"/>
  <c r="AH59" i="2"/>
  <c r="AF25" i="2"/>
  <c r="AF27" i="2" s="1"/>
  <c r="AG56" i="2"/>
  <c r="AJ54" i="2"/>
  <c r="AK44" i="2"/>
  <c r="W33" i="2"/>
  <c r="V36" i="2"/>
  <c r="V38" i="2" s="1"/>
  <c r="AG16" i="2"/>
  <c r="AH30" i="2"/>
  <c r="W62" i="2" l="1"/>
  <c r="V65" i="2"/>
  <c r="V67" i="2" s="1"/>
  <c r="AI59" i="2"/>
  <c r="AG25" i="2"/>
  <c r="AG27" i="2" s="1"/>
  <c r="AH56" i="2"/>
  <c r="AK54" i="2"/>
  <c r="AL44" i="2"/>
  <c r="AI30" i="2"/>
  <c r="AH16" i="2"/>
  <c r="X33" i="2"/>
  <c r="W36" i="2"/>
  <c r="W38" i="2" s="1"/>
  <c r="X62" i="2" l="1"/>
  <c r="W65" i="2"/>
  <c r="W67" i="2" s="1"/>
  <c r="AI56" i="2"/>
  <c r="AH25" i="2"/>
  <c r="AH27" i="2" s="1"/>
  <c r="AJ59" i="2"/>
  <c r="AM44" i="2"/>
  <c r="AL54" i="2"/>
  <c r="Y33" i="2"/>
  <c r="X36" i="2"/>
  <c r="X38" i="2" s="1"/>
  <c r="AJ30" i="2"/>
  <c r="AI16" i="2"/>
  <c r="Y62" i="2" l="1"/>
  <c r="X65" i="2"/>
  <c r="X67" i="2" s="1"/>
  <c r="AJ56" i="2"/>
  <c r="AI25" i="2"/>
  <c r="AI27" i="2" s="1"/>
  <c r="AK59" i="2"/>
  <c r="AM54" i="2"/>
  <c r="AN44" i="2"/>
  <c r="AJ16" i="2"/>
  <c r="AK30" i="2"/>
  <c r="Z33" i="2"/>
  <c r="Y36" i="2"/>
  <c r="Y38" i="2" s="1"/>
  <c r="Z62" i="2" l="1"/>
  <c r="Y65" i="2"/>
  <c r="Y67" i="2" s="1"/>
  <c r="AJ25" i="2"/>
  <c r="AJ27" i="2" s="1"/>
  <c r="AK56" i="2"/>
  <c r="AL59" i="2"/>
  <c r="AN54" i="2"/>
  <c r="AO44" i="2"/>
  <c r="AA33" i="2"/>
  <c r="Z36" i="2"/>
  <c r="Z38" i="2" s="1"/>
  <c r="AL30" i="2"/>
  <c r="AK16" i="2"/>
  <c r="AA62" i="2" l="1"/>
  <c r="Z65" i="2"/>
  <c r="Z67" i="2" s="1"/>
  <c r="AL56" i="2"/>
  <c r="AK25" i="2"/>
  <c r="AK27" i="2" s="1"/>
  <c r="AM59" i="2"/>
  <c r="AO54" i="2"/>
  <c r="AP44" i="2"/>
  <c r="AL16" i="2"/>
  <c r="AM30" i="2"/>
  <c r="AB33" i="2"/>
  <c r="AA36" i="2"/>
  <c r="AA38" i="2" s="1"/>
  <c r="AB62" i="2" l="1"/>
  <c r="AA65" i="2"/>
  <c r="AA67" i="2" s="1"/>
  <c r="AM56" i="2"/>
  <c r="AN59" i="2"/>
  <c r="AL25" i="2"/>
  <c r="AL27" i="2" s="1"/>
  <c r="AP54" i="2"/>
  <c r="AQ44" i="2"/>
  <c r="AC33" i="2"/>
  <c r="AB36" i="2"/>
  <c r="AB38" i="2" s="1"/>
  <c r="AN30" i="2"/>
  <c r="AM16" i="2"/>
  <c r="AC62" i="2" l="1"/>
  <c r="AB65" i="2"/>
  <c r="AB67" i="2" s="1"/>
  <c r="AM25" i="2"/>
  <c r="AM27" i="2" s="1"/>
  <c r="AO59" i="2"/>
  <c r="AN56" i="2"/>
  <c r="AR44" i="2"/>
  <c r="AQ54" i="2"/>
  <c r="AN16" i="2"/>
  <c r="AO30" i="2"/>
  <c r="AD33" i="2"/>
  <c r="AC36" i="2"/>
  <c r="AC38" i="2" s="1"/>
  <c r="AD62" i="2" l="1"/>
  <c r="AC65" i="2"/>
  <c r="AC67" i="2" s="1"/>
  <c r="AN25" i="2"/>
  <c r="AN27" i="2" s="1"/>
  <c r="AO56" i="2"/>
  <c r="AP59" i="2"/>
  <c r="AR54" i="2"/>
  <c r="AS44" i="2"/>
  <c r="AP30" i="2"/>
  <c r="AO16" i="2"/>
  <c r="AE33" i="2"/>
  <c r="AD36" i="2"/>
  <c r="AD38" i="2" s="1"/>
  <c r="AE62" i="2" l="1"/>
  <c r="AD65" i="2"/>
  <c r="AD67" i="2" s="1"/>
  <c r="AO25" i="2"/>
  <c r="AO27" i="2" s="1"/>
  <c r="AP56" i="2"/>
  <c r="AQ59" i="2"/>
  <c r="AS54" i="2"/>
  <c r="AT44" i="2"/>
  <c r="AF33" i="2"/>
  <c r="AE36" i="2"/>
  <c r="AE38" i="2" s="1"/>
  <c r="AP16" i="2"/>
  <c r="AQ30" i="2"/>
  <c r="AF62" i="2" l="1"/>
  <c r="AE65" i="2"/>
  <c r="AE67" i="2" s="1"/>
  <c r="AE69" i="2" s="1"/>
  <c r="AR59" i="2"/>
  <c r="AQ56" i="2"/>
  <c r="AP25" i="2"/>
  <c r="AP27" i="2" s="1"/>
  <c r="AU44" i="2"/>
  <c r="AT54" i="2"/>
  <c r="AR30" i="2"/>
  <c r="AQ16" i="2"/>
  <c r="AG33" i="2"/>
  <c r="AF36" i="2"/>
  <c r="AF38" i="2" s="1"/>
  <c r="AG62" i="2" l="1"/>
  <c r="AF65" i="2"/>
  <c r="AF67" i="2" s="1"/>
  <c r="AQ25" i="2"/>
  <c r="AQ27" i="2" s="1"/>
  <c r="AR56" i="2"/>
  <c r="AS59" i="2"/>
  <c r="AU54" i="2"/>
  <c r="AV44" i="2"/>
  <c r="AS30" i="2"/>
  <c r="AH33" i="2"/>
  <c r="AG36" i="2"/>
  <c r="AG38" i="2" s="1"/>
  <c r="AR16" i="2"/>
  <c r="AH62" i="2" l="1"/>
  <c r="AG65" i="2"/>
  <c r="AG67" i="2" s="1"/>
  <c r="AS56" i="2"/>
  <c r="AR25" i="2"/>
  <c r="AR27" i="2" s="1"/>
  <c r="AT59" i="2"/>
  <c r="AV54" i="2"/>
  <c r="AW44" i="2"/>
  <c r="AS16" i="2"/>
  <c r="AI33" i="2"/>
  <c r="AH36" i="2"/>
  <c r="AH38" i="2" s="1"/>
  <c r="AT30" i="2"/>
  <c r="AI62" i="2" l="1"/>
  <c r="AH65" i="2"/>
  <c r="AH67" i="2" s="1"/>
  <c r="AU59" i="2"/>
  <c r="AS25" i="2"/>
  <c r="AS27" i="2" s="1"/>
  <c r="AT56" i="2"/>
  <c r="AW54" i="2"/>
  <c r="AX44" i="2"/>
  <c r="AU30" i="2"/>
  <c r="AJ33" i="2"/>
  <c r="AI36" i="2"/>
  <c r="AI38" i="2" s="1"/>
  <c r="AT16" i="2"/>
  <c r="AJ62" i="2" l="1"/>
  <c r="AI65" i="2"/>
  <c r="AI67" i="2" s="1"/>
  <c r="AT25" i="2"/>
  <c r="AT27" i="2" s="1"/>
  <c r="AV59" i="2"/>
  <c r="AU56" i="2"/>
  <c r="AX54" i="2"/>
  <c r="AY44" i="2"/>
  <c r="AU16" i="2"/>
  <c r="AK33" i="2"/>
  <c r="AJ36" i="2"/>
  <c r="AJ38" i="2" s="1"/>
  <c r="AV30" i="2"/>
  <c r="AK62" i="2" l="1"/>
  <c r="AJ65" i="2"/>
  <c r="AJ67" i="2" s="1"/>
  <c r="AW59" i="2"/>
  <c r="AU25" i="2"/>
  <c r="AU27" i="2" s="1"/>
  <c r="AV56" i="2"/>
  <c r="AZ44" i="2"/>
  <c r="AY54" i="2"/>
  <c r="AV16" i="2"/>
  <c r="AW30" i="2"/>
  <c r="AL33" i="2"/>
  <c r="AK36" i="2"/>
  <c r="AK38" i="2" s="1"/>
  <c r="AL62" i="2" l="1"/>
  <c r="AK65" i="2"/>
  <c r="AK67" i="2" s="1"/>
  <c r="AW56" i="2"/>
  <c r="AV25" i="2"/>
  <c r="AV27" i="2" s="1"/>
  <c r="AX59" i="2"/>
  <c r="AZ54" i="2"/>
  <c r="BA44" i="2"/>
  <c r="AW16" i="2"/>
  <c r="AM33" i="2"/>
  <c r="AL36" i="2"/>
  <c r="AL38" i="2" s="1"/>
  <c r="AX30" i="2"/>
  <c r="AM62" i="2" l="1"/>
  <c r="AL65" i="2"/>
  <c r="AL67" i="2" s="1"/>
  <c r="AY59" i="2"/>
  <c r="AW25" i="2"/>
  <c r="AW27" i="2" s="1"/>
  <c r="AX56" i="2"/>
  <c r="BA54" i="2"/>
  <c r="BB44" i="2"/>
  <c r="AY30" i="2"/>
  <c r="AN33" i="2"/>
  <c r="AM36" i="2"/>
  <c r="AM38" i="2" s="1"/>
  <c r="AX16" i="2"/>
  <c r="AN62" i="2" l="1"/>
  <c r="AM65" i="2"/>
  <c r="AM67" i="2" s="1"/>
  <c r="AX25" i="2"/>
  <c r="AX27" i="2" s="1"/>
  <c r="AY56" i="2"/>
  <c r="AZ59" i="2"/>
  <c r="BC44" i="2"/>
  <c r="BB54" i="2"/>
  <c r="AY16" i="2"/>
  <c r="AO33" i="2"/>
  <c r="AN36" i="2"/>
  <c r="AN38" i="2" s="1"/>
  <c r="AZ30" i="2"/>
  <c r="AO62" i="2" l="1"/>
  <c r="AN65" i="2"/>
  <c r="AN67" i="2" s="1"/>
  <c r="BA59" i="2"/>
  <c r="AZ56" i="2"/>
  <c r="AY25" i="2"/>
  <c r="AY27" i="2" s="1"/>
  <c r="BC54" i="2"/>
  <c r="BD44" i="2"/>
  <c r="AZ16" i="2"/>
  <c r="BA30" i="2"/>
  <c r="AP33" i="2"/>
  <c r="AO36" i="2"/>
  <c r="AO38" i="2" s="1"/>
  <c r="AP62" i="2" l="1"/>
  <c r="AO65" i="2"/>
  <c r="AO67" i="2" s="1"/>
  <c r="BA56" i="2"/>
  <c r="BB59" i="2"/>
  <c r="AZ25" i="2"/>
  <c r="AZ27" i="2" s="1"/>
  <c r="BD54" i="2"/>
  <c r="BE44" i="2"/>
  <c r="AQ33" i="2"/>
  <c r="AP36" i="2"/>
  <c r="AP38" i="2" s="1"/>
  <c r="BB30" i="2"/>
  <c r="BA16" i="2"/>
  <c r="AQ62" i="2" l="1"/>
  <c r="AP65" i="2"/>
  <c r="AP67" i="2" s="1"/>
  <c r="BC59" i="2"/>
  <c r="BA25" i="2"/>
  <c r="BA27" i="2" s="1"/>
  <c r="BB56" i="2"/>
  <c r="BE54" i="2"/>
  <c r="BF44" i="2"/>
  <c r="AR33" i="2"/>
  <c r="AQ36" i="2"/>
  <c r="AQ38" i="2" s="1"/>
  <c r="BB16" i="2"/>
  <c r="BC30" i="2"/>
  <c r="AR62" i="2" l="1"/>
  <c r="AQ65" i="2"/>
  <c r="AQ67" i="2" s="1"/>
  <c r="AQ69" i="2" s="1"/>
  <c r="BB25" i="2"/>
  <c r="BB27" i="2" s="1"/>
  <c r="BC56" i="2"/>
  <c r="BD59" i="2"/>
  <c r="BF54" i="2"/>
  <c r="BG44" i="2"/>
  <c r="BD30" i="2"/>
  <c r="BC16" i="2"/>
  <c r="AS33" i="2"/>
  <c r="AR36" i="2"/>
  <c r="AR38" i="2" s="1"/>
  <c r="AS62" i="2" l="1"/>
  <c r="AR65" i="2"/>
  <c r="AR67" i="2" s="1"/>
  <c r="BC25" i="2"/>
  <c r="BC27" i="2" s="1"/>
  <c r="BE59" i="2"/>
  <c r="BD56" i="2"/>
  <c r="BH44" i="2"/>
  <c r="BG54" i="2"/>
  <c r="AT33" i="2"/>
  <c r="AS36" i="2"/>
  <c r="AS38" i="2" s="1"/>
  <c r="BD16" i="2"/>
  <c r="BE30" i="2"/>
  <c r="AT62" i="2" l="1"/>
  <c r="AS65" i="2"/>
  <c r="AS67" i="2" s="1"/>
  <c r="BD25" i="2"/>
  <c r="BD27" i="2" s="1"/>
  <c r="BE56" i="2"/>
  <c r="BF59" i="2"/>
  <c r="BH54" i="2"/>
  <c r="BI44" i="2"/>
  <c r="BE16" i="2"/>
  <c r="AU33" i="2"/>
  <c r="AT36" i="2"/>
  <c r="AT38" i="2" s="1"/>
  <c r="BF30" i="2"/>
  <c r="AU62" i="2" l="1"/>
  <c r="AT65" i="2"/>
  <c r="AT67" i="2" s="1"/>
  <c r="BG59" i="2"/>
  <c r="BE25" i="2"/>
  <c r="BE27" i="2" s="1"/>
  <c r="BF56" i="2"/>
  <c r="BI54" i="2"/>
  <c r="BJ44" i="2"/>
  <c r="BG30" i="2"/>
  <c r="AV33" i="2"/>
  <c r="AU36" i="2"/>
  <c r="AU38" i="2" s="1"/>
  <c r="BF16" i="2"/>
  <c r="AV62" i="2" l="1"/>
  <c r="AU65" i="2"/>
  <c r="AU67" i="2" s="1"/>
  <c r="BF25" i="2"/>
  <c r="BF27" i="2" s="1"/>
  <c r="BG56" i="2"/>
  <c r="BH59" i="2"/>
  <c r="BK44" i="2"/>
  <c r="BJ54" i="2"/>
  <c r="BG16" i="2"/>
  <c r="BH30" i="2"/>
  <c r="AW33" i="2"/>
  <c r="AV36" i="2"/>
  <c r="AV38" i="2" s="1"/>
  <c r="AW62" i="2" l="1"/>
  <c r="AV65" i="2"/>
  <c r="AV67" i="2" s="1"/>
  <c r="BI59" i="2"/>
  <c r="BH56" i="2"/>
  <c r="BG25" i="2"/>
  <c r="BG27" i="2" s="1"/>
  <c r="BK54" i="2"/>
  <c r="BL44" i="2"/>
  <c r="BI30" i="2"/>
  <c r="BH16" i="2"/>
  <c r="AX33" i="2"/>
  <c r="AW36" i="2"/>
  <c r="AW38" i="2" s="1"/>
  <c r="AX62" i="2" l="1"/>
  <c r="AW65" i="2"/>
  <c r="AW67" i="2" s="1"/>
  <c r="BH25" i="2"/>
  <c r="BH27" i="2" s="1"/>
  <c r="BI56" i="2"/>
  <c r="BJ59" i="2"/>
  <c r="BL54" i="2"/>
  <c r="BM44" i="2"/>
  <c r="AY33" i="2"/>
  <c r="AX36" i="2"/>
  <c r="AX38" i="2" s="1"/>
  <c r="BI16" i="2"/>
  <c r="BJ30" i="2"/>
  <c r="AY62" i="2" l="1"/>
  <c r="AX65" i="2"/>
  <c r="AX67" i="2" s="1"/>
  <c r="BK59" i="2"/>
  <c r="BI25" i="2"/>
  <c r="BI27" i="2" s="1"/>
  <c r="BJ56" i="2"/>
  <c r="BM54" i="2"/>
  <c r="BN44" i="2"/>
  <c r="BK30" i="2"/>
  <c r="BJ16" i="2"/>
  <c r="AZ33" i="2"/>
  <c r="AY36" i="2"/>
  <c r="AY38" i="2" s="1"/>
  <c r="AZ62" i="2" l="1"/>
  <c r="AY65" i="2"/>
  <c r="AY67" i="2" s="1"/>
  <c r="BK56" i="2"/>
  <c r="BJ25" i="2"/>
  <c r="BJ27" i="2" s="1"/>
  <c r="BL59" i="2"/>
  <c r="BN54" i="2"/>
  <c r="BK16" i="2"/>
  <c r="BA33" i="2"/>
  <c r="AZ36" i="2"/>
  <c r="AZ38" i="2" s="1"/>
  <c r="BL30" i="2"/>
  <c r="BA62" i="2" l="1"/>
  <c r="AZ65" i="2"/>
  <c r="AZ67" i="2" s="1"/>
  <c r="BM59" i="2"/>
  <c r="BK25" i="2"/>
  <c r="BK27" i="2" s="1"/>
  <c r="BL56" i="2"/>
  <c r="BM30" i="2"/>
  <c r="BB33" i="2"/>
  <c r="BA36" i="2"/>
  <c r="BA38" i="2" s="1"/>
  <c r="BL16" i="2"/>
  <c r="BB62" i="2" l="1"/>
  <c r="BA65" i="2"/>
  <c r="BA67" i="2" s="1"/>
  <c r="BL25" i="2"/>
  <c r="BL27" i="2" s="1"/>
  <c r="BN56" i="2"/>
  <c r="BM56" i="2"/>
  <c r="BN59" i="2"/>
  <c r="BM16" i="2"/>
  <c r="BC33" i="2"/>
  <c r="BB36" i="2"/>
  <c r="BB38" i="2" s="1"/>
  <c r="BN30" i="2"/>
  <c r="BC62" i="2" l="1"/>
  <c r="BB65" i="2"/>
  <c r="BB67" i="2" s="1"/>
  <c r="BM25" i="2"/>
  <c r="BM27" i="2" s="1"/>
  <c r="BD33" i="2"/>
  <c r="BC36" i="2"/>
  <c r="BC38" i="2" s="1"/>
  <c r="BN16" i="2"/>
  <c r="BD62" i="2" l="1"/>
  <c r="BC65" i="2"/>
  <c r="BC67" i="2" s="1"/>
  <c r="BC69" i="2" s="1"/>
  <c r="BN25" i="2"/>
  <c r="BN27" i="2" s="1"/>
  <c r="BE33" i="2"/>
  <c r="BD36" i="2"/>
  <c r="BD38" i="2" s="1"/>
  <c r="BE62" i="2" l="1"/>
  <c r="BD65" i="2"/>
  <c r="BD67" i="2" s="1"/>
  <c r="BF33" i="2"/>
  <c r="BE36" i="2"/>
  <c r="BE38" i="2" s="1"/>
  <c r="BF62" i="2" l="1"/>
  <c r="BE65" i="2"/>
  <c r="BE67" i="2" s="1"/>
  <c r="BG33" i="2"/>
  <c r="BF36" i="2"/>
  <c r="BF38" i="2" s="1"/>
  <c r="BG62" i="2" l="1"/>
  <c r="BF65" i="2"/>
  <c r="BF67" i="2" s="1"/>
  <c r="BH33" i="2"/>
  <c r="BG36" i="2"/>
  <c r="BG38" i="2" s="1"/>
  <c r="BH62" i="2" l="1"/>
  <c r="BG65" i="2"/>
  <c r="BG67" i="2" s="1"/>
  <c r="BI33" i="2"/>
  <c r="BH36" i="2"/>
  <c r="BH38" i="2" s="1"/>
  <c r="BI62" i="2" l="1"/>
  <c r="BH65" i="2"/>
  <c r="BH67" i="2" s="1"/>
  <c r="BJ33" i="2"/>
  <c r="BI36" i="2"/>
  <c r="BI38" i="2" s="1"/>
  <c r="BJ62" i="2" l="1"/>
  <c r="BI65" i="2"/>
  <c r="BI67" i="2" s="1"/>
  <c r="BK33" i="2"/>
  <c r="BJ36" i="2"/>
  <c r="BJ38" i="2" s="1"/>
  <c r="BK62" i="2" l="1"/>
  <c r="BJ65" i="2"/>
  <c r="BJ67" i="2" s="1"/>
  <c r="BL33" i="2"/>
  <c r="BK36" i="2"/>
  <c r="BK38" i="2" s="1"/>
  <c r="BL62" i="2" l="1"/>
  <c r="BK65" i="2"/>
  <c r="BK67" i="2" s="1"/>
  <c r="BM33" i="2"/>
  <c r="BL36" i="2"/>
  <c r="BL38" i="2" s="1"/>
  <c r="BM62" i="2" l="1"/>
  <c r="BL65" i="2"/>
  <c r="BL67" i="2" s="1"/>
  <c r="BN33" i="2"/>
  <c r="BN36" i="2" s="1"/>
  <c r="BN38" i="2" s="1"/>
  <c r="BM36" i="2"/>
  <c r="BM38" i="2" s="1"/>
  <c r="BN62" i="2" l="1"/>
  <c r="BN65" i="2" s="1"/>
  <c r="BN67" i="2" s="1"/>
  <c r="BM65" i="2"/>
  <c r="BM6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Hurst, Brian</author>
  </authors>
  <commentList>
    <comment ref="D24" authorId="0" shapeId="0" xr:uid="{376B8DD6-57E2-4194-99AB-6FAAED1435A8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Avg FAC Sep-22 thru June-23 (Since Bitiki billing began)</t>
        </r>
      </text>
    </comment>
    <comment ref="D25" authorId="0" shapeId="0" xr:uid="{85D431A6-47FD-4B4F-81D3-21DB73EAF4D7}">
      <text>
        <r>
          <rPr>
            <b/>
            <sz val="9"/>
            <color indexed="81"/>
            <rFont val="Tahoma"/>
            <charset val="1"/>
          </rPr>
          <t>Hurst, Brian:</t>
        </r>
        <r>
          <rPr>
            <sz val="9"/>
            <color indexed="81"/>
            <rFont val="Tahoma"/>
            <charset val="1"/>
          </rPr>
          <t xml:space="preserve">
Avg ECR% Sep-22 thru June-23 (Since Bitiki billing began)</t>
        </r>
      </text>
    </comment>
  </commentList>
</comments>
</file>

<file path=xl/sharedStrings.xml><?xml version="1.0" encoding="utf-8"?>
<sst xmlns="http://schemas.openxmlformats.org/spreadsheetml/2006/main" count="194" uniqueCount="100">
  <si>
    <t>Peak Period</t>
  </si>
  <si>
    <t>Intermediate Period</t>
  </si>
  <si>
    <t>Base Period</t>
  </si>
  <si>
    <t>Production</t>
  </si>
  <si>
    <t>Transmission</t>
  </si>
  <si>
    <t>Year 1</t>
  </si>
  <si>
    <t>Load Factor (%)</t>
  </si>
  <si>
    <t>Peak Demand (kVA)</t>
  </si>
  <si>
    <t>Intermediate Demand (kVA)</t>
  </si>
  <si>
    <t>Base Demand (kVA)</t>
  </si>
  <si>
    <t>Power Factor (%)</t>
  </si>
  <si>
    <t>Inputs</t>
  </si>
  <si>
    <t>EDR Demand Charge Discount (%)</t>
  </si>
  <si>
    <t>/ Day</t>
  </si>
  <si>
    <t>/ kWh</t>
  </si>
  <si>
    <t>Year 2</t>
  </si>
  <si>
    <t>Year 3</t>
  </si>
  <si>
    <t>Year 4</t>
  </si>
  <si>
    <t>Year 5</t>
  </si>
  <si>
    <t>/ kVA</t>
  </si>
  <si>
    <t>Basic Service Charges</t>
  </si>
  <si>
    <t>Energy Charges</t>
  </si>
  <si>
    <t>Demand Charges</t>
  </si>
  <si>
    <t>Annual Marginal Costs</t>
  </si>
  <si>
    <t>KU Base Rates</t>
  </si>
  <si>
    <t>KU Marginal Costs</t>
  </si>
  <si>
    <t>Base Rate Revenue - Marginal Costs (Contribution to Fixed Costs)</t>
  </si>
  <si>
    <t>Marginal Energy Costs</t>
  </si>
  <si>
    <t>Marginal Demand Costs</t>
  </si>
  <si>
    <t>Because KU designs Basic Service Charges to recover customer-dependent costs rather than demand- or energy-dependent costs, KU has excluded BSC revenues from these calculations.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</si>
  <si>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</si>
  <si>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</si>
  <si>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</si>
  <si>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</si>
  <si>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</si>
  <si>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</si>
  <si>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</si>
  <si>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</si>
  <si>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</si>
  <si>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</si>
  <si>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</si>
  <si>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</si>
  <si>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Avg. Monthly Hours (8760 / 12 months)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</si>
  <si>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</si>
  <si>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</si>
  <si>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</si>
  <si>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</si>
  <si>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</si>
  <si>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</si>
  <si>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</si>
  <si>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</si>
  <si>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</si>
  <si>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</si>
  <si>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</si>
  <si>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</si>
  <si>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</si>
  <si>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</si>
  <si>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</si>
  <si>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</si>
  <si>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</si>
  <si>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</si>
  <si>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</si>
  <si>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</si>
  <si>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</si>
  <si>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</si>
  <si>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</si>
  <si>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</si>
  <si>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</si>
  <si>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</si>
  <si>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</si>
  <si>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</si>
  <si>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</si>
  <si>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</si>
  <si>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</si>
  <si>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</si>
  <si>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</si>
  <si>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</si>
  <si>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</si>
  <si>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</si>
  <si>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</si>
  <si>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</si>
  <si>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</si>
  <si>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</si>
  <si>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</si>
  <si>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</si>
  <si>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</si>
  <si>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</si>
  <si>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</si>
  <si>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</si>
  <si>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</si>
  <si>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</si>
  <si>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Fuel Adjustment Clause Charges (FAC)</t>
  </si>
  <si>
    <t>KU Base Fuel Factor</t>
  </si>
  <si>
    <t>Environmental Cost Recovery Charges (ECR)</t>
  </si>
  <si>
    <t>Annual Base Rate + FAC + ECR Revenue</t>
  </si>
  <si>
    <t>Bitiki-KY, LLC 5-Year Monthly Base Rate Revenue Comparison to Marginal Cost - SAW-1</t>
  </si>
  <si>
    <t>Break-Even Energy Charge</t>
  </si>
  <si>
    <t>Break-Even Energy Rate Analysis</t>
  </si>
  <si>
    <t>KU Loss Factor (Demand - Transmission)</t>
  </si>
  <si>
    <t>KU Loss Factor (Energy - Transmission)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</si>
</sst>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_);_(&quot;$&quot;* \(#,##0\);_(&quot;$&quot;* &quot;-&quot;??_);_(@_)"/>
    <numFmt numFmtId="166" formatCode="&quot;$&quot;#,##0.00000"/>
    <numFmt numFmtId="167" formatCode="&quot;$&quot;#,##0.00000_);\(&quot;$&quot;#,##0.00000\)"/>
    <numFmt numFmtId="168" formatCode="#,##0.00000_);\(#,##0.0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4" fillId="0" borderId="0" xfId="2" applyFont="1"/>
    <xf numFmtId="44" fontId="4" fillId="0" borderId="0" xfId="1" applyFont="1"/>
    <xf numFmtId="164" fontId="4" fillId="0" borderId="0" xfId="1" applyNumberFormat="1" applyFont="1"/>
    <xf numFmtId="0" fontId="0" fillId="0" borderId="0" xfId="0" applyAlignment="1"/>
    <xf numFmtId="0" fontId="2" fillId="0" borderId="0" xfId="0" applyFont="1" applyFill="1"/>
    <xf numFmtId="0" fontId="4" fillId="0" borderId="0" xfId="0" applyFont="1" applyFill="1"/>
    <xf numFmtId="7" fontId="0" fillId="0" borderId="0" xfId="0" applyNumberFormat="1" applyBorder="1"/>
    <xf numFmtId="0" fontId="0" fillId="0" borderId="2" xfId="0" applyBorder="1"/>
    <xf numFmtId="44" fontId="0" fillId="0" borderId="0" xfId="1" applyFont="1" applyBorder="1"/>
    <xf numFmtId="166" fontId="4" fillId="0" borderId="0" xfId="0" applyNumberFormat="1" applyFont="1" applyFill="1"/>
    <xf numFmtId="7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quotePrefix="1"/>
    <xf numFmtId="5" fontId="0" fillId="0" borderId="0" xfId="0" applyNumberFormat="1" applyBorder="1"/>
    <xf numFmtId="44" fontId="2" fillId="0" borderId="0" xfId="1" applyFont="1" applyBorder="1"/>
    <xf numFmtId="165" fontId="2" fillId="0" borderId="3" xfId="0" applyNumberFormat="1" applyFont="1" applyBorder="1"/>
    <xf numFmtId="0" fontId="0" fillId="0" borderId="1" xfId="0" applyBorder="1"/>
    <xf numFmtId="44" fontId="4" fillId="0" borderId="0" xfId="1" applyFont="1" applyBorder="1"/>
    <xf numFmtId="0" fontId="0" fillId="0" borderId="0" xfId="0" applyFill="1"/>
    <xf numFmtId="44" fontId="4" fillId="0" borderId="0" xfId="1" applyFont="1" applyFill="1"/>
    <xf numFmtId="0" fontId="0" fillId="0" borderId="0" xfId="0" quotePrefix="1" applyFill="1"/>
    <xf numFmtId="165" fontId="0" fillId="0" borderId="0" xfId="0" applyNumberFormat="1" applyFill="1" applyBorder="1"/>
    <xf numFmtId="0" fontId="5" fillId="0" borderId="0" xfId="0" applyFont="1" applyFill="1" applyAlignment="1">
      <alignment horizontal="center"/>
    </xf>
    <xf numFmtId="165" fontId="0" fillId="0" borderId="0" xfId="0" applyNumberForma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5" fontId="0" fillId="0" borderId="6" xfId="0" applyNumberFormat="1" applyBorder="1"/>
    <xf numFmtId="5" fontId="0" fillId="0" borderId="7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9" fontId="4" fillId="0" borderId="6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165" fontId="3" fillId="0" borderId="6" xfId="1" applyNumberFormat="1" applyFont="1" applyBorder="1"/>
    <xf numFmtId="165" fontId="3" fillId="0" borderId="0" xfId="1" applyNumberFormat="1" applyFont="1" applyBorder="1"/>
    <xf numFmtId="165" fontId="3" fillId="0" borderId="7" xfId="1" applyNumberFormat="1" applyFont="1" applyBorder="1"/>
    <xf numFmtId="0" fontId="0" fillId="0" borderId="8" xfId="0" applyBorder="1"/>
    <xf numFmtId="0" fontId="0" fillId="0" borderId="9" xfId="0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7" fontId="0" fillId="0" borderId="6" xfId="0" applyNumberFormat="1" applyBorder="1"/>
    <xf numFmtId="7" fontId="0" fillId="0" borderId="7" xfId="0" applyNumberForma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0" fontId="0" fillId="0" borderId="10" xfId="0" applyBorder="1"/>
    <xf numFmtId="0" fontId="0" fillId="0" borderId="11" xfId="0" applyBorder="1"/>
    <xf numFmtId="165" fontId="2" fillId="0" borderId="8" xfId="0" applyNumberFormat="1" applyFont="1" applyBorder="1"/>
    <xf numFmtId="165" fontId="2" fillId="0" borderId="2" xfId="0" applyNumberFormat="1" applyFont="1" applyBorder="1"/>
    <xf numFmtId="165" fontId="2" fillId="0" borderId="9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4" fillId="0" borderId="6" xfId="1" applyNumberFormat="1" applyFont="1" applyFill="1" applyBorder="1"/>
    <xf numFmtId="165" fontId="0" fillId="0" borderId="10" xfId="0" applyNumberFormat="1" applyBorder="1"/>
    <xf numFmtId="0" fontId="0" fillId="0" borderId="0" xfId="0" applyAlignment="1">
      <alignment horizontal="right"/>
    </xf>
    <xf numFmtId="44" fontId="3" fillId="0" borderId="0" xfId="1" applyFont="1" applyFill="1"/>
    <xf numFmtId="44" fontId="3" fillId="0" borderId="0" xfId="1" applyFont="1"/>
    <xf numFmtId="166" fontId="3" fillId="0" borderId="0" xfId="0" applyNumberFormat="1" applyFont="1" applyFill="1"/>
    <xf numFmtId="0" fontId="3" fillId="0" borderId="0" xfId="0" applyFont="1" applyFill="1"/>
    <xf numFmtId="7" fontId="3" fillId="0" borderId="0" xfId="0" applyNumberFormat="1" applyFont="1" applyFill="1"/>
    <xf numFmtId="9" fontId="3" fillId="0" borderId="6" xfId="2" applyFont="1" applyBorder="1" applyAlignment="1">
      <alignment horizontal="center"/>
    </xf>
    <xf numFmtId="164" fontId="4" fillId="0" borderId="0" xfId="1" applyNumberFormat="1" applyFont="1" applyFill="1"/>
    <xf numFmtId="10" fontId="4" fillId="0" borderId="0" xfId="2" applyNumberFormat="1" applyFont="1" applyFill="1"/>
    <xf numFmtId="0" fontId="12" fillId="0" borderId="0" xfId="0" applyFont="1"/>
    <xf numFmtId="164" fontId="3" fillId="0" borderId="0" xfId="1" applyNumberFormat="1" applyFont="1" applyFill="1"/>
    <xf numFmtId="10" fontId="3" fillId="0" borderId="0" xfId="2" applyNumberFormat="1" applyFont="1" applyFill="1"/>
    <xf numFmtId="0" fontId="0" fillId="3" borderId="0" xfId="0" applyFill="1"/>
    <xf numFmtId="44" fontId="4" fillId="3" borderId="0" xfId="1" applyFont="1" applyFill="1"/>
    <xf numFmtId="0" fontId="0" fillId="3" borderId="0" xfId="0" quotePrefix="1" applyFill="1"/>
    <xf numFmtId="9" fontId="3" fillId="0" borderId="0" xfId="2" applyFont="1" applyBorder="1" applyAlignment="1">
      <alignment horizontal="center"/>
    </xf>
    <xf numFmtId="164" fontId="4" fillId="3" borderId="6" xfId="1" applyNumberFormat="1" applyFont="1" applyFill="1" applyBorder="1"/>
    <xf numFmtId="9" fontId="3" fillId="0" borderId="7" xfId="2" applyFont="1" applyBorder="1" applyAlignment="1">
      <alignment horizontal="center"/>
    </xf>
    <xf numFmtId="7" fontId="0" fillId="0" borderId="2" xfId="0" applyNumberFormat="1" applyBorder="1"/>
    <xf numFmtId="164" fontId="4" fillId="3" borderId="6" xfId="0" applyNumberFormat="1" applyFont="1" applyFill="1" applyBorder="1"/>
    <xf numFmtId="167" fontId="4" fillId="0" borderId="0" xfId="1" applyNumberFormat="1" applyFont="1"/>
    <xf numFmtId="168" fontId="4" fillId="0" borderId="0" xfId="1" applyNumberFormat="1" applyFont="1"/>
    <xf numFmtId="164" fontId="3" fillId="3" borderId="0" xfId="1" applyNumberFormat="1" applyFont="1" applyFill="1" applyBorder="1"/>
    <xf numFmtId="164" fontId="3" fillId="3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9"/>
  <sheetViews>
    <sheetView tabSelected="1" zoomScale="85" zoomScaleNormal="85" workbookViewId="0">
      <selection sqref="A1:P1"/>
    </sheetView>
  </sheetViews>
  <sheetFormatPr defaultRowHeight="14.4" x14ac:dyDescent="0.3"/>
  <cols>
    <col min="1" max="1" width="3.6640625" customWidth="1"/>
    <col min="2" max="2" width="54.88671875" customWidth="1"/>
    <col min="3" max="3" width="1.6640625" customWidth="1"/>
    <col min="4" max="4" width="11.5546875" customWidth="1"/>
    <col min="5" max="5" width="7.109375" customWidth="1"/>
    <col min="6" max="6" width="1.6640625" customWidth="1"/>
    <col min="7" max="66" width="9.88671875" bestFit="1" customWidth="1"/>
  </cols>
  <sheetData>
    <row r="1" spans="1:67" ht="15.6" x14ac:dyDescent="0.3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2"/>
      <c r="R1" s="32"/>
    </row>
    <row r="2" spans="1:67" ht="15.6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2"/>
      <c r="R2" s="32"/>
    </row>
    <row r="3" spans="1:67" x14ac:dyDescent="0.3">
      <c r="B3" s="21" t="s">
        <v>11</v>
      </c>
    </row>
    <row r="4" spans="1:67" x14ac:dyDescent="0.3">
      <c r="B4" s="3">
        <v>0.95</v>
      </c>
      <c r="D4" t="s">
        <v>6</v>
      </c>
      <c r="G4" s="2"/>
      <c r="H4" s="16"/>
      <c r="L4" s="94"/>
      <c r="M4" s="94"/>
      <c r="N4" s="6"/>
    </row>
    <row r="5" spans="1:67" x14ac:dyDescent="0.3">
      <c r="B5" s="3">
        <v>1</v>
      </c>
      <c r="D5" t="s">
        <v>10</v>
      </c>
      <c r="G5" s="2"/>
      <c r="H5" s="16"/>
      <c r="L5" s="95"/>
      <c r="M5" s="95"/>
      <c r="N5" s="6"/>
    </row>
    <row r="6" spans="1:67" x14ac:dyDescent="0.3">
      <c r="B6" s="18">
        <v>13000</v>
      </c>
      <c r="D6" t="s">
        <v>7</v>
      </c>
      <c r="G6" s="2"/>
      <c r="H6" s="17"/>
    </row>
    <row r="7" spans="1:67" x14ac:dyDescent="0.3">
      <c r="B7" s="19">
        <f>B6</f>
        <v>13000</v>
      </c>
      <c r="D7" t="s">
        <v>8</v>
      </c>
      <c r="H7" s="17"/>
    </row>
    <row r="8" spans="1:67" x14ac:dyDescent="0.3">
      <c r="B8" s="19">
        <f>B7</f>
        <v>13000</v>
      </c>
      <c r="D8" t="s">
        <v>9</v>
      </c>
      <c r="H8" s="17"/>
    </row>
    <row r="9" spans="1:67" x14ac:dyDescent="0.3">
      <c r="B9" s="19">
        <f>8760/12</f>
        <v>730</v>
      </c>
      <c r="D9" t="s">
        <v>42</v>
      </c>
      <c r="H9" s="17"/>
    </row>
    <row r="10" spans="1:67" x14ac:dyDescent="0.3">
      <c r="B10" s="89">
        <v>2.3949999999999999E-2</v>
      </c>
      <c r="D10" t="s">
        <v>92</v>
      </c>
      <c r="H10" s="17"/>
    </row>
    <row r="11" spans="1:67" x14ac:dyDescent="0.3">
      <c r="B11" s="90">
        <v>1.02827</v>
      </c>
      <c r="D11" t="s">
        <v>99</v>
      </c>
      <c r="H11" s="17"/>
    </row>
    <row r="12" spans="1:67" x14ac:dyDescent="0.3">
      <c r="B12" s="90">
        <v>1.03295</v>
      </c>
      <c r="D12" t="s">
        <v>98</v>
      </c>
      <c r="H12" s="17"/>
    </row>
    <row r="13" spans="1:67" x14ac:dyDescent="0.3">
      <c r="G13" s="96" t="s">
        <v>5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6" t="s">
        <v>15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96" t="s">
        <v>16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8"/>
      <c r="AQ13" s="96" t="s">
        <v>17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  <c r="BC13" s="96" t="s">
        <v>18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8"/>
    </row>
    <row r="14" spans="1:67" x14ac:dyDescent="0.3">
      <c r="A14" s="7"/>
      <c r="G14" s="34" t="s">
        <v>30</v>
      </c>
      <c r="H14" s="35" t="s">
        <v>31</v>
      </c>
      <c r="I14" s="35" t="s">
        <v>32</v>
      </c>
      <c r="J14" s="35" t="s">
        <v>33</v>
      </c>
      <c r="K14" s="35" t="s">
        <v>34</v>
      </c>
      <c r="L14" s="35" t="s">
        <v>35</v>
      </c>
      <c r="M14" s="35" t="s">
        <v>36</v>
      </c>
      <c r="N14" s="35" t="s">
        <v>37</v>
      </c>
      <c r="O14" s="35" t="s">
        <v>38</v>
      </c>
      <c r="P14" s="35" t="s">
        <v>39</v>
      </c>
      <c r="Q14" s="35" t="s">
        <v>40</v>
      </c>
      <c r="R14" s="36" t="s">
        <v>41</v>
      </c>
      <c r="S14" s="65" t="s">
        <v>43</v>
      </c>
      <c r="T14" s="65" t="s">
        <v>44</v>
      </c>
      <c r="U14" s="65" t="s">
        <v>45</v>
      </c>
      <c r="V14" s="65" t="s">
        <v>46</v>
      </c>
      <c r="W14" s="65" t="s">
        <v>47</v>
      </c>
      <c r="X14" s="65" t="s">
        <v>48</v>
      </c>
      <c r="Y14" s="65" t="s">
        <v>49</v>
      </c>
      <c r="Z14" s="65" t="s">
        <v>50</v>
      </c>
      <c r="AA14" s="65" t="s">
        <v>51</v>
      </c>
      <c r="AB14" s="65" t="s">
        <v>52</v>
      </c>
      <c r="AC14" s="65" t="s">
        <v>53</v>
      </c>
      <c r="AD14" s="66" t="s">
        <v>54</v>
      </c>
      <c r="AE14" s="34" t="s">
        <v>55</v>
      </c>
      <c r="AF14" s="35" t="s">
        <v>56</v>
      </c>
      <c r="AG14" s="35" t="s">
        <v>57</v>
      </c>
      <c r="AH14" s="35" t="s">
        <v>58</v>
      </c>
      <c r="AI14" s="35" t="s">
        <v>59</v>
      </c>
      <c r="AJ14" s="35" t="s">
        <v>60</v>
      </c>
      <c r="AK14" s="35" t="s">
        <v>61</v>
      </c>
      <c r="AL14" s="35" t="s">
        <v>62</v>
      </c>
      <c r="AM14" s="35" t="s">
        <v>63</v>
      </c>
      <c r="AN14" s="35" t="s">
        <v>64</v>
      </c>
      <c r="AO14" s="35" t="s">
        <v>65</v>
      </c>
      <c r="AP14" s="36" t="s">
        <v>66</v>
      </c>
      <c r="AQ14" s="65" t="s">
        <v>67</v>
      </c>
      <c r="AR14" s="65" t="s">
        <v>68</v>
      </c>
      <c r="AS14" s="65" t="s">
        <v>69</v>
      </c>
      <c r="AT14" s="65" t="s">
        <v>70</v>
      </c>
      <c r="AU14" s="65" t="s">
        <v>71</v>
      </c>
      <c r="AV14" s="65" t="s">
        <v>72</v>
      </c>
      <c r="AW14" s="65" t="s">
        <v>73</v>
      </c>
      <c r="AX14" s="65" t="s">
        <v>74</v>
      </c>
      <c r="AY14" s="65" t="s">
        <v>75</v>
      </c>
      <c r="AZ14" s="65" t="s">
        <v>76</v>
      </c>
      <c r="BA14" s="65" t="s">
        <v>77</v>
      </c>
      <c r="BB14" s="66" t="s">
        <v>78</v>
      </c>
      <c r="BC14" s="34" t="s">
        <v>79</v>
      </c>
      <c r="BD14" s="35" t="s">
        <v>80</v>
      </c>
      <c r="BE14" s="35" t="s">
        <v>81</v>
      </c>
      <c r="BF14" s="35" t="s">
        <v>82</v>
      </c>
      <c r="BG14" s="35" t="s">
        <v>83</v>
      </c>
      <c r="BH14" s="35" t="s">
        <v>84</v>
      </c>
      <c r="BI14" s="35" t="s">
        <v>85</v>
      </c>
      <c r="BJ14" s="35" t="s">
        <v>86</v>
      </c>
      <c r="BK14" s="35" t="s">
        <v>87</v>
      </c>
      <c r="BL14" s="35" t="s">
        <v>88</v>
      </c>
      <c r="BM14" s="35" t="s">
        <v>89</v>
      </c>
      <c r="BN14" s="36" t="s">
        <v>90</v>
      </c>
    </row>
    <row r="15" spans="1:67" x14ac:dyDescent="0.3">
      <c r="A15" s="1" t="s">
        <v>24</v>
      </c>
      <c r="G15" s="3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8"/>
      <c r="AE15" s="3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38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38"/>
      <c r="BC15" s="3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38"/>
    </row>
    <row r="16" spans="1:67" x14ac:dyDescent="0.3">
      <c r="B16" s="28" t="s">
        <v>20</v>
      </c>
      <c r="C16" s="28"/>
      <c r="D16" s="29">
        <v>49.28</v>
      </c>
      <c r="E16" s="30" t="s">
        <v>13</v>
      </c>
      <c r="F16" s="30"/>
      <c r="G16" s="67">
        <v>0</v>
      </c>
      <c r="H16" s="31">
        <f>G16</f>
        <v>0</v>
      </c>
      <c r="I16" s="31">
        <f t="shared" ref="I16:P16" si="0">H16</f>
        <v>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ref="Q16:Q17" si="1">P16</f>
        <v>0</v>
      </c>
      <c r="R16" s="40">
        <f t="shared" ref="R16:R17" si="2">Q16</f>
        <v>0</v>
      </c>
      <c r="S16" s="31">
        <f t="shared" ref="S16:S17" si="3">R16</f>
        <v>0</v>
      </c>
      <c r="T16" s="31">
        <f t="shared" ref="T16:T17" si="4">S16</f>
        <v>0</v>
      </c>
      <c r="U16" s="31">
        <f t="shared" ref="U16:U17" si="5">T16</f>
        <v>0</v>
      </c>
      <c r="V16" s="31">
        <f t="shared" ref="V16:V17" si="6">U16</f>
        <v>0</v>
      </c>
      <c r="W16" s="31">
        <f t="shared" ref="W16:W17" si="7">V16</f>
        <v>0</v>
      </c>
      <c r="X16" s="31">
        <f t="shared" ref="X16:X17" si="8">W16</f>
        <v>0</v>
      </c>
      <c r="Y16" s="31">
        <f t="shared" ref="Y16:Y17" si="9">X16</f>
        <v>0</v>
      </c>
      <c r="Z16" s="31">
        <f t="shared" ref="Z16:Z17" si="10">Y16</f>
        <v>0</v>
      </c>
      <c r="AA16" s="31">
        <f t="shared" ref="AA16:AA17" si="11">Z16</f>
        <v>0</v>
      </c>
      <c r="AB16" s="31">
        <f t="shared" ref="AB16:AB17" si="12">AA16</f>
        <v>0</v>
      </c>
      <c r="AC16" s="31">
        <f t="shared" ref="AC16:AC17" si="13">AB16</f>
        <v>0</v>
      </c>
      <c r="AD16" s="40">
        <f t="shared" ref="AD16:AD17" si="14">AC16</f>
        <v>0</v>
      </c>
      <c r="AE16" s="39">
        <f t="shared" ref="AE16:AE17" si="15">AD16</f>
        <v>0</v>
      </c>
      <c r="AF16" s="31">
        <f t="shared" ref="AF16:AF17" si="16">AE16</f>
        <v>0</v>
      </c>
      <c r="AG16" s="31">
        <f t="shared" ref="AG16:AG17" si="17">AF16</f>
        <v>0</v>
      </c>
      <c r="AH16" s="31">
        <f t="shared" ref="AH16:AH17" si="18">AG16</f>
        <v>0</v>
      </c>
      <c r="AI16" s="31">
        <f t="shared" ref="AI16:AI17" si="19">AH16</f>
        <v>0</v>
      </c>
      <c r="AJ16" s="31">
        <f t="shared" ref="AJ16:AJ17" si="20">AI16</f>
        <v>0</v>
      </c>
      <c r="AK16" s="31">
        <f t="shared" ref="AK16:AK17" si="21">AJ16</f>
        <v>0</v>
      </c>
      <c r="AL16" s="31">
        <f t="shared" ref="AL16:AL17" si="22">AK16</f>
        <v>0</v>
      </c>
      <c r="AM16" s="31">
        <f t="shared" ref="AM16:AM17" si="23">AL16</f>
        <v>0</v>
      </c>
      <c r="AN16" s="31">
        <f t="shared" ref="AN16:AN17" si="24">AM16</f>
        <v>0</v>
      </c>
      <c r="AO16" s="31">
        <f t="shared" ref="AO16:AO17" si="25">AN16</f>
        <v>0</v>
      </c>
      <c r="AP16" s="40">
        <f t="shared" ref="AP16:AP17" si="26">AO16</f>
        <v>0</v>
      </c>
      <c r="AQ16" s="31">
        <f t="shared" ref="AQ16:AQ17" si="27">AP16</f>
        <v>0</v>
      </c>
      <c r="AR16" s="31">
        <f t="shared" ref="AR16:AR17" si="28">AQ16</f>
        <v>0</v>
      </c>
      <c r="AS16" s="31">
        <f t="shared" ref="AS16:AS17" si="29">AR16</f>
        <v>0</v>
      </c>
      <c r="AT16" s="31">
        <f t="shared" ref="AT16:AT17" si="30">AS16</f>
        <v>0</v>
      </c>
      <c r="AU16" s="31">
        <f t="shared" ref="AU16:AU17" si="31">AT16</f>
        <v>0</v>
      </c>
      <c r="AV16" s="31">
        <f t="shared" ref="AV16:AV17" si="32">AU16</f>
        <v>0</v>
      </c>
      <c r="AW16" s="31">
        <f t="shared" ref="AW16:AW17" si="33">AV16</f>
        <v>0</v>
      </c>
      <c r="AX16" s="31">
        <f t="shared" ref="AX16:AX17" si="34">AW16</f>
        <v>0</v>
      </c>
      <c r="AY16" s="31">
        <f t="shared" ref="AY16:AY17" si="35">AX16</f>
        <v>0</v>
      </c>
      <c r="AZ16" s="31">
        <f t="shared" ref="AZ16:AZ17" si="36">AY16</f>
        <v>0</v>
      </c>
      <c r="BA16" s="31">
        <f t="shared" ref="BA16:BA17" si="37">AZ16</f>
        <v>0</v>
      </c>
      <c r="BB16" s="40">
        <f t="shared" ref="BB16:BB17" si="38">BA16</f>
        <v>0</v>
      </c>
      <c r="BC16" s="39">
        <f t="shared" ref="BC16:BC17" si="39">BB16</f>
        <v>0</v>
      </c>
      <c r="BD16" s="31">
        <f t="shared" ref="BD16:BD17" si="40">BC16</f>
        <v>0</v>
      </c>
      <c r="BE16" s="31">
        <f t="shared" ref="BE16:BE17" si="41">BD16</f>
        <v>0</v>
      </c>
      <c r="BF16" s="31">
        <f t="shared" ref="BF16:BF17" si="42">BE16</f>
        <v>0</v>
      </c>
      <c r="BG16" s="31">
        <f t="shared" ref="BG16:BG17" si="43">BF16</f>
        <v>0</v>
      </c>
      <c r="BH16" s="31">
        <f t="shared" ref="BH16:BH17" si="44">BG16</f>
        <v>0</v>
      </c>
      <c r="BI16" s="31">
        <f t="shared" ref="BI16:BI17" si="45">BH16</f>
        <v>0</v>
      </c>
      <c r="BJ16" s="31">
        <f t="shared" ref="BJ16:BJ17" si="46">BI16</f>
        <v>0</v>
      </c>
      <c r="BK16" s="31">
        <f t="shared" ref="BK16:BK17" si="47">BJ16</f>
        <v>0</v>
      </c>
      <c r="BL16" s="31">
        <f t="shared" ref="BL16:BL17" si="48">BK16</f>
        <v>0</v>
      </c>
      <c r="BM16" s="31">
        <f t="shared" ref="BM16:BM17" si="49">BL16</f>
        <v>0</v>
      </c>
      <c r="BN16" s="40">
        <f t="shared" ref="BN16:BN17" si="50">BM16</f>
        <v>0</v>
      </c>
      <c r="BO16" t="s">
        <v>29</v>
      </c>
    </row>
    <row r="17" spans="1:66" x14ac:dyDescent="0.3">
      <c r="B17" t="s">
        <v>21</v>
      </c>
      <c r="D17" s="5">
        <v>2.4559999999999998E-2</v>
      </c>
      <c r="E17" s="22" t="s">
        <v>14</v>
      </c>
      <c r="F17" s="22"/>
      <c r="G17" s="43">
        <f>$D$17*($B$6*$B$5*$B$4*$B$9)</f>
        <v>221420.68</v>
      </c>
      <c r="H17" s="23">
        <f>G17</f>
        <v>221420.68</v>
      </c>
      <c r="I17" s="23">
        <f t="shared" ref="I17:P17" si="51">H17</f>
        <v>221420.68</v>
      </c>
      <c r="J17" s="23">
        <f t="shared" si="51"/>
        <v>221420.68</v>
      </c>
      <c r="K17" s="23">
        <f t="shared" si="51"/>
        <v>221420.68</v>
      </c>
      <c r="L17" s="23">
        <f t="shared" si="51"/>
        <v>221420.68</v>
      </c>
      <c r="M17" s="23">
        <f t="shared" si="51"/>
        <v>221420.68</v>
      </c>
      <c r="N17" s="23">
        <f t="shared" si="51"/>
        <v>221420.68</v>
      </c>
      <c r="O17" s="23">
        <f t="shared" si="51"/>
        <v>221420.68</v>
      </c>
      <c r="P17" s="23">
        <f t="shared" si="51"/>
        <v>221420.68</v>
      </c>
      <c r="Q17" s="23">
        <f t="shared" si="1"/>
        <v>221420.68</v>
      </c>
      <c r="R17" s="42">
        <f t="shared" si="2"/>
        <v>221420.68</v>
      </c>
      <c r="S17" s="23">
        <f t="shared" si="3"/>
        <v>221420.68</v>
      </c>
      <c r="T17" s="23">
        <f t="shared" si="4"/>
        <v>221420.68</v>
      </c>
      <c r="U17" s="23">
        <f t="shared" si="5"/>
        <v>221420.68</v>
      </c>
      <c r="V17" s="23">
        <f t="shared" si="6"/>
        <v>221420.68</v>
      </c>
      <c r="W17" s="23">
        <f t="shared" si="7"/>
        <v>221420.68</v>
      </c>
      <c r="X17" s="23">
        <f t="shared" si="8"/>
        <v>221420.68</v>
      </c>
      <c r="Y17" s="23">
        <f t="shared" si="9"/>
        <v>221420.68</v>
      </c>
      <c r="Z17" s="23">
        <f t="shared" si="10"/>
        <v>221420.68</v>
      </c>
      <c r="AA17" s="23">
        <f t="shared" si="11"/>
        <v>221420.68</v>
      </c>
      <c r="AB17" s="23">
        <f t="shared" si="12"/>
        <v>221420.68</v>
      </c>
      <c r="AC17" s="23">
        <f t="shared" si="13"/>
        <v>221420.68</v>
      </c>
      <c r="AD17" s="42">
        <f t="shared" si="14"/>
        <v>221420.68</v>
      </c>
      <c r="AE17" s="41">
        <f t="shared" si="15"/>
        <v>221420.68</v>
      </c>
      <c r="AF17" s="23">
        <f t="shared" si="16"/>
        <v>221420.68</v>
      </c>
      <c r="AG17" s="23">
        <f t="shared" si="17"/>
        <v>221420.68</v>
      </c>
      <c r="AH17" s="23">
        <f t="shared" si="18"/>
        <v>221420.68</v>
      </c>
      <c r="AI17" s="23">
        <f t="shared" si="19"/>
        <v>221420.68</v>
      </c>
      <c r="AJ17" s="23">
        <f t="shared" si="20"/>
        <v>221420.68</v>
      </c>
      <c r="AK17" s="23">
        <f t="shared" si="21"/>
        <v>221420.68</v>
      </c>
      <c r="AL17" s="23">
        <f t="shared" si="22"/>
        <v>221420.68</v>
      </c>
      <c r="AM17" s="23">
        <f t="shared" si="23"/>
        <v>221420.68</v>
      </c>
      <c r="AN17" s="23">
        <f t="shared" si="24"/>
        <v>221420.68</v>
      </c>
      <c r="AO17" s="23">
        <f t="shared" si="25"/>
        <v>221420.68</v>
      </c>
      <c r="AP17" s="42">
        <f t="shared" si="26"/>
        <v>221420.68</v>
      </c>
      <c r="AQ17" s="23">
        <f t="shared" si="27"/>
        <v>221420.68</v>
      </c>
      <c r="AR17" s="23">
        <f t="shared" si="28"/>
        <v>221420.68</v>
      </c>
      <c r="AS17" s="23">
        <f t="shared" si="29"/>
        <v>221420.68</v>
      </c>
      <c r="AT17" s="23">
        <f t="shared" si="30"/>
        <v>221420.68</v>
      </c>
      <c r="AU17" s="23">
        <f t="shared" si="31"/>
        <v>221420.68</v>
      </c>
      <c r="AV17" s="23">
        <f t="shared" si="32"/>
        <v>221420.68</v>
      </c>
      <c r="AW17" s="23">
        <f t="shared" si="33"/>
        <v>221420.68</v>
      </c>
      <c r="AX17" s="23">
        <f t="shared" si="34"/>
        <v>221420.68</v>
      </c>
      <c r="AY17" s="23">
        <f t="shared" si="35"/>
        <v>221420.68</v>
      </c>
      <c r="AZ17" s="23">
        <f t="shared" si="36"/>
        <v>221420.68</v>
      </c>
      <c r="BA17" s="23">
        <f t="shared" si="37"/>
        <v>221420.68</v>
      </c>
      <c r="BB17" s="42">
        <f t="shared" si="38"/>
        <v>221420.68</v>
      </c>
      <c r="BC17" s="41">
        <f t="shared" si="39"/>
        <v>221420.68</v>
      </c>
      <c r="BD17" s="23">
        <f t="shared" si="40"/>
        <v>221420.68</v>
      </c>
      <c r="BE17" s="23">
        <f t="shared" si="41"/>
        <v>221420.68</v>
      </c>
      <c r="BF17" s="23">
        <f t="shared" si="42"/>
        <v>221420.68</v>
      </c>
      <c r="BG17" s="23">
        <f t="shared" si="43"/>
        <v>221420.68</v>
      </c>
      <c r="BH17" s="23">
        <f t="shared" si="44"/>
        <v>221420.68</v>
      </c>
      <c r="BI17" s="23">
        <f t="shared" si="45"/>
        <v>221420.68</v>
      </c>
      <c r="BJ17" s="23">
        <f t="shared" si="46"/>
        <v>221420.68</v>
      </c>
      <c r="BK17" s="23">
        <f t="shared" si="47"/>
        <v>221420.68</v>
      </c>
      <c r="BL17" s="23">
        <f t="shared" si="48"/>
        <v>221420.68</v>
      </c>
      <c r="BM17" s="23">
        <f t="shared" si="49"/>
        <v>221420.68</v>
      </c>
      <c r="BN17" s="42">
        <f t="shared" si="50"/>
        <v>221420.68</v>
      </c>
    </row>
    <row r="18" spans="1:66" x14ac:dyDescent="0.3">
      <c r="B18" t="s">
        <v>12</v>
      </c>
      <c r="D18" s="5"/>
      <c r="G18" s="45">
        <v>0.5</v>
      </c>
      <c r="H18" s="46">
        <v>0.5</v>
      </c>
      <c r="I18" s="46">
        <v>0.5</v>
      </c>
      <c r="J18" s="46">
        <v>0.5</v>
      </c>
      <c r="K18" s="46">
        <v>0.5</v>
      </c>
      <c r="L18" s="46">
        <v>0.5</v>
      </c>
      <c r="M18" s="46">
        <v>0.5</v>
      </c>
      <c r="N18" s="46">
        <v>0.5</v>
      </c>
      <c r="O18" s="46">
        <v>0.5</v>
      </c>
      <c r="P18" s="46">
        <v>0.5</v>
      </c>
      <c r="Q18" s="46">
        <v>0.5</v>
      </c>
      <c r="R18" s="47">
        <v>0.5</v>
      </c>
      <c r="S18" s="46">
        <v>0.4</v>
      </c>
      <c r="T18" s="46">
        <v>0.4</v>
      </c>
      <c r="U18" s="46">
        <v>0.4</v>
      </c>
      <c r="V18" s="46">
        <v>0.4</v>
      </c>
      <c r="W18" s="46">
        <v>0.4</v>
      </c>
      <c r="X18" s="46">
        <v>0.4</v>
      </c>
      <c r="Y18" s="46">
        <v>0.4</v>
      </c>
      <c r="Z18" s="46">
        <v>0.4</v>
      </c>
      <c r="AA18" s="46">
        <v>0.4</v>
      </c>
      <c r="AB18" s="46">
        <v>0.4</v>
      </c>
      <c r="AC18" s="46">
        <v>0.4</v>
      </c>
      <c r="AD18" s="47">
        <v>0.4</v>
      </c>
      <c r="AE18" s="45">
        <v>0.3</v>
      </c>
      <c r="AF18" s="46">
        <v>0.3</v>
      </c>
      <c r="AG18" s="46">
        <v>0.3</v>
      </c>
      <c r="AH18" s="46">
        <v>0.3</v>
      </c>
      <c r="AI18" s="46">
        <v>0.3</v>
      </c>
      <c r="AJ18" s="46">
        <v>0.3</v>
      </c>
      <c r="AK18" s="46">
        <v>0.3</v>
      </c>
      <c r="AL18" s="46">
        <v>0.3</v>
      </c>
      <c r="AM18" s="46">
        <v>0.3</v>
      </c>
      <c r="AN18" s="46">
        <v>0.3</v>
      </c>
      <c r="AO18" s="46">
        <v>0.3</v>
      </c>
      <c r="AP18" s="47">
        <v>0.3</v>
      </c>
      <c r="AQ18" s="46">
        <v>0.2</v>
      </c>
      <c r="AR18" s="46">
        <v>0.2</v>
      </c>
      <c r="AS18" s="46">
        <v>0.2</v>
      </c>
      <c r="AT18" s="46">
        <v>0.2</v>
      </c>
      <c r="AU18" s="46">
        <v>0.2</v>
      </c>
      <c r="AV18" s="46">
        <v>0.2</v>
      </c>
      <c r="AW18" s="46">
        <v>0.2</v>
      </c>
      <c r="AX18" s="46">
        <v>0.2</v>
      </c>
      <c r="AY18" s="46">
        <v>0.2</v>
      </c>
      <c r="AZ18" s="46">
        <v>0.2</v>
      </c>
      <c r="BA18" s="46">
        <v>0.2</v>
      </c>
      <c r="BB18" s="47">
        <v>0.2</v>
      </c>
      <c r="BC18" s="45">
        <v>0.1</v>
      </c>
      <c r="BD18" s="46">
        <v>0.1</v>
      </c>
      <c r="BE18" s="46">
        <v>0.1</v>
      </c>
      <c r="BF18" s="46">
        <v>0.1</v>
      </c>
      <c r="BG18" s="46">
        <v>0.1</v>
      </c>
      <c r="BH18" s="46">
        <v>0.1</v>
      </c>
      <c r="BI18" s="46">
        <v>0.1</v>
      </c>
      <c r="BJ18" s="46">
        <v>0.1</v>
      </c>
      <c r="BK18" s="46">
        <v>0.1</v>
      </c>
      <c r="BL18" s="46">
        <v>0.1</v>
      </c>
      <c r="BM18" s="46">
        <v>0.1</v>
      </c>
      <c r="BN18" s="47">
        <v>0.1</v>
      </c>
    </row>
    <row r="19" spans="1:66" x14ac:dyDescent="0.3">
      <c r="B19" t="s">
        <v>22</v>
      </c>
      <c r="D19" s="4"/>
      <c r="G19" s="3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8"/>
      <c r="AE19" s="3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8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38"/>
      <c r="BC19" s="3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38"/>
    </row>
    <row r="20" spans="1:66" x14ac:dyDescent="0.3">
      <c r="B20" s="15" t="s">
        <v>0</v>
      </c>
      <c r="D20" s="4">
        <v>8.9499999999999993</v>
      </c>
      <c r="E20" s="22" t="s">
        <v>19</v>
      </c>
      <c r="G20" s="48">
        <f t="shared" ref="G20:AL20" si="52">$D20*$B6*(1-G18)</f>
        <v>58174.999999999993</v>
      </c>
      <c r="H20" s="49">
        <f t="shared" si="52"/>
        <v>58174.999999999993</v>
      </c>
      <c r="I20" s="49">
        <f t="shared" si="52"/>
        <v>58174.999999999993</v>
      </c>
      <c r="J20" s="49">
        <f t="shared" si="52"/>
        <v>58174.999999999993</v>
      </c>
      <c r="K20" s="49">
        <f t="shared" si="52"/>
        <v>58174.999999999993</v>
      </c>
      <c r="L20" s="49">
        <f t="shared" si="52"/>
        <v>58174.999999999993</v>
      </c>
      <c r="M20" s="49">
        <f t="shared" si="52"/>
        <v>58174.999999999993</v>
      </c>
      <c r="N20" s="49">
        <f t="shared" si="52"/>
        <v>58174.999999999993</v>
      </c>
      <c r="O20" s="49">
        <f t="shared" si="52"/>
        <v>58174.999999999993</v>
      </c>
      <c r="P20" s="49">
        <f t="shared" si="52"/>
        <v>58174.999999999993</v>
      </c>
      <c r="Q20" s="49">
        <f t="shared" si="52"/>
        <v>58174.999999999993</v>
      </c>
      <c r="R20" s="50">
        <f t="shared" si="52"/>
        <v>58174.999999999993</v>
      </c>
      <c r="S20" s="49">
        <f t="shared" si="52"/>
        <v>69809.999999999985</v>
      </c>
      <c r="T20" s="49">
        <f t="shared" si="52"/>
        <v>69809.999999999985</v>
      </c>
      <c r="U20" s="49">
        <f t="shared" si="52"/>
        <v>69809.999999999985</v>
      </c>
      <c r="V20" s="49">
        <f t="shared" si="52"/>
        <v>69809.999999999985</v>
      </c>
      <c r="W20" s="49">
        <f t="shared" si="52"/>
        <v>69809.999999999985</v>
      </c>
      <c r="X20" s="49">
        <f t="shared" si="52"/>
        <v>69809.999999999985</v>
      </c>
      <c r="Y20" s="49">
        <f t="shared" si="52"/>
        <v>69809.999999999985</v>
      </c>
      <c r="Z20" s="49">
        <f t="shared" si="52"/>
        <v>69809.999999999985</v>
      </c>
      <c r="AA20" s="49">
        <f t="shared" si="52"/>
        <v>69809.999999999985</v>
      </c>
      <c r="AB20" s="49">
        <f t="shared" si="52"/>
        <v>69809.999999999985</v>
      </c>
      <c r="AC20" s="49">
        <f t="shared" si="52"/>
        <v>69809.999999999985</v>
      </c>
      <c r="AD20" s="50">
        <f t="shared" si="52"/>
        <v>69809.999999999985</v>
      </c>
      <c r="AE20" s="48">
        <f t="shared" si="52"/>
        <v>81444.999999999985</v>
      </c>
      <c r="AF20" s="49">
        <f t="shared" si="52"/>
        <v>81444.999999999985</v>
      </c>
      <c r="AG20" s="49">
        <f t="shared" si="52"/>
        <v>81444.999999999985</v>
      </c>
      <c r="AH20" s="49">
        <f t="shared" si="52"/>
        <v>81444.999999999985</v>
      </c>
      <c r="AI20" s="49">
        <f t="shared" si="52"/>
        <v>81444.999999999985</v>
      </c>
      <c r="AJ20" s="49">
        <f t="shared" si="52"/>
        <v>81444.999999999985</v>
      </c>
      <c r="AK20" s="49">
        <f t="shared" si="52"/>
        <v>81444.999999999985</v>
      </c>
      <c r="AL20" s="49">
        <f t="shared" si="52"/>
        <v>81444.999999999985</v>
      </c>
      <c r="AM20" s="49">
        <f t="shared" ref="AM20:BN20" si="53">$D20*$B6*(1-AM18)</f>
        <v>81444.999999999985</v>
      </c>
      <c r="AN20" s="49">
        <f t="shared" si="53"/>
        <v>81444.999999999985</v>
      </c>
      <c r="AO20" s="49">
        <f t="shared" si="53"/>
        <v>81444.999999999985</v>
      </c>
      <c r="AP20" s="50">
        <f t="shared" si="53"/>
        <v>81444.999999999985</v>
      </c>
      <c r="AQ20" s="49">
        <f t="shared" si="53"/>
        <v>93080</v>
      </c>
      <c r="AR20" s="49">
        <f t="shared" si="53"/>
        <v>93080</v>
      </c>
      <c r="AS20" s="49">
        <f t="shared" si="53"/>
        <v>93080</v>
      </c>
      <c r="AT20" s="49">
        <f t="shared" si="53"/>
        <v>93080</v>
      </c>
      <c r="AU20" s="49">
        <f t="shared" si="53"/>
        <v>93080</v>
      </c>
      <c r="AV20" s="49">
        <f t="shared" si="53"/>
        <v>93080</v>
      </c>
      <c r="AW20" s="49">
        <f t="shared" si="53"/>
        <v>93080</v>
      </c>
      <c r="AX20" s="49">
        <f t="shared" si="53"/>
        <v>93080</v>
      </c>
      <c r="AY20" s="49">
        <f t="shared" si="53"/>
        <v>93080</v>
      </c>
      <c r="AZ20" s="49">
        <f t="shared" si="53"/>
        <v>93080</v>
      </c>
      <c r="BA20" s="49">
        <f t="shared" si="53"/>
        <v>93080</v>
      </c>
      <c r="BB20" s="50">
        <f t="shared" si="53"/>
        <v>93080</v>
      </c>
      <c r="BC20" s="48">
        <f t="shared" si="53"/>
        <v>104714.99999999999</v>
      </c>
      <c r="BD20" s="49">
        <f t="shared" si="53"/>
        <v>104714.99999999999</v>
      </c>
      <c r="BE20" s="49">
        <f t="shared" si="53"/>
        <v>104714.99999999999</v>
      </c>
      <c r="BF20" s="49">
        <f t="shared" si="53"/>
        <v>104714.99999999999</v>
      </c>
      <c r="BG20" s="49">
        <f t="shared" si="53"/>
        <v>104714.99999999999</v>
      </c>
      <c r="BH20" s="49">
        <f t="shared" si="53"/>
        <v>104714.99999999999</v>
      </c>
      <c r="BI20" s="49">
        <f t="shared" si="53"/>
        <v>104714.99999999999</v>
      </c>
      <c r="BJ20" s="49">
        <f t="shared" si="53"/>
        <v>104714.99999999999</v>
      </c>
      <c r="BK20" s="49">
        <f t="shared" si="53"/>
        <v>104714.99999999999</v>
      </c>
      <c r="BL20" s="49">
        <f t="shared" si="53"/>
        <v>104714.99999999999</v>
      </c>
      <c r="BM20" s="49">
        <f t="shared" si="53"/>
        <v>104714.99999999999</v>
      </c>
      <c r="BN20" s="50">
        <f t="shared" si="53"/>
        <v>104714.99999999999</v>
      </c>
    </row>
    <row r="21" spans="1:66" x14ac:dyDescent="0.3">
      <c r="B21" s="15" t="s">
        <v>1</v>
      </c>
      <c r="D21" s="4">
        <v>7.19</v>
      </c>
      <c r="E21" s="22" t="s">
        <v>19</v>
      </c>
      <c r="G21" s="48">
        <f t="shared" ref="G21:AL21" si="54">$D21*$B7*(1-G18)</f>
        <v>46735</v>
      </c>
      <c r="H21" s="49">
        <f t="shared" si="54"/>
        <v>46735</v>
      </c>
      <c r="I21" s="49">
        <f t="shared" si="54"/>
        <v>46735</v>
      </c>
      <c r="J21" s="49">
        <f t="shared" si="54"/>
        <v>46735</v>
      </c>
      <c r="K21" s="49">
        <f t="shared" si="54"/>
        <v>46735</v>
      </c>
      <c r="L21" s="49">
        <f t="shared" si="54"/>
        <v>46735</v>
      </c>
      <c r="M21" s="49">
        <f t="shared" si="54"/>
        <v>46735</v>
      </c>
      <c r="N21" s="49">
        <f t="shared" si="54"/>
        <v>46735</v>
      </c>
      <c r="O21" s="49">
        <f t="shared" si="54"/>
        <v>46735</v>
      </c>
      <c r="P21" s="49">
        <f t="shared" si="54"/>
        <v>46735</v>
      </c>
      <c r="Q21" s="49">
        <f t="shared" si="54"/>
        <v>46735</v>
      </c>
      <c r="R21" s="50">
        <f t="shared" si="54"/>
        <v>46735</v>
      </c>
      <c r="S21" s="49">
        <f t="shared" si="54"/>
        <v>56082</v>
      </c>
      <c r="T21" s="49">
        <f t="shared" si="54"/>
        <v>56082</v>
      </c>
      <c r="U21" s="49">
        <f t="shared" si="54"/>
        <v>56082</v>
      </c>
      <c r="V21" s="49">
        <f t="shared" si="54"/>
        <v>56082</v>
      </c>
      <c r="W21" s="49">
        <f t="shared" si="54"/>
        <v>56082</v>
      </c>
      <c r="X21" s="49">
        <f t="shared" si="54"/>
        <v>56082</v>
      </c>
      <c r="Y21" s="49">
        <f t="shared" si="54"/>
        <v>56082</v>
      </c>
      <c r="Z21" s="49">
        <f t="shared" si="54"/>
        <v>56082</v>
      </c>
      <c r="AA21" s="49">
        <f t="shared" si="54"/>
        <v>56082</v>
      </c>
      <c r="AB21" s="49">
        <f t="shared" si="54"/>
        <v>56082</v>
      </c>
      <c r="AC21" s="49">
        <f t="shared" si="54"/>
        <v>56082</v>
      </c>
      <c r="AD21" s="50">
        <f t="shared" si="54"/>
        <v>56082</v>
      </c>
      <c r="AE21" s="48">
        <f t="shared" si="54"/>
        <v>65428.999999999993</v>
      </c>
      <c r="AF21" s="49">
        <f t="shared" si="54"/>
        <v>65428.999999999993</v>
      </c>
      <c r="AG21" s="49">
        <f t="shared" si="54"/>
        <v>65428.999999999993</v>
      </c>
      <c r="AH21" s="49">
        <f t="shared" si="54"/>
        <v>65428.999999999993</v>
      </c>
      <c r="AI21" s="49">
        <f t="shared" si="54"/>
        <v>65428.999999999993</v>
      </c>
      <c r="AJ21" s="49">
        <f t="shared" si="54"/>
        <v>65428.999999999993</v>
      </c>
      <c r="AK21" s="49">
        <f t="shared" si="54"/>
        <v>65428.999999999993</v>
      </c>
      <c r="AL21" s="49">
        <f t="shared" si="54"/>
        <v>65428.999999999993</v>
      </c>
      <c r="AM21" s="49">
        <f t="shared" ref="AM21:BN21" si="55">$D21*$B7*(1-AM18)</f>
        <v>65428.999999999993</v>
      </c>
      <c r="AN21" s="49">
        <f t="shared" si="55"/>
        <v>65428.999999999993</v>
      </c>
      <c r="AO21" s="49">
        <f t="shared" si="55"/>
        <v>65428.999999999993</v>
      </c>
      <c r="AP21" s="50">
        <f t="shared" si="55"/>
        <v>65428.999999999993</v>
      </c>
      <c r="AQ21" s="49">
        <f t="shared" si="55"/>
        <v>74776</v>
      </c>
      <c r="AR21" s="49">
        <f t="shared" si="55"/>
        <v>74776</v>
      </c>
      <c r="AS21" s="49">
        <f t="shared" si="55"/>
        <v>74776</v>
      </c>
      <c r="AT21" s="49">
        <f t="shared" si="55"/>
        <v>74776</v>
      </c>
      <c r="AU21" s="49">
        <f t="shared" si="55"/>
        <v>74776</v>
      </c>
      <c r="AV21" s="49">
        <f t="shared" si="55"/>
        <v>74776</v>
      </c>
      <c r="AW21" s="49">
        <f t="shared" si="55"/>
        <v>74776</v>
      </c>
      <c r="AX21" s="49">
        <f t="shared" si="55"/>
        <v>74776</v>
      </c>
      <c r="AY21" s="49">
        <f t="shared" si="55"/>
        <v>74776</v>
      </c>
      <c r="AZ21" s="49">
        <f t="shared" si="55"/>
        <v>74776</v>
      </c>
      <c r="BA21" s="49">
        <f t="shared" si="55"/>
        <v>74776</v>
      </c>
      <c r="BB21" s="50">
        <f t="shared" si="55"/>
        <v>74776</v>
      </c>
      <c r="BC21" s="48">
        <f t="shared" si="55"/>
        <v>84123</v>
      </c>
      <c r="BD21" s="49">
        <f t="shared" si="55"/>
        <v>84123</v>
      </c>
      <c r="BE21" s="49">
        <f t="shared" si="55"/>
        <v>84123</v>
      </c>
      <c r="BF21" s="49">
        <f t="shared" si="55"/>
        <v>84123</v>
      </c>
      <c r="BG21" s="49">
        <f t="shared" si="55"/>
        <v>84123</v>
      </c>
      <c r="BH21" s="49">
        <f t="shared" si="55"/>
        <v>84123</v>
      </c>
      <c r="BI21" s="49">
        <f t="shared" si="55"/>
        <v>84123</v>
      </c>
      <c r="BJ21" s="49">
        <f t="shared" si="55"/>
        <v>84123</v>
      </c>
      <c r="BK21" s="49">
        <f t="shared" si="55"/>
        <v>84123</v>
      </c>
      <c r="BL21" s="49">
        <f t="shared" si="55"/>
        <v>84123</v>
      </c>
      <c r="BM21" s="49">
        <f t="shared" si="55"/>
        <v>84123</v>
      </c>
      <c r="BN21" s="50">
        <f t="shared" si="55"/>
        <v>84123</v>
      </c>
    </row>
    <row r="22" spans="1:66" x14ac:dyDescent="0.3">
      <c r="B22" s="15" t="s">
        <v>2</v>
      </c>
      <c r="D22" s="27">
        <v>2.16</v>
      </c>
      <c r="E22" s="22" t="s">
        <v>19</v>
      </c>
      <c r="G22" s="48">
        <f t="shared" ref="G22:AL22" si="56">$D22*$B8*(1-G18)</f>
        <v>14040.000000000002</v>
      </c>
      <c r="H22" s="49">
        <f t="shared" si="56"/>
        <v>14040.000000000002</v>
      </c>
      <c r="I22" s="49">
        <f t="shared" si="56"/>
        <v>14040.000000000002</v>
      </c>
      <c r="J22" s="49">
        <f t="shared" si="56"/>
        <v>14040.000000000002</v>
      </c>
      <c r="K22" s="49">
        <f t="shared" si="56"/>
        <v>14040.000000000002</v>
      </c>
      <c r="L22" s="49">
        <f t="shared" si="56"/>
        <v>14040.000000000002</v>
      </c>
      <c r="M22" s="49">
        <f t="shared" si="56"/>
        <v>14040.000000000002</v>
      </c>
      <c r="N22" s="49">
        <f t="shared" si="56"/>
        <v>14040.000000000002</v>
      </c>
      <c r="O22" s="49">
        <f t="shared" si="56"/>
        <v>14040.000000000002</v>
      </c>
      <c r="P22" s="49">
        <f t="shared" si="56"/>
        <v>14040.000000000002</v>
      </c>
      <c r="Q22" s="49">
        <f t="shared" si="56"/>
        <v>14040.000000000002</v>
      </c>
      <c r="R22" s="50">
        <f t="shared" si="56"/>
        <v>14040.000000000002</v>
      </c>
      <c r="S22" s="49">
        <f t="shared" si="56"/>
        <v>16848</v>
      </c>
      <c r="T22" s="49">
        <f t="shared" si="56"/>
        <v>16848</v>
      </c>
      <c r="U22" s="49">
        <f t="shared" si="56"/>
        <v>16848</v>
      </c>
      <c r="V22" s="49">
        <f t="shared" si="56"/>
        <v>16848</v>
      </c>
      <c r="W22" s="49">
        <f t="shared" si="56"/>
        <v>16848</v>
      </c>
      <c r="X22" s="49">
        <f t="shared" si="56"/>
        <v>16848</v>
      </c>
      <c r="Y22" s="49">
        <f t="shared" si="56"/>
        <v>16848</v>
      </c>
      <c r="Z22" s="49">
        <f t="shared" si="56"/>
        <v>16848</v>
      </c>
      <c r="AA22" s="49">
        <f t="shared" si="56"/>
        <v>16848</v>
      </c>
      <c r="AB22" s="49">
        <f t="shared" si="56"/>
        <v>16848</v>
      </c>
      <c r="AC22" s="49">
        <f t="shared" si="56"/>
        <v>16848</v>
      </c>
      <c r="AD22" s="50">
        <f t="shared" si="56"/>
        <v>16848</v>
      </c>
      <c r="AE22" s="48">
        <f t="shared" si="56"/>
        <v>19656</v>
      </c>
      <c r="AF22" s="49">
        <f t="shared" si="56"/>
        <v>19656</v>
      </c>
      <c r="AG22" s="49">
        <f t="shared" si="56"/>
        <v>19656</v>
      </c>
      <c r="AH22" s="49">
        <f t="shared" si="56"/>
        <v>19656</v>
      </c>
      <c r="AI22" s="49">
        <f t="shared" si="56"/>
        <v>19656</v>
      </c>
      <c r="AJ22" s="49">
        <f t="shared" si="56"/>
        <v>19656</v>
      </c>
      <c r="AK22" s="49">
        <f t="shared" si="56"/>
        <v>19656</v>
      </c>
      <c r="AL22" s="49">
        <f t="shared" si="56"/>
        <v>19656</v>
      </c>
      <c r="AM22" s="49">
        <f t="shared" ref="AM22:BN22" si="57">$D22*$B8*(1-AM18)</f>
        <v>19656</v>
      </c>
      <c r="AN22" s="49">
        <f t="shared" si="57"/>
        <v>19656</v>
      </c>
      <c r="AO22" s="49">
        <f t="shared" si="57"/>
        <v>19656</v>
      </c>
      <c r="AP22" s="50">
        <f t="shared" si="57"/>
        <v>19656</v>
      </c>
      <c r="AQ22" s="49">
        <f t="shared" si="57"/>
        <v>22464.000000000004</v>
      </c>
      <c r="AR22" s="49">
        <f t="shared" si="57"/>
        <v>22464.000000000004</v>
      </c>
      <c r="AS22" s="49">
        <f t="shared" si="57"/>
        <v>22464.000000000004</v>
      </c>
      <c r="AT22" s="49">
        <f t="shared" si="57"/>
        <v>22464.000000000004</v>
      </c>
      <c r="AU22" s="49">
        <f t="shared" si="57"/>
        <v>22464.000000000004</v>
      </c>
      <c r="AV22" s="49">
        <f t="shared" si="57"/>
        <v>22464.000000000004</v>
      </c>
      <c r="AW22" s="49">
        <f t="shared" si="57"/>
        <v>22464.000000000004</v>
      </c>
      <c r="AX22" s="49">
        <f t="shared" si="57"/>
        <v>22464.000000000004</v>
      </c>
      <c r="AY22" s="49">
        <f t="shared" si="57"/>
        <v>22464.000000000004</v>
      </c>
      <c r="AZ22" s="49">
        <f t="shared" si="57"/>
        <v>22464.000000000004</v>
      </c>
      <c r="BA22" s="49">
        <f t="shared" si="57"/>
        <v>22464.000000000004</v>
      </c>
      <c r="BB22" s="50">
        <f t="shared" si="57"/>
        <v>22464.000000000004</v>
      </c>
      <c r="BC22" s="48">
        <f t="shared" si="57"/>
        <v>25272.000000000004</v>
      </c>
      <c r="BD22" s="49">
        <f t="shared" si="57"/>
        <v>25272.000000000004</v>
      </c>
      <c r="BE22" s="49">
        <f t="shared" si="57"/>
        <v>25272.000000000004</v>
      </c>
      <c r="BF22" s="49">
        <f t="shared" si="57"/>
        <v>25272.000000000004</v>
      </c>
      <c r="BG22" s="49">
        <f t="shared" si="57"/>
        <v>25272.000000000004</v>
      </c>
      <c r="BH22" s="49">
        <f t="shared" si="57"/>
        <v>25272.000000000004</v>
      </c>
      <c r="BI22" s="49">
        <f t="shared" si="57"/>
        <v>25272.000000000004</v>
      </c>
      <c r="BJ22" s="49">
        <f t="shared" si="57"/>
        <v>25272.000000000004</v>
      </c>
      <c r="BK22" s="49">
        <f t="shared" si="57"/>
        <v>25272.000000000004</v>
      </c>
      <c r="BL22" s="49">
        <f t="shared" si="57"/>
        <v>25272.000000000004</v>
      </c>
      <c r="BM22" s="49">
        <f t="shared" si="57"/>
        <v>25272.000000000004</v>
      </c>
      <c r="BN22" s="50">
        <f t="shared" si="57"/>
        <v>25272.000000000004</v>
      </c>
    </row>
    <row r="23" spans="1:66" x14ac:dyDescent="0.3">
      <c r="D23" s="11"/>
      <c r="G23" s="37"/>
      <c r="H23" s="9"/>
      <c r="I23" s="17"/>
      <c r="J23" s="17"/>
      <c r="K23" s="17"/>
      <c r="L23" s="17"/>
      <c r="M23" s="17"/>
      <c r="N23" s="17"/>
      <c r="O23" s="17"/>
      <c r="P23" s="17"/>
      <c r="Q23" s="17"/>
      <c r="R23" s="3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38"/>
      <c r="AE23" s="3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8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8"/>
      <c r="BC23" s="3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38"/>
    </row>
    <row r="24" spans="1:66" s="28" customFormat="1" x14ac:dyDescent="0.3">
      <c r="B24" s="28" t="s">
        <v>91</v>
      </c>
      <c r="D24" s="76">
        <v>8.0300000000000007E-3</v>
      </c>
      <c r="E24" s="30" t="s">
        <v>14</v>
      </c>
      <c r="F24" s="30"/>
      <c r="G24" s="39">
        <f>D24*(B6*B5*B4*$B$9)</f>
        <v>72394.465000000011</v>
      </c>
      <c r="H24" s="31">
        <f t="shared" ref="H24:AM24" si="58">G24</f>
        <v>72394.465000000011</v>
      </c>
      <c r="I24" s="31">
        <f t="shared" si="58"/>
        <v>72394.465000000011</v>
      </c>
      <c r="J24" s="31">
        <f t="shared" si="58"/>
        <v>72394.465000000011</v>
      </c>
      <c r="K24" s="31">
        <f t="shared" si="58"/>
        <v>72394.465000000011</v>
      </c>
      <c r="L24" s="31">
        <f t="shared" si="58"/>
        <v>72394.465000000011</v>
      </c>
      <c r="M24" s="31">
        <f t="shared" si="58"/>
        <v>72394.465000000011</v>
      </c>
      <c r="N24" s="31">
        <f t="shared" si="58"/>
        <v>72394.465000000011</v>
      </c>
      <c r="O24" s="31">
        <f t="shared" si="58"/>
        <v>72394.465000000011</v>
      </c>
      <c r="P24" s="31">
        <f t="shared" si="58"/>
        <v>72394.465000000011</v>
      </c>
      <c r="Q24" s="31">
        <f t="shared" si="58"/>
        <v>72394.465000000011</v>
      </c>
      <c r="R24" s="40">
        <f t="shared" si="58"/>
        <v>72394.465000000011</v>
      </c>
      <c r="S24" s="31">
        <f t="shared" si="58"/>
        <v>72394.465000000011</v>
      </c>
      <c r="T24" s="31">
        <f t="shared" si="58"/>
        <v>72394.465000000011</v>
      </c>
      <c r="U24" s="31">
        <f t="shared" si="58"/>
        <v>72394.465000000011</v>
      </c>
      <c r="V24" s="31">
        <f t="shared" si="58"/>
        <v>72394.465000000011</v>
      </c>
      <c r="W24" s="31">
        <f t="shared" si="58"/>
        <v>72394.465000000011</v>
      </c>
      <c r="X24" s="31">
        <f t="shared" si="58"/>
        <v>72394.465000000011</v>
      </c>
      <c r="Y24" s="31">
        <f t="shared" si="58"/>
        <v>72394.465000000011</v>
      </c>
      <c r="Z24" s="31">
        <f t="shared" si="58"/>
        <v>72394.465000000011</v>
      </c>
      <c r="AA24" s="31">
        <f t="shared" si="58"/>
        <v>72394.465000000011</v>
      </c>
      <c r="AB24" s="31">
        <f t="shared" si="58"/>
        <v>72394.465000000011</v>
      </c>
      <c r="AC24" s="31">
        <f t="shared" si="58"/>
        <v>72394.465000000011</v>
      </c>
      <c r="AD24" s="40">
        <f t="shared" si="58"/>
        <v>72394.465000000011</v>
      </c>
      <c r="AE24" s="39">
        <f t="shared" si="58"/>
        <v>72394.465000000011</v>
      </c>
      <c r="AF24" s="31">
        <f t="shared" si="58"/>
        <v>72394.465000000011</v>
      </c>
      <c r="AG24" s="31">
        <f t="shared" si="58"/>
        <v>72394.465000000011</v>
      </c>
      <c r="AH24" s="31">
        <f t="shared" si="58"/>
        <v>72394.465000000011</v>
      </c>
      <c r="AI24" s="31">
        <f t="shared" si="58"/>
        <v>72394.465000000011</v>
      </c>
      <c r="AJ24" s="31">
        <f t="shared" si="58"/>
        <v>72394.465000000011</v>
      </c>
      <c r="AK24" s="31">
        <f t="shared" si="58"/>
        <v>72394.465000000011</v>
      </c>
      <c r="AL24" s="31">
        <f t="shared" si="58"/>
        <v>72394.465000000011</v>
      </c>
      <c r="AM24" s="31">
        <f t="shared" si="58"/>
        <v>72394.465000000011</v>
      </c>
      <c r="AN24" s="31">
        <f t="shared" ref="AN24:BN24" si="59">AM24</f>
        <v>72394.465000000011</v>
      </c>
      <c r="AO24" s="31">
        <f t="shared" si="59"/>
        <v>72394.465000000011</v>
      </c>
      <c r="AP24" s="40">
        <f t="shared" si="59"/>
        <v>72394.465000000011</v>
      </c>
      <c r="AQ24" s="31">
        <f t="shared" si="59"/>
        <v>72394.465000000011</v>
      </c>
      <c r="AR24" s="31">
        <f t="shared" si="59"/>
        <v>72394.465000000011</v>
      </c>
      <c r="AS24" s="31">
        <f t="shared" si="59"/>
        <v>72394.465000000011</v>
      </c>
      <c r="AT24" s="31">
        <f t="shared" si="59"/>
        <v>72394.465000000011</v>
      </c>
      <c r="AU24" s="31">
        <f t="shared" si="59"/>
        <v>72394.465000000011</v>
      </c>
      <c r="AV24" s="31">
        <f t="shared" si="59"/>
        <v>72394.465000000011</v>
      </c>
      <c r="AW24" s="31">
        <f t="shared" si="59"/>
        <v>72394.465000000011</v>
      </c>
      <c r="AX24" s="31">
        <f t="shared" si="59"/>
        <v>72394.465000000011</v>
      </c>
      <c r="AY24" s="31">
        <f t="shared" si="59"/>
        <v>72394.465000000011</v>
      </c>
      <c r="AZ24" s="31">
        <f t="shared" si="59"/>
        <v>72394.465000000011</v>
      </c>
      <c r="BA24" s="31">
        <f t="shared" si="59"/>
        <v>72394.465000000011</v>
      </c>
      <c r="BB24" s="40">
        <f t="shared" si="59"/>
        <v>72394.465000000011</v>
      </c>
      <c r="BC24" s="39">
        <f t="shared" si="59"/>
        <v>72394.465000000011</v>
      </c>
      <c r="BD24" s="31">
        <f t="shared" si="59"/>
        <v>72394.465000000011</v>
      </c>
      <c r="BE24" s="31">
        <f t="shared" si="59"/>
        <v>72394.465000000011</v>
      </c>
      <c r="BF24" s="31">
        <f t="shared" si="59"/>
        <v>72394.465000000011</v>
      </c>
      <c r="BG24" s="31">
        <f t="shared" si="59"/>
        <v>72394.465000000011</v>
      </c>
      <c r="BH24" s="31">
        <f t="shared" si="59"/>
        <v>72394.465000000011</v>
      </c>
      <c r="BI24" s="31">
        <f t="shared" si="59"/>
        <v>72394.465000000011</v>
      </c>
      <c r="BJ24" s="31">
        <f t="shared" si="59"/>
        <v>72394.465000000011</v>
      </c>
      <c r="BK24" s="31">
        <f t="shared" si="59"/>
        <v>72394.465000000011</v>
      </c>
      <c r="BL24" s="31">
        <f t="shared" si="59"/>
        <v>72394.465000000011</v>
      </c>
      <c r="BM24" s="31">
        <f t="shared" si="59"/>
        <v>72394.465000000011</v>
      </c>
      <c r="BN24" s="40">
        <f t="shared" si="59"/>
        <v>72394.465000000011</v>
      </c>
    </row>
    <row r="25" spans="1:66" s="28" customFormat="1" x14ac:dyDescent="0.3">
      <c r="B25" s="28" t="s">
        <v>93</v>
      </c>
      <c r="D25" s="77">
        <v>3.95E-2</v>
      </c>
      <c r="E25" s="30"/>
      <c r="F25" s="30"/>
      <c r="G25" s="39">
        <f>((G16+G20+G21+G22))*$D$25</f>
        <v>4698.5249999999996</v>
      </c>
      <c r="H25" s="31">
        <f t="shared" ref="H25:BN25" si="60">((H16+H20+H21+H22))*$D$25</f>
        <v>4698.5249999999996</v>
      </c>
      <c r="I25" s="31">
        <f t="shared" si="60"/>
        <v>4698.5249999999996</v>
      </c>
      <c r="J25" s="31">
        <f t="shared" si="60"/>
        <v>4698.5249999999996</v>
      </c>
      <c r="K25" s="31">
        <f t="shared" si="60"/>
        <v>4698.5249999999996</v>
      </c>
      <c r="L25" s="31">
        <f t="shared" si="60"/>
        <v>4698.5249999999996</v>
      </c>
      <c r="M25" s="31">
        <f t="shared" si="60"/>
        <v>4698.5249999999996</v>
      </c>
      <c r="N25" s="31">
        <f t="shared" si="60"/>
        <v>4698.5249999999996</v>
      </c>
      <c r="O25" s="31">
        <f t="shared" si="60"/>
        <v>4698.5249999999996</v>
      </c>
      <c r="P25" s="31">
        <f t="shared" si="60"/>
        <v>4698.5249999999996</v>
      </c>
      <c r="Q25" s="31">
        <f t="shared" si="60"/>
        <v>4698.5249999999996</v>
      </c>
      <c r="R25" s="40">
        <f t="shared" si="60"/>
        <v>4698.5249999999996</v>
      </c>
      <c r="S25" s="31">
        <f t="shared" si="60"/>
        <v>5638.2300000000005</v>
      </c>
      <c r="T25" s="31">
        <f t="shared" si="60"/>
        <v>5638.2300000000005</v>
      </c>
      <c r="U25" s="31">
        <f t="shared" si="60"/>
        <v>5638.2300000000005</v>
      </c>
      <c r="V25" s="31">
        <f t="shared" si="60"/>
        <v>5638.2300000000005</v>
      </c>
      <c r="W25" s="31">
        <f t="shared" si="60"/>
        <v>5638.2300000000005</v>
      </c>
      <c r="X25" s="31">
        <f t="shared" si="60"/>
        <v>5638.2300000000005</v>
      </c>
      <c r="Y25" s="31">
        <f t="shared" si="60"/>
        <v>5638.2300000000005</v>
      </c>
      <c r="Z25" s="31">
        <f t="shared" si="60"/>
        <v>5638.2300000000005</v>
      </c>
      <c r="AA25" s="31">
        <f t="shared" si="60"/>
        <v>5638.2300000000005</v>
      </c>
      <c r="AB25" s="31">
        <f t="shared" si="60"/>
        <v>5638.2300000000005</v>
      </c>
      <c r="AC25" s="31">
        <f t="shared" si="60"/>
        <v>5638.2300000000005</v>
      </c>
      <c r="AD25" s="31">
        <f t="shared" si="60"/>
        <v>5638.2300000000005</v>
      </c>
      <c r="AE25" s="39">
        <f t="shared" si="60"/>
        <v>6577.9349999999986</v>
      </c>
      <c r="AF25" s="31">
        <f t="shared" si="60"/>
        <v>6577.9349999999986</v>
      </c>
      <c r="AG25" s="31">
        <f t="shared" si="60"/>
        <v>6577.9349999999986</v>
      </c>
      <c r="AH25" s="31">
        <f t="shared" si="60"/>
        <v>6577.9349999999986</v>
      </c>
      <c r="AI25" s="31">
        <f t="shared" si="60"/>
        <v>6577.9349999999986</v>
      </c>
      <c r="AJ25" s="31">
        <f t="shared" si="60"/>
        <v>6577.9349999999986</v>
      </c>
      <c r="AK25" s="31">
        <f t="shared" si="60"/>
        <v>6577.9349999999986</v>
      </c>
      <c r="AL25" s="31">
        <f t="shared" si="60"/>
        <v>6577.9349999999986</v>
      </c>
      <c r="AM25" s="31">
        <f t="shared" si="60"/>
        <v>6577.9349999999986</v>
      </c>
      <c r="AN25" s="31">
        <f t="shared" si="60"/>
        <v>6577.9349999999986</v>
      </c>
      <c r="AO25" s="31">
        <f t="shared" si="60"/>
        <v>6577.9349999999986</v>
      </c>
      <c r="AP25" s="40">
        <f t="shared" si="60"/>
        <v>6577.9349999999986</v>
      </c>
      <c r="AQ25" s="31">
        <f t="shared" si="60"/>
        <v>7517.64</v>
      </c>
      <c r="AR25" s="31">
        <f t="shared" si="60"/>
        <v>7517.64</v>
      </c>
      <c r="AS25" s="31">
        <f t="shared" si="60"/>
        <v>7517.64</v>
      </c>
      <c r="AT25" s="31">
        <f t="shared" si="60"/>
        <v>7517.64</v>
      </c>
      <c r="AU25" s="31">
        <f t="shared" si="60"/>
        <v>7517.64</v>
      </c>
      <c r="AV25" s="31">
        <f t="shared" si="60"/>
        <v>7517.64</v>
      </c>
      <c r="AW25" s="31">
        <f t="shared" si="60"/>
        <v>7517.64</v>
      </c>
      <c r="AX25" s="31">
        <f t="shared" si="60"/>
        <v>7517.64</v>
      </c>
      <c r="AY25" s="31">
        <f t="shared" si="60"/>
        <v>7517.64</v>
      </c>
      <c r="AZ25" s="31">
        <f t="shared" si="60"/>
        <v>7517.64</v>
      </c>
      <c r="BA25" s="31">
        <f t="shared" si="60"/>
        <v>7517.64</v>
      </c>
      <c r="BB25" s="31">
        <f t="shared" si="60"/>
        <v>7517.64</v>
      </c>
      <c r="BC25" s="39">
        <f t="shared" si="60"/>
        <v>8457.3449999999993</v>
      </c>
      <c r="BD25" s="31">
        <f t="shared" si="60"/>
        <v>8457.3449999999993</v>
      </c>
      <c r="BE25" s="31">
        <f t="shared" si="60"/>
        <v>8457.3449999999993</v>
      </c>
      <c r="BF25" s="31">
        <f t="shared" si="60"/>
        <v>8457.3449999999993</v>
      </c>
      <c r="BG25" s="31">
        <f t="shared" si="60"/>
        <v>8457.3449999999993</v>
      </c>
      <c r="BH25" s="31">
        <f t="shared" si="60"/>
        <v>8457.3449999999993</v>
      </c>
      <c r="BI25" s="31">
        <f t="shared" si="60"/>
        <v>8457.3449999999993</v>
      </c>
      <c r="BJ25" s="31">
        <f t="shared" si="60"/>
        <v>8457.3449999999993</v>
      </c>
      <c r="BK25" s="31">
        <f t="shared" si="60"/>
        <v>8457.3449999999993</v>
      </c>
      <c r="BL25" s="31">
        <f t="shared" si="60"/>
        <v>8457.3449999999993</v>
      </c>
      <c r="BM25" s="31">
        <f t="shared" si="60"/>
        <v>8457.3449999999993</v>
      </c>
      <c r="BN25" s="40">
        <f t="shared" si="60"/>
        <v>8457.3449999999993</v>
      </c>
    </row>
    <row r="26" spans="1:66" x14ac:dyDescent="0.3">
      <c r="D26" s="11"/>
      <c r="G26" s="51"/>
      <c r="H26" s="87"/>
      <c r="I26" s="10"/>
      <c r="J26" s="10"/>
      <c r="K26" s="10"/>
      <c r="L26" s="10"/>
      <c r="M26" s="10"/>
      <c r="N26" s="10"/>
      <c r="O26" s="10"/>
      <c r="P26" s="10"/>
      <c r="Q26" s="10"/>
      <c r="R26" s="5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8"/>
      <c r="AE26" s="51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52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38"/>
      <c r="BC26" s="51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52"/>
    </row>
    <row r="27" spans="1:66" x14ac:dyDescent="0.3">
      <c r="B27" s="20" t="s">
        <v>94</v>
      </c>
      <c r="C27" s="1"/>
      <c r="D27" s="24"/>
      <c r="E27" s="1"/>
      <c r="F27" s="1"/>
      <c r="G27" s="58">
        <f>G16+G17+G24+G20+G21+G22+G25</f>
        <v>417463.67000000004</v>
      </c>
      <c r="H27" s="25">
        <f t="shared" ref="H27:BN27" si="61">H16+H17+H24+H20+H21+H22+H25</f>
        <v>417463.67000000004</v>
      </c>
      <c r="I27" s="25">
        <f t="shared" si="61"/>
        <v>417463.67000000004</v>
      </c>
      <c r="J27" s="25">
        <f t="shared" si="61"/>
        <v>417463.67000000004</v>
      </c>
      <c r="K27" s="25">
        <f t="shared" si="61"/>
        <v>417463.67000000004</v>
      </c>
      <c r="L27" s="25">
        <f t="shared" si="61"/>
        <v>417463.67000000004</v>
      </c>
      <c r="M27" s="25">
        <f t="shared" si="61"/>
        <v>417463.67000000004</v>
      </c>
      <c r="N27" s="25">
        <f t="shared" si="61"/>
        <v>417463.67000000004</v>
      </c>
      <c r="O27" s="25">
        <f t="shared" si="61"/>
        <v>417463.67000000004</v>
      </c>
      <c r="P27" s="25">
        <f t="shared" si="61"/>
        <v>417463.67000000004</v>
      </c>
      <c r="Q27" s="25">
        <f t="shared" si="61"/>
        <v>417463.67000000004</v>
      </c>
      <c r="R27" s="59">
        <f t="shared" si="61"/>
        <v>417463.67000000004</v>
      </c>
      <c r="S27" s="58">
        <f t="shared" si="61"/>
        <v>442193.375</v>
      </c>
      <c r="T27" s="25">
        <f t="shared" si="61"/>
        <v>442193.375</v>
      </c>
      <c r="U27" s="25">
        <f t="shared" si="61"/>
        <v>442193.375</v>
      </c>
      <c r="V27" s="25">
        <f t="shared" si="61"/>
        <v>442193.375</v>
      </c>
      <c r="W27" s="25">
        <f t="shared" si="61"/>
        <v>442193.375</v>
      </c>
      <c r="X27" s="25">
        <f t="shared" si="61"/>
        <v>442193.375</v>
      </c>
      <c r="Y27" s="25">
        <f t="shared" si="61"/>
        <v>442193.375</v>
      </c>
      <c r="Z27" s="25">
        <f t="shared" si="61"/>
        <v>442193.375</v>
      </c>
      <c r="AA27" s="25">
        <f t="shared" si="61"/>
        <v>442193.375</v>
      </c>
      <c r="AB27" s="25">
        <f t="shared" si="61"/>
        <v>442193.375</v>
      </c>
      <c r="AC27" s="25">
        <f t="shared" si="61"/>
        <v>442193.375</v>
      </c>
      <c r="AD27" s="59">
        <f t="shared" si="61"/>
        <v>442193.375</v>
      </c>
      <c r="AE27" s="58">
        <f t="shared" si="61"/>
        <v>466923.08</v>
      </c>
      <c r="AF27" s="25">
        <f t="shared" si="61"/>
        <v>466923.08</v>
      </c>
      <c r="AG27" s="25">
        <f t="shared" si="61"/>
        <v>466923.08</v>
      </c>
      <c r="AH27" s="25">
        <f t="shared" si="61"/>
        <v>466923.08</v>
      </c>
      <c r="AI27" s="25">
        <f t="shared" si="61"/>
        <v>466923.08</v>
      </c>
      <c r="AJ27" s="25">
        <f t="shared" si="61"/>
        <v>466923.08</v>
      </c>
      <c r="AK27" s="25">
        <f t="shared" si="61"/>
        <v>466923.08</v>
      </c>
      <c r="AL27" s="25">
        <f t="shared" si="61"/>
        <v>466923.08</v>
      </c>
      <c r="AM27" s="25">
        <f t="shared" si="61"/>
        <v>466923.08</v>
      </c>
      <c r="AN27" s="25">
        <f t="shared" si="61"/>
        <v>466923.08</v>
      </c>
      <c r="AO27" s="25">
        <f t="shared" si="61"/>
        <v>466923.08</v>
      </c>
      <c r="AP27" s="59">
        <f t="shared" si="61"/>
        <v>466923.08</v>
      </c>
      <c r="AQ27" s="58">
        <f t="shared" si="61"/>
        <v>491652.78500000003</v>
      </c>
      <c r="AR27" s="25">
        <f t="shared" si="61"/>
        <v>491652.78500000003</v>
      </c>
      <c r="AS27" s="25">
        <f t="shared" si="61"/>
        <v>491652.78500000003</v>
      </c>
      <c r="AT27" s="25">
        <f t="shared" si="61"/>
        <v>491652.78500000003</v>
      </c>
      <c r="AU27" s="25">
        <f t="shared" si="61"/>
        <v>491652.78500000003</v>
      </c>
      <c r="AV27" s="25">
        <f t="shared" si="61"/>
        <v>491652.78500000003</v>
      </c>
      <c r="AW27" s="25">
        <f t="shared" si="61"/>
        <v>491652.78500000003</v>
      </c>
      <c r="AX27" s="25">
        <f t="shared" si="61"/>
        <v>491652.78500000003</v>
      </c>
      <c r="AY27" s="25">
        <f t="shared" si="61"/>
        <v>491652.78500000003</v>
      </c>
      <c r="AZ27" s="25">
        <f t="shared" si="61"/>
        <v>491652.78500000003</v>
      </c>
      <c r="BA27" s="25">
        <f t="shared" si="61"/>
        <v>491652.78500000003</v>
      </c>
      <c r="BB27" s="59">
        <f t="shared" si="61"/>
        <v>491652.78500000003</v>
      </c>
      <c r="BC27" s="58">
        <f t="shared" si="61"/>
        <v>516382.49</v>
      </c>
      <c r="BD27" s="25">
        <f t="shared" si="61"/>
        <v>516382.49</v>
      </c>
      <c r="BE27" s="25">
        <f t="shared" si="61"/>
        <v>516382.49</v>
      </c>
      <c r="BF27" s="25">
        <f t="shared" si="61"/>
        <v>516382.49</v>
      </c>
      <c r="BG27" s="25">
        <f t="shared" si="61"/>
        <v>516382.49</v>
      </c>
      <c r="BH27" s="25">
        <f t="shared" si="61"/>
        <v>516382.49</v>
      </c>
      <c r="BI27" s="25">
        <f t="shared" si="61"/>
        <v>516382.49</v>
      </c>
      <c r="BJ27" s="25">
        <f t="shared" si="61"/>
        <v>516382.49</v>
      </c>
      <c r="BK27" s="25">
        <f t="shared" si="61"/>
        <v>516382.49</v>
      </c>
      <c r="BL27" s="25">
        <f t="shared" si="61"/>
        <v>516382.49</v>
      </c>
      <c r="BM27" s="25">
        <f t="shared" si="61"/>
        <v>516382.49</v>
      </c>
      <c r="BN27" s="59">
        <f t="shared" si="61"/>
        <v>516382.49</v>
      </c>
    </row>
    <row r="28" spans="1:66" x14ac:dyDescent="0.3">
      <c r="D28" s="11"/>
      <c r="G28" s="37"/>
      <c r="H28" s="9"/>
      <c r="I28" s="17"/>
      <c r="J28" s="17"/>
      <c r="K28" s="17"/>
      <c r="L28" s="33"/>
      <c r="M28" s="17"/>
      <c r="N28" s="17"/>
      <c r="O28" s="17"/>
      <c r="P28" s="17"/>
      <c r="Q28" s="17"/>
      <c r="R28" s="38"/>
      <c r="S28" s="3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8"/>
      <c r="AE28" s="3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8"/>
      <c r="AQ28" s="3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38"/>
      <c r="BC28" s="3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38"/>
    </row>
    <row r="29" spans="1:66" x14ac:dyDescent="0.3">
      <c r="A29" s="1" t="s">
        <v>25</v>
      </c>
      <c r="G29" s="37"/>
      <c r="H29" s="9"/>
      <c r="I29" s="17"/>
      <c r="J29" s="17"/>
      <c r="K29" s="17"/>
      <c r="L29" s="33"/>
      <c r="M29" s="17"/>
      <c r="N29" s="17"/>
      <c r="O29" s="17"/>
      <c r="P29" s="9"/>
      <c r="Q29" s="9"/>
      <c r="R29" s="57"/>
      <c r="S29" s="56"/>
      <c r="T29" s="9"/>
      <c r="U29" s="9"/>
      <c r="V29" s="9"/>
      <c r="W29" s="9"/>
      <c r="X29" s="9"/>
      <c r="Y29" s="9"/>
      <c r="Z29" s="9"/>
      <c r="AA29" s="9"/>
      <c r="AB29" s="9"/>
      <c r="AC29" s="9"/>
      <c r="AD29" s="57"/>
      <c r="AE29" s="5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7"/>
      <c r="AQ29" s="56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57"/>
      <c r="BC29" s="56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57"/>
    </row>
    <row r="30" spans="1:66" x14ac:dyDescent="0.3">
      <c r="B30" t="s">
        <v>27</v>
      </c>
      <c r="D30" s="12">
        <v>3.4470000000000001E-2</v>
      </c>
      <c r="E30" s="22" t="s">
        <v>14</v>
      </c>
      <c r="G30" s="43">
        <f>D30*(B6*B5*B4*$B$9)/(1-(B11-1))</f>
        <v>319805.17736408266</v>
      </c>
      <c r="H30" s="33">
        <f>G30</f>
        <v>319805.17736408266</v>
      </c>
      <c r="I30" s="33">
        <f t="shared" ref="I30:P30" si="62">H30</f>
        <v>319805.17736408266</v>
      </c>
      <c r="J30" s="33">
        <f t="shared" si="62"/>
        <v>319805.17736408266</v>
      </c>
      <c r="K30" s="33">
        <f t="shared" si="62"/>
        <v>319805.17736408266</v>
      </c>
      <c r="L30" s="33">
        <f t="shared" si="62"/>
        <v>319805.17736408266</v>
      </c>
      <c r="M30" s="33">
        <f t="shared" si="62"/>
        <v>319805.17736408266</v>
      </c>
      <c r="N30" s="33">
        <f t="shared" si="62"/>
        <v>319805.17736408266</v>
      </c>
      <c r="O30" s="33">
        <f t="shared" si="62"/>
        <v>319805.17736408266</v>
      </c>
      <c r="P30" s="33">
        <f t="shared" si="62"/>
        <v>319805.17736408266</v>
      </c>
      <c r="Q30" s="33">
        <f t="shared" ref="Q30" si="63">P30</f>
        <v>319805.17736408266</v>
      </c>
      <c r="R30" s="44">
        <f t="shared" ref="R30" si="64">Q30</f>
        <v>319805.17736408266</v>
      </c>
      <c r="S30" s="43">
        <f t="shared" ref="S30" si="65">R30</f>
        <v>319805.17736408266</v>
      </c>
      <c r="T30" s="33">
        <f t="shared" ref="T30" si="66">S30</f>
        <v>319805.17736408266</v>
      </c>
      <c r="U30" s="33">
        <f t="shared" ref="U30" si="67">T30</f>
        <v>319805.17736408266</v>
      </c>
      <c r="V30" s="33">
        <f t="shared" ref="V30" si="68">U30</f>
        <v>319805.17736408266</v>
      </c>
      <c r="W30" s="33">
        <f t="shared" ref="W30" si="69">V30</f>
        <v>319805.17736408266</v>
      </c>
      <c r="X30" s="33">
        <f t="shared" ref="X30" si="70">W30</f>
        <v>319805.17736408266</v>
      </c>
      <c r="Y30" s="33">
        <f t="shared" ref="Y30" si="71">X30</f>
        <v>319805.17736408266</v>
      </c>
      <c r="Z30" s="33">
        <f t="shared" ref="Z30" si="72">Y30</f>
        <v>319805.17736408266</v>
      </c>
      <c r="AA30" s="33">
        <f t="shared" ref="AA30" si="73">Z30</f>
        <v>319805.17736408266</v>
      </c>
      <c r="AB30" s="33">
        <f t="shared" ref="AB30" si="74">AA30</f>
        <v>319805.17736408266</v>
      </c>
      <c r="AC30" s="33">
        <f t="shared" ref="AC30" si="75">AB30</f>
        <v>319805.17736408266</v>
      </c>
      <c r="AD30" s="44">
        <f t="shared" ref="AD30" si="76">AC30</f>
        <v>319805.17736408266</v>
      </c>
      <c r="AE30" s="43">
        <f t="shared" ref="AE30" si="77">AD30</f>
        <v>319805.17736408266</v>
      </c>
      <c r="AF30" s="33">
        <f t="shared" ref="AF30" si="78">AE30</f>
        <v>319805.17736408266</v>
      </c>
      <c r="AG30" s="33">
        <f t="shared" ref="AG30" si="79">AF30</f>
        <v>319805.17736408266</v>
      </c>
      <c r="AH30" s="33">
        <f t="shared" ref="AH30" si="80">AG30</f>
        <v>319805.17736408266</v>
      </c>
      <c r="AI30" s="33">
        <f t="shared" ref="AI30" si="81">AH30</f>
        <v>319805.17736408266</v>
      </c>
      <c r="AJ30" s="33">
        <f t="shared" ref="AJ30" si="82">AI30</f>
        <v>319805.17736408266</v>
      </c>
      <c r="AK30" s="33">
        <f t="shared" ref="AK30" si="83">AJ30</f>
        <v>319805.17736408266</v>
      </c>
      <c r="AL30" s="33">
        <f t="shared" ref="AL30" si="84">AK30</f>
        <v>319805.17736408266</v>
      </c>
      <c r="AM30" s="33">
        <f t="shared" ref="AM30" si="85">AL30</f>
        <v>319805.17736408266</v>
      </c>
      <c r="AN30" s="33">
        <f t="shared" ref="AN30" si="86">AM30</f>
        <v>319805.17736408266</v>
      </c>
      <c r="AO30" s="33">
        <f t="shared" ref="AO30" si="87">AN30</f>
        <v>319805.17736408266</v>
      </c>
      <c r="AP30" s="44">
        <f t="shared" ref="AP30" si="88">AO30</f>
        <v>319805.17736408266</v>
      </c>
      <c r="AQ30" s="43">
        <f t="shared" ref="AQ30" si="89">AP30</f>
        <v>319805.17736408266</v>
      </c>
      <c r="AR30" s="33">
        <f t="shared" ref="AR30" si="90">AQ30</f>
        <v>319805.17736408266</v>
      </c>
      <c r="AS30" s="33">
        <f t="shared" ref="AS30" si="91">AR30</f>
        <v>319805.17736408266</v>
      </c>
      <c r="AT30" s="33">
        <f t="shared" ref="AT30" si="92">AS30</f>
        <v>319805.17736408266</v>
      </c>
      <c r="AU30" s="33">
        <f t="shared" ref="AU30" si="93">AT30</f>
        <v>319805.17736408266</v>
      </c>
      <c r="AV30" s="33">
        <f t="shared" ref="AV30" si="94">AU30</f>
        <v>319805.17736408266</v>
      </c>
      <c r="AW30" s="33">
        <f t="shared" ref="AW30" si="95">AV30</f>
        <v>319805.17736408266</v>
      </c>
      <c r="AX30" s="33">
        <f t="shared" ref="AX30" si="96">AW30</f>
        <v>319805.17736408266</v>
      </c>
      <c r="AY30" s="33">
        <f t="shared" ref="AY30" si="97">AX30</f>
        <v>319805.17736408266</v>
      </c>
      <c r="AZ30" s="33">
        <f t="shared" ref="AZ30" si="98">AY30</f>
        <v>319805.17736408266</v>
      </c>
      <c r="BA30" s="33">
        <f t="shared" ref="BA30" si="99">AZ30</f>
        <v>319805.17736408266</v>
      </c>
      <c r="BB30" s="44">
        <f t="shared" ref="BB30" si="100">BA30</f>
        <v>319805.17736408266</v>
      </c>
      <c r="BC30" s="43">
        <f t="shared" ref="BC30" si="101">BB30</f>
        <v>319805.17736408266</v>
      </c>
      <c r="BD30" s="33">
        <f t="shared" ref="BD30" si="102">BC30</f>
        <v>319805.17736408266</v>
      </c>
      <c r="BE30" s="33">
        <f t="shared" ref="BE30" si="103">BD30</f>
        <v>319805.17736408266</v>
      </c>
      <c r="BF30" s="33">
        <f t="shared" ref="BF30" si="104">BE30</f>
        <v>319805.17736408266</v>
      </c>
      <c r="BG30" s="33">
        <f t="shared" ref="BG30" si="105">BF30</f>
        <v>319805.17736408266</v>
      </c>
      <c r="BH30" s="33">
        <f t="shared" ref="BH30" si="106">BG30</f>
        <v>319805.17736408266</v>
      </c>
      <c r="BI30" s="33">
        <f t="shared" ref="BI30" si="107">BH30</f>
        <v>319805.17736408266</v>
      </c>
      <c r="BJ30" s="33">
        <f t="shared" ref="BJ30" si="108">BI30</f>
        <v>319805.17736408266</v>
      </c>
      <c r="BK30" s="33">
        <f t="shared" ref="BK30" si="109">BJ30</f>
        <v>319805.17736408266</v>
      </c>
      <c r="BL30" s="33">
        <f t="shared" ref="BL30" si="110">BK30</f>
        <v>319805.17736408266</v>
      </c>
      <c r="BM30" s="33">
        <f t="shared" ref="BM30" si="111">BL30</f>
        <v>319805.17736408266</v>
      </c>
      <c r="BN30" s="44">
        <f t="shared" ref="BN30" si="112">BM30</f>
        <v>319805.17736408266</v>
      </c>
    </row>
    <row r="31" spans="1:66" x14ac:dyDescent="0.3">
      <c r="D31" s="8"/>
      <c r="G31" s="3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8"/>
      <c r="S31" s="3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8"/>
      <c r="AE31" s="3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38"/>
      <c r="AQ31" s="3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38"/>
      <c r="BC31" s="3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38"/>
    </row>
    <row r="32" spans="1:66" x14ac:dyDescent="0.3">
      <c r="B32" t="s">
        <v>28</v>
      </c>
      <c r="D32" s="8"/>
      <c r="G32" s="3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"/>
      <c r="S32" s="3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8"/>
      <c r="AE32" s="3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38"/>
      <c r="AQ32" s="3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38"/>
      <c r="BC32" s="3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8"/>
    </row>
    <row r="33" spans="1:67" x14ac:dyDescent="0.3">
      <c r="B33" s="15" t="s">
        <v>3</v>
      </c>
      <c r="D33" s="13">
        <v>6.12</v>
      </c>
      <c r="E33" s="22" t="s">
        <v>19</v>
      </c>
      <c r="G33" s="48">
        <f>$D33*$B8/(1-(B12-1))</f>
        <v>82270.823638901813</v>
      </c>
      <c r="H33" s="33">
        <f>G33</f>
        <v>82270.823638901813</v>
      </c>
      <c r="I33" s="33">
        <f t="shared" ref="I33:P33" si="113">H33</f>
        <v>82270.823638901813</v>
      </c>
      <c r="J33" s="33">
        <f t="shared" si="113"/>
        <v>82270.823638901813</v>
      </c>
      <c r="K33" s="33">
        <f t="shared" si="113"/>
        <v>82270.823638901813</v>
      </c>
      <c r="L33" s="33">
        <f t="shared" si="113"/>
        <v>82270.823638901813</v>
      </c>
      <c r="M33" s="33">
        <f t="shared" si="113"/>
        <v>82270.823638901813</v>
      </c>
      <c r="N33" s="33">
        <f t="shared" si="113"/>
        <v>82270.823638901813</v>
      </c>
      <c r="O33" s="33">
        <f t="shared" si="113"/>
        <v>82270.823638901813</v>
      </c>
      <c r="P33" s="33">
        <f t="shared" si="113"/>
        <v>82270.823638901813</v>
      </c>
      <c r="Q33" s="33">
        <f t="shared" ref="Q33:Q34" si="114">P33</f>
        <v>82270.823638901813</v>
      </c>
      <c r="R33" s="44">
        <f t="shared" ref="R33:R34" si="115">Q33</f>
        <v>82270.823638901813</v>
      </c>
      <c r="S33" s="43">
        <f t="shared" ref="S33:S34" si="116">R33</f>
        <v>82270.823638901813</v>
      </c>
      <c r="T33" s="33">
        <f t="shared" ref="T33:T34" si="117">S33</f>
        <v>82270.823638901813</v>
      </c>
      <c r="U33" s="33">
        <f t="shared" ref="U33:U34" si="118">T33</f>
        <v>82270.823638901813</v>
      </c>
      <c r="V33" s="33">
        <f t="shared" ref="V33:V34" si="119">U33</f>
        <v>82270.823638901813</v>
      </c>
      <c r="W33" s="33">
        <f t="shared" ref="W33:W34" si="120">V33</f>
        <v>82270.823638901813</v>
      </c>
      <c r="X33" s="33">
        <f t="shared" ref="X33:X34" si="121">W33</f>
        <v>82270.823638901813</v>
      </c>
      <c r="Y33" s="33">
        <f t="shared" ref="Y33:Y34" si="122">X33</f>
        <v>82270.823638901813</v>
      </c>
      <c r="Z33" s="33">
        <f t="shared" ref="Z33:Z34" si="123">Y33</f>
        <v>82270.823638901813</v>
      </c>
      <c r="AA33" s="33">
        <f t="shared" ref="AA33:AA34" si="124">Z33</f>
        <v>82270.823638901813</v>
      </c>
      <c r="AB33" s="33">
        <f t="shared" ref="AB33:AB34" si="125">AA33</f>
        <v>82270.823638901813</v>
      </c>
      <c r="AC33" s="33">
        <f t="shared" ref="AC33:AC34" si="126">AB33</f>
        <v>82270.823638901813</v>
      </c>
      <c r="AD33" s="44">
        <f t="shared" ref="AD33:AD34" si="127">AC33</f>
        <v>82270.823638901813</v>
      </c>
      <c r="AE33" s="43">
        <f t="shared" ref="AE33:AE34" si="128">AD33</f>
        <v>82270.823638901813</v>
      </c>
      <c r="AF33" s="33">
        <f t="shared" ref="AF33:AF34" si="129">AE33</f>
        <v>82270.823638901813</v>
      </c>
      <c r="AG33" s="33">
        <f t="shared" ref="AG33:AG34" si="130">AF33</f>
        <v>82270.823638901813</v>
      </c>
      <c r="AH33" s="33">
        <f t="shared" ref="AH33:AH34" si="131">AG33</f>
        <v>82270.823638901813</v>
      </c>
      <c r="AI33" s="33">
        <f t="shared" ref="AI33:AI34" si="132">AH33</f>
        <v>82270.823638901813</v>
      </c>
      <c r="AJ33" s="33">
        <f t="shared" ref="AJ33:AJ34" si="133">AI33</f>
        <v>82270.823638901813</v>
      </c>
      <c r="AK33" s="33">
        <f t="shared" ref="AK33:AK34" si="134">AJ33</f>
        <v>82270.823638901813</v>
      </c>
      <c r="AL33" s="33">
        <f t="shared" ref="AL33:AL34" si="135">AK33</f>
        <v>82270.823638901813</v>
      </c>
      <c r="AM33" s="33">
        <f t="shared" ref="AM33:AM34" si="136">AL33</f>
        <v>82270.823638901813</v>
      </c>
      <c r="AN33" s="33">
        <f t="shared" ref="AN33:AN34" si="137">AM33</f>
        <v>82270.823638901813</v>
      </c>
      <c r="AO33" s="33">
        <f t="shared" ref="AO33:AO34" si="138">AN33</f>
        <v>82270.823638901813</v>
      </c>
      <c r="AP33" s="44">
        <f t="shared" ref="AP33:AP34" si="139">AO33</f>
        <v>82270.823638901813</v>
      </c>
      <c r="AQ33" s="43">
        <f t="shared" ref="AQ33:AQ34" si="140">AP33</f>
        <v>82270.823638901813</v>
      </c>
      <c r="AR33" s="33">
        <f t="shared" ref="AR33:AR34" si="141">AQ33</f>
        <v>82270.823638901813</v>
      </c>
      <c r="AS33" s="33">
        <f t="shared" ref="AS33:AS34" si="142">AR33</f>
        <v>82270.823638901813</v>
      </c>
      <c r="AT33" s="33">
        <f t="shared" ref="AT33:AT34" si="143">AS33</f>
        <v>82270.823638901813</v>
      </c>
      <c r="AU33" s="33">
        <f t="shared" ref="AU33:AU34" si="144">AT33</f>
        <v>82270.823638901813</v>
      </c>
      <c r="AV33" s="33">
        <f t="shared" ref="AV33:AV34" si="145">AU33</f>
        <v>82270.823638901813</v>
      </c>
      <c r="AW33" s="33">
        <f t="shared" ref="AW33:AW34" si="146">AV33</f>
        <v>82270.823638901813</v>
      </c>
      <c r="AX33" s="33">
        <f t="shared" ref="AX33:AX34" si="147">AW33</f>
        <v>82270.823638901813</v>
      </c>
      <c r="AY33" s="33">
        <f t="shared" ref="AY33:AY34" si="148">AX33</f>
        <v>82270.823638901813</v>
      </c>
      <c r="AZ33" s="33">
        <f t="shared" ref="AZ33:AZ34" si="149">AY33</f>
        <v>82270.823638901813</v>
      </c>
      <c r="BA33" s="33">
        <f t="shared" ref="BA33:BA34" si="150">AZ33</f>
        <v>82270.823638901813</v>
      </c>
      <c r="BB33" s="44">
        <f t="shared" ref="BB33:BB34" si="151">BA33</f>
        <v>82270.823638901813</v>
      </c>
      <c r="BC33" s="43">
        <f t="shared" ref="BC33:BC34" si="152">BB33</f>
        <v>82270.823638901813</v>
      </c>
      <c r="BD33" s="33">
        <f t="shared" ref="BD33:BD34" si="153">BC33</f>
        <v>82270.823638901813</v>
      </c>
      <c r="BE33" s="33">
        <f t="shared" ref="BE33:BE34" si="154">BD33</f>
        <v>82270.823638901813</v>
      </c>
      <c r="BF33" s="33">
        <f t="shared" ref="BF33:BF34" si="155">BE33</f>
        <v>82270.823638901813</v>
      </c>
      <c r="BG33" s="33">
        <f t="shared" ref="BG33:BG34" si="156">BF33</f>
        <v>82270.823638901813</v>
      </c>
      <c r="BH33" s="33">
        <f t="shared" ref="BH33:BH34" si="157">BG33</f>
        <v>82270.823638901813</v>
      </c>
      <c r="BI33" s="33">
        <f t="shared" ref="BI33:BI34" si="158">BH33</f>
        <v>82270.823638901813</v>
      </c>
      <c r="BJ33" s="33">
        <f t="shared" ref="BJ33:BJ34" si="159">BI33</f>
        <v>82270.823638901813</v>
      </c>
      <c r="BK33" s="33">
        <f t="shared" ref="BK33:BK34" si="160">BJ33</f>
        <v>82270.823638901813</v>
      </c>
      <c r="BL33" s="33">
        <f t="shared" ref="BL33:BL34" si="161">BK33</f>
        <v>82270.823638901813</v>
      </c>
      <c r="BM33" s="33">
        <f t="shared" ref="BM33:BM34" si="162">BL33</f>
        <v>82270.823638901813</v>
      </c>
      <c r="BN33" s="44">
        <f t="shared" ref="BN33:BN34" si="163">BM33</f>
        <v>82270.823638901813</v>
      </c>
    </row>
    <row r="34" spans="1:67" x14ac:dyDescent="0.3">
      <c r="B34" s="15" t="s">
        <v>4</v>
      </c>
      <c r="D34" s="13">
        <v>0.02</v>
      </c>
      <c r="E34" s="22" t="s">
        <v>19</v>
      </c>
      <c r="G34" s="48">
        <f>$D34*$B8/(1-(B12-1))</f>
        <v>268.85890078072487</v>
      </c>
      <c r="H34" s="33">
        <f>G34</f>
        <v>268.85890078072487</v>
      </c>
      <c r="I34" s="33">
        <f t="shared" ref="I34:P34" si="164">H34</f>
        <v>268.85890078072487</v>
      </c>
      <c r="J34" s="33">
        <f t="shared" si="164"/>
        <v>268.85890078072487</v>
      </c>
      <c r="K34" s="33">
        <f t="shared" si="164"/>
        <v>268.85890078072487</v>
      </c>
      <c r="L34" s="33">
        <f t="shared" si="164"/>
        <v>268.85890078072487</v>
      </c>
      <c r="M34" s="33">
        <f t="shared" si="164"/>
        <v>268.85890078072487</v>
      </c>
      <c r="N34" s="33">
        <f t="shared" si="164"/>
        <v>268.85890078072487</v>
      </c>
      <c r="O34" s="33">
        <f t="shared" si="164"/>
        <v>268.85890078072487</v>
      </c>
      <c r="P34" s="33">
        <f t="shared" si="164"/>
        <v>268.85890078072487</v>
      </c>
      <c r="Q34" s="33">
        <f t="shared" si="114"/>
        <v>268.85890078072487</v>
      </c>
      <c r="R34" s="44">
        <f t="shared" si="115"/>
        <v>268.85890078072487</v>
      </c>
      <c r="S34" s="43">
        <f t="shared" si="116"/>
        <v>268.85890078072487</v>
      </c>
      <c r="T34" s="33">
        <f t="shared" si="117"/>
        <v>268.85890078072487</v>
      </c>
      <c r="U34" s="33">
        <f t="shared" si="118"/>
        <v>268.85890078072487</v>
      </c>
      <c r="V34" s="33">
        <f t="shared" si="119"/>
        <v>268.85890078072487</v>
      </c>
      <c r="W34" s="33">
        <f t="shared" si="120"/>
        <v>268.85890078072487</v>
      </c>
      <c r="X34" s="33">
        <f t="shared" si="121"/>
        <v>268.85890078072487</v>
      </c>
      <c r="Y34" s="33">
        <f t="shared" si="122"/>
        <v>268.85890078072487</v>
      </c>
      <c r="Z34" s="33">
        <f t="shared" si="123"/>
        <v>268.85890078072487</v>
      </c>
      <c r="AA34" s="33">
        <f t="shared" si="124"/>
        <v>268.85890078072487</v>
      </c>
      <c r="AB34" s="33">
        <f t="shared" si="125"/>
        <v>268.85890078072487</v>
      </c>
      <c r="AC34" s="33">
        <f t="shared" si="126"/>
        <v>268.85890078072487</v>
      </c>
      <c r="AD34" s="44">
        <f t="shared" si="127"/>
        <v>268.85890078072487</v>
      </c>
      <c r="AE34" s="43">
        <f t="shared" si="128"/>
        <v>268.85890078072487</v>
      </c>
      <c r="AF34" s="33">
        <f t="shared" si="129"/>
        <v>268.85890078072487</v>
      </c>
      <c r="AG34" s="33">
        <f t="shared" si="130"/>
        <v>268.85890078072487</v>
      </c>
      <c r="AH34" s="33">
        <f t="shared" si="131"/>
        <v>268.85890078072487</v>
      </c>
      <c r="AI34" s="33">
        <f t="shared" si="132"/>
        <v>268.85890078072487</v>
      </c>
      <c r="AJ34" s="33">
        <f t="shared" si="133"/>
        <v>268.85890078072487</v>
      </c>
      <c r="AK34" s="33">
        <f t="shared" si="134"/>
        <v>268.85890078072487</v>
      </c>
      <c r="AL34" s="33">
        <f t="shared" si="135"/>
        <v>268.85890078072487</v>
      </c>
      <c r="AM34" s="33">
        <f t="shared" si="136"/>
        <v>268.85890078072487</v>
      </c>
      <c r="AN34" s="33">
        <f t="shared" si="137"/>
        <v>268.85890078072487</v>
      </c>
      <c r="AO34" s="33">
        <f t="shared" si="138"/>
        <v>268.85890078072487</v>
      </c>
      <c r="AP34" s="44">
        <f t="shared" si="139"/>
        <v>268.85890078072487</v>
      </c>
      <c r="AQ34" s="43">
        <f t="shared" si="140"/>
        <v>268.85890078072487</v>
      </c>
      <c r="AR34" s="33">
        <f t="shared" si="141"/>
        <v>268.85890078072487</v>
      </c>
      <c r="AS34" s="33">
        <f t="shared" si="142"/>
        <v>268.85890078072487</v>
      </c>
      <c r="AT34" s="33">
        <f t="shared" si="143"/>
        <v>268.85890078072487</v>
      </c>
      <c r="AU34" s="33">
        <f t="shared" si="144"/>
        <v>268.85890078072487</v>
      </c>
      <c r="AV34" s="33">
        <f t="shared" si="145"/>
        <v>268.85890078072487</v>
      </c>
      <c r="AW34" s="33">
        <f t="shared" si="146"/>
        <v>268.85890078072487</v>
      </c>
      <c r="AX34" s="33">
        <f t="shared" si="147"/>
        <v>268.85890078072487</v>
      </c>
      <c r="AY34" s="33">
        <f t="shared" si="148"/>
        <v>268.85890078072487</v>
      </c>
      <c r="AZ34" s="33">
        <f t="shared" si="149"/>
        <v>268.85890078072487</v>
      </c>
      <c r="BA34" s="33">
        <f t="shared" si="150"/>
        <v>268.85890078072487</v>
      </c>
      <c r="BB34" s="44">
        <f t="shared" si="151"/>
        <v>268.85890078072487</v>
      </c>
      <c r="BC34" s="43">
        <f t="shared" si="152"/>
        <v>268.85890078072487</v>
      </c>
      <c r="BD34" s="33">
        <f t="shared" si="153"/>
        <v>268.85890078072487</v>
      </c>
      <c r="BE34" s="33">
        <f t="shared" si="154"/>
        <v>268.85890078072487</v>
      </c>
      <c r="BF34" s="33">
        <f t="shared" si="155"/>
        <v>268.85890078072487</v>
      </c>
      <c r="BG34" s="33">
        <f t="shared" si="156"/>
        <v>268.85890078072487</v>
      </c>
      <c r="BH34" s="33">
        <f t="shared" si="157"/>
        <v>268.85890078072487</v>
      </c>
      <c r="BI34" s="33">
        <f t="shared" si="158"/>
        <v>268.85890078072487</v>
      </c>
      <c r="BJ34" s="33">
        <f t="shared" si="159"/>
        <v>268.85890078072487</v>
      </c>
      <c r="BK34" s="33">
        <f t="shared" si="160"/>
        <v>268.85890078072487</v>
      </c>
      <c r="BL34" s="33">
        <f t="shared" si="161"/>
        <v>268.85890078072487</v>
      </c>
      <c r="BM34" s="33">
        <f t="shared" si="162"/>
        <v>268.85890078072487</v>
      </c>
      <c r="BN34" s="44">
        <f t="shared" si="163"/>
        <v>268.85890078072487</v>
      </c>
    </row>
    <row r="35" spans="1:67" x14ac:dyDescent="0.3">
      <c r="D35" s="9"/>
      <c r="G35" s="5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2"/>
      <c r="S35" s="5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52"/>
      <c r="AE35" s="51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52"/>
      <c r="AQ35" s="51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52"/>
      <c r="BC35" s="51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52"/>
    </row>
    <row r="36" spans="1:67" x14ac:dyDescent="0.3">
      <c r="B36" s="20" t="s">
        <v>23</v>
      </c>
      <c r="D36" s="9"/>
      <c r="G36" s="53">
        <f>G30+G33+G34</f>
        <v>402344.8599037652</v>
      </c>
      <c r="H36" s="54">
        <f t="shared" ref="H36:P36" si="165">H30+H33+H34</f>
        <v>402344.8599037652</v>
      </c>
      <c r="I36" s="54">
        <f t="shared" si="165"/>
        <v>402344.8599037652</v>
      </c>
      <c r="J36" s="54">
        <f t="shared" si="165"/>
        <v>402344.8599037652</v>
      </c>
      <c r="K36" s="54">
        <f t="shared" si="165"/>
        <v>402344.8599037652</v>
      </c>
      <c r="L36" s="54">
        <f t="shared" si="165"/>
        <v>402344.8599037652</v>
      </c>
      <c r="M36" s="54">
        <f t="shared" si="165"/>
        <v>402344.8599037652</v>
      </c>
      <c r="N36" s="54">
        <f t="shared" si="165"/>
        <v>402344.8599037652</v>
      </c>
      <c r="O36" s="54">
        <f t="shared" si="165"/>
        <v>402344.8599037652</v>
      </c>
      <c r="P36" s="54">
        <f t="shared" si="165"/>
        <v>402344.8599037652</v>
      </c>
      <c r="Q36" s="54">
        <f t="shared" ref="Q36:R36" si="166">Q30+Q33+Q34</f>
        <v>402344.8599037652</v>
      </c>
      <c r="R36" s="55">
        <f t="shared" si="166"/>
        <v>402344.8599037652</v>
      </c>
      <c r="S36" s="53">
        <f t="shared" ref="S36:BN36" si="167">S30+S33+S34</f>
        <v>402344.8599037652</v>
      </c>
      <c r="T36" s="54">
        <f t="shared" si="167"/>
        <v>402344.8599037652</v>
      </c>
      <c r="U36" s="54">
        <f t="shared" si="167"/>
        <v>402344.8599037652</v>
      </c>
      <c r="V36" s="54">
        <f t="shared" si="167"/>
        <v>402344.8599037652</v>
      </c>
      <c r="W36" s="54">
        <f t="shared" si="167"/>
        <v>402344.8599037652</v>
      </c>
      <c r="X36" s="54">
        <f t="shared" si="167"/>
        <v>402344.8599037652</v>
      </c>
      <c r="Y36" s="54">
        <f t="shared" si="167"/>
        <v>402344.8599037652</v>
      </c>
      <c r="Z36" s="54">
        <f t="shared" si="167"/>
        <v>402344.8599037652</v>
      </c>
      <c r="AA36" s="54">
        <f t="shared" si="167"/>
        <v>402344.8599037652</v>
      </c>
      <c r="AB36" s="54">
        <f t="shared" si="167"/>
        <v>402344.8599037652</v>
      </c>
      <c r="AC36" s="54">
        <f t="shared" si="167"/>
        <v>402344.8599037652</v>
      </c>
      <c r="AD36" s="55">
        <f t="shared" si="167"/>
        <v>402344.8599037652</v>
      </c>
      <c r="AE36" s="53">
        <f t="shared" si="167"/>
        <v>402344.8599037652</v>
      </c>
      <c r="AF36" s="54">
        <f t="shared" si="167"/>
        <v>402344.8599037652</v>
      </c>
      <c r="AG36" s="54">
        <f t="shared" si="167"/>
        <v>402344.8599037652</v>
      </c>
      <c r="AH36" s="54">
        <f t="shared" si="167"/>
        <v>402344.8599037652</v>
      </c>
      <c r="AI36" s="54">
        <f t="shared" si="167"/>
        <v>402344.8599037652</v>
      </c>
      <c r="AJ36" s="54">
        <f t="shared" si="167"/>
        <v>402344.8599037652</v>
      </c>
      <c r="AK36" s="54">
        <f t="shared" si="167"/>
        <v>402344.8599037652</v>
      </c>
      <c r="AL36" s="54">
        <f t="shared" si="167"/>
        <v>402344.8599037652</v>
      </c>
      <c r="AM36" s="54">
        <f t="shared" si="167"/>
        <v>402344.8599037652</v>
      </c>
      <c r="AN36" s="54">
        <f t="shared" si="167"/>
        <v>402344.8599037652</v>
      </c>
      <c r="AO36" s="54">
        <f t="shared" si="167"/>
        <v>402344.8599037652</v>
      </c>
      <c r="AP36" s="55">
        <f t="shared" si="167"/>
        <v>402344.8599037652</v>
      </c>
      <c r="AQ36" s="53">
        <f t="shared" si="167"/>
        <v>402344.8599037652</v>
      </c>
      <c r="AR36" s="54">
        <f t="shared" si="167"/>
        <v>402344.8599037652</v>
      </c>
      <c r="AS36" s="54">
        <f t="shared" si="167"/>
        <v>402344.8599037652</v>
      </c>
      <c r="AT36" s="54">
        <f t="shared" si="167"/>
        <v>402344.8599037652</v>
      </c>
      <c r="AU36" s="54">
        <f t="shared" si="167"/>
        <v>402344.8599037652</v>
      </c>
      <c r="AV36" s="54">
        <f t="shared" si="167"/>
        <v>402344.8599037652</v>
      </c>
      <c r="AW36" s="54">
        <f t="shared" si="167"/>
        <v>402344.8599037652</v>
      </c>
      <c r="AX36" s="54">
        <f t="shared" si="167"/>
        <v>402344.8599037652</v>
      </c>
      <c r="AY36" s="54">
        <f t="shared" si="167"/>
        <v>402344.8599037652</v>
      </c>
      <c r="AZ36" s="54">
        <f t="shared" si="167"/>
        <v>402344.8599037652</v>
      </c>
      <c r="BA36" s="54">
        <f t="shared" si="167"/>
        <v>402344.8599037652</v>
      </c>
      <c r="BB36" s="55">
        <f t="shared" si="167"/>
        <v>402344.8599037652</v>
      </c>
      <c r="BC36" s="53">
        <f t="shared" si="167"/>
        <v>402344.8599037652</v>
      </c>
      <c r="BD36" s="54">
        <f t="shared" si="167"/>
        <v>402344.8599037652</v>
      </c>
      <c r="BE36" s="54">
        <f t="shared" si="167"/>
        <v>402344.8599037652</v>
      </c>
      <c r="BF36" s="54">
        <f t="shared" si="167"/>
        <v>402344.8599037652</v>
      </c>
      <c r="BG36" s="54">
        <f t="shared" si="167"/>
        <v>402344.8599037652</v>
      </c>
      <c r="BH36" s="54">
        <f t="shared" si="167"/>
        <v>402344.8599037652</v>
      </c>
      <c r="BI36" s="54">
        <f t="shared" si="167"/>
        <v>402344.8599037652</v>
      </c>
      <c r="BJ36" s="54">
        <f t="shared" si="167"/>
        <v>402344.8599037652</v>
      </c>
      <c r="BK36" s="54">
        <f t="shared" si="167"/>
        <v>402344.8599037652</v>
      </c>
      <c r="BL36" s="54">
        <f t="shared" si="167"/>
        <v>402344.8599037652</v>
      </c>
      <c r="BM36" s="54">
        <f t="shared" si="167"/>
        <v>402344.8599037652</v>
      </c>
      <c r="BN36" s="55">
        <f t="shared" si="167"/>
        <v>402344.8599037652</v>
      </c>
    </row>
    <row r="37" spans="1:67" ht="15" thickBot="1" x14ac:dyDescent="0.35">
      <c r="G37" s="6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61"/>
      <c r="S37" s="60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61"/>
      <c r="AE37" s="60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61"/>
      <c r="AQ37" s="60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61"/>
      <c r="BC37" s="60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61"/>
    </row>
    <row r="38" spans="1:67" ht="15" thickTop="1" x14ac:dyDescent="0.3">
      <c r="B38" s="20" t="s">
        <v>26</v>
      </c>
      <c r="G38" s="62">
        <f>G27-G36</f>
        <v>15118.81009623484</v>
      </c>
      <c r="H38" s="63">
        <f t="shared" ref="H38:P38" si="168">H27-H36</f>
        <v>15118.81009623484</v>
      </c>
      <c r="I38" s="63">
        <f t="shared" si="168"/>
        <v>15118.81009623484</v>
      </c>
      <c r="J38" s="63">
        <f t="shared" si="168"/>
        <v>15118.81009623484</v>
      </c>
      <c r="K38" s="63">
        <f t="shared" si="168"/>
        <v>15118.81009623484</v>
      </c>
      <c r="L38" s="63">
        <f t="shared" si="168"/>
        <v>15118.81009623484</v>
      </c>
      <c r="M38" s="63">
        <f t="shared" si="168"/>
        <v>15118.81009623484</v>
      </c>
      <c r="N38" s="63">
        <f t="shared" si="168"/>
        <v>15118.81009623484</v>
      </c>
      <c r="O38" s="63">
        <f t="shared" si="168"/>
        <v>15118.81009623484</v>
      </c>
      <c r="P38" s="63">
        <f t="shared" si="168"/>
        <v>15118.81009623484</v>
      </c>
      <c r="Q38" s="63">
        <f t="shared" ref="Q38:R38" si="169">Q27-Q36</f>
        <v>15118.81009623484</v>
      </c>
      <c r="R38" s="64">
        <f t="shared" si="169"/>
        <v>15118.81009623484</v>
      </c>
      <c r="S38" s="62">
        <f t="shared" ref="S38:BN38" si="170">S27-S36</f>
        <v>39848.515096234798</v>
      </c>
      <c r="T38" s="63">
        <f t="shared" si="170"/>
        <v>39848.515096234798</v>
      </c>
      <c r="U38" s="63">
        <f t="shared" si="170"/>
        <v>39848.515096234798</v>
      </c>
      <c r="V38" s="63">
        <f t="shared" si="170"/>
        <v>39848.515096234798</v>
      </c>
      <c r="W38" s="63">
        <f t="shared" si="170"/>
        <v>39848.515096234798</v>
      </c>
      <c r="X38" s="63">
        <f t="shared" si="170"/>
        <v>39848.515096234798</v>
      </c>
      <c r="Y38" s="63">
        <f t="shared" si="170"/>
        <v>39848.515096234798</v>
      </c>
      <c r="Z38" s="63">
        <f t="shared" si="170"/>
        <v>39848.515096234798</v>
      </c>
      <c r="AA38" s="63">
        <f t="shared" si="170"/>
        <v>39848.515096234798</v>
      </c>
      <c r="AB38" s="63">
        <f t="shared" si="170"/>
        <v>39848.515096234798</v>
      </c>
      <c r="AC38" s="63">
        <f t="shared" si="170"/>
        <v>39848.515096234798</v>
      </c>
      <c r="AD38" s="64">
        <f t="shared" si="170"/>
        <v>39848.515096234798</v>
      </c>
      <c r="AE38" s="62">
        <f t="shared" si="170"/>
        <v>64578.220096234814</v>
      </c>
      <c r="AF38" s="63">
        <f t="shared" si="170"/>
        <v>64578.220096234814</v>
      </c>
      <c r="AG38" s="63">
        <f t="shared" si="170"/>
        <v>64578.220096234814</v>
      </c>
      <c r="AH38" s="63">
        <f t="shared" si="170"/>
        <v>64578.220096234814</v>
      </c>
      <c r="AI38" s="63">
        <f t="shared" si="170"/>
        <v>64578.220096234814</v>
      </c>
      <c r="AJ38" s="63">
        <f t="shared" si="170"/>
        <v>64578.220096234814</v>
      </c>
      <c r="AK38" s="63">
        <f t="shared" si="170"/>
        <v>64578.220096234814</v>
      </c>
      <c r="AL38" s="63">
        <f t="shared" si="170"/>
        <v>64578.220096234814</v>
      </c>
      <c r="AM38" s="63">
        <f t="shared" si="170"/>
        <v>64578.220096234814</v>
      </c>
      <c r="AN38" s="63">
        <f t="shared" si="170"/>
        <v>64578.220096234814</v>
      </c>
      <c r="AO38" s="63">
        <f t="shared" si="170"/>
        <v>64578.220096234814</v>
      </c>
      <c r="AP38" s="64">
        <f t="shared" si="170"/>
        <v>64578.220096234814</v>
      </c>
      <c r="AQ38" s="62">
        <f t="shared" si="170"/>
        <v>89307.925096234831</v>
      </c>
      <c r="AR38" s="63">
        <f t="shared" si="170"/>
        <v>89307.925096234831</v>
      </c>
      <c r="AS38" s="63">
        <f t="shared" si="170"/>
        <v>89307.925096234831</v>
      </c>
      <c r="AT38" s="63">
        <f t="shared" si="170"/>
        <v>89307.925096234831</v>
      </c>
      <c r="AU38" s="63">
        <f t="shared" si="170"/>
        <v>89307.925096234831</v>
      </c>
      <c r="AV38" s="63">
        <f t="shared" si="170"/>
        <v>89307.925096234831</v>
      </c>
      <c r="AW38" s="63">
        <f t="shared" si="170"/>
        <v>89307.925096234831</v>
      </c>
      <c r="AX38" s="63">
        <f t="shared" si="170"/>
        <v>89307.925096234831</v>
      </c>
      <c r="AY38" s="63">
        <f t="shared" si="170"/>
        <v>89307.925096234831</v>
      </c>
      <c r="AZ38" s="63">
        <f t="shared" si="170"/>
        <v>89307.925096234831</v>
      </c>
      <c r="BA38" s="63">
        <f t="shared" si="170"/>
        <v>89307.925096234831</v>
      </c>
      <c r="BB38" s="64">
        <f t="shared" si="170"/>
        <v>89307.925096234831</v>
      </c>
      <c r="BC38" s="62">
        <f t="shared" si="170"/>
        <v>114037.63009623479</v>
      </c>
      <c r="BD38" s="63">
        <f t="shared" si="170"/>
        <v>114037.63009623479</v>
      </c>
      <c r="BE38" s="63">
        <f t="shared" si="170"/>
        <v>114037.63009623479</v>
      </c>
      <c r="BF38" s="63">
        <f t="shared" si="170"/>
        <v>114037.63009623479</v>
      </c>
      <c r="BG38" s="63">
        <f t="shared" si="170"/>
        <v>114037.63009623479</v>
      </c>
      <c r="BH38" s="63">
        <f t="shared" si="170"/>
        <v>114037.63009623479</v>
      </c>
      <c r="BI38" s="63">
        <f t="shared" si="170"/>
        <v>114037.63009623479</v>
      </c>
      <c r="BJ38" s="63">
        <f t="shared" si="170"/>
        <v>114037.63009623479</v>
      </c>
      <c r="BK38" s="63">
        <f t="shared" si="170"/>
        <v>114037.63009623479</v>
      </c>
      <c r="BL38" s="63">
        <f t="shared" si="170"/>
        <v>114037.63009623479</v>
      </c>
      <c r="BM38" s="63">
        <f t="shared" si="170"/>
        <v>114037.63009623479</v>
      </c>
      <c r="BN38" s="64">
        <f t="shared" si="170"/>
        <v>114037.63009623479</v>
      </c>
    </row>
    <row r="40" spans="1:67" ht="21" x14ac:dyDescent="0.4">
      <c r="A40" s="78" t="s">
        <v>97</v>
      </c>
    </row>
    <row r="42" spans="1:67" x14ac:dyDescent="0.3">
      <c r="A42" s="7"/>
      <c r="G42" s="34" t="s">
        <v>30</v>
      </c>
      <c r="H42" s="35" t="s">
        <v>31</v>
      </c>
      <c r="I42" s="35" t="s">
        <v>32</v>
      </c>
      <c r="J42" s="35" t="s">
        <v>33</v>
      </c>
      <c r="K42" s="35" t="s">
        <v>34</v>
      </c>
      <c r="L42" s="35" t="s">
        <v>35</v>
      </c>
      <c r="M42" s="35" t="s">
        <v>36</v>
      </c>
      <c r="N42" s="35" t="s">
        <v>37</v>
      </c>
      <c r="O42" s="35" t="s">
        <v>38</v>
      </c>
      <c r="P42" s="35" t="s">
        <v>39</v>
      </c>
      <c r="Q42" s="35" t="s">
        <v>40</v>
      </c>
      <c r="R42" s="35" t="s">
        <v>41</v>
      </c>
      <c r="S42" s="34" t="s">
        <v>43</v>
      </c>
      <c r="T42" s="35" t="s">
        <v>44</v>
      </c>
      <c r="U42" s="35" t="s">
        <v>45</v>
      </c>
      <c r="V42" s="35" t="s">
        <v>46</v>
      </c>
      <c r="W42" s="35" t="s">
        <v>47</v>
      </c>
      <c r="X42" s="35" t="s">
        <v>48</v>
      </c>
      <c r="Y42" s="35" t="s">
        <v>49</v>
      </c>
      <c r="Z42" s="35" t="s">
        <v>50</v>
      </c>
      <c r="AA42" s="35" t="s">
        <v>51</v>
      </c>
      <c r="AB42" s="35" t="s">
        <v>52</v>
      </c>
      <c r="AC42" s="35" t="s">
        <v>53</v>
      </c>
      <c r="AD42" s="35" t="s">
        <v>54</v>
      </c>
      <c r="AE42" s="34" t="s">
        <v>55</v>
      </c>
      <c r="AF42" s="35" t="s">
        <v>56</v>
      </c>
      <c r="AG42" s="35" t="s">
        <v>57</v>
      </c>
      <c r="AH42" s="35" t="s">
        <v>58</v>
      </c>
      <c r="AI42" s="35" t="s">
        <v>59</v>
      </c>
      <c r="AJ42" s="35" t="s">
        <v>60</v>
      </c>
      <c r="AK42" s="35" t="s">
        <v>61</v>
      </c>
      <c r="AL42" s="35" t="s">
        <v>62</v>
      </c>
      <c r="AM42" s="35" t="s">
        <v>63</v>
      </c>
      <c r="AN42" s="35" t="s">
        <v>64</v>
      </c>
      <c r="AO42" s="35" t="s">
        <v>65</v>
      </c>
      <c r="AP42" s="35" t="s">
        <v>66</v>
      </c>
      <c r="AQ42" s="34" t="s">
        <v>67</v>
      </c>
      <c r="AR42" s="35" t="s">
        <v>68</v>
      </c>
      <c r="AS42" s="35" t="s">
        <v>69</v>
      </c>
      <c r="AT42" s="35" t="s">
        <v>70</v>
      </c>
      <c r="AU42" s="35" t="s">
        <v>71</v>
      </c>
      <c r="AV42" s="35" t="s">
        <v>72</v>
      </c>
      <c r="AW42" s="35" t="s">
        <v>73</v>
      </c>
      <c r="AX42" s="35" t="s">
        <v>74</v>
      </c>
      <c r="AY42" s="35" t="s">
        <v>75</v>
      </c>
      <c r="AZ42" s="35" t="s">
        <v>76</v>
      </c>
      <c r="BA42" s="35" t="s">
        <v>77</v>
      </c>
      <c r="BB42" s="35" t="s">
        <v>78</v>
      </c>
      <c r="BC42" s="34" t="s">
        <v>79</v>
      </c>
      <c r="BD42" s="35" t="s">
        <v>80</v>
      </c>
      <c r="BE42" s="35" t="s">
        <v>81</v>
      </c>
      <c r="BF42" s="35" t="s">
        <v>82</v>
      </c>
      <c r="BG42" s="35" t="s">
        <v>83</v>
      </c>
      <c r="BH42" s="35" t="s">
        <v>84</v>
      </c>
      <c r="BI42" s="35" t="s">
        <v>85</v>
      </c>
      <c r="BJ42" s="35" t="s">
        <v>86</v>
      </c>
      <c r="BK42" s="35" t="s">
        <v>87</v>
      </c>
      <c r="BL42" s="35" t="s">
        <v>88</v>
      </c>
      <c r="BM42" s="35" t="s">
        <v>89</v>
      </c>
      <c r="BN42" s="36" t="s">
        <v>90</v>
      </c>
    </row>
    <row r="43" spans="1:67" x14ac:dyDescent="0.3">
      <c r="A43" s="1" t="s">
        <v>24</v>
      </c>
      <c r="G43" s="3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3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3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38"/>
    </row>
    <row r="44" spans="1:67" x14ac:dyDescent="0.3">
      <c r="B44" s="28" t="s">
        <v>20</v>
      </c>
      <c r="C44" s="28"/>
      <c r="D44" s="70">
        <f>D16</f>
        <v>49.28</v>
      </c>
      <c r="E44" s="30" t="s">
        <v>13</v>
      </c>
      <c r="F44" s="30"/>
      <c r="G44" s="67">
        <v>0</v>
      </c>
      <c r="H44" s="31">
        <f>G44</f>
        <v>0</v>
      </c>
      <c r="I44" s="31">
        <f t="shared" ref="I44:I45" si="171">H44</f>
        <v>0</v>
      </c>
      <c r="J44" s="31">
        <f t="shared" ref="J44:J45" si="172">I44</f>
        <v>0</v>
      </c>
      <c r="K44" s="31">
        <f t="shared" ref="K44:K45" si="173">J44</f>
        <v>0</v>
      </c>
      <c r="L44" s="31">
        <f t="shared" ref="L44:L45" si="174">K44</f>
        <v>0</v>
      </c>
      <c r="M44" s="31">
        <f t="shared" ref="M44:M45" si="175">L44</f>
        <v>0</v>
      </c>
      <c r="N44" s="31">
        <f t="shared" ref="N44:N45" si="176">M44</f>
        <v>0</v>
      </c>
      <c r="O44" s="31">
        <f t="shared" ref="O44:O45" si="177">N44</f>
        <v>0</v>
      </c>
      <c r="P44" s="31">
        <f t="shared" ref="P44:P45" si="178">O44</f>
        <v>0</v>
      </c>
      <c r="Q44" s="31">
        <f t="shared" ref="Q44:Q45" si="179">P44</f>
        <v>0</v>
      </c>
      <c r="R44" s="31">
        <f t="shared" ref="R44:R45" si="180">Q44</f>
        <v>0</v>
      </c>
      <c r="S44" s="39">
        <f t="shared" ref="S44" si="181">R44</f>
        <v>0</v>
      </c>
      <c r="T44" s="31">
        <f t="shared" ref="T44" si="182">S44</f>
        <v>0</v>
      </c>
      <c r="U44" s="31">
        <f t="shared" ref="U44:U45" si="183">T44</f>
        <v>0</v>
      </c>
      <c r="V44" s="31">
        <f t="shared" ref="V44:V45" si="184">U44</f>
        <v>0</v>
      </c>
      <c r="W44" s="31">
        <f t="shared" ref="W44:W45" si="185">V44</f>
        <v>0</v>
      </c>
      <c r="X44" s="31">
        <f t="shared" ref="X44:X45" si="186">W44</f>
        <v>0</v>
      </c>
      <c r="Y44" s="31">
        <f t="shared" ref="Y44:Y45" si="187">X44</f>
        <v>0</v>
      </c>
      <c r="Z44" s="31">
        <f t="shared" ref="Z44:Z45" si="188">Y44</f>
        <v>0</v>
      </c>
      <c r="AA44" s="31">
        <f t="shared" ref="AA44:AA45" si="189">Z44</f>
        <v>0</v>
      </c>
      <c r="AB44" s="31">
        <f t="shared" ref="AB44:AB45" si="190">AA44</f>
        <v>0</v>
      </c>
      <c r="AC44" s="31">
        <f t="shared" ref="AC44:AC45" si="191">AB44</f>
        <v>0</v>
      </c>
      <c r="AD44" s="31">
        <f t="shared" ref="AD44:AD45" si="192">AC44</f>
        <v>0</v>
      </c>
      <c r="AE44" s="39">
        <f t="shared" ref="AE44" si="193">AD44</f>
        <v>0</v>
      </c>
      <c r="AF44" s="31">
        <f t="shared" ref="AF44" si="194">AE44</f>
        <v>0</v>
      </c>
      <c r="AG44" s="31">
        <f t="shared" ref="AG44:AG45" si="195">AF44</f>
        <v>0</v>
      </c>
      <c r="AH44" s="31">
        <f t="shared" ref="AH44:AH45" si="196">AG44</f>
        <v>0</v>
      </c>
      <c r="AI44" s="31">
        <f t="shared" ref="AI44:AI45" si="197">AH44</f>
        <v>0</v>
      </c>
      <c r="AJ44" s="31">
        <f t="shared" ref="AJ44:AJ45" si="198">AI44</f>
        <v>0</v>
      </c>
      <c r="AK44" s="31">
        <f t="shared" ref="AK44:AK45" si="199">AJ44</f>
        <v>0</v>
      </c>
      <c r="AL44" s="31">
        <f t="shared" ref="AL44:AL45" si="200">AK44</f>
        <v>0</v>
      </c>
      <c r="AM44" s="31">
        <f t="shared" ref="AM44:AM45" si="201">AL44</f>
        <v>0</v>
      </c>
      <c r="AN44" s="31">
        <f t="shared" ref="AN44:AN45" si="202">AM44</f>
        <v>0</v>
      </c>
      <c r="AO44" s="31">
        <f t="shared" ref="AO44:AO45" si="203">AN44</f>
        <v>0</v>
      </c>
      <c r="AP44" s="31">
        <f t="shared" ref="AP44:AP45" si="204">AO44</f>
        <v>0</v>
      </c>
      <c r="AQ44" s="39">
        <f t="shared" ref="AQ44" si="205">AP44</f>
        <v>0</v>
      </c>
      <c r="AR44" s="31">
        <f t="shared" ref="AR44" si="206">AQ44</f>
        <v>0</v>
      </c>
      <c r="AS44" s="31">
        <f t="shared" ref="AS44:AS45" si="207">AR44</f>
        <v>0</v>
      </c>
      <c r="AT44" s="31">
        <f t="shared" ref="AT44:AT45" si="208">AS44</f>
        <v>0</v>
      </c>
      <c r="AU44" s="31">
        <f t="shared" ref="AU44:AU45" si="209">AT44</f>
        <v>0</v>
      </c>
      <c r="AV44" s="31">
        <f t="shared" ref="AV44:AV45" si="210">AU44</f>
        <v>0</v>
      </c>
      <c r="AW44" s="31">
        <f t="shared" ref="AW44:AW45" si="211">AV44</f>
        <v>0</v>
      </c>
      <c r="AX44" s="31">
        <f t="shared" ref="AX44:AX45" si="212">AW44</f>
        <v>0</v>
      </c>
      <c r="AY44" s="31">
        <f t="shared" ref="AY44:AY45" si="213">AX44</f>
        <v>0</v>
      </c>
      <c r="AZ44" s="31">
        <f t="shared" ref="AZ44:AZ45" si="214">AY44</f>
        <v>0</v>
      </c>
      <c r="BA44" s="31">
        <f t="shared" ref="BA44:BA45" si="215">AZ44</f>
        <v>0</v>
      </c>
      <c r="BB44" s="31">
        <f t="shared" ref="BB44:BB45" si="216">BA44</f>
        <v>0</v>
      </c>
      <c r="BC44" s="39">
        <f t="shared" ref="BC44" si="217">BB44</f>
        <v>0</v>
      </c>
      <c r="BD44" s="31">
        <f t="shared" ref="BD44" si="218">BC44</f>
        <v>0</v>
      </c>
      <c r="BE44" s="31">
        <f t="shared" ref="BE44:BE45" si="219">BD44</f>
        <v>0</v>
      </c>
      <c r="BF44" s="31">
        <f t="shared" ref="BF44:BF45" si="220">BE44</f>
        <v>0</v>
      </c>
      <c r="BG44" s="31">
        <f t="shared" ref="BG44:BG45" si="221">BF44</f>
        <v>0</v>
      </c>
      <c r="BH44" s="31">
        <f t="shared" ref="BH44:BH45" si="222">BG44</f>
        <v>0</v>
      </c>
      <c r="BI44" s="31">
        <f t="shared" ref="BI44:BI45" si="223">BH44</f>
        <v>0</v>
      </c>
      <c r="BJ44" s="31">
        <f t="shared" ref="BJ44:BJ45" si="224">BI44</f>
        <v>0</v>
      </c>
      <c r="BK44" s="31">
        <f t="shared" ref="BK44:BK45" si="225">BJ44</f>
        <v>0</v>
      </c>
      <c r="BL44" s="31">
        <f t="shared" ref="BL44:BL45" si="226">BK44</f>
        <v>0</v>
      </c>
      <c r="BM44" s="31">
        <f t="shared" ref="BM44:BM45" si="227">BL44</f>
        <v>0</v>
      </c>
      <c r="BN44" s="40">
        <f t="shared" ref="BN44:BN45" si="228">BM44</f>
        <v>0</v>
      </c>
      <c r="BO44" t="s">
        <v>29</v>
      </c>
    </row>
    <row r="45" spans="1:67" s="81" customFormat="1" x14ac:dyDescent="0.3">
      <c r="B45" s="81" t="s">
        <v>96</v>
      </c>
      <c r="D45" s="82"/>
      <c r="E45" s="83" t="s">
        <v>14</v>
      </c>
      <c r="F45" s="83"/>
      <c r="G45" s="85">
        <v>2.2883020343160684E-2</v>
      </c>
      <c r="H45" s="91">
        <f>G45</f>
        <v>2.2883020343160684E-2</v>
      </c>
      <c r="I45" s="91">
        <f t="shared" si="171"/>
        <v>2.2883020343160684E-2</v>
      </c>
      <c r="J45" s="91">
        <f t="shared" si="172"/>
        <v>2.2883020343160684E-2</v>
      </c>
      <c r="K45" s="91">
        <f t="shared" si="173"/>
        <v>2.2883020343160684E-2</v>
      </c>
      <c r="L45" s="91">
        <f t="shared" si="174"/>
        <v>2.2883020343160684E-2</v>
      </c>
      <c r="M45" s="91">
        <f t="shared" si="175"/>
        <v>2.2883020343160684E-2</v>
      </c>
      <c r="N45" s="91">
        <f t="shared" si="176"/>
        <v>2.2883020343160684E-2</v>
      </c>
      <c r="O45" s="91">
        <f t="shared" si="177"/>
        <v>2.2883020343160684E-2</v>
      </c>
      <c r="P45" s="91">
        <f t="shared" si="178"/>
        <v>2.2883020343160684E-2</v>
      </c>
      <c r="Q45" s="91">
        <f t="shared" si="179"/>
        <v>2.2883020343160684E-2</v>
      </c>
      <c r="R45" s="91">
        <f t="shared" si="180"/>
        <v>2.2883020343160684E-2</v>
      </c>
      <c r="S45" s="88">
        <v>2.0139999434725216E-2</v>
      </c>
      <c r="T45" s="92">
        <f>S45</f>
        <v>2.0139999434725216E-2</v>
      </c>
      <c r="U45" s="92">
        <f t="shared" si="183"/>
        <v>2.0139999434725216E-2</v>
      </c>
      <c r="V45" s="92">
        <f t="shared" si="184"/>
        <v>2.0139999434725216E-2</v>
      </c>
      <c r="W45" s="92">
        <f t="shared" si="185"/>
        <v>2.0139999434725216E-2</v>
      </c>
      <c r="X45" s="92">
        <f t="shared" si="186"/>
        <v>2.0139999434725216E-2</v>
      </c>
      <c r="Y45" s="92">
        <f t="shared" si="187"/>
        <v>2.0139999434725216E-2</v>
      </c>
      <c r="Z45" s="92">
        <f t="shared" si="188"/>
        <v>2.0139999434725216E-2</v>
      </c>
      <c r="AA45" s="92">
        <f t="shared" si="189"/>
        <v>2.0139999434725216E-2</v>
      </c>
      <c r="AB45" s="92">
        <f t="shared" si="190"/>
        <v>2.0139999434725216E-2</v>
      </c>
      <c r="AC45" s="92">
        <f t="shared" si="191"/>
        <v>2.0139999434725216E-2</v>
      </c>
      <c r="AD45" s="92">
        <f t="shared" si="192"/>
        <v>2.0139999434725216E-2</v>
      </c>
      <c r="AE45" s="88">
        <v>1.7396978526289745E-2</v>
      </c>
      <c r="AF45" s="92">
        <f>AE45</f>
        <v>1.7396978526289745E-2</v>
      </c>
      <c r="AG45" s="92">
        <f t="shared" si="195"/>
        <v>1.7396978526289745E-2</v>
      </c>
      <c r="AH45" s="92">
        <f t="shared" si="196"/>
        <v>1.7396978526289745E-2</v>
      </c>
      <c r="AI45" s="92">
        <f t="shared" si="197"/>
        <v>1.7396978526289745E-2</v>
      </c>
      <c r="AJ45" s="92">
        <f t="shared" si="198"/>
        <v>1.7396978526289745E-2</v>
      </c>
      <c r="AK45" s="92">
        <f t="shared" si="199"/>
        <v>1.7396978526289745E-2</v>
      </c>
      <c r="AL45" s="92">
        <f t="shared" si="200"/>
        <v>1.7396978526289745E-2</v>
      </c>
      <c r="AM45" s="92">
        <f t="shared" si="201"/>
        <v>1.7396978526289745E-2</v>
      </c>
      <c r="AN45" s="92">
        <f t="shared" si="202"/>
        <v>1.7396978526289745E-2</v>
      </c>
      <c r="AO45" s="92">
        <f t="shared" si="203"/>
        <v>1.7396978526289745E-2</v>
      </c>
      <c r="AP45" s="92">
        <f t="shared" si="204"/>
        <v>1.7396978526289745E-2</v>
      </c>
      <c r="AQ45" s="88">
        <v>1.4653957617854272E-2</v>
      </c>
      <c r="AR45" s="92">
        <f>AQ45</f>
        <v>1.4653957617854272E-2</v>
      </c>
      <c r="AS45" s="92">
        <f t="shared" si="207"/>
        <v>1.4653957617854272E-2</v>
      </c>
      <c r="AT45" s="92">
        <f t="shared" si="208"/>
        <v>1.4653957617854272E-2</v>
      </c>
      <c r="AU45" s="92">
        <f t="shared" si="209"/>
        <v>1.4653957617854272E-2</v>
      </c>
      <c r="AV45" s="92">
        <f t="shared" si="210"/>
        <v>1.4653957617854272E-2</v>
      </c>
      <c r="AW45" s="92">
        <f t="shared" si="211"/>
        <v>1.4653957617854272E-2</v>
      </c>
      <c r="AX45" s="92">
        <f t="shared" si="212"/>
        <v>1.4653957617854272E-2</v>
      </c>
      <c r="AY45" s="92">
        <f t="shared" si="213"/>
        <v>1.4653957617854272E-2</v>
      </c>
      <c r="AZ45" s="92">
        <f t="shared" si="214"/>
        <v>1.4653957617854272E-2</v>
      </c>
      <c r="BA45" s="92">
        <f t="shared" si="215"/>
        <v>1.4653957617854272E-2</v>
      </c>
      <c r="BB45" s="92">
        <f t="shared" si="216"/>
        <v>1.4653957617854272E-2</v>
      </c>
      <c r="BC45" s="88">
        <v>1.1910936709418802E-2</v>
      </c>
      <c r="BD45" s="92">
        <f>BC45</f>
        <v>1.1910936709418802E-2</v>
      </c>
      <c r="BE45" s="92">
        <f t="shared" si="219"/>
        <v>1.1910936709418802E-2</v>
      </c>
      <c r="BF45" s="92">
        <f t="shared" si="220"/>
        <v>1.1910936709418802E-2</v>
      </c>
      <c r="BG45" s="92">
        <f t="shared" si="221"/>
        <v>1.1910936709418802E-2</v>
      </c>
      <c r="BH45" s="92">
        <f t="shared" si="222"/>
        <v>1.1910936709418802E-2</v>
      </c>
      <c r="BI45" s="92">
        <f t="shared" si="223"/>
        <v>1.1910936709418802E-2</v>
      </c>
      <c r="BJ45" s="92">
        <f t="shared" si="224"/>
        <v>1.1910936709418802E-2</v>
      </c>
      <c r="BK45" s="92">
        <f t="shared" si="225"/>
        <v>1.1910936709418802E-2</v>
      </c>
      <c r="BL45" s="92">
        <f t="shared" si="226"/>
        <v>1.1910936709418802E-2</v>
      </c>
      <c r="BM45" s="92">
        <f t="shared" si="227"/>
        <v>1.1910936709418802E-2</v>
      </c>
      <c r="BN45" s="92">
        <f t="shared" si="228"/>
        <v>1.1910936709418802E-2</v>
      </c>
    </row>
    <row r="46" spans="1:67" x14ac:dyDescent="0.3">
      <c r="B46" t="s">
        <v>21</v>
      </c>
      <c r="D46" s="5"/>
      <c r="E46" s="22"/>
      <c r="F46" s="22"/>
      <c r="G46" s="43">
        <f>G$45*($B$6*$B$5*$B$4*$B$9)</f>
        <v>206301.86990376515</v>
      </c>
      <c r="H46" s="33">
        <f t="shared" ref="H46:BN46" si="229">H$45*($B$6*$B$5*$B$4*$B$9)</f>
        <v>206301.86990376515</v>
      </c>
      <c r="I46" s="33">
        <f t="shared" si="229"/>
        <v>206301.86990376515</v>
      </c>
      <c r="J46" s="33">
        <f t="shared" si="229"/>
        <v>206301.86990376515</v>
      </c>
      <c r="K46" s="33">
        <f t="shared" si="229"/>
        <v>206301.86990376515</v>
      </c>
      <c r="L46" s="33">
        <f t="shared" si="229"/>
        <v>206301.86990376515</v>
      </c>
      <c r="M46" s="33">
        <f t="shared" si="229"/>
        <v>206301.86990376515</v>
      </c>
      <c r="N46" s="33">
        <f t="shared" si="229"/>
        <v>206301.86990376515</v>
      </c>
      <c r="O46" s="33">
        <f t="shared" si="229"/>
        <v>206301.86990376515</v>
      </c>
      <c r="P46" s="33">
        <f t="shared" si="229"/>
        <v>206301.86990376515</v>
      </c>
      <c r="Q46" s="33">
        <f t="shared" si="229"/>
        <v>206301.86990376515</v>
      </c>
      <c r="R46" s="33">
        <f t="shared" si="229"/>
        <v>206301.86990376515</v>
      </c>
      <c r="S46" s="43">
        <f t="shared" si="229"/>
        <v>181572.1649037652</v>
      </c>
      <c r="T46" s="33">
        <f t="shared" si="229"/>
        <v>181572.1649037652</v>
      </c>
      <c r="U46" s="33">
        <f t="shared" si="229"/>
        <v>181572.1649037652</v>
      </c>
      <c r="V46" s="33">
        <f t="shared" si="229"/>
        <v>181572.1649037652</v>
      </c>
      <c r="W46" s="33">
        <f t="shared" si="229"/>
        <v>181572.1649037652</v>
      </c>
      <c r="X46" s="33">
        <f t="shared" si="229"/>
        <v>181572.1649037652</v>
      </c>
      <c r="Y46" s="33">
        <f t="shared" si="229"/>
        <v>181572.1649037652</v>
      </c>
      <c r="Z46" s="33">
        <f t="shared" si="229"/>
        <v>181572.1649037652</v>
      </c>
      <c r="AA46" s="33">
        <f t="shared" si="229"/>
        <v>181572.1649037652</v>
      </c>
      <c r="AB46" s="33">
        <f t="shared" si="229"/>
        <v>181572.1649037652</v>
      </c>
      <c r="AC46" s="33">
        <f t="shared" si="229"/>
        <v>181572.1649037652</v>
      </c>
      <c r="AD46" s="33">
        <f t="shared" si="229"/>
        <v>181572.1649037652</v>
      </c>
      <c r="AE46" s="43">
        <f t="shared" si="229"/>
        <v>156842.45990376521</v>
      </c>
      <c r="AF46" s="33">
        <f t="shared" si="229"/>
        <v>156842.45990376521</v>
      </c>
      <c r="AG46" s="33">
        <f t="shared" si="229"/>
        <v>156842.45990376521</v>
      </c>
      <c r="AH46" s="33">
        <f t="shared" si="229"/>
        <v>156842.45990376521</v>
      </c>
      <c r="AI46" s="33">
        <f t="shared" si="229"/>
        <v>156842.45990376521</v>
      </c>
      <c r="AJ46" s="33">
        <f t="shared" si="229"/>
        <v>156842.45990376521</v>
      </c>
      <c r="AK46" s="33">
        <f t="shared" si="229"/>
        <v>156842.45990376521</v>
      </c>
      <c r="AL46" s="33">
        <f t="shared" si="229"/>
        <v>156842.45990376521</v>
      </c>
      <c r="AM46" s="33">
        <f t="shared" si="229"/>
        <v>156842.45990376521</v>
      </c>
      <c r="AN46" s="33">
        <f t="shared" si="229"/>
        <v>156842.45990376521</v>
      </c>
      <c r="AO46" s="33">
        <f t="shared" si="229"/>
        <v>156842.45990376521</v>
      </c>
      <c r="AP46" s="33">
        <f t="shared" si="229"/>
        <v>156842.45990376521</v>
      </c>
      <c r="AQ46" s="43">
        <f t="shared" si="229"/>
        <v>132112.75490376519</v>
      </c>
      <c r="AR46" s="33">
        <f t="shared" si="229"/>
        <v>132112.75490376519</v>
      </c>
      <c r="AS46" s="33">
        <f t="shared" si="229"/>
        <v>132112.75490376519</v>
      </c>
      <c r="AT46" s="33">
        <f t="shared" si="229"/>
        <v>132112.75490376519</v>
      </c>
      <c r="AU46" s="33">
        <f t="shared" si="229"/>
        <v>132112.75490376519</v>
      </c>
      <c r="AV46" s="33">
        <f t="shared" si="229"/>
        <v>132112.75490376519</v>
      </c>
      <c r="AW46" s="33">
        <f t="shared" si="229"/>
        <v>132112.75490376519</v>
      </c>
      <c r="AX46" s="33">
        <f t="shared" si="229"/>
        <v>132112.75490376519</v>
      </c>
      <c r="AY46" s="33">
        <f t="shared" si="229"/>
        <v>132112.75490376519</v>
      </c>
      <c r="AZ46" s="33">
        <f t="shared" si="229"/>
        <v>132112.75490376519</v>
      </c>
      <c r="BA46" s="33">
        <f t="shared" si="229"/>
        <v>132112.75490376519</v>
      </c>
      <c r="BB46" s="33">
        <f t="shared" si="229"/>
        <v>132112.75490376519</v>
      </c>
      <c r="BC46" s="43">
        <f t="shared" si="229"/>
        <v>107383.0499037652</v>
      </c>
      <c r="BD46" s="33">
        <f t="shared" si="229"/>
        <v>107383.0499037652</v>
      </c>
      <c r="BE46" s="33">
        <f t="shared" si="229"/>
        <v>107383.0499037652</v>
      </c>
      <c r="BF46" s="33">
        <f t="shared" si="229"/>
        <v>107383.0499037652</v>
      </c>
      <c r="BG46" s="33">
        <f t="shared" si="229"/>
        <v>107383.0499037652</v>
      </c>
      <c r="BH46" s="33">
        <f t="shared" si="229"/>
        <v>107383.0499037652</v>
      </c>
      <c r="BI46" s="33">
        <f t="shared" si="229"/>
        <v>107383.0499037652</v>
      </c>
      <c r="BJ46" s="33">
        <f t="shared" si="229"/>
        <v>107383.0499037652</v>
      </c>
      <c r="BK46" s="33">
        <f t="shared" si="229"/>
        <v>107383.0499037652</v>
      </c>
      <c r="BL46" s="33">
        <f t="shared" si="229"/>
        <v>107383.0499037652</v>
      </c>
      <c r="BM46" s="33">
        <f t="shared" si="229"/>
        <v>107383.0499037652</v>
      </c>
      <c r="BN46" s="44">
        <f t="shared" si="229"/>
        <v>107383.0499037652</v>
      </c>
    </row>
    <row r="47" spans="1:67" x14ac:dyDescent="0.3">
      <c r="B47" t="s">
        <v>12</v>
      </c>
      <c r="D47" s="5"/>
      <c r="G47" s="75">
        <f>G18</f>
        <v>0.5</v>
      </c>
      <c r="H47" s="84">
        <f t="shared" ref="H47:BN47" si="230">H18</f>
        <v>0.5</v>
      </c>
      <c r="I47" s="84">
        <f t="shared" si="230"/>
        <v>0.5</v>
      </c>
      <c r="J47" s="84">
        <f t="shared" si="230"/>
        <v>0.5</v>
      </c>
      <c r="K47" s="84">
        <f t="shared" si="230"/>
        <v>0.5</v>
      </c>
      <c r="L47" s="84">
        <f t="shared" si="230"/>
        <v>0.5</v>
      </c>
      <c r="M47" s="84">
        <f t="shared" si="230"/>
        <v>0.5</v>
      </c>
      <c r="N47" s="84">
        <f t="shared" si="230"/>
        <v>0.5</v>
      </c>
      <c r="O47" s="84">
        <f t="shared" si="230"/>
        <v>0.5</v>
      </c>
      <c r="P47" s="84">
        <f t="shared" si="230"/>
        <v>0.5</v>
      </c>
      <c r="Q47" s="84">
        <f t="shared" si="230"/>
        <v>0.5</v>
      </c>
      <c r="R47" s="84">
        <f t="shared" si="230"/>
        <v>0.5</v>
      </c>
      <c r="S47" s="75">
        <f t="shared" si="230"/>
        <v>0.4</v>
      </c>
      <c r="T47" s="84">
        <f t="shared" si="230"/>
        <v>0.4</v>
      </c>
      <c r="U47" s="84">
        <f t="shared" si="230"/>
        <v>0.4</v>
      </c>
      <c r="V47" s="84">
        <f t="shared" si="230"/>
        <v>0.4</v>
      </c>
      <c r="W47" s="84">
        <f t="shared" si="230"/>
        <v>0.4</v>
      </c>
      <c r="X47" s="84">
        <f t="shared" si="230"/>
        <v>0.4</v>
      </c>
      <c r="Y47" s="84">
        <f t="shared" si="230"/>
        <v>0.4</v>
      </c>
      <c r="Z47" s="84">
        <f t="shared" si="230"/>
        <v>0.4</v>
      </c>
      <c r="AA47" s="84">
        <f t="shared" si="230"/>
        <v>0.4</v>
      </c>
      <c r="AB47" s="84">
        <f t="shared" si="230"/>
        <v>0.4</v>
      </c>
      <c r="AC47" s="84">
        <f t="shared" si="230"/>
        <v>0.4</v>
      </c>
      <c r="AD47" s="84">
        <f t="shared" si="230"/>
        <v>0.4</v>
      </c>
      <c r="AE47" s="75">
        <f t="shared" si="230"/>
        <v>0.3</v>
      </c>
      <c r="AF47" s="84">
        <f t="shared" si="230"/>
        <v>0.3</v>
      </c>
      <c r="AG47" s="84">
        <f t="shared" si="230"/>
        <v>0.3</v>
      </c>
      <c r="AH47" s="84">
        <f t="shared" si="230"/>
        <v>0.3</v>
      </c>
      <c r="AI47" s="84">
        <f t="shared" si="230"/>
        <v>0.3</v>
      </c>
      <c r="AJ47" s="84">
        <f t="shared" si="230"/>
        <v>0.3</v>
      </c>
      <c r="AK47" s="84">
        <f t="shared" si="230"/>
        <v>0.3</v>
      </c>
      <c r="AL47" s="84">
        <f t="shared" si="230"/>
        <v>0.3</v>
      </c>
      <c r="AM47" s="84">
        <f t="shared" si="230"/>
        <v>0.3</v>
      </c>
      <c r="AN47" s="84">
        <f t="shared" si="230"/>
        <v>0.3</v>
      </c>
      <c r="AO47" s="84">
        <f t="shared" si="230"/>
        <v>0.3</v>
      </c>
      <c r="AP47" s="84">
        <f t="shared" si="230"/>
        <v>0.3</v>
      </c>
      <c r="AQ47" s="75">
        <f t="shared" si="230"/>
        <v>0.2</v>
      </c>
      <c r="AR47" s="84">
        <f t="shared" si="230"/>
        <v>0.2</v>
      </c>
      <c r="AS47" s="84">
        <f t="shared" si="230"/>
        <v>0.2</v>
      </c>
      <c r="AT47" s="84">
        <f t="shared" si="230"/>
        <v>0.2</v>
      </c>
      <c r="AU47" s="84">
        <f t="shared" si="230"/>
        <v>0.2</v>
      </c>
      <c r="AV47" s="84">
        <f t="shared" si="230"/>
        <v>0.2</v>
      </c>
      <c r="AW47" s="84">
        <f t="shared" si="230"/>
        <v>0.2</v>
      </c>
      <c r="AX47" s="84">
        <f t="shared" si="230"/>
        <v>0.2</v>
      </c>
      <c r="AY47" s="84">
        <f t="shared" si="230"/>
        <v>0.2</v>
      </c>
      <c r="AZ47" s="84">
        <f t="shared" si="230"/>
        <v>0.2</v>
      </c>
      <c r="BA47" s="84">
        <f t="shared" si="230"/>
        <v>0.2</v>
      </c>
      <c r="BB47" s="84">
        <f t="shared" si="230"/>
        <v>0.2</v>
      </c>
      <c r="BC47" s="75">
        <f t="shared" si="230"/>
        <v>0.1</v>
      </c>
      <c r="BD47" s="84">
        <f t="shared" si="230"/>
        <v>0.1</v>
      </c>
      <c r="BE47" s="84">
        <f t="shared" si="230"/>
        <v>0.1</v>
      </c>
      <c r="BF47" s="84">
        <f t="shared" si="230"/>
        <v>0.1</v>
      </c>
      <c r="BG47" s="84">
        <f t="shared" si="230"/>
        <v>0.1</v>
      </c>
      <c r="BH47" s="84">
        <f t="shared" si="230"/>
        <v>0.1</v>
      </c>
      <c r="BI47" s="84">
        <f t="shared" si="230"/>
        <v>0.1</v>
      </c>
      <c r="BJ47" s="84">
        <f t="shared" si="230"/>
        <v>0.1</v>
      </c>
      <c r="BK47" s="84">
        <f t="shared" si="230"/>
        <v>0.1</v>
      </c>
      <c r="BL47" s="84">
        <f t="shared" si="230"/>
        <v>0.1</v>
      </c>
      <c r="BM47" s="84">
        <f t="shared" si="230"/>
        <v>0.1</v>
      </c>
      <c r="BN47" s="86">
        <f t="shared" si="230"/>
        <v>0.1</v>
      </c>
    </row>
    <row r="48" spans="1:67" x14ac:dyDescent="0.3">
      <c r="B48" t="s">
        <v>22</v>
      </c>
      <c r="D48" s="4"/>
      <c r="G48" s="3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3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3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3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3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38"/>
    </row>
    <row r="49" spans="1:66" x14ac:dyDescent="0.3">
      <c r="B49" s="69" t="s">
        <v>0</v>
      </c>
      <c r="D49" s="71">
        <f>D20</f>
        <v>8.9499999999999993</v>
      </c>
      <c r="E49" s="22" t="s">
        <v>19</v>
      </c>
      <c r="G49" s="48">
        <f>$D49*$B$6*(1-G47)</f>
        <v>58174.999999999993</v>
      </c>
      <c r="H49" s="49">
        <f t="shared" ref="H49:BN49" si="231">$D49*$B$6*(1-H47)</f>
        <v>58174.999999999993</v>
      </c>
      <c r="I49" s="49">
        <f t="shared" si="231"/>
        <v>58174.999999999993</v>
      </c>
      <c r="J49" s="49">
        <f t="shared" si="231"/>
        <v>58174.999999999993</v>
      </c>
      <c r="K49" s="49">
        <f t="shared" si="231"/>
        <v>58174.999999999993</v>
      </c>
      <c r="L49" s="49">
        <f t="shared" si="231"/>
        <v>58174.999999999993</v>
      </c>
      <c r="M49" s="49">
        <f t="shared" si="231"/>
        <v>58174.999999999993</v>
      </c>
      <c r="N49" s="49">
        <f t="shared" si="231"/>
        <v>58174.999999999993</v>
      </c>
      <c r="O49" s="49">
        <f t="shared" si="231"/>
        <v>58174.999999999993</v>
      </c>
      <c r="P49" s="49">
        <f t="shared" si="231"/>
        <v>58174.999999999993</v>
      </c>
      <c r="Q49" s="49">
        <f t="shared" si="231"/>
        <v>58174.999999999993</v>
      </c>
      <c r="R49" s="49">
        <f t="shared" si="231"/>
        <v>58174.999999999993</v>
      </c>
      <c r="S49" s="48">
        <f t="shared" si="231"/>
        <v>69809.999999999985</v>
      </c>
      <c r="T49" s="49">
        <f t="shared" si="231"/>
        <v>69809.999999999985</v>
      </c>
      <c r="U49" s="49">
        <f t="shared" si="231"/>
        <v>69809.999999999985</v>
      </c>
      <c r="V49" s="49">
        <f t="shared" si="231"/>
        <v>69809.999999999985</v>
      </c>
      <c r="W49" s="49">
        <f t="shared" si="231"/>
        <v>69809.999999999985</v>
      </c>
      <c r="X49" s="49">
        <f t="shared" si="231"/>
        <v>69809.999999999985</v>
      </c>
      <c r="Y49" s="49">
        <f t="shared" si="231"/>
        <v>69809.999999999985</v>
      </c>
      <c r="Z49" s="49">
        <f t="shared" si="231"/>
        <v>69809.999999999985</v>
      </c>
      <c r="AA49" s="49">
        <f t="shared" si="231"/>
        <v>69809.999999999985</v>
      </c>
      <c r="AB49" s="49">
        <f t="shared" si="231"/>
        <v>69809.999999999985</v>
      </c>
      <c r="AC49" s="49">
        <f t="shared" si="231"/>
        <v>69809.999999999985</v>
      </c>
      <c r="AD49" s="49">
        <f t="shared" si="231"/>
        <v>69809.999999999985</v>
      </c>
      <c r="AE49" s="48">
        <f t="shared" si="231"/>
        <v>81444.999999999985</v>
      </c>
      <c r="AF49" s="49">
        <f t="shared" si="231"/>
        <v>81444.999999999985</v>
      </c>
      <c r="AG49" s="49">
        <f t="shared" si="231"/>
        <v>81444.999999999985</v>
      </c>
      <c r="AH49" s="49">
        <f t="shared" si="231"/>
        <v>81444.999999999985</v>
      </c>
      <c r="AI49" s="49">
        <f t="shared" si="231"/>
        <v>81444.999999999985</v>
      </c>
      <c r="AJ49" s="49">
        <f t="shared" si="231"/>
        <v>81444.999999999985</v>
      </c>
      <c r="AK49" s="49">
        <f t="shared" si="231"/>
        <v>81444.999999999985</v>
      </c>
      <c r="AL49" s="49">
        <f t="shared" si="231"/>
        <v>81444.999999999985</v>
      </c>
      <c r="AM49" s="49">
        <f t="shared" si="231"/>
        <v>81444.999999999985</v>
      </c>
      <c r="AN49" s="49">
        <f t="shared" si="231"/>
        <v>81444.999999999985</v>
      </c>
      <c r="AO49" s="49">
        <f t="shared" si="231"/>
        <v>81444.999999999985</v>
      </c>
      <c r="AP49" s="49">
        <f t="shared" si="231"/>
        <v>81444.999999999985</v>
      </c>
      <c r="AQ49" s="48">
        <f t="shared" si="231"/>
        <v>93080</v>
      </c>
      <c r="AR49" s="49">
        <f t="shared" si="231"/>
        <v>93080</v>
      </c>
      <c r="AS49" s="49">
        <f t="shared" si="231"/>
        <v>93080</v>
      </c>
      <c r="AT49" s="49">
        <f t="shared" si="231"/>
        <v>93080</v>
      </c>
      <c r="AU49" s="49">
        <f t="shared" si="231"/>
        <v>93080</v>
      </c>
      <c r="AV49" s="49">
        <f t="shared" si="231"/>
        <v>93080</v>
      </c>
      <c r="AW49" s="49">
        <f t="shared" si="231"/>
        <v>93080</v>
      </c>
      <c r="AX49" s="49">
        <f t="shared" si="231"/>
        <v>93080</v>
      </c>
      <c r="AY49" s="49">
        <f t="shared" si="231"/>
        <v>93080</v>
      </c>
      <c r="AZ49" s="49">
        <f t="shared" si="231"/>
        <v>93080</v>
      </c>
      <c r="BA49" s="49">
        <f t="shared" si="231"/>
        <v>93080</v>
      </c>
      <c r="BB49" s="49">
        <f t="shared" si="231"/>
        <v>93080</v>
      </c>
      <c r="BC49" s="48">
        <f t="shared" si="231"/>
        <v>104714.99999999999</v>
      </c>
      <c r="BD49" s="49">
        <f t="shared" si="231"/>
        <v>104714.99999999999</v>
      </c>
      <c r="BE49" s="49">
        <f t="shared" si="231"/>
        <v>104714.99999999999</v>
      </c>
      <c r="BF49" s="49">
        <f t="shared" si="231"/>
        <v>104714.99999999999</v>
      </c>
      <c r="BG49" s="49">
        <f t="shared" si="231"/>
        <v>104714.99999999999</v>
      </c>
      <c r="BH49" s="49">
        <f t="shared" si="231"/>
        <v>104714.99999999999</v>
      </c>
      <c r="BI49" s="49">
        <f t="shared" si="231"/>
        <v>104714.99999999999</v>
      </c>
      <c r="BJ49" s="49">
        <f t="shared" si="231"/>
        <v>104714.99999999999</v>
      </c>
      <c r="BK49" s="49">
        <f t="shared" si="231"/>
        <v>104714.99999999999</v>
      </c>
      <c r="BL49" s="49">
        <f t="shared" si="231"/>
        <v>104714.99999999999</v>
      </c>
      <c r="BM49" s="49">
        <f t="shared" si="231"/>
        <v>104714.99999999999</v>
      </c>
      <c r="BN49" s="50">
        <f t="shared" si="231"/>
        <v>104714.99999999999</v>
      </c>
    </row>
    <row r="50" spans="1:66" x14ac:dyDescent="0.3">
      <c r="B50" s="69" t="s">
        <v>1</v>
      </c>
      <c r="D50" s="71">
        <f t="shared" ref="D50:D51" si="232">D21</f>
        <v>7.19</v>
      </c>
      <c r="E50" s="22" t="s">
        <v>19</v>
      </c>
      <c r="G50" s="48">
        <f>$D50*$B$7*(1-G47)</f>
        <v>46735</v>
      </c>
      <c r="H50" s="49">
        <f t="shared" ref="H50:BN50" si="233">$D50*$B$7*(1-H47)</f>
        <v>46735</v>
      </c>
      <c r="I50" s="49">
        <f t="shared" si="233"/>
        <v>46735</v>
      </c>
      <c r="J50" s="49">
        <f t="shared" si="233"/>
        <v>46735</v>
      </c>
      <c r="K50" s="49">
        <f t="shared" si="233"/>
        <v>46735</v>
      </c>
      <c r="L50" s="49">
        <f t="shared" si="233"/>
        <v>46735</v>
      </c>
      <c r="M50" s="49">
        <f t="shared" si="233"/>
        <v>46735</v>
      </c>
      <c r="N50" s="49">
        <f t="shared" si="233"/>
        <v>46735</v>
      </c>
      <c r="O50" s="49">
        <f t="shared" si="233"/>
        <v>46735</v>
      </c>
      <c r="P50" s="49">
        <f t="shared" si="233"/>
        <v>46735</v>
      </c>
      <c r="Q50" s="49">
        <f t="shared" si="233"/>
        <v>46735</v>
      </c>
      <c r="R50" s="49">
        <f t="shared" si="233"/>
        <v>46735</v>
      </c>
      <c r="S50" s="48">
        <f t="shared" si="233"/>
        <v>56082</v>
      </c>
      <c r="T50" s="49">
        <f t="shared" si="233"/>
        <v>56082</v>
      </c>
      <c r="U50" s="49">
        <f t="shared" si="233"/>
        <v>56082</v>
      </c>
      <c r="V50" s="49">
        <f t="shared" si="233"/>
        <v>56082</v>
      </c>
      <c r="W50" s="49">
        <f t="shared" si="233"/>
        <v>56082</v>
      </c>
      <c r="X50" s="49">
        <f t="shared" si="233"/>
        <v>56082</v>
      </c>
      <c r="Y50" s="49">
        <f t="shared" si="233"/>
        <v>56082</v>
      </c>
      <c r="Z50" s="49">
        <f t="shared" si="233"/>
        <v>56082</v>
      </c>
      <c r="AA50" s="49">
        <f t="shared" si="233"/>
        <v>56082</v>
      </c>
      <c r="AB50" s="49">
        <f t="shared" si="233"/>
        <v>56082</v>
      </c>
      <c r="AC50" s="49">
        <f t="shared" si="233"/>
        <v>56082</v>
      </c>
      <c r="AD50" s="49">
        <f t="shared" si="233"/>
        <v>56082</v>
      </c>
      <c r="AE50" s="48">
        <f t="shared" si="233"/>
        <v>65428.999999999993</v>
      </c>
      <c r="AF50" s="49">
        <f t="shared" si="233"/>
        <v>65428.999999999993</v>
      </c>
      <c r="AG50" s="49">
        <f t="shared" si="233"/>
        <v>65428.999999999993</v>
      </c>
      <c r="AH50" s="49">
        <f t="shared" si="233"/>
        <v>65428.999999999993</v>
      </c>
      <c r="AI50" s="49">
        <f t="shared" si="233"/>
        <v>65428.999999999993</v>
      </c>
      <c r="AJ50" s="49">
        <f t="shared" si="233"/>
        <v>65428.999999999993</v>
      </c>
      <c r="AK50" s="49">
        <f t="shared" si="233"/>
        <v>65428.999999999993</v>
      </c>
      <c r="AL50" s="49">
        <f t="shared" si="233"/>
        <v>65428.999999999993</v>
      </c>
      <c r="AM50" s="49">
        <f t="shared" si="233"/>
        <v>65428.999999999993</v>
      </c>
      <c r="AN50" s="49">
        <f t="shared" si="233"/>
        <v>65428.999999999993</v>
      </c>
      <c r="AO50" s="49">
        <f t="shared" si="233"/>
        <v>65428.999999999993</v>
      </c>
      <c r="AP50" s="49">
        <f t="shared" si="233"/>
        <v>65428.999999999993</v>
      </c>
      <c r="AQ50" s="48">
        <f t="shared" si="233"/>
        <v>74776</v>
      </c>
      <c r="AR50" s="49">
        <f t="shared" si="233"/>
        <v>74776</v>
      </c>
      <c r="AS50" s="49">
        <f t="shared" si="233"/>
        <v>74776</v>
      </c>
      <c r="AT50" s="49">
        <f t="shared" si="233"/>
        <v>74776</v>
      </c>
      <c r="AU50" s="49">
        <f t="shared" si="233"/>
        <v>74776</v>
      </c>
      <c r="AV50" s="49">
        <f t="shared" si="233"/>
        <v>74776</v>
      </c>
      <c r="AW50" s="49">
        <f t="shared" si="233"/>
        <v>74776</v>
      </c>
      <c r="AX50" s="49">
        <f t="shared" si="233"/>
        <v>74776</v>
      </c>
      <c r="AY50" s="49">
        <f t="shared" si="233"/>
        <v>74776</v>
      </c>
      <c r="AZ50" s="49">
        <f t="shared" si="233"/>
        <v>74776</v>
      </c>
      <c r="BA50" s="49">
        <f t="shared" si="233"/>
        <v>74776</v>
      </c>
      <c r="BB50" s="49">
        <f t="shared" si="233"/>
        <v>74776</v>
      </c>
      <c r="BC50" s="48">
        <f t="shared" si="233"/>
        <v>84123</v>
      </c>
      <c r="BD50" s="49">
        <f t="shared" si="233"/>
        <v>84123</v>
      </c>
      <c r="BE50" s="49">
        <f t="shared" si="233"/>
        <v>84123</v>
      </c>
      <c r="BF50" s="49">
        <f t="shared" si="233"/>
        <v>84123</v>
      </c>
      <c r="BG50" s="49">
        <f t="shared" si="233"/>
        <v>84123</v>
      </c>
      <c r="BH50" s="49">
        <f t="shared" si="233"/>
        <v>84123</v>
      </c>
      <c r="BI50" s="49">
        <f t="shared" si="233"/>
        <v>84123</v>
      </c>
      <c r="BJ50" s="49">
        <f t="shared" si="233"/>
        <v>84123</v>
      </c>
      <c r="BK50" s="49">
        <f t="shared" si="233"/>
        <v>84123</v>
      </c>
      <c r="BL50" s="49">
        <f t="shared" si="233"/>
        <v>84123</v>
      </c>
      <c r="BM50" s="49">
        <f t="shared" si="233"/>
        <v>84123</v>
      </c>
      <c r="BN50" s="50">
        <f t="shared" si="233"/>
        <v>84123</v>
      </c>
    </row>
    <row r="51" spans="1:66" x14ac:dyDescent="0.3">
      <c r="B51" s="69" t="s">
        <v>2</v>
      </c>
      <c r="D51" s="71">
        <f t="shared" si="232"/>
        <v>2.16</v>
      </c>
      <c r="E51" s="22" t="s">
        <v>19</v>
      </c>
      <c r="G51" s="48">
        <f>$D51*$B$8*(1-G47)</f>
        <v>14040.000000000002</v>
      </c>
      <c r="H51" s="49">
        <f t="shared" ref="H51:BN51" si="234">$D51*$B$8*(1-H47)</f>
        <v>14040.000000000002</v>
      </c>
      <c r="I51" s="49">
        <f t="shared" si="234"/>
        <v>14040.000000000002</v>
      </c>
      <c r="J51" s="49">
        <f t="shared" si="234"/>
        <v>14040.000000000002</v>
      </c>
      <c r="K51" s="49">
        <f t="shared" si="234"/>
        <v>14040.000000000002</v>
      </c>
      <c r="L51" s="49">
        <f t="shared" si="234"/>
        <v>14040.000000000002</v>
      </c>
      <c r="M51" s="49">
        <f t="shared" si="234"/>
        <v>14040.000000000002</v>
      </c>
      <c r="N51" s="49">
        <f t="shared" si="234"/>
        <v>14040.000000000002</v>
      </c>
      <c r="O51" s="49">
        <f t="shared" si="234"/>
        <v>14040.000000000002</v>
      </c>
      <c r="P51" s="49">
        <f t="shared" si="234"/>
        <v>14040.000000000002</v>
      </c>
      <c r="Q51" s="49">
        <f t="shared" si="234"/>
        <v>14040.000000000002</v>
      </c>
      <c r="R51" s="49">
        <f t="shared" si="234"/>
        <v>14040.000000000002</v>
      </c>
      <c r="S51" s="48">
        <f t="shared" si="234"/>
        <v>16848</v>
      </c>
      <c r="T51" s="49">
        <f t="shared" si="234"/>
        <v>16848</v>
      </c>
      <c r="U51" s="49">
        <f t="shared" si="234"/>
        <v>16848</v>
      </c>
      <c r="V51" s="49">
        <f t="shared" si="234"/>
        <v>16848</v>
      </c>
      <c r="W51" s="49">
        <f t="shared" si="234"/>
        <v>16848</v>
      </c>
      <c r="X51" s="49">
        <f t="shared" si="234"/>
        <v>16848</v>
      </c>
      <c r="Y51" s="49">
        <f t="shared" si="234"/>
        <v>16848</v>
      </c>
      <c r="Z51" s="49">
        <f t="shared" si="234"/>
        <v>16848</v>
      </c>
      <c r="AA51" s="49">
        <f t="shared" si="234"/>
        <v>16848</v>
      </c>
      <c r="AB51" s="49">
        <f t="shared" si="234"/>
        <v>16848</v>
      </c>
      <c r="AC51" s="49">
        <f t="shared" si="234"/>
        <v>16848</v>
      </c>
      <c r="AD51" s="49">
        <f t="shared" si="234"/>
        <v>16848</v>
      </c>
      <c r="AE51" s="48">
        <f t="shared" si="234"/>
        <v>19656</v>
      </c>
      <c r="AF51" s="49">
        <f t="shared" si="234"/>
        <v>19656</v>
      </c>
      <c r="AG51" s="49">
        <f t="shared" si="234"/>
        <v>19656</v>
      </c>
      <c r="AH51" s="49">
        <f t="shared" si="234"/>
        <v>19656</v>
      </c>
      <c r="AI51" s="49">
        <f t="shared" si="234"/>
        <v>19656</v>
      </c>
      <c r="AJ51" s="49">
        <f t="shared" si="234"/>
        <v>19656</v>
      </c>
      <c r="AK51" s="49">
        <f t="shared" si="234"/>
        <v>19656</v>
      </c>
      <c r="AL51" s="49">
        <f t="shared" si="234"/>
        <v>19656</v>
      </c>
      <c r="AM51" s="49">
        <f t="shared" si="234"/>
        <v>19656</v>
      </c>
      <c r="AN51" s="49">
        <f t="shared" si="234"/>
        <v>19656</v>
      </c>
      <c r="AO51" s="49">
        <f t="shared" si="234"/>
        <v>19656</v>
      </c>
      <c r="AP51" s="49">
        <f t="shared" si="234"/>
        <v>19656</v>
      </c>
      <c r="AQ51" s="48">
        <f t="shared" si="234"/>
        <v>22464.000000000004</v>
      </c>
      <c r="AR51" s="49">
        <f t="shared" si="234"/>
        <v>22464.000000000004</v>
      </c>
      <c r="AS51" s="49">
        <f t="shared" si="234"/>
        <v>22464.000000000004</v>
      </c>
      <c r="AT51" s="49">
        <f t="shared" si="234"/>
        <v>22464.000000000004</v>
      </c>
      <c r="AU51" s="49">
        <f t="shared" si="234"/>
        <v>22464.000000000004</v>
      </c>
      <c r="AV51" s="49">
        <f t="shared" si="234"/>
        <v>22464.000000000004</v>
      </c>
      <c r="AW51" s="49">
        <f t="shared" si="234"/>
        <v>22464.000000000004</v>
      </c>
      <c r="AX51" s="49">
        <f t="shared" si="234"/>
        <v>22464.000000000004</v>
      </c>
      <c r="AY51" s="49">
        <f t="shared" si="234"/>
        <v>22464.000000000004</v>
      </c>
      <c r="AZ51" s="49">
        <f t="shared" si="234"/>
        <v>22464.000000000004</v>
      </c>
      <c r="BA51" s="49">
        <f t="shared" si="234"/>
        <v>22464.000000000004</v>
      </c>
      <c r="BB51" s="49">
        <f t="shared" si="234"/>
        <v>22464.000000000004</v>
      </c>
      <c r="BC51" s="48">
        <f t="shared" si="234"/>
        <v>25272.000000000004</v>
      </c>
      <c r="BD51" s="49">
        <f t="shared" si="234"/>
        <v>25272.000000000004</v>
      </c>
      <c r="BE51" s="49">
        <f t="shared" si="234"/>
        <v>25272.000000000004</v>
      </c>
      <c r="BF51" s="49">
        <f t="shared" si="234"/>
        <v>25272.000000000004</v>
      </c>
      <c r="BG51" s="49">
        <f t="shared" si="234"/>
        <v>25272.000000000004</v>
      </c>
      <c r="BH51" s="49">
        <f t="shared" si="234"/>
        <v>25272.000000000004</v>
      </c>
      <c r="BI51" s="49">
        <f t="shared" si="234"/>
        <v>25272.000000000004</v>
      </c>
      <c r="BJ51" s="49">
        <f t="shared" si="234"/>
        <v>25272.000000000004</v>
      </c>
      <c r="BK51" s="49">
        <f t="shared" si="234"/>
        <v>25272.000000000004</v>
      </c>
      <c r="BL51" s="49">
        <f t="shared" si="234"/>
        <v>25272.000000000004</v>
      </c>
      <c r="BM51" s="49">
        <f t="shared" si="234"/>
        <v>25272.000000000004</v>
      </c>
      <c r="BN51" s="50">
        <f t="shared" si="234"/>
        <v>25272.000000000004</v>
      </c>
    </row>
    <row r="52" spans="1:66" x14ac:dyDescent="0.3">
      <c r="D52" s="11"/>
      <c r="G52" s="37"/>
      <c r="H52" s="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3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3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3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38"/>
    </row>
    <row r="53" spans="1:66" s="28" customFormat="1" x14ac:dyDescent="0.3">
      <c r="B53" s="28" t="s">
        <v>91</v>
      </c>
      <c r="D53" s="79">
        <f>D24</f>
        <v>8.0300000000000007E-3</v>
      </c>
      <c r="E53" s="30" t="s">
        <v>14</v>
      </c>
      <c r="F53" s="30"/>
      <c r="G53" s="39">
        <f>D53*(B6*B5*B4*$B$9)</f>
        <v>72394.465000000011</v>
      </c>
      <c r="H53" s="31">
        <f t="shared" ref="H53:BN53" si="235">G53</f>
        <v>72394.465000000011</v>
      </c>
      <c r="I53" s="31">
        <f t="shared" si="235"/>
        <v>72394.465000000011</v>
      </c>
      <c r="J53" s="31">
        <f t="shared" si="235"/>
        <v>72394.465000000011</v>
      </c>
      <c r="K53" s="31">
        <f t="shared" si="235"/>
        <v>72394.465000000011</v>
      </c>
      <c r="L53" s="31">
        <f t="shared" si="235"/>
        <v>72394.465000000011</v>
      </c>
      <c r="M53" s="31">
        <f t="shared" si="235"/>
        <v>72394.465000000011</v>
      </c>
      <c r="N53" s="31">
        <f t="shared" si="235"/>
        <v>72394.465000000011</v>
      </c>
      <c r="O53" s="31">
        <f t="shared" si="235"/>
        <v>72394.465000000011</v>
      </c>
      <c r="P53" s="31">
        <f t="shared" si="235"/>
        <v>72394.465000000011</v>
      </c>
      <c r="Q53" s="31">
        <f t="shared" si="235"/>
        <v>72394.465000000011</v>
      </c>
      <c r="R53" s="31">
        <f t="shared" si="235"/>
        <v>72394.465000000011</v>
      </c>
      <c r="S53" s="39">
        <f t="shared" si="235"/>
        <v>72394.465000000011</v>
      </c>
      <c r="T53" s="31">
        <f t="shared" si="235"/>
        <v>72394.465000000011</v>
      </c>
      <c r="U53" s="31">
        <f t="shared" si="235"/>
        <v>72394.465000000011</v>
      </c>
      <c r="V53" s="31">
        <f t="shared" si="235"/>
        <v>72394.465000000011</v>
      </c>
      <c r="W53" s="31">
        <f t="shared" si="235"/>
        <v>72394.465000000011</v>
      </c>
      <c r="X53" s="31">
        <f t="shared" si="235"/>
        <v>72394.465000000011</v>
      </c>
      <c r="Y53" s="31">
        <f t="shared" si="235"/>
        <v>72394.465000000011</v>
      </c>
      <c r="Z53" s="31">
        <f t="shared" si="235"/>
        <v>72394.465000000011</v>
      </c>
      <c r="AA53" s="31">
        <f t="shared" si="235"/>
        <v>72394.465000000011</v>
      </c>
      <c r="AB53" s="31">
        <f t="shared" si="235"/>
        <v>72394.465000000011</v>
      </c>
      <c r="AC53" s="31">
        <f t="shared" si="235"/>
        <v>72394.465000000011</v>
      </c>
      <c r="AD53" s="31">
        <f t="shared" si="235"/>
        <v>72394.465000000011</v>
      </c>
      <c r="AE53" s="39">
        <f t="shared" si="235"/>
        <v>72394.465000000011</v>
      </c>
      <c r="AF53" s="31">
        <f t="shared" si="235"/>
        <v>72394.465000000011</v>
      </c>
      <c r="AG53" s="31">
        <f t="shared" si="235"/>
        <v>72394.465000000011</v>
      </c>
      <c r="AH53" s="31">
        <f t="shared" si="235"/>
        <v>72394.465000000011</v>
      </c>
      <c r="AI53" s="31">
        <f t="shared" si="235"/>
        <v>72394.465000000011</v>
      </c>
      <c r="AJ53" s="31">
        <f t="shared" si="235"/>
        <v>72394.465000000011</v>
      </c>
      <c r="AK53" s="31">
        <f t="shared" si="235"/>
        <v>72394.465000000011</v>
      </c>
      <c r="AL53" s="31">
        <f t="shared" si="235"/>
        <v>72394.465000000011</v>
      </c>
      <c r="AM53" s="31">
        <f t="shared" si="235"/>
        <v>72394.465000000011</v>
      </c>
      <c r="AN53" s="31">
        <f t="shared" si="235"/>
        <v>72394.465000000011</v>
      </c>
      <c r="AO53" s="31">
        <f t="shared" si="235"/>
        <v>72394.465000000011</v>
      </c>
      <c r="AP53" s="31">
        <f t="shared" si="235"/>
        <v>72394.465000000011</v>
      </c>
      <c r="AQ53" s="39">
        <f t="shared" si="235"/>
        <v>72394.465000000011</v>
      </c>
      <c r="AR53" s="31">
        <f t="shared" si="235"/>
        <v>72394.465000000011</v>
      </c>
      <c r="AS53" s="31">
        <f t="shared" si="235"/>
        <v>72394.465000000011</v>
      </c>
      <c r="AT53" s="31">
        <f t="shared" si="235"/>
        <v>72394.465000000011</v>
      </c>
      <c r="AU53" s="31">
        <f t="shared" si="235"/>
        <v>72394.465000000011</v>
      </c>
      <c r="AV53" s="31">
        <f t="shared" si="235"/>
        <v>72394.465000000011</v>
      </c>
      <c r="AW53" s="31">
        <f t="shared" si="235"/>
        <v>72394.465000000011</v>
      </c>
      <c r="AX53" s="31">
        <f t="shared" si="235"/>
        <v>72394.465000000011</v>
      </c>
      <c r="AY53" s="31">
        <f t="shared" si="235"/>
        <v>72394.465000000011</v>
      </c>
      <c r="AZ53" s="31">
        <f t="shared" si="235"/>
        <v>72394.465000000011</v>
      </c>
      <c r="BA53" s="31">
        <f t="shared" si="235"/>
        <v>72394.465000000011</v>
      </c>
      <c r="BB53" s="31">
        <f t="shared" si="235"/>
        <v>72394.465000000011</v>
      </c>
      <c r="BC53" s="39">
        <f t="shared" si="235"/>
        <v>72394.465000000011</v>
      </c>
      <c r="BD53" s="31">
        <f t="shared" si="235"/>
        <v>72394.465000000011</v>
      </c>
      <c r="BE53" s="31">
        <f t="shared" si="235"/>
        <v>72394.465000000011</v>
      </c>
      <c r="BF53" s="31">
        <f t="shared" si="235"/>
        <v>72394.465000000011</v>
      </c>
      <c r="BG53" s="31">
        <f t="shared" si="235"/>
        <v>72394.465000000011</v>
      </c>
      <c r="BH53" s="31">
        <f t="shared" si="235"/>
        <v>72394.465000000011</v>
      </c>
      <c r="BI53" s="31">
        <f t="shared" si="235"/>
        <v>72394.465000000011</v>
      </c>
      <c r="BJ53" s="31">
        <f t="shared" si="235"/>
        <v>72394.465000000011</v>
      </c>
      <c r="BK53" s="31">
        <f t="shared" si="235"/>
        <v>72394.465000000011</v>
      </c>
      <c r="BL53" s="31">
        <f t="shared" si="235"/>
        <v>72394.465000000011</v>
      </c>
      <c r="BM53" s="31">
        <f t="shared" si="235"/>
        <v>72394.465000000011</v>
      </c>
      <c r="BN53" s="40">
        <f t="shared" si="235"/>
        <v>72394.465000000011</v>
      </c>
    </row>
    <row r="54" spans="1:66" s="28" customFormat="1" x14ac:dyDescent="0.3">
      <c r="B54" s="28" t="s">
        <v>93</v>
      </c>
      <c r="D54" s="80">
        <f>D25</f>
        <v>3.95E-2</v>
      </c>
      <c r="E54" s="30"/>
      <c r="F54" s="30"/>
      <c r="G54" s="39">
        <f>((G44+G49+G50+G51))*$D$54</f>
        <v>4698.5249999999996</v>
      </c>
      <c r="H54" s="31">
        <f t="shared" ref="H54:BN54" si="236">((H44+H49+H50+H51))*$D$25</f>
        <v>4698.5249999999996</v>
      </c>
      <c r="I54" s="31">
        <f t="shared" si="236"/>
        <v>4698.5249999999996</v>
      </c>
      <c r="J54" s="31">
        <f t="shared" si="236"/>
        <v>4698.5249999999996</v>
      </c>
      <c r="K54" s="31">
        <f t="shared" si="236"/>
        <v>4698.5249999999996</v>
      </c>
      <c r="L54" s="31">
        <f t="shared" si="236"/>
        <v>4698.5249999999996</v>
      </c>
      <c r="M54" s="31">
        <f t="shared" si="236"/>
        <v>4698.5249999999996</v>
      </c>
      <c r="N54" s="31">
        <f t="shared" si="236"/>
        <v>4698.5249999999996</v>
      </c>
      <c r="O54" s="31">
        <f t="shared" si="236"/>
        <v>4698.5249999999996</v>
      </c>
      <c r="P54" s="31">
        <f t="shared" si="236"/>
        <v>4698.5249999999996</v>
      </c>
      <c r="Q54" s="31">
        <f t="shared" si="236"/>
        <v>4698.5249999999996</v>
      </c>
      <c r="R54" s="31">
        <f t="shared" si="236"/>
        <v>4698.5249999999996</v>
      </c>
      <c r="S54" s="39">
        <f t="shared" si="236"/>
        <v>5638.2300000000005</v>
      </c>
      <c r="T54" s="31">
        <f t="shared" si="236"/>
        <v>5638.2300000000005</v>
      </c>
      <c r="U54" s="31">
        <f t="shared" si="236"/>
        <v>5638.2300000000005</v>
      </c>
      <c r="V54" s="31">
        <f t="shared" si="236"/>
        <v>5638.2300000000005</v>
      </c>
      <c r="W54" s="31">
        <f t="shared" si="236"/>
        <v>5638.2300000000005</v>
      </c>
      <c r="X54" s="31">
        <f t="shared" si="236"/>
        <v>5638.2300000000005</v>
      </c>
      <c r="Y54" s="31">
        <f t="shared" si="236"/>
        <v>5638.2300000000005</v>
      </c>
      <c r="Z54" s="31">
        <f t="shared" si="236"/>
        <v>5638.2300000000005</v>
      </c>
      <c r="AA54" s="31">
        <f t="shared" si="236"/>
        <v>5638.2300000000005</v>
      </c>
      <c r="AB54" s="31">
        <f t="shared" si="236"/>
        <v>5638.2300000000005</v>
      </c>
      <c r="AC54" s="31">
        <f t="shared" si="236"/>
        <v>5638.2300000000005</v>
      </c>
      <c r="AD54" s="31">
        <f t="shared" si="236"/>
        <v>5638.2300000000005</v>
      </c>
      <c r="AE54" s="39">
        <f t="shared" si="236"/>
        <v>6577.9349999999986</v>
      </c>
      <c r="AF54" s="31">
        <f t="shared" si="236"/>
        <v>6577.9349999999986</v>
      </c>
      <c r="AG54" s="31">
        <f t="shared" si="236"/>
        <v>6577.9349999999986</v>
      </c>
      <c r="AH54" s="31">
        <f t="shared" si="236"/>
        <v>6577.9349999999986</v>
      </c>
      <c r="AI54" s="31">
        <f t="shared" si="236"/>
        <v>6577.9349999999986</v>
      </c>
      <c r="AJ54" s="31">
        <f t="shared" si="236"/>
        <v>6577.9349999999986</v>
      </c>
      <c r="AK54" s="31">
        <f t="shared" si="236"/>
        <v>6577.9349999999986</v>
      </c>
      <c r="AL54" s="31">
        <f t="shared" si="236"/>
        <v>6577.9349999999986</v>
      </c>
      <c r="AM54" s="31">
        <f t="shared" si="236"/>
        <v>6577.9349999999986</v>
      </c>
      <c r="AN54" s="31">
        <f t="shared" si="236"/>
        <v>6577.9349999999986</v>
      </c>
      <c r="AO54" s="31">
        <f t="shared" si="236"/>
        <v>6577.9349999999986</v>
      </c>
      <c r="AP54" s="31">
        <f t="shared" si="236"/>
        <v>6577.9349999999986</v>
      </c>
      <c r="AQ54" s="39">
        <f t="shared" si="236"/>
        <v>7517.64</v>
      </c>
      <c r="AR54" s="31">
        <f t="shared" si="236"/>
        <v>7517.64</v>
      </c>
      <c r="AS54" s="31">
        <f t="shared" si="236"/>
        <v>7517.64</v>
      </c>
      <c r="AT54" s="31">
        <f t="shared" si="236"/>
        <v>7517.64</v>
      </c>
      <c r="AU54" s="31">
        <f t="shared" si="236"/>
        <v>7517.64</v>
      </c>
      <c r="AV54" s="31">
        <f t="shared" si="236"/>
        <v>7517.64</v>
      </c>
      <c r="AW54" s="31">
        <f t="shared" si="236"/>
        <v>7517.64</v>
      </c>
      <c r="AX54" s="31">
        <f t="shared" si="236"/>
        <v>7517.64</v>
      </c>
      <c r="AY54" s="31">
        <f t="shared" si="236"/>
        <v>7517.64</v>
      </c>
      <c r="AZ54" s="31">
        <f t="shared" si="236"/>
        <v>7517.64</v>
      </c>
      <c r="BA54" s="31">
        <f t="shared" si="236"/>
        <v>7517.64</v>
      </c>
      <c r="BB54" s="31">
        <f t="shared" si="236"/>
        <v>7517.64</v>
      </c>
      <c r="BC54" s="39">
        <f t="shared" si="236"/>
        <v>8457.3449999999993</v>
      </c>
      <c r="BD54" s="31">
        <f t="shared" si="236"/>
        <v>8457.3449999999993</v>
      </c>
      <c r="BE54" s="31">
        <f t="shared" si="236"/>
        <v>8457.3449999999993</v>
      </c>
      <c r="BF54" s="31">
        <f t="shared" si="236"/>
        <v>8457.3449999999993</v>
      </c>
      <c r="BG54" s="31">
        <f t="shared" si="236"/>
        <v>8457.3449999999993</v>
      </c>
      <c r="BH54" s="31">
        <f t="shared" si="236"/>
        <v>8457.3449999999993</v>
      </c>
      <c r="BI54" s="31">
        <f t="shared" si="236"/>
        <v>8457.3449999999993</v>
      </c>
      <c r="BJ54" s="31">
        <f t="shared" si="236"/>
        <v>8457.3449999999993</v>
      </c>
      <c r="BK54" s="31">
        <f t="shared" si="236"/>
        <v>8457.3449999999993</v>
      </c>
      <c r="BL54" s="31">
        <f t="shared" si="236"/>
        <v>8457.3449999999993</v>
      </c>
      <c r="BM54" s="31">
        <f t="shared" si="236"/>
        <v>8457.3449999999993</v>
      </c>
      <c r="BN54" s="40">
        <f t="shared" si="236"/>
        <v>8457.3449999999993</v>
      </c>
    </row>
    <row r="55" spans="1:66" x14ac:dyDescent="0.3">
      <c r="D55" s="11"/>
      <c r="G55" s="51"/>
      <c r="H55" s="8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5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51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51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51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52"/>
    </row>
    <row r="56" spans="1:66" x14ac:dyDescent="0.3">
      <c r="B56" s="20" t="s">
        <v>94</v>
      </c>
      <c r="C56" s="1"/>
      <c r="D56" s="24"/>
      <c r="E56" s="1"/>
      <c r="F56" s="1"/>
      <c r="G56" s="53">
        <f>G44+G46+G53+G49+G50+G51+G54</f>
        <v>402344.8599037652</v>
      </c>
      <c r="H56" s="54">
        <f t="shared" ref="H56:BN56" si="237">H44+H46+H53+H49+H50+H51+H54</f>
        <v>402344.8599037652</v>
      </c>
      <c r="I56" s="54">
        <f t="shared" si="237"/>
        <v>402344.8599037652</v>
      </c>
      <c r="J56" s="54">
        <f t="shared" si="237"/>
        <v>402344.8599037652</v>
      </c>
      <c r="K56" s="54">
        <f t="shared" si="237"/>
        <v>402344.8599037652</v>
      </c>
      <c r="L56" s="54">
        <f t="shared" si="237"/>
        <v>402344.8599037652</v>
      </c>
      <c r="M56" s="54">
        <f t="shared" si="237"/>
        <v>402344.8599037652</v>
      </c>
      <c r="N56" s="54">
        <f t="shared" si="237"/>
        <v>402344.8599037652</v>
      </c>
      <c r="O56" s="54">
        <f t="shared" si="237"/>
        <v>402344.8599037652</v>
      </c>
      <c r="P56" s="54">
        <f t="shared" si="237"/>
        <v>402344.8599037652</v>
      </c>
      <c r="Q56" s="54">
        <f t="shared" si="237"/>
        <v>402344.8599037652</v>
      </c>
      <c r="R56" s="55">
        <f t="shared" si="237"/>
        <v>402344.8599037652</v>
      </c>
      <c r="S56" s="53">
        <f t="shared" si="237"/>
        <v>402344.8599037652</v>
      </c>
      <c r="T56" s="54">
        <f t="shared" si="237"/>
        <v>402344.8599037652</v>
      </c>
      <c r="U56" s="54">
        <f t="shared" si="237"/>
        <v>402344.8599037652</v>
      </c>
      <c r="V56" s="54">
        <f t="shared" si="237"/>
        <v>402344.8599037652</v>
      </c>
      <c r="W56" s="54">
        <f t="shared" si="237"/>
        <v>402344.8599037652</v>
      </c>
      <c r="X56" s="54">
        <f t="shared" si="237"/>
        <v>402344.8599037652</v>
      </c>
      <c r="Y56" s="54">
        <f t="shared" si="237"/>
        <v>402344.8599037652</v>
      </c>
      <c r="Z56" s="54">
        <f t="shared" si="237"/>
        <v>402344.8599037652</v>
      </c>
      <c r="AA56" s="54">
        <f t="shared" si="237"/>
        <v>402344.8599037652</v>
      </c>
      <c r="AB56" s="54">
        <f t="shared" si="237"/>
        <v>402344.8599037652</v>
      </c>
      <c r="AC56" s="54">
        <f t="shared" si="237"/>
        <v>402344.8599037652</v>
      </c>
      <c r="AD56" s="55">
        <f t="shared" si="237"/>
        <v>402344.8599037652</v>
      </c>
      <c r="AE56" s="53">
        <f t="shared" si="237"/>
        <v>402344.8599037652</v>
      </c>
      <c r="AF56" s="54">
        <f t="shared" si="237"/>
        <v>402344.8599037652</v>
      </c>
      <c r="AG56" s="54">
        <f t="shared" si="237"/>
        <v>402344.8599037652</v>
      </c>
      <c r="AH56" s="54">
        <f t="shared" si="237"/>
        <v>402344.8599037652</v>
      </c>
      <c r="AI56" s="54">
        <f t="shared" si="237"/>
        <v>402344.8599037652</v>
      </c>
      <c r="AJ56" s="54">
        <f t="shared" si="237"/>
        <v>402344.8599037652</v>
      </c>
      <c r="AK56" s="54">
        <f t="shared" si="237"/>
        <v>402344.8599037652</v>
      </c>
      <c r="AL56" s="54">
        <f t="shared" si="237"/>
        <v>402344.8599037652</v>
      </c>
      <c r="AM56" s="54">
        <f t="shared" si="237"/>
        <v>402344.8599037652</v>
      </c>
      <c r="AN56" s="54">
        <f t="shared" si="237"/>
        <v>402344.8599037652</v>
      </c>
      <c r="AO56" s="54">
        <f t="shared" si="237"/>
        <v>402344.8599037652</v>
      </c>
      <c r="AP56" s="55">
        <f t="shared" si="237"/>
        <v>402344.8599037652</v>
      </c>
      <c r="AQ56" s="53">
        <f t="shared" si="237"/>
        <v>402344.8599037652</v>
      </c>
      <c r="AR56" s="54">
        <f t="shared" si="237"/>
        <v>402344.8599037652</v>
      </c>
      <c r="AS56" s="54">
        <f t="shared" si="237"/>
        <v>402344.8599037652</v>
      </c>
      <c r="AT56" s="54">
        <f t="shared" si="237"/>
        <v>402344.8599037652</v>
      </c>
      <c r="AU56" s="54">
        <f t="shared" si="237"/>
        <v>402344.8599037652</v>
      </c>
      <c r="AV56" s="54">
        <f t="shared" si="237"/>
        <v>402344.8599037652</v>
      </c>
      <c r="AW56" s="54">
        <f t="shared" si="237"/>
        <v>402344.8599037652</v>
      </c>
      <c r="AX56" s="54">
        <f t="shared" si="237"/>
        <v>402344.8599037652</v>
      </c>
      <c r="AY56" s="54">
        <f t="shared" si="237"/>
        <v>402344.8599037652</v>
      </c>
      <c r="AZ56" s="54">
        <f t="shared" si="237"/>
        <v>402344.8599037652</v>
      </c>
      <c r="BA56" s="54">
        <f t="shared" si="237"/>
        <v>402344.8599037652</v>
      </c>
      <c r="BB56" s="55">
        <f t="shared" si="237"/>
        <v>402344.8599037652</v>
      </c>
      <c r="BC56" s="53">
        <f t="shared" si="237"/>
        <v>402344.8599037652</v>
      </c>
      <c r="BD56" s="54">
        <f t="shared" si="237"/>
        <v>402344.8599037652</v>
      </c>
      <c r="BE56" s="54">
        <f t="shared" si="237"/>
        <v>402344.8599037652</v>
      </c>
      <c r="BF56" s="54">
        <f t="shared" si="237"/>
        <v>402344.8599037652</v>
      </c>
      <c r="BG56" s="54">
        <f t="shared" si="237"/>
        <v>402344.8599037652</v>
      </c>
      <c r="BH56" s="54">
        <f t="shared" si="237"/>
        <v>402344.8599037652</v>
      </c>
      <c r="BI56" s="54">
        <f t="shared" si="237"/>
        <v>402344.8599037652</v>
      </c>
      <c r="BJ56" s="54">
        <f t="shared" si="237"/>
        <v>402344.8599037652</v>
      </c>
      <c r="BK56" s="54">
        <f t="shared" si="237"/>
        <v>402344.8599037652</v>
      </c>
      <c r="BL56" s="54">
        <f t="shared" si="237"/>
        <v>402344.8599037652</v>
      </c>
      <c r="BM56" s="54">
        <f t="shared" si="237"/>
        <v>402344.8599037652</v>
      </c>
      <c r="BN56" s="55">
        <f t="shared" si="237"/>
        <v>402344.8599037652</v>
      </c>
    </row>
    <row r="57" spans="1:66" x14ac:dyDescent="0.3">
      <c r="D57" s="11"/>
      <c r="G57" s="37"/>
      <c r="H57" s="9"/>
      <c r="I57" s="17"/>
      <c r="J57" s="17"/>
      <c r="K57" s="17"/>
      <c r="L57" s="33"/>
      <c r="M57" s="17"/>
      <c r="N57" s="17"/>
      <c r="O57" s="17"/>
      <c r="P57" s="17"/>
      <c r="Q57" s="17"/>
      <c r="R57" s="38"/>
      <c r="S57" s="3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38"/>
      <c r="AE57" s="3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8"/>
      <c r="AQ57" s="3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38"/>
      <c r="BC57" s="3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38"/>
    </row>
    <row r="58" spans="1:66" x14ac:dyDescent="0.3">
      <c r="A58" s="1" t="s">
        <v>25</v>
      </c>
      <c r="G58" s="37"/>
      <c r="H58" s="9"/>
      <c r="I58" s="17"/>
      <c r="J58" s="17"/>
      <c r="K58" s="17"/>
      <c r="L58" s="33"/>
      <c r="M58" s="17"/>
      <c r="N58" s="17"/>
      <c r="O58" s="17"/>
      <c r="P58" s="9"/>
      <c r="Q58" s="9"/>
      <c r="R58" s="57"/>
      <c r="S58" s="56"/>
      <c r="T58" s="9"/>
      <c r="U58" s="9"/>
      <c r="V58" s="9"/>
      <c r="W58" s="9"/>
      <c r="X58" s="9"/>
      <c r="Y58" s="9"/>
      <c r="Z58" s="9"/>
      <c r="AA58" s="9"/>
      <c r="AB58" s="9"/>
      <c r="AC58" s="9"/>
      <c r="AD58" s="57"/>
      <c r="AE58" s="5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57"/>
      <c r="AQ58" s="56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57"/>
      <c r="BC58" s="56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57"/>
    </row>
    <row r="59" spans="1:66" x14ac:dyDescent="0.3">
      <c r="B59" t="s">
        <v>27</v>
      </c>
      <c r="D59" s="72">
        <f>D30</f>
        <v>3.4470000000000001E-2</v>
      </c>
      <c r="E59" s="22" t="s">
        <v>14</v>
      </c>
      <c r="G59" s="43">
        <f>G30</f>
        <v>319805.17736408266</v>
      </c>
      <c r="H59" s="33">
        <f>G59</f>
        <v>319805.17736408266</v>
      </c>
      <c r="I59" s="33">
        <f t="shared" ref="I59" si="238">H59</f>
        <v>319805.17736408266</v>
      </c>
      <c r="J59" s="33">
        <f t="shared" ref="J59" si="239">I59</f>
        <v>319805.17736408266</v>
      </c>
      <c r="K59" s="33">
        <f t="shared" ref="K59" si="240">J59</f>
        <v>319805.17736408266</v>
      </c>
      <c r="L59" s="33">
        <f t="shared" ref="L59" si="241">K59</f>
        <v>319805.17736408266</v>
      </c>
      <c r="M59" s="33">
        <f t="shared" ref="M59" si="242">L59</f>
        <v>319805.17736408266</v>
      </c>
      <c r="N59" s="33">
        <f t="shared" ref="N59" si="243">M59</f>
        <v>319805.17736408266</v>
      </c>
      <c r="O59" s="33">
        <f t="shared" ref="O59" si="244">N59</f>
        <v>319805.17736408266</v>
      </c>
      <c r="P59" s="33">
        <f t="shared" ref="P59" si="245">O59</f>
        <v>319805.17736408266</v>
      </c>
      <c r="Q59" s="33">
        <f t="shared" ref="Q59" si="246">P59</f>
        <v>319805.17736408266</v>
      </c>
      <c r="R59" s="44">
        <f t="shared" ref="R59" si="247">Q59</f>
        <v>319805.17736408266</v>
      </c>
      <c r="S59" s="43">
        <f t="shared" ref="S59" si="248">R59</f>
        <v>319805.17736408266</v>
      </c>
      <c r="T59" s="33">
        <f t="shared" ref="T59" si="249">S59</f>
        <v>319805.17736408266</v>
      </c>
      <c r="U59" s="33">
        <f t="shared" ref="U59" si="250">T59</f>
        <v>319805.17736408266</v>
      </c>
      <c r="V59" s="33">
        <f t="shared" ref="V59" si="251">U59</f>
        <v>319805.17736408266</v>
      </c>
      <c r="W59" s="33">
        <f t="shared" ref="W59" si="252">V59</f>
        <v>319805.17736408266</v>
      </c>
      <c r="X59" s="33">
        <f t="shared" ref="X59" si="253">W59</f>
        <v>319805.17736408266</v>
      </c>
      <c r="Y59" s="33">
        <f t="shared" ref="Y59" si="254">X59</f>
        <v>319805.17736408266</v>
      </c>
      <c r="Z59" s="33">
        <f t="shared" ref="Z59" si="255">Y59</f>
        <v>319805.17736408266</v>
      </c>
      <c r="AA59" s="33">
        <f t="shared" ref="AA59" si="256">Z59</f>
        <v>319805.17736408266</v>
      </c>
      <c r="AB59" s="33">
        <f t="shared" ref="AB59" si="257">AA59</f>
        <v>319805.17736408266</v>
      </c>
      <c r="AC59" s="33">
        <f t="shared" ref="AC59" si="258">AB59</f>
        <v>319805.17736408266</v>
      </c>
      <c r="AD59" s="44">
        <f t="shared" ref="AD59" si="259">AC59</f>
        <v>319805.17736408266</v>
      </c>
      <c r="AE59" s="43">
        <f t="shared" ref="AE59" si="260">AD59</f>
        <v>319805.17736408266</v>
      </c>
      <c r="AF59" s="33">
        <f t="shared" ref="AF59" si="261">AE59</f>
        <v>319805.17736408266</v>
      </c>
      <c r="AG59" s="33">
        <f t="shared" ref="AG59" si="262">AF59</f>
        <v>319805.17736408266</v>
      </c>
      <c r="AH59" s="33">
        <f t="shared" ref="AH59" si="263">AG59</f>
        <v>319805.17736408266</v>
      </c>
      <c r="AI59" s="33">
        <f t="shared" ref="AI59" si="264">AH59</f>
        <v>319805.17736408266</v>
      </c>
      <c r="AJ59" s="33">
        <f t="shared" ref="AJ59" si="265">AI59</f>
        <v>319805.17736408266</v>
      </c>
      <c r="AK59" s="33">
        <f t="shared" ref="AK59" si="266">AJ59</f>
        <v>319805.17736408266</v>
      </c>
      <c r="AL59" s="33">
        <f t="shared" ref="AL59" si="267">AK59</f>
        <v>319805.17736408266</v>
      </c>
      <c r="AM59" s="33">
        <f t="shared" ref="AM59" si="268">AL59</f>
        <v>319805.17736408266</v>
      </c>
      <c r="AN59" s="33">
        <f t="shared" ref="AN59" si="269">AM59</f>
        <v>319805.17736408266</v>
      </c>
      <c r="AO59" s="33">
        <f t="shared" ref="AO59" si="270">AN59</f>
        <v>319805.17736408266</v>
      </c>
      <c r="AP59" s="44">
        <f t="shared" ref="AP59" si="271">AO59</f>
        <v>319805.17736408266</v>
      </c>
      <c r="AQ59" s="43">
        <f t="shared" ref="AQ59" si="272">AP59</f>
        <v>319805.17736408266</v>
      </c>
      <c r="AR59" s="33">
        <f t="shared" ref="AR59" si="273">AQ59</f>
        <v>319805.17736408266</v>
      </c>
      <c r="AS59" s="33">
        <f t="shared" ref="AS59" si="274">AR59</f>
        <v>319805.17736408266</v>
      </c>
      <c r="AT59" s="33">
        <f t="shared" ref="AT59" si="275">AS59</f>
        <v>319805.17736408266</v>
      </c>
      <c r="AU59" s="33">
        <f t="shared" ref="AU59" si="276">AT59</f>
        <v>319805.17736408266</v>
      </c>
      <c r="AV59" s="33">
        <f t="shared" ref="AV59" si="277">AU59</f>
        <v>319805.17736408266</v>
      </c>
      <c r="AW59" s="33">
        <f t="shared" ref="AW59" si="278">AV59</f>
        <v>319805.17736408266</v>
      </c>
      <c r="AX59" s="33">
        <f t="shared" ref="AX59" si="279">AW59</f>
        <v>319805.17736408266</v>
      </c>
      <c r="AY59" s="33">
        <f t="shared" ref="AY59" si="280">AX59</f>
        <v>319805.17736408266</v>
      </c>
      <c r="AZ59" s="33">
        <f t="shared" ref="AZ59" si="281">AY59</f>
        <v>319805.17736408266</v>
      </c>
      <c r="BA59" s="33">
        <f t="shared" ref="BA59" si="282">AZ59</f>
        <v>319805.17736408266</v>
      </c>
      <c r="BB59" s="44">
        <f t="shared" ref="BB59" si="283">BA59</f>
        <v>319805.17736408266</v>
      </c>
      <c r="BC59" s="43">
        <f t="shared" ref="BC59" si="284">BB59</f>
        <v>319805.17736408266</v>
      </c>
      <c r="BD59" s="33">
        <f t="shared" ref="BD59" si="285">BC59</f>
        <v>319805.17736408266</v>
      </c>
      <c r="BE59" s="33">
        <f t="shared" ref="BE59" si="286">BD59</f>
        <v>319805.17736408266</v>
      </c>
      <c r="BF59" s="33">
        <f t="shared" ref="BF59" si="287">BE59</f>
        <v>319805.17736408266</v>
      </c>
      <c r="BG59" s="33">
        <f t="shared" ref="BG59" si="288">BF59</f>
        <v>319805.17736408266</v>
      </c>
      <c r="BH59" s="33">
        <f t="shared" ref="BH59" si="289">BG59</f>
        <v>319805.17736408266</v>
      </c>
      <c r="BI59" s="33">
        <f t="shared" ref="BI59" si="290">BH59</f>
        <v>319805.17736408266</v>
      </c>
      <c r="BJ59" s="33">
        <f t="shared" ref="BJ59" si="291">BI59</f>
        <v>319805.17736408266</v>
      </c>
      <c r="BK59" s="33">
        <f t="shared" ref="BK59" si="292">BJ59</f>
        <v>319805.17736408266</v>
      </c>
      <c r="BL59" s="33">
        <f t="shared" ref="BL59" si="293">BK59</f>
        <v>319805.17736408266</v>
      </c>
      <c r="BM59" s="33">
        <f t="shared" ref="BM59" si="294">BL59</f>
        <v>319805.17736408266</v>
      </c>
      <c r="BN59" s="44">
        <f t="shared" ref="BN59" si="295">BM59</f>
        <v>319805.17736408266</v>
      </c>
    </row>
    <row r="60" spans="1:66" x14ac:dyDescent="0.3">
      <c r="D60" s="73"/>
      <c r="G60" s="3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8"/>
      <c r="S60" s="3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3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38"/>
      <c r="AQ60" s="3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38"/>
      <c r="BC60" s="3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38"/>
    </row>
    <row r="61" spans="1:66" x14ac:dyDescent="0.3">
      <c r="B61" t="s">
        <v>28</v>
      </c>
      <c r="D61" s="73"/>
      <c r="G61" s="3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8"/>
      <c r="S61" s="3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38"/>
      <c r="AE61" s="3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8"/>
      <c r="AQ61" s="3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38"/>
      <c r="BC61" s="3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38"/>
    </row>
    <row r="62" spans="1:66" x14ac:dyDescent="0.3">
      <c r="B62" s="69" t="s">
        <v>3</v>
      </c>
      <c r="D62" s="74">
        <f>D33</f>
        <v>6.12</v>
      </c>
      <c r="E62" s="22" t="s">
        <v>19</v>
      </c>
      <c r="G62" s="48">
        <f>G33</f>
        <v>82270.823638901813</v>
      </c>
      <c r="H62" s="33">
        <f>G62</f>
        <v>82270.823638901813</v>
      </c>
      <c r="I62" s="33">
        <f t="shared" ref="I62:I63" si="296">H62</f>
        <v>82270.823638901813</v>
      </c>
      <c r="J62" s="33">
        <f t="shared" ref="J62:J63" si="297">I62</f>
        <v>82270.823638901813</v>
      </c>
      <c r="K62" s="33">
        <f t="shared" ref="K62:K63" si="298">J62</f>
        <v>82270.823638901813</v>
      </c>
      <c r="L62" s="33">
        <f t="shared" ref="L62:L63" si="299">K62</f>
        <v>82270.823638901813</v>
      </c>
      <c r="M62" s="33">
        <f t="shared" ref="M62:M63" si="300">L62</f>
        <v>82270.823638901813</v>
      </c>
      <c r="N62" s="33">
        <f t="shared" ref="N62:N63" si="301">M62</f>
        <v>82270.823638901813</v>
      </c>
      <c r="O62" s="33">
        <f t="shared" ref="O62:O63" si="302">N62</f>
        <v>82270.823638901813</v>
      </c>
      <c r="P62" s="33">
        <f t="shared" ref="P62:P63" si="303">O62</f>
        <v>82270.823638901813</v>
      </c>
      <c r="Q62" s="33">
        <f t="shared" ref="Q62:Q63" si="304">P62</f>
        <v>82270.823638901813</v>
      </c>
      <c r="R62" s="44">
        <f t="shared" ref="R62:R63" si="305">Q62</f>
        <v>82270.823638901813</v>
      </c>
      <c r="S62" s="43">
        <f t="shared" ref="S62:S63" si="306">R62</f>
        <v>82270.823638901813</v>
      </c>
      <c r="T62" s="33">
        <f t="shared" ref="T62:T63" si="307">S62</f>
        <v>82270.823638901813</v>
      </c>
      <c r="U62" s="33">
        <f t="shared" ref="U62:U63" si="308">T62</f>
        <v>82270.823638901813</v>
      </c>
      <c r="V62" s="33">
        <f t="shared" ref="V62:V63" si="309">U62</f>
        <v>82270.823638901813</v>
      </c>
      <c r="W62" s="33">
        <f t="shared" ref="W62:W63" si="310">V62</f>
        <v>82270.823638901813</v>
      </c>
      <c r="X62" s="33">
        <f t="shared" ref="X62:X63" si="311">W62</f>
        <v>82270.823638901813</v>
      </c>
      <c r="Y62" s="33">
        <f t="shared" ref="Y62:Y63" si="312">X62</f>
        <v>82270.823638901813</v>
      </c>
      <c r="Z62" s="33">
        <f t="shared" ref="Z62:Z63" si="313">Y62</f>
        <v>82270.823638901813</v>
      </c>
      <c r="AA62" s="33">
        <f t="shared" ref="AA62:AA63" si="314">Z62</f>
        <v>82270.823638901813</v>
      </c>
      <c r="AB62" s="33">
        <f t="shared" ref="AB62:AB63" si="315">AA62</f>
        <v>82270.823638901813</v>
      </c>
      <c r="AC62" s="33">
        <f t="shared" ref="AC62:AC63" si="316">AB62</f>
        <v>82270.823638901813</v>
      </c>
      <c r="AD62" s="44">
        <f t="shared" ref="AD62:AD63" si="317">AC62</f>
        <v>82270.823638901813</v>
      </c>
      <c r="AE62" s="43">
        <f t="shared" ref="AE62:AE63" si="318">AD62</f>
        <v>82270.823638901813</v>
      </c>
      <c r="AF62" s="33">
        <f t="shared" ref="AF62:AF63" si="319">AE62</f>
        <v>82270.823638901813</v>
      </c>
      <c r="AG62" s="33">
        <f t="shared" ref="AG62:AG63" si="320">AF62</f>
        <v>82270.823638901813</v>
      </c>
      <c r="AH62" s="33">
        <f t="shared" ref="AH62:AH63" si="321">AG62</f>
        <v>82270.823638901813</v>
      </c>
      <c r="AI62" s="33">
        <f t="shared" ref="AI62:AI63" si="322">AH62</f>
        <v>82270.823638901813</v>
      </c>
      <c r="AJ62" s="33">
        <f t="shared" ref="AJ62:AJ63" si="323">AI62</f>
        <v>82270.823638901813</v>
      </c>
      <c r="AK62" s="33">
        <f t="shared" ref="AK62:AK63" si="324">AJ62</f>
        <v>82270.823638901813</v>
      </c>
      <c r="AL62" s="33">
        <f t="shared" ref="AL62:AL63" si="325">AK62</f>
        <v>82270.823638901813</v>
      </c>
      <c r="AM62" s="33">
        <f t="shared" ref="AM62:AM63" si="326">AL62</f>
        <v>82270.823638901813</v>
      </c>
      <c r="AN62" s="33">
        <f t="shared" ref="AN62:AN63" si="327">AM62</f>
        <v>82270.823638901813</v>
      </c>
      <c r="AO62" s="33">
        <f t="shared" ref="AO62:AO63" si="328">AN62</f>
        <v>82270.823638901813</v>
      </c>
      <c r="AP62" s="44">
        <f t="shared" ref="AP62:AP63" si="329">AO62</f>
        <v>82270.823638901813</v>
      </c>
      <c r="AQ62" s="43">
        <f t="shared" ref="AQ62:AQ63" si="330">AP62</f>
        <v>82270.823638901813</v>
      </c>
      <c r="AR62" s="33">
        <f t="shared" ref="AR62:AR63" si="331">AQ62</f>
        <v>82270.823638901813</v>
      </c>
      <c r="AS62" s="33">
        <f t="shared" ref="AS62:AS63" si="332">AR62</f>
        <v>82270.823638901813</v>
      </c>
      <c r="AT62" s="33">
        <f t="shared" ref="AT62:AT63" si="333">AS62</f>
        <v>82270.823638901813</v>
      </c>
      <c r="AU62" s="33">
        <f t="shared" ref="AU62:AU63" si="334">AT62</f>
        <v>82270.823638901813</v>
      </c>
      <c r="AV62" s="33">
        <f t="shared" ref="AV62:AV63" si="335">AU62</f>
        <v>82270.823638901813</v>
      </c>
      <c r="AW62" s="33">
        <f t="shared" ref="AW62:AW63" si="336">AV62</f>
        <v>82270.823638901813</v>
      </c>
      <c r="AX62" s="33">
        <f t="shared" ref="AX62:AX63" si="337">AW62</f>
        <v>82270.823638901813</v>
      </c>
      <c r="AY62" s="33">
        <f t="shared" ref="AY62:AY63" si="338">AX62</f>
        <v>82270.823638901813</v>
      </c>
      <c r="AZ62" s="33">
        <f t="shared" ref="AZ62:AZ63" si="339">AY62</f>
        <v>82270.823638901813</v>
      </c>
      <c r="BA62" s="33">
        <f t="shared" ref="BA62:BA63" si="340">AZ62</f>
        <v>82270.823638901813</v>
      </c>
      <c r="BB62" s="44">
        <f t="shared" ref="BB62:BB63" si="341">BA62</f>
        <v>82270.823638901813</v>
      </c>
      <c r="BC62" s="43">
        <f t="shared" ref="BC62:BC63" si="342">BB62</f>
        <v>82270.823638901813</v>
      </c>
      <c r="BD62" s="33">
        <f t="shared" ref="BD62:BD63" si="343">BC62</f>
        <v>82270.823638901813</v>
      </c>
      <c r="BE62" s="33">
        <f t="shared" ref="BE62:BE63" si="344">BD62</f>
        <v>82270.823638901813</v>
      </c>
      <c r="BF62" s="33">
        <f t="shared" ref="BF62:BF63" si="345">BE62</f>
        <v>82270.823638901813</v>
      </c>
      <c r="BG62" s="33">
        <f t="shared" ref="BG62:BG63" si="346">BF62</f>
        <v>82270.823638901813</v>
      </c>
      <c r="BH62" s="33">
        <f t="shared" ref="BH62:BH63" si="347">BG62</f>
        <v>82270.823638901813</v>
      </c>
      <c r="BI62" s="33">
        <f t="shared" ref="BI62:BI63" si="348">BH62</f>
        <v>82270.823638901813</v>
      </c>
      <c r="BJ62" s="33">
        <f t="shared" ref="BJ62:BJ63" si="349">BI62</f>
        <v>82270.823638901813</v>
      </c>
      <c r="BK62" s="33">
        <f t="shared" ref="BK62:BK63" si="350">BJ62</f>
        <v>82270.823638901813</v>
      </c>
      <c r="BL62" s="33">
        <f t="shared" ref="BL62:BL63" si="351">BK62</f>
        <v>82270.823638901813</v>
      </c>
      <c r="BM62" s="33">
        <f t="shared" ref="BM62:BM63" si="352">BL62</f>
        <v>82270.823638901813</v>
      </c>
      <c r="BN62" s="44">
        <f t="shared" ref="BN62:BN63" si="353">BM62</f>
        <v>82270.823638901813</v>
      </c>
    </row>
    <row r="63" spans="1:66" x14ac:dyDescent="0.3">
      <c r="B63" s="69" t="s">
        <v>4</v>
      </c>
      <c r="D63" s="74">
        <f>D34</f>
        <v>0.02</v>
      </c>
      <c r="E63" s="22" t="s">
        <v>19</v>
      </c>
      <c r="G63" s="48">
        <f>G34</f>
        <v>268.85890078072487</v>
      </c>
      <c r="H63" s="33">
        <f>G63</f>
        <v>268.85890078072487</v>
      </c>
      <c r="I63" s="33">
        <f t="shared" si="296"/>
        <v>268.85890078072487</v>
      </c>
      <c r="J63" s="33">
        <f t="shared" si="297"/>
        <v>268.85890078072487</v>
      </c>
      <c r="K63" s="33">
        <f t="shared" si="298"/>
        <v>268.85890078072487</v>
      </c>
      <c r="L63" s="33">
        <f t="shared" si="299"/>
        <v>268.85890078072487</v>
      </c>
      <c r="M63" s="33">
        <f t="shared" si="300"/>
        <v>268.85890078072487</v>
      </c>
      <c r="N63" s="33">
        <f t="shared" si="301"/>
        <v>268.85890078072487</v>
      </c>
      <c r="O63" s="33">
        <f t="shared" si="302"/>
        <v>268.85890078072487</v>
      </c>
      <c r="P63" s="33">
        <f t="shared" si="303"/>
        <v>268.85890078072487</v>
      </c>
      <c r="Q63" s="33">
        <f t="shared" si="304"/>
        <v>268.85890078072487</v>
      </c>
      <c r="R63" s="44">
        <f t="shared" si="305"/>
        <v>268.85890078072487</v>
      </c>
      <c r="S63" s="43">
        <f t="shared" si="306"/>
        <v>268.85890078072487</v>
      </c>
      <c r="T63" s="33">
        <f t="shared" si="307"/>
        <v>268.85890078072487</v>
      </c>
      <c r="U63" s="33">
        <f t="shared" si="308"/>
        <v>268.85890078072487</v>
      </c>
      <c r="V63" s="33">
        <f t="shared" si="309"/>
        <v>268.85890078072487</v>
      </c>
      <c r="W63" s="33">
        <f t="shared" si="310"/>
        <v>268.85890078072487</v>
      </c>
      <c r="X63" s="33">
        <f t="shared" si="311"/>
        <v>268.85890078072487</v>
      </c>
      <c r="Y63" s="33">
        <f t="shared" si="312"/>
        <v>268.85890078072487</v>
      </c>
      <c r="Z63" s="33">
        <f t="shared" si="313"/>
        <v>268.85890078072487</v>
      </c>
      <c r="AA63" s="33">
        <f t="shared" si="314"/>
        <v>268.85890078072487</v>
      </c>
      <c r="AB63" s="33">
        <f t="shared" si="315"/>
        <v>268.85890078072487</v>
      </c>
      <c r="AC63" s="33">
        <f t="shared" si="316"/>
        <v>268.85890078072487</v>
      </c>
      <c r="AD63" s="44">
        <f t="shared" si="317"/>
        <v>268.85890078072487</v>
      </c>
      <c r="AE63" s="43">
        <f t="shared" si="318"/>
        <v>268.85890078072487</v>
      </c>
      <c r="AF63" s="33">
        <f t="shared" si="319"/>
        <v>268.85890078072487</v>
      </c>
      <c r="AG63" s="33">
        <f t="shared" si="320"/>
        <v>268.85890078072487</v>
      </c>
      <c r="AH63" s="33">
        <f t="shared" si="321"/>
        <v>268.85890078072487</v>
      </c>
      <c r="AI63" s="33">
        <f t="shared" si="322"/>
        <v>268.85890078072487</v>
      </c>
      <c r="AJ63" s="33">
        <f t="shared" si="323"/>
        <v>268.85890078072487</v>
      </c>
      <c r="AK63" s="33">
        <f t="shared" si="324"/>
        <v>268.85890078072487</v>
      </c>
      <c r="AL63" s="33">
        <f t="shared" si="325"/>
        <v>268.85890078072487</v>
      </c>
      <c r="AM63" s="33">
        <f t="shared" si="326"/>
        <v>268.85890078072487</v>
      </c>
      <c r="AN63" s="33">
        <f t="shared" si="327"/>
        <v>268.85890078072487</v>
      </c>
      <c r="AO63" s="33">
        <f t="shared" si="328"/>
        <v>268.85890078072487</v>
      </c>
      <c r="AP63" s="44">
        <f t="shared" si="329"/>
        <v>268.85890078072487</v>
      </c>
      <c r="AQ63" s="43">
        <f t="shared" si="330"/>
        <v>268.85890078072487</v>
      </c>
      <c r="AR63" s="33">
        <f t="shared" si="331"/>
        <v>268.85890078072487</v>
      </c>
      <c r="AS63" s="33">
        <f t="shared" si="332"/>
        <v>268.85890078072487</v>
      </c>
      <c r="AT63" s="33">
        <f t="shared" si="333"/>
        <v>268.85890078072487</v>
      </c>
      <c r="AU63" s="33">
        <f t="shared" si="334"/>
        <v>268.85890078072487</v>
      </c>
      <c r="AV63" s="33">
        <f t="shared" si="335"/>
        <v>268.85890078072487</v>
      </c>
      <c r="AW63" s="33">
        <f t="shared" si="336"/>
        <v>268.85890078072487</v>
      </c>
      <c r="AX63" s="33">
        <f t="shared" si="337"/>
        <v>268.85890078072487</v>
      </c>
      <c r="AY63" s="33">
        <f t="shared" si="338"/>
        <v>268.85890078072487</v>
      </c>
      <c r="AZ63" s="33">
        <f t="shared" si="339"/>
        <v>268.85890078072487</v>
      </c>
      <c r="BA63" s="33">
        <f t="shared" si="340"/>
        <v>268.85890078072487</v>
      </c>
      <c r="BB63" s="44">
        <f t="shared" si="341"/>
        <v>268.85890078072487</v>
      </c>
      <c r="BC63" s="43">
        <f t="shared" si="342"/>
        <v>268.85890078072487</v>
      </c>
      <c r="BD63" s="33">
        <f t="shared" si="343"/>
        <v>268.85890078072487</v>
      </c>
      <c r="BE63" s="33">
        <f t="shared" si="344"/>
        <v>268.85890078072487</v>
      </c>
      <c r="BF63" s="33">
        <f t="shared" si="345"/>
        <v>268.85890078072487</v>
      </c>
      <c r="BG63" s="33">
        <f t="shared" si="346"/>
        <v>268.85890078072487</v>
      </c>
      <c r="BH63" s="33">
        <f t="shared" si="347"/>
        <v>268.85890078072487</v>
      </c>
      <c r="BI63" s="33">
        <f t="shared" si="348"/>
        <v>268.85890078072487</v>
      </c>
      <c r="BJ63" s="33">
        <f t="shared" si="349"/>
        <v>268.85890078072487</v>
      </c>
      <c r="BK63" s="33">
        <f t="shared" si="350"/>
        <v>268.85890078072487</v>
      </c>
      <c r="BL63" s="33">
        <f t="shared" si="351"/>
        <v>268.85890078072487</v>
      </c>
      <c r="BM63" s="33">
        <f t="shared" si="352"/>
        <v>268.85890078072487</v>
      </c>
      <c r="BN63" s="44">
        <f t="shared" si="353"/>
        <v>268.85890078072487</v>
      </c>
    </row>
    <row r="64" spans="1:66" x14ac:dyDescent="0.3">
      <c r="D64" s="9"/>
      <c r="G64" s="5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52"/>
      <c r="S64" s="5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52"/>
      <c r="AE64" s="51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52"/>
      <c r="AQ64" s="51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52"/>
      <c r="BC64" s="51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52"/>
    </row>
    <row r="65" spans="2:66" x14ac:dyDescent="0.3">
      <c r="B65" s="20" t="s">
        <v>23</v>
      </c>
      <c r="D65" s="9"/>
      <c r="G65" s="53">
        <f>G59+G62+G63</f>
        <v>402344.8599037652</v>
      </c>
      <c r="H65" s="54">
        <f t="shared" ref="H65:BN65" si="354">H59+H62+H63</f>
        <v>402344.8599037652</v>
      </c>
      <c r="I65" s="54">
        <f t="shared" si="354"/>
        <v>402344.8599037652</v>
      </c>
      <c r="J65" s="54">
        <f t="shared" si="354"/>
        <v>402344.8599037652</v>
      </c>
      <c r="K65" s="54">
        <f t="shared" si="354"/>
        <v>402344.8599037652</v>
      </c>
      <c r="L65" s="54">
        <f t="shared" si="354"/>
        <v>402344.8599037652</v>
      </c>
      <c r="M65" s="54">
        <f t="shared" si="354"/>
        <v>402344.8599037652</v>
      </c>
      <c r="N65" s="54">
        <f t="shared" si="354"/>
        <v>402344.8599037652</v>
      </c>
      <c r="O65" s="54">
        <f t="shared" si="354"/>
        <v>402344.8599037652</v>
      </c>
      <c r="P65" s="54">
        <f t="shared" si="354"/>
        <v>402344.8599037652</v>
      </c>
      <c r="Q65" s="54">
        <f t="shared" si="354"/>
        <v>402344.8599037652</v>
      </c>
      <c r="R65" s="55">
        <f t="shared" si="354"/>
        <v>402344.8599037652</v>
      </c>
      <c r="S65" s="53">
        <f t="shared" si="354"/>
        <v>402344.8599037652</v>
      </c>
      <c r="T65" s="54">
        <f t="shared" si="354"/>
        <v>402344.8599037652</v>
      </c>
      <c r="U65" s="54">
        <f t="shared" si="354"/>
        <v>402344.8599037652</v>
      </c>
      <c r="V65" s="54">
        <f t="shared" si="354"/>
        <v>402344.8599037652</v>
      </c>
      <c r="W65" s="54">
        <f t="shared" si="354"/>
        <v>402344.8599037652</v>
      </c>
      <c r="X65" s="54">
        <f t="shared" si="354"/>
        <v>402344.8599037652</v>
      </c>
      <c r="Y65" s="54">
        <f t="shared" si="354"/>
        <v>402344.8599037652</v>
      </c>
      <c r="Z65" s="54">
        <f t="shared" si="354"/>
        <v>402344.8599037652</v>
      </c>
      <c r="AA65" s="54">
        <f t="shared" si="354"/>
        <v>402344.8599037652</v>
      </c>
      <c r="AB65" s="54">
        <f t="shared" si="354"/>
        <v>402344.8599037652</v>
      </c>
      <c r="AC65" s="54">
        <f t="shared" si="354"/>
        <v>402344.8599037652</v>
      </c>
      <c r="AD65" s="55">
        <f t="shared" si="354"/>
        <v>402344.8599037652</v>
      </c>
      <c r="AE65" s="53">
        <f t="shared" si="354"/>
        <v>402344.8599037652</v>
      </c>
      <c r="AF65" s="54">
        <f t="shared" si="354"/>
        <v>402344.8599037652</v>
      </c>
      <c r="AG65" s="54">
        <f t="shared" si="354"/>
        <v>402344.8599037652</v>
      </c>
      <c r="AH65" s="54">
        <f t="shared" si="354"/>
        <v>402344.8599037652</v>
      </c>
      <c r="AI65" s="54">
        <f t="shared" si="354"/>
        <v>402344.8599037652</v>
      </c>
      <c r="AJ65" s="54">
        <f t="shared" si="354"/>
        <v>402344.8599037652</v>
      </c>
      <c r="AK65" s="54">
        <f t="shared" si="354"/>
        <v>402344.8599037652</v>
      </c>
      <c r="AL65" s="54">
        <f t="shared" si="354"/>
        <v>402344.8599037652</v>
      </c>
      <c r="AM65" s="54">
        <f t="shared" si="354"/>
        <v>402344.8599037652</v>
      </c>
      <c r="AN65" s="54">
        <f t="shared" si="354"/>
        <v>402344.8599037652</v>
      </c>
      <c r="AO65" s="54">
        <f t="shared" si="354"/>
        <v>402344.8599037652</v>
      </c>
      <c r="AP65" s="55">
        <f t="shared" si="354"/>
        <v>402344.8599037652</v>
      </c>
      <c r="AQ65" s="53">
        <f t="shared" si="354"/>
        <v>402344.8599037652</v>
      </c>
      <c r="AR65" s="54">
        <f t="shared" si="354"/>
        <v>402344.8599037652</v>
      </c>
      <c r="AS65" s="54">
        <f t="shared" si="354"/>
        <v>402344.8599037652</v>
      </c>
      <c r="AT65" s="54">
        <f t="shared" si="354"/>
        <v>402344.8599037652</v>
      </c>
      <c r="AU65" s="54">
        <f t="shared" si="354"/>
        <v>402344.8599037652</v>
      </c>
      <c r="AV65" s="54">
        <f t="shared" si="354"/>
        <v>402344.8599037652</v>
      </c>
      <c r="AW65" s="54">
        <f t="shared" si="354"/>
        <v>402344.8599037652</v>
      </c>
      <c r="AX65" s="54">
        <f t="shared" si="354"/>
        <v>402344.8599037652</v>
      </c>
      <c r="AY65" s="54">
        <f t="shared" si="354"/>
        <v>402344.8599037652</v>
      </c>
      <c r="AZ65" s="54">
        <f t="shared" si="354"/>
        <v>402344.8599037652</v>
      </c>
      <c r="BA65" s="54">
        <f t="shared" si="354"/>
        <v>402344.8599037652</v>
      </c>
      <c r="BB65" s="55">
        <f t="shared" si="354"/>
        <v>402344.8599037652</v>
      </c>
      <c r="BC65" s="53">
        <f t="shared" si="354"/>
        <v>402344.8599037652</v>
      </c>
      <c r="BD65" s="54">
        <f t="shared" si="354"/>
        <v>402344.8599037652</v>
      </c>
      <c r="BE65" s="54">
        <f t="shared" si="354"/>
        <v>402344.8599037652</v>
      </c>
      <c r="BF65" s="54">
        <f t="shared" si="354"/>
        <v>402344.8599037652</v>
      </c>
      <c r="BG65" s="54">
        <f t="shared" si="354"/>
        <v>402344.8599037652</v>
      </c>
      <c r="BH65" s="54">
        <f t="shared" si="354"/>
        <v>402344.8599037652</v>
      </c>
      <c r="BI65" s="54">
        <f t="shared" si="354"/>
        <v>402344.8599037652</v>
      </c>
      <c r="BJ65" s="54">
        <f t="shared" si="354"/>
        <v>402344.8599037652</v>
      </c>
      <c r="BK65" s="54">
        <f t="shared" si="354"/>
        <v>402344.8599037652</v>
      </c>
      <c r="BL65" s="54">
        <f t="shared" si="354"/>
        <v>402344.8599037652</v>
      </c>
      <c r="BM65" s="54">
        <f t="shared" si="354"/>
        <v>402344.8599037652</v>
      </c>
      <c r="BN65" s="55">
        <f t="shared" si="354"/>
        <v>402344.8599037652</v>
      </c>
    </row>
    <row r="66" spans="2:66" ht="15" thickBot="1" x14ac:dyDescent="0.35">
      <c r="G66" s="68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61"/>
      <c r="S66" s="60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61"/>
      <c r="AE66" s="60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61"/>
      <c r="AQ66" s="60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61"/>
      <c r="BC66" s="60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61"/>
    </row>
    <row r="67" spans="2:66" ht="15" thickTop="1" x14ac:dyDescent="0.3">
      <c r="B67" s="20" t="s">
        <v>26</v>
      </c>
      <c r="G67" s="62">
        <f>G56-G65</f>
        <v>0</v>
      </c>
      <c r="H67" s="63">
        <f t="shared" ref="H67:BN67" si="355">H56-H65</f>
        <v>0</v>
      </c>
      <c r="I67" s="63">
        <f t="shared" si="355"/>
        <v>0</v>
      </c>
      <c r="J67" s="63">
        <f t="shared" si="355"/>
        <v>0</v>
      </c>
      <c r="K67" s="63">
        <f t="shared" si="355"/>
        <v>0</v>
      </c>
      <c r="L67" s="63">
        <f t="shared" si="355"/>
        <v>0</v>
      </c>
      <c r="M67" s="63">
        <f t="shared" si="355"/>
        <v>0</v>
      </c>
      <c r="N67" s="63">
        <f t="shared" si="355"/>
        <v>0</v>
      </c>
      <c r="O67" s="63">
        <f t="shared" si="355"/>
        <v>0</v>
      </c>
      <c r="P67" s="63">
        <f t="shared" si="355"/>
        <v>0</v>
      </c>
      <c r="Q67" s="63">
        <f t="shared" si="355"/>
        <v>0</v>
      </c>
      <c r="R67" s="64">
        <f t="shared" si="355"/>
        <v>0</v>
      </c>
      <c r="S67" s="62">
        <f t="shared" si="355"/>
        <v>0</v>
      </c>
      <c r="T67" s="63">
        <f t="shared" si="355"/>
        <v>0</v>
      </c>
      <c r="U67" s="63">
        <f t="shared" si="355"/>
        <v>0</v>
      </c>
      <c r="V67" s="63">
        <f t="shared" si="355"/>
        <v>0</v>
      </c>
      <c r="W67" s="63">
        <f t="shared" si="355"/>
        <v>0</v>
      </c>
      <c r="X67" s="63">
        <f t="shared" si="355"/>
        <v>0</v>
      </c>
      <c r="Y67" s="63">
        <f t="shared" si="355"/>
        <v>0</v>
      </c>
      <c r="Z67" s="63">
        <f t="shared" si="355"/>
        <v>0</v>
      </c>
      <c r="AA67" s="63">
        <f t="shared" si="355"/>
        <v>0</v>
      </c>
      <c r="AB67" s="63">
        <f t="shared" si="355"/>
        <v>0</v>
      </c>
      <c r="AC67" s="63">
        <f t="shared" si="355"/>
        <v>0</v>
      </c>
      <c r="AD67" s="64">
        <f t="shared" si="355"/>
        <v>0</v>
      </c>
      <c r="AE67" s="62">
        <f t="shared" si="355"/>
        <v>0</v>
      </c>
      <c r="AF67" s="63">
        <f t="shared" si="355"/>
        <v>0</v>
      </c>
      <c r="AG67" s="63">
        <f t="shared" si="355"/>
        <v>0</v>
      </c>
      <c r="AH67" s="63">
        <f t="shared" si="355"/>
        <v>0</v>
      </c>
      <c r="AI67" s="63">
        <f t="shared" si="355"/>
        <v>0</v>
      </c>
      <c r="AJ67" s="63">
        <f t="shared" si="355"/>
        <v>0</v>
      </c>
      <c r="AK67" s="63">
        <f t="shared" si="355"/>
        <v>0</v>
      </c>
      <c r="AL67" s="63">
        <f t="shared" si="355"/>
        <v>0</v>
      </c>
      <c r="AM67" s="63">
        <f t="shared" si="355"/>
        <v>0</v>
      </c>
      <c r="AN67" s="63">
        <f t="shared" si="355"/>
        <v>0</v>
      </c>
      <c r="AO67" s="63">
        <f t="shared" si="355"/>
        <v>0</v>
      </c>
      <c r="AP67" s="64">
        <f t="shared" si="355"/>
        <v>0</v>
      </c>
      <c r="AQ67" s="62">
        <f t="shared" si="355"/>
        <v>0</v>
      </c>
      <c r="AR67" s="63">
        <f t="shared" si="355"/>
        <v>0</v>
      </c>
      <c r="AS67" s="63">
        <f t="shared" si="355"/>
        <v>0</v>
      </c>
      <c r="AT67" s="63">
        <f t="shared" si="355"/>
        <v>0</v>
      </c>
      <c r="AU67" s="63">
        <f t="shared" si="355"/>
        <v>0</v>
      </c>
      <c r="AV67" s="63">
        <f t="shared" si="355"/>
        <v>0</v>
      </c>
      <c r="AW67" s="63">
        <f t="shared" si="355"/>
        <v>0</v>
      </c>
      <c r="AX67" s="63">
        <f t="shared" si="355"/>
        <v>0</v>
      </c>
      <c r="AY67" s="63">
        <f t="shared" si="355"/>
        <v>0</v>
      </c>
      <c r="AZ67" s="63">
        <f t="shared" si="355"/>
        <v>0</v>
      </c>
      <c r="BA67" s="63">
        <f t="shared" si="355"/>
        <v>0</v>
      </c>
      <c r="BB67" s="64">
        <f t="shared" si="355"/>
        <v>0</v>
      </c>
      <c r="BC67" s="62">
        <f t="shared" si="355"/>
        <v>0</v>
      </c>
      <c r="BD67" s="63">
        <f t="shared" si="355"/>
        <v>0</v>
      </c>
      <c r="BE67" s="63">
        <f t="shared" si="355"/>
        <v>0</v>
      </c>
      <c r="BF67" s="63">
        <f t="shared" si="355"/>
        <v>0</v>
      </c>
      <c r="BG67" s="63">
        <f t="shared" si="355"/>
        <v>0</v>
      </c>
      <c r="BH67" s="63">
        <f t="shared" si="355"/>
        <v>0</v>
      </c>
      <c r="BI67" s="63">
        <f t="shared" si="355"/>
        <v>0</v>
      </c>
      <c r="BJ67" s="63">
        <f t="shared" si="355"/>
        <v>0</v>
      </c>
      <c r="BK67" s="63">
        <f t="shared" si="355"/>
        <v>0</v>
      </c>
      <c r="BL67" s="63">
        <f t="shared" si="355"/>
        <v>0</v>
      </c>
      <c r="BM67" s="63">
        <f t="shared" si="355"/>
        <v>0</v>
      </c>
      <c r="BN67" s="64">
        <f t="shared" si="355"/>
        <v>0</v>
      </c>
    </row>
    <row r="69" spans="2:66" x14ac:dyDescent="0.3">
      <c r="G69" s="99">
        <f>(G46-G67)/($B$6*$B$5*$B$4*$B$9)</f>
        <v>2.2883020343160684E-2</v>
      </c>
      <c r="S69" s="99">
        <f>(S46-S67)/($B$6*$B$5*$B$4*$B$9)</f>
        <v>2.0139999434725216E-2</v>
      </c>
      <c r="AE69" s="99">
        <f>(AE46-AE67)/($B$6*$B$5*$B$4*$B$9)</f>
        <v>1.7396978526289745E-2</v>
      </c>
      <c r="AQ69" s="99">
        <f>(AQ46-AQ67)/($B$6*$B$5*$B$4*$B$9)</f>
        <v>1.4653957617854272E-2</v>
      </c>
      <c r="BC69" s="99">
        <f>(BC46-BC67)/($B$6*$B$5*$B$4*$B$9)</f>
        <v>1.1910936709418802E-2</v>
      </c>
    </row>
  </sheetData>
  <mergeCells count="8">
    <mergeCell ref="A1:P1"/>
    <mergeCell ref="L4:M4"/>
    <mergeCell ref="L5:M5"/>
    <mergeCell ref="BC13:BN13"/>
    <mergeCell ref="G13:R13"/>
    <mergeCell ref="S13:AD13"/>
    <mergeCell ref="AE13:AP13"/>
    <mergeCell ref="AQ13:BB13"/>
  </mergeCells>
  <phoneticPr fontId="7" type="noConversion"/>
  <pageMargins left="0.7" right="0.7" top="0.75" bottom="0.75" header="0.3" footer="0.3"/>
  <pageSetup scale="7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Hornung, Mike</Witness_x0020_Testimony>
    <Year xmlns="65bfb563-8fe2-4d34-a09f-38a217d8feea">2022</Year>
    <Review_x0020_Case_x0020_Doc_x0020_Types xmlns="65bfb563-8fe2-4d34-a09f-38a217d8feea">Second Round Data Requests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74ACC-B4A4-4720-8DC9-AA59AA489832}">
  <ds:schemaRefs>
    <ds:schemaRef ds:uri="65bfb563-8fe2-4d34-a09f-38a217d8fee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2ad705b9-adad-42ba-803b-2580de5ca47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789fa03-9022-4931-acb2-79f11ac92ed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60915A-78C0-4F36-B5E5-B5BD57474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9A940-AE93-4266-8594-34784B0F7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PSC-PH DR01 - SAW-1</vt:lpstr>
      <vt:lpstr>'PSC-PH DR01 - SAW-1'!Print_Area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Hurst, Brian</dc:creator>
  <cp:lastModifiedBy>Hurst, Brian</cp:lastModifiedBy>
  <cp:lastPrinted>2022-05-25T14:10:38Z</cp:lastPrinted>
  <dcterms:created xsi:type="dcterms:W3CDTF">2019-04-09T12:18:29Z</dcterms:created>
  <dcterms:modified xsi:type="dcterms:W3CDTF">2023-06-09T16:19:20Z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2021-06-07T16:00:12Z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f46acf17-68cf-43c9-819b-53d92e9ca894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0x010100E5CEBE2AC83CBF4DBDD768E1B572F6C5</vt:lpwstr>
  </property>
</Properties>
</file>